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WEELY-W39\"/>
    </mc:Choice>
  </mc:AlternateContent>
  <xr:revisionPtr revIDLastSave="0" documentId="13_ncr:1_{8F1A44F0-3A35-4602-B9C9-EF0EA059B54E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Capsule" sheetId="38" state="hidden" r:id="rId1"/>
    <sheet name="Injection" sheetId="34" state="hidden" r:id="rId2"/>
    <sheet name="Production" sheetId="19" r:id="rId3"/>
    <sheet name="SUM" sheetId="6" r:id="rId4"/>
    <sheet name="Bel" sheetId="3" r:id="rId5"/>
    <sheet name="Ita" sheetId="7" r:id="rId6"/>
    <sheet name="Pol" sheetId="8" r:id="rId7"/>
    <sheet name="Rus" sheetId="44" r:id="rId8"/>
    <sheet name="Mex" sheetId="42" r:id="rId9"/>
    <sheet name="Arg&amp;Braz" sheetId="46" r:id="rId10"/>
    <sheet name="SIMS" sheetId="40" r:id="rId11"/>
    <sheet name="KSC" sheetId="45" r:id="rId12"/>
    <sheet name="VIE" sheetId="48" r:id="rId13"/>
    <sheet name="CHECK" sheetId="37" r:id="rId14"/>
  </sheets>
  <definedNames>
    <definedName name="_xlnm._FilterDatabase" localSheetId="4" hidden="1">Bel!$A$16:$F$133</definedName>
    <definedName name="_xlnm._FilterDatabase" localSheetId="5" hidden="1">Ita!#REF!</definedName>
    <definedName name="_xlnm._FilterDatabase" localSheetId="6" hidden="1">Pol!$A$16:$F$133</definedName>
    <definedName name="_xlnm._FilterDatabase" localSheetId="7" hidden="1">Rus!$A$16:$B$16</definedName>
    <definedName name="_xlnm._FilterDatabase" localSheetId="3" hidden="1">SUM!$A$16:$AH$16</definedName>
    <definedName name="_xlnm.Print_Area" localSheetId="3">SUM!$A$1:$AH$137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7" l="1"/>
  <c r="MY11" i="6"/>
  <c r="BG90" i="3"/>
  <c r="A90" i="3"/>
  <c r="BG88" i="3"/>
  <c r="NA17" i="6" l="1"/>
  <c r="NA18" i="6"/>
  <c r="NA19" i="6"/>
  <c r="NA20" i="6"/>
  <c r="NA21" i="6"/>
  <c r="NA22" i="6"/>
  <c r="NB22" i="6" s="1"/>
  <c r="NA23" i="6"/>
  <c r="NA24" i="6"/>
  <c r="NA25" i="6"/>
  <c r="NA26" i="6"/>
  <c r="NB26" i="6" s="1"/>
  <c r="NA27" i="6"/>
  <c r="NA28" i="6"/>
  <c r="NB28" i="6" s="1"/>
  <c r="NA29" i="6"/>
  <c r="NA30" i="6"/>
  <c r="NA31" i="6"/>
  <c r="NA32" i="6"/>
  <c r="NA33" i="6"/>
  <c r="NA34" i="6"/>
  <c r="NA35" i="6"/>
  <c r="NA36" i="6"/>
  <c r="NA37" i="6"/>
  <c r="NA38" i="6"/>
  <c r="NB38" i="6" s="1"/>
  <c r="NA39" i="6"/>
  <c r="NA40" i="6"/>
  <c r="NA41" i="6"/>
  <c r="NA42" i="6"/>
  <c r="NA43" i="6"/>
  <c r="NA44" i="6"/>
  <c r="NA45" i="6"/>
  <c r="NA46" i="6"/>
  <c r="NB46" i="6" s="1"/>
  <c r="NA47" i="6"/>
  <c r="NA48" i="6"/>
  <c r="NA49" i="6"/>
  <c r="NA50" i="6"/>
  <c r="NA51" i="6"/>
  <c r="NA52" i="6"/>
  <c r="NA53" i="6"/>
  <c r="NA54" i="6"/>
  <c r="NB54" i="6" s="1"/>
  <c r="NA55" i="6"/>
  <c r="NA56" i="6"/>
  <c r="NA57" i="6"/>
  <c r="NB57" i="6" s="1"/>
  <c r="NA58" i="6"/>
  <c r="NA59" i="6"/>
  <c r="NA60" i="6"/>
  <c r="NA61" i="6"/>
  <c r="NA62" i="6"/>
  <c r="NB62" i="6" s="1"/>
  <c r="NA63" i="6"/>
  <c r="NA64" i="6"/>
  <c r="NA65" i="6"/>
  <c r="NA66" i="6"/>
  <c r="NB66" i="6" s="1"/>
  <c r="NA67" i="6"/>
  <c r="NA68" i="6"/>
  <c r="NA69" i="6"/>
  <c r="NA70" i="6"/>
  <c r="NB70" i="6" s="1"/>
  <c r="NA71" i="6"/>
  <c r="NA72" i="6"/>
  <c r="NA73" i="6"/>
  <c r="NB73" i="6" s="1"/>
  <c r="NA74" i="6"/>
  <c r="NA75" i="6"/>
  <c r="NA76" i="6"/>
  <c r="NB76" i="6" s="1"/>
  <c r="NA77" i="6"/>
  <c r="NA78" i="6"/>
  <c r="NB78" i="6" s="1"/>
  <c r="NA79" i="6"/>
  <c r="NA80" i="6"/>
  <c r="NB80" i="6" s="1"/>
  <c r="NA81" i="6"/>
  <c r="NA82" i="6"/>
  <c r="NB82" i="6" s="1"/>
  <c r="NA83" i="6"/>
  <c r="NA84" i="6"/>
  <c r="NA85" i="6"/>
  <c r="NA86" i="6"/>
  <c r="NB86" i="6" s="1"/>
  <c r="NA87" i="6"/>
  <c r="NA88" i="6"/>
  <c r="NB88" i="6" s="1"/>
  <c r="NA89" i="6"/>
  <c r="NB89" i="6" s="1"/>
  <c r="NA90" i="6"/>
  <c r="NB90" i="6" s="1"/>
  <c r="NA91" i="6"/>
  <c r="NB91" i="6" s="1"/>
  <c r="NA92" i="6"/>
  <c r="NB92" i="6" s="1"/>
  <c r="NA93" i="6"/>
  <c r="NB93" i="6" s="1"/>
  <c r="NA94" i="6"/>
  <c r="NB94" i="6" s="1"/>
  <c r="NA95" i="6"/>
  <c r="NB95" i="6" s="1"/>
  <c r="NA96" i="6"/>
  <c r="NB96" i="6" s="1"/>
  <c r="NA97" i="6"/>
  <c r="NA98" i="6"/>
  <c r="NB98" i="6" s="1"/>
  <c r="NA99" i="6"/>
  <c r="NA100" i="6"/>
  <c r="NA101" i="6"/>
  <c r="NA102" i="6"/>
  <c r="NB102" i="6" s="1"/>
  <c r="NA103" i="6"/>
  <c r="NA104" i="6"/>
  <c r="NA105" i="6"/>
  <c r="NA106" i="6"/>
  <c r="NB106" i="6" s="1"/>
  <c r="NA107" i="6"/>
  <c r="NA108" i="6"/>
  <c r="NA109" i="6"/>
  <c r="NA110" i="6"/>
  <c r="NA111" i="6"/>
  <c r="NA112" i="6"/>
  <c r="NA113" i="6"/>
  <c r="NA114" i="6"/>
  <c r="NA115" i="6"/>
  <c r="NA116" i="6"/>
  <c r="NA117" i="6"/>
  <c r="NA118" i="6"/>
  <c r="NA119" i="6"/>
  <c r="NA120" i="6"/>
  <c r="NA121" i="6"/>
  <c r="NA122" i="6"/>
  <c r="NA123" i="6"/>
  <c r="NA124" i="6"/>
  <c r="NA125" i="6"/>
  <c r="NA126" i="6"/>
  <c r="NA127" i="6"/>
  <c r="NA128" i="6"/>
  <c r="NA129" i="6"/>
  <c r="NA130" i="6"/>
  <c r="NA131" i="6"/>
  <c r="NA132" i="6"/>
  <c r="NB132" i="6" s="1"/>
  <c r="NB20" i="6"/>
  <c r="NB36" i="6"/>
  <c r="NB44" i="6"/>
  <c r="NB52" i="6"/>
  <c r="NB60" i="6"/>
  <c r="NB68" i="6"/>
  <c r="NB74" i="6"/>
  <c r="NB84" i="6"/>
  <c r="NB100" i="6"/>
  <c r="NB105" i="6"/>
  <c r="NA16" i="6"/>
  <c r="NA12" i="6"/>
  <c r="NB12" i="6" s="1"/>
  <c r="NA11" i="6"/>
  <c r="NB11" i="6" s="1"/>
  <c r="NA9" i="6"/>
  <c r="NA8" i="6"/>
  <c r="NA6" i="6"/>
  <c r="NA5" i="6"/>
  <c r="NA4" i="6"/>
  <c r="NA3" i="6"/>
  <c r="MX17" i="6"/>
  <c r="MX18" i="6"/>
  <c r="MX19" i="6"/>
  <c r="MX20" i="6"/>
  <c r="MX21" i="6"/>
  <c r="MX22" i="6"/>
  <c r="MX23" i="6"/>
  <c r="MX24" i="6"/>
  <c r="MX25" i="6"/>
  <c r="MX26" i="6"/>
  <c r="MX27" i="6"/>
  <c r="MX28" i="6"/>
  <c r="MY28" i="6" s="1"/>
  <c r="MZ28" i="6" s="1"/>
  <c r="MX29" i="6"/>
  <c r="MX30" i="6"/>
  <c r="MY30" i="6" s="1"/>
  <c r="MZ30" i="6" s="1"/>
  <c r="MX31" i="6"/>
  <c r="MX32" i="6"/>
  <c r="MY32" i="6" s="1"/>
  <c r="MZ32" i="6" s="1"/>
  <c r="MX33" i="6"/>
  <c r="MX34" i="6"/>
  <c r="MY34" i="6" s="1"/>
  <c r="MZ34" i="6" s="1"/>
  <c r="MX35" i="6"/>
  <c r="MX36" i="6"/>
  <c r="MX37" i="6"/>
  <c r="MX38" i="6"/>
  <c r="MY38" i="6" s="1"/>
  <c r="MZ38" i="6" s="1"/>
  <c r="MX39" i="6"/>
  <c r="MX40" i="6"/>
  <c r="MY40" i="6" s="1"/>
  <c r="MZ40" i="6" s="1"/>
  <c r="MX41" i="6"/>
  <c r="MX42" i="6"/>
  <c r="MX43" i="6"/>
  <c r="MX44" i="6"/>
  <c r="MX45" i="6"/>
  <c r="MX46" i="6"/>
  <c r="MX47" i="6"/>
  <c r="MX48" i="6"/>
  <c r="MY48" i="6" s="1"/>
  <c r="MZ48" i="6" s="1"/>
  <c r="MX49" i="6"/>
  <c r="MX50" i="6"/>
  <c r="MY50" i="6" s="1"/>
  <c r="MZ50" i="6" s="1"/>
  <c r="MX51" i="6"/>
  <c r="MX52" i="6"/>
  <c r="MX53" i="6"/>
  <c r="MX54" i="6"/>
  <c r="MY54" i="6" s="1"/>
  <c r="MZ54" i="6" s="1"/>
  <c r="MX55" i="6"/>
  <c r="MX56" i="6"/>
  <c r="MX57" i="6"/>
  <c r="MX58" i="6"/>
  <c r="MY58" i="6" s="1"/>
  <c r="MZ58" i="6" s="1"/>
  <c r="MX59" i="6"/>
  <c r="MX60" i="6"/>
  <c r="MY60" i="6" s="1"/>
  <c r="MZ60" i="6" s="1"/>
  <c r="MX61" i="6"/>
  <c r="MX62" i="6"/>
  <c r="MX63" i="6"/>
  <c r="MX64" i="6"/>
  <c r="MY64" i="6" s="1"/>
  <c r="MZ64" i="6" s="1"/>
  <c r="MX65" i="6"/>
  <c r="MX66" i="6"/>
  <c r="MY66" i="6" s="1"/>
  <c r="MZ66" i="6" s="1"/>
  <c r="MX67" i="6"/>
  <c r="MX68" i="6"/>
  <c r="MX69" i="6"/>
  <c r="MY69" i="6" s="1"/>
  <c r="MZ69" i="6" s="1"/>
  <c r="MX70" i="6"/>
  <c r="MY70" i="6" s="1"/>
  <c r="MZ70" i="6" s="1"/>
  <c r="MX71" i="6"/>
  <c r="MX72" i="6"/>
  <c r="MX73" i="6"/>
  <c r="MX74" i="6"/>
  <c r="MX75" i="6"/>
  <c r="MX76" i="6"/>
  <c r="MY76" i="6" s="1"/>
  <c r="MZ76" i="6" s="1"/>
  <c r="MX77" i="6"/>
  <c r="MX78" i="6"/>
  <c r="MX79" i="6"/>
  <c r="MX80" i="6"/>
  <c r="MY80" i="6" s="1"/>
  <c r="MZ80" i="6" s="1"/>
  <c r="MX81" i="6"/>
  <c r="MX82" i="6"/>
  <c r="MX83" i="6"/>
  <c r="MX84" i="6"/>
  <c r="MX85" i="6"/>
  <c r="MX86" i="6"/>
  <c r="MY86" i="6" s="1"/>
  <c r="MZ86" i="6" s="1"/>
  <c r="MX87" i="6"/>
  <c r="MX88" i="6"/>
  <c r="MY88" i="6" s="1"/>
  <c r="MZ88" i="6" s="1"/>
  <c r="MX89" i="6"/>
  <c r="MX90" i="6"/>
  <c r="MY90" i="6" s="1"/>
  <c r="MZ90" i="6" s="1"/>
  <c r="MX91" i="6"/>
  <c r="MX92" i="6"/>
  <c r="MY92" i="6" s="1"/>
  <c r="MZ92" i="6" s="1"/>
  <c r="MX93" i="6"/>
  <c r="MX94" i="6"/>
  <c r="MX95" i="6"/>
  <c r="MX96" i="6"/>
  <c r="MY96" i="6" s="1"/>
  <c r="MZ96" i="6" s="1"/>
  <c r="MX97" i="6"/>
  <c r="MX98" i="6"/>
  <c r="MY98" i="6" s="1"/>
  <c r="MZ98" i="6" s="1"/>
  <c r="MX99" i="6"/>
  <c r="MX100" i="6"/>
  <c r="MX101" i="6"/>
  <c r="MY101" i="6" s="1"/>
  <c r="MZ101" i="6" s="1"/>
  <c r="MX102" i="6"/>
  <c r="MY102" i="6" s="1"/>
  <c r="MZ102" i="6" s="1"/>
  <c r="MX103" i="6"/>
  <c r="MX104" i="6"/>
  <c r="MX105" i="6"/>
  <c r="MX106" i="6"/>
  <c r="MX107" i="6"/>
  <c r="MX108" i="6"/>
  <c r="MY108" i="6" s="1"/>
  <c r="MX109" i="6"/>
  <c r="MX110" i="6"/>
  <c r="MX111" i="6"/>
  <c r="MX112" i="6"/>
  <c r="MY112" i="6" s="1"/>
  <c r="MX113" i="6"/>
  <c r="MX114" i="6"/>
  <c r="MX115" i="6"/>
  <c r="MX116" i="6"/>
  <c r="MX117" i="6"/>
  <c r="MX118" i="6"/>
  <c r="MY118" i="6" s="1"/>
  <c r="MX119" i="6"/>
  <c r="MX120" i="6"/>
  <c r="MX121" i="6"/>
  <c r="MY121" i="6" s="1"/>
  <c r="MX122" i="6"/>
  <c r="MX123" i="6"/>
  <c r="MX124" i="6"/>
  <c r="MY124" i="6" s="1"/>
  <c r="MX125" i="6"/>
  <c r="MX126" i="6"/>
  <c r="MX127" i="6"/>
  <c r="MX128" i="6"/>
  <c r="MY128" i="6" s="1"/>
  <c r="MX129" i="6"/>
  <c r="MX130" i="6"/>
  <c r="MY130" i="6" s="1"/>
  <c r="MX131" i="6"/>
  <c r="MX132" i="6"/>
  <c r="MY20" i="6"/>
  <c r="MZ20" i="6" s="1"/>
  <c r="MY36" i="6"/>
  <c r="MZ36" i="6" s="1"/>
  <c r="MY44" i="6"/>
  <c r="MZ44" i="6" s="1"/>
  <c r="MY52" i="6"/>
  <c r="MZ52" i="6" s="1"/>
  <c r="MY53" i="6"/>
  <c r="MZ53" i="6" s="1"/>
  <c r="MY56" i="6"/>
  <c r="MZ56" i="6" s="1"/>
  <c r="MY61" i="6"/>
  <c r="MZ61" i="6" s="1"/>
  <c r="MY68" i="6"/>
  <c r="MZ68" i="6" s="1"/>
  <c r="MY72" i="6"/>
  <c r="MZ72" i="6" s="1"/>
  <c r="MY77" i="6"/>
  <c r="MZ77" i="6" s="1"/>
  <c r="MY84" i="6"/>
  <c r="MZ84" i="6" s="1"/>
  <c r="MY85" i="6"/>
  <c r="MZ85" i="6" s="1"/>
  <c r="MY93" i="6"/>
  <c r="MZ93" i="6" s="1"/>
  <c r="MY100" i="6"/>
  <c r="MZ100" i="6" s="1"/>
  <c r="MY104" i="6"/>
  <c r="MZ104" i="6" s="1"/>
  <c r="MY109" i="6"/>
  <c r="MY116" i="6"/>
  <c r="MY117" i="6"/>
  <c r="MY120" i="6"/>
  <c r="MY125" i="6"/>
  <c r="MY132" i="6"/>
  <c r="MZ132" i="6" s="1"/>
  <c r="MX16" i="6"/>
  <c r="MX12" i="6"/>
  <c r="MX13" i="6" s="1"/>
  <c r="MX11" i="6"/>
  <c r="MX9" i="6"/>
  <c r="MX8" i="6"/>
  <c r="MX6" i="6"/>
  <c r="MX5" i="6"/>
  <c r="MX4" i="6"/>
  <c r="MX3" i="6"/>
  <c r="NB107" i="6"/>
  <c r="NB104" i="6"/>
  <c r="NB103" i="6"/>
  <c r="NB101" i="6"/>
  <c r="NB99" i="6"/>
  <c r="NB97" i="6"/>
  <c r="NB87" i="6"/>
  <c r="NB85" i="6"/>
  <c r="NB83" i="6"/>
  <c r="NB81" i="6"/>
  <c r="NB79" i="6"/>
  <c r="NB77" i="6"/>
  <c r="NB75" i="6"/>
  <c r="NB72" i="6"/>
  <c r="NB71" i="6"/>
  <c r="NB69" i="6"/>
  <c r="NB67" i="6"/>
  <c r="NB65" i="6"/>
  <c r="NB64" i="6"/>
  <c r="NB63" i="6"/>
  <c r="NB61" i="6"/>
  <c r="NB59" i="6"/>
  <c r="NB58" i="6"/>
  <c r="NB56" i="6"/>
  <c r="NB55" i="6"/>
  <c r="NB53" i="6"/>
  <c r="NB51" i="6"/>
  <c r="NB50" i="6"/>
  <c r="NB49" i="6"/>
  <c r="NB48" i="6"/>
  <c r="NB47" i="6"/>
  <c r="NB45" i="6"/>
  <c r="NB43" i="6"/>
  <c r="NB42" i="6"/>
  <c r="NB41" i="6"/>
  <c r="NB40" i="6"/>
  <c r="NB39" i="6"/>
  <c r="NB37" i="6"/>
  <c r="NB35" i="6"/>
  <c r="NB34" i="6"/>
  <c r="NB33" i="6"/>
  <c r="NB32" i="6"/>
  <c r="NB31" i="6"/>
  <c r="NB30" i="6"/>
  <c r="NB29" i="6"/>
  <c r="NB27" i="6"/>
  <c r="NC25" i="6"/>
  <c r="NB24" i="6"/>
  <c r="NC23" i="6"/>
  <c r="NB21" i="6"/>
  <c r="NB19" i="6"/>
  <c r="NB18" i="6"/>
  <c r="NB17" i="6"/>
  <c r="NB16" i="6"/>
  <c r="NB13" i="6"/>
  <c r="NA13" i="6"/>
  <c r="MY131" i="6"/>
  <c r="MY129" i="6"/>
  <c r="MY127" i="6"/>
  <c r="MY126" i="6"/>
  <c r="MY123" i="6"/>
  <c r="MY122" i="6"/>
  <c r="MY119" i="6"/>
  <c r="MZ115" i="6"/>
  <c r="MY115" i="6"/>
  <c r="AM104" i="19" s="1"/>
  <c r="MY114" i="6"/>
  <c r="MY113" i="6"/>
  <c r="MZ111" i="6"/>
  <c r="MY111" i="6"/>
  <c r="AM100" i="19" s="1"/>
  <c r="MY110" i="6"/>
  <c r="MY107" i="6"/>
  <c r="MZ107" i="6" s="1"/>
  <c r="MY106" i="6"/>
  <c r="MZ106" i="6" s="1"/>
  <c r="MY105" i="6"/>
  <c r="MZ105" i="6" s="1"/>
  <c r="MY103" i="6"/>
  <c r="MZ103" i="6" s="1"/>
  <c r="MY99" i="6"/>
  <c r="MZ99" i="6" s="1"/>
  <c r="MY97" i="6"/>
  <c r="MZ97" i="6" s="1"/>
  <c r="MY95" i="6"/>
  <c r="MZ95" i="6" s="1"/>
  <c r="MY94" i="6"/>
  <c r="MZ94" i="6" s="1"/>
  <c r="MY91" i="6"/>
  <c r="MZ91" i="6" s="1"/>
  <c r="MY89" i="6"/>
  <c r="MZ89" i="6" s="1"/>
  <c r="MY87" i="6"/>
  <c r="MZ87" i="6" s="1"/>
  <c r="MZ83" i="6"/>
  <c r="MY83" i="6"/>
  <c r="MY82" i="6"/>
  <c r="MZ82" i="6" s="1"/>
  <c r="MY81" i="6"/>
  <c r="MZ81" i="6" s="1"/>
  <c r="MZ79" i="6"/>
  <c r="MY79" i="6"/>
  <c r="MY78" i="6"/>
  <c r="MZ78" i="6" s="1"/>
  <c r="MY75" i="6"/>
  <c r="MZ75" i="6" s="1"/>
  <c r="MY74" i="6"/>
  <c r="MZ74" i="6" s="1"/>
  <c r="MY73" i="6"/>
  <c r="MZ73" i="6" s="1"/>
  <c r="MY71" i="6"/>
  <c r="MZ71" i="6" s="1"/>
  <c r="MY67" i="6"/>
  <c r="MZ67" i="6" s="1"/>
  <c r="MY65" i="6"/>
  <c r="MZ65" i="6" s="1"/>
  <c r="MY63" i="6"/>
  <c r="MZ63" i="6" s="1"/>
  <c r="MY62" i="6"/>
  <c r="MZ62" i="6" s="1"/>
  <c r="MY59" i="6"/>
  <c r="MZ59" i="6" s="1"/>
  <c r="MY57" i="6"/>
  <c r="MZ57" i="6" s="1"/>
  <c r="MY55" i="6"/>
  <c r="MZ55" i="6" s="1"/>
  <c r="MY51" i="6"/>
  <c r="MZ51" i="6" s="1"/>
  <c r="MY49" i="6"/>
  <c r="MZ49" i="6" s="1"/>
  <c r="MY47" i="6"/>
  <c r="MZ47" i="6" s="1"/>
  <c r="MY46" i="6"/>
  <c r="MZ46" i="6" s="1"/>
  <c r="MY45" i="6"/>
  <c r="MZ45" i="6" s="1"/>
  <c r="MY43" i="6"/>
  <c r="MZ43" i="6" s="1"/>
  <c r="MY42" i="6"/>
  <c r="MZ42" i="6" s="1"/>
  <c r="MY41" i="6"/>
  <c r="MZ41" i="6" s="1"/>
  <c r="MY39" i="6"/>
  <c r="MZ39" i="6" s="1"/>
  <c r="MY37" i="6"/>
  <c r="MZ37" i="6" s="1"/>
  <c r="MY35" i="6"/>
  <c r="MZ35" i="6" s="1"/>
  <c r="MY33" i="6"/>
  <c r="MZ33" i="6" s="1"/>
  <c r="MY31" i="6"/>
  <c r="MZ31" i="6" s="1"/>
  <c r="MY29" i="6"/>
  <c r="MZ29" i="6" s="1"/>
  <c r="MY27" i="6"/>
  <c r="MZ27" i="6" s="1"/>
  <c r="MY26" i="6"/>
  <c r="MZ26" i="6" s="1"/>
  <c r="MY25" i="6"/>
  <c r="MY24" i="6"/>
  <c r="MZ24" i="6" s="1"/>
  <c r="MY23" i="6"/>
  <c r="MY22" i="6"/>
  <c r="MZ22" i="6" s="1"/>
  <c r="MY21" i="6"/>
  <c r="MZ21" i="6" s="1"/>
  <c r="MY19" i="6"/>
  <c r="MZ19" i="6" s="1"/>
  <c r="MY17" i="6"/>
  <c r="MZ17" i="6" s="1"/>
  <c r="MY16" i="6"/>
  <c r="MZ16" i="6" s="1"/>
  <c r="BH95" i="3"/>
  <c r="BG17" i="3"/>
  <c r="BH17" i="3" s="1"/>
  <c r="BG18" i="3"/>
  <c r="BH18" i="3"/>
  <c r="BG19" i="3"/>
  <c r="BH19" i="3" s="1"/>
  <c r="BG20" i="3"/>
  <c r="BH20" i="3"/>
  <c r="BG21" i="3"/>
  <c r="BH21" i="3" s="1"/>
  <c r="BG22" i="3"/>
  <c r="BH22" i="3"/>
  <c r="BG23" i="3"/>
  <c r="BH23" i="3" s="1"/>
  <c r="BG24" i="3"/>
  <c r="BH24" i="3"/>
  <c r="BG25" i="3"/>
  <c r="BH25" i="3" s="1"/>
  <c r="BG26" i="3"/>
  <c r="BH26" i="3"/>
  <c r="BG27" i="3"/>
  <c r="BH27" i="3" s="1"/>
  <c r="BG28" i="3"/>
  <c r="BH28" i="3"/>
  <c r="BG29" i="3"/>
  <c r="BH29" i="3" s="1"/>
  <c r="BG30" i="3"/>
  <c r="BH30" i="3"/>
  <c r="BG31" i="3"/>
  <c r="BH31" i="3" s="1"/>
  <c r="BG32" i="3"/>
  <c r="BH32" i="3"/>
  <c r="BG33" i="3"/>
  <c r="BH33" i="3" s="1"/>
  <c r="BG34" i="3"/>
  <c r="BH34" i="3"/>
  <c r="BG35" i="3"/>
  <c r="BH35" i="3" s="1"/>
  <c r="BG36" i="3"/>
  <c r="BH36" i="3"/>
  <c r="BG37" i="3"/>
  <c r="BH37" i="3" s="1"/>
  <c r="BG38" i="3"/>
  <c r="BH38" i="3"/>
  <c r="BG39" i="3"/>
  <c r="BH39" i="3" s="1"/>
  <c r="BG40" i="3"/>
  <c r="BH40" i="3"/>
  <c r="BG41" i="3"/>
  <c r="BH41" i="3" s="1"/>
  <c r="BG42" i="3"/>
  <c r="BH42" i="3"/>
  <c r="BG43" i="3"/>
  <c r="BH43" i="3" s="1"/>
  <c r="BG44" i="3"/>
  <c r="BH44" i="3"/>
  <c r="BG45" i="3"/>
  <c r="BH45" i="3" s="1"/>
  <c r="BG46" i="3"/>
  <c r="BH46" i="3"/>
  <c r="BG47" i="3"/>
  <c r="BH47" i="3" s="1"/>
  <c r="BG48" i="3"/>
  <c r="BH48" i="3"/>
  <c r="BG49" i="3"/>
  <c r="BH49" i="3" s="1"/>
  <c r="BG50" i="3"/>
  <c r="BH50" i="3"/>
  <c r="BG51" i="3"/>
  <c r="BH51" i="3" s="1"/>
  <c r="BG52" i="3"/>
  <c r="BH52" i="3"/>
  <c r="BG53" i="3"/>
  <c r="BH53" i="3" s="1"/>
  <c r="BG54" i="3"/>
  <c r="BH54" i="3"/>
  <c r="BG55" i="3"/>
  <c r="BH55" i="3" s="1"/>
  <c r="BG56" i="3"/>
  <c r="BH56" i="3"/>
  <c r="BG57" i="3"/>
  <c r="BH57" i="3" s="1"/>
  <c r="BG58" i="3"/>
  <c r="BH58" i="3"/>
  <c r="BG59" i="3"/>
  <c r="BH59" i="3" s="1"/>
  <c r="BG60" i="3"/>
  <c r="BH60" i="3"/>
  <c r="BG61" i="3"/>
  <c r="BH61" i="3" s="1"/>
  <c r="BG62" i="3"/>
  <c r="BH62" i="3"/>
  <c r="BG63" i="3"/>
  <c r="BH63" i="3" s="1"/>
  <c r="BG64" i="3"/>
  <c r="BH64" i="3"/>
  <c r="BG65" i="3"/>
  <c r="BH65" i="3" s="1"/>
  <c r="BG66" i="3"/>
  <c r="BH66" i="3"/>
  <c r="BG67" i="3"/>
  <c r="BH67" i="3" s="1"/>
  <c r="BG68" i="3"/>
  <c r="BH68" i="3"/>
  <c r="BG69" i="3"/>
  <c r="BH69" i="3" s="1"/>
  <c r="BG70" i="3"/>
  <c r="BH70" i="3"/>
  <c r="BG71" i="3"/>
  <c r="BH71" i="3" s="1"/>
  <c r="BG72" i="3"/>
  <c r="BH72" i="3"/>
  <c r="BG73" i="3"/>
  <c r="BH73" i="3" s="1"/>
  <c r="BG74" i="3"/>
  <c r="BH74" i="3"/>
  <c r="BG75" i="3"/>
  <c r="BH75" i="3" s="1"/>
  <c r="BG76" i="3"/>
  <c r="BH76" i="3" s="1"/>
  <c r="BG77" i="3"/>
  <c r="BH77" i="3" s="1"/>
  <c r="BG78" i="3"/>
  <c r="BH78" i="3"/>
  <c r="BG79" i="3"/>
  <c r="BH79" i="3" s="1"/>
  <c r="BG80" i="3"/>
  <c r="BH80" i="3"/>
  <c r="BG81" i="3"/>
  <c r="BH81" i="3" s="1"/>
  <c r="BG82" i="3"/>
  <c r="BH82" i="3"/>
  <c r="BG83" i="3"/>
  <c r="BH83" i="3" s="1"/>
  <c r="BG84" i="3"/>
  <c r="BH84" i="3" s="1"/>
  <c r="BG85" i="3"/>
  <c r="BH85" i="3" s="1"/>
  <c r="BG86" i="3"/>
  <c r="BH86" i="3"/>
  <c r="BG87" i="3"/>
  <c r="BH87" i="3" s="1"/>
  <c r="BH88" i="3"/>
  <c r="BG89" i="3"/>
  <c r="BH89" i="3" s="1"/>
  <c r="BH90" i="3"/>
  <c r="BG91" i="3"/>
  <c r="BH91" i="3" s="1"/>
  <c r="BG92" i="3"/>
  <c r="BH92" i="3" s="1"/>
  <c r="BG93" i="3"/>
  <c r="BH93" i="3" s="1"/>
  <c r="BG94" i="3"/>
  <c r="BH94" i="3"/>
  <c r="BG95" i="3"/>
  <c r="BG96" i="3"/>
  <c r="BH96" i="3"/>
  <c r="BG97" i="3"/>
  <c r="BH97" i="3" s="1"/>
  <c r="BG98" i="3"/>
  <c r="BH98" i="3"/>
  <c r="BG99" i="3"/>
  <c r="BH99" i="3" s="1"/>
  <c r="BG100" i="3"/>
  <c r="BH100" i="3" s="1"/>
  <c r="BG101" i="3"/>
  <c r="BH101" i="3" s="1"/>
  <c r="BG102" i="3"/>
  <c r="BH102" i="3"/>
  <c r="BG103" i="3"/>
  <c r="BH103" i="3" s="1"/>
  <c r="BG104" i="3"/>
  <c r="BH104" i="3"/>
  <c r="BG105" i="3"/>
  <c r="BH105" i="3" s="1"/>
  <c r="BG106" i="3"/>
  <c r="BH106" i="3"/>
  <c r="BG107" i="3"/>
  <c r="BH107" i="3" s="1"/>
  <c r="BG108" i="3"/>
  <c r="BH108" i="3"/>
  <c r="BG109" i="3"/>
  <c r="BH109" i="3" s="1"/>
  <c r="BG110" i="3"/>
  <c r="BH110" i="3"/>
  <c r="BG111" i="3"/>
  <c r="BH111" i="3" s="1"/>
  <c r="BG112" i="3"/>
  <c r="BH112" i="3"/>
  <c r="BG113" i="3"/>
  <c r="BH113" i="3" s="1"/>
  <c r="BG114" i="3"/>
  <c r="BH114" i="3"/>
  <c r="BG115" i="3"/>
  <c r="BH115" i="3" s="1"/>
  <c r="BG116" i="3"/>
  <c r="BH116" i="3"/>
  <c r="BG117" i="3"/>
  <c r="BH117" i="3" s="1"/>
  <c r="BG118" i="3"/>
  <c r="BH118" i="3"/>
  <c r="BG119" i="3"/>
  <c r="BH119" i="3" s="1"/>
  <c r="BG120" i="3"/>
  <c r="BH120" i="3"/>
  <c r="BG121" i="3"/>
  <c r="BH121" i="3" s="1"/>
  <c r="BG122" i="3"/>
  <c r="BH122" i="3"/>
  <c r="BG123" i="3"/>
  <c r="BH123" i="3" s="1"/>
  <c r="BG124" i="3"/>
  <c r="BH124" i="3"/>
  <c r="BG125" i="3"/>
  <c r="BH125" i="3" s="1"/>
  <c r="BG126" i="3"/>
  <c r="BH126" i="3"/>
  <c r="BG127" i="3"/>
  <c r="BH127" i="3" s="1"/>
  <c r="BG128" i="3"/>
  <c r="BH128" i="3"/>
  <c r="BG129" i="3"/>
  <c r="BH129" i="3" s="1"/>
  <c r="BG130" i="3"/>
  <c r="BH130" i="3"/>
  <c r="BG131" i="3"/>
  <c r="BH131" i="3" s="1"/>
  <c r="BG132" i="3"/>
  <c r="BH132" i="3"/>
  <c r="CB132" i="7"/>
  <c r="CC132" i="7" s="1"/>
  <c r="CB107" i="7"/>
  <c r="CC107" i="7" s="1"/>
  <c r="CB106" i="7"/>
  <c r="CC106" i="7" s="1"/>
  <c r="CB105" i="7"/>
  <c r="CC105" i="7" s="1"/>
  <c r="CB104" i="7"/>
  <c r="CC104" i="7" s="1"/>
  <c r="CB103" i="7"/>
  <c r="CC103" i="7" s="1"/>
  <c r="CB102" i="7"/>
  <c r="CC102" i="7" s="1"/>
  <c r="CB101" i="7"/>
  <c r="CC101" i="7" s="1"/>
  <c r="CB100" i="7"/>
  <c r="CC100" i="7" s="1"/>
  <c r="CB99" i="7"/>
  <c r="CC99" i="7" s="1"/>
  <c r="CB98" i="7"/>
  <c r="CC98" i="7" s="1"/>
  <c r="CB97" i="7"/>
  <c r="CC97" i="7" s="1"/>
  <c r="CB96" i="7"/>
  <c r="CC96" i="7" s="1"/>
  <c r="CB95" i="7"/>
  <c r="CC95" i="7" s="1"/>
  <c r="CB94" i="7"/>
  <c r="CC94" i="7" s="1"/>
  <c r="CB93" i="7"/>
  <c r="CC93" i="7" s="1"/>
  <c r="CB92" i="7"/>
  <c r="CC92" i="7" s="1"/>
  <c r="CB91" i="7"/>
  <c r="CC91" i="7" s="1"/>
  <c r="CB90" i="7"/>
  <c r="CC90" i="7" s="1"/>
  <c r="CB89" i="7"/>
  <c r="CC89" i="7" s="1"/>
  <c r="CB88" i="7"/>
  <c r="CC88" i="7" s="1"/>
  <c r="CB87" i="7"/>
  <c r="CC87" i="7" s="1"/>
  <c r="CB86" i="7"/>
  <c r="CC86" i="7" s="1"/>
  <c r="CB85" i="7"/>
  <c r="CC85" i="7" s="1"/>
  <c r="CB84" i="7"/>
  <c r="CC84" i="7" s="1"/>
  <c r="CB83" i="7"/>
  <c r="CC83" i="7" s="1"/>
  <c r="CB82" i="7"/>
  <c r="CC82" i="7" s="1"/>
  <c r="CB81" i="7"/>
  <c r="CC81" i="7" s="1"/>
  <c r="CB80" i="7"/>
  <c r="CC80" i="7" s="1"/>
  <c r="CB79" i="7"/>
  <c r="CC79" i="7" s="1"/>
  <c r="CB78" i="7"/>
  <c r="CC78" i="7" s="1"/>
  <c r="CA133" i="7"/>
  <c r="CA1" i="7" s="1"/>
  <c r="CB77" i="7"/>
  <c r="CC77" i="7" s="1"/>
  <c r="CC76" i="7"/>
  <c r="CB76" i="7"/>
  <c r="CB75" i="7"/>
  <c r="CC75" i="7" s="1"/>
  <c r="CB74" i="7"/>
  <c r="CC74" i="7" s="1"/>
  <c r="CB73" i="7"/>
  <c r="CC73" i="7" s="1"/>
  <c r="CB72" i="7"/>
  <c r="CC72" i="7" s="1"/>
  <c r="CB71" i="7"/>
  <c r="CC71" i="7" s="1"/>
  <c r="CB70" i="7"/>
  <c r="CC70" i="7" s="1"/>
  <c r="CB69" i="7"/>
  <c r="CC69" i="7" s="1"/>
  <c r="CB68" i="7"/>
  <c r="CC68" i="7" s="1"/>
  <c r="CB67" i="7"/>
  <c r="CC67" i="7" s="1"/>
  <c r="CC66" i="7"/>
  <c r="CB66" i="7"/>
  <c r="CB65" i="7"/>
  <c r="CC65" i="7" s="1"/>
  <c r="CB64" i="7"/>
  <c r="CC64" i="7" s="1"/>
  <c r="CB63" i="7"/>
  <c r="CC63" i="7" s="1"/>
  <c r="CC62" i="7"/>
  <c r="CB62" i="7"/>
  <c r="CB61" i="7"/>
  <c r="CC61" i="7" s="1"/>
  <c r="CB60" i="7"/>
  <c r="CC60" i="7" s="1"/>
  <c r="CB59" i="7"/>
  <c r="CC59" i="7" s="1"/>
  <c r="CC58" i="7"/>
  <c r="CB58" i="7"/>
  <c r="CB57" i="7"/>
  <c r="CC57" i="7" s="1"/>
  <c r="CB56" i="7"/>
  <c r="CC56" i="7" s="1"/>
  <c r="CB55" i="7"/>
  <c r="CC55" i="7" s="1"/>
  <c r="CC54" i="7"/>
  <c r="CB54" i="7"/>
  <c r="CB53" i="7"/>
  <c r="CC53" i="7" s="1"/>
  <c r="CB52" i="7"/>
  <c r="CC52" i="7" s="1"/>
  <c r="CB51" i="7"/>
  <c r="CC51" i="7" s="1"/>
  <c r="CB50" i="7"/>
  <c r="CC50" i="7" s="1"/>
  <c r="CB49" i="7"/>
  <c r="CC49" i="7" s="1"/>
  <c r="CB48" i="7"/>
  <c r="CC48" i="7" s="1"/>
  <c r="CB47" i="7"/>
  <c r="CC47" i="7" s="1"/>
  <c r="CB46" i="7"/>
  <c r="CC46" i="7" s="1"/>
  <c r="CB45" i="7"/>
  <c r="CC45" i="7" s="1"/>
  <c r="CB44" i="7"/>
  <c r="CC44" i="7" s="1"/>
  <c r="CB43" i="7"/>
  <c r="CC43" i="7" s="1"/>
  <c r="CC42" i="7"/>
  <c r="CB42" i="7"/>
  <c r="CB41" i="7"/>
  <c r="CC41" i="7" s="1"/>
  <c r="CB40" i="7"/>
  <c r="CC40" i="7" s="1"/>
  <c r="CB39" i="7"/>
  <c r="CC39" i="7" s="1"/>
  <c r="CC38" i="7"/>
  <c r="CB38" i="7"/>
  <c r="CB37" i="7"/>
  <c r="CC37" i="7" s="1"/>
  <c r="CB36" i="7"/>
  <c r="CC36" i="7" s="1"/>
  <c r="CB35" i="7"/>
  <c r="CC35" i="7" s="1"/>
  <c r="CB34" i="7"/>
  <c r="CC34" i="7" s="1"/>
  <c r="CB33" i="7"/>
  <c r="CC33" i="7" s="1"/>
  <c r="CB32" i="7"/>
  <c r="CC32" i="7" s="1"/>
  <c r="CB31" i="7"/>
  <c r="CC31" i="7" s="1"/>
  <c r="CC30" i="7"/>
  <c r="CB30" i="7"/>
  <c r="CB29" i="7"/>
  <c r="CC29" i="7" s="1"/>
  <c r="CC28" i="7"/>
  <c r="CB28" i="7"/>
  <c r="CB27" i="7"/>
  <c r="CC27" i="7" s="1"/>
  <c r="CB26" i="7"/>
  <c r="CC26" i="7" s="1"/>
  <c r="CC25" i="7"/>
  <c r="CB24" i="7"/>
  <c r="CC24" i="7" s="1"/>
  <c r="CC23" i="7"/>
  <c r="CB22" i="7"/>
  <c r="CC22" i="7" s="1"/>
  <c r="CB21" i="7"/>
  <c r="CC21" i="7" s="1"/>
  <c r="CB20" i="7"/>
  <c r="CC20" i="7" s="1"/>
  <c r="CC19" i="7"/>
  <c r="CB19" i="7"/>
  <c r="CB18" i="7"/>
  <c r="CC18" i="7" s="1"/>
  <c r="CB17" i="7"/>
  <c r="CC17" i="7" s="1"/>
  <c r="CB16" i="7"/>
  <c r="CC16" i="7" s="1"/>
  <c r="CB13" i="7"/>
  <c r="CA13" i="7"/>
  <c r="BF133" i="3"/>
  <c r="BF1" i="3" s="1"/>
  <c r="BG16" i="3"/>
  <c r="BF13" i="3"/>
  <c r="BG12" i="3"/>
  <c r="BG11" i="3"/>
  <c r="BG13" i="3" s="1"/>
  <c r="MZ23" i="6" l="1"/>
  <c r="AM12" i="19"/>
  <c r="MZ113" i="6"/>
  <c r="AM102" i="19"/>
  <c r="MZ119" i="6"/>
  <c r="AM108" i="19"/>
  <c r="MZ127" i="6"/>
  <c r="AM116" i="19"/>
  <c r="MZ116" i="6"/>
  <c r="AM105" i="19"/>
  <c r="MZ121" i="6"/>
  <c r="AM110" i="19"/>
  <c r="MZ110" i="6"/>
  <c r="AM99" i="19"/>
  <c r="MZ114" i="6"/>
  <c r="AM103" i="19"/>
  <c r="MZ122" i="6"/>
  <c r="AM111" i="19"/>
  <c r="MZ129" i="6"/>
  <c r="AM118" i="19"/>
  <c r="MZ125" i="6"/>
  <c r="AM114" i="19"/>
  <c r="MZ109" i="6"/>
  <c r="AM98" i="19"/>
  <c r="MZ128" i="6"/>
  <c r="AM117" i="19"/>
  <c r="MZ124" i="6"/>
  <c r="AM113" i="19"/>
  <c r="MZ112" i="6"/>
  <c r="AM101" i="19"/>
  <c r="MZ108" i="6"/>
  <c r="AM97" i="19"/>
  <c r="MZ25" i="6"/>
  <c r="AM14" i="19"/>
  <c r="MZ123" i="6"/>
  <c r="AM112" i="19"/>
  <c r="MZ131" i="6"/>
  <c r="AM120" i="19"/>
  <c r="MZ120" i="6"/>
  <c r="AM109" i="19"/>
  <c r="MZ126" i="6"/>
  <c r="AM115" i="19"/>
  <c r="MZ117" i="6"/>
  <c r="AM106" i="19"/>
  <c r="MZ130" i="6"/>
  <c r="AM119" i="19"/>
  <c r="MZ118" i="6"/>
  <c r="AM107" i="19"/>
  <c r="NC17" i="6"/>
  <c r="AM6" i="19"/>
  <c r="NC29" i="6"/>
  <c r="AM18" i="19"/>
  <c r="NC33" i="6"/>
  <c r="AM22" i="19"/>
  <c r="NC39" i="6"/>
  <c r="AM28" i="19"/>
  <c r="NC43" i="6"/>
  <c r="AM32" i="19"/>
  <c r="NC49" i="6"/>
  <c r="AM38" i="19"/>
  <c r="NC55" i="6"/>
  <c r="AM44" i="19"/>
  <c r="NC61" i="6"/>
  <c r="AM50" i="19"/>
  <c r="NC67" i="6"/>
  <c r="AM56" i="19"/>
  <c r="NC75" i="6"/>
  <c r="AM64" i="19"/>
  <c r="NC83" i="6"/>
  <c r="AM72" i="19"/>
  <c r="NC99" i="6"/>
  <c r="AM88" i="19"/>
  <c r="NC107" i="6"/>
  <c r="AM96" i="19"/>
  <c r="NC132" i="6"/>
  <c r="AM121" i="19"/>
  <c r="NC74" i="6"/>
  <c r="AM63" i="19"/>
  <c r="NC44" i="6"/>
  <c r="AM33" i="19"/>
  <c r="NC18" i="6"/>
  <c r="AM7" i="19"/>
  <c r="NC24" i="6"/>
  <c r="AM13" i="19"/>
  <c r="NC30" i="6"/>
  <c r="AM19" i="19"/>
  <c r="NC34" i="6"/>
  <c r="AM23" i="19"/>
  <c r="NC40" i="6"/>
  <c r="AM29" i="19"/>
  <c r="NC45" i="6"/>
  <c r="AM34" i="19"/>
  <c r="NC50" i="6"/>
  <c r="AM39" i="19"/>
  <c r="NC56" i="6"/>
  <c r="AM45" i="19"/>
  <c r="NC63" i="6"/>
  <c r="AM52" i="19"/>
  <c r="NC69" i="6"/>
  <c r="AM58" i="19"/>
  <c r="NC77" i="6"/>
  <c r="AM66" i="19"/>
  <c r="NC85" i="6"/>
  <c r="AM74" i="19"/>
  <c r="NC101" i="6"/>
  <c r="AM90" i="19"/>
  <c r="NC105" i="6"/>
  <c r="AM94" i="19"/>
  <c r="NC68" i="6"/>
  <c r="AM57" i="19"/>
  <c r="NC36" i="6"/>
  <c r="AM25" i="19"/>
  <c r="NC106" i="6"/>
  <c r="AM95" i="19"/>
  <c r="NC102" i="6"/>
  <c r="AM91" i="19"/>
  <c r="NC98" i="6"/>
  <c r="AM87" i="19"/>
  <c r="NC90" i="6"/>
  <c r="AM79" i="19"/>
  <c r="NC86" i="6"/>
  <c r="AM75" i="19"/>
  <c r="NC82" i="6"/>
  <c r="AM71" i="19"/>
  <c r="NC78" i="6"/>
  <c r="AM67" i="19"/>
  <c r="NC70" i="6"/>
  <c r="AM59" i="19"/>
  <c r="NC66" i="6"/>
  <c r="AM55" i="19"/>
  <c r="NC62" i="6"/>
  <c r="AM51" i="19"/>
  <c r="NC54" i="6"/>
  <c r="AM43" i="19"/>
  <c r="NC46" i="6"/>
  <c r="AM35" i="19"/>
  <c r="NC38" i="6"/>
  <c r="AM27" i="19"/>
  <c r="NC26" i="6"/>
  <c r="AM15" i="19"/>
  <c r="NC22" i="6"/>
  <c r="AM11" i="19"/>
  <c r="NC19" i="6"/>
  <c r="AM8" i="19"/>
  <c r="NC31" i="6"/>
  <c r="AM20" i="19"/>
  <c r="NC35" i="6"/>
  <c r="AM24" i="19"/>
  <c r="NC41" i="6"/>
  <c r="AM30" i="19"/>
  <c r="NC47" i="6"/>
  <c r="AM36" i="19"/>
  <c r="NC51" i="6"/>
  <c r="AM40" i="19"/>
  <c r="NC58" i="6"/>
  <c r="AM47" i="19"/>
  <c r="NC64" i="6"/>
  <c r="AM53" i="19"/>
  <c r="NC71" i="6"/>
  <c r="AM60" i="19"/>
  <c r="NC79" i="6"/>
  <c r="AM68" i="19"/>
  <c r="NC87" i="6"/>
  <c r="AM76" i="19"/>
  <c r="NC103" i="6"/>
  <c r="AM92" i="19"/>
  <c r="NC100" i="6"/>
  <c r="AM89" i="19"/>
  <c r="NC60" i="6"/>
  <c r="AM49" i="19"/>
  <c r="NC20" i="6"/>
  <c r="AM9" i="19"/>
  <c r="NC89" i="6"/>
  <c r="AM78" i="19"/>
  <c r="NC73" i="6"/>
  <c r="AM62" i="19"/>
  <c r="NC57" i="6"/>
  <c r="AM46" i="19"/>
  <c r="NC16" i="6"/>
  <c r="AM5" i="19"/>
  <c r="NC21" i="6"/>
  <c r="AM10" i="19"/>
  <c r="NC27" i="6"/>
  <c r="AM16" i="19"/>
  <c r="NC32" i="6"/>
  <c r="AM21" i="19"/>
  <c r="NC37" i="6"/>
  <c r="AM26" i="19"/>
  <c r="NC42" i="6"/>
  <c r="AM31" i="19"/>
  <c r="NC48" i="6"/>
  <c r="AM37" i="19"/>
  <c r="NC53" i="6"/>
  <c r="AM42" i="19"/>
  <c r="NC59" i="6"/>
  <c r="AM48" i="19"/>
  <c r="NC65" i="6"/>
  <c r="AM54" i="19"/>
  <c r="NC72" i="6"/>
  <c r="AM61" i="19"/>
  <c r="NC81" i="6"/>
  <c r="AM70" i="19"/>
  <c r="NC97" i="6"/>
  <c r="AM86" i="19"/>
  <c r="NC104" i="6"/>
  <c r="AM93" i="19"/>
  <c r="NC84" i="6"/>
  <c r="AM73" i="19"/>
  <c r="NC52" i="6"/>
  <c r="AM41" i="19"/>
  <c r="NC96" i="6"/>
  <c r="AM85" i="19"/>
  <c r="NC88" i="6"/>
  <c r="AM77" i="19"/>
  <c r="NC80" i="6"/>
  <c r="AM69" i="19"/>
  <c r="NC76" i="6"/>
  <c r="AM65" i="19"/>
  <c r="NC28" i="6"/>
  <c r="AM17" i="19"/>
  <c r="NC95" i="6"/>
  <c r="AM84" i="19"/>
  <c r="NC94" i="6"/>
  <c r="AM83" i="19"/>
  <c r="NC92" i="6"/>
  <c r="AM81" i="19"/>
  <c r="NC93" i="6"/>
  <c r="AM82" i="19"/>
  <c r="NC91" i="6"/>
  <c r="AM80" i="19"/>
  <c r="MX133" i="6"/>
  <c r="MX1" i="6" s="1"/>
  <c r="MX136" i="6" s="1"/>
  <c r="MX138" i="6" s="1"/>
  <c r="NA133" i="6"/>
  <c r="NA1" i="6" s="1"/>
  <c r="NA136" i="6" s="1"/>
  <c r="NA138" i="6" s="1"/>
  <c r="NB133" i="6"/>
  <c r="MY12" i="6"/>
  <c r="MY13" i="6" s="1"/>
  <c r="MY18" i="6"/>
  <c r="MZ18" i="6" s="1"/>
  <c r="MZ133" i="6"/>
  <c r="CA136" i="7"/>
  <c r="CA138" i="7" s="1"/>
  <c r="CC133" i="7"/>
  <c r="CB133" i="7"/>
  <c r="BF136" i="3"/>
  <c r="BF138" i="3" s="1"/>
  <c r="BG133" i="3"/>
  <c r="BH16" i="3"/>
  <c r="MI15" i="6"/>
  <c r="NC133" i="6" l="1"/>
  <c r="AM4" i="19"/>
  <c r="MY133" i="6"/>
  <c r="BH133" i="3"/>
  <c r="LJ15" i="6"/>
  <c r="LE15" i="6"/>
  <c r="LJ88" i="6" l="1"/>
  <c r="LK88" i="6"/>
  <c r="LL88" i="6"/>
  <c r="LJ89" i="6"/>
  <c r="LK89" i="6"/>
  <c r="LL89" i="6"/>
  <c r="LJ90" i="6"/>
  <c r="LK90" i="6"/>
  <c r="LM90" i="6" s="1"/>
  <c r="LN90" i="6" s="1"/>
  <c r="LL90" i="6"/>
  <c r="LJ91" i="6"/>
  <c r="LK91" i="6"/>
  <c r="LL91" i="6"/>
  <c r="LM91" i="6" s="1"/>
  <c r="LN91" i="6" s="1"/>
  <c r="LJ92" i="6"/>
  <c r="LK92" i="6"/>
  <c r="LL92" i="6"/>
  <c r="LJ93" i="6"/>
  <c r="LK93" i="6"/>
  <c r="LL93" i="6"/>
  <c r="LJ94" i="6"/>
  <c r="LK94" i="6"/>
  <c r="LM94" i="6" s="1"/>
  <c r="LN94" i="6" s="1"/>
  <c r="LL94" i="6"/>
  <c r="LJ95" i="6"/>
  <c r="LK95" i="6"/>
  <c r="LL95" i="6"/>
  <c r="LM95" i="6" s="1"/>
  <c r="LN95" i="6" s="1"/>
  <c r="LJ96" i="6"/>
  <c r="LK96" i="6"/>
  <c r="LL96" i="6"/>
  <c r="LJ97" i="6"/>
  <c r="LK97" i="6"/>
  <c r="LL97" i="6"/>
  <c r="LJ98" i="6"/>
  <c r="LK98" i="6"/>
  <c r="LM98" i="6" s="1"/>
  <c r="LN98" i="6" s="1"/>
  <c r="LL98" i="6"/>
  <c r="LJ99" i="6"/>
  <c r="LK99" i="6"/>
  <c r="LL99" i="6"/>
  <c r="LM99" i="6" s="1"/>
  <c r="LN99" i="6" s="1"/>
  <c r="LJ100" i="6"/>
  <c r="LK100" i="6"/>
  <c r="LL100" i="6"/>
  <c r="LJ101" i="6"/>
  <c r="LK101" i="6"/>
  <c r="LL101" i="6"/>
  <c r="LJ102" i="6"/>
  <c r="LK102" i="6"/>
  <c r="LL102" i="6"/>
  <c r="LJ103" i="6"/>
  <c r="LK103" i="6"/>
  <c r="LL103" i="6"/>
  <c r="LM103" i="6" s="1"/>
  <c r="LN103" i="6" s="1"/>
  <c r="LJ104" i="6"/>
  <c r="LK104" i="6"/>
  <c r="LL104" i="6"/>
  <c r="LJ105" i="6"/>
  <c r="LK105" i="6"/>
  <c r="LL105" i="6"/>
  <c r="LJ106" i="6"/>
  <c r="LK106" i="6"/>
  <c r="LM106" i="6" s="1"/>
  <c r="LN106" i="6" s="1"/>
  <c r="LL106" i="6"/>
  <c r="LJ107" i="6"/>
  <c r="LK107" i="6"/>
  <c r="LL107" i="6"/>
  <c r="LM107" i="6" s="1"/>
  <c r="LN107" i="6" s="1"/>
  <c r="LJ108" i="6"/>
  <c r="LK108" i="6"/>
  <c r="LL108" i="6"/>
  <c r="LJ109" i="6"/>
  <c r="LM109" i="6" s="1"/>
  <c r="LN109" i="6" s="1"/>
  <c r="LK109" i="6"/>
  <c r="LL109" i="6"/>
  <c r="LJ110" i="6"/>
  <c r="LK110" i="6"/>
  <c r="LM110" i="6" s="1"/>
  <c r="LN110" i="6" s="1"/>
  <c r="LL110" i="6"/>
  <c r="LJ111" i="6"/>
  <c r="LK111" i="6"/>
  <c r="LL111" i="6"/>
  <c r="LM111" i="6" s="1"/>
  <c r="LN111" i="6" s="1"/>
  <c r="LJ112" i="6"/>
  <c r="LK112" i="6"/>
  <c r="LL112" i="6"/>
  <c r="LJ113" i="6"/>
  <c r="LK113" i="6"/>
  <c r="LL113" i="6"/>
  <c r="LJ114" i="6"/>
  <c r="LK114" i="6"/>
  <c r="LM114" i="6" s="1"/>
  <c r="LN114" i="6" s="1"/>
  <c r="LL114" i="6"/>
  <c r="LJ115" i="6"/>
  <c r="LK115" i="6"/>
  <c r="LL115" i="6"/>
  <c r="LJ116" i="6"/>
  <c r="LK116" i="6"/>
  <c r="LL116" i="6"/>
  <c r="LJ117" i="6"/>
  <c r="LM117" i="6" s="1"/>
  <c r="LN117" i="6" s="1"/>
  <c r="LK117" i="6"/>
  <c r="LL117" i="6"/>
  <c r="LJ118" i="6"/>
  <c r="LK118" i="6"/>
  <c r="LM118" i="6" s="1"/>
  <c r="LN118" i="6" s="1"/>
  <c r="LL118" i="6"/>
  <c r="LJ119" i="6"/>
  <c r="LK119" i="6"/>
  <c r="LL119" i="6"/>
  <c r="LM119" i="6" s="1"/>
  <c r="LN119" i="6" s="1"/>
  <c r="LJ120" i="6"/>
  <c r="LK120" i="6"/>
  <c r="LL120" i="6"/>
  <c r="LJ121" i="6"/>
  <c r="LK121" i="6"/>
  <c r="LL121" i="6"/>
  <c r="LJ122" i="6"/>
  <c r="LK122" i="6"/>
  <c r="LM122" i="6" s="1"/>
  <c r="LN122" i="6" s="1"/>
  <c r="LL122" i="6"/>
  <c r="LJ123" i="6"/>
  <c r="LK123" i="6"/>
  <c r="LL123" i="6"/>
  <c r="LM123" i="6" s="1"/>
  <c r="LN123" i="6" s="1"/>
  <c r="LJ124" i="6"/>
  <c r="LK124" i="6"/>
  <c r="LL124" i="6"/>
  <c r="LJ125" i="6"/>
  <c r="LM125" i="6" s="1"/>
  <c r="LN125" i="6" s="1"/>
  <c r="LK125" i="6"/>
  <c r="LL125" i="6"/>
  <c r="LJ126" i="6"/>
  <c r="LK126" i="6"/>
  <c r="LM126" i="6" s="1"/>
  <c r="LN126" i="6" s="1"/>
  <c r="LL126" i="6"/>
  <c r="LJ127" i="6"/>
  <c r="LK127" i="6"/>
  <c r="LL127" i="6"/>
  <c r="LM127" i="6" s="1"/>
  <c r="LN127" i="6" s="1"/>
  <c r="LJ128" i="6"/>
  <c r="LK128" i="6"/>
  <c r="LL128" i="6"/>
  <c r="LJ129" i="6"/>
  <c r="LK129" i="6"/>
  <c r="LL129" i="6"/>
  <c r="LJ130" i="6"/>
  <c r="LK130" i="6"/>
  <c r="LM130" i="6" s="1"/>
  <c r="LN130" i="6" s="1"/>
  <c r="LL130" i="6"/>
  <c r="LJ131" i="6"/>
  <c r="LK131" i="6"/>
  <c r="LL131" i="6"/>
  <c r="LM131" i="6" s="1"/>
  <c r="LN131" i="6" s="1"/>
  <c r="LJ132" i="6"/>
  <c r="LK132" i="6"/>
  <c r="LL132" i="6"/>
  <c r="LE88" i="6"/>
  <c r="LF88" i="6"/>
  <c r="LG88" i="6"/>
  <c r="LE89" i="6"/>
  <c r="LF89" i="6"/>
  <c r="LG89" i="6"/>
  <c r="LE90" i="6"/>
  <c r="LF90" i="6"/>
  <c r="LG90" i="6"/>
  <c r="LE91" i="6"/>
  <c r="LF91" i="6"/>
  <c r="LG91" i="6"/>
  <c r="LE92" i="6"/>
  <c r="LF92" i="6"/>
  <c r="LG92" i="6"/>
  <c r="LE93" i="6"/>
  <c r="LF93" i="6"/>
  <c r="LG93" i="6"/>
  <c r="LE94" i="6"/>
  <c r="LF94" i="6"/>
  <c r="LG94" i="6"/>
  <c r="LE95" i="6"/>
  <c r="LF95" i="6"/>
  <c r="LG95" i="6"/>
  <c r="LE96" i="6"/>
  <c r="LF96" i="6"/>
  <c r="LG96" i="6"/>
  <c r="LE97" i="6"/>
  <c r="LF97" i="6"/>
  <c r="LG97" i="6"/>
  <c r="LE98" i="6"/>
  <c r="LF98" i="6"/>
  <c r="LG98" i="6"/>
  <c r="LE99" i="6"/>
  <c r="LF99" i="6"/>
  <c r="LG99" i="6"/>
  <c r="LE100" i="6"/>
  <c r="LF100" i="6"/>
  <c r="LG100" i="6"/>
  <c r="LE101" i="6"/>
  <c r="LF101" i="6"/>
  <c r="LG101" i="6"/>
  <c r="LE102" i="6"/>
  <c r="LF102" i="6"/>
  <c r="LG102" i="6"/>
  <c r="LE103" i="6"/>
  <c r="LF103" i="6"/>
  <c r="LG103" i="6"/>
  <c r="LE104" i="6"/>
  <c r="LF104" i="6"/>
  <c r="LG104" i="6"/>
  <c r="LE105" i="6"/>
  <c r="LF105" i="6"/>
  <c r="LG105" i="6"/>
  <c r="LE106" i="6"/>
  <c r="LF106" i="6"/>
  <c r="LG106" i="6"/>
  <c r="LE107" i="6"/>
  <c r="LF107" i="6"/>
  <c r="LG107" i="6"/>
  <c r="LE108" i="6"/>
  <c r="LF108" i="6"/>
  <c r="LG108" i="6"/>
  <c r="LE109" i="6"/>
  <c r="LF109" i="6"/>
  <c r="LG109" i="6"/>
  <c r="LE110" i="6"/>
  <c r="LF110" i="6"/>
  <c r="LG110" i="6"/>
  <c r="LE111" i="6"/>
  <c r="LF111" i="6"/>
  <c r="LG111" i="6"/>
  <c r="LE112" i="6"/>
  <c r="LF112" i="6"/>
  <c r="LG112" i="6"/>
  <c r="LE113" i="6"/>
  <c r="LF113" i="6"/>
  <c r="LG113" i="6"/>
  <c r="LE114" i="6"/>
  <c r="LF114" i="6"/>
  <c r="LG114" i="6"/>
  <c r="LE115" i="6"/>
  <c r="LF115" i="6"/>
  <c r="LG115" i="6"/>
  <c r="LE116" i="6"/>
  <c r="LF116" i="6"/>
  <c r="LG116" i="6"/>
  <c r="LE117" i="6"/>
  <c r="LF117" i="6"/>
  <c r="LG117" i="6"/>
  <c r="LE118" i="6"/>
  <c r="LF118" i="6"/>
  <c r="LG118" i="6"/>
  <c r="LE119" i="6"/>
  <c r="LF119" i="6"/>
  <c r="LG119" i="6"/>
  <c r="LE120" i="6"/>
  <c r="LF120" i="6"/>
  <c r="LG120" i="6"/>
  <c r="LE121" i="6"/>
  <c r="LF121" i="6"/>
  <c r="LG121" i="6"/>
  <c r="LE122" i="6"/>
  <c r="LF122" i="6"/>
  <c r="LG122" i="6"/>
  <c r="LE123" i="6"/>
  <c r="LF123" i="6"/>
  <c r="LG123" i="6"/>
  <c r="LE124" i="6"/>
  <c r="LF124" i="6"/>
  <c r="LG124" i="6"/>
  <c r="LE125" i="6"/>
  <c r="LF125" i="6"/>
  <c r="LG125" i="6"/>
  <c r="LE126" i="6"/>
  <c r="LF126" i="6"/>
  <c r="LG126" i="6"/>
  <c r="LE127" i="6"/>
  <c r="LF127" i="6"/>
  <c r="LG127" i="6"/>
  <c r="LE128" i="6"/>
  <c r="LF128" i="6"/>
  <c r="LG128" i="6"/>
  <c r="LE129" i="6"/>
  <c r="LF129" i="6"/>
  <c r="LG129" i="6"/>
  <c r="LE130" i="6"/>
  <c r="LF130" i="6"/>
  <c r="LG130" i="6"/>
  <c r="LE131" i="6"/>
  <c r="LF131" i="6"/>
  <c r="LG131" i="6"/>
  <c r="LE132" i="6"/>
  <c r="LF132" i="6"/>
  <c r="LG132" i="6"/>
  <c r="KZ88" i="6"/>
  <c r="LA88" i="6"/>
  <c r="LB88" i="6"/>
  <c r="KZ89" i="6"/>
  <c r="LA89" i="6"/>
  <c r="LB89" i="6"/>
  <c r="KZ90" i="6"/>
  <c r="LA90" i="6"/>
  <c r="LB90" i="6"/>
  <c r="KZ91" i="6"/>
  <c r="LA91" i="6"/>
  <c r="LB91" i="6"/>
  <c r="KZ92" i="6"/>
  <c r="LA92" i="6"/>
  <c r="LB92" i="6"/>
  <c r="KZ93" i="6"/>
  <c r="LA93" i="6"/>
  <c r="LB93" i="6"/>
  <c r="KZ94" i="6"/>
  <c r="LA94" i="6"/>
  <c r="LB94" i="6"/>
  <c r="KZ95" i="6"/>
  <c r="LA95" i="6"/>
  <c r="LB95" i="6"/>
  <c r="KZ96" i="6"/>
  <c r="LA96" i="6"/>
  <c r="LB96" i="6"/>
  <c r="KZ97" i="6"/>
  <c r="LA97" i="6"/>
  <c r="LB97" i="6"/>
  <c r="KZ98" i="6"/>
  <c r="LA98" i="6"/>
  <c r="LB98" i="6"/>
  <c r="KZ99" i="6"/>
  <c r="LA99" i="6"/>
  <c r="LB99" i="6"/>
  <c r="KZ100" i="6"/>
  <c r="LA100" i="6"/>
  <c r="LB100" i="6"/>
  <c r="KZ101" i="6"/>
  <c r="LA101" i="6"/>
  <c r="LB101" i="6"/>
  <c r="KZ102" i="6"/>
  <c r="LA102" i="6"/>
  <c r="LB102" i="6"/>
  <c r="KZ103" i="6"/>
  <c r="LA103" i="6"/>
  <c r="LB103" i="6"/>
  <c r="KZ104" i="6"/>
  <c r="LA104" i="6"/>
  <c r="LB104" i="6"/>
  <c r="KZ105" i="6"/>
  <c r="LA105" i="6"/>
  <c r="LB105" i="6"/>
  <c r="KZ106" i="6"/>
  <c r="LA106" i="6"/>
  <c r="LB106" i="6"/>
  <c r="KZ107" i="6"/>
  <c r="LA107" i="6"/>
  <c r="LB107" i="6"/>
  <c r="KZ108" i="6"/>
  <c r="LA108" i="6"/>
  <c r="LB108" i="6"/>
  <c r="KZ109" i="6"/>
  <c r="LA109" i="6"/>
  <c r="LB109" i="6"/>
  <c r="KZ110" i="6"/>
  <c r="LA110" i="6"/>
  <c r="LB110" i="6"/>
  <c r="KZ111" i="6"/>
  <c r="LA111" i="6"/>
  <c r="LB111" i="6"/>
  <c r="KZ112" i="6"/>
  <c r="LA112" i="6"/>
  <c r="LB112" i="6"/>
  <c r="KZ113" i="6"/>
  <c r="LA113" i="6"/>
  <c r="LB113" i="6"/>
  <c r="KZ114" i="6"/>
  <c r="LA114" i="6"/>
  <c r="LB114" i="6"/>
  <c r="KZ115" i="6"/>
  <c r="LA115" i="6"/>
  <c r="LB115" i="6"/>
  <c r="KZ116" i="6"/>
  <c r="LA116" i="6"/>
  <c r="LB116" i="6"/>
  <c r="KZ117" i="6"/>
  <c r="LA117" i="6"/>
  <c r="LB117" i="6"/>
  <c r="KZ118" i="6"/>
  <c r="LA118" i="6"/>
  <c r="LB118" i="6"/>
  <c r="KZ119" i="6"/>
  <c r="LA119" i="6"/>
  <c r="LB119" i="6"/>
  <c r="KZ120" i="6"/>
  <c r="LA120" i="6"/>
  <c r="LB120" i="6"/>
  <c r="KZ121" i="6"/>
  <c r="LA121" i="6"/>
  <c r="LB121" i="6"/>
  <c r="KZ122" i="6"/>
  <c r="LA122" i="6"/>
  <c r="LB122" i="6"/>
  <c r="KZ123" i="6"/>
  <c r="LA123" i="6"/>
  <c r="LB123" i="6"/>
  <c r="KZ124" i="6"/>
  <c r="LA124" i="6"/>
  <c r="LB124" i="6"/>
  <c r="KZ125" i="6"/>
  <c r="LA125" i="6"/>
  <c r="LB125" i="6"/>
  <c r="KZ126" i="6"/>
  <c r="LA126" i="6"/>
  <c r="LB126" i="6"/>
  <c r="KZ127" i="6"/>
  <c r="LA127" i="6"/>
  <c r="LB127" i="6"/>
  <c r="KZ128" i="6"/>
  <c r="LA128" i="6"/>
  <c r="LB128" i="6"/>
  <c r="KZ129" i="6"/>
  <c r="LA129" i="6"/>
  <c r="LB129" i="6"/>
  <c r="KZ130" i="6"/>
  <c r="LA130" i="6"/>
  <c r="LB130" i="6"/>
  <c r="KZ131" i="6"/>
  <c r="LA131" i="6"/>
  <c r="LB131" i="6"/>
  <c r="KZ132" i="6"/>
  <c r="LA132" i="6"/>
  <c r="LB132" i="6"/>
  <c r="LO83" i="6"/>
  <c r="LP83" i="6"/>
  <c r="LQ83" i="6"/>
  <c r="LO104" i="6"/>
  <c r="LP104" i="6"/>
  <c r="LQ104" i="6"/>
  <c r="LO105" i="6"/>
  <c r="LP105" i="6"/>
  <c r="LQ105" i="6"/>
  <c r="LO106" i="6"/>
  <c r="LP106" i="6"/>
  <c r="LR106" i="6" s="1"/>
  <c r="LS106" i="6" s="1"/>
  <c r="LQ106" i="6"/>
  <c r="LO107" i="6"/>
  <c r="LP107" i="6"/>
  <c r="LQ107" i="6"/>
  <c r="LO108" i="6"/>
  <c r="LP108" i="6"/>
  <c r="LQ108" i="6"/>
  <c r="LO109" i="6"/>
  <c r="LP109" i="6"/>
  <c r="LQ109" i="6"/>
  <c r="LO110" i="6"/>
  <c r="LP110" i="6"/>
  <c r="LR110" i="6" s="1"/>
  <c r="LS110" i="6" s="1"/>
  <c r="LQ110" i="6"/>
  <c r="LO111" i="6"/>
  <c r="LP111" i="6"/>
  <c r="LQ111" i="6"/>
  <c r="LO112" i="6"/>
  <c r="LP112" i="6"/>
  <c r="LQ112" i="6"/>
  <c r="LO113" i="6"/>
  <c r="LP113" i="6"/>
  <c r="LQ113" i="6"/>
  <c r="LO114" i="6"/>
  <c r="LP114" i="6"/>
  <c r="LR114" i="6" s="1"/>
  <c r="LS114" i="6" s="1"/>
  <c r="LQ114" i="6"/>
  <c r="LO115" i="6"/>
  <c r="LP115" i="6"/>
  <c r="LQ115" i="6"/>
  <c r="LO116" i="6"/>
  <c r="LP116" i="6"/>
  <c r="LQ116" i="6"/>
  <c r="LO117" i="6"/>
  <c r="LP117" i="6"/>
  <c r="LQ117" i="6"/>
  <c r="LO118" i="6"/>
  <c r="LP118" i="6"/>
  <c r="LR118" i="6" s="1"/>
  <c r="LS118" i="6" s="1"/>
  <c r="LQ118" i="6"/>
  <c r="LO119" i="6"/>
  <c r="LP119" i="6"/>
  <c r="LQ119" i="6"/>
  <c r="LO120" i="6"/>
  <c r="LP120" i="6"/>
  <c r="LQ120" i="6"/>
  <c r="LO121" i="6"/>
  <c r="LP121" i="6"/>
  <c r="LQ121" i="6"/>
  <c r="LO122" i="6"/>
  <c r="LP122" i="6"/>
  <c r="LR122" i="6" s="1"/>
  <c r="LS122" i="6" s="1"/>
  <c r="LQ122" i="6"/>
  <c r="LO123" i="6"/>
  <c r="LP123" i="6"/>
  <c r="LQ123" i="6"/>
  <c r="LO124" i="6"/>
  <c r="LP124" i="6"/>
  <c r="LQ124" i="6"/>
  <c r="LO125" i="6"/>
  <c r="LP125" i="6"/>
  <c r="LQ125" i="6"/>
  <c r="LO126" i="6"/>
  <c r="LP126" i="6"/>
  <c r="LR126" i="6" s="1"/>
  <c r="LS126" i="6" s="1"/>
  <c r="LQ126" i="6"/>
  <c r="LO127" i="6"/>
  <c r="LP127" i="6"/>
  <c r="LQ127" i="6"/>
  <c r="LO128" i="6"/>
  <c r="LP128" i="6"/>
  <c r="LQ128" i="6"/>
  <c r="LO129" i="6"/>
  <c r="LP129" i="6"/>
  <c r="LQ129" i="6"/>
  <c r="LO130" i="6"/>
  <c r="LP130" i="6"/>
  <c r="LR130" i="6" s="1"/>
  <c r="LS130" i="6" s="1"/>
  <c r="LQ130" i="6"/>
  <c r="LO131" i="6"/>
  <c r="LP131" i="6"/>
  <c r="LQ131" i="6"/>
  <c r="LO132" i="6"/>
  <c r="LP132" i="6"/>
  <c r="LQ132" i="6"/>
  <c r="LR77" i="6"/>
  <c r="LS77" i="6"/>
  <c r="LR78" i="6"/>
  <c r="LS78" i="6" s="1"/>
  <c r="LR79" i="6"/>
  <c r="LS79" i="6"/>
  <c r="LR80" i="6"/>
  <c r="LS80" i="6" s="1"/>
  <c r="LR81" i="6"/>
  <c r="LS81" i="6" s="1"/>
  <c r="LR82" i="6"/>
  <c r="LS82" i="6" s="1"/>
  <c r="LR84" i="6"/>
  <c r="LS84" i="6" s="1"/>
  <c r="LR85" i="6"/>
  <c r="LS85" i="6" s="1"/>
  <c r="LR86" i="6"/>
  <c r="LS86" i="6"/>
  <c r="LR87" i="6"/>
  <c r="LS87" i="6" s="1"/>
  <c r="LR88" i="6"/>
  <c r="LS88" i="6"/>
  <c r="LR89" i="6"/>
  <c r="LS89" i="6" s="1"/>
  <c r="LR90" i="6"/>
  <c r="LS90" i="6"/>
  <c r="LR91" i="6"/>
  <c r="LS91" i="6" s="1"/>
  <c r="LR92" i="6"/>
  <c r="LS92" i="6" s="1"/>
  <c r="LR93" i="6"/>
  <c r="LS93" i="6" s="1"/>
  <c r="LR94" i="6"/>
  <c r="LS94" i="6"/>
  <c r="LR95" i="6"/>
  <c r="LS95" i="6" s="1"/>
  <c r="LR96" i="6"/>
  <c r="LS96" i="6"/>
  <c r="LR97" i="6"/>
  <c r="LS97" i="6" s="1"/>
  <c r="LR98" i="6"/>
  <c r="LS98" i="6"/>
  <c r="LR100" i="6"/>
  <c r="LS100" i="6"/>
  <c r="LR101" i="6"/>
  <c r="LS101" i="6" s="1"/>
  <c r="LR102" i="6"/>
  <c r="LS102" i="6"/>
  <c r="LR104" i="6"/>
  <c r="LS104" i="6" s="1"/>
  <c r="LR105" i="6"/>
  <c r="LS105" i="6" s="1"/>
  <c r="LR107" i="6"/>
  <c r="LS107" i="6" s="1"/>
  <c r="LR108" i="6"/>
  <c r="LS108" i="6" s="1"/>
  <c r="LR109" i="6"/>
  <c r="LS109" i="6" s="1"/>
  <c r="LR111" i="6"/>
  <c r="LS111" i="6" s="1"/>
  <c r="LR112" i="6"/>
  <c r="LS112" i="6" s="1"/>
  <c r="LR113" i="6"/>
  <c r="LS113" i="6" s="1"/>
  <c r="LR115" i="6"/>
  <c r="LS115" i="6" s="1"/>
  <c r="LR116" i="6"/>
  <c r="LS116" i="6" s="1"/>
  <c r="LR117" i="6"/>
  <c r="LS117" i="6" s="1"/>
  <c r="LR119" i="6"/>
  <c r="LS119" i="6" s="1"/>
  <c r="LR120" i="6"/>
  <c r="LS120" i="6" s="1"/>
  <c r="LR121" i="6"/>
  <c r="LS121" i="6" s="1"/>
  <c r="LR123" i="6"/>
  <c r="LS123" i="6" s="1"/>
  <c r="LR124" i="6"/>
  <c r="LS124" i="6" s="1"/>
  <c r="LR125" i="6"/>
  <c r="LS125" i="6" s="1"/>
  <c r="LR127" i="6"/>
  <c r="LS127" i="6" s="1"/>
  <c r="LR128" i="6"/>
  <c r="LS128" i="6" s="1"/>
  <c r="LR129" i="6"/>
  <c r="LS129" i="6" s="1"/>
  <c r="LR131" i="6"/>
  <c r="LS131" i="6" s="1"/>
  <c r="LR132" i="6"/>
  <c r="LS132" i="6" s="1"/>
  <c r="LO77" i="6"/>
  <c r="LP77" i="6"/>
  <c r="LQ77" i="6"/>
  <c r="MD112" i="6"/>
  <c r="ME112" i="6"/>
  <c r="MF112" i="6"/>
  <c r="MD113" i="6"/>
  <c r="MG113" i="6" s="1"/>
  <c r="MH113" i="6" s="1"/>
  <c r="ME113" i="6"/>
  <c r="MF113" i="6"/>
  <c r="MD114" i="6"/>
  <c r="ME114" i="6"/>
  <c r="MG114" i="6" s="1"/>
  <c r="MH114" i="6" s="1"/>
  <c r="MF114" i="6"/>
  <c r="MD115" i="6"/>
  <c r="ME115" i="6"/>
  <c r="MF115" i="6"/>
  <c r="MG115" i="6" s="1"/>
  <c r="MH115" i="6" s="1"/>
  <c r="MD116" i="6"/>
  <c r="ME116" i="6"/>
  <c r="MF116" i="6"/>
  <c r="MD117" i="6"/>
  <c r="MG117" i="6" s="1"/>
  <c r="MH117" i="6" s="1"/>
  <c r="ME117" i="6"/>
  <c r="MF117" i="6"/>
  <c r="MD118" i="6"/>
  <c r="ME118" i="6"/>
  <c r="MF118" i="6"/>
  <c r="MD119" i="6"/>
  <c r="ME119" i="6"/>
  <c r="MF119" i="6"/>
  <c r="MG119" i="6" s="1"/>
  <c r="MH119" i="6" s="1"/>
  <c r="MD120" i="6"/>
  <c r="ME120" i="6"/>
  <c r="MF120" i="6"/>
  <c r="MD121" i="6"/>
  <c r="MG121" i="6" s="1"/>
  <c r="MH121" i="6" s="1"/>
  <c r="ME121" i="6"/>
  <c r="MF121" i="6"/>
  <c r="MD122" i="6"/>
  <c r="ME122" i="6"/>
  <c r="MF122" i="6"/>
  <c r="MD123" i="6"/>
  <c r="ME123" i="6"/>
  <c r="MF123" i="6"/>
  <c r="MG123" i="6" s="1"/>
  <c r="MH123" i="6" s="1"/>
  <c r="MD124" i="6"/>
  <c r="ME124" i="6"/>
  <c r="MF124" i="6"/>
  <c r="MD125" i="6"/>
  <c r="MG125" i="6" s="1"/>
  <c r="MH125" i="6" s="1"/>
  <c r="ME125" i="6"/>
  <c r="MF125" i="6"/>
  <c r="MD126" i="6"/>
  <c r="ME126" i="6"/>
  <c r="MF126" i="6"/>
  <c r="MD127" i="6"/>
  <c r="ME127" i="6"/>
  <c r="MF127" i="6"/>
  <c r="MG127" i="6" s="1"/>
  <c r="MH127" i="6" s="1"/>
  <c r="MD128" i="6"/>
  <c r="ME128" i="6"/>
  <c r="MF128" i="6"/>
  <c r="MD129" i="6"/>
  <c r="MG129" i="6" s="1"/>
  <c r="MH129" i="6" s="1"/>
  <c r="ME129" i="6"/>
  <c r="MF129" i="6"/>
  <c r="MD130" i="6"/>
  <c r="ME130" i="6"/>
  <c r="MF130" i="6"/>
  <c r="MD131" i="6"/>
  <c r="ME131" i="6"/>
  <c r="MF131" i="6"/>
  <c r="MG131" i="6" s="1"/>
  <c r="MH131" i="6" s="1"/>
  <c r="MD132" i="6"/>
  <c r="ME132" i="6"/>
  <c r="MF132" i="6"/>
  <c r="MG112" i="6"/>
  <c r="MH112" i="6" s="1"/>
  <c r="MG116" i="6"/>
  <c r="MH116" i="6" s="1"/>
  <c r="MG118" i="6"/>
  <c r="MH118" i="6" s="1"/>
  <c r="MG120" i="6"/>
  <c r="MH120" i="6" s="1"/>
  <c r="MG122" i="6"/>
  <c r="MH122" i="6" s="1"/>
  <c r="MG124" i="6"/>
  <c r="MH124" i="6" s="1"/>
  <c r="MG126" i="6"/>
  <c r="MH126" i="6" s="1"/>
  <c r="MG128" i="6"/>
  <c r="MH128" i="6" s="1"/>
  <c r="MG130" i="6"/>
  <c r="MH130" i="6" s="1"/>
  <c r="MG132" i="6"/>
  <c r="MH132" i="6" s="1"/>
  <c r="MD108" i="6"/>
  <c r="ME108" i="6"/>
  <c r="MG108" i="6" s="1"/>
  <c r="MH108" i="6" s="1"/>
  <c r="MF108" i="6"/>
  <c r="MD109" i="6"/>
  <c r="ME109" i="6"/>
  <c r="MF109" i="6"/>
  <c r="MD110" i="6"/>
  <c r="MG110" i="6" s="1"/>
  <c r="MH110" i="6" s="1"/>
  <c r="ME110" i="6"/>
  <c r="MF110" i="6"/>
  <c r="MD111" i="6"/>
  <c r="MG111" i="6" s="1"/>
  <c r="MH111" i="6" s="1"/>
  <c r="ME111" i="6"/>
  <c r="MF111" i="6"/>
  <c r="KV87" i="6"/>
  <c r="KR17" i="6"/>
  <c r="KR18" i="6"/>
  <c r="KR19" i="6"/>
  <c r="KR20" i="6"/>
  <c r="KR21" i="6"/>
  <c r="KR22" i="6"/>
  <c r="KR23" i="6"/>
  <c r="KR24" i="6"/>
  <c r="KR25" i="6"/>
  <c r="KR26" i="6"/>
  <c r="KR27" i="6"/>
  <c r="KR28" i="6"/>
  <c r="KR29" i="6"/>
  <c r="KR30" i="6"/>
  <c r="KR31" i="6"/>
  <c r="KR32" i="6"/>
  <c r="KR33" i="6"/>
  <c r="KR34" i="6"/>
  <c r="KR35" i="6"/>
  <c r="KR36" i="6"/>
  <c r="KR37" i="6"/>
  <c r="KR38" i="6"/>
  <c r="KR39" i="6"/>
  <c r="KR40" i="6"/>
  <c r="KR41" i="6"/>
  <c r="KR42" i="6"/>
  <c r="KR43" i="6"/>
  <c r="KR44" i="6"/>
  <c r="KR45" i="6"/>
  <c r="KR46" i="6"/>
  <c r="KR47" i="6"/>
  <c r="KR48" i="6"/>
  <c r="KR49" i="6"/>
  <c r="KR50" i="6"/>
  <c r="KR51" i="6"/>
  <c r="KR52" i="6"/>
  <c r="KR53" i="6"/>
  <c r="KR54" i="6"/>
  <c r="KR55" i="6"/>
  <c r="KR56" i="6"/>
  <c r="KR57" i="6"/>
  <c r="KR58" i="6"/>
  <c r="KR59" i="6"/>
  <c r="KR60" i="6"/>
  <c r="KR61" i="6"/>
  <c r="KR62" i="6"/>
  <c r="KR63" i="6"/>
  <c r="KR64" i="6"/>
  <c r="KR65" i="6"/>
  <c r="KR66" i="6"/>
  <c r="KR67" i="6"/>
  <c r="KR68" i="6"/>
  <c r="KR69" i="6"/>
  <c r="KR70" i="6"/>
  <c r="KR71" i="6"/>
  <c r="KR72" i="6"/>
  <c r="KR73" i="6"/>
  <c r="KR74" i="6"/>
  <c r="KR75" i="6"/>
  <c r="KR76" i="6"/>
  <c r="KR77" i="6"/>
  <c r="KR78" i="6"/>
  <c r="KR79" i="6"/>
  <c r="KR80" i="6"/>
  <c r="KR81" i="6"/>
  <c r="KR82" i="6"/>
  <c r="KR83" i="6"/>
  <c r="KR84" i="6"/>
  <c r="KR85" i="6"/>
  <c r="KR86" i="6"/>
  <c r="KR87" i="6"/>
  <c r="KR88" i="6"/>
  <c r="KR89" i="6"/>
  <c r="KR90" i="6"/>
  <c r="KR91" i="6"/>
  <c r="KR92" i="6"/>
  <c r="KR93" i="6"/>
  <c r="KR94" i="6"/>
  <c r="KR95" i="6"/>
  <c r="KR96" i="6"/>
  <c r="KR97" i="6"/>
  <c r="KR98" i="6"/>
  <c r="KR99" i="6"/>
  <c r="KR100" i="6"/>
  <c r="KR101" i="6"/>
  <c r="KR102" i="6"/>
  <c r="KR103" i="6"/>
  <c r="KR104" i="6"/>
  <c r="KR105" i="6"/>
  <c r="KR106" i="6"/>
  <c r="KR107" i="6"/>
  <c r="KR108" i="6"/>
  <c r="KR109" i="6"/>
  <c r="KR110" i="6"/>
  <c r="KR111" i="6"/>
  <c r="KR112" i="6"/>
  <c r="KR113" i="6"/>
  <c r="KR114" i="6"/>
  <c r="KR115" i="6"/>
  <c r="KR116" i="6"/>
  <c r="KR117" i="6"/>
  <c r="KR118" i="6"/>
  <c r="KR119" i="6"/>
  <c r="KR120" i="6"/>
  <c r="KR121" i="6"/>
  <c r="KR122" i="6"/>
  <c r="KR123" i="6"/>
  <c r="KR124" i="6"/>
  <c r="KR125" i="6"/>
  <c r="KR126" i="6"/>
  <c r="KR127" i="6"/>
  <c r="KR128" i="6"/>
  <c r="KR129" i="6"/>
  <c r="KR130" i="6"/>
  <c r="KR131" i="6"/>
  <c r="KR132" i="6"/>
  <c r="KU17" i="6"/>
  <c r="KV17" i="6"/>
  <c r="KW17" i="6"/>
  <c r="KU18" i="6"/>
  <c r="AG7" i="19" s="1"/>
  <c r="KV18" i="6"/>
  <c r="KW18" i="6"/>
  <c r="KU19" i="6"/>
  <c r="KV19" i="6"/>
  <c r="AH8" i="19" s="1"/>
  <c r="KW19" i="6"/>
  <c r="KU20" i="6"/>
  <c r="KV20" i="6"/>
  <c r="KW20" i="6"/>
  <c r="AI9" i="19" s="1"/>
  <c r="KU21" i="6"/>
  <c r="KV21" i="6"/>
  <c r="KW21" i="6"/>
  <c r="KU22" i="6"/>
  <c r="AG11" i="19" s="1"/>
  <c r="KV22" i="6"/>
  <c r="KW22" i="6"/>
  <c r="KU23" i="6"/>
  <c r="KV23" i="6"/>
  <c r="KW23" i="6"/>
  <c r="KU24" i="6"/>
  <c r="KV24" i="6"/>
  <c r="KW24" i="6"/>
  <c r="AI13" i="19" s="1"/>
  <c r="KU25" i="6"/>
  <c r="KV25" i="6"/>
  <c r="KW25" i="6"/>
  <c r="KU26" i="6"/>
  <c r="AG15" i="19" s="1"/>
  <c r="KV26" i="6"/>
  <c r="KW26" i="6"/>
  <c r="KU27" i="6"/>
  <c r="KV27" i="6"/>
  <c r="AH16" i="19" s="1"/>
  <c r="KW27" i="6"/>
  <c r="KU28" i="6"/>
  <c r="KV28" i="6"/>
  <c r="KW28" i="6"/>
  <c r="AI17" i="19" s="1"/>
  <c r="KU29" i="6"/>
  <c r="KV29" i="6"/>
  <c r="KW29" i="6"/>
  <c r="KU30" i="6"/>
  <c r="KV30" i="6"/>
  <c r="KW30" i="6"/>
  <c r="KU31" i="6"/>
  <c r="KV31" i="6"/>
  <c r="AH20" i="19" s="1"/>
  <c r="KW31" i="6"/>
  <c r="KU32" i="6"/>
  <c r="KV32" i="6"/>
  <c r="KW32" i="6"/>
  <c r="KU33" i="6"/>
  <c r="KV33" i="6"/>
  <c r="KW33" i="6"/>
  <c r="KU34" i="6"/>
  <c r="AG23" i="19" s="1"/>
  <c r="KV34" i="6"/>
  <c r="KW34" i="6"/>
  <c r="KU35" i="6"/>
  <c r="KV35" i="6"/>
  <c r="AH24" i="19" s="1"/>
  <c r="KW35" i="6"/>
  <c r="KU36" i="6"/>
  <c r="KV36" i="6"/>
  <c r="KW36" i="6"/>
  <c r="KU37" i="6"/>
  <c r="KV37" i="6"/>
  <c r="KW37" i="6"/>
  <c r="KU38" i="6"/>
  <c r="AG27" i="19" s="1"/>
  <c r="KV38" i="6"/>
  <c r="KW38" i="6"/>
  <c r="KU39" i="6"/>
  <c r="KV39" i="6"/>
  <c r="AH28" i="19" s="1"/>
  <c r="KW39" i="6"/>
  <c r="KU40" i="6"/>
  <c r="KV40" i="6"/>
  <c r="KW40" i="6"/>
  <c r="AI29" i="19" s="1"/>
  <c r="KU41" i="6"/>
  <c r="KV41" i="6"/>
  <c r="KW41" i="6"/>
  <c r="KU42" i="6"/>
  <c r="AG31" i="19" s="1"/>
  <c r="KV42" i="6"/>
  <c r="KW42" i="6"/>
  <c r="KU43" i="6"/>
  <c r="KV43" i="6"/>
  <c r="AH32" i="19" s="1"/>
  <c r="KW43" i="6"/>
  <c r="KU44" i="6"/>
  <c r="KV44" i="6"/>
  <c r="KW44" i="6"/>
  <c r="KU45" i="6"/>
  <c r="KV45" i="6"/>
  <c r="KW45" i="6"/>
  <c r="KU46" i="6"/>
  <c r="AG35" i="19" s="1"/>
  <c r="KV46" i="6"/>
  <c r="KW46" i="6"/>
  <c r="KU47" i="6"/>
  <c r="KV47" i="6"/>
  <c r="AH36" i="19" s="1"/>
  <c r="KW47" i="6"/>
  <c r="KU48" i="6"/>
  <c r="KV48" i="6"/>
  <c r="KW48" i="6"/>
  <c r="AI37" i="19" s="1"/>
  <c r="KU49" i="6"/>
  <c r="KV49" i="6"/>
  <c r="KW49" i="6"/>
  <c r="KU50" i="6"/>
  <c r="AG39" i="19" s="1"/>
  <c r="KV50" i="6"/>
  <c r="KW50" i="6"/>
  <c r="KU51" i="6"/>
  <c r="KV51" i="6"/>
  <c r="KW51" i="6"/>
  <c r="KU52" i="6"/>
  <c r="KV52" i="6"/>
  <c r="KW52" i="6"/>
  <c r="AI41" i="19" s="1"/>
  <c r="KU53" i="6"/>
  <c r="KV53" i="6"/>
  <c r="KW53" i="6"/>
  <c r="KU54" i="6"/>
  <c r="KV54" i="6"/>
  <c r="KW54" i="6"/>
  <c r="KU55" i="6"/>
  <c r="KV55" i="6"/>
  <c r="AH44" i="19" s="1"/>
  <c r="KW55" i="6"/>
  <c r="KU56" i="6"/>
  <c r="KV56" i="6"/>
  <c r="KW56" i="6"/>
  <c r="AI45" i="19" s="1"/>
  <c r="KU57" i="6"/>
  <c r="KV57" i="6"/>
  <c r="KW57" i="6"/>
  <c r="KU58" i="6"/>
  <c r="KV58" i="6"/>
  <c r="KW58" i="6"/>
  <c r="KU59" i="6"/>
  <c r="KV59" i="6"/>
  <c r="AH48" i="19" s="1"/>
  <c r="KW59" i="6"/>
  <c r="KU60" i="6"/>
  <c r="KV60" i="6"/>
  <c r="KW60" i="6"/>
  <c r="AI49" i="19" s="1"/>
  <c r="KU61" i="6"/>
  <c r="KV61" i="6"/>
  <c r="KW61" i="6"/>
  <c r="KU62" i="6"/>
  <c r="AG51" i="19" s="1"/>
  <c r="KV62" i="6"/>
  <c r="KW62" i="6"/>
  <c r="KU63" i="6"/>
  <c r="KV63" i="6"/>
  <c r="AH52" i="19" s="1"/>
  <c r="KW63" i="6"/>
  <c r="KU64" i="6"/>
  <c r="KV64" i="6"/>
  <c r="KW64" i="6"/>
  <c r="AI53" i="19" s="1"/>
  <c r="KU65" i="6"/>
  <c r="KV65" i="6"/>
  <c r="KW65" i="6"/>
  <c r="KU66" i="6"/>
  <c r="AG55" i="19" s="1"/>
  <c r="KV66" i="6"/>
  <c r="KW66" i="6"/>
  <c r="KU67" i="6"/>
  <c r="KV67" i="6"/>
  <c r="AH56" i="19" s="1"/>
  <c r="KW67" i="6"/>
  <c r="KU68" i="6"/>
  <c r="KV68" i="6"/>
  <c r="KW68" i="6"/>
  <c r="AI57" i="19" s="1"/>
  <c r="KU69" i="6"/>
  <c r="KV69" i="6"/>
  <c r="KW69" i="6"/>
  <c r="KU70" i="6"/>
  <c r="AG59" i="19" s="1"/>
  <c r="KV70" i="6"/>
  <c r="KW70" i="6"/>
  <c r="KU71" i="6"/>
  <c r="KV71" i="6"/>
  <c r="AH60" i="19" s="1"/>
  <c r="KW71" i="6"/>
  <c r="KU72" i="6"/>
  <c r="KV72" i="6"/>
  <c r="KW72" i="6"/>
  <c r="AI61" i="19" s="1"/>
  <c r="KU73" i="6"/>
  <c r="KV73" i="6"/>
  <c r="KW73" i="6"/>
  <c r="KU74" i="6"/>
  <c r="AG63" i="19" s="1"/>
  <c r="KV74" i="6"/>
  <c r="KW74" i="6"/>
  <c r="KU75" i="6"/>
  <c r="KV75" i="6"/>
  <c r="AH64" i="19" s="1"/>
  <c r="KW75" i="6"/>
  <c r="KU76" i="6"/>
  <c r="KV76" i="6"/>
  <c r="KW76" i="6"/>
  <c r="AI65" i="19" s="1"/>
  <c r="KU77" i="6"/>
  <c r="KV77" i="6"/>
  <c r="KW77" i="6"/>
  <c r="KU78" i="6"/>
  <c r="AG67" i="19" s="1"/>
  <c r="KV78" i="6"/>
  <c r="KW78" i="6"/>
  <c r="KU79" i="6"/>
  <c r="KV79" i="6"/>
  <c r="KW79" i="6"/>
  <c r="KU80" i="6"/>
  <c r="KV80" i="6"/>
  <c r="KW80" i="6"/>
  <c r="KU81" i="6"/>
  <c r="KV81" i="6"/>
  <c r="KW81" i="6"/>
  <c r="KU82" i="6"/>
  <c r="KV82" i="6"/>
  <c r="KW82" i="6"/>
  <c r="KU83" i="6"/>
  <c r="KV83" i="6"/>
  <c r="KW83" i="6"/>
  <c r="KU84" i="6"/>
  <c r="KV84" i="6"/>
  <c r="KW84" i="6"/>
  <c r="KU85" i="6"/>
  <c r="KV85" i="6"/>
  <c r="KW85" i="6"/>
  <c r="KU86" i="6"/>
  <c r="KV86" i="6"/>
  <c r="KW86" i="6"/>
  <c r="KU87" i="6"/>
  <c r="KW87" i="6"/>
  <c r="KU88" i="6"/>
  <c r="KV88" i="6"/>
  <c r="KW88" i="6"/>
  <c r="KU89" i="6"/>
  <c r="KV89" i="6"/>
  <c r="KW89" i="6"/>
  <c r="KU90" i="6"/>
  <c r="KV90" i="6"/>
  <c r="KW90" i="6"/>
  <c r="KU91" i="6"/>
  <c r="KV91" i="6"/>
  <c r="KW91" i="6"/>
  <c r="KU92" i="6"/>
  <c r="KV92" i="6"/>
  <c r="KW92" i="6"/>
  <c r="KU93" i="6"/>
  <c r="KV93" i="6"/>
  <c r="KW93" i="6"/>
  <c r="KU94" i="6"/>
  <c r="KV94" i="6"/>
  <c r="KW94" i="6"/>
  <c r="KU95" i="6"/>
  <c r="KV95" i="6"/>
  <c r="KW95" i="6"/>
  <c r="KU96" i="6"/>
  <c r="KV96" i="6"/>
  <c r="KW96" i="6"/>
  <c r="KU97" i="6"/>
  <c r="KV97" i="6"/>
  <c r="KW97" i="6"/>
  <c r="KU98" i="6"/>
  <c r="KV98" i="6"/>
  <c r="KW98" i="6"/>
  <c r="KU99" i="6"/>
  <c r="KV99" i="6"/>
  <c r="KW99" i="6"/>
  <c r="KU100" i="6"/>
  <c r="KV100" i="6"/>
  <c r="KW100" i="6"/>
  <c r="KU101" i="6"/>
  <c r="KV101" i="6"/>
  <c r="KW101" i="6"/>
  <c r="KU102" i="6"/>
  <c r="KV102" i="6"/>
  <c r="KW102" i="6"/>
  <c r="KU103" i="6"/>
  <c r="KV103" i="6"/>
  <c r="KW103" i="6"/>
  <c r="KU104" i="6"/>
  <c r="KV104" i="6"/>
  <c r="KW104" i="6"/>
  <c r="KU105" i="6"/>
  <c r="KV105" i="6"/>
  <c r="KW105" i="6"/>
  <c r="KU106" i="6"/>
  <c r="AG95" i="19" s="1"/>
  <c r="KV106" i="6"/>
  <c r="KW106" i="6"/>
  <c r="KU107" i="6"/>
  <c r="KV107" i="6"/>
  <c r="AH96" i="19" s="1"/>
  <c r="KW107" i="6"/>
  <c r="KU108" i="6"/>
  <c r="KV108" i="6"/>
  <c r="KW108" i="6"/>
  <c r="AI97" i="19" s="1"/>
  <c r="KU109" i="6"/>
  <c r="KV109" i="6"/>
  <c r="KW109" i="6"/>
  <c r="KU110" i="6"/>
  <c r="AG99" i="19" s="1"/>
  <c r="KV110" i="6"/>
  <c r="KW110" i="6"/>
  <c r="KU111" i="6"/>
  <c r="KV111" i="6"/>
  <c r="KW111" i="6"/>
  <c r="KU112" i="6"/>
  <c r="KV112" i="6"/>
  <c r="KW112" i="6"/>
  <c r="AI101" i="19" s="1"/>
  <c r="KU113" i="6"/>
  <c r="KV113" i="6"/>
  <c r="KW113" i="6"/>
  <c r="KU114" i="6"/>
  <c r="AG103" i="19" s="1"/>
  <c r="KV114" i="6"/>
  <c r="KW114" i="6"/>
  <c r="KU115" i="6"/>
  <c r="KV115" i="6"/>
  <c r="AH104" i="19" s="1"/>
  <c r="KW115" i="6"/>
  <c r="KU116" i="6"/>
  <c r="KV116" i="6"/>
  <c r="KW116" i="6"/>
  <c r="KU117" i="6"/>
  <c r="KV117" i="6"/>
  <c r="KW117" i="6"/>
  <c r="KU118" i="6"/>
  <c r="AG107" i="19" s="1"/>
  <c r="KV118" i="6"/>
  <c r="KW118" i="6"/>
  <c r="KU119" i="6"/>
  <c r="KV119" i="6"/>
  <c r="AH108" i="19" s="1"/>
  <c r="KW119" i="6"/>
  <c r="KU120" i="6"/>
  <c r="KV120" i="6"/>
  <c r="KW120" i="6"/>
  <c r="AI109" i="19" s="1"/>
  <c r="KU121" i="6"/>
  <c r="KV121" i="6"/>
  <c r="KW121" i="6"/>
  <c r="KU122" i="6"/>
  <c r="AG111" i="19" s="1"/>
  <c r="KV122" i="6"/>
  <c r="KW122" i="6"/>
  <c r="KU123" i="6"/>
  <c r="KV123" i="6"/>
  <c r="AH112" i="19" s="1"/>
  <c r="KW123" i="6"/>
  <c r="KU124" i="6"/>
  <c r="KV124" i="6"/>
  <c r="KW124" i="6"/>
  <c r="AI113" i="19" s="1"/>
  <c r="KU125" i="6"/>
  <c r="KV125" i="6"/>
  <c r="KW125" i="6"/>
  <c r="KU126" i="6"/>
  <c r="AG115" i="19" s="1"/>
  <c r="KV126" i="6"/>
  <c r="KW126" i="6"/>
  <c r="KU127" i="6"/>
  <c r="KV127" i="6"/>
  <c r="KW127" i="6"/>
  <c r="KU128" i="6"/>
  <c r="KV128" i="6"/>
  <c r="KW128" i="6"/>
  <c r="AI117" i="19" s="1"/>
  <c r="KU129" i="6"/>
  <c r="KV129" i="6"/>
  <c r="KW129" i="6"/>
  <c r="KU130" i="6"/>
  <c r="AG119" i="19" s="1"/>
  <c r="KV130" i="6"/>
  <c r="KW130" i="6"/>
  <c r="KU131" i="6"/>
  <c r="KV131" i="6"/>
  <c r="AH120" i="19" s="1"/>
  <c r="KW131" i="6"/>
  <c r="KU132" i="6"/>
  <c r="KV132" i="6"/>
  <c r="KW132" i="6"/>
  <c r="AI121" i="19" s="1"/>
  <c r="AH12" i="19"/>
  <c r="AG19" i="19"/>
  <c r="AI25" i="19"/>
  <c r="AI33" i="19"/>
  <c r="AH40" i="19"/>
  <c r="AG47" i="19"/>
  <c r="AI93" i="19"/>
  <c r="AI21" i="19"/>
  <c r="AG43" i="19"/>
  <c r="AH100" i="19"/>
  <c r="AI105" i="19"/>
  <c r="AH116" i="19"/>
  <c r="KU16" i="6"/>
  <c r="L105" i="6"/>
  <c r="N105" i="6"/>
  <c r="O105" i="6"/>
  <c r="Q105" i="6"/>
  <c r="L106" i="6"/>
  <c r="N106" i="6"/>
  <c r="O106" i="6"/>
  <c r="Q106" i="6"/>
  <c r="L107" i="6"/>
  <c r="N107" i="6"/>
  <c r="O107" i="6"/>
  <c r="Q107" i="6"/>
  <c r="L108" i="6"/>
  <c r="M108" i="6"/>
  <c r="N108" i="6"/>
  <c r="O108" i="6"/>
  <c r="Q108" i="6"/>
  <c r="L109" i="6"/>
  <c r="M109" i="6"/>
  <c r="N109" i="6"/>
  <c r="O109" i="6"/>
  <c r="Q109" i="6"/>
  <c r="L110" i="6"/>
  <c r="M110" i="6"/>
  <c r="N110" i="6"/>
  <c r="O110" i="6"/>
  <c r="Q110" i="6"/>
  <c r="L111" i="6"/>
  <c r="M111" i="6"/>
  <c r="N111" i="6"/>
  <c r="O111" i="6"/>
  <c r="Q111" i="6"/>
  <c r="L112" i="6"/>
  <c r="M112" i="6"/>
  <c r="N112" i="6"/>
  <c r="O112" i="6"/>
  <c r="Q112" i="6"/>
  <c r="L113" i="6"/>
  <c r="M113" i="6"/>
  <c r="N113" i="6"/>
  <c r="O113" i="6"/>
  <c r="Q113" i="6"/>
  <c r="L114" i="6"/>
  <c r="M114" i="6"/>
  <c r="N114" i="6"/>
  <c r="O114" i="6"/>
  <c r="Q114" i="6"/>
  <c r="L115" i="6"/>
  <c r="M115" i="6"/>
  <c r="N115" i="6"/>
  <c r="O115" i="6"/>
  <c r="Q115" i="6"/>
  <c r="J116" i="6"/>
  <c r="L116" i="6"/>
  <c r="M116" i="6"/>
  <c r="N116" i="6"/>
  <c r="O116" i="6"/>
  <c r="Q116" i="6"/>
  <c r="J117" i="6"/>
  <c r="L117" i="6"/>
  <c r="M117" i="6"/>
  <c r="N117" i="6"/>
  <c r="O117" i="6"/>
  <c r="Q117" i="6"/>
  <c r="J118" i="6"/>
  <c r="K118" i="6"/>
  <c r="L118" i="6"/>
  <c r="M118" i="6"/>
  <c r="N118" i="6"/>
  <c r="O118" i="6"/>
  <c r="Q118" i="6"/>
  <c r="J119" i="6"/>
  <c r="K119" i="6"/>
  <c r="L119" i="6"/>
  <c r="M119" i="6"/>
  <c r="N119" i="6"/>
  <c r="O119" i="6"/>
  <c r="Q119" i="6"/>
  <c r="J120" i="6"/>
  <c r="K120" i="6"/>
  <c r="L120" i="6"/>
  <c r="M120" i="6"/>
  <c r="N120" i="6"/>
  <c r="O120" i="6"/>
  <c r="Q120" i="6"/>
  <c r="J121" i="6"/>
  <c r="K121" i="6"/>
  <c r="L121" i="6"/>
  <c r="M121" i="6"/>
  <c r="N121" i="6"/>
  <c r="O121" i="6"/>
  <c r="Q121" i="6"/>
  <c r="J122" i="6"/>
  <c r="K122" i="6"/>
  <c r="L122" i="6"/>
  <c r="M122" i="6"/>
  <c r="N122" i="6"/>
  <c r="O122" i="6"/>
  <c r="Q122" i="6"/>
  <c r="J123" i="6"/>
  <c r="K123" i="6"/>
  <c r="L123" i="6"/>
  <c r="M123" i="6"/>
  <c r="N123" i="6"/>
  <c r="O123" i="6"/>
  <c r="Q123" i="6"/>
  <c r="J124" i="6"/>
  <c r="K124" i="6"/>
  <c r="L124" i="6"/>
  <c r="M124" i="6"/>
  <c r="N124" i="6"/>
  <c r="O124" i="6"/>
  <c r="Q124" i="6"/>
  <c r="J125" i="6"/>
  <c r="K125" i="6"/>
  <c r="L125" i="6"/>
  <c r="M125" i="6"/>
  <c r="N125" i="6"/>
  <c r="O125" i="6"/>
  <c r="Q125" i="6"/>
  <c r="J126" i="6"/>
  <c r="K126" i="6"/>
  <c r="L126" i="6"/>
  <c r="M126" i="6"/>
  <c r="N126" i="6"/>
  <c r="O126" i="6"/>
  <c r="Q126" i="6"/>
  <c r="J127" i="6"/>
  <c r="K127" i="6"/>
  <c r="L127" i="6"/>
  <c r="M127" i="6"/>
  <c r="N127" i="6"/>
  <c r="O127" i="6"/>
  <c r="Q127" i="6"/>
  <c r="J128" i="6"/>
  <c r="K128" i="6"/>
  <c r="L128" i="6"/>
  <c r="M128" i="6"/>
  <c r="N128" i="6"/>
  <c r="O128" i="6"/>
  <c r="Q128" i="6"/>
  <c r="H129" i="6"/>
  <c r="J129" i="6"/>
  <c r="K129" i="6"/>
  <c r="L129" i="6"/>
  <c r="M129" i="6"/>
  <c r="N129" i="6"/>
  <c r="O129" i="6"/>
  <c r="Q129" i="6"/>
  <c r="H130" i="6"/>
  <c r="J130" i="6"/>
  <c r="K130" i="6"/>
  <c r="L130" i="6"/>
  <c r="M130" i="6"/>
  <c r="N130" i="6"/>
  <c r="O130" i="6"/>
  <c r="Q130" i="6"/>
  <c r="H131" i="6"/>
  <c r="J131" i="6"/>
  <c r="K131" i="6"/>
  <c r="L131" i="6"/>
  <c r="M131" i="6"/>
  <c r="N131" i="6"/>
  <c r="O131" i="6"/>
  <c r="Q131" i="6"/>
  <c r="H132" i="6"/>
  <c r="J132" i="6"/>
  <c r="K132" i="6"/>
  <c r="L132" i="6"/>
  <c r="M132" i="6"/>
  <c r="N132" i="6"/>
  <c r="O132" i="6"/>
  <c r="Q132" i="6"/>
  <c r="AG6" i="19"/>
  <c r="AH6" i="19"/>
  <c r="AI6" i="19"/>
  <c r="AH7" i="19"/>
  <c r="AI7" i="19"/>
  <c r="AG8" i="19"/>
  <c r="AI8" i="19"/>
  <c r="AG9" i="19"/>
  <c r="AH9" i="19"/>
  <c r="AG10" i="19"/>
  <c r="AH10" i="19"/>
  <c r="AI10" i="19"/>
  <c r="AH11" i="19"/>
  <c r="AI11" i="19"/>
  <c r="AG12" i="19"/>
  <c r="AI12" i="19"/>
  <c r="AG13" i="19"/>
  <c r="AH13" i="19"/>
  <c r="AG14" i="19"/>
  <c r="AH14" i="19"/>
  <c r="AI14" i="19"/>
  <c r="AH15" i="19"/>
  <c r="AI15" i="19"/>
  <c r="AG16" i="19"/>
  <c r="AI16" i="19"/>
  <c r="AG17" i="19"/>
  <c r="AH17" i="19"/>
  <c r="AG18" i="19"/>
  <c r="AH18" i="19"/>
  <c r="AI18" i="19"/>
  <c r="AH19" i="19"/>
  <c r="AI19" i="19"/>
  <c r="AG20" i="19"/>
  <c r="AI20" i="19"/>
  <c r="AG21" i="19"/>
  <c r="AH21" i="19"/>
  <c r="AG22" i="19"/>
  <c r="AH22" i="19"/>
  <c r="AI22" i="19"/>
  <c r="AH23" i="19"/>
  <c r="AI23" i="19"/>
  <c r="AG24" i="19"/>
  <c r="AI24" i="19"/>
  <c r="AG25" i="19"/>
  <c r="AH25" i="19"/>
  <c r="AG26" i="19"/>
  <c r="AH26" i="19"/>
  <c r="AI26" i="19"/>
  <c r="AH27" i="19"/>
  <c r="AI27" i="19"/>
  <c r="AG28" i="19"/>
  <c r="AI28" i="19"/>
  <c r="AG29" i="19"/>
  <c r="AH29" i="19"/>
  <c r="AG30" i="19"/>
  <c r="AH30" i="19"/>
  <c r="AI30" i="19"/>
  <c r="AH31" i="19"/>
  <c r="AI31" i="19"/>
  <c r="AG32" i="19"/>
  <c r="AI32" i="19"/>
  <c r="AG33" i="19"/>
  <c r="AH33" i="19"/>
  <c r="AG34" i="19"/>
  <c r="AH34" i="19"/>
  <c r="AI34" i="19"/>
  <c r="AH35" i="19"/>
  <c r="AI35" i="19"/>
  <c r="AG36" i="19"/>
  <c r="AI36" i="19"/>
  <c r="AG37" i="19"/>
  <c r="AH37" i="19"/>
  <c r="AG38" i="19"/>
  <c r="AH38" i="19"/>
  <c r="AI38" i="19"/>
  <c r="AH39" i="19"/>
  <c r="AI39" i="19"/>
  <c r="AG40" i="19"/>
  <c r="AI40" i="19"/>
  <c r="AG41" i="19"/>
  <c r="AH41" i="19"/>
  <c r="AG42" i="19"/>
  <c r="AH42" i="19"/>
  <c r="AI42" i="19"/>
  <c r="AH43" i="19"/>
  <c r="AI43" i="19"/>
  <c r="AG44" i="19"/>
  <c r="AI44" i="19"/>
  <c r="AG45" i="19"/>
  <c r="AH45" i="19"/>
  <c r="AG46" i="19"/>
  <c r="AH46" i="19"/>
  <c r="AI46" i="19"/>
  <c r="AH47" i="19"/>
  <c r="AI47" i="19"/>
  <c r="AG48" i="19"/>
  <c r="AI48" i="19"/>
  <c r="AG49" i="19"/>
  <c r="AH49" i="19"/>
  <c r="AG50" i="19"/>
  <c r="AH50" i="19"/>
  <c r="AI50" i="19"/>
  <c r="AH51" i="19"/>
  <c r="AI51" i="19"/>
  <c r="AG52" i="19"/>
  <c r="AI52" i="19"/>
  <c r="AG53" i="19"/>
  <c r="AH53" i="19"/>
  <c r="AG54" i="19"/>
  <c r="AH54" i="19"/>
  <c r="AI54" i="19"/>
  <c r="AH55" i="19"/>
  <c r="AI55" i="19"/>
  <c r="AG56" i="19"/>
  <c r="AI56" i="19"/>
  <c r="AG57" i="19"/>
  <c r="AH57" i="19"/>
  <c r="AG58" i="19"/>
  <c r="AH58" i="19"/>
  <c r="AI58" i="19"/>
  <c r="AH59" i="19"/>
  <c r="AI59" i="19"/>
  <c r="AG60" i="19"/>
  <c r="AI60" i="19"/>
  <c r="AG61" i="19"/>
  <c r="AH61" i="19"/>
  <c r="AG62" i="19"/>
  <c r="AH62" i="19"/>
  <c r="AI62" i="19"/>
  <c r="AH63" i="19"/>
  <c r="AI63" i="19"/>
  <c r="AG64" i="19"/>
  <c r="AI64" i="19"/>
  <c r="AG65" i="19"/>
  <c r="AH65" i="19"/>
  <c r="AG66" i="19"/>
  <c r="AH66" i="19"/>
  <c r="AI66" i="19"/>
  <c r="AH67" i="19"/>
  <c r="AI67" i="19"/>
  <c r="AH94" i="19"/>
  <c r="AI94" i="19"/>
  <c r="AI95" i="19"/>
  <c r="AG96" i="19"/>
  <c r="AG97" i="19"/>
  <c r="AH97" i="19"/>
  <c r="AH98" i="19"/>
  <c r="AI98" i="19"/>
  <c r="AI99" i="19"/>
  <c r="AG100" i="19"/>
  <c r="AG101" i="19"/>
  <c r="AH101" i="19"/>
  <c r="AH102" i="19"/>
  <c r="AI102" i="19"/>
  <c r="AI103" i="19"/>
  <c r="AG104" i="19"/>
  <c r="AG105" i="19"/>
  <c r="AH105" i="19"/>
  <c r="AH106" i="19"/>
  <c r="AI106" i="19"/>
  <c r="AI107" i="19"/>
  <c r="AG108" i="19"/>
  <c r="AG109" i="19"/>
  <c r="AH109" i="19"/>
  <c r="AH110" i="19"/>
  <c r="AI110" i="19"/>
  <c r="AI111" i="19"/>
  <c r="AG112" i="19"/>
  <c r="AG113" i="19"/>
  <c r="AH113" i="19"/>
  <c r="AH114" i="19"/>
  <c r="AI114" i="19"/>
  <c r="AI115" i="19"/>
  <c r="AG116" i="19"/>
  <c r="AG117" i="19"/>
  <c r="AH117" i="19"/>
  <c r="AH118" i="19"/>
  <c r="AI118" i="19"/>
  <c r="AI119" i="19"/>
  <c r="AG120" i="19"/>
  <c r="AG121" i="19"/>
  <c r="AH121" i="19"/>
  <c r="LE17" i="6"/>
  <c r="LF17" i="6"/>
  <c r="LG17" i="6"/>
  <c r="LE18" i="6"/>
  <c r="LF18" i="6"/>
  <c r="LG18" i="6"/>
  <c r="LE19" i="6"/>
  <c r="LF19" i="6"/>
  <c r="LG19" i="6"/>
  <c r="LE20" i="6"/>
  <c r="LF20" i="6"/>
  <c r="LG20" i="6"/>
  <c r="LE21" i="6"/>
  <c r="LF21" i="6"/>
  <c r="LG21" i="6"/>
  <c r="LE22" i="6"/>
  <c r="LF22" i="6"/>
  <c r="LG22" i="6"/>
  <c r="LE23" i="6"/>
  <c r="LF23" i="6"/>
  <c r="LG23" i="6"/>
  <c r="LE24" i="6"/>
  <c r="LF24" i="6"/>
  <c r="LG24" i="6"/>
  <c r="LE25" i="6"/>
  <c r="LF25" i="6"/>
  <c r="LG25" i="6"/>
  <c r="LE26" i="6"/>
  <c r="LF26" i="6"/>
  <c r="LG26" i="6"/>
  <c r="LE27" i="6"/>
  <c r="LF27" i="6"/>
  <c r="LG27" i="6"/>
  <c r="LE28" i="6"/>
  <c r="LF28" i="6"/>
  <c r="LG28" i="6"/>
  <c r="LE29" i="6"/>
  <c r="LF29" i="6"/>
  <c r="LG29" i="6"/>
  <c r="LE30" i="6"/>
  <c r="LF30" i="6"/>
  <c r="LG30" i="6"/>
  <c r="LE31" i="6"/>
  <c r="LF31" i="6"/>
  <c r="LG31" i="6"/>
  <c r="LE32" i="6"/>
  <c r="LF32" i="6"/>
  <c r="LG32" i="6"/>
  <c r="LE33" i="6"/>
  <c r="LF33" i="6"/>
  <c r="LG33" i="6"/>
  <c r="LE34" i="6"/>
  <c r="LF34" i="6"/>
  <c r="LG34" i="6"/>
  <c r="LE35" i="6"/>
  <c r="LF35" i="6"/>
  <c r="LG35" i="6"/>
  <c r="LE36" i="6"/>
  <c r="LF36" i="6"/>
  <c r="LG36" i="6"/>
  <c r="LE37" i="6"/>
  <c r="LF37" i="6"/>
  <c r="LG37" i="6"/>
  <c r="LE38" i="6"/>
  <c r="LF38" i="6"/>
  <c r="LG38" i="6"/>
  <c r="LE39" i="6"/>
  <c r="LF39" i="6"/>
  <c r="LG39" i="6"/>
  <c r="LE40" i="6"/>
  <c r="LF40" i="6"/>
  <c r="LG40" i="6"/>
  <c r="LE41" i="6"/>
  <c r="LF41" i="6"/>
  <c r="LG41" i="6"/>
  <c r="LE42" i="6"/>
  <c r="LF42" i="6"/>
  <c r="LG42" i="6"/>
  <c r="LE43" i="6"/>
  <c r="LF43" i="6"/>
  <c r="LG43" i="6"/>
  <c r="LE44" i="6"/>
  <c r="LF44" i="6"/>
  <c r="LG44" i="6"/>
  <c r="LE45" i="6"/>
  <c r="LF45" i="6"/>
  <c r="LG45" i="6"/>
  <c r="LE46" i="6"/>
  <c r="LF46" i="6"/>
  <c r="LG46" i="6"/>
  <c r="LE47" i="6"/>
  <c r="LF47" i="6"/>
  <c r="LG47" i="6"/>
  <c r="LE48" i="6"/>
  <c r="LF48" i="6"/>
  <c r="LG48" i="6"/>
  <c r="LE49" i="6"/>
  <c r="LF49" i="6"/>
  <c r="LG49" i="6"/>
  <c r="LE50" i="6"/>
  <c r="LF50" i="6"/>
  <c r="LG50" i="6"/>
  <c r="LE51" i="6"/>
  <c r="LF51" i="6"/>
  <c r="LG51" i="6"/>
  <c r="LE52" i="6"/>
  <c r="LF52" i="6"/>
  <c r="LG52" i="6"/>
  <c r="LE53" i="6"/>
  <c r="LF53" i="6"/>
  <c r="LG53" i="6"/>
  <c r="LE54" i="6"/>
  <c r="LF54" i="6"/>
  <c r="LG54" i="6"/>
  <c r="LE55" i="6"/>
  <c r="LF55" i="6"/>
  <c r="LG55" i="6"/>
  <c r="LE56" i="6"/>
  <c r="LF56" i="6"/>
  <c r="LG56" i="6"/>
  <c r="LE57" i="6"/>
  <c r="LF57" i="6"/>
  <c r="LG57" i="6"/>
  <c r="LE58" i="6"/>
  <c r="LF58" i="6"/>
  <c r="LG58" i="6"/>
  <c r="LE59" i="6"/>
  <c r="LF59" i="6"/>
  <c r="LG59" i="6"/>
  <c r="LE60" i="6"/>
  <c r="LF60" i="6"/>
  <c r="LG60" i="6"/>
  <c r="LE61" i="6"/>
  <c r="LF61" i="6"/>
  <c r="LG61" i="6"/>
  <c r="LE62" i="6"/>
  <c r="LF62" i="6"/>
  <c r="LG62" i="6"/>
  <c r="LE63" i="6"/>
  <c r="LF63" i="6"/>
  <c r="LG63" i="6"/>
  <c r="LE64" i="6"/>
  <c r="LF64" i="6"/>
  <c r="LG64" i="6"/>
  <c r="LE65" i="6"/>
  <c r="LF65" i="6"/>
  <c r="LG65" i="6"/>
  <c r="LE66" i="6"/>
  <c r="LF66" i="6"/>
  <c r="LG66" i="6"/>
  <c r="LE67" i="6"/>
  <c r="LF67" i="6"/>
  <c r="LG67" i="6"/>
  <c r="LE68" i="6"/>
  <c r="LF68" i="6"/>
  <c r="LG68" i="6"/>
  <c r="LE69" i="6"/>
  <c r="LF69" i="6"/>
  <c r="LG69" i="6"/>
  <c r="LE70" i="6"/>
  <c r="LF70" i="6"/>
  <c r="LG70" i="6"/>
  <c r="LE71" i="6"/>
  <c r="LF71" i="6"/>
  <c r="LG71" i="6"/>
  <c r="LE72" i="6"/>
  <c r="LF72" i="6"/>
  <c r="LG72" i="6"/>
  <c r="LE73" i="6"/>
  <c r="LF73" i="6"/>
  <c r="LG73" i="6"/>
  <c r="LE74" i="6"/>
  <c r="LF74" i="6"/>
  <c r="LG74" i="6"/>
  <c r="LE75" i="6"/>
  <c r="LF75" i="6"/>
  <c r="LG75" i="6"/>
  <c r="LE76" i="6"/>
  <c r="LF76" i="6"/>
  <c r="LG76" i="6"/>
  <c r="LE77" i="6"/>
  <c r="LF77" i="6"/>
  <c r="LG77" i="6"/>
  <c r="LE78" i="6"/>
  <c r="LF78" i="6"/>
  <c r="LG78" i="6"/>
  <c r="LE79" i="6"/>
  <c r="LF79" i="6"/>
  <c r="LG79" i="6"/>
  <c r="LE80" i="6"/>
  <c r="LF80" i="6"/>
  <c r="LG80" i="6"/>
  <c r="LE81" i="6"/>
  <c r="LF81" i="6"/>
  <c r="LG81" i="6"/>
  <c r="LE82" i="6"/>
  <c r="LF82" i="6"/>
  <c r="LG82" i="6"/>
  <c r="LE83" i="6"/>
  <c r="LF83" i="6"/>
  <c r="LG83" i="6"/>
  <c r="LE84" i="6"/>
  <c r="LF84" i="6"/>
  <c r="LG84" i="6"/>
  <c r="LE85" i="6"/>
  <c r="LF85" i="6"/>
  <c r="LG85" i="6"/>
  <c r="LE86" i="6"/>
  <c r="LF86" i="6"/>
  <c r="LG86" i="6"/>
  <c r="LE87" i="6"/>
  <c r="LF87" i="6"/>
  <c r="LG87" i="6"/>
  <c r="AH92" i="19"/>
  <c r="LE16" i="6"/>
  <c r="LG16" i="6"/>
  <c r="LF16" i="6"/>
  <c r="LM17" i="6"/>
  <c r="LN17" i="6" s="1"/>
  <c r="LM18" i="6"/>
  <c r="LN18" i="6"/>
  <c r="LM19" i="6"/>
  <c r="LN19" i="6" s="1"/>
  <c r="LM20" i="6"/>
  <c r="LN20" i="6"/>
  <c r="LM21" i="6"/>
  <c r="LN21" i="6" s="1"/>
  <c r="LM22" i="6"/>
  <c r="LN22" i="6" s="1"/>
  <c r="LM23" i="6"/>
  <c r="LN23" i="6"/>
  <c r="LM24" i="6"/>
  <c r="LN24" i="6" s="1"/>
  <c r="LM25" i="6"/>
  <c r="LN25" i="6"/>
  <c r="LM26" i="6"/>
  <c r="LN26" i="6" s="1"/>
  <c r="LM27" i="6"/>
  <c r="LN27" i="6"/>
  <c r="LM28" i="6"/>
  <c r="LN28" i="6" s="1"/>
  <c r="LM29" i="6"/>
  <c r="LN29" i="6"/>
  <c r="LM30" i="6"/>
  <c r="LN30" i="6" s="1"/>
  <c r="LM31" i="6"/>
  <c r="LN31" i="6"/>
  <c r="LM32" i="6"/>
  <c r="LN32" i="6" s="1"/>
  <c r="LM33" i="6"/>
  <c r="LN33" i="6"/>
  <c r="LM34" i="6"/>
  <c r="LN34" i="6" s="1"/>
  <c r="LM35" i="6"/>
  <c r="LN35" i="6"/>
  <c r="LM36" i="6"/>
  <c r="LN36" i="6" s="1"/>
  <c r="LM37" i="6"/>
  <c r="LN37" i="6"/>
  <c r="LM38" i="6"/>
  <c r="LN38" i="6" s="1"/>
  <c r="LM39" i="6"/>
  <c r="LN39" i="6"/>
  <c r="LM40" i="6"/>
  <c r="LN40" i="6" s="1"/>
  <c r="LM41" i="6"/>
  <c r="LN41" i="6"/>
  <c r="LM42" i="6"/>
  <c r="LN42" i="6" s="1"/>
  <c r="LM43" i="6"/>
  <c r="LN43" i="6"/>
  <c r="LM44" i="6"/>
  <c r="LN44" i="6" s="1"/>
  <c r="LM45" i="6"/>
  <c r="LN45" i="6"/>
  <c r="LM46" i="6"/>
  <c r="LN46" i="6" s="1"/>
  <c r="LM47" i="6"/>
  <c r="LN47" i="6"/>
  <c r="LM48" i="6"/>
  <c r="LN48" i="6" s="1"/>
  <c r="LM49" i="6"/>
  <c r="LN49" i="6"/>
  <c r="LM50" i="6"/>
  <c r="LN50" i="6" s="1"/>
  <c r="LM51" i="6"/>
  <c r="LN51" i="6" s="1"/>
  <c r="LM52" i="6"/>
  <c r="LN52" i="6" s="1"/>
  <c r="LM53" i="6"/>
  <c r="LN53" i="6" s="1"/>
  <c r="LM54" i="6"/>
  <c r="LN54" i="6" s="1"/>
  <c r="LM55" i="6"/>
  <c r="LN55" i="6" s="1"/>
  <c r="LM56" i="6"/>
  <c r="LN56" i="6" s="1"/>
  <c r="LM57" i="6"/>
  <c r="LN57" i="6" s="1"/>
  <c r="LM58" i="6"/>
  <c r="LN58" i="6"/>
  <c r="LM59" i="6"/>
  <c r="LN59" i="6" s="1"/>
  <c r="LM60" i="6"/>
  <c r="LN60" i="6"/>
  <c r="LM61" i="6"/>
  <c r="LN61" i="6" s="1"/>
  <c r="LM62" i="6"/>
  <c r="LN62" i="6" s="1"/>
  <c r="LM63" i="6"/>
  <c r="LN63" i="6" s="1"/>
  <c r="LM64" i="6"/>
  <c r="LN64" i="6" s="1"/>
  <c r="LM65" i="6"/>
  <c r="LN65" i="6" s="1"/>
  <c r="LM66" i="6"/>
  <c r="LN66" i="6" s="1"/>
  <c r="LM67" i="6"/>
  <c r="LN67" i="6" s="1"/>
  <c r="LM68" i="6"/>
  <c r="LN68" i="6" s="1"/>
  <c r="LM69" i="6"/>
  <c r="LN69" i="6" s="1"/>
  <c r="LM70" i="6"/>
  <c r="LN70" i="6" s="1"/>
  <c r="LM71" i="6"/>
  <c r="LN71" i="6" s="1"/>
  <c r="LM72" i="6"/>
  <c r="LN72" i="6" s="1"/>
  <c r="LM73" i="6"/>
  <c r="LN73" i="6" s="1"/>
  <c r="LM74" i="6"/>
  <c r="LN74" i="6"/>
  <c r="LM75" i="6"/>
  <c r="LN75" i="6" s="1"/>
  <c r="LM76" i="6"/>
  <c r="LN76" i="6"/>
  <c r="LM77" i="6"/>
  <c r="LN77" i="6" s="1"/>
  <c r="LM78" i="6"/>
  <c r="LN78" i="6" s="1"/>
  <c r="LM79" i="6"/>
  <c r="LN79" i="6" s="1"/>
  <c r="LM105" i="6"/>
  <c r="LN105" i="6" s="1"/>
  <c r="LM108" i="6"/>
  <c r="LN108" i="6" s="1"/>
  <c r="LM112" i="6"/>
  <c r="LN112" i="6" s="1"/>
  <c r="LM113" i="6"/>
  <c r="LN113" i="6" s="1"/>
  <c r="LM116" i="6"/>
  <c r="LN116" i="6" s="1"/>
  <c r="LM120" i="6"/>
  <c r="LN120" i="6" s="1"/>
  <c r="LM121" i="6"/>
  <c r="LN121" i="6" s="1"/>
  <c r="LM124" i="6"/>
  <c r="LN124" i="6" s="1"/>
  <c r="LM128" i="6"/>
  <c r="LN128" i="6" s="1"/>
  <c r="LM129" i="6"/>
  <c r="LN129" i="6" s="1"/>
  <c r="LM132" i="6"/>
  <c r="LN132" i="6" s="1"/>
  <c r="LJ17" i="6"/>
  <c r="LK17" i="6"/>
  <c r="LL17" i="6"/>
  <c r="LJ18" i="6"/>
  <c r="LK18" i="6"/>
  <c r="LL18" i="6"/>
  <c r="LJ19" i="6"/>
  <c r="LK19" i="6"/>
  <c r="LL19" i="6"/>
  <c r="LJ20" i="6"/>
  <c r="LK20" i="6"/>
  <c r="LL20" i="6"/>
  <c r="LJ21" i="6"/>
  <c r="LK21" i="6"/>
  <c r="LL21" i="6"/>
  <c r="LJ22" i="6"/>
  <c r="LK22" i="6"/>
  <c r="LL22" i="6"/>
  <c r="LJ23" i="6"/>
  <c r="LK23" i="6"/>
  <c r="LL23" i="6"/>
  <c r="LJ24" i="6"/>
  <c r="LK24" i="6"/>
  <c r="LL24" i="6"/>
  <c r="LJ25" i="6"/>
  <c r="LK25" i="6"/>
  <c r="LL25" i="6"/>
  <c r="LJ26" i="6"/>
  <c r="LK26" i="6"/>
  <c r="LL26" i="6"/>
  <c r="LJ27" i="6"/>
  <c r="LK27" i="6"/>
  <c r="LL27" i="6"/>
  <c r="LJ28" i="6"/>
  <c r="LK28" i="6"/>
  <c r="LL28" i="6"/>
  <c r="LJ29" i="6"/>
  <c r="LK29" i="6"/>
  <c r="LL29" i="6"/>
  <c r="LJ30" i="6"/>
  <c r="LK30" i="6"/>
  <c r="LL30" i="6"/>
  <c r="LJ31" i="6"/>
  <c r="LK31" i="6"/>
  <c r="LL31" i="6"/>
  <c r="LJ32" i="6"/>
  <c r="LK32" i="6"/>
  <c r="LL32" i="6"/>
  <c r="LJ33" i="6"/>
  <c r="LK33" i="6"/>
  <c r="LL33" i="6"/>
  <c r="LJ34" i="6"/>
  <c r="LK34" i="6"/>
  <c r="LL34" i="6"/>
  <c r="LJ35" i="6"/>
  <c r="LK35" i="6"/>
  <c r="LL35" i="6"/>
  <c r="LJ36" i="6"/>
  <c r="LK36" i="6"/>
  <c r="LL36" i="6"/>
  <c r="LJ37" i="6"/>
  <c r="LK37" i="6"/>
  <c r="LL37" i="6"/>
  <c r="LJ38" i="6"/>
  <c r="LK38" i="6"/>
  <c r="LL38" i="6"/>
  <c r="LJ39" i="6"/>
  <c r="LK39" i="6"/>
  <c r="LL39" i="6"/>
  <c r="LJ40" i="6"/>
  <c r="LK40" i="6"/>
  <c r="LL40" i="6"/>
  <c r="LJ41" i="6"/>
  <c r="LK41" i="6"/>
  <c r="LL41" i="6"/>
  <c r="LJ42" i="6"/>
  <c r="LK42" i="6"/>
  <c r="LL42" i="6"/>
  <c r="LJ43" i="6"/>
  <c r="LK43" i="6"/>
  <c r="LL43" i="6"/>
  <c r="LJ44" i="6"/>
  <c r="LK44" i="6"/>
  <c r="LL44" i="6"/>
  <c r="LJ45" i="6"/>
  <c r="LK45" i="6"/>
  <c r="LL45" i="6"/>
  <c r="LJ46" i="6"/>
  <c r="LK46" i="6"/>
  <c r="LL46" i="6"/>
  <c r="LJ47" i="6"/>
  <c r="LK47" i="6"/>
  <c r="LL47" i="6"/>
  <c r="LJ48" i="6"/>
  <c r="LK48" i="6"/>
  <c r="LL48" i="6"/>
  <c r="LJ49" i="6"/>
  <c r="LK49" i="6"/>
  <c r="LL49" i="6"/>
  <c r="LJ50" i="6"/>
  <c r="LK50" i="6"/>
  <c r="LL50" i="6"/>
  <c r="LJ51" i="6"/>
  <c r="LK51" i="6"/>
  <c r="LL51" i="6"/>
  <c r="LJ52" i="6"/>
  <c r="LK52" i="6"/>
  <c r="LL52" i="6"/>
  <c r="LJ53" i="6"/>
  <c r="LK53" i="6"/>
  <c r="LL53" i="6"/>
  <c r="LJ54" i="6"/>
  <c r="LK54" i="6"/>
  <c r="LL54" i="6"/>
  <c r="LJ55" i="6"/>
  <c r="LK55" i="6"/>
  <c r="LL55" i="6"/>
  <c r="LJ56" i="6"/>
  <c r="LK56" i="6"/>
  <c r="LL56" i="6"/>
  <c r="LJ57" i="6"/>
  <c r="LK57" i="6"/>
  <c r="LL57" i="6"/>
  <c r="LJ58" i="6"/>
  <c r="LK58" i="6"/>
  <c r="LL58" i="6"/>
  <c r="LJ59" i="6"/>
  <c r="LK59" i="6"/>
  <c r="LL59" i="6"/>
  <c r="LJ60" i="6"/>
  <c r="LK60" i="6"/>
  <c r="LL60" i="6"/>
  <c r="LJ61" i="6"/>
  <c r="LK61" i="6"/>
  <c r="LL61" i="6"/>
  <c r="LJ62" i="6"/>
  <c r="LK62" i="6"/>
  <c r="LL62" i="6"/>
  <c r="LJ63" i="6"/>
  <c r="LK63" i="6"/>
  <c r="LL63" i="6"/>
  <c r="LJ64" i="6"/>
  <c r="LK64" i="6"/>
  <c r="LL64" i="6"/>
  <c r="LJ65" i="6"/>
  <c r="LK65" i="6"/>
  <c r="LL65" i="6"/>
  <c r="LJ66" i="6"/>
  <c r="LK66" i="6"/>
  <c r="LL66" i="6"/>
  <c r="LJ67" i="6"/>
  <c r="LK67" i="6"/>
  <c r="LL67" i="6"/>
  <c r="LJ68" i="6"/>
  <c r="LK68" i="6"/>
  <c r="LL68" i="6"/>
  <c r="LJ69" i="6"/>
  <c r="LK69" i="6"/>
  <c r="LL69" i="6"/>
  <c r="LJ70" i="6"/>
  <c r="LK70" i="6"/>
  <c r="LL70" i="6"/>
  <c r="LJ71" i="6"/>
  <c r="LK71" i="6"/>
  <c r="LL71" i="6"/>
  <c r="LJ72" i="6"/>
  <c r="LK72" i="6"/>
  <c r="LL72" i="6"/>
  <c r="LJ73" i="6"/>
  <c r="LK73" i="6"/>
  <c r="LL73" i="6"/>
  <c r="LJ74" i="6"/>
  <c r="LK74" i="6"/>
  <c r="LL74" i="6"/>
  <c r="LJ75" i="6"/>
  <c r="LK75" i="6"/>
  <c r="LL75" i="6"/>
  <c r="LJ76" i="6"/>
  <c r="LK76" i="6"/>
  <c r="LL76" i="6"/>
  <c r="LJ77" i="6"/>
  <c r="LK77" i="6"/>
  <c r="LL77" i="6"/>
  <c r="LJ78" i="6"/>
  <c r="LK78" i="6"/>
  <c r="LL78" i="6"/>
  <c r="LJ79" i="6"/>
  <c r="LK79" i="6"/>
  <c r="LL79" i="6"/>
  <c r="LJ80" i="6"/>
  <c r="LM80" i="6" s="1"/>
  <c r="LN80" i="6" s="1"/>
  <c r="LK80" i="6"/>
  <c r="LL80" i="6"/>
  <c r="LJ81" i="6"/>
  <c r="LK81" i="6"/>
  <c r="LL81" i="6"/>
  <c r="LM81" i="6" s="1"/>
  <c r="LN81" i="6" s="1"/>
  <c r="LJ82" i="6"/>
  <c r="LM82" i="6" s="1"/>
  <c r="LN82" i="6" s="1"/>
  <c r="LK82" i="6"/>
  <c r="LL82" i="6"/>
  <c r="LJ83" i="6"/>
  <c r="LM83" i="6" s="1"/>
  <c r="LN83" i="6" s="1"/>
  <c r="LK83" i="6"/>
  <c r="LL83" i="6"/>
  <c r="LJ84" i="6"/>
  <c r="LK84" i="6"/>
  <c r="LM84" i="6" s="1"/>
  <c r="LN84" i="6" s="1"/>
  <c r="LL84" i="6"/>
  <c r="LJ85" i="6"/>
  <c r="LM85" i="6" s="1"/>
  <c r="LN85" i="6" s="1"/>
  <c r="LK85" i="6"/>
  <c r="LL85" i="6"/>
  <c r="LJ86" i="6"/>
  <c r="LK86" i="6"/>
  <c r="LL86" i="6"/>
  <c r="LM86" i="6" s="1"/>
  <c r="LN86" i="6" s="1"/>
  <c r="LJ87" i="6"/>
  <c r="LM87" i="6" s="1"/>
  <c r="LN87" i="6" s="1"/>
  <c r="LK87" i="6"/>
  <c r="LL87" i="6"/>
  <c r="LM88" i="6"/>
  <c r="LN88" i="6" s="1"/>
  <c r="LM89" i="6"/>
  <c r="LN89" i="6" s="1"/>
  <c r="LM92" i="6"/>
  <c r="LN92" i="6" s="1"/>
  <c r="LM93" i="6"/>
  <c r="LN93" i="6" s="1"/>
  <c r="LM96" i="6"/>
  <c r="LN96" i="6" s="1"/>
  <c r="LM97" i="6"/>
  <c r="LN97" i="6" s="1"/>
  <c r="LM100" i="6"/>
  <c r="LN100" i="6" s="1"/>
  <c r="LM102" i="6"/>
  <c r="LN102" i="6" s="1"/>
  <c r="AG93" i="19"/>
  <c r="AH93" i="19"/>
  <c r="LL16" i="6"/>
  <c r="LK16" i="6"/>
  <c r="LJ16" i="6"/>
  <c r="MG109" i="6" l="1"/>
  <c r="MH109" i="6" s="1"/>
  <c r="AI104" i="19"/>
  <c r="LM115" i="6"/>
  <c r="LN115" i="6" s="1"/>
  <c r="AI120" i="19"/>
  <c r="AH115" i="19"/>
  <c r="AG110" i="19"/>
  <c r="AH99" i="19"/>
  <c r="AG94" i="19"/>
  <c r="AH119" i="19"/>
  <c r="AG118" i="19"/>
  <c r="AI116" i="19"/>
  <c r="AG114" i="19"/>
  <c r="AI112" i="19"/>
  <c r="AH111" i="19"/>
  <c r="AI108" i="19"/>
  <c r="AH107" i="19"/>
  <c r="AG106" i="19"/>
  <c r="AH103" i="19"/>
  <c r="AG102" i="19"/>
  <c r="AI100" i="19"/>
  <c r="AG98" i="19"/>
  <c r="AI96" i="19"/>
  <c r="AH95" i="19"/>
  <c r="AI92" i="19"/>
  <c r="AH91" i="19"/>
  <c r="LR83" i="6"/>
  <c r="LS83" i="6" s="1"/>
  <c r="AG91" i="19"/>
  <c r="LM101" i="6"/>
  <c r="LN101" i="6" s="1"/>
  <c r="AG92" i="19"/>
  <c r="LM104" i="6"/>
  <c r="LN104" i="6" s="1"/>
  <c r="AI91" i="19"/>
  <c r="MV17" i="6"/>
  <c r="MW17" i="6" s="1"/>
  <c r="MV18" i="6"/>
  <c r="MW18" i="6" s="1"/>
  <c r="MV19" i="6"/>
  <c r="MW19" i="6" s="1"/>
  <c r="MV20" i="6"/>
  <c r="MW20" i="6" s="1"/>
  <c r="MV21" i="6"/>
  <c r="MW21" i="6" s="1"/>
  <c r="MV22" i="6"/>
  <c r="MW22" i="6" s="1"/>
  <c r="MV23" i="6"/>
  <c r="MW23" i="6" s="1"/>
  <c r="MV24" i="6"/>
  <c r="MW24" i="6" s="1"/>
  <c r="MV25" i="6"/>
  <c r="MW25" i="6" s="1"/>
  <c r="MV26" i="6"/>
  <c r="MW26" i="6" s="1"/>
  <c r="MV27" i="6"/>
  <c r="MW27" i="6" s="1"/>
  <c r="MV28" i="6"/>
  <c r="MW28" i="6" s="1"/>
  <c r="MV29" i="6"/>
  <c r="MW29" i="6" s="1"/>
  <c r="MV30" i="6"/>
  <c r="MW30" i="6" s="1"/>
  <c r="MV31" i="6"/>
  <c r="MW31" i="6" s="1"/>
  <c r="MV32" i="6"/>
  <c r="MW32" i="6" s="1"/>
  <c r="MV33" i="6"/>
  <c r="MW33" i="6" s="1"/>
  <c r="MV34" i="6"/>
  <c r="MW34" i="6" s="1"/>
  <c r="MV35" i="6"/>
  <c r="MW35" i="6" s="1"/>
  <c r="MV36" i="6"/>
  <c r="MW36" i="6" s="1"/>
  <c r="MV37" i="6"/>
  <c r="MW37" i="6" s="1"/>
  <c r="MV38" i="6"/>
  <c r="MW38" i="6" s="1"/>
  <c r="MV39" i="6"/>
  <c r="MW39" i="6" s="1"/>
  <c r="MV40" i="6"/>
  <c r="MW40" i="6" s="1"/>
  <c r="MV41" i="6"/>
  <c r="MW41" i="6" s="1"/>
  <c r="MV42" i="6"/>
  <c r="MW42" i="6" s="1"/>
  <c r="MV43" i="6"/>
  <c r="MW43" i="6" s="1"/>
  <c r="MV44" i="6"/>
  <c r="MW44" i="6" s="1"/>
  <c r="MV45" i="6"/>
  <c r="MW45" i="6" s="1"/>
  <c r="MV46" i="6"/>
  <c r="MW46" i="6" s="1"/>
  <c r="MV47" i="6"/>
  <c r="MW47" i="6" s="1"/>
  <c r="MV48" i="6"/>
  <c r="MW48" i="6" s="1"/>
  <c r="MV49" i="6"/>
  <c r="MW49" i="6" s="1"/>
  <c r="MV50" i="6"/>
  <c r="MW50" i="6" s="1"/>
  <c r="MV51" i="6"/>
  <c r="MW51" i="6" s="1"/>
  <c r="MV52" i="6"/>
  <c r="MW52" i="6" s="1"/>
  <c r="MV53" i="6"/>
  <c r="MW53" i="6" s="1"/>
  <c r="MV54" i="6"/>
  <c r="MW54" i="6" s="1"/>
  <c r="MV55" i="6"/>
  <c r="MW55" i="6" s="1"/>
  <c r="MV56" i="6"/>
  <c r="MW56" i="6" s="1"/>
  <c r="MV57" i="6"/>
  <c r="MW57" i="6" s="1"/>
  <c r="MV58" i="6"/>
  <c r="MW58" i="6" s="1"/>
  <c r="MV59" i="6"/>
  <c r="MW59" i="6" s="1"/>
  <c r="MV60" i="6"/>
  <c r="MW60" i="6" s="1"/>
  <c r="MV61" i="6"/>
  <c r="MW61" i="6" s="1"/>
  <c r="MV62" i="6"/>
  <c r="MW62" i="6" s="1"/>
  <c r="MV63" i="6"/>
  <c r="MW63" i="6" s="1"/>
  <c r="MV64" i="6"/>
  <c r="MW64" i="6" s="1"/>
  <c r="MV65" i="6"/>
  <c r="MW65" i="6" s="1"/>
  <c r="MV66" i="6"/>
  <c r="MW66" i="6" s="1"/>
  <c r="MV67" i="6"/>
  <c r="MW67" i="6" s="1"/>
  <c r="MV68" i="6"/>
  <c r="MW68" i="6" s="1"/>
  <c r="MV69" i="6"/>
  <c r="MW69" i="6" s="1"/>
  <c r="MV70" i="6"/>
  <c r="MW70" i="6" s="1"/>
  <c r="MV71" i="6"/>
  <c r="MW71" i="6" s="1"/>
  <c r="MV72" i="6"/>
  <c r="MW72" i="6" s="1"/>
  <c r="MV73" i="6"/>
  <c r="MW73" i="6" s="1"/>
  <c r="MV74" i="6"/>
  <c r="MW74" i="6" s="1"/>
  <c r="MV75" i="6"/>
  <c r="MW75" i="6" s="1"/>
  <c r="MV76" i="6"/>
  <c r="MW76" i="6" s="1"/>
  <c r="MV77" i="6"/>
  <c r="MW77" i="6" s="1"/>
  <c r="MV78" i="6"/>
  <c r="MW78" i="6" s="1"/>
  <c r="MV79" i="6"/>
  <c r="MW79" i="6" s="1"/>
  <c r="MV80" i="6"/>
  <c r="MW80" i="6" s="1"/>
  <c r="MV81" i="6"/>
  <c r="MW81" i="6" s="1"/>
  <c r="MV82" i="6"/>
  <c r="MW82" i="6" s="1"/>
  <c r="MV83" i="6"/>
  <c r="MW83" i="6" s="1"/>
  <c r="MV84" i="6"/>
  <c r="MW84" i="6" s="1"/>
  <c r="MV85" i="6"/>
  <c r="MW85" i="6" s="1"/>
  <c r="MV86" i="6"/>
  <c r="MW86" i="6" s="1"/>
  <c r="MV87" i="6"/>
  <c r="MW87" i="6" s="1"/>
  <c r="MV88" i="6"/>
  <c r="MW88" i="6" s="1"/>
  <c r="MV89" i="6"/>
  <c r="MW89" i="6" s="1"/>
  <c r="MV90" i="6"/>
  <c r="MW90" i="6" s="1"/>
  <c r="MV91" i="6"/>
  <c r="MW91" i="6" s="1"/>
  <c r="MV96" i="6"/>
  <c r="MW96" i="6" s="1"/>
  <c r="MV100" i="6"/>
  <c r="MW100" i="6" s="1"/>
  <c r="MV103" i="6"/>
  <c r="MW103" i="6" s="1"/>
  <c r="MV104" i="6"/>
  <c r="MW104" i="6" s="1"/>
  <c r="MV105" i="6"/>
  <c r="MW105" i="6" s="1"/>
  <c r="MV106" i="6"/>
  <c r="MW106" i="6" s="1"/>
  <c r="MV107" i="6"/>
  <c r="MW107" i="6" s="1"/>
  <c r="MV108" i="6"/>
  <c r="MW108" i="6" s="1"/>
  <c r="MV109" i="6"/>
  <c r="MW109" i="6" s="1"/>
  <c r="MV110" i="6"/>
  <c r="MW110" i="6" s="1"/>
  <c r="MV111" i="6"/>
  <c r="MW111" i="6" s="1"/>
  <c r="MV112" i="6"/>
  <c r="MW112" i="6" s="1"/>
  <c r="MV113" i="6"/>
  <c r="MW113" i="6" s="1"/>
  <c r="MV114" i="6"/>
  <c r="MW114" i="6" s="1"/>
  <c r="MV115" i="6"/>
  <c r="MW115" i="6" s="1"/>
  <c r="MV116" i="6"/>
  <c r="MW116" i="6" s="1"/>
  <c r="MV117" i="6"/>
  <c r="MW117" i="6" s="1"/>
  <c r="MV118" i="6"/>
  <c r="MW118" i="6" s="1"/>
  <c r="MV119" i="6"/>
  <c r="MW119" i="6" s="1"/>
  <c r="MV120" i="6"/>
  <c r="MW120" i="6" s="1"/>
  <c r="MV121" i="6"/>
  <c r="MW121" i="6" s="1"/>
  <c r="MV122" i="6"/>
  <c r="MW122" i="6" s="1"/>
  <c r="MV123" i="6"/>
  <c r="MW123" i="6" s="1"/>
  <c r="MV124" i="6"/>
  <c r="MW124" i="6" s="1"/>
  <c r="MV125" i="6"/>
  <c r="MW125" i="6" s="1"/>
  <c r="MV126" i="6"/>
  <c r="MW126" i="6" s="1"/>
  <c r="MV127" i="6"/>
  <c r="MW127" i="6" s="1"/>
  <c r="MV128" i="6"/>
  <c r="MW128" i="6" s="1"/>
  <c r="MV129" i="6"/>
  <c r="MW129" i="6" s="1"/>
  <c r="MV130" i="6"/>
  <c r="MW130" i="6" s="1"/>
  <c r="MV131" i="6"/>
  <c r="MW131" i="6" s="1"/>
  <c r="MV132" i="6"/>
  <c r="MW132" i="6" s="1"/>
  <c r="MS17" i="6"/>
  <c r="MT17" i="6"/>
  <c r="MU17" i="6"/>
  <c r="MS18" i="6"/>
  <c r="MT18" i="6"/>
  <c r="MU18" i="6"/>
  <c r="MS19" i="6"/>
  <c r="MT19" i="6"/>
  <c r="MU19" i="6"/>
  <c r="MS20" i="6"/>
  <c r="MT20" i="6"/>
  <c r="MU20" i="6"/>
  <c r="MS21" i="6"/>
  <c r="MT21" i="6"/>
  <c r="MU21" i="6"/>
  <c r="MS22" i="6"/>
  <c r="MT22" i="6"/>
  <c r="MU22" i="6"/>
  <c r="MS23" i="6"/>
  <c r="MT23" i="6"/>
  <c r="MU23" i="6"/>
  <c r="MS24" i="6"/>
  <c r="MT24" i="6"/>
  <c r="MU24" i="6"/>
  <c r="MS25" i="6"/>
  <c r="MT25" i="6"/>
  <c r="MU25" i="6"/>
  <c r="MS26" i="6"/>
  <c r="MT26" i="6"/>
  <c r="MU26" i="6"/>
  <c r="MS27" i="6"/>
  <c r="MT27" i="6"/>
  <c r="MU27" i="6"/>
  <c r="MS28" i="6"/>
  <c r="MT28" i="6"/>
  <c r="MU28" i="6"/>
  <c r="MS29" i="6"/>
  <c r="MT29" i="6"/>
  <c r="MU29" i="6"/>
  <c r="MS30" i="6"/>
  <c r="MT30" i="6"/>
  <c r="MU30" i="6"/>
  <c r="MS31" i="6"/>
  <c r="MT31" i="6"/>
  <c r="MU31" i="6"/>
  <c r="MS32" i="6"/>
  <c r="MT32" i="6"/>
  <c r="MU32" i="6"/>
  <c r="MS33" i="6"/>
  <c r="MT33" i="6"/>
  <c r="MU33" i="6"/>
  <c r="MS34" i="6"/>
  <c r="MT34" i="6"/>
  <c r="MU34" i="6"/>
  <c r="MS35" i="6"/>
  <c r="MT35" i="6"/>
  <c r="MU35" i="6"/>
  <c r="MS36" i="6"/>
  <c r="MT36" i="6"/>
  <c r="MU36" i="6"/>
  <c r="MS37" i="6"/>
  <c r="MT37" i="6"/>
  <c r="MU37" i="6"/>
  <c r="MS38" i="6"/>
  <c r="MT38" i="6"/>
  <c r="MU38" i="6"/>
  <c r="MS39" i="6"/>
  <c r="MT39" i="6"/>
  <c r="MU39" i="6"/>
  <c r="MS40" i="6"/>
  <c r="MT40" i="6"/>
  <c r="MU40" i="6"/>
  <c r="MS41" i="6"/>
  <c r="MT41" i="6"/>
  <c r="MU41" i="6"/>
  <c r="MS42" i="6"/>
  <c r="MT42" i="6"/>
  <c r="MU42" i="6"/>
  <c r="MS43" i="6"/>
  <c r="MT43" i="6"/>
  <c r="MU43" i="6"/>
  <c r="MS44" i="6"/>
  <c r="MT44" i="6"/>
  <c r="MU44" i="6"/>
  <c r="MS45" i="6"/>
  <c r="MT45" i="6"/>
  <c r="MU45" i="6"/>
  <c r="MS46" i="6"/>
  <c r="MT46" i="6"/>
  <c r="MU46" i="6"/>
  <c r="MS47" i="6"/>
  <c r="MT47" i="6"/>
  <c r="MU47" i="6"/>
  <c r="MS48" i="6"/>
  <c r="MT48" i="6"/>
  <c r="MU48" i="6"/>
  <c r="MS49" i="6"/>
  <c r="MT49" i="6"/>
  <c r="MU49" i="6"/>
  <c r="MS50" i="6"/>
  <c r="MT50" i="6"/>
  <c r="MU50" i="6"/>
  <c r="MS51" i="6"/>
  <c r="MT51" i="6"/>
  <c r="MU51" i="6"/>
  <c r="MS52" i="6"/>
  <c r="MT52" i="6"/>
  <c r="MU52" i="6"/>
  <c r="MS53" i="6"/>
  <c r="MT53" i="6"/>
  <c r="MU53" i="6"/>
  <c r="MS54" i="6"/>
  <c r="MT54" i="6"/>
  <c r="MU54" i="6"/>
  <c r="MS55" i="6"/>
  <c r="MT55" i="6"/>
  <c r="MU55" i="6"/>
  <c r="MS56" i="6"/>
  <c r="MT56" i="6"/>
  <c r="MU56" i="6"/>
  <c r="MS57" i="6"/>
  <c r="MT57" i="6"/>
  <c r="MU57" i="6"/>
  <c r="MS58" i="6"/>
  <c r="MT58" i="6"/>
  <c r="MU58" i="6"/>
  <c r="MS59" i="6"/>
  <c r="MT59" i="6"/>
  <c r="MU59" i="6"/>
  <c r="MS60" i="6"/>
  <c r="MT60" i="6"/>
  <c r="MU60" i="6"/>
  <c r="MS61" i="6"/>
  <c r="MT61" i="6"/>
  <c r="MU61" i="6"/>
  <c r="MS62" i="6"/>
  <c r="MT62" i="6"/>
  <c r="MU62" i="6"/>
  <c r="MS63" i="6"/>
  <c r="MT63" i="6"/>
  <c r="MU63" i="6"/>
  <c r="MS64" i="6"/>
  <c r="MT64" i="6"/>
  <c r="MU64" i="6"/>
  <c r="MS65" i="6"/>
  <c r="MT65" i="6"/>
  <c r="MU65" i="6"/>
  <c r="MS66" i="6"/>
  <c r="MT66" i="6"/>
  <c r="MU66" i="6"/>
  <c r="MS67" i="6"/>
  <c r="MT67" i="6"/>
  <c r="MU67" i="6"/>
  <c r="MS68" i="6"/>
  <c r="MT68" i="6"/>
  <c r="MU68" i="6"/>
  <c r="MS69" i="6"/>
  <c r="MT69" i="6"/>
  <c r="MU69" i="6"/>
  <c r="MS70" i="6"/>
  <c r="MT70" i="6"/>
  <c r="MU70" i="6"/>
  <c r="MS71" i="6"/>
  <c r="MT71" i="6"/>
  <c r="MU71" i="6"/>
  <c r="MS72" i="6"/>
  <c r="MT72" i="6"/>
  <c r="MU72" i="6"/>
  <c r="MS73" i="6"/>
  <c r="MT73" i="6"/>
  <c r="MU73" i="6"/>
  <c r="MS74" i="6"/>
  <c r="MT74" i="6"/>
  <c r="MU74" i="6"/>
  <c r="MS75" i="6"/>
  <c r="MT75" i="6"/>
  <c r="MU75" i="6"/>
  <c r="MS76" i="6"/>
  <c r="MT76" i="6"/>
  <c r="MU76" i="6"/>
  <c r="MS77" i="6"/>
  <c r="MT77" i="6"/>
  <c r="MU77" i="6"/>
  <c r="MS78" i="6"/>
  <c r="MT78" i="6"/>
  <c r="MU78" i="6"/>
  <c r="MS79" i="6"/>
  <c r="MT79" i="6"/>
  <c r="MU79" i="6"/>
  <c r="MS80" i="6"/>
  <c r="MT80" i="6"/>
  <c r="MU80" i="6"/>
  <c r="MS81" i="6"/>
  <c r="MT81" i="6"/>
  <c r="MU81" i="6"/>
  <c r="MS82" i="6"/>
  <c r="MT82" i="6"/>
  <c r="MU82" i="6"/>
  <c r="MS83" i="6"/>
  <c r="MT83" i="6"/>
  <c r="MU83" i="6"/>
  <c r="MS84" i="6"/>
  <c r="MT84" i="6"/>
  <c r="MU84" i="6"/>
  <c r="MS85" i="6"/>
  <c r="MT85" i="6"/>
  <c r="MU85" i="6"/>
  <c r="MS86" i="6"/>
  <c r="MT86" i="6"/>
  <c r="MU86" i="6"/>
  <c r="MS87" i="6"/>
  <c r="MT87" i="6"/>
  <c r="MU87" i="6"/>
  <c r="MS88" i="6"/>
  <c r="MT88" i="6"/>
  <c r="MU88" i="6"/>
  <c r="MS89" i="6"/>
  <c r="MT89" i="6"/>
  <c r="MU89" i="6"/>
  <c r="MS90" i="6"/>
  <c r="MT90" i="6"/>
  <c r="MU90" i="6"/>
  <c r="MS91" i="6"/>
  <c r="MT91" i="6"/>
  <c r="MU91" i="6"/>
  <c r="MS92" i="6"/>
  <c r="MT92" i="6"/>
  <c r="MU92" i="6"/>
  <c r="MS93" i="6"/>
  <c r="MV93" i="6" s="1"/>
  <c r="MW93" i="6" s="1"/>
  <c r="MT93" i="6"/>
  <c r="MU93" i="6"/>
  <c r="MS94" i="6"/>
  <c r="MT94" i="6"/>
  <c r="MV94" i="6" s="1"/>
  <c r="MW94" i="6" s="1"/>
  <c r="MU94" i="6"/>
  <c r="MS95" i="6"/>
  <c r="MV95" i="6" s="1"/>
  <c r="MW95" i="6" s="1"/>
  <c r="MT95" i="6"/>
  <c r="MU95" i="6"/>
  <c r="MS96" i="6"/>
  <c r="MT96" i="6"/>
  <c r="MU96" i="6"/>
  <c r="MS97" i="6"/>
  <c r="MV97" i="6" s="1"/>
  <c r="MW97" i="6" s="1"/>
  <c r="MT97" i="6"/>
  <c r="MU97" i="6"/>
  <c r="MS98" i="6"/>
  <c r="MT98" i="6"/>
  <c r="MV98" i="6" s="1"/>
  <c r="MW98" i="6" s="1"/>
  <c r="MU98" i="6"/>
  <c r="MS99" i="6"/>
  <c r="MV99" i="6" s="1"/>
  <c r="MW99" i="6" s="1"/>
  <c r="MT99" i="6"/>
  <c r="MU99" i="6"/>
  <c r="MS100" i="6"/>
  <c r="MT100" i="6"/>
  <c r="MU100" i="6"/>
  <c r="MS101" i="6"/>
  <c r="MV101" i="6" s="1"/>
  <c r="MW101" i="6" s="1"/>
  <c r="MT101" i="6"/>
  <c r="MU101" i="6"/>
  <c r="MS102" i="6"/>
  <c r="MT102" i="6"/>
  <c r="MU102" i="6"/>
  <c r="MS103" i="6"/>
  <c r="MT103" i="6"/>
  <c r="MU103" i="6"/>
  <c r="MS104" i="6"/>
  <c r="MT104" i="6"/>
  <c r="MU104" i="6"/>
  <c r="MS105" i="6"/>
  <c r="MT105" i="6"/>
  <c r="MU105" i="6"/>
  <c r="MS106" i="6"/>
  <c r="MT106" i="6"/>
  <c r="MU106" i="6"/>
  <c r="MS107" i="6"/>
  <c r="MT107" i="6"/>
  <c r="MU107" i="6"/>
  <c r="MS108" i="6"/>
  <c r="MT108" i="6"/>
  <c r="MU108" i="6"/>
  <c r="MS109" i="6"/>
  <c r="MT109" i="6"/>
  <c r="MU109" i="6"/>
  <c r="MS110" i="6"/>
  <c r="AJ99" i="19" s="1"/>
  <c r="MT110" i="6"/>
  <c r="MU110" i="6"/>
  <c r="MS111" i="6"/>
  <c r="MT111" i="6"/>
  <c r="MU111" i="6"/>
  <c r="MS112" i="6"/>
  <c r="MT112" i="6"/>
  <c r="MU112" i="6"/>
  <c r="AL101" i="19" s="1"/>
  <c r="MS113" i="6"/>
  <c r="MT113" i="6"/>
  <c r="MU113" i="6"/>
  <c r="MS114" i="6"/>
  <c r="AJ103" i="19" s="1"/>
  <c r="MT114" i="6"/>
  <c r="MU114" i="6"/>
  <c r="MS115" i="6"/>
  <c r="MT115" i="6"/>
  <c r="MU115" i="6"/>
  <c r="MS116" i="6"/>
  <c r="MT116" i="6"/>
  <c r="MU116" i="6"/>
  <c r="MS117" i="6"/>
  <c r="MT117" i="6"/>
  <c r="MU117" i="6"/>
  <c r="MS118" i="6"/>
  <c r="MT118" i="6"/>
  <c r="MU118" i="6"/>
  <c r="MS119" i="6"/>
  <c r="MT119" i="6"/>
  <c r="MU119" i="6"/>
  <c r="MS120" i="6"/>
  <c r="MT120" i="6"/>
  <c r="MU120" i="6"/>
  <c r="AL109" i="19" s="1"/>
  <c r="MS121" i="6"/>
  <c r="MT121" i="6"/>
  <c r="MU121" i="6"/>
  <c r="MS122" i="6"/>
  <c r="MT122" i="6"/>
  <c r="MU122" i="6"/>
  <c r="MS123" i="6"/>
  <c r="MT123" i="6"/>
  <c r="AK112" i="19" s="1"/>
  <c r="MU123" i="6"/>
  <c r="MS124" i="6"/>
  <c r="MT124" i="6"/>
  <c r="MU124" i="6"/>
  <c r="MS125" i="6"/>
  <c r="MT125" i="6"/>
  <c r="MU125" i="6"/>
  <c r="MS126" i="6"/>
  <c r="MT126" i="6"/>
  <c r="MU126" i="6"/>
  <c r="MS127" i="6"/>
  <c r="MT127" i="6"/>
  <c r="AK116" i="19" s="1"/>
  <c r="MU127" i="6"/>
  <c r="MS128" i="6"/>
  <c r="MT128" i="6"/>
  <c r="MU128" i="6"/>
  <c r="AL117" i="19" s="1"/>
  <c r="MS129" i="6"/>
  <c r="MT129" i="6"/>
  <c r="MU129" i="6"/>
  <c r="MS130" i="6"/>
  <c r="AJ119" i="19" s="1"/>
  <c r="MT130" i="6"/>
  <c r="MU130" i="6"/>
  <c r="MS131" i="6"/>
  <c r="AJ120" i="19" s="1"/>
  <c r="MT131" i="6"/>
  <c r="MU131" i="6"/>
  <c r="MS132" i="6"/>
  <c r="MT132" i="6"/>
  <c r="MU132" i="6"/>
  <c r="ML126" i="6"/>
  <c r="MM126" i="6" s="1"/>
  <c r="ML129" i="6"/>
  <c r="MM129" i="6" s="1"/>
  <c r="ML130" i="6"/>
  <c r="MM130" i="6" s="1"/>
  <c r="ML131" i="6"/>
  <c r="MM131" i="6" s="1"/>
  <c r="ML132" i="6"/>
  <c r="MM132" i="6" s="1"/>
  <c r="MI17" i="6"/>
  <c r="MJ17" i="6"/>
  <c r="MK17" i="6"/>
  <c r="MI18" i="6"/>
  <c r="MJ18" i="6"/>
  <c r="MK18" i="6"/>
  <c r="MI19" i="6"/>
  <c r="MJ19" i="6"/>
  <c r="MK19" i="6"/>
  <c r="MI20" i="6"/>
  <c r="MJ20" i="6"/>
  <c r="MK20" i="6"/>
  <c r="MI21" i="6"/>
  <c r="MJ21" i="6"/>
  <c r="MK21" i="6"/>
  <c r="MI22" i="6"/>
  <c r="MJ22" i="6"/>
  <c r="MK22" i="6"/>
  <c r="MI23" i="6"/>
  <c r="MJ23" i="6"/>
  <c r="MK23" i="6"/>
  <c r="MI24" i="6"/>
  <c r="MJ24" i="6"/>
  <c r="MK24" i="6"/>
  <c r="MI25" i="6"/>
  <c r="MJ25" i="6"/>
  <c r="MK25" i="6"/>
  <c r="MI26" i="6"/>
  <c r="MJ26" i="6"/>
  <c r="MK26" i="6"/>
  <c r="MI27" i="6"/>
  <c r="MJ27" i="6"/>
  <c r="MK27" i="6"/>
  <c r="MI28" i="6"/>
  <c r="MJ28" i="6"/>
  <c r="MK28" i="6"/>
  <c r="MI29" i="6"/>
  <c r="MJ29" i="6"/>
  <c r="MK29" i="6"/>
  <c r="MI30" i="6"/>
  <c r="MJ30" i="6"/>
  <c r="MK30" i="6"/>
  <c r="MI31" i="6"/>
  <c r="MJ31" i="6"/>
  <c r="MK31" i="6"/>
  <c r="MI32" i="6"/>
  <c r="MJ32" i="6"/>
  <c r="MK32" i="6"/>
  <c r="MI33" i="6"/>
  <c r="MJ33" i="6"/>
  <c r="MK33" i="6"/>
  <c r="MI34" i="6"/>
  <c r="MJ34" i="6"/>
  <c r="MK34" i="6"/>
  <c r="MI35" i="6"/>
  <c r="MJ35" i="6"/>
  <c r="MK35" i="6"/>
  <c r="MI36" i="6"/>
  <c r="MJ36" i="6"/>
  <c r="MK36" i="6"/>
  <c r="MI37" i="6"/>
  <c r="MJ37" i="6"/>
  <c r="MK37" i="6"/>
  <c r="MI38" i="6"/>
  <c r="MJ38" i="6"/>
  <c r="MK38" i="6"/>
  <c r="MI39" i="6"/>
  <c r="MJ39" i="6"/>
  <c r="MK39" i="6"/>
  <c r="MI40" i="6"/>
  <c r="MJ40" i="6"/>
  <c r="MK40" i="6"/>
  <c r="MI41" i="6"/>
  <c r="MJ41" i="6"/>
  <c r="MK41" i="6"/>
  <c r="MI42" i="6"/>
  <c r="MJ42" i="6"/>
  <c r="MK42" i="6"/>
  <c r="MI43" i="6"/>
  <c r="MJ43" i="6"/>
  <c r="MK43" i="6"/>
  <c r="MI44" i="6"/>
  <c r="MJ44" i="6"/>
  <c r="MK44" i="6"/>
  <c r="MI45" i="6"/>
  <c r="MJ45" i="6"/>
  <c r="MK45" i="6"/>
  <c r="MI46" i="6"/>
  <c r="MJ46" i="6"/>
  <c r="MK46" i="6"/>
  <c r="MI47" i="6"/>
  <c r="MJ47" i="6"/>
  <c r="MK47" i="6"/>
  <c r="MI48" i="6"/>
  <c r="MJ48" i="6"/>
  <c r="MK48" i="6"/>
  <c r="MI49" i="6"/>
  <c r="MJ49" i="6"/>
  <c r="MK49" i="6"/>
  <c r="MI50" i="6"/>
  <c r="MJ50" i="6"/>
  <c r="MK50" i="6"/>
  <c r="MI51" i="6"/>
  <c r="MJ51" i="6"/>
  <c r="MK51" i="6"/>
  <c r="MI52" i="6"/>
  <c r="MJ52" i="6"/>
  <c r="MK52" i="6"/>
  <c r="MI53" i="6"/>
  <c r="MJ53" i="6"/>
  <c r="MK53" i="6"/>
  <c r="MI54" i="6"/>
  <c r="MJ54" i="6"/>
  <c r="MK54" i="6"/>
  <c r="MI55" i="6"/>
  <c r="MJ55" i="6"/>
  <c r="MK55" i="6"/>
  <c r="MI56" i="6"/>
  <c r="MJ56" i="6"/>
  <c r="MK56" i="6"/>
  <c r="MI57" i="6"/>
  <c r="MJ57" i="6"/>
  <c r="MK57" i="6"/>
  <c r="MI58" i="6"/>
  <c r="MJ58" i="6"/>
  <c r="MK58" i="6"/>
  <c r="MI59" i="6"/>
  <c r="MJ59" i="6"/>
  <c r="MK59" i="6"/>
  <c r="MI60" i="6"/>
  <c r="MJ60" i="6"/>
  <c r="MK60" i="6"/>
  <c r="MI61" i="6"/>
  <c r="MJ61" i="6"/>
  <c r="MK61" i="6"/>
  <c r="MI62" i="6"/>
  <c r="MJ62" i="6"/>
  <c r="MK62" i="6"/>
  <c r="MI63" i="6"/>
  <c r="MJ63" i="6"/>
  <c r="MK63" i="6"/>
  <c r="MI64" i="6"/>
  <c r="MJ64" i="6"/>
  <c r="MK64" i="6"/>
  <c r="MI65" i="6"/>
  <c r="MJ65" i="6"/>
  <c r="MK65" i="6"/>
  <c r="MI66" i="6"/>
  <c r="MJ66" i="6"/>
  <c r="MK66" i="6"/>
  <c r="MI67" i="6"/>
  <c r="MJ67" i="6"/>
  <c r="MK67" i="6"/>
  <c r="MI68" i="6"/>
  <c r="MJ68" i="6"/>
  <c r="MK68" i="6"/>
  <c r="MI69" i="6"/>
  <c r="MJ69" i="6"/>
  <c r="MK69" i="6"/>
  <c r="MI70" i="6"/>
  <c r="MJ70" i="6"/>
  <c r="MK70" i="6"/>
  <c r="MI71" i="6"/>
  <c r="MJ71" i="6"/>
  <c r="MK71" i="6"/>
  <c r="MI72" i="6"/>
  <c r="MJ72" i="6"/>
  <c r="MK72" i="6"/>
  <c r="MI73" i="6"/>
  <c r="MJ73" i="6"/>
  <c r="MK73" i="6"/>
  <c r="MI74" i="6"/>
  <c r="MJ74" i="6"/>
  <c r="MK74" i="6"/>
  <c r="MI75" i="6"/>
  <c r="MJ75" i="6"/>
  <c r="MK75" i="6"/>
  <c r="MI76" i="6"/>
  <c r="MJ76" i="6"/>
  <c r="MK76" i="6"/>
  <c r="MI77" i="6"/>
  <c r="MJ77" i="6"/>
  <c r="MK77" i="6"/>
  <c r="MI78" i="6"/>
  <c r="MJ78" i="6"/>
  <c r="MK78" i="6"/>
  <c r="MI79" i="6"/>
  <c r="MJ79" i="6"/>
  <c r="MK79" i="6"/>
  <c r="MI80" i="6"/>
  <c r="MJ80" i="6"/>
  <c r="MK80" i="6"/>
  <c r="MI81" i="6"/>
  <c r="MJ81" i="6"/>
  <c r="MK81" i="6"/>
  <c r="MI82" i="6"/>
  <c r="MJ82" i="6"/>
  <c r="MK82" i="6"/>
  <c r="MI83" i="6"/>
  <c r="MJ83" i="6"/>
  <c r="MK83" i="6"/>
  <c r="MI84" i="6"/>
  <c r="MJ84" i="6"/>
  <c r="MK84" i="6"/>
  <c r="MI85" i="6"/>
  <c r="MJ85" i="6"/>
  <c r="MK85" i="6"/>
  <c r="MI86" i="6"/>
  <c r="MJ86" i="6"/>
  <c r="MK86" i="6"/>
  <c r="MI87" i="6"/>
  <c r="MJ87" i="6"/>
  <c r="MK87" i="6"/>
  <c r="MI88" i="6"/>
  <c r="MJ88" i="6"/>
  <c r="MK88" i="6"/>
  <c r="MI89" i="6"/>
  <c r="MJ89" i="6"/>
  <c r="MK89" i="6"/>
  <c r="MI90" i="6"/>
  <c r="MJ90" i="6"/>
  <c r="MK90" i="6"/>
  <c r="MI91" i="6"/>
  <c r="MJ91" i="6"/>
  <c r="MK91" i="6"/>
  <c r="MI92" i="6"/>
  <c r="MJ92" i="6"/>
  <c r="MK92" i="6"/>
  <c r="MI93" i="6"/>
  <c r="MJ93" i="6"/>
  <c r="MK93" i="6"/>
  <c r="MI94" i="6"/>
  <c r="MJ94" i="6"/>
  <c r="MK94" i="6"/>
  <c r="MI95" i="6"/>
  <c r="MJ95" i="6"/>
  <c r="MK95" i="6"/>
  <c r="MI96" i="6"/>
  <c r="MJ96" i="6"/>
  <c r="MK96" i="6"/>
  <c r="MI97" i="6"/>
  <c r="MJ97" i="6"/>
  <c r="MK97" i="6"/>
  <c r="MI98" i="6"/>
  <c r="MJ98" i="6"/>
  <c r="MK98" i="6"/>
  <c r="MI99" i="6"/>
  <c r="MJ99" i="6"/>
  <c r="MK99" i="6"/>
  <c r="MI100" i="6"/>
  <c r="MJ100" i="6"/>
  <c r="MK100" i="6"/>
  <c r="MI101" i="6"/>
  <c r="MJ101" i="6"/>
  <c r="MK101" i="6"/>
  <c r="MI102" i="6"/>
  <c r="MJ102" i="6"/>
  <c r="MK102" i="6"/>
  <c r="MI103" i="6"/>
  <c r="MJ103" i="6"/>
  <c r="MK103" i="6"/>
  <c r="MI104" i="6"/>
  <c r="MJ104" i="6"/>
  <c r="MK104" i="6"/>
  <c r="MI105" i="6"/>
  <c r="MJ105" i="6"/>
  <c r="MK105" i="6"/>
  <c r="MI106" i="6"/>
  <c r="MJ106" i="6"/>
  <c r="MK106" i="6"/>
  <c r="MI107" i="6"/>
  <c r="MJ107" i="6"/>
  <c r="MK107" i="6"/>
  <c r="MI108" i="6"/>
  <c r="MJ108" i="6"/>
  <c r="AK97" i="19" s="1"/>
  <c r="MK108" i="6"/>
  <c r="MI109" i="6"/>
  <c r="MJ109" i="6"/>
  <c r="AK98" i="19" s="1"/>
  <c r="MK109" i="6"/>
  <c r="AL98" i="19" s="1"/>
  <c r="MI110" i="6"/>
  <c r="MJ110" i="6"/>
  <c r="AK99" i="19" s="1"/>
  <c r="MK110" i="6"/>
  <c r="AL99" i="19" s="1"/>
  <c r="MI111" i="6"/>
  <c r="ML111" i="6" s="1"/>
  <c r="MM111" i="6" s="1"/>
  <c r="MJ111" i="6"/>
  <c r="MK111" i="6"/>
  <c r="AL100" i="19" s="1"/>
  <c r="MI112" i="6"/>
  <c r="MJ112" i="6"/>
  <c r="MK112" i="6"/>
  <c r="MI113" i="6"/>
  <c r="AJ102" i="19" s="1"/>
  <c r="MJ113" i="6"/>
  <c r="AK102" i="19" s="1"/>
  <c r="MK113" i="6"/>
  <c r="MI114" i="6"/>
  <c r="MJ114" i="6"/>
  <c r="MK114" i="6"/>
  <c r="AL103" i="19" s="1"/>
  <c r="MI115" i="6"/>
  <c r="ML115" i="6" s="1"/>
  <c r="MM115" i="6" s="1"/>
  <c r="MJ115" i="6"/>
  <c r="MK115" i="6"/>
  <c r="MI116" i="6"/>
  <c r="MJ116" i="6"/>
  <c r="MK116" i="6"/>
  <c r="AL105" i="19" s="1"/>
  <c r="MI117" i="6"/>
  <c r="MJ117" i="6"/>
  <c r="AK106" i="19" s="1"/>
  <c r="MK117" i="6"/>
  <c r="AL106" i="19" s="1"/>
  <c r="MI118" i="6"/>
  <c r="MJ118" i="6"/>
  <c r="AK107" i="19" s="1"/>
  <c r="MK118" i="6"/>
  <c r="AL107" i="19" s="1"/>
  <c r="MI119" i="6"/>
  <c r="ML119" i="6" s="1"/>
  <c r="MM119" i="6" s="1"/>
  <c r="MJ119" i="6"/>
  <c r="MK119" i="6"/>
  <c r="AL108" i="19" s="1"/>
  <c r="MI120" i="6"/>
  <c r="ML120" i="6" s="1"/>
  <c r="MM120" i="6" s="1"/>
  <c r="MJ120" i="6"/>
  <c r="MK120" i="6"/>
  <c r="MI121" i="6"/>
  <c r="MJ121" i="6"/>
  <c r="MK121" i="6"/>
  <c r="AL110" i="19" s="1"/>
  <c r="MI122" i="6"/>
  <c r="MJ122" i="6"/>
  <c r="ML122" i="6" s="1"/>
  <c r="MM122" i="6" s="1"/>
  <c r="MK122" i="6"/>
  <c r="MI123" i="6"/>
  <c r="ML123" i="6" s="1"/>
  <c r="MM123" i="6" s="1"/>
  <c r="MJ123" i="6"/>
  <c r="MK123" i="6"/>
  <c r="MI124" i="6"/>
  <c r="ML124" i="6" s="1"/>
  <c r="MM124" i="6" s="1"/>
  <c r="MJ124" i="6"/>
  <c r="MK124" i="6"/>
  <c r="MI125" i="6"/>
  <c r="ML125" i="6" s="1"/>
  <c r="MM125" i="6" s="1"/>
  <c r="MJ125" i="6"/>
  <c r="MK125" i="6"/>
  <c r="AL114" i="19" s="1"/>
  <c r="MI126" i="6"/>
  <c r="MJ126" i="6"/>
  <c r="MK126" i="6"/>
  <c r="MI127" i="6"/>
  <c r="ML127" i="6" s="1"/>
  <c r="MM127" i="6" s="1"/>
  <c r="MJ127" i="6"/>
  <c r="MK127" i="6"/>
  <c r="MI128" i="6"/>
  <c r="ML128" i="6" s="1"/>
  <c r="MM128" i="6" s="1"/>
  <c r="MJ128" i="6"/>
  <c r="AK117" i="19" s="1"/>
  <c r="MK128" i="6"/>
  <c r="MI129" i="6"/>
  <c r="MJ129" i="6"/>
  <c r="MK129" i="6"/>
  <c r="MI130" i="6"/>
  <c r="MJ130" i="6"/>
  <c r="MK130" i="6"/>
  <c r="MI131" i="6"/>
  <c r="MJ131" i="6"/>
  <c r="MK131" i="6"/>
  <c r="MI132" i="6"/>
  <c r="MJ132" i="6"/>
  <c r="MK132" i="6"/>
  <c r="AJ97" i="19"/>
  <c r="AJ112" i="19"/>
  <c r="AJ113" i="19"/>
  <c r="AL120" i="19"/>
  <c r="AK103" i="19"/>
  <c r="AL104" i="19"/>
  <c r="AJ106" i="19"/>
  <c r="AJ109" i="19"/>
  <c r="AJ110" i="19"/>
  <c r="AK110" i="19"/>
  <c r="AK111" i="19"/>
  <c r="AL111" i="19"/>
  <c r="AL112" i="19"/>
  <c r="AL113" i="19"/>
  <c r="AJ114" i="19"/>
  <c r="AK114" i="19"/>
  <c r="AK115" i="19"/>
  <c r="AL115" i="19"/>
  <c r="AL116" i="19"/>
  <c r="AJ117" i="19"/>
  <c r="AJ118" i="19"/>
  <c r="AK118" i="19"/>
  <c r="AL118" i="19"/>
  <c r="AK119" i="19"/>
  <c r="AL119" i="19"/>
  <c r="AG5" i="19"/>
  <c r="KM80" i="6"/>
  <c r="E86" i="8"/>
  <c r="F86" i="8" s="1"/>
  <c r="J86" i="8"/>
  <c r="K86" i="8" s="1"/>
  <c r="M86" i="8"/>
  <c r="N86" i="8" s="1"/>
  <c r="S86" i="8"/>
  <c r="T86" i="8" s="1"/>
  <c r="W86" i="8"/>
  <c r="X86" i="8" s="1"/>
  <c r="AC86" i="8"/>
  <c r="AD86" i="8" s="1"/>
  <c r="AF86" i="8"/>
  <c r="AG86" i="8" s="1"/>
  <c r="AI86" i="8"/>
  <c r="AJ86" i="8" s="1"/>
  <c r="AN86" i="8"/>
  <c r="AO86" i="8" s="1"/>
  <c r="AM133" i="8"/>
  <c r="AN77" i="8"/>
  <c r="AO77" i="8" s="1"/>
  <c r="ML113" i="6" l="1"/>
  <c r="MM113" i="6" s="1"/>
  <c r="MV92" i="6"/>
  <c r="MW92" i="6" s="1"/>
  <c r="ML112" i="6"/>
  <c r="MM112" i="6" s="1"/>
  <c r="ML117" i="6"/>
  <c r="MM117" i="6" s="1"/>
  <c r="ML116" i="6"/>
  <c r="MM116" i="6" s="1"/>
  <c r="ML110" i="6"/>
  <c r="MM110" i="6" s="1"/>
  <c r="ML109" i="6"/>
  <c r="MM109" i="6" s="1"/>
  <c r="AJ98" i="19"/>
  <c r="B98" i="19" s="1"/>
  <c r="ML118" i="6"/>
  <c r="MM118" i="6" s="1"/>
  <c r="AJ105" i="19"/>
  <c r="ML114" i="6"/>
  <c r="MM114" i="6" s="1"/>
  <c r="AJ101" i="19"/>
  <c r="ML121" i="6"/>
  <c r="MM121" i="6" s="1"/>
  <c r="AJ116" i="19"/>
  <c r="B116" i="19" s="1"/>
  <c r="AL102" i="19"/>
  <c r="C102" i="19" s="1"/>
  <c r="AK113" i="19"/>
  <c r="C113" i="19" s="1"/>
  <c r="AK109" i="19"/>
  <c r="B109" i="19" s="1"/>
  <c r="AK105" i="19"/>
  <c r="AJ104" i="19"/>
  <c r="AK101" i="19"/>
  <c r="B101" i="19" s="1"/>
  <c r="AJ100" i="19"/>
  <c r="AJ108" i="19"/>
  <c r="ML108" i="6"/>
  <c r="MM108" i="6" s="1"/>
  <c r="MV102" i="6"/>
  <c r="MW102" i="6" s="1"/>
  <c r="C110" i="19"/>
  <c r="AK120" i="19"/>
  <c r="B120" i="19" s="1"/>
  <c r="AJ115" i="19"/>
  <c r="C115" i="19" s="1"/>
  <c r="AJ111" i="19"/>
  <c r="C111" i="19" s="1"/>
  <c r="AK108" i="19"/>
  <c r="AJ107" i="19"/>
  <c r="C107" i="19" s="1"/>
  <c r="AK104" i="19"/>
  <c r="AK100" i="19"/>
  <c r="AL97" i="19"/>
  <c r="C114" i="19"/>
  <c r="B118" i="19"/>
  <c r="B114" i="19"/>
  <c r="B106" i="19"/>
  <c r="C118" i="19"/>
  <c r="B110" i="19"/>
  <c r="C106" i="19"/>
  <c r="C119" i="19"/>
  <c r="C103" i="19"/>
  <c r="C99" i="19"/>
  <c r="C117" i="19"/>
  <c r="C112" i="19"/>
  <c r="C109" i="19"/>
  <c r="B112" i="19"/>
  <c r="B119" i="19"/>
  <c r="B103" i="19"/>
  <c r="B99" i="19"/>
  <c r="B117" i="19"/>
  <c r="A86" i="8"/>
  <c r="C116" i="19" l="1"/>
  <c r="B102" i="19"/>
  <c r="C105" i="19"/>
  <c r="B104" i="19"/>
  <c r="B108" i="19"/>
  <c r="C98" i="19"/>
  <c r="B105" i="19"/>
  <c r="C108" i="19"/>
  <c r="C104" i="19"/>
  <c r="C120" i="19"/>
  <c r="B107" i="19"/>
  <c r="B115" i="19"/>
  <c r="B113" i="19"/>
  <c r="C101" i="19"/>
  <c r="B100" i="19"/>
  <c r="C100" i="19"/>
  <c r="B111" i="19"/>
  <c r="W102" i="46" l="1"/>
  <c r="X102" i="46" s="1"/>
  <c r="W103" i="46"/>
  <c r="X103" i="46"/>
  <c r="W104" i="46"/>
  <c r="X104" i="46"/>
  <c r="W105" i="46"/>
  <c r="X105" i="46"/>
  <c r="A105" i="46" s="1"/>
  <c r="W106" i="46"/>
  <c r="X106" i="46"/>
  <c r="W107" i="46"/>
  <c r="X107" i="46"/>
  <c r="W108" i="46"/>
  <c r="X108" i="46"/>
  <c r="W109" i="46"/>
  <c r="X109" i="46"/>
  <c r="A109" i="46" s="1"/>
  <c r="W110" i="46"/>
  <c r="X110" i="46"/>
  <c r="W111" i="46"/>
  <c r="X111" i="46"/>
  <c r="W112" i="46"/>
  <c r="X112" i="46"/>
  <c r="W113" i="46"/>
  <c r="X113" i="46"/>
  <c r="A113" i="46" s="1"/>
  <c r="W114" i="46"/>
  <c r="X114" i="46"/>
  <c r="W115" i="46"/>
  <c r="X115" i="46"/>
  <c r="W116" i="46"/>
  <c r="X116" i="46"/>
  <c r="W117" i="46"/>
  <c r="X117" i="46"/>
  <c r="A117" i="46" s="1"/>
  <c r="W118" i="46"/>
  <c r="X118" i="46"/>
  <c r="W119" i="46"/>
  <c r="X119" i="46"/>
  <c r="W120" i="46"/>
  <c r="X120" i="46"/>
  <c r="W121" i="46"/>
  <c r="X121" i="46"/>
  <c r="A121" i="46" s="1"/>
  <c r="W122" i="46"/>
  <c r="X122" i="46"/>
  <c r="W123" i="46"/>
  <c r="X123" i="46"/>
  <c r="W124" i="46"/>
  <c r="X124" i="46"/>
  <c r="W125" i="46"/>
  <c r="X125" i="46"/>
  <c r="A125" i="46" s="1"/>
  <c r="W126" i="46"/>
  <c r="X126" i="46"/>
  <c r="W127" i="46"/>
  <c r="X127" i="46"/>
  <c r="W128" i="46"/>
  <c r="X128" i="46"/>
  <c r="W129" i="46"/>
  <c r="X129" i="46"/>
  <c r="A129" i="46" s="1"/>
  <c r="W130" i="46"/>
  <c r="X130" i="46"/>
  <c r="W131" i="46"/>
  <c r="X131" i="46"/>
  <c r="W132" i="46"/>
  <c r="X132" i="46"/>
  <c r="R102" i="46"/>
  <c r="S102" i="46" s="1"/>
  <c r="R103" i="46"/>
  <c r="S103" i="46"/>
  <c r="R104" i="46"/>
  <c r="S104" i="46"/>
  <c r="R105" i="46"/>
  <c r="S105" i="46"/>
  <c r="R106" i="46"/>
  <c r="S106" i="46"/>
  <c r="R107" i="46"/>
  <c r="S107" i="46"/>
  <c r="R108" i="46"/>
  <c r="S108" i="46"/>
  <c r="R109" i="46"/>
  <c r="S109" i="46"/>
  <c r="R110" i="46"/>
  <c r="S110" i="46"/>
  <c r="R111" i="46"/>
  <c r="S111" i="46"/>
  <c r="R112" i="46"/>
  <c r="S112" i="46"/>
  <c r="R113" i="46"/>
  <c r="S113" i="46"/>
  <c r="R114" i="46"/>
  <c r="S114" i="46"/>
  <c r="R115" i="46"/>
  <c r="S115" i="46"/>
  <c r="R116" i="46"/>
  <c r="S116" i="46"/>
  <c r="R117" i="46"/>
  <c r="S117" i="46"/>
  <c r="R118" i="46"/>
  <c r="S118" i="46"/>
  <c r="R119" i="46"/>
  <c r="S119" i="46"/>
  <c r="R120" i="46"/>
  <c r="S120" i="46"/>
  <c r="R121" i="46"/>
  <c r="S121" i="46"/>
  <c r="R122" i="46"/>
  <c r="S122" i="46"/>
  <c r="R123" i="46"/>
  <c r="S123" i="46"/>
  <c r="R124" i="46"/>
  <c r="S124" i="46"/>
  <c r="R125" i="46"/>
  <c r="S125" i="46"/>
  <c r="R126" i="46"/>
  <c r="S126" i="46"/>
  <c r="R127" i="46"/>
  <c r="S127" i="46"/>
  <c r="R128" i="46"/>
  <c r="S128" i="46"/>
  <c r="R129" i="46"/>
  <c r="S129" i="46"/>
  <c r="R130" i="46"/>
  <c r="S130" i="46"/>
  <c r="R131" i="46"/>
  <c r="S131" i="46"/>
  <c r="R132" i="46"/>
  <c r="S132" i="46"/>
  <c r="O133" i="46"/>
  <c r="A107" i="46"/>
  <c r="A111" i="46"/>
  <c r="A115" i="46"/>
  <c r="A119" i="46"/>
  <c r="A123" i="46"/>
  <c r="A127" i="46"/>
  <c r="A131" i="46"/>
  <c r="AV102" i="42"/>
  <c r="AW102" i="42" s="1"/>
  <c r="AV103" i="42"/>
  <c r="AW103" i="42" s="1"/>
  <c r="AV104" i="42"/>
  <c r="AW104" i="42" s="1"/>
  <c r="AV105" i="42"/>
  <c r="AW105" i="42" s="1"/>
  <c r="AV106" i="42"/>
  <c r="AW106" i="42" s="1"/>
  <c r="AV107" i="42"/>
  <c r="AW107" i="42" s="1"/>
  <c r="A107" i="42" s="1"/>
  <c r="M107" i="6" s="1"/>
  <c r="AV108" i="42"/>
  <c r="AW108" i="42" s="1"/>
  <c r="AV109" i="42"/>
  <c r="AW109" i="42"/>
  <c r="AV110" i="42"/>
  <c r="AW110" i="42"/>
  <c r="A110" i="42" s="1"/>
  <c r="AV111" i="42"/>
  <c r="AW111" i="42"/>
  <c r="AV112" i="42"/>
  <c r="AW112" i="42"/>
  <c r="AV113" i="42"/>
  <c r="AW113" i="42"/>
  <c r="AV114" i="42"/>
  <c r="AW114" i="42"/>
  <c r="AV115" i="42"/>
  <c r="AW115" i="42"/>
  <c r="AV116" i="42"/>
  <c r="AW116" i="42"/>
  <c r="AV117" i="42"/>
  <c r="AW117" i="42"/>
  <c r="AV118" i="42"/>
  <c r="AW118" i="42"/>
  <c r="AV119" i="42"/>
  <c r="AW119" i="42"/>
  <c r="AV120" i="42"/>
  <c r="AW120" i="42"/>
  <c r="AV121" i="42"/>
  <c r="AW121" i="42"/>
  <c r="AV122" i="42"/>
  <c r="AW122" i="42"/>
  <c r="AV123" i="42"/>
  <c r="AW123" i="42"/>
  <c r="A123" i="42" s="1"/>
  <c r="AV124" i="42"/>
  <c r="AW124" i="42"/>
  <c r="AV125" i="42"/>
  <c r="AW125" i="42"/>
  <c r="AV126" i="42"/>
  <c r="AW126" i="42"/>
  <c r="A126" i="42" s="1"/>
  <c r="AV127" i="42"/>
  <c r="AW127" i="42"/>
  <c r="AV128" i="42"/>
  <c r="AW128" i="42"/>
  <c r="AV129" i="42"/>
  <c r="AW129" i="42"/>
  <c r="AV130" i="42"/>
  <c r="AW130" i="42"/>
  <c r="AV131" i="42"/>
  <c r="AW131" i="42"/>
  <c r="AV132" i="42"/>
  <c r="AW132" i="42"/>
  <c r="AQ103" i="42"/>
  <c r="AR103" i="42"/>
  <c r="AQ104" i="42"/>
  <c r="AR104" i="42"/>
  <c r="AQ105" i="42"/>
  <c r="AR105" i="42"/>
  <c r="AQ106" i="42"/>
  <c r="AR106" i="42"/>
  <c r="AQ107" i="42"/>
  <c r="AR107" i="42"/>
  <c r="AQ108" i="42"/>
  <c r="AR108" i="42"/>
  <c r="AQ109" i="42"/>
  <c r="AR109" i="42"/>
  <c r="AQ110" i="42"/>
  <c r="AR110" i="42"/>
  <c r="AQ111" i="42"/>
  <c r="AR111" i="42"/>
  <c r="A111" i="42" s="1"/>
  <c r="AQ112" i="42"/>
  <c r="AR112" i="42"/>
  <c r="AQ113" i="42"/>
  <c r="AR113" i="42"/>
  <c r="AQ114" i="42"/>
  <c r="AR114" i="42"/>
  <c r="A114" i="42" s="1"/>
  <c r="AQ115" i="42"/>
  <c r="AR115" i="42"/>
  <c r="AQ116" i="42"/>
  <c r="AR116" i="42"/>
  <c r="AQ117" i="42"/>
  <c r="AR117" i="42"/>
  <c r="AQ118" i="42"/>
  <c r="AR118" i="42"/>
  <c r="AQ119" i="42"/>
  <c r="AR119" i="42"/>
  <c r="A119" i="42" s="1"/>
  <c r="AQ120" i="42"/>
  <c r="AR120" i="42"/>
  <c r="AQ121" i="42"/>
  <c r="AR121" i="42"/>
  <c r="AQ122" i="42"/>
  <c r="AR122" i="42"/>
  <c r="A122" i="42" s="1"/>
  <c r="AQ123" i="42"/>
  <c r="AR123" i="42"/>
  <c r="AQ124" i="42"/>
  <c r="AR124" i="42"/>
  <c r="AQ125" i="42"/>
  <c r="AR125" i="42"/>
  <c r="AQ126" i="42"/>
  <c r="AR126" i="42"/>
  <c r="AQ127" i="42"/>
  <c r="AR127" i="42"/>
  <c r="A127" i="42" s="1"/>
  <c r="AQ128" i="42"/>
  <c r="AR128" i="42"/>
  <c r="AQ129" i="42"/>
  <c r="AR129" i="42"/>
  <c r="AQ130" i="42"/>
  <c r="AR130" i="42"/>
  <c r="A130" i="42" s="1"/>
  <c r="AQ131" i="42"/>
  <c r="AR131" i="42"/>
  <c r="AQ132" i="42"/>
  <c r="AR132" i="42"/>
  <c r="AL103" i="42"/>
  <c r="AM103" i="42"/>
  <c r="AL104" i="42"/>
  <c r="AM104" i="42"/>
  <c r="AL105" i="42"/>
  <c r="AM105" i="42"/>
  <c r="AL106" i="42"/>
  <c r="AM106" i="42"/>
  <c r="AL107" i="42"/>
  <c r="AM107" i="42"/>
  <c r="AL108" i="42"/>
  <c r="AM108" i="42"/>
  <c r="AL109" i="42"/>
  <c r="AM109" i="42"/>
  <c r="A109" i="42" s="1"/>
  <c r="AL110" i="42"/>
  <c r="AM110" i="42"/>
  <c r="AL111" i="42"/>
  <c r="AM111" i="42"/>
  <c r="AL112" i="42"/>
  <c r="AM112" i="42"/>
  <c r="A112" i="42" s="1"/>
  <c r="AL113" i="42"/>
  <c r="AM113" i="42"/>
  <c r="A113" i="42" s="1"/>
  <c r="AL114" i="42"/>
  <c r="AM114" i="42"/>
  <c r="AL115" i="42"/>
  <c r="AM115" i="42"/>
  <c r="AL116" i="42"/>
  <c r="AM116" i="42"/>
  <c r="A116" i="42" s="1"/>
  <c r="AL117" i="42"/>
  <c r="AM117" i="42"/>
  <c r="A117" i="42" s="1"/>
  <c r="AL118" i="42"/>
  <c r="AM118" i="42"/>
  <c r="AL119" i="42"/>
  <c r="AM119" i="42"/>
  <c r="AL120" i="42"/>
  <c r="AM120" i="42"/>
  <c r="A120" i="42" s="1"/>
  <c r="AL121" i="42"/>
  <c r="AM121" i="42"/>
  <c r="A121" i="42" s="1"/>
  <c r="AL122" i="42"/>
  <c r="AM122" i="42"/>
  <c r="AL123" i="42"/>
  <c r="AM123" i="42"/>
  <c r="AL124" i="42"/>
  <c r="AM124" i="42"/>
  <c r="A124" i="42" s="1"/>
  <c r="AL125" i="42"/>
  <c r="AM125" i="42"/>
  <c r="A125" i="42" s="1"/>
  <c r="AL126" i="42"/>
  <c r="AM126" i="42"/>
  <c r="AL127" i="42"/>
  <c r="AM127" i="42"/>
  <c r="AL128" i="42"/>
  <c r="AM128" i="42"/>
  <c r="A128" i="42" s="1"/>
  <c r="AL129" i="42"/>
  <c r="AM129" i="42"/>
  <c r="A129" i="42" s="1"/>
  <c r="AL130" i="42"/>
  <c r="AM130" i="42"/>
  <c r="AL131" i="42"/>
  <c r="AM131" i="42"/>
  <c r="AL132" i="42"/>
  <c r="AM132" i="42"/>
  <c r="A132" i="42" s="1"/>
  <c r="A115" i="42"/>
  <c r="A118" i="42"/>
  <c r="A131" i="42"/>
  <c r="A134" i="42"/>
  <c r="AI102" i="8"/>
  <c r="AJ102" i="8"/>
  <c r="AI103" i="8"/>
  <c r="AJ103" i="8"/>
  <c r="AI104" i="8"/>
  <c r="AJ104" i="8"/>
  <c r="AI105" i="8"/>
  <c r="AJ105" i="8"/>
  <c r="AI106" i="8"/>
  <c r="AJ106" i="8"/>
  <c r="AI107" i="8"/>
  <c r="AJ107" i="8"/>
  <c r="AI108" i="8"/>
  <c r="AJ108" i="8"/>
  <c r="AI109" i="8"/>
  <c r="AJ109" i="8"/>
  <c r="AI110" i="8"/>
  <c r="AJ110" i="8"/>
  <c r="AI111" i="8"/>
  <c r="AJ111" i="8"/>
  <c r="AI112" i="8"/>
  <c r="AJ112" i="8"/>
  <c r="AI113" i="8"/>
  <c r="AJ113" i="8"/>
  <c r="AI114" i="8"/>
  <c r="AJ114" i="8"/>
  <c r="AI115" i="8"/>
  <c r="AJ115" i="8"/>
  <c r="AI116" i="8"/>
  <c r="AJ116" i="8"/>
  <c r="A116" i="8" s="1"/>
  <c r="AI117" i="8"/>
  <c r="AJ117" i="8"/>
  <c r="AI118" i="8"/>
  <c r="AJ118" i="8"/>
  <c r="A118" i="8" s="1"/>
  <c r="AI119" i="8"/>
  <c r="AJ119" i="8"/>
  <c r="AI120" i="8"/>
  <c r="AJ120" i="8"/>
  <c r="A120" i="8" s="1"/>
  <c r="AI121" i="8"/>
  <c r="AJ121" i="8"/>
  <c r="AI122" i="8"/>
  <c r="AJ122" i="8"/>
  <c r="AI123" i="8"/>
  <c r="AJ123" i="8"/>
  <c r="AI124" i="8"/>
  <c r="AJ124" i="8"/>
  <c r="A124" i="8" s="1"/>
  <c r="AI125" i="8"/>
  <c r="AJ125" i="8"/>
  <c r="AI126" i="8"/>
  <c r="AJ126" i="8"/>
  <c r="A126" i="8" s="1"/>
  <c r="AI127" i="8"/>
  <c r="AJ127" i="8"/>
  <c r="AI128" i="8"/>
  <c r="AJ128" i="8"/>
  <c r="A128" i="8" s="1"/>
  <c r="AI129" i="8"/>
  <c r="AJ129" i="8"/>
  <c r="AI130" i="8"/>
  <c r="AJ130" i="8"/>
  <c r="A130" i="8" s="1"/>
  <c r="AI131" i="8"/>
  <c r="AJ131" i="8"/>
  <c r="AI132" i="8"/>
  <c r="AJ132" i="8"/>
  <c r="A132" i="8" s="1"/>
  <c r="AN97" i="8"/>
  <c r="AO97" i="8" s="1"/>
  <c r="AN98" i="8"/>
  <c r="AO98" i="8" s="1"/>
  <c r="AN99" i="8"/>
  <c r="AO99" i="8" s="1"/>
  <c r="AN100" i="8"/>
  <c r="AO100" i="8"/>
  <c r="AN101" i="8"/>
  <c r="AO101" i="8" s="1"/>
  <c r="AN102" i="8"/>
  <c r="AO102" i="8" s="1"/>
  <c r="AN103" i="8"/>
  <c r="AO103" i="8" s="1"/>
  <c r="AN104" i="8"/>
  <c r="AO104" i="8" s="1"/>
  <c r="AN105" i="8"/>
  <c r="AO105" i="8" s="1"/>
  <c r="AN106" i="8"/>
  <c r="AO106" i="8" s="1"/>
  <c r="AN107" i="8"/>
  <c r="AO107" i="8" s="1"/>
  <c r="A107" i="8" s="1"/>
  <c r="J107" i="6" s="1"/>
  <c r="AN108" i="8"/>
  <c r="AO108" i="8"/>
  <c r="AN109" i="8"/>
  <c r="AO109" i="8" s="1"/>
  <c r="A109" i="8" s="1"/>
  <c r="J109" i="6" s="1"/>
  <c r="AN110" i="8"/>
  <c r="AO110" i="8" s="1"/>
  <c r="AN111" i="8"/>
  <c r="AO111" i="8" s="1"/>
  <c r="A111" i="8" s="1"/>
  <c r="J111" i="6" s="1"/>
  <c r="AN112" i="8"/>
  <c r="AO112" i="8" s="1"/>
  <c r="AN113" i="8"/>
  <c r="AO113" i="8" s="1"/>
  <c r="A113" i="8" s="1"/>
  <c r="J113" i="6" s="1"/>
  <c r="AN114" i="8"/>
  <c r="AO114" i="8"/>
  <c r="A114" i="8" s="1"/>
  <c r="J114" i="6" s="1"/>
  <c r="AN115" i="8"/>
  <c r="AO115" i="8" s="1"/>
  <c r="A115" i="8" s="1"/>
  <c r="J115" i="6" s="1"/>
  <c r="AN116" i="8"/>
  <c r="AO116" i="8"/>
  <c r="AN117" i="8"/>
  <c r="AO117" i="8"/>
  <c r="A117" i="8" s="1"/>
  <c r="AN118" i="8"/>
  <c r="AO118" i="8"/>
  <c r="AN119" i="8"/>
  <c r="AO119" i="8"/>
  <c r="A119" i="8" s="1"/>
  <c r="AN120" i="8"/>
  <c r="AO120" i="8"/>
  <c r="AN121" i="8"/>
  <c r="AO121" i="8"/>
  <c r="A121" i="8" s="1"/>
  <c r="AN122" i="8"/>
  <c r="AO122" i="8"/>
  <c r="AN123" i="8"/>
  <c r="AO123" i="8"/>
  <c r="A123" i="8" s="1"/>
  <c r="AN124" i="8"/>
  <c r="AO124" i="8"/>
  <c r="AN125" i="8"/>
  <c r="AO125" i="8"/>
  <c r="A125" i="8" s="1"/>
  <c r="AN126" i="8"/>
  <c r="AO126" i="8"/>
  <c r="AN127" i="8"/>
  <c r="AO127" i="8"/>
  <c r="A127" i="8" s="1"/>
  <c r="AN128" i="8"/>
  <c r="AO128" i="8"/>
  <c r="AN129" i="8"/>
  <c r="AO129" i="8"/>
  <c r="A129" i="8" s="1"/>
  <c r="AN130" i="8"/>
  <c r="AO130" i="8"/>
  <c r="AN131" i="8"/>
  <c r="AO131" i="8"/>
  <c r="A131" i="8" s="1"/>
  <c r="AN132" i="8"/>
  <c r="AO132" i="8"/>
  <c r="A122" i="8"/>
  <c r="A123" i="7"/>
  <c r="I123" i="6" s="1"/>
  <c r="A124" i="7"/>
  <c r="I124" i="6" s="1"/>
  <c r="A125" i="7"/>
  <c r="I125" i="6" s="1"/>
  <c r="A126" i="7"/>
  <c r="I126" i="6" s="1"/>
  <c r="A127" i="7"/>
  <c r="I127" i="6" s="1"/>
  <c r="A128" i="7"/>
  <c r="I128" i="6" s="1"/>
  <c r="A129" i="7"/>
  <c r="I129" i="6" s="1"/>
  <c r="A130" i="7"/>
  <c r="I130" i="6" s="1"/>
  <c r="A131" i="7"/>
  <c r="I131" i="6" s="1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BD99" i="3"/>
  <c r="BE99" i="3" s="1"/>
  <c r="BD100" i="3"/>
  <c r="BE100" i="3" s="1"/>
  <c r="A100" i="3" s="1"/>
  <c r="BD101" i="3"/>
  <c r="BE101" i="3" s="1"/>
  <c r="A101" i="3" s="1"/>
  <c r="BD102" i="3"/>
  <c r="BE102" i="3" s="1"/>
  <c r="A102" i="3" s="1"/>
  <c r="BD103" i="3"/>
  <c r="BE103" i="3" s="1"/>
  <c r="A103" i="3" s="1"/>
  <c r="BD104" i="3"/>
  <c r="BE104" i="3" s="1"/>
  <c r="A104" i="3" s="1"/>
  <c r="BD105" i="3"/>
  <c r="BE105" i="3" s="1"/>
  <c r="A105" i="3" s="1"/>
  <c r="H105" i="6" s="1"/>
  <c r="BD106" i="3"/>
  <c r="BE106" i="3" s="1"/>
  <c r="A106" i="3" s="1"/>
  <c r="H106" i="6" s="1"/>
  <c r="BD107" i="3"/>
  <c r="BE107" i="3" s="1"/>
  <c r="A107" i="3" s="1"/>
  <c r="H107" i="6" s="1"/>
  <c r="BD108" i="3"/>
  <c r="BE108" i="3" s="1"/>
  <c r="A108" i="3" s="1"/>
  <c r="H108" i="6" s="1"/>
  <c r="BD109" i="3"/>
  <c r="BE109" i="3" s="1"/>
  <c r="A109" i="3" s="1"/>
  <c r="H109" i="6" s="1"/>
  <c r="BD110" i="3"/>
  <c r="BE110" i="3" s="1"/>
  <c r="A110" i="3" s="1"/>
  <c r="H110" i="6" s="1"/>
  <c r="BD111" i="3"/>
  <c r="BE111" i="3" s="1"/>
  <c r="A111" i="3" s="1"/>
  <c r="H111" i="6" s="1"/>
  <c r="BD112" i="3"/>
  <c r="BE112" i="3" s="1"/>
  <c r="A112" i="3" s="1"/>
  <c r="H112" i="6" s="1"/>
  <c r="BD113" i="3"/>
  <c r="BE113" i="3" s="1"/>
  <c r="A113" i="3" s="1"/>
  <c r="H113" i="6" s="1"/>
  <c r="BD114" i="3"/>
  <c r="BE114" i="3" s="1"/>
  <c r="A114" i="3" s="1"/>
  <c r="H114" i="6" s="1"/>
  <c r="BD115" i="3"/>
  <c r="BE115" i="3" s="1"/>
  <c r="A115" i="3" s="1"/>
  <c r="H115" i="6" s="1"/>
  <c r="BD116" i="3"/>
  <c r="BE116" i="3" s="1"/>
  <c r="A116" i="3" s="1"/>
  <c r="H116" i="6" s="1"/>
  <c r="BD117" i="3"/>
  <c r="BE117" i="3" s="1"/>
  <c r="A117" i="3" s="1"/>
  <c r="H117" i="6" s="1"/>
  <c r="BD118" i="3"/>
  <c r="BE118" i="3"/>
  <c r="A118" i="3" s="1"/>
  <c r="H118" i="6" s="1"/>
  <c r="BD119" i="3"/>
  <c r="BE119" i="3" s="1"/>
  <c r="A119" i="3" s="1"/>
  <c r="H119" i="6" s="1"/>
  <c r="BD120" i="3"/>
  <c r="BE120" i="3" s="1"/>
  <c r="A120" i="3" s="1"/>
  <c r="H120" i="6" s="1"/>
  <c r="BD121" i="3"/>
  <c r="BE121" i="3" s="1"/>
  <c r="A121" i="3" s="1"/>
  <c r="H121" i="6" s="1"/>
  <c r="BD122" i="3"/>
  <c r="BE122" i="3" s="1"/>
  <c r="A122" i="3" s="1"/>
  <c r="H122" i="6" s="1"/>
  <c r="BD123" i="3"/>
  <c r="BE123" i="3" s="1"/>
  <c r="A123" i="3" s="1"/>
  <c r="H123" i="6" s="1"/>
  <c r="BD124" i="3"/>
  <c r="BE124" i="3" s="1"/>
  <c r="A124" i="3" s="1"/>
  <c r="H124" i="6" s="1"/>
  <c r="BD125" i="3"/>
  <c r="BE125" i="3" s="1"/>
  <c r="A125" i="3" s="1"/>
  <c r="H125" i="6" s="1"/>
  <c r="BD126" i="3"/>
  <c r="BE126" i="3"/>
  <c r="A126" i="3" s="1"/>
  <c r="H126" i="6" s="1"/>
  <c r="BD127" i="3"/>
  <c r="BE127" i="3" s="1"/>
  <c r="A127" i="3" s="1"/>
  <c r="H127" i="6" s="1"/>
  <c r="BD128" i="3"/>
  <c r="BE128" i="3" s="1"/>
  <c r="A128" i="3" s="1"/>
  <c r="H128" i="6" s="1"/>
  <c r="BD129" i="3"/>
  <c r="BE129" i="3" s="1"/>
  <c r="A129" i="3" s="1"/>
  <c r="BD130" i="3"/>
  <c r="BE130" i="3"/>
  <c r="A130" i="3" s="1"/>
  <c r="BD131" i="3"/>
  <c r="BE131" i="3" s="1"/>
  <c r="A131" i="3" s="1"/>
  <c r="BD132" i="3"/>
  <c r="BE132" i="3"/>
  <c r="A132" i="3"/>
  <c r="E107" i="3"/>
  <c r="F107" i="3"/>
  <c r="J107" i="3"/>
  <c r="K107" i="3"/>
  <c r="N107" i="3"/>
  <c r="O107" i="3"/>
  <c r="Q107" i="3"/>
  <c r="R107" i="3"/>
  <c r="W107" i="3"/>
  <c r="X107" i="3"/>
  <c r="AA107" i="3"/>
  <c r="AB107" i="3"/>
  <c r="BA133" i="3"/>
  <c r="BA1" i="3" s="1"/>
  <c r="BB133" i="3"/>
  <c r="BC133" i="3"/>
  <c r="A105" i="42" l="1"/>
  <c r="M105" i="6" s="1"/>
  <c r="A103" i="42"/>
  <c r="A108" i="42"/>
  <c r="A104" i="42"/>
  <c r="A106" i="42"/>
  <c r="M106" i="6" s="1"/>
  <c r="A112" i="8"/>
  <c r="J112" i="6" s="1"/>
  <c r="A110" i="8"/>
  <c r="J110" i="6" s="1"/>
  <c r="A108" i="8"/>
  <c r="J108" i="6" s="1"/>
  <c r="A106" i="8"/>
  <c r="J106" i="6" s="1"/>
  <c r="A132" i="46"/>
  <c r="A130" i="46"/>
  <c r="A128" i="46"/>
  <c r="A126" i="46"/>
  <c r="A124" i="46"/>
  <c r="A122" i="46"/>
  <c r="A120" i="46"/>
  <c r="A118" i="46"/>
  <c r="A116" i="46"/>
  <c r="A114" i="46"/>
  <c r="A112" i="46"/>
  <c r="A110" i="46"/>
  <c r="A108" i="46"/>
  <c r="A106" i="46"/>
  <c r="S86" i="44"/>
  <c r="T86" i="44"/>
  <c r="T133" i="44" s="1"/>
  <c r="S87" i="44"/>
  <c r="T87" i="44"/>
  <c r="S88" i="44"/>
  <c r="T88" i="44"/>
  <c r="S89" i="44"/>
  <c r="T89" i="44"/>
  <c r="A89" i="44" s="1"/>
  <c r="S90" i="44"/>
  <c r="T90" i="44"/>
  <c r="A90" i="44" s="1"/>
  <c r="S91" i="44"/>
  <c r="T91" i="44"/>
  <c r="S92" i="44"/>
  <c r="T92" i="44"/>
  <c r="S93" i="44"/>
  <c r="T93" i="44"/>
  <c r="S94" i="44"/>
  <c r="T94" i="44"/>
  <c r="S95" i="44"/>
  <c r="T95" i="44"/>
  <c r="S96" i="44"/>
  <c r="T96" i="44"/>
  <c r="S97" i="44"/>
  <c r="T97" i="44"/>
  <c r="S98" i="44"/>
  <c r="T98" i="44"/>
  <c r="S99" i="44"/>
  <c r="T99" i="44"/>
  <c r="S100" i="44"/>
  <c r="T100" i="44"/>
  <c r="S101" i="44"/>
  <c r="T101" i="44"/>
  <c r="S102" i="44"/>
  <c r="T102" i="44"/>
  <c r="S103" i="44"/>
  <c r="T103" i="44"/>
  <c r="S104" i="44"/>
  <c r="T104" i="44"/>
  <c r="S105" i="44"/>
  <c r="T105" i="44"/>
  <c r="S106" i="44"/>
  <c r="T106" i="44"/>
  <c r="S107" i="44"/>
  <c r="T107" i="44"/>
  <c r="S108" i="44"/>
  <c r="T108" i="44"/>
  <c r="S109" i="44"/>
  <c r="T109" i="44"/>
  <c r="S110" i="44"/>
  <c r="T110" i="44"/>
  <c r="S111" i="44"/>
  <c r="T111" i="44"/>
  <c r="S112" i="44"/>
  <c r="T112" i="44"/>
  <c r="S113" i="44"/>
  <c r="T113" i="44"/>
  <c r="S114" i="44"/>
  <c r="T114" i="44"/>
  <c r="S115" i="44"/>
  <c r="T115" i="44"/>
  <c r="S116" i="44"/>
  <c r="T116" i="44"/>
  <c r="S117" i="44"/>
  <c r="T117" i="44"/>
  <c r="S118" i="44"/>
  <c r="T118" i="44"/>
  <c r="S119" i="44"/>
  <c r="T119" i="44"/>
  <c r="S120" i="44"/>
  <c r="T120" i="44"/>
  <c r="S121" i="44"/>
  <c r="T121" i="44"/>
  <c r="S122" i="44"/>
  <c r="T122" i="44"/>
  <c r="S123" i="44"/>
  <c r="T123" i="44"/>
  <c r="S124" i="44"/>
  <c r="T124" i="44"/>
  <c r="S125" i="44"/>
  <c r="T125" i="44"/>
  <c r="S126" i="44"/>
  <c r="T126" i="44"/>
  <c r="S127" i="44"/>
  <c r="T127" i="44"/>
  <c r="S128" i="44"/>
  <c r="T128" i="44"/>
  <c r="S129" i="44"/>
  <c r="T129" i="44"/>
  <c r="S130" i="44"/>
  <c r="T130" i="44"/>
  <c r="S131" i="44"/>
  <c r="T131" i="44"/>
  <c r="S132" i="44"/>
  <c r="T132" i="44"/>
  <c r="K133" i="44"/>
  <c r="L133" i="44"/>
  <c r="M133" i="44"/>
  <c r="N133" i="44"/>
  <c r="O133" i="44"/>
  <c r="P133" i="44"/>
  <c r="Q133" i="44"/>
  <c r="R133" i="44"/>
  <c r="S133" i="44"/>
  <c r="U133" i="44"/>
  <c r="V133" i="44"/>
  <c r="W133" i="44"/>
  <c r="X93" i="44"/>
  <c r="Y93" i="44"/>
  <c r="A93" i="44" s="1"/>
  <c r="X94" i="44"/>
  <c r="Y94" i="44" s="1"/>
  <c r="X95" i="44"/>
  <c r="Y95" i="44" s="1"/>
  <c r="X96" i="44"/>
  <c r="Y96" i="44" s="1"/>
  <c r="X97" i="44"/>
  <c r="Y97" i="44" s="1"/>
  <c r="X98" i="44"/>
  <c r="Y98" i="44" s="1"/>
  <c r="X99" i="44"/>
  <c r="Y99" i="44" s="1"/>
  <c r="X100" i="44"/>
  <c r="Y100" i="44" s="1"/>
  <c r="X101" i="44"/>
  <c r="Y101" i="44" s="1"/>
  <c r="X102" i="44"/>
  <c r="Y102" i="44" s="1"/>
  <c r="X103" i="44"/>
  <c r="Y103" i="44" s="1"/>
  <c r="X104" i="44"/>
  <c r="Y104" i="44" s="1"/>
  <c r="X105" i="44"/>
  <c r="Y105" i="44" s="1"/>
  <c r="X106" i="44"/>
  <c r="Y106" i="44" s="1"/>
  <c r="X107" i="44"/>
  <c r="Y107" i="44" s="1"/>
  <c r="X108" i="44"/>
  <c r="Y108" i="44" s="1"/>
  <c r="A108" i="44" s="1"/>
  <c r="K108" i="6" s="1"/>
  <c r="X109" i="44"/>
  <c r="Y109" i="44" s="1"/>
  <c r="X110" i="44"/>
  <c r="Y110" i="44" s="1"/>
  <c r="A110" i="44" s="1"/>
  <c r="K110" i="6" s="1"/>
  <c r="X111" i="44"/>
  <c r="Y111" i="44" s="1"/>
  <c r="A111" i="44" s="1"/>
  <c r="K111" i="6" s="1"/>
  <c r="X112" i="44"/>
  <c r="Y112" i="44" s="1"/>
  <c r="X113" i="44"/>
  <c r="Y113" i="44" s="1"/>
  <c r="A113" i="44" s="1"/>
  <c r="K113" i="6" s="1"/>
  <c r="X114" i="44"/>
  <c r="Y114" i="44" s="1"/>
  <c r="A114" i="44" s="1"/>
  <c r="K114" i="6" s="1"/>
  <c r="X115" i="44"/>
  <c r="Y115" i="44" s="1"/>
  <c r="A115" i="44" s="1"/>
  <c r="K115" i="6" s="1"/>
  <c r="X116" i="44"/>
  <c r="Y116" i="44" s="1"/>
  <c r="A116" i="44" s="1"/>
  <c r="K116" i="6" s="1"/>
  <c r="X117" i="44"/>
  <c r="Y117" i="44"/>
  <c r="X118" i="44"/>
  <c r="Y118" i="44" s="1"/>
  <c r="A118" i="44" s="1"/>
  <c r="X119" i="44"/>
  <c r="Y119" i="44"/>
  <c r="A119" i="44" s="1"/>
  <c r="X120" i="44"/>
  <c r="Y120" i="44" s="1"/>
  <c r="X121" i="44"/>
  <c r="Y121" i="44" s="1"/>
  <c r="A121" i="44" s="1"/>
  <c r="X122" i="44"/>
  <c r="Y122" i="44" s="1"/>
  <c r="A122" i="44" s="1"/>
  <c r="X123" i="44"/>
  <c r="Y123" i="44" s="1"/>
  <c r="A123" i="44" s="1"/>
  <c r="X124" i="44"/>
  <c r="Y124" i="44" s="1"/>
  <c r="A124" i="44" s="1"/>
  <c r="X125" i="44"/>
  <c r="Y125" i="44" s="1"/>
  <c r="X126" i="44"/>
  <c r="Y126" i="44"/>
  <c r="A126" i="44" s="1"/>
  <c r="X127" i="44"/>
  <c r="Y127" i="44"/>
  <c r="A127" i="44" s="1"/>
  <c r="X128" i="44"/>
  <c r="Y128" i="44"/>
  <c r="X129" i="44"/>
  <c r="Y129" i="44"/>
  <c r="X130" i="44"/>
  <c r="Y130" i="44"/>
  <c r="A130" i="44" s="1"/>
  <c r="X131" i="44"/>
  <c r="Y131" i="44"/>
  <c r="A131" i="44" s="1"/>
  <c r="X132" i="44"/>
  <c r="Y132" i="44"/>
  <c r="X92" i="44"/>
  <c r="A87" i="44"/>
  <c r="A88" i="44"/>
  <c r="A91" i="44"/>
  <c r="A129" i="44"/>
  <c r="A132" i="44"/>
  <c r="A85" i="44"/>
  <c r="BO100" i="7"/>
  <c r="BP100" i="7" s="1"/>
  <c r="BO101" i="7"/>
  <c r="BP101" i="7" s="1"/>
  <c r="BO102" i="7"/>
  <c r="BP102" i="7" s="1"/>
  <c r="BO103" i="7"/>
  <c r="BP103" i="7" s="1"/>
  <c r="BO104" i="7"/>
  <c r="BP104" i="7" s="1"/>
  <c r="BO105" i="7"/>
  <c r="BP105" i="7" s="1"/>
  <c r="BO106" i="7"/>
  <c r="BP106" i="7" s="1"/>
  <c r="BO107" i="7"/>
  <c r="BP107" i="7" s="1"/>
  <c r="BO108" i="7"/>
  <c r="BP108" i="7" s="1"/>
  <c r="BO109" i="7"/>
  <c r="BP109" i="7" s="1"/>
  <c r="BO110" i="7"/>
  <c r="BP110" i="7" s="1"/>
  <c r="BO111" i="7"/>
  <c r="BP111" i="7" s="1"/>
  <c r="BO112" i="7"/>
  <c r="BP112" i="7" s="1"/>
  <c r="BO113" i="7"/>
  <c r="BP113" i="7" s="1"/>
  <c r="BO114" i="7"/>
  <c r="BP114" i="7" s="1"/>
  <c r="BO115" i="7"/>
  <c r="BP115" i="7" s="1"/>
  <c r="BO116" i="7"/>
  <c r="BP116" i="7" s="1"/>
  <c r="BO117" i="7"/>
  <c r="BP117" i="7" s="1"/>
  <c r="BO118" i="7"/>
  <c r="BP118" i="7" s="1"/>
  <c r="BO119" i="7"/>
  <c r="BP119" i="7" s="1"/>
  <c r="BO120" i="7"/>
  <c r="BP120" i="7" s="1"/>
  <c r="BO121" i="7"/>
  <c r="BP121" i="7" s="1"/>
  <c r="BO122" i="7"/>
  <c r="BP122" i="7" s="1"/>
  <c r="A122" i="7" s="1"/>
  <c r="I122" i="6" s="1"/>
  <c r="BO132" i="7"/>
  <c r="BP132" i="7" s="1"/>
  <c r="BY105" i="7"/>
  <c r="BZ105" i="7" s="1"/>
  <c r="BY106" i="7"/>
  <c r="BZ106" i="7" s="1"/>
  <c r="BY107" i="7"/>
  <c r="BZ107" i="7" s="1"/>
  <c r="BY108" i="7"/>
  <c r="BZ108" i="7" s="1"/>
  <c r="BY109" i="7"/>
  <c r="BZ109" i="7" s="1"/>
  <c r="BY110" i="7"/>
  <c r="BZ110" i="7" s="1"/>
  <c r="BY111" i="7"/>
  <c r="BZ111" i="7" s="1"/>
  <c r="BY112" i="7"/>
  <c r="BZ112" i="7" s="1"/>
  <c r="BY113" i="7"/>
  <c r="BZ113" i="7" s="1"/>
  <c r="BY114" i="7"/>
  <c r="BZ114" i="7" s="1"/>
  <c r="BY115" i="7"/>
  <c r="BZ115" i="7" s="1"/>
  <c r="BY116" i="7"/>
  <c r="BZ116" i="7" s="1"/>
  <c r="BY117" i="7"/>
  <c r="BZ117" i="7" s="1"/>
  <c r="BY118" i="7"/>
  <c r="BZ118" i="7" s="1"/>
  <c r="BY119" i="7"/>
  <c r="BZ119" i="7" s="1"/>
  <c r="BY120" i="7"/>
  <c r="BZ120" i="7" s="1"/>
  <c r="BY121" i="7"/>
  <c r="BZ121" i="7" s="1"/>
  <c r="BY122" i="7"/>
  <c r="BZ122" i="7" s="1"/>
  <c r="BY132" i="7"/>
  <c r="BZ132" i="7" s="1"/>
  <c r="BT108" i="7"/>
  <c r="BU108" i="7" s="1"/>
  <c r="A108" i="7" s="1"/>
  <c r="I108" i="6" s="1"/>
  <c r="BT109" i="7"/>
  <c r="BU109" i="7" s="1"/>
  <c r="A109" i="7" s="1"/>
  <c r="I109" i="6" s="1"/>
  <c r="BT110" i="7"/>
  <c r="BU110" i="7" s="1"/>
  <c r="A110" i="7" s="1"/>
  <c r="I110" i="6" s="1"/>
  <c r="BT111" i="7"/>
  <c r="BU111" i="7" s="1"/>
  <c r="A111" i="7" s="1"/>
  <c r="I111" i="6" s="1"/>
  <c r="BT112" i="7"/>
  <c r="BU112" i="7" s="1"/>
  <c r="A112" i="7" s="1"/>
  <c r="I112" i="6" s="1"/>
  <c r="BT113" i="7"/>
  <c r="BU113" i="7" s="1"/>
  <c r="A113" i="7" s="1"/>
  <c r="I113" i="6" s="1"/>
  <c r="BT114" i="7"/>
  <c r="BU114" i="7" s="1"/>
  <c r="BT115" i="7"/>
  <c r="BU115" i="7" s="1"/>
  <c r="BT116" i="7"/>
  <c r="BU116" i="7" s="1"/>
  <c r="BT117" i="7"/>
  <c r="BU117" i="7" s="1"/>
  <c r="BT118" i="7"/>
  <c r="BU118" i="7" s="1"/>
  <c r="BT119" i="7"/>
  <c r="BU119" i="7" s="1"/>
  <c r="BT120" i="7"/>
  <c r="BU120" i="7" s="1"/>
  <c r="BT121" i="7"/>
  <c r="BU121" i="7" s="1"/>
  <c r="BT122" i="7"/>
  <c r="BU122" i="7" s="1"/>
  <c r="BT132" i="7"/>
  <c r="BU132" i="7" s="1"/>
  <c r="BQ133" i="7"/>
  <c r="BR133" i="7"/>
  <c r="BS133" i="7"/>
  <c r="LT88" i="6"/>
  <c r="LU88" i="6"/>
  <c r="LV88" i="6"/>
  <c r="LT89" i="6"/>
  <c r="LU89" i="6"/>
  <c r="LV89" i="6"/>
  <c r="LT90" i="6"/>
  <c r="LU90" i="6"/>
  <c r="LV90" i="6"/>
  <c r="LT91" i="6"/>
  <c r="LU91" i="6"/>
  <c r="LV91" i="6"/>
  <c r="LT92" i="6"/>
  <c r="LU92" i="6"/>
  <c r="LV92" i="6"/>
  <c r="LT93" i="6"/>
  <c r="LU93" i="6"/>
  <c r="LV93" i="6"/>
  <c r="LT94" i="6"/>
  <c r="LU94" i="6"/>
  <c r="LV94" i="6"/>
  <c r="LT95" i="6"/>
  <c r="LU95" i="6"/>
  <c r="LV95" i="6"/>
  <c r="LT96" i="6"/>
  <c r="LU96" i="6"/>
  <c r="LV96" i="6"/>
  <c r="LT97" i="6"/>
  <c r="LU97" i="6"/>
  <c r="LV97" i="6"/>
  <c r="LT98" i="6"/>
  <c r="LU98" i="6"/>
  <c r="LV98" i="6"/>
  <c r="LT99" i="6"/>
  <c r="LU99" i="6"/>
  <c r="LV99" i="6"/>
  <c r="LT100" i="6"/>
  <c r="LU100" i="6"/>
  <c r="LV100" i="6"/>
  <c r="LT101" i="6"/>
  <c r="LU101" i="6"/>
  <c r="LV101" i="6"/>
  <c r="LT102" i="6"/>
  <c r="LU102" i="6"/>
  <c r="LV102" i="6"/>
  <c r="LT103" i="6"/>
  <c r="LU103" i="6"/>
  <c r="LV103" i="6"/>
  <c r="LT104" i="6"/>
  <c r="LU104" i="6"/>
  <c r="LV104" i="6"/>
  <c r="LT105" i="6"/>
  <c r="LU105" i="6"/>
  <c r="LV105" i="6"/>
  <c r="LA6" i="6"/>
  <c r="LB6" i="6"/>
  <c r="KZ8" i="6"/>
  <c r="KZ6" i="6"/>
  <c r="A120" i="7" l="1"/>
  <c r="I120" i="6" s="1"/>
  <c r="A121" i="7"/>
  <c r="I121" i="6" s="1"/>
  <c r="A117" i="7"/>
  <c r="I117" i="6" s="1"/>
  <c r="A119" i="7"/>
  <c r="I119" i="6" s="1"/>
  <c r="A115" i="7"/>
  <c r="I115" i="6" s="1"/>
  <c r="A116" i="7"/>
  <c r="I116" i="6" s="1"/>
  <c r="A118" i="7"/>
  <c r="I118" i="6" s="1"/>
  <c r="A114" i="7"/>
  <c r="I114" i="6" s="1"/>
  <c r="A125" i="44"/>
  <c r="A117" i="44"/>
  <c r="K117" i="6" s="1"/>
  <c r="A128" i="44"/>
  <c r="A120" i="44"/>
  <c r="A109" i="44"/>
  <c r="K109" i="6" s="1"/>
  <c r="A112" i="44"/>
  <c r="K112" i="6" s="1"/>
  <c r="Y133" i="44"/>
  <c r="X133" i="44"/>
  <c r="A86" i="44"/>
  <c r="BV133" i="7" l="1"/>
  <c r="MS15" i="6"/>
  <c r="MN15" i="6"/>
  <c r="MU16" i="6"/>
  <c r="MT16" i="6"/>
  <c r="MS16" i="6"/>
  <c r="MN17" i="6"/>
  <c r="MO17" i="6"/>
  <c r="MP17" i="6"/>
  <c r="MN18" i="6"/>
  <c r="MO18" i="6"/>
  <c r="MP18" i="6"/>
  <c r="MN19" i="6"/>
  <c r="MO19" i="6"/>
  <c r="MP19" i="6"/>
  <c r="MN20" i="6"/>
  <c r="MO20" i="6"/>
  <c r="MP20" i="6"/>
  <c r="MN21" i="6"/>
  <c r="MO21" i="6"/>
  <c r="MP21" i="6"/>
  <c r="MN22" i="6"/>
  <c r="MO22" i="6"/>
  <c r="MP22" i="6"/>
  <c r="MN23" i="6"/>
  <c r="MO23" i="6"/>
  <c r="MP23" i="6"/>
  <c r="MN24" i="6"/>
  <c r="MO24" i="6"/>
  <c r="MP24" i="6"/>
  <c r="MN25" i="6"/>
  <c r="MO25" i="6"/>
  <c r="MP25" i="6"/>
  <c r="MN26" i="6"/>
  <c r="MO26" i="6"/>
  <c r="MP26" i="6"/>
  <c r="MN27" i="6"/>
  <c r="MO27" i="6"/>
  <c r="MP27" i="6"/>
  <c r="MN28" i="6"/>
  <c r="MO28" i="6"/>
  <c r="MP28" i="6"/>
  <c r="MN29" i="6"/>
  <c r="MO29" i="6"/>
  <c r="MP29" i="6"/>
  <c r="MN30" i="6"/>
  <c r="MO30" i="6"/>
  <c r="MP30" i="6"/>
  <c r="MN31" i="6"/>
  <c r="MO31" i="6"/>
  <c r="MP31" i="6"/>
  <c r="MN32" i="6"/>
  <c r="MO32" i="6"/>
  <c r="MP32" i="6"/>
  <c r="MN33" i="6"/>
  <c r="MO33" i="6"/>
  <c r="MP33" i="6"/>
  <c r="MN34" i="6"/>
  <c r="MO34" i="6"/>
  <c r="MP34" i="6"/>
  <c r="MN35" i="6"/>
  <c r="MO35" i="6"/>
  <c r="MP35" i="6"/>
  <c r="MN36" i="6"/>
  <c r="MO36" i="6"/>
  <c r="MP36" i="6"/>
  <c r="MN37" i="6"/>
  <c r="MO37" i="6"/>
  <c r="MP37" i="6"/>
  <c r="MN38" i="6"/>
  <c r="MO38" i="6"/>
  <c r="MP38" i="6"/>
  <c r="MN39" i="6"/>
  <c r="MO39" i="6"/>
  <c r="MP39" i="6"/>
  <c r="MN40" i="6"/>
  <c r="MO40" i="6"/>
  <c r="MP40" i="6"/>
  <c r="MN41" i="6"/>
  <c r="MO41" i="6"/>
  <c r="MP41" i="6"/>
  <c r="MN42" i="6"/>
  <c r="MO42" i="6"/>
  <c r="MP42" i="6"/>
  <c r="MN43" i="6"/>
  <c r="MO43" i="6"/>
  <c r="MP43" i="6"/>
  <c r="MN44" i="6"/>
  <c r="MO44" i="6"/>
  <c r="MP44" i="6"/>
  <c r="MN45" i="6"/>
  <c r="MO45" i="6"/>
  <c r="MP45" i="6"/>
  <c r="MN46" i="6"/>
  <c r="MO46" i="6"/>
  <c r="MP46" i="6"/>
  <c r="MN47" i="6"/>
  <c r="MO47" i="6"/>
  <c r="MP47" i="6"/>
  <c r="MN48" i="6"/>
  <c r="MO48" i="6"/>
  <c r="MP48" i="6"/>
  <c r="MN49" i="6"/>
  <c r="MO49" i="6"/>
  <c r="MP49" i="6"/>
  <c r="MN50" i="6"/>
  <c r="MO50" i="6"/>
  <c r="MP50" i="6"/>
  <c r="MN51" i="6"/>
  <c r="MO51" i="6"/>
  <c r="MP51" i="6"/>
  <c r="MN52" i="6"/>
  <c r="MO52" i="6"/>
  <c r="MP52" i="6"/>
  <c r="MN53" i="6"/>
  <c r="MO53" i="6"/>
  <c r="MP53" i="6"/>
  <c r="MN54" i="6"/>
  <c r="MO54" i="6"/>
  <c r="MP54" i="6"/>
  <c r="MN55" i="6"/>
  <c r="MO55" i="6"/>
  <c r="MP55" i="6"/>
  <c r="MN56" i="6"/>
  <c r="MO56" i="6"/>
  <c r="MP56" i="6"/>
  <c r="MN57" i="6"/>
  <c r="MO57" i="6"/>
  <c r="MP57" i="6"/>
  <c r="MN58" i="6"/>
  <c r="MO58" i="6"/>
  <c r="MP58" i="6"/>
  <c r="MN59" i="6"/>
  <c r="MO59" i="6"/>
  <c r="MP59" i="6"/>
  <c r="MN60" i="6"/>
  <c r="MO60" i="6"/>
  <c r="MP60" i="6"/>
  <c r="MN61" i="6"/>
  <c r="MO61" i="6"/>
  <c r="MP61" i="6"/>
  <c r="MN62" i="6"/>
  <c r="MO62" i="6"/>
  <c r="MP62" i="6"/>
  <c r="MN63" i="6"/>
  <c r="MO63" i="6"/>
  <c r="MP63" i="6"/>
  <c r="MN64" i="6"/>
  <c r="MO64" i="6"/>
  <c r="MP64" i="6"/>
  <c r="MN65" i="6"/>
  <c r="MO65" i="6"/>
  <c r="MP65" i="6"/>
  <c r="MN66" i="6"/>
  <c r="MO66" i="6"/>
  <c r="MP66" i="6"/>
  <c r="MN67" i="6"/>
  <c r="MO67" i="6"/>
  <c r="MP67" i="6"/>
  <c r="MN68" i="6"/>
  <c r="MO68" i="6"/>
  <c r="MP68" i="6"/>
  <c r="MN69" i="6"/>
  <c r="MO69" i="6"/>
  <c r="MP69" i="6"/>
  <c r="MN70" i="6"/>
  <c r="MO70" i="6"/>
  <c r="MP70" i="6"/>
  <c r="MN71" i="6"/>
  <c r="MO71" i="6"/>
  <c r="MP71" i="6"/>
  <c r="MN72" i="6"/>
  <c r="MO72" i="6"/>
  <c r="MP72" i="6"/>
  <c r="MN73" i="6"/>
  <c r="MO73" i="6"/>
  <c r="MP73" i="6"/>
  <c r="MN74" i="6"/>
  <c r="MO74" i="6"/>
  <c r="MP74" i="6"/>
  <c r="MN75" i="6"/>
  <c r="MO75" i="6"/>
  <c r="MP75" i="6"/>
  <c r="MN76" i="6"/>
  <c r="MO76" i="6"/>
  <c r="MP76" i="6"/>
  <c r="MN77" i="6"/>
  <c r="MO77" i="6"/>
  <c r="MP77" i="6"/>
  <c r="MN78" i="6"/>
  <c r="MO78" i="6"/>
  <c r="MP78" i="6"/>
  <c r="MN79" i="6"/>
  <c r="MO79" i="6"/>
  <c r="MP79" i="6"/>
  <c r="MN80" i="6"/>
  <c r="MO80" i="6"/>
  <c r="MP80" i="6"/>
  <c r="MN81" i="6"/>
  <c r="MO81" i="6"/>
  <c r="MP81" i="6"/>
  <c r="MN82" i="6"/>
  <c r="MO82" i="6"/>
  <c r="MP82" i="6"/>
  <c r="MN83" i="6"/>
  <c r="MO83" i="6"/>
  <c r="MP83" i="6"/>
  <c r="MN84" i="6"/>
  <c r="MO84" i="6"/>
  <c r="MP84" i="6"/>
  <c r="MN85" i="6"/>
  <c r="MO85" i="6"/>
  <c r="MP85" i="6"/>
  <c r="MN86" i="6"/>
  <c r="MO86" i="6"/>
  <c r="MP86" i="6"/>
  <c r="MN87" i="6"/>
  <c r="MO87" i="6"/>
  <c r="MP87" i="6"/>
  <c r="MN88" i="6"/>
  <c r="MO88" i="6"/>
  <c r="MP88" i="6"/>
  <c r="MN89" i="6"/>
  <c r="MO89" i="6"/>
  <c r="MP89" i="6"/>
  <c r="MN90" i="6"/>
  <c r="MO90" i="6"/>
  <c r="MP90" i="6"/>
  <c r="MN91" i="6"/>
  <c r="MO91" i="6"/>
  <c r="MP91" i="6"/>
  <c r="MN92" i="6"/>
  <c r="MO92" i="6"/>
  <c r="MP92" i="6"/>
  <c r="MN93" i="6"/>
  <c r="MO93" i="6"/>
  <c r="MP93" i="6"/>
  <c r="MN94" i="6"/>
  <c r="MO94" i="6"/>
  <c r="MP94" i="6"/>
  <c r="MN95" i="6"/>
  <c r="MO95" i="6"/>
  <c r="MP95" i="6"/>
  <c r="MN96" i="6"/>
  <c r="MO96" i="6"/>
  <c r="MP96" i="6"/>
  <c r="MN97" i="6"/>
  <c r="MO97" i="6"/>
  <c r="MP97" i="6"/>
  <c r="MN98" i="6"/>
  <c r="MO98" i="6"/>
  <c r="MP98" i="6"/>
  <c r="MN99" i="6"/>
  <c r="MO99" i="6"/>
  <c r="MP99" i="6"/>
  <c r="MN100" i="6"/>
  <c r="MO100" i="6"/>
  <c r="MP100" i="6"/>
  <c r="MN101" i="6"/>
  <c r="MO101" i="6"/>
  <c r="MP101" i="6"/>
  <c r="MN102" i="6"/>
  <c r="MO102" i="6"/>
  <c r="MP102" i="6"/>
  <c r="MN103" i="6"/>
  <c r="MO103" i="6"/>
  <c r="MP103" i="6"/>
  <c r="MN104" i="6"/>
  <c r="MO104" i="6"/>
  <c r="MP104" i="6"/>
  <c r="MN105" i="6"/>
  <c r="MO105" i="6"/>
  <c r="MP105" i="6"/>
  <c r="MN106" i="6"/>
  <c r="MO106" i="6"/>
  <c r="MP106" i="6"/>
  <c r="MN107" i="6"/>
  <c r="MO107" i="6"/>
  <c r="MP107" i="6"/>
  <c r="MN132" i="6"/>
  <c r="MO132" i="6"/>
  <c r="MP132" i="6"/>
  <c r="MP16" i="6"/>
  <c r="MO16" i="6"/>
  <c r="MN16" i="6"/>
  <c r="MK16" i="6"/>
  <c r="MJ16" i="6"/>
  <c r="MI16" i="6"/>
  <c r="MD17" i="6"/>
  <c r="ME17" i="6"/>
  <c r="MF17" i="6"/>
  <c r="MD18" i="6"/>
  <c r="ME18" i="6"/>
  <c r="MF18" i="6"/>
  <c r="MD19" i="6"/>
  <c r="ME19" i="6"/>
  <c r="MF19" i="6"/>
  <c r="MD20" i="6"/>
  <c r="ME20" i="6"/>
  <c r="MF20" i="6"/>
  <c r="MD21" i="6"/>
  <c r="ME21" i="6"/>
  <c r="MF21" i="6"/>
  <c r="MD22" i="6"/>
  <c r="ME22" i="6"/>
  <c r="MF22" i="6"/>
  <c r="MD23" i="6"/>
  <c r="ME23" i="6"/>
  <c r="MF23" i="6"/>
  <c r="MD24" i="6"/>
  <c r="ME24" i="6"/>
  <c r="MF24" i="6"/>
  <c r="MD25" i="6"/>
  <c r="ME25" i="6"/>
  <c r="MF25" i="6"/>
  <c r="MD26" i="6"/>
  <c r="ME26" i="6"/>
  <c r="MF26" i="6"/>
  <c r="MD27" i="6"/>
  <c r="ME27" i="6"/>
  <c r="MF27" i="6"/>
  <c r="MD28" i="6"/>
  <c r="ME28" i="6"/>
  <c r="MF28" i="6"/>
  <c r="MD29" i="6"/>
  <c r="ME29" i="6"/>
  <c r="MF29" i="6"/>
  <c r="MD30" i="6"/>
  <c r="ME30" i="6"/>
  <c r="MF30" i="6"/>
  <c r="MD31" i="6"/>
  <c r="ME31" i="6"/>
  <c r="MF31" i="6"/>
  <c r="MD32" i="6"/>
  <c r="ME32" i="6"/>
  <c r="MF32" i="6"/>
  <c r="MD33" i="6"/>
  <c r="ME33" i="6"/>
  <c r="MF33" i="6"/>
  <c r="MD34" i="6"/>
  <c r="ME34" i="6"/>
  <c r="MF34" i="6"/>
  <c r="MD35" i="6"/>
  <c r="ME35" i="6"/>
  <c r="MF35" i="6"/>
  <c r="MD36" i="6"/>
  <c r="ME36" i="6"/>
  <c r="MF36" i="6"/>
  <c r="MD37" i="6"/>
  <c r="ME37" i="6"/>
  <c r="MF37" i="6"/>
  <c r="MD38" i="6"/>
  <c r="ME38" i="6"/>
  <c r="MF38" i="6"/>
  <c r="MD39" i="6"/>
  <c r="ME39" i="6"/>
  <c r="MF39" i="6"/>
  <c r="MD40" i="6"/>
  <c r="ME40" i="6"/>
  <c r="MF40" i="6"/>
  <c r="MD41" i="6"/>
  <c r="ME41" i="6"/>
  <c r="MF41" i="6"/>
  <c r="MD42" i="6"/>
  <c r="ME42" i="6"/>
  <c r="MF42" i="6"/>
  <c r="MD43" i="6"/>
  <c r="ME43" i="6"/>
  <c r="MF43" i="6"/>
  <c r="MD44" i="6"/>
  <c r="ME44" i="6"/>
  <c r="MF44" i="6"/>
  <c r="MD45" i="6"/>
  <c r="ME45" i="6"/>
  <c r="MF45" i="6"/>
  <c r="MD46" i="6"/>
  <c r="ME46" i="6"/>
  <c r="MF46" i="6"/>
  <c r="MD47" i="6"/>
  <c r="ME47" i="6"/>
  <c r="MF47" i="6"/>
  <c r="MD48" i="6"/>
  <c r="ME48" i="6"/>
  <c r="MF48" i="6"/>
  <c r="MD49" i="6"/>
  <c r="ME49" i="6"/>
  <c r="MF49" i="6"/>
  <c r="MD50" i="6"/>
  <c r="ME50" i="6"/>
  <c r="MF50" i="6"/>
  <c r="MD51" i="6"/>
  <c r="ME51" i="6"/>
  <c r="MF51" i="6"/>
  <c r="MD52" i="6"/>
  <c r="ME52" i="6"/>
  <c r="MF52" i="6"/>
  <c r="MD53" i="6"/>
  <c r="ME53" i="6"/>
  <c r="MF53" i="6"/>
  <c r="MD54" i="6"/>
  <c r="ME54" i="6"/>
  <c r="MF54" i="6"/>
  <c r="MD55" i="6"/>
  <c r="ME55" i="6"/>
  <c r="MF55" i="6"/>
  <c r="MD56" i="6"/>
  <c r="ME56" i="6"/>
  <c r="MF56" i="6"/>
  <c r="MD57" i="6"/>
  <c r="ME57" i="6"/>
  <c r="MF57" i="6"/>
  <c r="MD58" i="6"/>
  <c r="ME58" i="6"/>
  <c r="MF58" i="6"/>
  <c r="MD59" i="6"/>
  <c r="ME59" i="6"/>
  <c r="MF59" i="6"/>
  <c r="MD60" i="6"/>
  <c r="ME60" i="6"/>
  <c r="MF60" i="6"/>
  <c r="MD61" i="6"/>
  <c r="ME61" i="6"/>
  <c r="MF61" i="6"/>
  <c r="MD62" i="6"/>
  <c r="ME62" i="6"/>
  <c r="MF62" i="6"/>
  <c r="MD63" i="6"/>
  <c r="ME63" i="6"/>
  <c r="MF63" i="6"/>
  <c r="MD64" i="6"/>
  <c r="ME64" i="6"/>
  <c r="MF64" i="6"/>
  <c r="MD65" i="6"/>
  <c r="ME65" i="6"/>
  <c r="MF65" i="6"/>
  <c r="MD66" i="6"/>
  <c r="ME66" i="6"/>
  <c r="MF66" i="6"/>
  <c r="MD67" i="6"/>
  <c r="ME67" i="6"/>
  <c r="MF67" i="6"/>
  <c r="MD68" i="6"/>
  <c r="ME68" i="6"/>
  <c r="MF68" i="6"/>
  <c r="MD69" i="6"/>
  <c r="ME69" i="6"/>
  <c r="MF69" i="6"/>
  <c r="MD70" i="6"/>
  <c r="ME70" i="6"/>
  <c r="MF70" i="6"/>
  <c r="MD71" i="6"/>
  <c r="ME71" i="6"/>
  <c r="MF71" i="6"/>
  <c r="MD72" i="6"/>
  <c r="ME72" i="6"/>
  <c r="MF72" i="6"/>
  <c r="MD73" i="6"/>
  <c r="ME73" i="6"/>
  <c r="MF73" i="6"/>
  <c r="MD74" i="6"/>
  <c r="ME74" i="6"/>
  <c r="MF74" i="6"/>
  <c r="MD75" i="6"/>
  <c r="ME75" i="6"/>
  <c r="MF75" i="6"/>
  <c r="MD76" i="6"/>
  <c r="ME76" i="6"/>
  <c r="MF76" i="6"/>
  <c r="MD77" i="6"/>
  <c r="ME77" i="6"/>
  <c r="MF77" i="6"/>
  <c r="MD78" i="6"/>
  <c r="ME78" i="6"/>
  <c r="MF78" i="6"/>
  <c r="MD80" i="6"/>
  <c r="ME80" i="6"/>
  <c r="MF80" i="6"/>
  <c r="MD81" i="6"/>
  <c r="ME81" i="6"/>
  <c r="MF81" i="6"/>
  <c r="MD82" i="6"/>
  <c r="ME82" i="6"/>
  <c r="MF82" i="6"/>
  <c r="MD83" i="6"/>
  <c r="ME83" i="6"/>
  <c r="MF83" i="6"/>
  <c r="MD84" i="6"/>
  <c r="ME84" i="6"/>
  <c r="MF84" i="6"/>
  <c r="MD85" i="6"/>
  <c r="ME85" i="6"/>
  <c r="MF85" i="6"/>
  <c r="MD86" i="6"/>
  <c r="ME86" i="6"/>
  <c r="MF86" i="6"/>
  <c r="MD87" i="6"/>
  <c r="ME87" i="6"/>
  <c r="MF87" i="6"/>
  <c r="MD88" i="6"/>
  <c r="ME88" i="6"/>
  <c r="MF88" i="6"/>
  <c r="MD89" i="6"/>
  <c r="ME89" i="6"/>
  <c r="MF89" i="6"/>
  <c r="MD90" i="6"/>
  <c r="ME90" i="6"/>
  <c r="MF90" i="6"/>
  <c r="MD91" i="6"/>
  <c r="ME91" i="6"/>
  <c r="MF91" i="6"/>
  <c r="MD92" i="6"/>
  <c r="ME92" i="6"/>
  <c r="MF92" i="6"/>
  <c r="MD93" i="6"/>
  <c r="ME93" i="6"/>
  <c r="MF93" i="6"/>
  <c r="MD94" i="6"/>
  <c r="ME94" i="6"/>
  <c r="MF94" i="6"/>
  <c r="MD95" i="6"/>
  <c r="ME95" i="6"/>
  <c r="MF95" i="6"/>
  <c r="MD96" i="6"/>
  <c r="ME96" i="6"/>
  <c r="MF96" i="6"/>
  <c r="MD97" i="6"/>
  <c r="ME97" i="6"/>
  <c r="MF97" i="6"/>
  <c r="MD98" i="6"/>
  <c r="ME98" i="6"/>
  <c r="MF98" i="6"/>
  <c r="MD99" i="6"/>
  <c r="ME99" i="6"/>
  <c r="MF99" i="6"/>
  <c r="MD100" i="6"/>
  <c r="ME100" i="6"/>
  <c r="MF100" i="6"/>
  <c r="MD101" i="6"/>
  <c r="ME101" i="6"/>
  <c r="MF101" i="6"/>
  <c r="MD102" i="6"/>
  <c r="ME102" i="6"/>
  <c r="MF102" i="6"/>
  <c r="MD103" i="6"/>
  <c r="ME103" i="6"/>
  <c r="MF103" i="6"/>
  <c r="MD104" i="6"/>
  <c r="ME104" i="6"/>
  <c r="MF104" i="6"/>
  <c r="MD105" i="6"/>
  <c r="ME105" i="6"/>
  <c r="MF105" i="6"/>
  <c r="MD106" i="6"/>
  <c r="ME106" i="6"/>
  <c r="MF106" i="6"/>
  <c r="MD107" i="6"/>
  <c r="ME107" i="6"/>
  <c r="MF107" i="6"/>
  <c r="MF16" i="6"/>
  <c r="ME16" i="6"/>
  <c r="MD16" i="6"/>
  <c r="LY17" i="6"/>
  <c r="LZ17" i="6"/>
  <c r="MA17" i="6"/>
  <c r="LY18" i="6"/>
  <c r="LZ18" i="6"/>
  <c r="MA18" i="6"/>
  <c r="LY19" i="6"/>
  <c r="LZ19" i="6"/>
  <c r="MA19" i="6"/>
  <c r="LY20" i="6"/>
  <c r="LZ20" i="6"/>
  <c r="MA20" i="6"/>
  <c r="LY21" i="6"/>
  <c r="LZ21" i="6"/>
  <c r="MA21" i="6"/>
  <c r="LY22" i="6"/>
  <c r="LZ22" i="6"/>
  <c r="MA22" i="6"/>
  <c r="LY23" i="6"/>
  <c r="LZ23" i="6"/>
  <c r="MA23" i="6"/>
  <c r="LY24" i="6"/>
  <c r="LZ24" i="6"/>
  <c r="MA24" i="6"/>
  <c r="LY25" i="6"/>
  <c r="LZ25" i="6"/>
  <c r="MA25" i="6"/>
  <c r="LY26" i="6"/>
  <c r="LZ26" i="6"/>
  <c r="MA26" i="6"/>
  <c r="LY27" i="6"/>
  <c r="LZ27" i="6"/>
  <c r="MA27" i="6"/>
  <c r="LY28" i="6"/>
  <c r="LZ28" i="6"/>
  <c r="MA28" i="6"/>
  <c r="LY29" i="6"/>
  <c r="LZ29" i="6"/>
  <c r="MA29" i="6"/>
  <c r="LY30" i="6"/>
  <c r="LZ30" i="6"/>
  <c r="MA30" i="6"/>
  <c r="LY31" i="6"/>
  <c r="LZ31" i="6"/>
  <c r="MA31" i="6"/>
  <c r="LY32" i="6"/>
  <c r="LZ32" i="6"/>
  <c r="MA32" i="6"/>
  <c r="LY33" i="6"/>
  <c r="LZ33" i="6"/>
  <c r="MA33" i="6"/>
  <c r="LY34" i="6"/>
  <c r="LZ34" i="6"/>
  <c r="MA34" i="6"/>
  <c r="LY35" i="6"/>
  <c r="LZ35" i="6"/>
  <c r="MA35" i="6"/>
  <c r="LY36" i="6"/>
  <c r="LZ36" i="6"/>
  <c r="MA36" i="6"/>
  <c r="LY37" i="6"/>
  <c r="LZ37" i="6"/>
  <c r="MA37" i="6"/>
  <c r="LY38" i="6"/>
  <c r="LZ38" i="6"/>
  <c r="MA38" i="6"/>
  <c r="LY39" i="6"/>
  <c r="LZ39" i="6"/>
  <c r="MA39" i="6"/>
  <c r="LY40" i="6"/>
  <c r="LZ40" i="6"/>
  <c r="MA40" i="6"/>
  <c r="LY41" i="6"/>
  <c r="LZ41" i="6"/>
  <c r="MA41" i="6"/>
  <c r="LY42" i="6"/>
  <c r="LZ42" i="6"/>
  <c r="MA42" i="6"/>
  <c r="LY43" i="6"/>
  <c r="LZ43" i="6"/>
  <c r="MA43" i="6"/>
  <c r="LY44" i="6"/>
  <c r="LZ44" i="6"/>
  <c r="MA44" i="6"/>
  <c r="LY45" i="6"/>
  <c r="LZ45" i="6"/>
  <c r="MA45" i="6"/>
  <c r="LY46" i="6"/>
  <c r="LZ46" i="6"/>
  <c r="MA46" i="6"/>
  <c r="LY47" i="6"/>
  <c r="LZ47" i="6"/>
  <c r="MA47" i="6"/>
  <c r="LY48" i="6"/>
  <c r="LZ48" i="6"/>
  <c r="MA48" i="6"/>
  <c r="LY49" i="6"/>
  <c r="LZ49" i="6"/>
  <c r="MA49" i="6"/>
  <c r="LY50" i="6"/>
  <c r="LZ50" i="6"/>
  <c r="MA50" i="6"/>
  <c r="LY51" i="6"/>
  <c r="LZ51" i="6"/>
  <c r="MA51" i="6"/>
  <c r="LY52" i="6"/>
  <c r="LZ52" i="6"/>
  <c r="MA52" i="6"/>
  <c r="LY53" i="6"/>
  <c r="LZ53" i="6"/>
  <c r="MA53" i="6"/>
  <c r="LY54" i="6"/>
  <c r="LZ54" i="6"/>
  <c r="MA54" i="6"/>
  <c r="LY55" i="6"/>
  <c r="LZ55" i="6"/>
  <c r="MA55" i="6"/>
  <c r="LY56" i="6"/>
  <c r="LZ56" i="6"/>
  <c r="MA56" i="6"/>
  <c r="LY57" i="6"/>
  <c r="LZ57" i="6"/>
  <c r="MA57" i="6"/>
  <c r="LY58" i="6"/>
  <c r="LZ58" i="6"/>
  <c r="MA58" i="6"/>
  <c r="LY59" i="6"/>
  <c r="LZ59" i="6"/>
  <c r="MA59" i="6"/>
  <c r="LY60" i="6"/>
  <c r="LZ60" i="6"/>
  <c r="MA60" i="6"/>
  <c r="LY61" i="6"/>
  <c r="LZ61" i="6"/>
  <c r="MA61" i="6"/>
  <c r="LY62" i="6"/>
  <c r="LZ62" i="6"/>
  <c r="MA62" i="6"/>
  <c r="LY63" i="6"/>
  <c r="LZ63" i="6"/>
  <c r="MA63" i="6"/>
  <c r="LY64" i="6"/>
  <c r="LZ64" i="6"/>
  <c r="MA64" i="6"/>
  <c r="LY65" i="6"/>
  <c r="LZ65" i="6"/>
  <c r="MA65" i="6"/>
  <c r="LY66" i="6"/>
  <c r="LZ66" i="6"/>
  <c r="MA66" i="6"/>
  <c r="LY67" i="6"/>
  <c r="LZ67" i="6"/>
  <c r="MA67" i="6"/>
  <c r="LY68" i="6"/>
  <c r="LZ68" i="6"/>
  <c r="MA68" i="6"/>
  <c r="LY69" i="6"/>
  <c r="LZ69" i="6"/>
  <c r="MA69" i="6"/>
  <c r="LY70" i="6"/>
  <c r="LZ70" i="6"/>
  <c r="MA70" i="6"/>
  <c r="LY71" i="6"/>
  <c r="LZ71" i="6"/>
  <c r="MA71" i="6"/>
  <c r="LY72" i="6"/>
  <c r="LZ72" i="6"/>
  <c r="MA72" i="6"/>
  <c r="LY73" i="6"/>
  <c r="LZ73" i="6"/>
  <c r="MA73" i="6"/>
  <c r="LY74" i="6"/>
  <c r="LZ74" i="6"/>
  <c r="MA74" i="6"/>
  <c r="LY75" i="6"/>
  <c r="LZ75" i="6"/>
  <c r="MA75" i="6"/>
  <c r="LY76" i="6"/>
  <c r="LZ76" i="6"/>
  <c r="MA76" i="6"/>
  <c r="LY77" i="6"/>
  <c r="LZ77" i="6"/>
  <c r="MA77" i="6"/>
  <c r="LY78" i="6"/>
  <c r="LZ78" i="6"/>
  <c r="MA78" i="6"/>
  <c r="LY79" i="6"/>
  <c r="LZ79" i="6"/>
  <c r="MA79" i="6"/>
  <c r="LY80" i="6"/>
  <c r="LZ80" i="6"/>
  <c r="MA80" i="6"/>
  <c r="LY81" i="6"/>
  <c r="LZ81" i="6"/>
  <c r="MA81" i="6"/>
  <c r="LY82" i="6"/>
  <c r="LZ82" i="6"/>
  <c r="MA82" i="6"/>
  <c r="LY83" i="6"/>
  <c r="LZ83" i="6"/>
  <c r="MA83" i="6"/>
  <c r="LY84" i="6"/>
  <c r="LZ84" i="6"/>
  <c r="MA84" i="6"/>
  <c r="LY85" i="6"/>
  <c r="LZ85" i="6"/>
  <c r="MA85" i="6"/>
  <c r="LT17" i="6"/>
  <c r="AJ6" i="19" s="1"/>
  <c r="LU17" i="6"/>
  <c r="LV17" i="6"/>
  <c r="AL6" i="19" s="1"/>
  <c r="LT18" i="6"/>
  <c r="AJ7" i="19" s="1"/>
  <c r="LU18" i="6"/>
  <c r="AK7" i="19" s="1"/>
  <c r="LV18" i="6"/>
  <c r="LT19" i="6"/>
  <c r="AJ8" i="19" s="1"/>
  <c r="LU19" i="6"/>
  <c r="AK8" i="19" s="1"/>
  <c r="LV19" i="6"/>
  <c r="AL8" i="19" s="1"/>
  <c r="LT20" i="6"/>
  <c r="LU20" i="6"/>
  <c r="AK9" i="19" s="1"/>
  <c r="LV20" i="6"/>
  <c r="AL9" i="19" s="1"/>
  <c r="LT21" i="6"/>
  <c r="AJ10" i="19" s="1"/>
  <c r="LU21" i="6"/>
  <c r="LV21" i="6"/>
  <c r="AL10" i="19" s="1"/>
  <c r="LT22" i="6"/>
  <c r="AJ11" i="19" s="1"/>
  <c r="LU22" i="6"/>
  <c r="AK11" i="19" s="1"/>
  <c r="LV22" i="6"/>
  <c r="LT23" i="6"/>
  <c r="AJ12" i="19" s="1"/>
  <c r="LU23" i="6"/>
  <c r="AK12" i="19" s="1"/>
  <c r="LV23" i="6"/>
  <c r="AL12" i="19" s="1"/>
  <c r="LT24" i="6"/>
  <c r="LU24" i="6"/>
  <c r="AK13" i="19" s="1"/>
  <c r="LV24" i="6"/>
  <c r="AL13" i="19" s="1"/>
  <c r="LT25" i="6"/>
  <c r="AJ14" i="19" s="1"/>
  <c r="LU25" i="6"/>
  <c r="LV25" i="6"/>
  <c r="AL14" i="19" s="1"/>
  <c r="LT26" i="6"/>
  <c r="AJ15" i="19" s="1"/>
  <c r="LU26" i="6"/>
  <c r="AK15" i="19" s="1"/>
  <c r="LV26" i="6"/>
  <c r="LT27" i="6"/>
  <c r="AJ16" i="19" s="1"/>
  <c r="LU27" i="6"/>
  <c r="AK16" i="19" s="1"/>
  <c r="LV27" i="6"/>
  <c r="AL16" i="19" s="1"/>
  <c r="LT28" i="6"/>
  <c r="LU28" i="6"/>
  <c r="AK17" i="19" s="1"/>
  <c r="LV28" i="6"/>
  <c r="AL17" i="19" s="1"/>
  <c r="LT29" i="6"/>
  <c r="AJ18" i="19" s="1"/>
  <c r="LU29" i="6"/>
  <c r="LV29" i="6"/>
  <c r="AL18" i="19" s="1"/>
  <c r="LT30" i="6"/>
  <c r="AJ19" i="19" s="1"/>
  <c r="LU30" i="6"/>
  <c r="AK19" i="19" s="1"/>
  <c r="LV30" i="6"/>
  <c r="LT31" i="6"/>
  <c r="AJ20" i="19" s="1"/>
  <c r="LU31" i="6"/>
  <c r="AK20" i="19" s="1"/>
  <c r="LV31" i="6"/>
  <c r="AL20" i="19" s="1"/>
  <c r="LT32" i="6"/>
  <c r="LU32" i="6"/>
  <c r="AK21" i="19" s="1"/>
  <c r="LV32" i="6"/>
  <c r="AL21" i="19" s="1"/>
  <c r="LT33" i="6"/>
  <c r="AJ22" i="19" s="1"/>
  <c r="LU33" i="6"/>
  <c r="LV33" i="6"/>
  <c r="AL22" i="19" s="1"/>
  <c r="LT34" i="6"/>
  <c r="AJ23" i="19" s="1"/>
  <c r="LU34" i="6"/>
  <c r="AK23" i="19" s="1"/>
  <c r="LV34" i="6"/>
  <c r="AL23" i="19" s="1"/>
  <c r="LT35" i="6"/>
  <c r="AJ24" i="19" s="1"/>
  <c r="LU35" i="6"/>
  <c r="AK24" i="19" s="1"/>
  <c r="LV35" i="6"/>
  <c r="AL24" i="19" s="1"/>
  <c r="LT36" i="6"/>
  <c r="AJ25" i="19" s="1"/>
  <c r="LU36" i="6"/>
  <c r="AK25" i="19" s="1"/>
  <c r="LV36" i="6"/>
  <c r="AL25" i="19" s="1"/>
  <c r="LT37" i="6"/>
  <c r="AJ26" i="19" s="1"/>
  <c r="LU37" i="6"/>
  <c r="AK26" i="19" s="1"/>
  <c r="LV37" i="6"/>
  <c r="AL26" i="19" s="1"/>
  <c r="LT38" i="6"/>
  <c r="AJ27" i="19" s="1"/>
  <c r="LU38" i="6"/>
  <c r="AK27" i="19" s="1"/>
  <c r="LV38" i="6"/>
  <c r="AL27" i="19" s="1"/>
  <c r="LT39" i="6"/>
  <c r="AJ28" i="19" s="1"/>
  <c r="LU39" i="6"/>
  <c r="AK28" i="19" s="1"/>
  <c r="LV39" i="6"/>
  <c r="AL28" i="19" s="1"/>
  <c r="LT40" i="6"/>
  <c r="AJ29" i="19" s="1"/>
  <c r="LU40" i="6"/>
  <c r="AK29" i="19" s="1"/>
  <c r="LV40" i="6"/>
  <c r="AL29" i="19" s="1"/>
  <c r="LT41" i="6"/>
  <c r="AJ30" i="19" s="1"/>
  <c r="LU41" i="6"/>
  <c r="AK30" i="19" s="1"/>
  <c r="LV41" i="6"/>
  <c r="AL30" i="19" s="1"/>
  <c r="LT42" i="6"/>
  <c r="AJ31" i="19" s="1"/>
  <c r="LU42" i="6"/>
  <c r="AK31" i="19" s="1"/>
  <c r="LV42" i="6"/>
  <c r="AL31" i="19" s="1"/>
  <c r="LT43" i="6"/>
  <c r="AJ32" i="19" s="1"/>
  <c r="LU43" i="6"/>
  <c r="AK32" i="19" s="1"/>
  <c r="LV43" i="6"/>
  <c r="AL32" i="19" s="1"/>
  <c r="LT44" i="6"/>
  <c r="AJ33" i="19" s="1"/>
  <c r="LU44" i="6"/>
  <c r="AK33" i="19" s="1"/>
  <c r="LV44" i="6"/>
  <c r="AL33" i="19" s="1"/>
  <c r="LT45" i="6"/>
  <c r="AJ34" i="19" s="1"/>
  <c r="LU45" i="6"/>
  <c r="AK34" i="19" s="1"/>
  <c r="LV45" i="6"/>
  <c r="AL34" i="19" s="1"/>
  <c r="LT46" i="6"/>
  <c r="AJ35" i="19" s="1"/>
  <c r="LU46" i="6"/>
  <c r="AK35" i="19" s="1"/>
  <c r="LV46" i="6"/>
  <c r="AL35" i="19" s="1"/>
  <c r="LT47" i="6"/>
  <c r="AJ36" i="19" s="1"/>
  <c r="LU47" i="6"/>
  <c r="AK36" i="19" s="1"/>
  <c r="LV47" i="6"/>
  <c r="AL36" i="19" s="1"/>
  <c r="LT48" i="6"/>
  <c r="AJ37" i="19" s="1"/>
  <c r="LU48" i="6"/>
  <c r="AK37" i="19" s="1"/>
  <c r="LV48" i="6"/>
  <c r="AL37" i="19" s="1"/>
  <c r="LT49" i="6"/>
  <c r="AJ38" i="19" s="1"/>
  <c r="LU49" i="6"/>
  <c r="AK38" i="19" s="1"/>
  <c r="LV49" i="6"/>
  <c r="AL38" i="19" s="1"/>
  <c r="LT50" i="6"/>
  <c r="AJ39" i="19" s="1"/>
  <c r="LU50" i="6"/>
  <c r="AK39" i="19" s="1"/>
  <c r="LV50" i="6"/>
  <c r="AL39" i="19" s="1"/>
  <c r="LT51" i="6"/>
  <c r="AJ40" i="19" s="1"/>
  <c r="LU51" i="6"/>
  <c r="AK40" i="19" s="1"/>
  <c r="LV51" i="6"/>
  <c r="AL40" i="19" s="1"/>
  <c r="LT52" i="6"/>
  <c r="AJ41" i="19" s="1"/>
  <c r="LU52" i="6"/>
  <c r="AK41" i="19" s="1"/>
  <c r="LV52" i="6"/>
  <c r="AL41" i="19" s="1"/>
  <c r="LT53" i="6"/>
  <c r="AJ42" i="19" s="1"/>
  <c r="LU53" i="6"/>
  <c r="AK42" i="19" s="1"/>
  <c r="LV53" i="6"/>
  <c r="AL42" i="19" s="1"/>
  <c r="LT54" i="6"/>
  <c r="AJ43" i="19" s="1"/>
  <c r="LU54" i="6"/>
  <c r="AK43" i="19" s="1"/>
  <c r="LV54" i="6"/>
  <c r="AL43" i="19" s="1"/>
  <c r="LT55" i="6"/>
  <c r="AJ44" i="19" s="1"/>
  <c r="LU55" i="6"/>
  <c r="AK44" i="19" s="1"/>
  <c r="LV55" i="6"/>
  <c r="AL44" i="19" s="1"/>
  <c r="LT56" i="6"/>
  <c r="AJ45" i="19" s="1"/>
  <c r="LU56" i="6"/>
  <c r="AK45" i="19" s="1"/>
  <c r="LV56" i="6"/>
  <c r="AL45" i="19" s="1"/>
  <c r="LT57" i="6"/>
  <c r="AJ46" i="19" s="1"/>
  <c r="LU57" i="6"/>
  <c r="AK46" i="19" s="1"/>
  <c r="LV57" i="6"/>
  <c r="AL46" i="19" s="1"/>
  <c r="LT58" i="6"/>
  <c r="AJ47" i="19" s="1"/>
  <c r="LU58" i="6"/>
  <c r="AK47" i="19" s="1"/>
  <c r="LV58" i="6"/>
  <c r="AL47" i="19" s="1"/>
  <c r="LT59" i="6"/>
  <c r="AJ48" i="19" s="1"/>
  <c r="LU59" i="6"/>
  <c r="AK48" i="19" s="1"/>
  <c r="LV59" i="6"/>
  <c r="AL48" i="19" s="1"/>
  <c r="LT60" i="6"/>
  <c r="AJ49" i="19" s="1"/>
  <c r="LU60" i="6"/>
  <c r="AK49" i="19" s="1"/>
  <c r="LV60" i="6"/>
  <c r="AL49" i="19" s="1"/>
  <c r="LT61" i="6"/>
  <c r="AJ50" i="19" s="1"/>
  <c r="LU61" i="6"/>
  <c r="AK50" i="19" s="1"/>
  <c r="LV61" i="6"/>
  <c r="AL50" i="19" s="1"/>
  <c r="LT62" i="6"/>
  <c r="AJ51" i="19" s="1"/>
  <c r="LU62" i="6"/>
  <c r="AK51" i="19" s="1"/>
  <c r="LV62" i="6"/>
  <c r="AL51" i="19" s="1"/>
  <c r="LT63" i="6"/>
  <c r="AJ52" i="19" s="1"/>
  <c r="LU63" i="6"/>
  <c r="AK52" i="19" s="1"/>
  <c r="LV63" i="6"/>
  <c r="AL52" i="19" s="1"/>
  <c r="LT64" i="6"/>
  <c r="AJ53" i="19" s="1"/>
  <c r="LU64" i="6"/>
  <c r="AK53" i="19" s="1"/>
  <c r="LV64" i="6"/>
  <c r="AL53" i="19" s="1"/>
  <c r="LT65" i="6"/>
  <c r="AJ54" i="19" s="1"/>
  <c r="LU65" i="6"/>
  <c r="AK54" i="19" s="1"/>
  <c r="LV65" i="6"/>
  <c r="AL54" i="19" s="1"/>
  <c r="LT66" i="6"/>
  <c r="AJ55" i="19" s="1"/>
  <c r="LU66" i="6"/>
  <c r="AK55" i="19" s="1"/>
  <c r="LV66" i="6"/>
  <c r="AL55" i="19" s="1"/>
  <c r="LT67" i="6"/>
  <c r="AJ56" i="19" s="1"/>
  <c r="LU67" i="6"/>
  <c r="AK56" i="19" s="1"/>
  <c r="LV67" i="6"/>
  <c r="AL56" i="19" s="1"/>
  <c r="LT68" i="6"/>
  <c r="AJ57" i="19" s="1"/>
  <c r="LU68" i="6"/>
  <c r="AK57" i="19" s="1"/>
  <c r="LV68" i="6"/>
  <c r="AL57" i="19" s="1"/>
  <c r="LT69" i="6"/>
  <c r="AJ58" i="19" s="1"/>
  <c r="LU69" i="6"/>
  <c r="AK58" i="19" s="1"/>
  <c r="LV69" i="6"/>
  <c r="AL58" i="19" s="1"/>
  <c r="LT70" i="6"/>
  <c r="AJ59" i="19" s="1"/>
  <c r="LU70" i="6"/>
  <c r="AK59" i="19" s="1"/>
  <c r="LV70" i="6"/>
  <c r="AL59" i="19" s="1"/>
  <c r="LT71" i="6"/>
  <c r="AJ60" i="19" s="1"/>
  <c r="LU71" i="6"/>
  <c r="AK60" i="19" s="1"/>
  <c r="LV71" i="6"/>
  <c r="AL60" i="19" s="1"/>
  <c r="LT72" i="6"/>
  <c r="AJ61" i="19" s="1"/>
  <c r="LU72" i="6"/>
  <c r="AK61" i="19" s="1"/>
  <c r="LV72" i="6"/>
  <c r="AL61" i="19" s="1"/>
  <c r="LT73" i="6"/>
  <c r="AJ62" i="19" s="1"/>
  <c r="LU73" i="6"/>
  <c r="AK62" i="19" s="1"/>
  <c r="LV73" i="6"/>
  <c r="AL62" i="19" s="1"/>
  <c r="LT74" i="6"/>
  <c r="AJ63" i="19" s="1"/>
  <c r="LU74" i="6"/>
  <c r="AK63" i="19" s="1"/>
  <c r="LV74" i="6"/>
  <c r="LT75" i="6"/>
  <c r="LU75" i="6"/>
  <c r="AK64" i="19" s="1"/>
  <c r="LV75" i="6"/>
  <c r="AL64" i="19" s="1"/>
  <c r="LT76" i="6"/>
  <c r="LU76" i="6"/>
  <c r="LV76" i="6"/>
  <c r="LT77" i="6"/>
  <c r="LU77" i="6"/>
  <c r="LV77" i="6"/>
  <c r="LT78" i="6"/>
  <c r="LU78" i="6"/>
  <c r="LV78" i="6"/>
  <c r="LT79" i="6"/>
  <c r="LU79" i="6"/>
  <c r="LV79" i="6"/>
  <c r="LT80" i="6"/>
  <c r="LU80" i="6"/>
  <c r="LV80" i="6"/>
  <c r="LT81" i="6"/>
  <c r="LU81" i="6"/>
  <c r="LV81" i="6"/>
  <c r="LT82" i="6"/>
  <c r="LU82" i="6"/>
  <c r="LV82" i="6"/>
  <c r="LT83" i="6"/>
  <c r="LU83" i="6"/>
  <c r="LV83" i="6"/>
  <c r="LT84" i="6"/>
  <c r="LU84" i="6"/>
  <c r="LV84" i="6"/>
  <c r="LT85" i="6"/>
  <c r="LU85" i="6"/>
  <c r="LV85" i="6"/>
  <c r="LT86" i="6"/>
  <c r="LU86" i="6"/>
  <c r="LV86" i="6"/>
  <c r="LT87" i="6"/>
  <c r="LU87" i="6"/>
  <c r="LV87" i="6"/>
  <c r="LT106" i="6"/>
  <c r="LU106" i="6"/>
  <c r="LV106" i="6"/>
  <c r="LT107" i="6"/>
  <c r="LU107" i="6"/>
  <c r="LV107" i="6"/>
  <c r="LT132" i="6"/>
  <c r="AJ121" i="19" s="1"/>
  <c r="LU132" i="6"/>
  <c r="AK121" i="19" s="1"/>
  <c r="LV132" i="6"/>
  <c r="AL121" i="19" s="1"/>
  <c r="MA16" i="6"/>
  <c r="LZ16" i="6"/>
  <c r="LY16" i="6"/>
  <c r="LV16" i="6"/>
  <c r="LU16" i="6"/>
  <c r="LT16" i="6"/>
  <c r="AJ5" i="19" s="1"/>
  <c r="MT11" i="6"/>
  <c r="MU11" i="6"/>
  <c r="MT12" i="6"/>
  <c r="MU12" i="6"/>
  <c r="MT8" i="6"/>
  <c r="MU8" i="6"/>
  <c r="MT9" i="6"/>
  <c r="MU9" i="6"/>
  <c r="MT5" i="6"/>
  <c r="MU5" i="6"/>
  <c r="MT6" i="6"/>
  <c r="MU6" i="6"/>
  <c r="MS12" i="6"/>
  <c r="MS11" i="6"/>
  <c r="MS9" i="6"/>
  <c r="MS8" i="6"/>
  <c r="MS6" i="6"/>
  <c r="MS5" i="6"/>
  <c r="MS4" i="6"/>
  <c r="MS3" i="6"/>
  <c r="MO11" i="6"/>
  <c r="MP11" i="6"/>
  <c r="MO12" i="6"/>
  <c r="MP12" i="6"/>
  <c r="MO8" i="6"/>
  <c r="MP8" i="6"/>
  <c r="MO9" i="6"/>
  <c r="MP9" i="6"/>
  <c r="MO5" i="6"/>
  <c r="MP5" i="6"/>
  <c r="MO6" i="6"/>
  <c r="MP6" i="6"/>
  <c r="MN12" i="6"/>
  <c r="MN11" i="6"/>
  <c r="MN9" i="6"/>
  <c r="MN8" i="6"/>
  <c r="MN6" i="6"/>
  <c r="MN5" i="6"/>
  <c r="MN4" i="6"/>
  <c r="MN3" i="6"/>
  <c r="MJ11" i="6"/>
  <c r="MK11" i="6"/>
  <c r="MJ12" i="6"/>
  <c r="MK12" i="6"/>
  <c r="MJ8" i="6"/>
  <c r="MK8" i="6"/>
  <c r="MJ9" i="6"/>
  <c r="MK9" i="6"/>
  <c r="MJ5" i="6"/>
  <c r="MK5" i="6"/>
  <c r="MJ6" i="6"/>
  <c r="MK6" i="6"/>
  <c r="MI12" i="6"/>
  <c r="MI11" i="6"/>
  <c r="MI9" i="6"/>
  <c r="MI8" i="6"/>
  <c r="MI6" i="6"/>
  <c r="MI5" i="6"/>
  <c r="MI4" i="6"/>
  <c r="MI3" i="6"/>
  <c r="ME11" i="6"/>
  <c r="MF11" i="6"/>
  <c r="ME12" i="6"/>
  <c r="MF12" i="6"/>
  <c r="ME8" i="6"/>
  <c r="MF8" i="6"/>
  <c r="ME9" i="6"/>
  <c r="MF9" i="6"/>
  <c r="MD15" i="6"/>
  <c r="LY15" i="6"/>
  <c r="LT15" i="6"/>
  <c r="MD12" i="6"/>
  <c r="MD11" i="6"/>
  <c r="MD9" i="6"/>
  <c r="MD8" i="6"/>
  <c r="ME5" i="6"/>
  <c r="MF5" i="6"/>
  <c r="ME6" i="6"/>
  <c r="MF6" i="6"/>
  <c r="MD6" i="6"/>
  <c r="MD5" i="6"/>
  <c r="MD4" i="6"/>
  <c r="MD3" i="6"/>
  <c r="LZ11" i="6"/>
  <c r="MA11" i="6"/>
  <c r="LZ12" i="6"/>
  <c r="MA12" i="6"/>
  <c r="LZ8" i="6"/>
  <c r="MA8" i="6"/>
  <c r="LZ9" i="6"/>
  <c r="MA9" i="6"/>
  <c r="LZ5" i="6"/>
  <c r="MA5" i="6"/>
  <c r="LZ6" i="6"/>
  <c r="MA6" i="6"/>
  <c r="LY12" i="6"/>
  <c r="LY11" i="6"/>
  <c r="LY9" i="6"/>
  <c r="LY8" i="6"/>
  <c r="LY6" i="6"/>
  <c r="LY5" i="6"/>
  <c r="C121" i="19" l="1"/>
  <c r="AL5" i="19"/>
  <c r="AK22" i="19"/>
  <c r="AJ21" i="19"/>
  <c r="AL19" i="19"/>
  <c r="AK18" i="19"/>
  <c r="AJ17" i="19"/>
  <c r="AL15" i="19"/>
  <c r="AK14" i="19"/>
  <c r="AJ13" i="19"/>
  <c r="AL11" i="19"/>
  <c r="AK10" i="19"/>
  <c r="AJ9" i="19"/>
  <c r="AL7" i="19"/>
  <c r="AK6" i="19"/>
  <c r="AK5" i="19"/>
  <c r="B121" i="19"/>
  <c r="AL63" i="19"/>
  <c r="AJ64" i="19"/>
  <c r="LU11" i="6"/>
  <c r="LV11" i="6"/>
  <c r="LU12" i="6"/>
  <c r="LV12" i="6"/>
  <c r="LU8" i="6"/>
  <c r="LV8" i="6"/>
  <c r="LU9" i="6"/>
  <c r="LV9" i="6"/>
  <c r="LU5" i="6"/>
  <c r="LV5" i="6"/>
  <c r="LU6" i="6"/>
  <c r="LV6" i="6"/>
  <c r="LT12" i="6"/>
  <c r="LT11" i="6"/>
  <c r="LT9" i="6"/>
  <c r="LT8" i="6"/>
  <c r="LT6" i="6"/>
  <c r="LT5" i="6"/>
  <c r="LO17" i="6"/>
  <c r="LP17" i="6"/>
  <c r="LR17" i="6" s="1"/>
  <c r="LS17" i="6" s="1"/>
  <c r="LQ17" i="6"/>
  <c r="LO18" i="6"/>
  <c r="LP18" i="6"/>
  <c r="LQ18" i="6"/>
  <c r="LO19" i="6"/>
  <c r="LP19" i="6"/>
  <c r="LQ19" i="6"/>
  <c r="LO20" i="6"/>
  <c r="LP20" i="6"/>
  <c r="LQ20" i="6"/>
  <c r="LO21" i="6"/>
  <c r="LP21" i="6"/>
  <c r="LQ21" i="6"/>
  <c r="LO22" i="6"/>
  <c r="LP22" i="6"/>
  <c r="LQ22" i="6"/>
  <c r="LR22" i="6" s="1"/>
  <c r="LS22" i="6" s="1"/>
  <c r="LO23" i="6"/>
  <c r="LP23" i="6"/>
  <c r="LQ23" i="6"/>
  <c r="LO24" i="6"/>
  <c r="LP24" i="6"/>
  <c r="LQ24" i="6"/>
  <c r="LO25" i="6"/>
  <c r="LP25" i="6"/>
  <c r="LR25" i="6" s="1"/>
  <c r="LS25" i="6" s="1"/>
  <c r="LQ25" i="6"/>
  <c r="LO26" i="6"/>
  <c r="LP26" i="6"/>
  <c r="LQ26" i="6"/>
  <c r="LO27" i="6"/>
  <c r="LP27" i="6"/>
  <c r="LQ27" i="6"/>
  <c r="LO28" i="6"/>
  <c r="LP28" i="6"/>
  <c r="LQ28" i="6"/>
  <c r="LO29" i="6"/>
  <c r="LP29" i="6"/>
  <c r="LQ29" i="6"/>
  <c r="LO30" i="6"/>
  <c r="LP30" i="6"/>
  <c r="LQ30" i="6"/>
  <c r="LR30" i="6" s="1"/>
  <c r="LS30" i="6" s="1"/>
  <c r="LO31" i="6"/>
  <c r="LP31" i="6"/>
  <c r="LQ31" i="6"/>
  <c r="LO32" i="6"/>
  <c r="LP32" i="6"/>
  <c r="LQ32" i="6"/>
  <c r="LO33" i="6"/>
  <c r="LP33" i="6"/>
  <c r="LR33" i="6" s="1"/>
  <c r="LS33" i="6" s="1"/>
  <c r="LQ33" i="6"/>
  <c r="LO34" i="6"/>
  <c r="LP34" i="6"/>
  <c r="LQ34" i="6"/>
  <c r="LO35" i="6"/>
  <c r="LP35" i="6"/>
  <c r="LQ35" i="6"/>
  <c r="LO36" i="6"/>
  <c r="LP36" i="6"/>
  <c r="LQ36" i="6"/>
  <c r="LO37" i="6"/>
  <c r="LP37" i="6"/>
  <c r="LQ37" i="6"/>
  <c r="LO38" i="6"/>
  <c r="LP38" i="6"/>
  <c r="LQ38" i="6"/>
  <c r="LR38" i="6" s="1"/>
  <c r="LS38" i="6" s="1"/>
  <c r="LO39" i="6"/>
  <c r="LP39" i="6"/>
  <c r="LQ39" i="6"/>
  <c r="LO40" i="6"/>
  <c r="LP40" i="6"/>
  <c r="LQ40" i="6"/>
  <c r="LO41" i="6"/>
  <c r="LP41" i="6"/>
  <c r="LR41" i="6" s="1"/>
  <c r="LS41" i="6" s="1"/>
  <c r="LQ41" i="6"/>
  <c r="LO42" i="6"/>
  <c r="LP42" i="6"/>
  <c r="LQ42" i="6"/>
  <c r="LO43" i="6"/>
  <c r="LP43" i="6"/>
  <c r="LQ43" i="6"/>
  <c r="LO44" i="6"/>
  <c r="LP44" i="6"/>
  <c r="LQ44" i="6"/>
  <c r="LO45" i="6"/>
  <c r="LP45" i="6"/>
  <c r="LQ45" i="6"/>
  <c r="LO46" i="6"/>
  <c r="LP46" i="6"/>
  <c r="LQ46" i="6"/>
  <c r="LR46" i="6" s="1"/>
  <c r="LS46" i="6" s="1"/>
  <c r="LO47" i="6"/>
  <c r="LP47" i="6"/>
  <c r="LQ47" i="6"/>
  <c r="LO48" i="6"/>
  <c r="LP48" i="6"/>
  <c r="LQ48" i="6"/>
  <c r="LO49" i="6"/>
  <c r="LP49" i="6"/>
  <c r="LR49" i="6" s="1"/>
  <c r="LS49" i="6" s="1"/>
  <c r="LQ49" i="6"/>
  <c r="LO50" i="6"/>
  <c r="LP50" i="6"/>
  <c r="LQ50" i="6"/>
  <c r="LO51" i="6"/>
  <c r="LP51" i="6"/>
  <c r="LQ51" i="6"/>
  <c r="LO52" i="6"/>
  <c r="LP52" i="6"/>
  <c r="LQ52" i="6"/>
  <c r="LO53" i="6"/>
  <c r="LP53" i="6"/>
  <c r="LQ53" i="6"/>
  <c r="LO54" i="6"/>
  <c r="LP54" i="6"/>
  <c r="LQ54" i="6"/>
  <c r="LR54" i="6" s="1"/>
  <c r="LS54" i="6" s="1"/>
  <c r="LO55" i="6"/>
  <c r="LP55" i="6"/>
  <c r="LQ55" i="6"/>
  <c r="LO56" i="6"/>
  <c r="LP56" i="6"/>
  <c r="LQ56" i="6"/>
  <c r="LO57" i="6"/>
  <c r="LP57" i="6"/>
  <c r="LR57" i="6" s="1"/>
  <c r="LS57" i="6" s="1"/>
  <c r="LQ57" i="6"/>
  <c r="LO58" i="6"/>
  <c r="LP58" i="6"/>
  <c r="LQ58" i="6"/>
  <c r="LO59" i="6"/>
  <c r="LP59" i="6"/>
  <c r="LQ59" i="6"/>
  <c r="LO60" i="6"/>
  <c r="LP60" i="6"/>
  <c r="LQ60" i="6"/>
  <c r="LO61" i="6"/>
  <c r="LP61" i="6"/>
  <c r="LQ61" i="6"/>
  <c r="LO62" i="6"/>
  <c r="LP62" i="6"/>
  <c r="LQ62" i="6"/>
  <c r="LO63" i="6"/>
  <c r="LP63" i="6"/>
  <c r="LQ63" i="6"/>
  <c r="LO64" i="6"/>
  <c r="LP64" i="6"/>
  <c r="LQ64" i="6"/>
  <c r="LO65" i="6"/>
  <c r="LP65" i="6"/>
  <c r="LR65" i="6" s="1"/>
  <c r="LS65" i="6" s="1"/>
  <c r="LQ65" i="6"/>
  <c r="LO66" i="6"/>
  <c r="LP66" i="6"/>
  <c r="LQ66" i="6"/>
  <c r="LO67" i="6"/>
  <c r="LP67" i="6"/>
  <c r="LQ67" i="6"/>
  <c r="LO68" i="6"/>
  <c r="LP68" i="6"/>
  <c r="LQ68" i="6"/>
  <c r="LO69" i="6"/>
  <c r="LP69" i="6"/>
  <c r="LQ69" i="6"/>
  <c r="LO70" i="6"/>
  <c r="LP70" i="6"/>
  <c r="LQ70" i="6"/>
  <c r="LR70" i="6" s="1"/>
  <c r="LS70" i="6" s="1"/>
  <c r="LO71" i="6"/>
  <c r="LP71" i="6"/>
  <c r="LQ71" i="6"/>
  <c r="LO72" i="6"/>
  <c r="LP72" i="6"/>
  <c r="LQ72" i="6"/>
  <c r="LO73" i="6"/>
  <c r="LP73" i="6"/>
  <c r="LR73" i="6" s="1"/>
  <c r="LS73" i="6" s="1"/>
  <c r="LQ73" i="6"/>
  <c r="LO74" i="6"/>
  <c r="LP74" i="6"/>
  <c r="LQ74" i="6"/>
  <c r="LO75" i="6"/>
  <c r="LP75" i="6"/>
  <c r="LQ75" i="6"/>
  <c r="LO76" i="6"/>
  <c r="AJ65" i="19" s="1"/>
  <c r="LP76" i="6"/>
  <c r="AK65" i="19" s="1"/>
  <c r="LQ76" i="6"/>
  <c r="AL65" i="19" s="1"/>
  <c r="AJ66" i="19"/>
  <c r="AK66" i="19"/>
  <c r="AL66" i="19"/>
  <c r="LO78" i="6"/>
  <c r="AJ67" i="19" s="1"/>
  <c r="LP78" i="6"/>
  <c r="AK67" i="19" s="1"/>
  <c r="LQ78" i="6"/>
  <c r="AL67" i="19" s="1"/>
  <c r="LO79" i="6"/>
  <c r="AJ68" i="19" s="1"/>
  <c r="LP79" i="6"/>
  <c r="AK68" i="19" s="1"/>
  <c r="LQ79" i="6"/>
  <c r="AL68" i="19" s="1"/>
  <c r="LO80" i="6"/>
  <c r="AJ69" i="19" s="1"/>
  <c r="LP80" i="6"/>
  <c r="AK69" i="19" s="1"/>
  <c r="LQ80" i="6"/>
  <c r="AL69" i="19" s="1"/>
  <c r="LO81" i="6"/>
  <c r="AJ70" i="19" s="1"/>
  <c r="LP81" i="6"/>
  <c r="AK70" i="19" s="1"/>
  <c r="LQ81" i="6"/>
  <c r="AL70" i="19" s="1"/>
  <c r="LO82" i="6"/>
  <c r="AJ71" i="19" s="1"/>
  <c r="LP82" i="6"/>
  <c r="AK71" i="19" s="1"/>
  <c r="LQ82" i="6"/>
  <c r="AL71" i="19" s="1"/>
  <c r="AJ72" i="19"/>
  <c r="AK72" i="19"/>
  <c r="AL72" i="19"/>
  <c r="LO84" i="6"/>
  <c r="AJ73" i="19" s="1"/>
  <c r="LP84" i="6"/>
  <c r="AK73" i="19" s="1"/>
  <c r="LQ84" i="6"/>
  <c r="AL73" i="19" s="1"/>
  <c r="LO85" i="6"/>
  <c r="AJ74" i="19" s="1"/>
  <c r="LP85" i="6"/>
  <c r="AK74" i="19" s="1"/>
  <c r="LQ85" i="6"/>
  <c r="AL74" i="19" s="1"/>
  <c r="LO86" i="6"/>
  <c r="AJ75" i="19" s="1"/>
  <c r="LP86" i="6"/>
  <c r="AK75" i="19" s="1"/>
  <c r="LQ86" i="6"/>
  <c r="AL75" i="19" s="1"/>
  <c r="LO87" i="6"/>
  <c r="AJ76" i="19" s="1"/>
  <c r="LP87" i="6"/>
  <c r="AK76" i="19" s="1"/>
  <c r="LQ87" i="6"/>
  <c r="AL76" i="19" s="1"/>
  <c r="LO88" i="6"/>
  <c r="AJ77" i="19" s="1"/>
  <c r="LP88" i="6"/>
  <c r="AK77" i="19" s="1"/>
  <c r="LQ88" i="6"/>
  <c r="AL77" i="19" s="1"/>
  <c r="LO89" i="6"/>
  <c r="AJ78" i="19" s="1"/>
  <c r="LP89" i="6"/>
  <c r="AK78" i="19" s="1"/>
  <c r="LQ89" i="6"/>
  <c r="AL78" i="19" s="1"/>
  <c r="LO90" i="6"/>
  <c r="AJ79" i="19" s="1"/>
  <c r="LP90" i="6"/>
  <c r="AK79" i="19" s="1"/>
  <c r="LQ90" i="6"/>
  <c r="AL79" i="19" s="1"/>
  <c r="LO91" i="6"/>
  <c r="AJ80" i="19" s="1"/>
  <c r="LP91" i="6"/>
  <c r="AK80" i="19" s="1"/>
  <c r="LQ91" i="6"/>
  <c r="AL80" i="19" s="1"/>
  <c r="LO92" i="6"/>
  <c r="AJ81" i="19" s="1"/>
  <c r="LP92" i="6"/>
  <c r="AK81" i="19" s="1"/>
  <c r="LQ92" i="6"/>
  <c r="AL81" i="19" s="1"/>
  <c r="LO93" i="6"/>
  <c r="AJ82" i="19" s="1"/>
  <c r="LP93" i="6"/>
  <c r="AK82" i="19" s="1"/>
  <c r="LQ93" i="6"/>
  <c r="AL82" i="19" s="1"/>
  <c r="LO94" i="6"/>
  <c r="AJ83" i="19" s="1"/>
  <c r="LP94" i="6"/>
  <c r="AK83" i="19" s="1"/>
  <c r="LQ94" i="6"/>
  <c r="AL83" i="19" s="1"/>
  <c r="LO95" i="6"/>
  <c r="AJ84" i="19" s="1"/>
  <c r="LP95" i="6"/>
  <c r="AK84" i="19" s="1"/>
  <c r="LQ95" i="6"/>
  <c r="AL84" i="19" s="1"/>
  <c r="LO96" i="6"/>
  <c r="AJ85" i="19" s="1"/>
  <c r="LP96" i="6"/>
  <c r="AK85" i="19" s="1"/>
  <c r="LQ96" i="6"/>
  <c r="AL85" i="19" s="1"/>
  <c r="LO97" i="6"/>
  <c r="AJ86" i="19" s="1"/>
  <c r="LP97" i="6"/>
  <c r="AK86" i="19" s="1"/>
  <c r="LQ97" i="6"/>
  <c r="AL86" i="19" s="1"/>
  <c r="LO98" i="6"/>
  <c r="AJ87" i="19" s="1"/>
  <c r="LP98" i="6"/>
  <c r="AK87" i="19" s="1"/>
  <c r="LQ98" i="6"/>
  <c r="AL87" i="19" s="1"/>
  <c r="LO99" i="6"/>
  <c r="LP99" i="6"/>
  <c r="AK88" i="19" s="1"/>
  <c r="LQ99" i="6"/>
  <c r="AL88" i="19" s="1"/>
  <c r="LO100" i="6"/>
  <c r="AJ89" i="19" s="1"/>
  <c r="LP100" i="6"/>
  <c r="AK89" i="19" s="1"/>
  <c r="LQ100" i="6"/>
  <c r="AL89" i="19" s="1"/>
  <c r="LO101" i="6"/>
  <c r="AJ90" i="19" s="1"/>
  <c r="LP101" i="6"/>
  <c r="AK90" i="19" s="1"/>
  <c r="LQ101" i="6"/>
  <c r="AL90" i="19" s="1"/>
  <c r="LO102" i="6"/>
  <c r="AJ91" i="19" s="1"/>
  <c r="LP102" i="6"/>
  <c r="AK91" i="19" s="1"/>
  <c r="LQ102" i="6"/>
  <c r="AL91" i="19" s="1"/>
  <c r="LO103" i="6"/>
  <c r="LP103" i="6"/>
  <c r="AK92" i="19" s="1"/>
  <c r="LQ103" i="6"/>
  <c r="AL92" i="19" s="1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LO15" i="6"/>
  <c r="LQ16" i="6"/>
  <c r="LP16" i="6"/>
  <c r="LO16" i="6"/>
  <c r="LP11" i="6"/>
  <c r="LQ11" i="6"/>
  <c r="LP12" i="6"/>
  <c r="LQ12" i="6"/>
  <c r="LP8" i="6"/>
  <c r="LQ8" i="6"/>
  <c r="LP9" i="6"/>
  <c r="LQ9" i="6"/>
  <c r="LP5" i="6"/>
  <c r="LQ5" i="6"/>
  <c r="LP6" i="6"/>
  <c r="LQ6" i="6"/>
  <c r="LO12" i="6"/>
  <c r="LO11" i="6"/>
  <c r="LO9" i="6"/>
  <c r="LO8" i="6"/>
  <c r="LO6" i="6"/>
  <c r="LO5" i="6"/>
  <c r="LY4" i="6"/>
  <c r="LY3" i="6"/>
  <c r="LT4" i="6"/>
  <c r="LT3" i="6"/>
  <c r="LO4" i="6"/>
  <c r="LO3" i="6"/>
  <c r="MU133" i="6"/>
  <c r="MU1" i="6" s="1"/>
  <c r="MT133" i="6"/>
  <c r="MT1" i="6" s="1"/>
  <c r="MS133" i="6"/>
  <c r="MS1" i="6" s="1"/>
  <c r="MV16" i="6"/>
  <c r="MU13" i="6"/>
  <c r="MT13" i="6"/>
  <c r="MS13" i="6"/>
  <c r="MV12" i="6"/>
  <c r="MV11" i="6"/>
  <c r="MP133" i="6"/>
  <c r="MP1" i="6" s="1"/>
  <c r="MO133" i="6"/>
  <c r="MO1" i="6" s="1"/>
  <c r="MN133" i="6"/>
  <c r="MN1" i="6" s="1"/>
  <c r="MQ132" i="6"/>
  <c r="MR132" i="6" s="1"/>
  <c r="MQ107" i="6"/>
  <c r="MR107" i="6" s="1"/>
  <c r="MQ106" i="6"/>
  <c r="MR106" i="6" s="1"/>
  <c r="MQ105" i="6"/>
  <c r="MR105" i="6" s="1"/>
  <c r="MQ104" i="6"/>
  <c r="MR104" i="6" s="1"/>
  <c r="MQ103" i="6"/>
  <c r="MR103" i="6" s="1"/>
  <c r="MQ102" i="6"/>
  <c r="MR102" i="6" s="1"/>
  <c r="MQ101" i="6"/>
  <c r="MR101" i="6" s="1"/>
  <c r="MQ100" i="6"/>
  <c r="MR100" i="6" s="1"/>
  <c r="MQ99" i="6"/>
  <c r="MR99" i="6" s="1"/>
  <c r="MQ98" i="6"/>
  <c r="MR98" i="6" s="1"/>
  <c r="MQ97" i="6"/>
  <c r="MR97" i="6" s="1"/>
  <c r="MQ96" i="6"/>
  <c r="MR96" i="6" s="1"/>
  <c r="MQ95" i="6"/>
  <c r="MR95" i="6" s="1"/>
  <c r="MQ94" i="6"/>
  <c r="MR94" i="6" s="1"/>
  <c r="MQ93" i="6"/>
  <c r="MR93" i="6" s="1"/>
  <c r="MQ92" i="6"/>
  <c r="MR92" i="6" s="1"/>
  <c r="MQ91" i="6"/>
  <c r="MR91" i="6" s="1"/>
  <c r="MQ90" i="6"/>
  <c r="MR90" i="6" s="1"/>
  <c r="MQ89" i="6"/>
  <c r="MR89" i="6" s="1"/>
  <c r="MQ88" i="6"/>
  <c r="MR88" i="6" s="1"/>
  <c r="MQ87" i="6"/>
  <c r="MR87" i="6" s="1"/>
  <c r="MQ86" i="6"/>
  <c r="MR86" i="6" s="1"/>
  <c r="MQ85" i="6"/>
  <c r="MR85" i="6" s="1"/>
  <c r="MQ84" i="6"/>
  <c r="MR84" i="6" s="1"/>
  <c r="MQ83" i="6"/>
  <c r="MR83" i="6" s="1"/>
  <c r="MQ82" i="6"/>
  <c r="MR82" i="6" s="1"/>
  <c r="MQ81" i="6"/>
  <c r="MR81" i="6" s="1"/>
  <c r="MQ80" i="6"/>
  <c r="MR80" i="6" s="1"/>
  <c r="MQ79" i="6"/>
  <c r="MR79" i="6" s="1"/>
  <c r="MQ78" i="6"/>
  <c r="MR78" i="6" s="1"/>
  <c r="MQ77" i="6"/>
  <c r="MR77" i="6" s="1"/>
  <c r="MQ76" i="6"/>
  <c r="MR76" i="6" s="1"/>
  <c r="MQ75" i="6"/>
  <c r="MR75" i="6" s="1"/>
  <c r="MQ74" i="6"/>
  <c r="MR74" i="6" s="1"/>
  <c r="MQ73" i="6"/>
  <c r="MR73" i="6" s="1"/>
  <c r="MQ72" i="6"/>
  <c r="MR72" i="6" s="1"/>
  <c r="MQ71" i="6"/>
  <c r="MR71" i="6" s="1"/>
  <c r="MQ70" i="6"/>
  <c r="MR70" i="6" s="1"/>
  <c r="MQ69" i="6"/>
  <c r="MR69" i="6" s="1"/>
  <c r="MQ68" i="6"/>
  <c r="MR68" i="6" s="1"/>
  <c r="MQ67" i="6"/>
  <c r="MR67" i="6" s="1"/>
  <c r="MQ66" i="6"/>
  <c r="MR66" i="6" s="1"/>
  <c r="MQ65" i="6"/>
  <c r="MR65" i="6" s="1"/>
  <c r="MQ64" i="6"/>
  <c r="MR64" i="6" s="1"/>
  <c r="MQ63" i="6"/>
  <c r="MR63" i="6" s="1"/>
  <c r="MQ62" i="6"/>
  <c r="MR62" i="6" s="1"/>
  <c r="MQ61" i="6"/>
  <c r="MR61" i="6" s="1"/>
  <c r="MQ60" i="6"/>
  <c r="MR60" i="6" s="1"/>
  <c r="MQ59" i="6"/>
  <c r="MR59" i="6" s="1"/>
  <c r="MQ58" i="6"/>
  <c r="MR58" i="6" s="1"/>
  <c r="MQ57" i="6"/>
  <c r="MR57" i="6" s="1"/>
  <c r="MQ56" i="6"/>
  <c r="MR56" i="6" s="1"/>
  <c r="MQ55" i="6"/>
  <c r="MR55" i="6" s="1"/>
  <c r="MQ54" i="6"/>
  <c r="MR54" i="6" s="1"/>
  <c r="MQ53" i="6"/>
  <c r="MR53" i="6" s="1"/>
  <c r="MQ52" i="6"/>
  <c r="MR52" i="6" s="1"/>
  <c r="MQ51" i="6"/>
  <c r="MR51" i="6" s="1"/>
  <c r="MQ50" i="6"/>
  <c r="MR50" i="6" s="1"/>
  <c r="MQ49" i="6"/>
  <c r="MR49" i="6" s="1"/>
  <c r="MQ48" i="6"/>
  <c r="MR48" i="6" s="1"/>
  <c r="MQ47" i="6"/>
  <c r="MR47" i="6" s="1"/>
  <c r="MQ46" i="6"/>
  <c r="MR46" i="6" s="1"/>
  <c r="MQ45" i="6"/>
  <c r="MR45" i="6" s="1"/>
  <c r="MQ44" i="6"/>
  <c r="MR44" i="6" s="1"/>
  <c r="MQ43" i="6"/>
  <c r="MR43" i="6" s="1"/>
  <c r="MQ42" i="6"/>
  <c r="MR42" i="6" s="1"/>
  <c r="MQ41" i="6"/>
  <c r="MR41" i="6" s="1"/>
  <c r="MQ40" i="6"/>
  <c r="MR40" i="6" s="1"/>
  <c r="MQ39" i="6"/>
  <c r="MR39" i="6" s="1"/>
  <c r="MQ38" i="6"/>
  <c r="MR38" i="6" s="1"/>
  <c r="MQ37" i="6"/>
  <c r="MR37" i="6" s="1"/>
  <c r="MQ36" i="6"/>
  <c r="MR36" i="6" s="1"/>
  <c r="MQ35" i="6"/>
  <c r="MR35" i="6" s="1"/>
  <c r="MQ34" i="6"/>
  <c r="MR34" i="6" s="1"/>
  <c r="MQ33" i="6"/>
  <c r="MR33" i="6" s="1"/>
  <c r="MQ32" i="6"/>
  <c r="MR32" i="6" s="1"/>
  <c r="MQ31" i="6"/>
  <c r="MR31" i="6" s="1"/>
  <c r="MQ30" i="6"/>
  <c r="MR30" i="6" s="1"/>
  <c r="MQ29" i="6"/>
  <c r="MR29" i="6" s="1"/>
  <c r="MQ28" i="6"/>
  <c r="MR28" i="6" s="1"/>
  <c r="MQ27" i="6"/>
  <c r="MR27" i="6" s="1"/>
  <c r="MQ26" i="6"/>
  <c r="MR26" i="6" s="1"/>
  <c r="MQ25" i="6"/>
  <c r="MR25" i="6" s="1"/>
  <c r="MQ24" i="6"/>
  <c r="MR24" i="6" s="1"/>
  <c r="MQ23" i="6"/>
  <c r="MR23" i="6" s="1"/>
  <c r="MQ22" i="6"/>
  <c r="MR22" i="6" s="1"/>
  <c r="MQ21" i="6"/>
  <c r="MR21" i="6" s="1"/>
  <c r="MQ20" i="6"/>
  <c r="MR20" i="6" s="1"/>
  <c r="MQ19" i="6"/>
  <c r="MR19" i="6" s="1"/>
  <c r="MQ18" i="6"/>
  <c r="MR18" i="6" s="1"/>
  <c r="MQ17" i="6"/>
  <c r="MR17" i="6" s="1"/>
  <c r="MQ16" i="6"/>
  <c r="MR16" i="6" s="1"/>
  <c r="MP13" i="6"/>
  <c r="MO13" i="6"/>
  <c r="MN13" i="6"/>
  <c r="MQ12" i="6"/>
  <c r="MQ11" i="6"/>
  <c r="MK133" i="6"/>
  <c r="MK1" i="6" s="1"/>
  <c r="MJ133" i="6"/>
  <c r="MJ1" i="6" s="1"/>
  <c r="MI133" i="6"/>
  <c r="MI1" i="6" s="1"/>
  <c r="ML107" i="6"/>
  <c r="MM107" i="6" s="1"/>
  <c r="ML106" i="6"/>
  <c r="MM106" i="6" s="1"/>
  <c r="ML105" i="6"/>
  <c r="MM105" i="6" s="1"/>
  <c r="ML104" i="6"/>
  <c r="MM104" i="6" s="1"/>
  <c r="ML103" i="6"/>
  <c r="MM103" i="6" s="1"/>
  <c r="ML102" i="6"/>
  <c r="MM102" i="6" s="1"/>
  <c r="ML101" i="6"/>
  <c r="MM101" i="6" s="1"/>
  <c r="ML100" i="6"/>
  <c r="MM100" i="6" s="1"/>
  <c r="ML99" i="6"/>
  <c r="MM99" i="6" s="1"/>
  <c r="ML98" i="6"/>
  <c r="MM98" i="6" s="1"/>
  <c r="ML97" i="6"/>
  <c r="MM97" i="6" s="1"/>
  <c r="ML96" i="6"/>
  <c r="MM96" i="6" s="1"/>
  <c r="ML95" i="6"/>
  <c r="MM95" i="6" s="1"/>
  <c r="ML94" i="6"/>
  <c r="MM94" i="6" s="1"/>
  <c r="ML93" i="6"/>
  <c r="MM93" i="6" s="1"/>
  <c r="ML92" i="6"/>
  <c r="MM92" i="6" s="1"/>
  <c r="ML91" i="6"/>
  <c r="MM91" i="6" s="1"/>
  <c r="ML90" i="6"/>
  <c r="MM90" i="6" s="1"/>
  <c r="ML89" i="6"/>
  <c r="MM89" i="6" s="1"/>
  <c r="ML88" i="6"/>
  <c r="MM88" i="6" s="1"/>
  <c r="ML87" i="6"/>
  <c r="MM87" i="6" s="1"/>
  <c r="ML86" i="6"/>
  <c r="MM86" i="6" s="1"/>
  <c r="ML85" i="6"/>
  <c r="MM85" i="6" s="1"/>
  <c r="ML84" i="6"/>
  <c r="MM84" i="6" s="1"/>
  <c r="ML83" i="6"/>
  <c r="MM83" i="6" s="1"/>
  <c r="ML82" i="6"/>
  <c r="MM82" i="6" s="1"/>
  <c r="ML81" i="6"/>
  <c r="MM81" i="6" s="1"/>
  <c r="ML80" i="6"/>
  <c r="MM80" i="6" s="1"/>
  <c r="ML79" i="6"/>
  <c r="MM79" i="6" s="1"/>
  <c r="ML78" i="6"/>
  <c r="MM78" i="6" s="1"/>
  <c r="ML77" i="6"/>
  <c r="MM77" i="6" s="1"/>
  <c r="ML76" i="6"/>
  <c r="MM76" i="6" s="1"/>
  <c r="ML75" i="6"/>
  <c r="MM75" i="6" s="1"/>
  <c r="ML74" i="6"/>
  <c r="MM74" i="6" s="1"/>
  <c r="ML73" i="6"/>
  <c r="MM73" i="6" s="1"/>
  <c r="ML72" i="6"/>
  <c r="MM72" i="6" s="1"/>
  <c r="ML71" i="6"/>
  <c r="MM71" i="6" s="1"/>
  <c r="ML70" i="6"/>
  <c r="MM70" i="6" s="1"/>
  <c r="ML69" i="6"/>
  <c r="MM69" i="6" s="1"/>
  <c r="ML68" i="6"/>
  <c r="MM68" i="6" s="1"/>
  <c r="ML67" i="6"/>
  <c r="MM67" i="6" s="1"/>
  <c r="ML66" i="6"/>
  <c r="MM66" i="6" s="1"/>
  <c r="ML65" i="6"/>
  <c r="MM65" i="6" s="1"/>
  <c r="ML64" i="6"/>
  <c r="MM64" i="6" s="1"/>
  <c r="ML63" i="6"/>
  <c r="MM63" i="6" s="1"/>
  <c r="ML62" i="6"/>
  <c r="MM62" i="6" s="1"/>
  <c r="ML61" i="6"/>
  <c r="MM61" i="6" s="1"/>
  <c r="ML60" i="6"/>
  <c r="MM60" i="6" s="1"/>
  <c r="ML59" i="6"/>
  <c r="MM59" i="6" s="1"/>
  <c r="ML58" i="6"/>
  <c r="MM58" i="6" s="1"/>
  <c r="ML57" i="6"/>
  <c r="MM57" i="6" s="1"/>
  <c r="ML56" i="6"/>
  <c r="MM56" i="6" s="1"/>
  <c r="ML55" i="6"/>
  <c r="MM55" i="6" s="1"/>
  <c r="ML54" i="6"/>
  <c r="MM54" i="6" s="1"/>
  <c r="ML53" i="6"/>
  <c r="MM53" i="6" s="1"/>
  <c r="ML52" i="6"/>
  <c r="MM52" i="6" s="1"/>
  <c r="ML51" i="6"/>
  <c r="MM51" i="6" s="1"/>
  <c r="ML50" i="6"/>
  <c r="MM50" i="6" s="1"/>
  <c r="ML49" i="6"/>
  <c r="MM49" i="6" s="1"/>
  <c r="ML48" i="6"/>
  <c r="MM48" i="6" s="1"/>
  <c r="ML47" i="6"/>
  <c r="MM47" i="6" s="1"/>
  <c r="ML46" i="6"/>
  <c r="MM46" i="6" s="1"/>
  <c r="ML45" i="6"/>
  <c r="MM45" i="6" s="1"/>
  <c r="ML44" i="6"/>
  <c r="MM44" i="6" s="1"/>
  <c r="ML43" i="6"/>
  <c r="MM43" i="6" s="1"/>
  <c r="ML42" i="6"/>
  <c r="MM42" i="6" s="1"/>
  <c r="ML41" i="6"/>
  <c r="MM41" i="6" s="1"/>
  <c r="ML40" i="6"/>
  <c r="MM40" i="6" s="1"/>
  <c r="ML39" i="6"/>
  <c r="MM39" i="6" s="1"/>
  <c r="ML38" i="6"/>
  <c r="MM38" i="6" s="1"/>
  <c r="ML37" i="6"/>
  <c r="MM37" i="6" s="1"/>
  <c r="ML36" i="6"/>
  <c r="MM36" i="6" s="1"/>
  <c r="ML35" i="6"/>
  <c r="MM35" i="6" s="1"/>
  <c r="ML34" i="6"/>
  <c r="MM34" i="6" s="1"/>
  <c r="ML33" i="6"/>
  <c r="MM33" i="6" s="1"/>
  <c r="ML32" i="6"/>
  <c r="MM32" i="6" s="1"/>
  <c r="ML31" i="6"/>
  <c r="MM31" i="6" s="1"/>
  <c r="ML30" i="6"/>
  <c r="MM30" i="6" s="1"/>
  <c r="ML29" i="6"/>
  <c r="MM29" i="6" s="1"/>
  <c r="ML28" i="6"/>
  <c r="MM28" i="6" s="1"/>
  <c r="ML27" i="6"/>
  <c r="MM27" i="6" s="1"/>
  <c r="ML26" i="6"/>
  <c r="MM26" i="6" s="1"/>
  <c r="ML25" i="6"/>
  <c r="MM25" i="6" s="1"/>
  <c r="ML24" i="6"/>
  <c r="MM24" i="6" s="1"/>
  <c r="ML23" i="6"/>
  <c r="MM23" i="6" s="1"/>
  <c r="ML22" i="6"/>
  <c r="MM22" i="6" s="1"/>
  <c r="ML21" i="6"/>
  <c r="MM21" i="6" s="1"/>
  <c r="ML20" i="6"/>
  <c r="MM20" i="6" s="1"/>
  <c r="ML19" i="6"/>
  <c r="MM19" i="6" s="1"/>
  <c r="ML18" i="6"/>
  <c r="MM18" i="6" s="1"/>
  <c r="ML17" i="6"/>
  <c r="MM17" i="6" s="1"/>
  <c r="ML16" i="6"/>
  <c r="MK13" i="6"/>
  <c r="MJ13" i="6"/>
  <c r="MI13" i="6"/>
  <c r="ML12" i="6"/>
  <c r="ML11" i="6"/>
  <c r="MF133" i="6"/>
  <c r="MF1" i="6" s="1"/>
  <c r="ME133" i="6"/>
  <c r="ME1" i="6" s="1"/>
  <c r="MD133" i="6"/>
  <c r="MD1" i="6" s="1"/>
  <c r="MG107" i="6"/>
  <c r="MH107" i="6" s="1"/>
  <c r="MG106" i="6"/>
  <c r="MH106" i="6" s="1"/>
  <c r="MG105" i="6"/>
  <c r="MH105" i="6" s="1"/>
  <c r="MG104" i="6"/>
  <c r="MH104" i="6" s="1"/>
  <c r="MG103" i="6"/>
  <c r="MH103" i="6" s="1"/>
  <c r="MG102" i="6"/>
  <c r="MH102" i="6" s="1"/>
  <c r="MG101" i="6"/>
  <c r="MH101" i="6" s="1"/>
  <c r="MG100" i="6"/>
  <c r="MH100" i="6" s="1"/>
  <c r="MG99" i="6"/>
  <c r="MH99" i="6" s="1"/>
  <c r="MG98" i="6"/>
  <c r="MH98" i="6" s="1"/>
  <c r="MG97" i="6"/>
  <c r="MH97" i="6" s="1"/>
  <c r="MG96" i="6"/>
  <c r="MH96" i="6" s="1"/>
  <c r="MG95" i="6"/>
  <c r="MH95" i="6" s="1"/>
  <c r="MG94" i="6"/>
  <c r="MH94" i="6" s="1"/>
  <c r="MG93" i="6"/>
  <c r="MH93" i="6" s="1"/>
  <c r="MG92" i="6"/>
  <c r="MH92" i="6" s="1"/>
  <c r="MG91" i="6"/>
  <c r="MH91" i="6" s="1"/>
  <c r="MG90" i="6"/>
  <c r="MH90" i="6" s="1"/>
  <c r="MG89" i="6"/>
  <c r="MH89" i="6" s="1"/>
  <c r="MG88" i="6"/>
  <c r="MH88" i="6" s="1"/>
  <c r="MG87" i="6"/>
  <c r="MH87" i="6" s="1"/>
  <c r="MG86" i="6"/>
  <c r="MH86" i="6" s="1"/>
  <c r="MG85" i="6"/>
  <c r="MH85" i="6" s="1"/>
  <c r="MG84" i="6"/>
  <c r="MH84" i="6" s="1"/>
  <c r="MG83" i="6"/>
  <c r="MH83" i="6" s="1"/>
  <c r="MG82" i="6"/>
  <c r="MH82" i="6" s="1"/>
  <c r="MG81" i="6"/>
  <c r="MH81" i="6" s="1"/>
  <c r="MG80" i="6"/>
  <c r="MH80" i="6" s="1"/>
  <c r="MG79" i="6"/>
  <c r="MH79" i="6" s="1"/>
  <c r="MG78" i="6"/>
  <c r="MH78" i="6" s="1"/>
  <c r="MG77" i="6"/>
  <c r="MH77" i="6" s="1"/>
  <c r="MG76" i="6"/>
  <c r="MH76" i="6" s="1"/>
  <c r="MG75" i="6"/>
  <c r="MH75" i="6" s="1"/>
  <c r="MG74" i="6"/>
  <c r="MH74" i="6" s="1"/>
  <c r="MG73" i="6"/>
  <c r="MH73" i="6" s="1"/>
  <c r="MG72" i="6"/>
  <c r="MH72" i="6" s="1"/>
  <c r="MG71" i="6"/>
  <c r="MH71" i="6" s="1"/>
  <c r="MG70" i="6"/>
  <c r="MH70" i="6" s="1"/>
  <c r="MG69" i="6"/>
  <c r="MH69" i="6" s="1"/>
  <c r="MG68" i="6"/>
  <c r="MH68" i="6" s="1"/>
  <c r="MG67" i="6"/>
  <c r="MH67" i="6" s="1"/>
  <c r="MG66" i="6"/>
  <c r="MH66" i="6" s="1"/>
  <c r="MG65" i="6"/>
  <c r="MH65" i="6" s="1"/>
  <c r="MG64" i="6"/>
  <c r="MH64" i="6" s="1"/>
  <c r="MG63" i="6"/>
  <c r="MH63" i="6" s="1"/>
  <c r="MG62" i="6"/>
  <c r="MH62" i="6" s="1"/>
  <c r="MG61" i="6"/>
  <c r="MH61" i="6" s="1"/>
  <c r="MG60" i="6"/>
  <c r="MH60" i="6" s="1"/>
  <c r="MG59" i="6"/>
  <c r="MH59" i="6" s="1"/>
  <c r="MG58" i="6"/>
  <c r="MH58" i="6" s="1"/>
  <c r="MG57" i="6"/>
  <c r="MH57" i="6" s="1"/>
  <c r="MG56" i="6"/>
  <c r="MH56" i="6" s="1"/>
  <c r="MG55" i="6"/>
  <c r="MH55" i="6" s="1"/>
  <c r="MG54" i="6"/>
  <c r="MH54" i="6" s="1"/>
  <c r="MG53" i="6"/>
  <c r="MH53" i="6" s="1"/>
  <c r="MG52" i="6"/>
  <c r="MH52" i="6" s="1"/>
  <c r="MG51" i="6"/>
  <c r="MH51" i="6" s="1"/>
  <c r="MG50" i="6"/>
  <c r="MH50" i="6" s="1"/>
  <c r="MG49" i="6"/>
  <c r="MH49" i="6" s="1"/>
  <c r="MG48" i="6"/>
  <c r="MH48" i="6" s="1"/>
  <c r="MG47" i="6"/>
  <c r="MH47" i="6" s="1"/>
  <c r="MG46" i="6"/>
  <c r="MH46" i="6" s="1"/>
  <c r="MG45" i="6"/>
  <c r="MH45" i="6" s="1"/>
  <c r="MG44" i="6"/>
  <c r="MH44" i="6" s="1"/>
  <c r="MG43" i="6"/>
  <c r="MH43" i="6" s="1"/>
  <c r="MG42" i="6"/>
  <c r="MH42" i="6" s="1"/>
  <c r="MG41" i="6"/>
  <c r="MH41" i="6" s="1"/>
  <c r="MG40" i="6"/>
  <c r="MH40" i="6" s="1"/>
  <c r="MG39" i="6"/>
  <c r="MH39" i="6" s="1"/>
  <c r="MG38" i="6"/>
  <c r="MH38" i="6" s="1"/>
  <c r="MG37" i="6"/>
  <c r="MH37" i="6" s="1"/>
  <c r="MG36" i="6"/>
  <c r="MH36" i="6" s="1"/>
  <c r="MG35" i="6"/>
  <c r="MH35" i="6" s="1"/>
  <c r="MG34" i="6"/>
  <c r="MH34" i="6" s="1"/>
  <c r="MG33" i="6"/>
  <c r="MH33" i="6" s="1"/>
  <c r="MG32" i="6"/>
  <c r="MH32" i="6" s="1"/>
  <c r="MG31" i="6"/>
  <c r="MH31" i="6" s="1"/>
  <c r="MG30" i="6"/>
  <c r="MH30" i="6" s="1"/>
  <c r="MG29" i="6"/>
  <c r="MH29" i="6" s="1"/>
  <c r="MG28" i="6"/>
  <c r="MH28" i="6" s="1"/>
  <c r="MG27" i="6"/>
  <c r="MH27" i="6" s="1"/>
  <c r="MG26" i="6"/>
  <c r="MH26" i="6" s="1"/>
  <c r="MG25" i="6"/>
  <c r="MH25" i="6" s="1"/>
  <c r="MG24" i="6"/>
  <c r="MH24" i="6" s="1"/>
  <c r="MG23" i="6"/>
  <c r="MH23" i="6" s="1"/>
  <c r="MG22" i="6"/>
  <c r="MH22" i="6" s="1"/>
  <c r="MG21" i="6"/>
  <c r="MH21" i="6" s="1"/>
  <c r="MG20" i="6"/>
  <c r="MH20" i="6" s="1"/>
  <c r="MG19" i="6"/>
  <c r="MH19" i="6" s="1"/>
  <c r="MG18" i="6"/>
  <c r="MH18" i="6" s="1"/>
  <c r="MG17" i="6"/>
  <c r="MH17" i="6" s="1"/>
  <c r="MG16" i="6"/>
  <c r="MF13" i="6"/>
  <c r="ME13" i="6"/>
  <c r="MD13" i="6"/>
  <c r="MG12" i="6"/>
  <c r="MG11" i="6"/>
  <c r="MA133" i="6"/>
  <c r="MA1" i="6" s="1"/>
  <c r="LZ133" i="6"/>
  <c r="LZ1" i="6" s="1"/>
  <c r="LY133" i="6"/>
  <c r="LY1" i="6" s="1"/>
  <c r="LV133" i="6"/>
  <c r="LV1" i="6" s="1"/>
  <c r="LU133" i="6"/>
  <c r="LU1" i="6" s="1"/>
  <c r="LT133" i="6"/>
  <c r="LT1" i="6" s="1"/>
  <c r="MB132" i="6"/>
  <c r="MC132" i="6" s="1"/>
  <c r="LW132" i="6"/>
  <c r="LX132" i="6" s="1"/>
  <c r="MB107" i="6"/>
  <c r="MC107" i="6" s="1"/>
  <c r="LW107" i="6"/>
  <c r="LX107" i="6" s="1"/>
  <c r="MB106" i="6"/>
  <c r="MC106" i="6" s="1"/>
  <c r="LW106" i="6"/>
  <c r="LX106" i="6" s="1"/>
  <c r="MB105" i="6"/>
  <c r="MC105" i="6" s="1"/>
  <c r="LW105" i="6"/>
  <c r="LX105" i="6" s="1"/>
  <c r="MB104" i="6"/>
  <c r="MC104" i="6" s="1"/>
  <c r="LW104" i="6"/>
  <c r="LX104" i="6" s="1"/>
  <c r="MB103" i="6"/>
  <c r="MC103" i="6" s="1"/>
  <c r="LW103" i="6"/>
  <c r="LX103" i="6" s="1"/>
  <c r="MB102" i="6"/>
  <c r="MC102" i="6" s="1"/>
  <c r="LW102" i="6"/>
  <c r="LX102" i="6" s="1"/>
  <c r="MB101" i="6"/>
  <c r="MC101" i="6" s="1"/>
  <c r="LW101" i="6"/>
  <c r="LX101" i="6" s="1"/>
  <c r="MB100" i="6"/>
  <c r="MC100" i="6" s="1"/>
  <c r="LW100" i="6"/>
  <c r="LX100" i="6" s="1"/>
  <c r="MB99" i="6"/>
  <c r="MC99" i="6" s="1"/>
  <c r="LW99" i="6"/>
  <c r="LX99" i="6" s="1"/>
  <c r="MB98" i="6"/>
  <c r="MC98" i="6" s="1"/>
  <c r="LW98" i="6"/>
  <c r="LX98" i="6" s="1"/>
  <c r="MB97" i="6"/>
  <c r="MC97" i="6" s="1"/>
  <c r="LW97" i="6"/>
  <c r="LX97" i="6" s="1"/>
  <c r="MB96" i="6"/>
  <c r="MC96" i="6" s="1"/>
  <c r="LW96" i="6"/>
  <c r="LX96" i="6" s="1"/>
  <c r="MB95" i="6"/>
  <c r="MC95" i="6" s="1"/>
  <c r="LW95" i="6"/>
  <c r="LX95" i="6" s="1"/>
  <c r="MB94" i="6"/>
  <c r="MC94" i="6" s="1"/>
  <c r="LW94" i="6"/>
  <c r="LX94" i="6" s="1"/>
  <c r="MB93" i="6"/>
  <c r="MC93" i="6" s="1"/>
  <c r="LW93" i="6"/>
  <c r="LX93" i="6" s="1"/>
  <c r="MB92" i="6"/>
  <c r="MC92" i="6" s="1"/>
  <c r="LW92" i="6"/>
  <c r="LX92" i="6" s="1"/>
  <c r="MB91" i="6"/>
  <c r="MC91" i="6" s="1"/>
  <c r="LW91" i="6"/>
  <c r="LX91" i="6" s="1"/>
  <c r="MB90" i="6"/>
  <c r="MC90" i="6" s="1"/>
  <c r="LW90" i="6"/>
  <c r="LX90" i="6" s="1"/>
  <c r="MB89" i="6"/>
  <c r="MC89" i="6" s="1"/>
  <c r="LW89" i="6"/>
  <c r="LX89" i="6" s="1"/>
  <c r="MB88" i="6"/>
  <c r="MC88" i="6" s="1"/>
  <c r="LW88" i="6"/>
  <c r="LX88" i="6" s="1"/>
  <c r="MB87" i="6"/>
  <c r="MC87" i="6" s="1"/>
  <c r="LW87" i="6"/>
  <c r="LX87" i="6" s="1"/>
  <c r="MB86" i="6"/>
  <c r="MC86" i="6" s="1"/>
  <c r="LW86" i="6"/>
  <c r="LX86" i="6" s="1"/>
  <c r="MB85" i="6"/>
  <c r="MC85" i="6" s="1"/>
  <c r="LW85" i="6"/>
  <c r="LX85" i="6" s="1"/>
  <c r="MB84" i="6"/>
  <c r="MC84" i="6" s="1"/>
  <c r="LW84" i="6"/>
  <c r="LX84" i="6" s="1"/>
  <c r="MB83" i="6"/>
  <c r="MC83" i="6" s="1"/>
  <c r="LW83" i="6"/>
  <c r="LX83" i="6" s="1"/>
  <c r="MB82" i="6"/>
  <c r="MC82" i="6" s="1"/>
  <c r="LW82" i="6"/>
  <c r="LX82" i="6" s="1"/>
  <c r="MB81" i="6"/>
  <c r="MC81" i="6" s="1"/>
  <c r="LW81" i="6"/>
  <c r="LX81" i="6" s="1"/>
  <c r="MB80" i="6"/>
  <c r="MC80" i="6" s="1"/>
  <c r="LW80" i="6"/>
  <c r="LX80" i="6" s="1"/>
  <c r="MB79" i="6"/>
  <c r="MC79" i="6" s="1"/>
  <c r="LW79" i="6"/>
  <c r="LX79" i="6" s="1"/>
  <c r="MB78" i="6"/>
  <c r="MC78" i="6" s="1"/>
  <c r="LW78" i="6"/>
  <c r="LX78" i="6" s="1"/>
  <c r="MB77" i="6"/>
  <c r="MC77" i="6" s="1"/>
  <c r="LW77" i="6"/>
  <c r="LX77" i="6" s="1"/>
  <c r="MB76" i="6"/>
  <c r="MC76" i="6" s="1"/>
  <c r="LW76" i="6"/>
  <c r="LX76" i="6" s="1"/>
  <c r="MB75" i="6"/>
  <c r="MC75" i="6" s="1"/>
  <c r="LW75" i="6"/>
  <c r="LX75" i="6" s="1"/>
  <c r="MB74" i="6"/>
  <c r="MC74" i="6" s="1"/>
  <c r="LW74" i="6"/>
  <c r="LX74" i="6" s="1"/>
  <c r="MB73" i="6"/>
  <c r="MC73" i="6" s="1"/>
  <c r="LW73" i="6"/>
  <c r="LX73" i="6" s="1"/>
  <c r="MB72" i="6"/>
  <c r="MC72" i="6" s="1"/>
  <c r="LW72" i="6"/>
  <c r="LX72" i="6" s="1"/>
  <c r="MB71" i="6"/>
  <c r="MC71" i="6" s="1"/>
  <c r="LW71" i="6"/>
  <c r="LX71" i="6" s="1"/>
  <c r="MB70" i="6"/>
  <c r="MC70" i="6" s="1"/>
  <c r="LW70" i="6"/>
  <c r="LX70" i="6" s="1"/>
  <c r="MB69" i="6"/>
  <c r="MC69" i="6" s="1"/>
  <c r="LW69" i="6"/>
  <c r="LX69" i="6" s="1"/>
  <c r="MB68" i="6"/>
  <c r="MC68" i="6" s="1"/>
  <c r="LW68" i="6"/>
  <c r="LX68" i="6" s="1"/>
  <c r="MB67" i="6"/>
  <c r="MC67" i="6" s="1"/>
  <c r="LW67" i="6"/>
  <c r="LX67" i="6" s="1"/>
  <c r="MB66" i="6"/>
  <c r="MC66" i="6" s="1"/>
  <c r="LW66" i="6"/>
  <c r="LX66" i="6" s="1"/>
  <c r="MB65" i="6"/>
  <c r="MC65" i="6" s="1"/>
  <c r="LW65" i="6"/>
  <c r="LX65" i="6" s="1"/>
  <c r="MB64" i="6"/>
  <c r="MC64" i="6" s="1"/>
  <c r="LW64" i="6"/>
  <c r="LX64" i="6" s="1"/>
  <c r="MB63" i="6"/>
  <c r="MC63" i="6" s="1"/>
  <c r="LW63" i="6"/>
  <c r="LX63" i="6" s="1"/>
  <c r="MB62" i="6"/>
  <c r="MC62" i="6" s="1"/>
  <c r="LW62" i="6"/>
  <c r="LX62" i="6" s="1"/>
  <c r="MB61" i="6"/>
  <c r="MC61" i="6" s="1"/>
  <c r="LW61" i="6"/>
  <c r="LX61" i="6" s="1"/>
  <c r="MB60" i="6"/>
  <c r="MC60" i="6" s="1"/>
  <c r="LW60" i="6"/>
  <c r="LX60" i="6" s="1"/>
  <c r="MB59" i="6"/>
  <c r="MC59" i="6" s="1"/>
  <c r="LW59" i="6"/>
  <c r="LX59" i="6" s="1"/>
  <c r="MB58" i="6"/>
  <c r="MC58" i="6" s="1"/>
  <c r="LW58" i="6"/>
  <c r="LX58" i="6" s="1"/>
  <c r="MB57" i="6"/>
  <c r="MC57" i="6" s="1"/>
  <c r="LW57" i="6"/>
  <c r="LX57" i="6" s="1"/>
  <c r="MB56" i="6"/>
  <c r="MC56" i="6" s="1"/>
  <c r="LW56" i="6"/>
  <c r="LX56" i="6" s="1"/>
  <c r="MB55" i="6"/>
  <c r="MC55" i="6" s="1"/>
  <c r="LW55" i="6"/>
  <c r="LX55" i="6" s="1"/>
  <c r="MB54" i="6"/>
  <c r="MC54" i="6" s="1"/>
  <c r="LW54" i="6"/>
  <c r="LX54" i="6" s="1"/>
  <c r="MB53" i="6"/>
  <c r="MC53" i="6" s="1"/>
  <c r="LW53" i="6"/>
  <c r="LX53" i="6" s="1"/>
  <c r="MB52" i="6"/>
  <c r="MC52" i="6" s="1"/>
  <c r="LW52" i="6"/>
  <c r="LX52" i="6" s="1"/>
  <c r="MB51" i="6"/>
  <c r="MC51" i="6" s="1"/>
  <c r="LW51" i="6"/>
  <c r="LX51" i="6" s="1"/>
  <c r="MB50" i="6"/>
  <c r="MC50" i="6" s="1"/>
  <c r="LW50" i="6"/>
  <c r="LX50" i="6" s="1"/>
  <c r="MB49" i="6"/>
  <c r="MC49" i="6" s="1"/>
  <c r="LW49" i="6"/>
  <c r="LX49" i="6" s="1"/>
  <c r="MB48" i="6"/>
  <c r="MC48" i="6" s="1"/>
  <c r="LW48" i="6"/>
  <c r="LX48" i="6" s="1"/>
  <c r="MB47" i="6"/>
  <c r="MC47" i="6" s="1"/>
  <c r="LW47" i="6"/>
  <c r="LX47" i="6" s="1"/>
  <c r="MB46" i="6"/>
  <c r="MC46" i="6" s="1"/>
  <c r="LW46" i="6"/>
  <c r="LX46" i="6" s="1"/>
  <c r="MB45" i="6"/>
  <c r="MC45" i="6" s="1"/>
  <c r="LW45" i="6"/>
  <c r="LX45" i="6" s="1"/>
  <c r="MB44" i="6"/>
  <c r="MC44" i="6" s="1"/>
  <c r="LW44" i="6"/>
  <c r="LX44" i="6" s="1"/>
  <c r="MB43" i="6"/>
  <c r="MC43" i="6" s="1"/>
  <c r="LW43" i="6"/>
  <c r="LX43" i="6" s="1"/>
  <c r="MB42" i="6"/>
  <c r="MC42" i="6" s="1"/>
  <c r="LW42" i="6"/>
  <c r="LX42" i="6" s="1"/>
  <c r="MB41" i="6"/>
  <c r="MC41" i="6" s="1"/>
  <c r="LW41" i="6"/>
  <c r="LX41" i="6" s="1"/>
  <c r="MB40" i="6"/>
  <c r="MC40" i="6" s="1"/>
  <c r="LW40" i="6"/>
  <c r="LX40" i="6" s="1"/>
  <c r="MB39" i="6"/>
  <c r="MC39" i="6" s="1"/>
  <c r="LW39" i="6"/>
  <c r="LX39" i="6" s="1"/>
  <c r="MB38" i="6"/>
  <c r="MC38" i="6" s="1"/>
  <c r="LW38" i="6"/>
  <c r="LX38" i="6" s="1"/>
  <c r="MB37" i="6"/>
  <c r="MC37" i="6" s="1"/>
  <c r="LW37" i="6"/>
  <c r="LX37" i="6" s="1"/>
  <c r="MB36" i="6"/>
  <c r="MC36" i="6" s="1"/>
  <c r="LW36" i="6"/>
  <c r="LX36" i="6" s="1"/>
  <c r="MB35" i="6"/>
  <c r="MC35" i="6" s="1"/>
  <c r="LW35" i="6"/>
  <c r="LX35" i="6" s="1"/>
  <c r="MB34" i="6"/>
  <c r="MC34" i="6" s="1"/>
  <c r="LW34" i="6"/>
  <c r="LX34" i="6" s="1"/>
  <c r="MB33" i="6"/>
  <c r="MC33" i="6" s="1"/>
  <c r="LW33" i="6"/>
  <c r="LX33" i="6" s="1"/>
  <c r="MB32" i="6"/>
  <c r="MC32" i="6" s="1"/>
  <c r="LW32" i="6"/>
  <c r="LX32" i="6" s="1"/>
  <c r="MB31" i="6"/>
  <c r="MC31" i="6" s="1"/>
  <c r="LW31" i="6"/>
  <c r="LX31" i="6" s="1"/>
  <c r="MB30" i="6"/>
  <c r="MC30" i="6" s="1"/>
  <c r="LW30" i="6"/>
  <c r="LX30" i="6" s="1"/>
  <c r="MB29" i="6"/>
  <c r="MC29" i="6" s="1"/>
  <c r="LW29" i="6"/>
  <c r="LX29" i="6" s="1"/>
  <c r="MB28" i="6"/>
  <c r="MC28" i="6" s="1"/>
  <c r="LW28" i="6"/>
  <c r="LX28" i="6" s="1"/>
  <c r="MB27" i="6"/>
  <c r="MC27" i="6" s="1"/>
  <c r="LW27" i="6"/>
  <c r="LX27" i="6" s="1"/>
  <c r="MB26" i="6"/>
  <c r="MC26" i="6" s="1"/>
  <c r="LW26" i="6"/>
  <c r="LX26" i="6" s="1"/>
  <c r="MB25" i="6"/>
  <c r="MC25" i="6" s="1"/>
  <c r="LW25" i="6"/>
  <c r="LX25" i="6" s="1"/>
  <c r="MB24" i="6"/>
  <c r="MC24" i="6" s="1"/>
  <c r="LW24" i="6"/>
  <c r="LX24" i="6" s="1"/>
  <c r="MB23" i="6"/>
  <c r="MC23" i="6" s="1"/>
  <c r="LW23" i="6"/>
  <c r="LX23" i="6" s="1"/>
  <c r="MB22" i="6"/>
  <c r="MC22" i="6" s="1"/>
  <c r="LW22" i="6"/>
  <c r="LX22" i="6" s="1"/>
  <c r="MB21" i="6"/>
  <c r="MC21" i="6" s="1"/>
  <c r="LW21" i="6"/>
  <c r="LX21" i="6" s="1"/>
  <c r="MB20" i="6"/>
  <c r="MC20" i="6" s="1"/>
  <c r="LW20" i="6"/>
  <c r="LX20" i="6" s="1"/>
  <c r="MB19" i="6"/>
  <c r="MC19" i="6" s="1"/>
  <c r="LW19" i="6"/>
  <c r="LX19" i="6" s="1"/>
  <c r="MB18" i="6"/>
  <c r="MC18" i="6" s="1"/>
  <c r="LW18" i="6"/>
  <c r="LX18" i="6" s="1"/>
  <c r="MB17" i="6"/>
  <c r="MC17" i="6" s="1"/>
  <c r="LW17" i="6"/>
  <c r="LX17" i="6" s="1"/>
  <c r="MB16" i="6"/>
  <c r="MC16" i="6" s="1"/>
  <c r="LW16" i="6"/>
  <c r="LX16" i="6" s="1"/>
  <c r="MA13" i="6"/>
  <c r="LZ13" i="6"/>
  <c r="LY13" i="6"/>
  <c r="LT13" i="6"/>
  <c r="MB12" i="6"/>
  <c r="MB11" i="6"/>
  <c r="LW11" i="6"/>
  <c r="LJ4" i="6"/>
  <c r="LJ3" i="6"/>
  <c r="LE4" i="6"/>
  <c r="LE3" i="6"/>
  <c r="LK11" i="6"/>
  <c r="LL11" i="6"/>
  <c r="LK12" i="6"/>
  <c r="LL12" i="6"/>
  <c r="LK8" i="6"/>
  <c r="LL8" i="6"/>
  <c r="LK9" i="6"/>
  <c r="LL9" i="6"/>
  <c r="LK5" i="6"/>
  <c r="LL5" i="6"/>
  <c r="LK6" i="6"/>
  <c r="LL6" i="6"/>
  <c r="LJ12" i="6"/>
  <c r="LJ11" i="6"/>
  <c r="LJ9" i="6"/>
  <c r="LJ8" i="6"/>
  <c r="LJ6" i="6"/>
  <c r="LJ5" i="6"/>
  <c r="LF11" i="6"/>
  <c r="LG11" i="6"/>
  <c r="LF12" i="6"/>
  <c r="LG12" i="6"/>
  <c r="LF8" i="6"/>
  <c r="LG8" i="6"/>
  <c r="LF9" i="6"/>
  <c r="LG9" i="6"/>
  <c r="LF5" i="6"/>
  <c r="LG5" i="6"/>
  <c r="LF6" i="6"/>
  <c r="LG6" i="6"/>
  <c r="LE12" i="6"/>
  <c r="LE11" i="6"/>
  <c r="LE9" i="6"/>
  <c r="LE8" i="6"/>
  <c r="LE6" i="6"/>
  <c r="LE5" i="6"/>
  <c r="LB63" i="6"/>
  <c r="KZ17" i="6"/>
  <c r="LA17" i="6"/>
  <c r="LB17" i="6"/>
  <c r="KZ18" i="6"/>
  <c r="LA18" i="6"/>
  <c r="LB18" i="6"/>
  <c r="KZ19" i="6"/>
  <c r="LA19" i="6"/>
  <c r="LB19" i="6"/>
  <c r="KZ20" i="6"/>
  <c r="LA20" i="6"/>
  <c r="LB20" i="6"/>
  <c r="KZ21" i="6"/>
  <c r="LA21" i="6"/>
  <c r="LB21" i="6"/>
  <c r="KZ22" i="6"/>
  <c r="LA22" i="6"/>
  <c r="LB22" i="6"/>
  <c r="KZ23" i="6"/>
  <c r="LA23" i="6"/>
  <c r="LB23" i="6"/>
  <c r="KZ24" i="6"/>
  <c r="LA24" i="6"/>
  <c r="LB24" i="6"/>
  <c r="KZ25" i="6"/>
  <c r="LA25" i="6"/>
  <c r="LB25" i="6"/>
  <c r="KZ26" i="6"/>
  <c r="LA26" i="6"/>
  <c r="LB26" i="6"/>
  <c r="KZ27" i="6"/>
  <c r="LA27" i="6"/>
  <c r="LB27" i="6"/>
  <c r="KZ28" i="6"/>
  <c r="LA28" i="6"/>
  <c r="LB28" i="6"/>
  <c r="KZ29" i="6"/>
  <c r="LA29" i="6"/>
  <c r="LB29" i="6"/>
  <c r="KZ30" i="6"/>
  <c r="LA30" i="6"/>
  <c r="LB30" i="6"/>
  <c r="KZ31" i="6"/>
  <c r="LA31" i="6"/>
  <c r="LB31" i="6"/>
  <c r="KZ32" i="6"/>
  <c r="LA32" i="6"/>
  <c r="LB32" i="6"/>
  <c r="KZ33" i="6"/>
  <c r="LA33" i="6"/>
  <c r="LB33" i="6"/>
  <c r="KZ34" i="6"/>
  <c r="LA34" i="6"/>
  <c r="LB34" i="6"/>
  <c r="KZ35" i="6"/>
  <c r="LA35" i="6"/>
  <c r="LB35" i="6"/>
  <c r="KZ36" i="6"/>
  <c r="LA36" i="6"/>
  <c r="LB36" i="6"/>
  <c r="KZ37" i="6"/>
  <c r="LA37" i="6"/>
  <c r="LB37" i="6"/>
  <c r="KZ38" i="6"/>
  <c r="LA38" i="6"/>
  <c r="LB38" i="6"/>
  <c r="KZ39" i="6"/>
  <c r="LA39" i="6"/>
  <c r="LB39" i="6"/>
  <c r="KZ40" i="6"/>
  <c r="LA40" i="6"/>
  <c r="LB40" i="6"/>
  <c r="KZ41" i="6"/>
  <c r="LA41" i="6"/>
  <c r="LB41" i="6"/>
  <c r="KZ42" i="6"/>
  <c r="LA42" i="6"/>
  <c r="LB42" i="6"/>
  <c r="KZ43" i="6"/>
  <c r="LA43" i="6"/>
  <c r="LB43" i="6"/>
  <c r="KZ44" i="6"/>
  <c r="LA44" i="6"/>
  <c r="LB44" i="6"/>
  <c r="KZ45" i="6"/>
  <c r="LA45" i="6"/>
  <c r="LB45" i="6"/>
  <c r="KZ46" i="6"/>
  <c r="LA46" i="6"/>
  <c r="LB46" i="6"/>
  <c r="KZ47" i="6"/>
  <c r="LA47" i="6"/>
  <c r="LB47" i="6"/>
  <c r="KZ48" i="6"/>
  <c r="LA48" i="6"/>
  <c r="LB48" i="6"/>
  <c r="KZ49" i="6"/>
  <c r="LA49" i="6"/>
  <c r="LB49" i="6"/>
  <c r="KZ50" i="6"/>
  <c r="LA50" i="6"/>
  <c r="LB50" i="6"/>
  <c r="KZ51" i="6"/>
  <c r="LA51" i="6"/>
  <c r="LB51" i="6"/>
  <c r="KZ52" i="6"/>
  <c r="LA52" i="6"/>
  <c r="LB52" i="6"/>
  <c r="KZ53" i="6"/>
  <c r="LA53" i="6"/>
  <c r="LB53" i="6"/>
  <c r="KZ54" i="6"/>
  <c r="LA54" i="6"/>
  <c r="LB54" i="6"/>
  <c r="KZ55" i="6"/>
  <c r="LA55" i="6"/>
  <c r="LB55" i="6"/>
  <c r="KZ56" i="6"/>
  <c r="LA56" i="6"/>
  <c r="LB56" i="6"/>
  <c r="KZ57" i="6"/>
  <c r="LA57" i="6"/>
  <c r="LB57" i="6"/>
  <c r="KZ58" i="6"/>
  <c r="LA58" i="6"/>
  <c r="LB58" i="6"/>
  <c r="KZ59" i="6"/>
  <c r="LA59" i="6"/>
  <c r="LB59" i="6"/>
  <c r="KZ60" i="6"/>
  <c r="LA60" i="6"/>
  <c r="LB60" i="6"/>
  <c r="KZ61" i="6"/>
  <c r="LA61" i="6"/>
  <c r="LB61" i="6"/>
  <c r="KZ62" i="6"/>
  <c r="LA62" i="6"/>
  <c r="LB62" i="6"/>
  <c r="KZ63" i="6"/>
  <c r="LA63" i="6"/>
  <c r="KZ64" i="6"/>
  <c r="LA64" i="6"/>
  <c r="LB64" i="6"/>
  <c r="KZ65" i="6"/>
  <c r="LA65" i="6"/>
  <c r="LB65" i="6"/>
  <c r="KZ66" i="6"/>
  <c r="LA66" i="6"/>
  <c r="LB66" i="6"/>
  <c r="KZ67" i="6"/>
  <c r="LA67" i="6"/>
  <c r="LB67" i="6"/>
  <c r="KZ68" i="6"/>
  <c r="LA68" i="6"/>
  <c r="LB68" i="6"/>
  <c r="KZ69" i="6"/>
  <c r="LA69" i="6"/>
  <c r="LB69" i="6"/>
  <c r="KZ70" i="6"/>
  <c r="LA70" i="6"/>
  <c r="LB70" i="6"/>
  <c r="KZ71" i="6"/>
  <c r="LA71" i="6"/>
  <c r="LB71" i="6"/>
  <c r="KZ72" i="6"/>
  <c r="LA72" i="6"/>
  <c r="LB72" i="6"/>
  <c r="KZ73" i="6"/>
  <c r="LA73" i="6"/>
  <c r="LB73" i="6"/>
  <c r="KZ74" i="6"/>
  <c r="LA74" i="6"/>
  <c r="LB74" i="6"/>
  <c r="KZ75" i="6"/>
  <c r="LA75" i="6"/>
  <c r="LB75" i="6"/>
  <c r="KZ76" i="6"/>
  <c r="LA76" i="6"/>
  <c r="LB76" i="6"/>
  <c r="KZ77" i="6"/>
  <c r="LA77" i="6"/>
  <c r="LB77" i="6"/>
  <c r="KZ78" i="6"/>
  <c r="LA78" i="6"/>
  <c r="LB78" i="6"/>
  <c r="KZ79" i="6"/>
  <c r="LA79" i="6"/>
  <c r="LB79" i="6"/>
  <c r="KZ80" i="6"/>
  <c r="LA80" i="6"/>
  <c r="LB80" i="6"/>
  <c r="KZ81" i="6"/>
  <c r="LA81" i="6"/>
  <c r="LB81" i="6"/>
  <c r="KZ82" i="6"/>
  <c r="LA82" i="6"/>
  <c r="LB82" i="6"/>
  <c r="KZ83" i="6"/>
  <c r="LA83" i="6"/>
  <c r="LB83" i="6"/>
  <c r="KZ84" i="6"/>
  <c r="LA84" i="6"/>
  <c r="LB84" i="6"/>
  <c r="KZ85" i="6"/>
  <c r="AG74" i="19" s="1"/>
  <c r="LA85" i="6"/>
  <c r="AH74" i="19" s="1"/>
  <c r="LB85" i="6"/>
  <c r="AI74" i="19" s="1"/>
  <c r="KZ86" i="6"/>
  <c r="LA86" i="6"/>
  <c r="LB86" i="6"/>
  <c r="KZ87" i="6"/>
  <c r="LA87" i="6"/>
  <c r="LB87" i="6"/>
  <c r="AI76" i="19" s="1"/>
  <c r="AG83" i="19"/>
  <c r="AI83" i="19"/>
  <c r="AG84" i="19"/>
  <c r="AH84" i="19"/>
  <c r="AI84" i="19"/>
  <c r="AG85" i="19"/>
  <c r="AH85" i="19"/>
  <c r="AI85" i="19"/>
  <c r="AG86" i="19"/>
  <c r="AH86" i="19"/>
  <c r="AI86" i="19"/>
  <c r="AG87" i="19"/>
  <c r="AH87" i="19"/>
  <c r="AI87" i="19"/>
  <c r="AG88" i="19"/>
  <c r="AH88" i="19"/>
  <c r="AI88" i="19"/>
  <c r="AG89" i="19"/>
  <c r="AH89" i="19"/>
  <c r="AI89" i="19"/>
  <c r="AG90" i="19"/>
  <c r="AH90" i="19"/>
  <c r="AI90" i="19"/>
  <c r="LB16" i="6"/>
  <c r="LA16" i="6"/>
  <c r="KZ16" i="6"/>
  <c r="LA11" i="6"/>
  <c r="LB11" i="6"/>
  <c r="LA12" i="6"/>
  <c r="LB12" i="6"/>
  <c r="LA8" i="6"/>
  <c r="LB8" i="6"/>
  <c r="LA9" i="6"/>
  <c r="LB9" i="6"/>
  <c r="LA5" i="6"/>
  <c r="LB5" i="6"/>
  <c r="KZ15" i="6"/>
  <c r="KZ12" i="6"/>
  <c r="KZ11" i="6"/>
  <c r="KZ9" i="6"/>
  <c r="KZ5" i="6"/>
  <c r="KZ4" i="6"/>
  <c r="KZ3" i="6"/>
  <c r="AG68" i="19"/>
  <c r="AH68" i="19"/>
  <c r="AI68" i="19"/>
  <c r="AG69" i="19"/>
  <c r="AG70" i="19"/>
  <c r="AH70" i="19"/>
  <c r="AG73" i="19"/>
  <c r="AH78" i="19"/>
  <c r="AH79" i="19"/>
  <c r="AI79" i="19"/>
  <c r="AI80" i="19"/>
  <c r="AG81" i="19"/>
  <c r="AG82" i="19"/>
  <c r="AH82" i="19"/>
  <c r="AH83" i="19"/>
  <c r="KW16" i="6"/>
  <c r="AI5" i="19" s="1"/>
  <c r="KV16" i="6"/>
  <c r="AH5" i="19" s="1"/>
  <c r="KU15" i="6"/>
  <c r="KV12" i="6"/>
  <c r="KW12" i="6"/>
  <c r="KV11" i="6"/>
  <c r="KW11" i="6"/>
  <c r="KV9" i="6"/>
  <c r="KW9" i="6"/>
  <c r="KU12" i="6"/>
  <c r="KU11" i="6"/>
  <c r="KU9" i="6"/>
  <c r="KV8" i="6"/>
  <c r="KW8" i="6"/>
  <c r="KU8" i="6"/>
  <c r="KV6" i="6"/>
  <c r="KW6" i="6"/>
  <c r="KU6" i="6"/>
  <c r="KV5" i="6"/>
  <c r="KW5" i="6"/>
  <c r="KU5" i="6"/>
  <c r="KU4" i="6"/>
  <c r="KU3" i="6"/>
  <c r="LL133" i="6"/>
  <c r="LL1" i="6" s="1"/>
  <c r="LK133" i="6"/>
  <c r="LK1" i="6" s="1"/>
  <c r="LJ133" i="6"/>
  <c r="LJ1" i="6" s="1"/>
  <c r="LM16" i="6"/>
  <c r="LN16" i="6" s="1"/>
  <c r="LG133" i="6"/>
  <c r="LG1" i="6" s="1"/>
  <c r="LF133" i="6"/>
  <c r="LF1" i="6" s="1"/>
  <c r="LE133" i="6"/>
  <c r="LE1" i="6" s="1"/>
  <c r="LH132" i="6"/>
  <c r="LI132" i="6" s="1"/>
  <c r="LH107" i="6"/>
  <c r="LI107" i="6" s="1"/>
  <c r="LH106" i="6"/>
  <c r="LI106" i="6" s="1"/>
  <c r="LH105" i="6"/>
  <c r="LI105" i="6" s="1"/>
  <c r="LH104" i="6"/>
  <c r="LI104" i="6" s="1"/>
  <c r="LH103" i="6"/>
  <c r="LI103" i="6" s="1"/>
  <c r="LH102" i="6"/>
  <c r="LI102" i="6" s="1"/>
  <c r="LH101" i="6"/>
  <c r="LI101" i="6" s="1"/>
  <c r="LH100" i="6"/>
  <c r="LI100" i="6" s="1"/>
  <c r="LH99" i="6"/>
  <c r="LI99" i="6" s="1"/>
  <c r="LH98" i="6"/>
  <c r="LI98" i="6" s="1"/>
  <c r="LH97" i="6"/>
  <c r="LI97" i="6" s="1"/>
  <c r="LH96" i="6"/>
  <c r="LI96" i="6" s="1"/>
  <c r="LH95" i="6"/>
  <c r="LI95" i="6" s="1"/>
  <c r="LH94" i="6"/>
  <c r="LI94" i="6" s="1"/>
  <c r="LH93" i="6"/>
  <c r="LI93" i="6" s="1"/>
  <c r="LH92" i="6"/>
  <c r="LI92" i="6" s="1"/>
  <c r="LH91" i="6"/>
  <c r="LI91" i="6" s="1"/>
  <c r="LH90" i="6"/>
  <c r="LI90" i="6" s="1"/>
  <c r="LH89" i="6"/>
  <c r="LI89" i="6" s="1"/>
  <c r="LH88" i="6"/>
  <c r="LI88" i="6" s="1"/>
  <c r="LH87" i="6"/>
  <c r="LI87" i="6" s="1"/>
  <c r="LH86" i="6"/>
  <c r="LI86" i="6" s="1"/>
  <c r="LH85" i="6"/>
  <c r="LI85" i="6" s="1"/>
  <c r="LH84" i="6"/>
  <c r="LI84" i="6" s="1"/>
  <c r="LH83" i="6"/>
  <c r="LI83" i="6" s="1"/>
  <c r="LH82" i="6"/>
  <c r="LI82" i="6" s="1"/>
  <c r="LH81" i="6"/>
  <c r="LI81" i="6" s="1"/>
  <c r="LH80" i="6"/>
  <c r="LI80" i="6" s="1"/>
  <c r="LH79" i="6"/>
  <c r="LI79" i="6" s="1"/>
  <c r="LH78" i="6"/>
  <c r="LI78" i="6" s="1"/>
  <c r="LH77" i="6"/>
  <c r="LI77" i="6" s="1"/>
  <c r="LH76" i="6"/>
  <c r="LI76" i="6" s="1"/>
  <c r="LH75" i="6"/>
  <c r="LI75" i="6" s="1"/>
  <c r="LH74" i="6"/>
  <c r="LI74" i="6" s="1"/>
  <c r="LH73" i="6"/>
  <c r="LI73" i="6" s="1"/>
  <c r="LH72" i="6"/>
  <c r="LI72" i="6" s="1"/>
  <c r="LH71" i="6"/>
  <c r="LI71" i="6" s="1"/>
  <c r="LH70" i="6"/>
  <c r="LI70" i="6" s="1"/>
  <c r="LH69" i="6"/>
  <c r="LI69" i="6" s="1"/>
  <c r="LH68" i="6"/>
  <c r="LI68" i="6" s="1"/>
  <c r="LH67" i="6"/>
  <c r="LI67" i="6" s="1"/>
  <c r="LH66" i="6"/>
  <c r="LI66" i="6" s="1"/>
  <c r="LH65" i="6"/>
  <c r="LI65" i="6" s="1"/>
  <c r="LH64" i="6"/>
  <c r="LI64" i="6" s="1"/>
  <c r="LH63" i="6"/>
  <c r="LI63" i="6" s="1"/>
  <c r="LH62" i="6"/>
  <c r="LI62" i="6" s="1"/>
  <c r="LH61" i="6"/>
  <c r="LI61" i="6" s="1"/>
  <c r="LH60" i="6"/>
  <c r="LI60" i="6" s="1"/>
  <c r="LH59" i="6"/>
  <c r="LI59" i="6" s="1"/>
  <c r="LH58" i="6"/>
  <c r="LI58" i="6" s="1"/>
  <c r="LH57" i="6"/>
  <c r="LI57" i="6" s="1"/>
  <c r="LH56" i="6"/>
  <c r="LI56" i="6" s="1"/>
  <c r="LH55" i="6"/>
  <c r="LI55" i="6" s="1"/>
  <c r="LH54" i="6"/>
  <c r="LI54" i="6" s="1"/>
  <c r="LH53" i="6"/>
  <c r="LI53" i="6" s="1"/>
  <c r="LH52" i="6"/>
  <c r="LI52" i="6" s="1"/>
  <c r="LH51" i="6"/>
  <c r="LI51" i="6" s="1"/>
  <c r="LH50" i="6"/>
  <c r="LI50" i="6" s="1"/>
  <c r="LH49" i="6"/>
  <c r="LI49" i="6" s="1"/>
  <c r="LH48" i="6"/>
  <c r="LI48" i="6" s="1"/>
  <c r="LH47" i="6"/>
  <c r="LI47" i="6" s="1"/>
  <c r="LH46" i="6"/>
  <c r="LI46" i="6" s="1"/>
  <c r="LH45" i="6"/>
  <c r="LI45" i="6" s="1"/>
  <c r="LH44" i="6"/>
  <c r="LI44" i="6" s="1"/>
  <c r="LH43" i="6"/>
  <c r="LI43" i="6" s="1"/>
  <c r="LH42" i="6"/>
  <c r="LI42" i="6" s="1"/>
  <c r="LH41" i="6"/>
  <c r="LI41" i="6" s="1"/>
  <c r="LH40" i="6"/>
  <c r="LI40" i="6" s="1"/>
  <c r="LH39" i="6"/>
  <c r="LI39" i="6" s="1"/>
  <c r="LH38" i="6"/>
  <c r="LI38" i="6" s="1"/>
  <c r="LH37" i="6"/>
  <c r="LI37" i="6" s="1"/>
  <c r="LH36" i="6"/>
  <c r="LI36" i="6" s="1"/>
  <c r="LH35" i="6"/>
  <c r="LI35" i="6" s="1"/>
  <c r="LH34" i="6"/>
  <c r="LI34" i="6" s="1"/>
  <c r="LH33" i="6"/>
  <c r="LI33" i="6" s="1"/>
  <c r="LH32" i="6"/>
  <c r="LI32" i="6" s="1"/>
  <c r="LH31" i="6"/>
  <c r="LI31" i="6" s="1"/>
  <c r="LH30" i="6"/>
  <c r="LI30" i="6" s="1"/>
  <c r="LH29" i="6"/>
  <c r="LI29" i="6" s="1"/>
  <c r="LH28" i="6"/>
  <c r="LI28" i="6" s="1"/>
  <c r="LH27" i="6"/>
  <c r="LI27" i="6" s="1"/>
  <c r="LH26" i="6"/>
  <c r="LI26" i="6" s="1"/>
  <c r="LH25" i="6"/>
  <c r="LI25" i="6" s="1"/>
  <c r="LH24" i="6"/>
  <c r="LI24" i="6" s="1"/>
  <c r="LH23" i="6"/>
  <c r="LI23" i="6" s="1"/>
  <c r="LH22" i="6"/>
  <c r="LI22" i="6" s="1"/>
  <c r="LH21" i="6"/>
  <c r="LI21" i="6" s="1"/>
  <c r="LH20" i="6"/>
  <c r="LI20" i="6" s="1"/>
  <c r="LH19" i="6"/>
  <c r="LI19" i="6" s="1"/>
  <c r="LH18" i="6"/>
  <c r="LI18" i="6" s="1"/>
  <c r="LH17" i="6"/>
  <c r="LI17" i="6" s="1"/>
  <c r="LH16" i="6"/>
  <c r="Q133" i="46"/>
  <c r="Q1" i="46" s="1"/>
  <c r="P133" i="46"/>
  <c r="P1" i="46" s="1"/>
  <c r="O1" i="46"/>
  <c r="R101" i="46"/>
  <c r="S101" i="46" s="1"/>
  <c r="R100" i="46"/>
  <c r="S100" i="46" s="1"/>
  <c r="R99" i="46"/>
  <c r="S99" i="46" s="1"/>
  <c r="R98" i="46"/>
  <c r="S98" i="46" s="1"/>
  <c r="R97" i="46"/>
  <c r="S97" i="46" s="1"/>
  <c r="R96" i="46"/>
  <c r="S96" i="46" s="1"/>
  <c r="R95" i="46"/>
  <c r="S95" i="46" s="1"/>
  <c r="R94" i="46"/>
  <c r="S94" i="46" s="1"/>
  <c r="R93" i="46"/>
  <c r="S93" i="46" s="1"/>
  <c r="R92" i="46"/>
  <c r="S92" i="46" s="1"/>
  <c r="R91" i="46"/>
  <c r="S91" i="46" s="1"/>
  <c r="R90" i="46"/>
  <c r="S90" i="46" s="1"/>
  <c r="R89" i="46"/>
  <c r="S89" i="46" s="1"/>
  <c r="R88" i="46"/>
  <c r="S88" i="46" s="1"/>
  <c r="R87" i="46"/>
  <c r="S87" i="46" s="1"/>
  <c r="R86" i="46"/>
  <c r="S86" i="46" s="1"/>
  <c r="R85" i="46"/>
  <c r="S85" i="46" s="1"/>
  <c r="R84" i="46"/>
  <c r="S84" i="46" s="1"/>
  <c r="R83" i="46"/>
  <c r="S83" i="46" s="1"/>
  <c r="R82" i="46"/>
  <c r="S82" i="46" s="1"/>
  <c r="R81" i="46"/>
  <c r="S81" i="46" s="1"/>
  <c r="R80" i="46"/>
  <c r="S80" i="46" s="1"/>
  <c r="R79" i="46"/>
  <c r="S79" i="46" s="1"/>
  <c r="R78" i="46"/>
  <c r="S78" i="46" s="1"/>
  <c r="R77" i="46"/>
  <c r="S77" i="46" s="1"/>
  <c r="R76" i="46"/>
  <c r="S76" i="46" s="1"/>
  <c r="R75" i="46"/>
  <c r="S75" i="46" s="1"/>
  <c r="R74" i="46"/>
  <c r="S74" i="46" s="1"/>
  <c r="R73" i="46"/>
  <c r="S73" i="46" s="1"/>
  <c r="R72" i="46"/>
  <c r="S72" i="46" s="1"/>
  <c r="R71" i="46"/>
  <c r="S71" i="46" s="1"/>
  <c r="R70" i="46"/>
  <c r="S70" i="46" s="1"/>
  <c r="R69" i="46"/>
  <c r="S69" i="46" s="1"/>
  <c r="R68" i="46"/>
  <c r="S68" i="46" s="1"/>
  <c r="R67" i="46"/>
  <c r="S67" i="46" s="1"/>
  <c r="R66" i="46"/>
  <c r="S66" i="46" s="1"/>
  <c r="R65" i="46"/>
  <c r="S65" i="46" s="1"/>
  <c r="R64" i="46"/>
  <c r="S64" i="46" s="1"/>
  <c r="R63" i="46"/>
  <c r="S63" i="46" s="1"/>
  <c r="R62" i="46"/>
  <c r="S62" i="46" s="1"/>
  <c r="R61" i="46"/>
  <c r="S61" i="46" s="1"/>
  <c r="R60" i="46"/>
  <c r="S60" i="46" s="1"/>
  <c r="R59" i="46"/>
  <c r="S59" i="46" s="1"/>
  <c r="R58" i="46"/>
  <c r="S58" i="46" s="1"/>
  <c r="R57" i="46"/>
  <c r="S57" i="46" s="1"/>
  <c r="R56" i="46"/>
  <c r="S56" i="46" s="1"/>
  <c r="R55" i="46"/>
  <c r="S55" i="46" s="1"/>
  <c r="R54" i="46"/>
  <c r="S54" i="46" s="1"/>
  <c r="R53" i="46"/>
  <c r="S53" i="46" s="1"/>
  <c r="R52" i="46"/>
  <c r="S52" i="46" s="1"/>
  <c r="R51" i="46"/>
  <c r="S51" i="46" s="1"/>
  <c r="R50" i="46"/>
  <c r="S50" i="46" s="1"/>
  <c r="R49" i="46"/>
  <c r="S49" i="46" s="1"/>
  <c r="R48" i="46"/>
  <c r="S48" i="46" s="1"/>
  <c r="R47" i="46"/>
  <c r="S47" i="46" s="1"/>
  <c r="R46" i="46"/>
  <c r="S46" i="46" s="1"/>
  <c r="R45" i="46"/>
  <c r="S45" i="46" s="1"/>
  <c r="R44" i="46"/>
  <c r="S44" i="46" s="1"/>
  <c r="R43" i="46"/>
  <c r="S43" i="46" s="1"/>
  <c r="R42" i="46"/>
  <c r="S42" i="46" s="1"/>
  <c r="R41" i="46"/>
  <c r="S41" i="46" s="1"/>
  <c r="R40" i="46"/>
  <c r="S40" i="46" s="1"/>
  <c r="R39" i="46"/>
  <c r="S39" i="46" s="1"/>
  <c r="R38" i="46"/>
  <c r="S38" i="46" s="1"/>
  <c r="R37" i="46"/>
  <c r="S37" i="46" s="1"/>
  <c r="R36" i="46"/>
  <c r="S36" i="46" s="1"/>
  <c r="R35" i="46"/>
  <c r="S35" i="46" s="1"/>
  <c r="R34" i="46"/>
  <c r="S34" i="46" s="1"/>
  <c r="R33" i="46"/>
  <c r="S33" i="46" s="1"/>
  <c r="R32" i="46"/>
  <c r="S32" i="46" s="1"/>
  <c r="R31" i="46"/>
  <c r="S31" i="46" s="1"/>
  <c r="R30" i="46"/>
  <c r="S30" i="46" s="1"/>
  <c r="R29" i="46"/>
  <c r="S29" i="46" s="1"/>
  <c r="R28" i="46"/>
  <c r="S28" i="46" s="1"/>
  <c r="R27" i="46"/>
  <c r="S27" i="46" s="1"/>
  <c r="R26" i="46"/>
  <c r="S26" i="46" s="1"/>
  <c r="R25" i="46"/>
  <c r="S25" i="46" s="1"/>
  <c r="R24" i="46"/>
  <c r="S24" i="46" s="1"/>
  <c r="R23" i="46"/>
  <c r="S23" i="46" s="1"/>
  <c r="R22" i="46"/>
  <c r="S22" i="46" s="1"/>
  <c r="R21" i="46"/>
  <c r="S21" i="46" s="1"/>
  <c r="R20" i="46"/>
  <c r="S20" i="46" s="1"/>
  <c r="R19" i="46"/>
  <c r="S19" i="46" s="1"/>
  <c r="R18" i="46"/>
  <c r="R17" i="46"/>
  <c r="S17" i="46" s="1"/>
  <c r="R16" i="46"/>
  <c r="S16" i="46" s="1"/>
  <c r="Q13" i="46"/>
  <c r="P13" i="46"/>
  <c r="O13" i="46"/>
  <c r="R12" i="46"/>
  <c r="R11" i="46"/>
  <c r="AJ92" i="19" l="1"/>
  <c r="LR103" i="6"/>
  <c r="LS103" i="6" s="1"/>
  <c r="AJ88" i="19"/>
  <c r="LR99" i="6"/>
  <c r="LS99" i="6" s="1"/>
  <c r="AL4" i="19"/>
  <c r="AK4" i="19"/>
  <c r="P136" i="46"/>
  <c r="P138" i="46" s="1"/>
  <c r="AI82" i="19"/>
  <c r="AH81" i="19"/>
  <c r="AG80" i="19"/>
  <c r="AI78" i="19"/>
  <c r="AH73" i="19"/>
  <c r="AG72" i="19"/>
  <c r="AI70" i="19"/>
  <c r="AH69" i="19"/>
  <c r="AI81" i="19"/>
  <c r="AH80" i="19"/>
  <c r="AG79" i="19"/>
  <c r="AI69" i="19"/>
  <c r="AG78" i="19"/>
  <c r="AI77" i="19"/>
  <c r="AH76" i="19"/>
  <c r="AH77" i="19"/>
  <c r="AG76" i="19"/>
  <c r="AG77" i="19"/>
  <c r="AG75" i="19"/>
  <c r="AI73" i="19"/>
  <c r="AH72" i="19"/>
  <c r="AI75" i="19"/>
  <c r="AH75" i="19"/>
  <c r="AI72" i="19"/>
  <c r="AH71" i="19"/>
  <c r="AG71" i="19"/>
  <c r="AI71" i="19"/>
  <c r="LK13" i="6"/>
  <c r="R133" i="46"/>
  <c r="S18" i="46"/>
  <c r="S133" i="46" s="1"/>
  <c r="O136" i="46"/>
  <c r="O138" i="46" s="1"/>
  <c r="Q136" i="46"/>
  <c r="Q138" i="46" s="1"/>
  <c r="LH11" i="6"/>
  <c r="R13" i="46"/>
  <c r="LA13" i="6"/>
  <c r="LP13" i="6"/>
  <c r="LR55" i="6"/>
  <c r="LS55" i="6" s="1"/>
  <c r="LR47" i="6"/>
  <c r="LS47" i="6" s="1"/>
  <c r="LU13" i="6"/>
  <c r="LR23" i="6"/>
  <c r="LS23" i="6" s="1"/>
  <c r="LC84" i="6"/>
  <c r="LD84" i="6" s="1"/>
  <c r="LC106" i="6"/>
  <c r="LD106" i="6" s="1"/>
  <c r="LC62" i="6"/>
  <c r="LD62" i="6" s="1"/>
  <c r="LC58" i="6"/>
  <c r="LD58" i="6" s="1"/>
  <c r="LE13" i="6"/>
  <c r="LE136" i="6" s="1"/>
  <c r="LE138" i="6" s="1"/>
  <c r="LC75" i="6"/>
  <c r="LD75" i="6" s="1"/>
  <c r="MN136" i="6"/>
  <c r="MN138" i="6" s="1"/>
  <c r="LB13" i="6"/>
  <c r="LC86" i="6"/>
  <c r="LD86" i="6" s="1"/>
  <c r="LC66" i="6"/>
  <c r="LD66" i="6" s="1"/>
  <c r="LC47" i="6"/>
  <c r="LD47" i="6" s="1"/>
  <c r="LC105" i="6"/>
  <c r="LD105" i="6" s="1"/>
  <c r="LC97" i="6"/>
  <c r="LD97" i="6" s="1"/>
  <c r="LC77" i="6"/>
  <c r="LD77" i="6" s="1"/>
  <c r="LC25" i="6"/>
  <c r="LD25" i="6" s="1"/>
  <c r="LC104" i="6"/>
  <c r="LD104" i="6" s="1"/>
  <c r="LC93" i="6"/>
  <c r="LD93" i="6" s="1"/>
  <c r="LC85" i="6"/>
  <c r="LD85" i="6" s="1"/>
  <c r="LC73" i="6"/>
  <c r="LD73" i="6" s="1"/>
  <c r="LC65" i="6"/>
  <c r="LD65" i="6" s="1"/>
  <c r="LC53" i="6"/>
  <c r="LD53" i="6" s="1"/>
  <c r="LC101" i="6"/>
  <c r="LD101" i="6" s="1"/>
  <c r="LC89" i="6"/>
  <c r="LD89" i="6" s="1"/>
  <c r="LC81" i="6"/>
  <c r="LD81" i="6" s="1"/>
  <c r="LC69" i="6"/>
  <c r="LD69" i="6" s="1"/>
  <c r="LC54" i="6"/>
  <c r="LD54" i="6" s="1"/>
  <c r="LM133" i="6"/>
  <c r="LC41" i="6"/>
  <c r="LD41" i="6" s="1"/>
  <c r="LM12" i="6"/>
  <c r="LN133" i="6"/>
  <c r="LC12" i="6"/>
  <c r="LC132" i="6"/>
  <c r="LD132" i="6" s="1"/>
  <c r="LC107" i="6"/>
  <c r="LD107" i="6" s="1"/>
  <c r="LC103" i="6"/>
  <c r="LD103" i="6" s="1"/>
  <c r="LC102" i="6"/>
  <c r="LD102" i="6" s="1"/>
  <c r="LC100" i="6"/>
  <c r="LD100" i="6" s="1"/>
  <c r="LC99" i="6"/>
  <c r="LD99" i="6" s="1"/>
  <c r="LC98" i="6"/>
  <c r="LD98" i="6" s="1"/>
  <c r="LC96" i="6"/>
  <c r="LD96" i="6" s="1"/>
  <c r="LC95" i="6"/>
  <c r="LD95" i="6" s="1"/>
  <c r="LC94" i="6"/>
  <c r="LD94" i="6" s="1"/>
  <c r="LC92" i="6"/>
  <c r="LD92" i="6" s="1"/>
  <c r="LC91" i="6"/>
  <c r="LD91" i="6" s="1"/>
  <c r="LC90" i="6"/>
  <c r="LD90" i="6" s="1"/>
  <c r="LC88" i="6"/>
  <c r="LD88" i="6" s="1"/>
  <c r="LC87" i="6"/>
  <c r="LD87" i="6" s="1"/>
  <c r="LC83" i="6"/>
  <c r="LD83" i="6" s="1"/>
  <c r="LC82" i="6"/>
  <c r="LD82" i="6" s="1"/>
  <c r="LC80" i="6"/>
  <c r="LD80" i="6" s="1"/>
  <c r="LC79" i="6"/>
  <c r="LD79" i="6" s="1"/>
  <c r="LC78" i="6"/>
  <c r="LD78" i="6" s="1"/>
  <c r="LC76" i="6"/>
  <c r="LD76" i="6" s="1"/>
  <c r="LC74" i="6"/>
  <c r="LD74" i="6" s="1"/>
  <c r="LC72" i="6"/>
  <c r="LD72" i="6" s="1"/>
  <c r="LC71" i="6"/>
  <c r="LD71" i="6" s="1"/>
  <c r="LC70" i="6"/>
  <c r="LD70" i="6" s="1"/>
  <c r="LC68" i="6"/>
  <c r="LD68" i="6" s="1"/>
  <c r="LC67" i="6"/>
  <c r="LD67" i="6" s="1"/>
  <c r="LC64" i="6"/>
  <c r="LD64" i="6" s="1"/>
  <c r="LC61" i="6"/>
  <c r="LD61" i="6" s="1"/>
  <c r="LC57" i="6"/>
  <c r="LD57" i="6" s="1"/>
  <c r="LC52" i="6"/>
  <c r="LD52" i="6" s="1"/>
  <c r="LC49" i="6"/>
  <c r="LD49" i="6" s="1"/>
  <c r="LC45" i="6"/>
  <c r="LD45" i="6" s="1"/>
  <c r="LC40" i="6"/>
  <c r="LD40" i="6" s="1"/>
  <c r="LC37" i="6"/>
  <c r="LD37" i="6" s="1"/>
  <c r="LC33" i="6"/>
  <c r="LD33" i="6" s="1"/>
  <c r="LC32" i="6"/>
  <c r="LD32" i="6" s="1"/>
  <c r="LC29" i="6"/>
  <c r="LD29" i="6" s="1"/>
  <c r="LC27" i="6"/>
  <c r="LD27" i="6" s="1"/>
  <c r="LC23" i="6"/>
  <c r="LD23" i="6" s="1"/>
  <c r="LC21" i="6"/>
  <c r="LD21" i="6" s="1"/>
  <c r="LC17" i="6"/>
  <c r="LD17" i="6" s="1"/>
  <c r="LJ13" i="6"/>
  <c r="LJ136" i="6" s="1"/>
  <c r="LJ138" i="6" s="1"/>
  <c r="LL13" i="6"/>
  <c r="LL136" i="6" s="1"/>
  <c r="LL138" i="6" s="1"/>
  <c r="KZ13" i="6"/>
  <c r="LH12" i="6"/>
  <c r="MU136" i="6"/>
  <c r="MU138" i="6" s="1"/>
  <c r="MD136" i="6"/>
  <c r="MD138" i="6" s="1"/>
  <c r="LC11" i="6"/>
  <c r="LG13" i="6"/>
  <c r="LG136" i="6" s="1"/>
  <c r="LG138" i="6" s="1"/>
  <c r="LC63" i="6"/>
  <c r="LD63" i="6" s="1"/>
  <c r="LC60" i="6"/>
  <c r="LD60" i="6" s="1"/>
  <c r="LC59" i="6"/>
  <c r="LD59" i="6" s="1"/>
  <c r="LC56" i="6"/>
  <c r="LD56" i="6" s="1"/>
  <c r="LC55" i="6"/>
  <c r="LD55" i="6" s="1"/>
  <c r="LC51" i="6"/>
  <c r="LD51" i="6" s="1"/>
  <c r="LC50" i="6"/>
  <c r="LD50" i="6" s="1"/>
  <c r="LC48" i="6"/>
  <c r="LD48" i="6" s="1"/>
  <c r="LC46" i="6"/>
  <c r="LD46" i="6" s="1"/>
  <c r="LC44" i="6"/>
  <c r="LD44" i="6" s="1"/>
  <c r="LC43" i="6"/>
  <c r="LD43" i="6" s="1"/>
  <c r="LC42" i="6"/>
  <c r="LD42" i="6" s="1"/>
  <c r="LC39" i="6"/>
  <c r="LD39" i="6" s="1"/>
  <c r="LC38" i="6"/>
  <c r="LD38" i="6" s="1"/>
  <c r="LC36" i="6"/>
  <c r="LD36" i="6" s="1"/>
  <c r="LC35" i="6"/>
  <c r="LD35" i="6" s="1"/>
  <c r="LC34" i="6"/>
  <c r="LD34" i="6" s="1"/>
  <c r="LC31" i="6"/>
  <c r="LD31" i="6" s="1"/>
  <c r="LC30" i="6"/>
  <c r="LD30" i="6" s="1"/>
  <c r="LC28" i="6"/>
  <c r="LD28" i="6" s="1"/>
  <c r="LC26" i="6"/>
  <c r="LD26" i="6" s="1"/>
  <c r="LC24" i="6"/>
  <c r="LD24" i="6" s="1"/>
  <c r="LC22" i="6"/>
  <c r="LD22" i="6" s="1"/>
  <c r="LC20" i="6"/>
  <c r="LD20" i="6" s="1"/>
  <c r="LC19" i="6"/>
  <c r="LD19" i="6" s="1"/>
  <c r="LC18" i="6"/>
  <c r="LD18" i="6" s="1"/>
  <c r="LO13" i="6"/>
  <c r="LR62" i="6"/>
  <c r="LS62" i="6" s="1"/>
  <c r="LR12" i="6"/>
  <c r="LR71" i="6"/>
  <c r="LS71" i="6" s="1"/>
  <c r="LR63" i="6"/>
  <c r="LS63" i="6" s="1"/>
  <c r="LR39" i="6"/>
  <c r="LS39" i="6" s="1"/>
  <c r="LR31" i="6"/>
  <c r="LS31" i="6" s="1"/>
  <c r="LR11" i="6"/>
  <c r="LR16" i="6"/>
  <c r="LS16" i="6" s="1"/>
  <c r="LR75" i="6"/>
  <c r="LS75" i="6" s="1"/>
  <c r="LR67" i="6"/>
  <c r="LS67" i="6" s="1"/>
  <c r="LR59" i="6"/>
  <c r="LS59" i="6" s="1"/>
  <c r="LR51" i="6"/>
  <c r="LS51" i="6" s="1"/>
  <c r="LR43" i="6"/>
  <c r="LS43" i="6" s="1"/>
  <c r="LR35" i="6"/>
  <c r="LS35" i="6" s="1"/>
  <c r="LR27" i="6"/>
  <c r="LS27" i="6" s="1"/>
  <c r="LR76" i="6"/>
  <c r="LS76" i="6" s="1"/>
  <c r="LR74" i="6"/>
  <c r="LS74" i="6" s="1"/>
  <c r="LR68" i="6"/>
  <c r="LS68" i="6" s="1"/>
  <c r="LR66" i="6"/>
  <c r="LS66" i="6" s="1"/>
  <c r="LR60" i="6"/>
  <c r="LS60" i="6" s="1"/>
  <c r="LR58" i="6"/>
  <c r="LS58" i="6" s="1"/>
  <c r="LR52" i="6"/>
  <c r="LS52" i="6" s="1"/>
  <c r="LR50" i="6"/>
  <c r="LS50" i="6" s="1"/>
  <c r="LR44" i="6"/>
  <c r="LS44" i="6" s="1"/>
  <c r="LR42" i="6"/>
  <c r="LS42" i="6" s="1"/>
  <c r="LR36" i="6"/>
  <c r="LS36" i="6" s="1"/>
  <c r="LR34" i="6"/>
  <c r="LS34" i="6" s="1"/>
  <c r="LR28" i="6"/>
  <c r="LS28" i="6" s="1"/>
  <c r="LR26" i="6"/>
  <c r="LS26" i="6" s="1"/>
  <c r="LR18" i="6"/>
  <c r="LS18" i="6" s="1"/>
  <c r="LR72" i="6"/>
  <c r="LS72" i="6" s="1"/>
  <c r="LR69" i="6"/>
  <c r="LS69" i="6" s="1"/>
  <c r="LR64" i="6"/>
  <c r="LS64" i="6" s="1"/>
  <c r="LR61" i="6"/>
  <c r="LS61" i="6" s="1"/>
  <c r="LR56" i="6"/>
  <c r="LS56" i="6" s="1"/>
  <c r="LR53" i="6"/>
  <c r="LS53" i="6" s="1"/>
  <c r="LR48" i="6"/>
  <c r="LS48" i="6" s="1"/>
  <c r="LR45" i="6"/>
  <c r="LS45" i="6" s="1"/>
  <c r="LR40" i="6"/>
  <c r="LS40" i="6" s="1"/>
  <c r="LR37" i="6"/>
  <c r="LS37" i="6" s="1"/>
  <c r="LR32" i="6"/>
  <c r="LS32" i="6" s="1"/>
  <c r="LR29" i="6"/>
  <c r="LS29" i="6" s="1"/>
  <c r="LR24" i="6"/>
  <c r="LS24" i="6" s="1"/>
  <c r="LR21" i="6"/>
  <c r="LS21" i="6" s="1"/>
  <c r="LR19" i="6"/>
  <c r="LS19" i="6" s="1"/>
  <c r="LP133" i="6"/>
  <c r="LP1" i="6" s="1"/>
  <c r="LP136" i="6" s="1"/>
  <c r="LP138" i="6" s="1"/>
  <c r="LQ133" i="6"/>
  <c r="LQ1" i="6" s="1"/>
  <c r="KX29" i="6"/>
  <c r="KY29" i="6" s="1"/>
  <c r="KX42" i="6"/>
  <c r="KY42" i="6" s="1"/>
  <c r="KX47" i="6"/>
  <c r="KY47" i="6" s="1"/>
  <c r="LV13" i="6"/>
  <c r="LV136" i="6" s="1"/>
  <c r="LV138" i="6" s="1"/>
  <c r="KX68" i="6"/>
  <c r="KY68" i="6" s="1"/>
  <c r="KX16" i="6"/>
  <c r="KY16" i="6" s="1"/>
  <c r="LW12" i="6"/>
  <c r="LW13" i="6" s="1"/>
  <c r="KX104" i="6"/>
  <c r="KY104" i="6" s="1"/>
  <c r="KU13" i="6"/>
  <c r="KX11" i="6"/>
  <c r="KX61" i="6"/>
  <c r="KY61" i="6" s="1"/>
  <c r="KX38" i="6"/>
  <c r="KY38" i="6" s="1"/>
  <c r="KX92" i="6"/>
  <c r="KY92" i="6" s="1"/>
  <c r="KX45" i="6"/>
  <c r="KY45" i="6" s="1"/>
  <c r="KX37" i="6"/>
  <c r="KY37" i="6" s="1"/>
  <c r="KX33" i="6"/>
  <c r="KY33" i="6" s="1"/>
  <c r="KX25" i="6"/>
  <c r="KY25" i="6" s="1"/>
  <c r="KX23" i="6"/>
  <c r="KY23" i="6" s="1"/>
  <c r="KX21" i="6"/>
  <c r="KY21" i="6" s="1"/>
  <c r="KX17" i="6"/>
  <c r="KY17" i="6" s="1"/>
  <c r="KX101" i="6"/>
  <c r="KY101" i="6" s="1"/>
  <c r="KX93" i="6"/>
  <c r="KY93" i="6" s="1"/>
  <c r="KX89" i="6"/>
  <c r="KY89" i="6" s="1"/>
  <c r="KX81" i="6"/>
  <c r="KY81" i="6" s="1"/>
  <c r="KX78" i="6"/>
  <c r="KY78" i="6" s="1"/>
  <c r="KX77" i="6"/>
  <c r="KY77" i="6" s="1"/>
  <c r="KX74" i="6"/>
  <c r="KY74" i="6" s="1"/>
  <c r="KX69" i="6"/>
  <c r="KY69" i="6" s="1"/>
  <c r="KX57" i="6"/>
  <c r="KY57" i="6" s="1"/>
  <c r="KX56" i="6"/>
  <c r="KY56" i="6" s="1"/>
  <c r="KX53" i="6"/>
  <c r="KY53" i="6" s="1"/>
  <c r="KX46" i="6"/>
  <c r="KY46" i="6" s="1"/>
  <c r="KX34" i="6"/>
  <c r="KY34" i="6" s="1"/>
  <c r="KX26" i="6"/>
  <c r="KY26" i="6" s="1"/>
  <c r="KX22" i="6"/>
  <c r="KY22" i="6" s="1"/>
  <c r="KV13" i="6"/>
  <c r="KX12" i="6"/>
  <c r="KX105" i="6"/>
  <c r="KY105" i="6" s="1"/>
  <c r="KX99" i="6"/>
  <c r="KY99" i="6" s="1"/>
  <c r="KX87" i="6"/>
  <c r="KY87" i="6" s="1"/>
  <c r="KX85" i="6"/>
  <c r="KY85" i="6" s="1"/>
  <c r="KX65" i="6"/>
  <c r="KY65" i="6" s="1"/>
  <c r="KX63" i="6"/>
  <c r="KY63" i="6" s="1"/>
  <c r="KX62" i="6"/>
  <c r="KY62" i="6" s="1"/>
  <c r="KX60" i="6"/>
  <c r="KY60" i="6" s="1"/>
  <c r="KX59" i="6"/>
  <c r="KY59" i="6" s="1"/>
  <c r="KX58" i="6"/>
  <c r="KY58" i="6" s="1"/>
  <c r="KX55" i="6"/>
  <c r="KY55" i="6" s="1"/>
  <c r="KX54" i="6"/>
  <c r="KY54" i="6" s="1"/>
  <c r="KX52" i="6"/>
  <c r="KY52" i="6" s="1"/>
  <c r="KX51" i="6"/>
  <c r="KY51" i="6" s="1"/>
  <c r="KX50" i="6"/>
  <c r="KY50" i="6" s="1"/>
  <c r="KX48" i="6"/>
  <c r="KY48" i="6" s="1"/>
  <c r="KX44" i="6"/>
  <c r="KY44" i="6" s="1"/>
  <c r="KX43" i="6"/>
  <c r="KY43" i="6" s="1"/>
  <c r="KX40" i="6"/>
  <c r="KY40" i="6" s="1"/>
  <c r="KX39" i="6"/>
  <c r="KY39" i="6" s="1"/>
  <c r="KX36" i="6"/>
  <c r="KY36" i="6" s="1"/>
  <c r="KX35" i="6"/>
  <c r="KY35" i="6" s="1"/>
  <c r="KX32" i="6"/>
  <c r="KY32" i="6" s="1"/>
  <c r="KX31" i="6"/>
  <c r="KY31" i="6" s="1"/>
  <c r="KX27" i="6"/>
  <c r="KY27" i="6" s="1"/>
  <c r="KX24" i="6"/>
  <c r="KY24" i="6" s="1"/>
  <c r="KX28" i="6"/>
  <c r="KY28" i="6" s="1"/>
  <c r="KX30" i="6"/>
  <c r="KY30" i="6" s="1"/>
  <c r="MV133" i="6"/>
  <c r="MW16" i="6"/>
  <c r="MW133" i="6" s="1"/>
  <c r="MQ133" i="6"/>
  <c r="MR133" i="6"/>
  <c r="ML133" i="6"/>
  <c r="MM16" i="6"/>
  <c r="MM133" i="6" s="1"/>
  <c r="MG133" i="6"/>
  <c r="MH16" i="6"/>
  <c r="MH133" i="6" s="1"/>
  <c r="MV13" i="6"/>
  <c r="MS136" i="6"/>
  <c r="MS138" i="6" s="1"/>
  <c r="MO136" i="6"/>
  <c r="MO138" i="6" s="1"/>
  <c r="MK136" i="6"/>
  <c r="MK138" i="6" s="1"/>
  <c r="ME136" i="6"/>
  <c r="ME138" i="6" s="1"/>
  <c r="MG13" i="6"/>
  <c r="MB13" i="6"/>
  <c r="LY136" i="6"/>
  <c r="LY138" i="6" s="1"/>
  <c r="LT136" i="6"/>
  <c r="LT138" i="6" s="1"/>
  <c r="LO133" i="6"/>
  <c r="LO1" i="6" s="1"/>
  <c r="LR20" i="6"/>
  <c r="LS20" i="6" s="1"/>
  <c r="LQ13" i="6"/>
  <c r="MT136" i="6"/>
  <c r="MT138" i="6" s="1"/>
  <c r="MQ13" i="6"/>
  <c r="MP136" i="6"/>
  <c r="MP138" i="6" s="1"/>
  <c r="MA136" i="6"/>
  <c r="MA138" i="6" s="1"/>
  <c r="MF136" i="6"/>
  <c r="MF138" i="6" s="1"/>
  <c r="MI136" i="6"/>
  <c r="MI138" i="6" s="1"/>
  <c r="ML13" i="6"/>
  <c r="LZ136" i="6"/>
  <c r="LZ138" i="6" s="1"/>
  <c r="MJ136" i="6"/>
  <c r="MJ138" i="6" s="1"/>
  <c r="LX133" i="6"/>
  <c r="MB133" i="6"/>
  <c r="LU136" i="6"/>
  <c r="LU138" i="6" s="1"/>
  <c r="MC133" i="6"/>
  <c r="LW133" i="6"/>
  <c r="KX132" i="6"/>
  <c r="KY132" i="6" s="1"/>
  <c r="KX97" i="6"/>
  <c r="KY97" i="6" s="1"/>
  <c r="KX73" i="6"/>
  <c r="KY73" i="6" s="1"/>
  <c r="KX49" i="6"/>
  <c r="KY49" i="6" s="1"/>
  <c r="KX41" i="6"/>
  <c r="KY41" i="6" s="1"/>
  <c r="KX20" i="6"/>
  <c r="KY20" i="6" s="1"/>
  <c r="KX100" i="6"/>
  <c r="KY100" i="6" s="1"/>
  <c r="KX80" i="6"/>
  <c r="KY80" i="6" s="1"/>
  <c r="KX107" i="6"/>
  <c r="KY107" i="6" s="1"/>
  <c r="KX106" i="6"/>
  <c r="KY106" i="6" s="1"/>
  <c r="KX103" i="6"/>
  <c r="KY103" i="6" s="1"/>
  <c r="KX102" i="6"/>
  <c r="KY102" i="6" s="1"/>
  <c r="KX98" i="6"/>
  <c r="KY98" i="6" s="1"/>
  <c r="KX96" i="6"/>
  <c r="KY96" i="6" s="1"/>
  <c r="KX95" i="6"/>
  <c r="KY95" i="6" s="1"/>
  <c r="KX94" i="6"/>
  <c r="KY94" i="6" s="1"/>
  <c r="KX91" i="6"/>
  <c r="KY91" i="6" s="1"/>
  <c r="KX90" i="6"/>
  <c r="KY90" i="6" s="1"/>
  <c r="KX88" i="6"/>
  <c r="KY88" i="6" s="1"/>
  <c r="KX86" i="6"/>
  <c r="KY86" i="6" s="1"/>
  <c r="KX84" i="6"/>
  <c r="KY84" i="6" s="1"/>
  <c r="KX83" i="6"/>
  <c r="KY83" i="6" s="1"/>
  <c r="KX82" i="6"/>
  <c r="KY82" i="6" s="1"/>
  <c r="KX79" i="6"/>
  <c r="KY79" i="6" s="1"/>
  <c r="KX76" i="6"/>
  <c r="KY76" i="6" s="1"/>
  <c r="KX75" i="6"/>
  <c r="KY75" i="6" s="1"/>
  <c r="KX72" i="6"/>
  <c r="KY72" i="6" s="1"/>
  <c r="KX71" i="6"/>
  <c r="KY71" i="6" s="1"/>
  <c r="KX70" i="6"/>
  <c r="KY70" i="6" s="1"/>
  <c r="KX67" i="6"/>
  <c r="KY67" i="6" s="1"/>
  <c r="KX66" i="6"/>
  <c r="KY66" i="6" s="1"/>
  <c r="LM11" i="6"/>
  <c r="LK136" i="6"/>
  <c r="LK138" i="6" s="1"/>
  <c r="LF13" i="6"/>
  <c r="LF136" i="6" s="1"/>
  <c r="LF138" i="6" s="1"/>
  <c r="KW133" i="6"/>
  <c r="KW1" i="6" s="1"/>
  <c r="KV133" i="6"/>
  <c r="KV1" i="6" s="1"/>
  <c r="KX64" i="6"/>
  <c r="KY64" i="6" s="1"/>
  <c r="KU133" i="6"/>
  <c r="KU1" i="6" s="1"/>
  <c r="LB133" i="6"/>
  <c r="LB1" i="6" s="1"/>
  <c r="KZ133" i="6"/>
  <c r="KZ1" i="6" s="1"/>
  <c r="LA133" i="6"/>
  <c r="LA1" i="6" s="1"/>
  <c r="LA136" i="6" s="1"/>
  <c r="LA138" i="6" s="1"/>
  <c r="LC16" i="6"/>
  <c r="LD16" i="6" s="1"/>
  <c r="KX19" i="6"/>
  <c r="KY19" i="6" s="1"/>
  <c r="KX18" i="6"/>
  <c r="KY18" i="6" s="1"/>
  <c r="KW13" i="6"/>
  <c r="LH133" i="6"/>
  <c r="LI16" i="6"/>
  <c r="LI133" i="6" s="1"/>
  <c r="AJ4" i="19" l="1"/>
  <c r="AG4" i="19"/>
  <c r="AH4" i="19"/>
  <c r="AI4" i="19"/>
  <c r="LH13" i="6"/>
  <c r="LB136" i="6"/>
  <c r="LB138" i="6" s="1"/>
  <c r="LO136" i="6"/>
  <c r="LO138" i="6" s="1"/>
  <c r="KZ136" i="6"/>
  <c r="KZ138" i="6" s="1"/>
  <c r="LM13" i="6"/>
  <c r="LC13" i="6"/>
  <c r="LD133" i="6"/>
  <c r="LR13" i="6"/>
  <c r="LR133" i="6"/>
  <c r="LQ136" i="6"/>
  <c r="LQ138" i="6" s="1"/>
  <c r="KV136" i="6"/>
  <c r="KV138" i="6" s="1"/>
  <c r="KU136" i="6"/>
  <c r="KU138" i="6" s="1"/>
  <c r="KX13" i="6"/>
  <c r="KW136" i="6"/>
  <c r="KW138" i="6" s="1"/>
  <c r="LS133" i="6"/>
  <c r="LC133" i="6"/>
  <c r="KY133" i="6"/>
  <c r="KX133" i="6"/>
  <c r="W1" i="44" l="1"/>
  <c r="A107" i="44"/>
  <c r="K107" i="6" s="1"/>
  <c r="A106" i="44"/>
  <c r="K106" i="6" s="1"/>
  <c r="A105" i="44"/>
  <c r="K105" i="6" s="1"/>
  <c r="A104" i="44"/>
  <c r="A103" i="44"/>
  <c r="K103" i="6" s="1"/>
  <c r="A102" i="44"/>
  <c r="A101" i="44"/>
  <c r="A100" i="44"/>
  <c r="A99" i="44"/>
  <c r="A98" i="44"/>
  <c r="A97" i="44"/>
  <c r="A96" i="44"/>
  <c r="A95" i="44"/>
  <c r="A94" i="44"/>
  <c r="Y92" i="44"/>
  <c r="A92" i="44" s="1"/>
  <c r="X91" i="44"/>
  <c r="Y91" i="44" s="1"/>
  <c r="X90" i="44"/>
  <c r="Y90" i="44" s="1"/>
  <c r="X89" i="44"/>
  <c r="Y89" i="44" s="1"/>
  <c r="X88" i="44"/>
  <c r="Y88" i="44" s="1"/>
  <c r="X87" i="44"/>
  <c r="Y87" i="44" s="1"/>
  <c r="X86" i="44"/>
  <c r="Y86" i="44" s="1"/>
  <c r="X85" i="44"/>
  <c r="Y85" i="44" s="1"/>
  <c r="X84" i="44"/>
  <c r="Y84" i="44" s="1"/>
  <c r="X83" i="44"/>
  <c r="Y83" i="44" s="1"/>
  <c r="X82" i="44"/>
  <c r="Y82" i="44" s="1"/>
  <c r="X81" i="44"/>
  <c r="Y81" i="44" s="1"/>
  <c r="X80" i="44"/>
  <c r="Y80" i="44" s="1"/>
  <c r="X79" i="44"/>
  <c r="Y79" i="44" s="1"/>
  <c r="X78" i="44"/>
  <c r="Y78" i="44" s="1"/>
  <c r="X77" i="44"/>
  <c r="Y77" i="44" s="1"/>
  <c r="X76" i="44"/>
  <c r="Y76" i="44" s="1"/>
  <c r="X75" i="44"/>
  <c r="Y75" i="44" s="1"/>
  <c r="X74" i="44"/>
  <c r="Y74" i="44" s="1"/>
  <c r="X73" i="44"/>
  <c r="Y73" i="44" s="1"/>
  <c r="X72" i="44"/>
  <c r="Y72" i="44" s="1"/>
  <c r="X71" i="44"/>
  <c r="Y71" i="44" s="1"/>
  <c r="X70" i="44"/>
  <c r="Y70" i="44" s="1"/>
  <c r="X69" i="44"/>
  <c r="Y69" i="44" s="1"/>
  <c r="X68" i="44"/>
  <c r="Y68" i="44" s="1"/>
  <c r="X67" i="44"/>
  <c r="Y67" i="44" s="1"/>
  <c r="X66" i="44"/>
  <c r="Y66" i="44" s="1"/>
  <c r="X65" i="44"/>
  <c r="Y65" i="44" s="1"/>
  <c r="X64" i="44"/>
  <c r="Y64" i="44" s="1"/>
  <c r="X63" i="44"/>
  <c r="Y63" i="44" s="1"/>
  <c r="X62" i="44"/>
  <c r="Y62" i="44" s="1"/>
  <c r="X61" i="44"/>
  <c r="Y61" i="44" s="1"/>
  <c r="X60" i="44"/>
  <c r="Y60" i="44" s="1"/>
  <c r="X59" i="44"/>
  <c r="Y59" i="44" s="1"/>
  <c r="X58" i="44"/>
  <c r="Y58" i="44" s="1"/>
  <c r="X57" i="44"/>
  <c r="Y57" i="44" s="1"/>
  <c r="X56" i="44"/>
  <c r="Y56" i="44" s="1"/>
  <c r="X55" i="44"/>
  <c r="Y55" i="44" s="1"/>
  <c r="X54" i="44"/>
  <c r="Y54" i="44" s="1"/>
  <c r="X53" i="44"/>
  <c r="Y53" i="44" s="1"/>
  <c r="X52" i="44"/>
  <c r="Y52" i="44" s="1"/>
  <c r="X51" i="44"/>
  <c r="Y51" i="44" s="1"/>
  <c r="X50" i="44"/>
  <c r="Y50" i="44" s="1"/>
  <c r="X49" i="44"/>
  <c r="Y49" i="44" s="1"/>
  <c r="X48" i="44"/>
  <c r="Y48" i="44" s="1"/>
  <c r="X47" i="44"/>
  <c r="Y47" i="44" s="1"/>
  <c r="X46" i="44"/>
  <c r="Y46" i="44" s="1"/>
  <c r="X45" i="44"/>
  <c r="Y45" i="44" s="1"/>
  <c r="X44" i="44"/>
  <c r="Y44" i="44" s="1"/>
  <c r="X43" i="44"/>
  <c r="Y43" i="44" s="1"/>
  <c r="X42" i="44"/>
  <c r="Y42" i="44" s="1"/>
  <c r="X41" i="44"/>
  <c r="Y41" i="44" s="1"/>
  <c r="X40" i="44"/>
  <c r="Y40" i="44" s="1"/>
  <c r="X39" i="44"/>
  <c r="Y39" i="44" s="1"/>
  <c r="X38" i="44"/>
  <c r="Y38" i="44" s="1"/>
  <c r="X37" i="44"/>
  <c r="Y37" i="44" s="1"/>
  <c r="X36" i="44"/>
  <c r="Y36" i="44" s="1"/>
  <c r="X35" i="44"/>
  <c r="Y35" i="44" s="1"/>
  <c r="X34" i="44"/>
  <c r="Y34" i="44" s="1"/>
  <c r="X33" i="44"/>
  <c r="Y33" i="44" s="1"/>
  <c r="X32" i="44"/>
  <c r="Y32" i="44" s="1"/>
  <c r="X31" i="44"/>
  <c r="Y31" i="44" s="1"/>
  <c r="X30" i="44"/>
  <c r="Y30" i="44" s="1"/>
  <c r="X29" i="44"/>
  <c r="Y29" i="44" s="1"/>
  <c r="X28" i="44"/>
  <c r="Y28" i="44" s="1"/>
  <c r="X27" i="44"/>
  <c r="Y27" i="44" s="1"/>
  <c r="X26" i="44"/>
  <c r="Y26" i="44" s="1"/>
  <c r="X25" i="44"/>
  <c r="Y25" i="44" s="1"/>
  <c r="X24" i="44"/>
  <c r="Y24" i="44" s="1"/>
  <c r="X23" i="44"/>
  <c r="Y23" i="44" s="1"/>
  <c r="X22" i="44"/>
  <c r="Y22" i="44" s="1"/>
  <c r="X21" i="44"/>
  <c r="Y21" i="44" s="1"/>
  <c r="X20" i="44"/>
  <c r="Y20" i="44" s="1"/>
  <c r="X19" i="44"/>
  <c r="Y19" i="44" s="1"/>
  <c r="X18" i="44"/>
  <c r="Y18" i="44" s="1"/>
  <c r="X17" i="44"/>
  <c r="Y17" i="44" s="1"/>
  <c r="X16" i="44"/>
  <c r="W13" i="44"/>
  <c r="V13" i="44"/>
  <c r="U13" i="44"/>
  <c r="X12" i="44"/>
  <c r="X11" i="44"/>
  <c r="V1" i="44"/>
  <c r="V136" i="44" s="1"/>
  <c r="V138" i="44" s="1"/>
  <c r="U1" i="44"/>
  <c r="U136" i="44" s="1"/>
  <c r="U138" i="44" s="1"/>
  <c r="V133" i="46"/>
  <c r="V1" i="46" s="1"/>
  <c r="U133" i="46"/>
  <c r="U1" i="46" s="1"/>
  <c r="T133" i="46"/>
  <c r="T1" i="46" s="1"/>
  <c r="W101" i="46"/>
  <c r="X101" i="46" s="1"/>
  <c r="W100" i="46"/>
  <c r="X100" i="46" s="1"/>
  <c r="W99" i="46"/>
  <c r="X99" i="46" s="1"/>
  <c r="W98" i="46"/>
  <c r="X98" i="46" s="1"/>
  <c r="W97" i="46"/>
  <c r="X97" i="46" s="1"/>
  <c r="W96" i="46"/>
  <c r="X96" i="46" s="1"/>
  <c r="W95" i="46"/>
  <c r="X95" i="46" s="1"/>
  <c r="W94" i="46"/>
  <c r="X94" i="46" s="1"/>
  <c r="W93" i="46"/>
  <c r="X93" i="46" s="1"/>
  <c r="W92" i="46"/>
  <c r="X92" i="46" s="1"/>
  <c r="W91" i="46"/>
  <c r="X91" i="46" s="1"/>
  <c r="W90" i="46"/>
  <c r="X90" i="46" s="1"/>
  <c r="W89" i="46"/>
  <c r="X89" i="46" s="1"/>
  <c r="W88" i="46"/>
  <c r="X88" i="46" s="1"/>
  <c r="W87" i="46"/>
  <c r="X87" i="46" s="1"/>
  <c r="W86" i="46"/>
  <c r="X86" i="46" s="1"/>
  <c r="W85" i="46"/>
  <c r="X85" i="46" s="1"/>
  <c r="W84" i="46"/>
  <c r="X84" i="46" s="1"/>
  <c r="W83" i="46"/>
  <c r="X83" i="46" s="1"/>
  <c r="W82" i="46"/>
  <c r="X82" i="46" s="1"/>
  <c r="W81" i="46"/>
  <c r="X81" i="46" s="1"/>
  <c r="W80" i="46"/>
  <c r="X80" i="46" s="1"/>
  <c r="W79" i="46"/>
  <c r="X79" i="46" s="1"/>
  <c r="W78" i="46"/>
  <c r="X78" i="46" s="1"/>
  <c r="W77" i="46"/>
  <c r="X77" i="46" s="1"/>
  <c r="W76" i="46"/>
  <c r="X76" i="46" s="1"/>
  <c r="W75" i="46"/>
  <c r="X75" i="46" s="1"/>
  <c r="W74" i="46"/>
  <c r="X74" i="46" s="1"/>
  <c r="W73" i="46"/>
  <c r="X73" i="46" s="1"/>
  <c r="W72" i="46"/>
  <c r="X72" i="46" s="1"/>
  <c r="W71" i="46"/>
  <c r="X71" i="46" s="1"/>
  <c r="W70" i="46"/>
  <c r="X70" i="46" s="1"/>
  <c r="W69" i="46"/>
  <c r="X69" i="46" s="1"/>
  <c r="W68" i="46"/>
  <c r="X68" i="46" s="1"/>
  <c r="W67" i="46"/>
  <c r="X67" i="46" s="1"/>
  <c r="W66" i="46"/>
  <c r="X66" i="46" s="1"/>
  <c r="W65" i="46"/>
  <c r="X65" i="46" s="1"/>
  <c r="W64" i="46"/>
  <c r="X64" i="46" s="1"/>
  <c r="W63" i="46"/>
  <c r="X63" i="46" s="1"/>
  <c r="W62" i="46"/>
  <c r="X62" i="46" s="1"/>
  <c r="W61" i="46"/>
  <c r="X61" i="46" s="1"/>
  <c r="W60" i="46"/>
  <c r="X60" i="46" s="1"/>
  <c r="W59" i="46"/>
  <c r="X59" i="46" s="1"/>
  <c r="W58" i="46"/>
  <c r="X58" i="46" s="1"/>
  <c r="W57" i="46"/>
  <c r="X57" i="46" s="1"/>
  <c r="W56" i="46"/>
  <c r="X56" i="46" s="1"/>
  <c r="W55" i="46"/>
  <c r="X55" i="46" s="1"/>
  <c r="W54" i="46"/>
  <c r="X54" i="46" s="1"/>
  <c r="W53" i="46"/>
  <c r="X53" i="46" s="1"/>
  <c r="W52" i="46"/>
  <c r="X52" i="46" s="1"/>
  <c r="W51" i="46"/>
  <c r="X51" i="46" s="1"/>
  <c r="W50" i="46"/>
  <c r="X50" i="46" s="1"/>
  <c r="W49" i="46"/>
  <c r="X49" i="46" s="1"/>
  <c r="W48" i="46"/>
  <c r="X48" i="46" s="1"/>
  <c r="W47" i="46"/>
  <c r="X47" i="46" s="1"/>
  <c r="W46" i="46"/>
  <c r="X46" i="46" s="1"/>
  <c r="W45" i="46"/>
  <c r="X45" i="46" s="1"/>
  <c r="W44" i="46"/>
  <c r="X44" i="46" s="1"/>
  <c r="W43" i="46"/>
  <c r="X43" i="46" s="1"/>
  <c r="W42" i="46"/>
  <c r="X42" i="46" s="1"/>
  <c r="W41" i="46"/>
  <c r="X41" i="46" s="1"/>
  <c r="W40" i="46"/>
  <c r="X40" i="46" s="1"/>
  <c r="W39" i="46"/>
  <c r="X39" i="46" s="1"/>
  <c r="W38" i="46"/>
  <c r="X38" i="46" s="1"/>
  <c r="W37" i="46"/>
  <c r="X37" i="46" s="1"/>
  <c r="W36" i="46"/>
  <c r="X36" i="46" s="1"/>
  <c r="W35" i="46"/>
  <c r="X35" i="46" s="1"/>
  <c r="W34" i="46"/>
  <c r="X34" i="46" s="1"/>
  <c r="W33" i="46"/>
  <c r="X33" i="46" s="1"/>
  <c r="W32" i="46"/>
  <c r="X32" i="46" s="1"/>
  <c r="W31" i="46"/>
  <c r="X31" i="46" s="1"/>
  <c r="W30" i="46"/>
  <c r="X30" i="46" s="1"/>
  <c r="W29" i="46"/>
  <c r="X29" i="46" s="1"/>
  <c r="W28" i="46"/>
  <c r="X28" i="46" s="1"/>
  <c r="W27" i="46"/>
  <c r="X27" i="46" s="1"/>
  <c r="W26" i="46"/>
  <c r="X26" i="46" s="1"/>
  <c r="W25" i="46"/>
  <c r="X25" i="46" s="1"/>
  <c r="W24" i="46"/>
  <c r="X24" i="46" s="1"/>
  <c r="W23" i="46"/>
  <c r="X23" i="46" s="1"/>
  <c r="W22" i="46"/>
  <c r="X22" i="46" s="1"/>
  <c r="W21" i="46"/>
  <c r="X21" i="46" s="1"/>
  <c r="W20" i="46"/>
  <c r="X20" i="46" s="1"/>
  <c r="W19" i="46"/>
  <c r="X19" i="46" s="1"/>
  <c r="W18" i="46"/>
  <c r="X18" i="46" s="1"/>
  <c r="W17" i="46"/>
  <c r="X17" i="46" s="1"/>
  <c r="W16" i="46"/>
  <c r="X16" i="46" s="1"/>
  <c r="V13" i="46"/>
  <c r="U13" i="46"/>
  <c r="T13" i="46"/>
  <c r="W12" i="46"/>
  <c r="W11" i="46"/>
  <c r="AQ29" i="42"/>
  <c r="Y13" i="46"/>
  <c r="Z13" i="46"/>
  <c r="Y133" i="46"/>
  <c r="Y1" i="46" s="1"/>
  <c r="Z133" i="46"/>
  <c r="Z1" i="46" s="1"/>
  <c r="AP133" i="46"/>
  <c r="AP1" i="46" s="1"/>
  <c r="AO133" i="46"/>
  <c r="AO1" i="46" s="1"/>
  <c r="AN133" i="46"/>
  <c r="AN1" i="46" s="1"/>
  <c r="AQ131" i="46"/>
  <c r="AR131" i="46" s="1"/>
  <c r="AQ106" i="46"/>
  <c r="AR106" i="46" s="1"/>
  <c r="AQ105" i="46"/>
  <c r="AR105" i="46" s="1"/>
  <c r="AQ104" i="46"/>
  <c r="AR104" i="46" s="1"/>
  <c r="A104" i="46" s="1"/>
  <c r="AQ103" i="46"/>
  <c r="AR103" i="46" s="1"/>
  <c r="A103" i="46" s="1"/>
  <c r="AQ102" i="46"/>
  <c r="AR102" i="46" s="1"/>
  <c r="AQ101" i="46"/>
  <c r="AR101" i="46" s="1"/>
  <c r="AQ100" i="46"/>
  <c r="AR100" i="46" s="1"/>
  <c r="AQ99" i="46"/>
  <c r="AR99" i="46" s="1"/>
  <c r="AQ98" i="46"/>
  <c r="AR98" i="46" s="1"/>
  <c r="AQ97" i="46"/>
  <c r="AR97" i="46" s="1"/>
  <c r="AQ96" i="46"/>
  <c r="AR96" i="46" s="1"/>
  <c r="AQ95" i="46"/>
  <c r="AR95" i="46" s="1"/>
  <c r="AQ94" i="46"/>
  <c r="AR94" i="46" s="1"/>
  <c r="AQ93" i="46"/>
  <c r="AR93" i="46" s="1"/>
  <c r="AQ92" i="46"/>
  <c r="AR92" i="46" s="1"/>
  <c r="AQ91" i="46"/>
  <c r="AR91" i="46" s="1"/>
  <c r="AQ90" i="46"/>
  <c r="AR90" i="46" s="1"/>
  <c r="AQ89" i="46"/>
  <c r="AR89" i="46" s="1"/>
  <c r="AQ88" i="46"/>
  <c r="AR88" i="46" s="1"/>
  <c r="AQ87" i="46"/>
  <c r="AR87" i="46" s="1"/>
  <c r="AQ86" i="46"/>
  <c r="AR86" i="46" s="1"/>
  <c r="AQ85" i="46"/>
  <c r="AR85" i="46" s="1"/>
  <c r="AQ84" i="46"/>
  <c r="AR84" i="46" s="1"/>
  <c r="AQ83" i="46"/>
  <c r="AR83" i="46" s="1"/>
  <c r="AQ82" i="46"/>
  <c r="AR82" i="46" s="1"/>
  <c r="AQ81" i="46"/>
  <c r="AR81" i="46" s="1"/>
  <c r="AQ80" i="46"/>
  <c r="AR80" i="46" s="1"/>
  <c r="AQ79" i="46"/>
  <c r="AR79" i="46" s="1"/>
  <c r="AQ78" i="46"/>
  <c r="AR78" i="46" s="1"/>
  <c r="AQ77" i="46"/>
  <c r="AR77" i="46" s="1"/>
  <c r="AQ76" i="46"/>
  <c r="AR76" i="46" s="1"/>
  <c r="AQ75" i="46"/>
  <c r="AR75" i="46" s="1"/>
  <c r="AQ74" i="46"/>
  <c r="AR74" i="46" s="1"/>
  <c r="AQ73" i="46"/>
  <c r="AR73" i="46" s="1"/>
  <c r="AQ72" i="46"/>
  <c r="AR72" i="46" s="1"/>
  <c r="AQ71" i="46"/>
  <c r="AR71" i="46" s="1"/>
  <c r="AQ70" i="46"/>
  <c r="AR70" i="46" s="1"/>
  <c r="AQ69" i="46"/>
  <c r="AR69" i="46" s="1"/>
  <c r="AQ68" i="46"/>
  <c r="AR68" i="46" s="1"/>
  <c r="AQ67" i="46"/>
  <c r="AR67" i="46" s="1"/>
  <c r="AQ66" i="46"/>
  <c r="AR66" i="46" s="1"/>
  <c r="AQ65" i="46"/>
  <c r="AR65" i="46" s="1"/>
  <c r="AQ64" i="46"/>
  <c r="AR64" i="46" s="1"/>
  <c r="AQ63" i="46"/>
  <c r="AR63" i="46" s="1"/>
  <c r="AQ62" i="46"/>
  <c r="AR62" i="46" s="1"/>
  <c r="AQ61" i="46"/>
  <c r="AR61" i="46" s="1"/>
  <c r="AQ60" i="46"/>
  <c r="AR60" i="46" s="1"/>
  <c r="AQ59" i="46"/>
  <c r="AR59" i="46" s="1"/>
  <c r="AQ58" i="46"/>
  <c r="AR58" i="46" s="1"/>
  <c r="AQ57" i="46"/>
  <c r="AR57" i="46" s="1"/>
  <c r="AQ56" i="46"/>
  <c r="AR56" i="46" s="1"/>
  <c r="AQ55" i="46"/>
  <c r="AR55" i="46" s="1"/>
  <c r="AQ54" i="46"/>
  <c r="AR54" i="46" s="1"/>
  <c r="AQ53" i="46"/>
  <c r="AR53" i="46" s="1"/>
  <c r="AQ52" i="46"/>
  <c r="AR52" i="46" s="1"/>
  <c r="AQ51" i="46"/>
  <c r="AR51" i="46" s="1"/>
  <c r="AQ50" i="46"/>
  <c r="AR50" i="46" s="1"/>
  <c r="AQ49" i="46"/>
  <c r="AR49" i="46" s="1"/>
  <c r="AQ48" i="46"/>
  <c r="AR48" i="46" s="1"/>
  <c r="AQ47" i="46"/>
  <c r="AR47" i="46" s="1"/>
  <c r="AQ46" i="46"/>
  <c r="AR46" i="46" s="1"/>
  <c r="AQ45" i="46"/>
  <c r="AR45" i="46" s="1"/>
  <c r="AQ44" i="46"/>
  <c r="AR44" i="46" s="1"/>
  <c r="AQ43" i="46"/>
  <c r="AR43" i="46" s="1"/>
  <c r="AQ42" i="46"/>
  <c r="AR42" i="46" s="1"/>
  <c r="AQ41" i="46"/>
  <c r="AR41" i="46" s="1"/>
  <c r="AQ40" i="46"/>
  <c r="AR40" i="46" s="1"/>
  <c r="AQ39" i="46"/>
  <c r="AR39" i="46" s="1"/>
  <c r="AQ38" i="46"/>
  <c r="AR38" i="46" s="1"/>
  <c r="AQ37" i="46"/>
  <c r="AR37" i="46" s="1"/>
  <c r="AQ36" i="46"/>
  <c r="AR36" i="46" s="1"/>
  <c r="AQ35" i="46"/>
  <c r="AR35" i="46" s="1"/>
  <c r="AQ34" i="46"/>
  <c r="AR34" i="46" s="1"/>
  <c r="AQ33" i="46"/>
  <c r="AR33" i="46" s="1"/>
  <c r="AQ32" i="46"/>
  <c r="AR32" i="46" s="1"/>
  <c r="AQ31" i="46"/>
  <c r="AR31" i="46" s="1"/>
  <c r="AQ30" i="46"/>
  <c r="AR30" i="46" s="1"/>
  <c r="AQ29" i="46"/>
  <c r="AR29" i="46" s="1"/>
  <c r="AQ28" i="46"/>
  <c r="AR28" i="46" s="1"/>
  <c r="AQ27" i="46"/>
  <c r="AR27" i="46" s="1"/>
  <c r="AQ26" i="46"/>
  <c r="AR26" i="46" s="1"/>
  <c r="AQ25" i="46"/>
  <c r="AR25" i="46" s="1"/>
  <c r="AQ24" i="46"/>
  <c r="AR24" i="46" s="1"/>
  <c r="AQ23" i="46"/>
  <c r="AR23" i="46" s="1"/>
  <c r="AQ22" i="46"/>
  <c r="AR22" i="46" s="1"/>
  <c r="AQ21" i="46"/>
  <c r="AR21" i="46" s="1"/>
  <c r="AQ20" i="46"/>
  <c r="AR20" i="46" s="1"/>
  <c r="AQ19" i="46"/>
  <c r="AR19" i="46" s="1"/>
  <c r="AQ18" i="46"/>
  <c r="AR18" i="46" s="1"/>
  <c r="AQ17" i="46"/>
  <c r="AR17" i="46" s="1"/>
  <c r="AQ16" i="46"/>
  <c r="AP13" i="46"/>
  <c r="AO13" i="46"/>
  <c r="AN13" i="46"/>
  <c r="AQ12" i="46"/>
  <c r="AQ11" i="46"/>
  <c r="AU133" i="42"/>
  <c r="AU1" i="42" s="1"/>
  <c r="AT133" i="42"/>
  <c r="AT1" i="42" s="1"/>
  <c r="AS133" i="42"/>
  <c r="AS1" i="42" s="1"/>
  <c r="AV101" i="42"/>
  <c r="AW101" i="42" s="1"/>
  <c r="AV100" i="42"/>
  <c r="AW100" i="42" s="1"/>
  <c r="AV99" i="42"/>
  <c r="AW99" i="42" s="1"/>
  <c r="AV98" i="42"/>
  <c r="AW98" i="42" s="1"/>
  <c r="AV97" i="42"/>
  <c r="AW97" i="42" s="1"/>
  <c r="AV96" i="42"/>
  <c r="AW96" i="42" s="1"/>
  <c r="AV95" i="42"/>
  <c r="AW95" i="42" s="1"/>
  <c r="AV94" i="42"/>
  <c r="AW94" i="42" s="1"/>
  <c r="AV93" i="42"/>
  <c r="AW93" i="42" s="1"/>
  <c r="AV92" i="42"/>
  <c r="AW92" i="42" s="1"/>
  <c r="AV91" i="42"/>
  <c r="AW91" i="42" s="1"/>
  <c r="AV90" i="42"/>
  <c r="AW90" i="42" s="1"/>
  <c r="AV89" i="42"/>
  <c r="AW89" i="42" s="1"/>
  <c r="AV88" i="42"/>
  <c r="AW88" i="42" s="1"/>
  <c r="AV87" i="42"/>
  <c r="AW87" i="42" s="1"/>
  <c r="AV86" i="42"/>
  <c r="AW86" i="42" s="1"/>
  <c r="AV85" i="42"/>
  <c r="AW85" i="42" s="1"/>
  <c r="AV84" i="42"/>
  <c r="AW84" i="42" s="1"/>
  <c r="AV83" i="42"/>
  <c r="AW83" i="42" s="1"/>
  <c r="AV82" i="42"/>
  <c r="AW82" i="42" s="1"/>
  <c r="AV81" i="42"/>
  <c r="AW81" i="42" s="1"/>
  <c r="AV80" i="42"/>
  <c r="AW80" i="42" s="1"/>
  <c r="AV79" i="42"/>
  <c r="AW79" i="42" s="1"/>
  <c r="AV78" i="42"/>
  <c r="AW78" i="42" s="1"/>
  <c r="AV77" i="42"/>
  <c r="AW77" i="42" s="1"/>
  <c r="AV76" i="42"/>
  <c r="AW76" i="42" s="1"/>
  <c r="AV75" i="42"/>
  <c r="AW75" i="42" s="1"/>
  <c r="AV74" i="42"/>
  <c r="AW74" i="42" s="1"/>
  <c r="AV73" i="42"/>
  <c r="AW73" i="42" s="1"/>
  <c r="AV72" i="42"/>
  <c r="AW72" i="42" s="1"/>
  <c r="AV71" i="42"/>
  <c r="AW71" i="42" s="1"/>
  <c r="AV70" i="42"/>
  <c r="AW70" i="42" s="1"/>
  <c r="AV69" i="42"/>
  <c r="AW69" i="42" s="1"/>
  <c r="AV68" i="42"/>
  <c r="AW68" i="42" s="1"/>
  <c r="AV67" i="42"/>
  <c r="AW67" i="42" s="1"/>
  <c r="AV66" i="42"/>
  <c r="AW66" i="42" s="1"/>
  <c r="AV65" i="42"/>
  <c r="AW65" i="42" s="1"/>
  <c r="AV64" i="42"/>
  <c r="AW64" i="42" s="1"/>
  <c r="AV63" i="42"/>
  <c r="AW63" i="42" s="1"/>
  <c r="AV62" i="42"/>
  <c r="AW62" i="42" s="1"/>
  <c r="AV61" i="42"/>
  <c r="AW61" i="42" s="1"/>
  <c r="AV60" i="42"/>
  <c r="AW60" i="42" s="1"/>
  <c r="AV59" i="42"/>
  <c r="AW59" i="42" s="1"/>
  <c r="AV58" i="42"/>
  <c r="AW58" i="42" s="1"/>
  <c r="AV57" i="42"/>
  <c r="AW57" i="42" s="1"/>
  <c r="AV56" i="42"/>
  <c r="AW56" i="42" s="1"/>
  <c r="AV55" i="42"/>
  <c r="AW55" i="42" s="1"/>
  <c r="AV54" i="42"/>
  <c r="AW54" i="42" s="1"/>
  <c r="AV53" i="42"/>
  <c r="AW53" i="42" s="1"/>
  <c r="AV52" i="42"/>
  <c r="AW52" i="42" s="1"/>
  <c r="AV51" i="42"/>
  <c r="AW51" i="42" s="1"/>
  <c r="AV50" i="42"/>
  <c r="AW50" i="42" s="1"/>
  <c r="AV49" i="42"/>
  <c r="AW49" i="42" s="1"/>
  <c r="AV48" i="42"/>
  <c r="AW48" i="42" s="1"/>
  <c r="AV47" i="42"/>
  <c r="AW47" i="42" s="1"/>
  <c r="AV46" i="42"/>
  <c r="AW46" i="42" s="1"/>
  <c r="AV45" i="42"/>
  <c r="AW45" i="42" s="1"/>
  <c r="AV44" i="42"/>
  <c r="AW44" i="42" s="1"/>
  <c r="AV43" i="42"/>
  <c r="AW43" i="42" s="1"/>
  <c r="AV42" i="42"/>
  <c r="AW42" i="42" s="1"/>
  <c r="AV41" i="42"/>
  <c r="AW41" i="42" s="1"/>
  <c r="AV40" i="42"/>
  <c r="AW40" i="42" s="1"/>
  <c r="AV39" i="42"/>
  <c r="AW39" i="42" s="1"/>
  <c r="AV38" i="42"/>
  <c r="AW38" i="42" s="1"/>
  <c r="AV37" i="42"/>
  <c r="AW37" i="42" s="1"/>
  <c r="AV36" i="42"/>
  <c r="AW36" i="42" s="1"/>
  <c r="AV35" i="42"/>
  <c r="AW35" i="42" s="1"/>
  <c r="AV34" i="42"/>
  <c r="AW34" i="42" s="1"/>
  <c r="AV33" i="42"/>
  <c r="AW33" i="42" s="1"/>
  <c r="AV32" i="42"/>
  <c r="AW32" i="42" s="1"/>
  <c r="AV31" i="42"/>
  <c r="AW31" i="42" s="1"/>
  <c r="AV30" i="42"/>
  <c r="AW30" i="42" s="1"/>
  <c r="AV29" i="42"/>
  <c r="AW29" i="42" s="1"/>
  <c r="AV28" i="42"/>
  <c r="AW28" i="42" s="1"/>
  <c r="AV27" i="42"/>
  <c r="AW27" i="42" s="1"/>
  <c r="AV26" i="42"/>
  <c r="AW26" i="42" s="1"/>
  <c r="AV25" i="42"/>
  <c r="AW25" i="42" s="1"/>
  <c r="AV24" i="42"/>
  <c r="AW24" i="42" s="1"/>
  <c r="AV23" i="42"/>
  <c r="AW23" i="42" s="1"/>
  <c r="AV22" i="42"/>
  <c r="AW22" i="42" s="1"/>
  <c r="AV21" i="42"/>
  <c r="AW21" i="42" s="1"/>
  <c r="AV20" i="42"/>
  <c r="AW20" i="42" s="1"/>
  <c r="AV19" i="42"/>
  <c r="AW19" i="42" s="1"/>
  <c r="AV18" i="42"/>
  <c r="AW18" i="42" s="1"/>
  <c r="AV17" i="42"/>
  <c r="AW17" i="42" s="1"/>
  <c r="AV16" i="42"/>
  <c r="AW16" i="42" s="1"/>
  <c r="AU13" i="42"/>
  <c r="AT13" i="42"/>
  <c r="AS13" i="42"/>
  <c r="AV12" i="42"/>
  <c r="AV11" i="42"/>
  <c r="AP133" i="42"/>
  <c r="AP1" i="42" s="1"/>
  <c r="AO133" i="42"/>
  <c r="AN133" i="42"/>
  <c r="AN1" i="42" s="1"/>
  <c r="AQ102" i="42"/>
  <c r="AR102" i="42" s="1"/>
  <c r="AQ101" i="42"/>
  <c r="AR101" i="42" s="1"/>
  <c r="AQ100" i="42"/>
  <c r="AR100" i="42" s="1"/>
  <c r="AQ99" i="42"/>
  <c r="AR99" i="42" s="1"/>
  <c r="AQ98" i="42"/>
  <c r="AR98" i="42" s="1"/>
  <c r="AQ97" i="42"/>
  <c r="AR97" i="42" s="1"/>
  <c r="AQ96" i="42"/>
  <c r="AR96" i="42" s="1"/>
  <c r="AQ95" i="42"/>
  <c r="AR95" i="42" s="1"/>
  <c r="AQ94" i="42"/>
  <c r="AR94" i="42" s="1"/>
  <c r="AQ93" i="42"/>
  <c r="AR93" i="42" s="1"/>
  <c r="AQ92" i="42"/>
  <c r="AR92" i="42" s="1"/>
  <c r="AQ91" i="42"/>
  <c r="AR91" i="42" s="1"/>
  <c r="AQ90" i="42"/>
  <c r="AR90" i="42" s="1"/>
  <c r="AQ89" i="42"/>
  <c r="AR89" i="42" s="1"/>
  <c r="AQ88" i="42"/>
  <c r="AR88" i="42" s="1"/>
  <c r="AQ87" i="42"/>
  <c r="AR87" i="42" s="1"/>
  <c r="AQ86" i="42"/>
  <c r="AR86" i="42" s="1"/>
  <c r="AQ85" i="42"/>
  <c r="AR85" i="42" s="1"/>
  <c r="AQ84" i="42"/>
  <c r="AR84" i="42" s="1"/>
  <c r="AQ83" i="42"/>
  <c r="AR83" i="42" s="1"/>
  <c r="AQ82" i="42"/>
  <c r="AR82" i="42" s="1"/>
  <c r="AQ81" i="42"/>
  <c r="AR81" i="42" s="1"/>
  <c r="AQ80" i="42"/>
  <c r="AR80" i="42" s="1"/>
  <c r="AQ79" i="42"/>
  <c r="AR79" i="42" s="1"/>
  <c r="AQ78" i="42"/>
  <c r="AR78" i="42" s="1"/>
  <c r="AQ77" i="42"/>
  <c r="AR77" i="42" s="1"/>
  <c r="AQ76" i="42"/>
  <c r="AR76" i="42" s="1"/>
  <c r="AQ75" i="42"/>
  <c r="AR75" i="42" s="1"/>
  <c r="AQ74" i="42"/>
  <c r="AR74" i="42" s="1"/>
  <c r="AQ73" i="42"/>
  <c r="AR73" i="42" s="1"/>
  <c r="AQ72" i="42"/>
  <c r="AR72" i="42" s="1"/>
  <c r="AQ71" i="42"/>
  <c r="AR71" i="42" s="1"/>
  <c r="AQ70" i="42"/>
  <c r="AR70" i="42" s="1"/>
  <c r="AQ69" i="42"/>
  <c r="AR69" i="42" s="1"/>
  <c r="AQ68" i="42"/>
  <c r="AR68" i="42" s="1"/>
  <c r="AQ67" i="42"/>
  <c r="AR67" i="42" s="1"/>
  <c r="AQ66" i="42"/>
  <c r="AR66" i="42" s="1"/>
  <c r="AQ65" i="42"/>
  <c r="AR65" i="42" s="1"/>
  <c r="AQ64" i="42"/>
  <c r="AR64" i="42" s="1"/>
  <c r="AQ63" i="42"/>
  <c r="AR63" i="42" s="1"/>
  <c r="AQ62" i="42"/>
  <c r="AR62" i="42" s="1"/>
  <c r="AQ61" i="42"/>
  <c r="AR61" i="42" s="1"/>
  <c r="AQ60" i="42"/>
  <c r="AR60" i="42" s="1"/>
  <c r="AQ59" i="42"/>
  <c r="AR59" i="42" s="1"/>
  <c r="AQ58" i="42"/>
  <c r="AR58" i="42" s="1"/>
  <c r="AQ57" i="42"/>
  <c r="AR57" i="42" s="1"/>
  <c r="AQ56" i="42"/>
  <c r="AR56" i="42" s="1"/>
  <c r="AQ55" i="42"/>
  <c r="AR55" i="42" s="1"/>
  <c r="AQ54" i="42"/>
  <c r="AR54" i="42" s="1"/>
  <c r="AQ53" i="42"/>
  <c r="AR53" i="42" s="1"/>
  <c r="AQ52" i="42"/>
  <c r="AR52" i="42" s="1"/>
  <c r="AQ51" i="42"/>
  <c r="AR51" i="42" s="1"/>
  <c r="AQ50" i="42"/>
  <c r="AR50" i="42" s="1"/>
  <c r="AQ49" i="42"/>
  <c r="AR49" i="42" s="1"/>
  <c r="AQ48" i="42"/>
  <c r="AR48" i="42" s="1"/>
  <c r="AQ47" i="42"/>
  <c r="AR47" i="42" s="1"/>
  <c r="AQ46" i="42"/>
  <c r="AR46" i="42" s="1"/>
  <c r="AQ45" i="42"/>
  <c r="AR45" i="42" s="1"/>
  <c r="AQ44" i="42"/>
  <c r="AR44" i="42" s="1"/>
  <c r="AQ43" i="42"/>
  <c r="AR43" i="42" s="1"/>
  <c r="AQ42" i="42"/>
  <c r="AR42" i="42" s="1"/>
  <c r="AQ41" i="42"/>
  <c r="AR41" i="42" s="1"/>
  <c r="AQ40" i="42"/>
  <c r="AR40" i="42" s="1"/>
  <c r="AQ39" i="42"/>
  <c r="AR39" i="42" s="1"/>
  <c r="AQ38" i="42"/>
  <c r="AR38" i="42" s="1"/>
  <c r="AQ37" i="42"/>
  <c r="AR37" i="42" s="1"/>
  <c r="AQ36" i="42"/>
  <c r="AR36" i="42" s="1"/>
  <c r="AQ35" i="42"/>
  <c r="AR35" i="42" s="1"/>
  <c r="AQ34" i="42"/>
  <c r="AR34" i="42" s="1"/>
  <c r="AQ33" i="42"/>
  <c r="AR33" i="42" s="1"/>
  <c r="AQ32" i="42"/>
  <c r="AR32" i="42" s="1"/>
  <c r="AQ31" i="42"/>
  <c r="AR31" i="42" s="1"/>
  <c r="AQ30" i="42"/>
  <c r="AR30" i="42" s="1"/>
  <c r="AR29" i="42"/>
  <c r="AQ28" i="42"/>
  <c r="AR28" i="42" s="1"/>
  <c r="AQ27" i="42"/>
  <c r="AR27" i="42" s="1"/>
  <c r="AQ26" i="42"/>
  <c r="AR26" i="42" s="1"/>
  <c r="AQ25" i="42"/>
  <c r="AR25" i="42" s="1"/>
  <c r="AQ24" i="42"/>
  <c r="AR24" i="42" s="1"/>
  <c r="AQ23" i="42"/>
  <c r="AR23" i="42" s="1"/>
  <c r="AQ22" i="42"/>
  <c r="AR22" i="42" s="1"/>
  <c r="AQ21" i="42"/>
  <c r="AR21" i="42" s="1"/>
  <c r="AQ20" i="42"/>
  <c r="AR20" i="42" s="1"/>
  <c r="AQ19" i="42"/>
  <c r="AR19" i="42" s="1"/>
  <c r="AQ18" i="42"/>
  <c r="AR18" i="42" s="1"/>
  <c r="AQ17" i="42"/>
  <c r="AR17" i="42" s="1"/>
  <c r="AQ16" i="42"/>
  <c r="AR16" i="42" s="1"/>
  <c r="AP13" i="42"/>
  <c r="AO13" i="42"/>
  <c r="AN13" i="42"/>
  <c r="AQ12" i="42"/>
  <c r="AQ11" i="42"/>
  <c r="AO1" i="42"/>
  <c r="BX133" i="7"/>
  <c r="BX1" i="7" s="1"/>
  <c r="BW133" i="7"/>
  <c r="BW1" i="7" s="1"/>
  <c r="BV1" i="7"/>
  <c r="BY104" i="7"/>
  <c r="BZ104" i="7" s="1"/>
  <c r="BY103" i="7"/>
  <c r="BZ103" i="7" s="1"/>
  <c r="BY102" i="7"/>
  <c r="BZ102" i="7" s="1"/>
  <c r="BY101" i="7"/>
  <c r="BZ101" i="7" s="1"/>
  <c r="BY100" i="7"/>
  <c r="BZ100" i="7" s="1"/>
  <c r="BY99" i="7"/>
  <c r="BZ99" i="7" s="1"/>
  <c r="BY98" i="7"/>
  <c r="BZ98" i="7" s="1"/>
  <c r="BY97" i="7"/>
  <c r="BZ97" i="7" s="1"/>
  <c r="BY96" i="7"/>
  <c r="BZ96" i="7" s="1"/>
  <c r="BY95" i="7"/>
  <c r="BZ95" i="7" s="1"/>
  <c r="BY94" i="7"/>
  <c r="BZ94" i="7" s="1"/>
  <c r="BY93" i="7"/>
  <c r="BZ93" i="7" s="1"/>
  <c r="BY92" i="7"/>
  <c r="BZ92" i="7" s="1"/>
  <c r="BY91" i="7"/>
  <c r="BZ91" i="7" s="1"/>
  <c r="BY90" i="7"/>
  <c r="BZ90" i="7" s="1"/>
  <c r="BY89" i="7"/>
  <c r="BZ89" i="7" s="1"/>
  <c r="BY88" i="7"/>
  <c r="BZ88" i="7" s="1"/>
  <c r="BY87" i="7"/>
  <c r="BZ87" i="7" s="1"/>
  <c r="BY86" i="7"/>
  <c r="BZ86" i="7" s="1"/>
  <c r="BY85" i="7"/>
  <c r="BZ85" i="7" s="1"/>
  <c r="BY84" i="7"/>
  <c r="BZ84" i="7" s="1"/>
  <c r="BY83" i="7"/>
  <c r="BZ83" i="7" s="1"/>
  <c r="BY82" i="7"/>
  <c r="BZ82" i="7" s="1"/>
  <c r="BY81" i="7"/>
  <c r="BZ81" i="7" s="1"/>
  <c r="BY80" i="7"/>
  <c r="BZ80" i="7" s="1"/>
  <c r="BY79" i="7"/>
  <c r="BZ79" i="7" s="1"/>
  <c r="BY78" i="7"/>
  <c r="BZ78" i="7" s="1"/>
  <c r="BY77" i="7"/>
  <c r="BZ77" i="7" s="1"/>
  <c r="BY76" i="7"/>
  <c r="BZ76" i="7" s="1"/>
  <c r="BY75" i="7"/>
  <c r="BZ75" i="7" s="1"/>
  <c r="BY74" i="7"/>
  <c r="BZ74" i="7" s="1"/>
  <c r="BY73" i="7"/>
  <c r="BZ73" i="7" s="1"/>
  <c r="BY72" i="7"/>
  <c r="BZ72" i="7" s="1"/>
  <c r="BY71" i="7"/>
  <c r="BZ71" i="7" s="1"/>
  <c r="BY70" i="7"/>
  <c r="BZ70" i="7" s="1"/>
  <c r="BY69" i="7"/>
  <c r="BZ69" i="7" s="1"/>
  <c r="BY68" i="7"/>
  <c r="BZ68" i="7" s="1"/>
  <c r="BY67" i="7"/>
  <c r="BZ67" i="7" s="1"/>
  <c r="BY66" i="7"/>
  <c r="BZ66" i="7" s="1"/>
  <c r="BY65" i="7"/>
  <c r="BZ65" i="7" s="1"/>
  <c r="BY64" i="7"/>
  <c r="BZ64" i="7" s="1"/>
  <c r="BY63" i="7"/>
  <c r="BZ63" i="7" s="1"/>
  <c r="BY62" i="7"/>
  <c r="BZ62" i="7" s="1"/>
  <c r="BY61" i="7"/>
  <c r="BZ61" i="7" s="1"/>
  <c r="BY60" i="7"/>
  <c r="BZ60" i="7" s="1"/>
  <c r="BY59" i="7"/>
  <c r="BZ59" i="7" s="1"/>
  <c r="BY58" i="7"/>
  <c r="BZ58" i="7" s="1"/>
  <c r="BY57" i="7"/>
  <c r="BZ57" i="7" s="1"/>
  <c r="BY56" i="7"/>
  <c r="BZ56" i="7" s="1"/>
  <c r="BY55" i="7"/>
  <c r="BZ55" i="7" s="1"/>
  <c r="BY54" i="7"/>
  <c r="BZ54" i="7" s="1"/>
  <c r="BY53" i="7"/>
  <c r="BZ53" i="7" s="1"/>
  <c r="BY52" i="7"/>
  <c r="BZ52" i="7" s="1"/>
  <c r="BY51" i="7"/>
  <c r="BZ51" i="7" s="1"/>
  <c r="BY50" i="7"/>
  <c r="BZ50" i="7" s="1"/>
  <c r="BY49" i="7"/>
  <c r="BZ49" i="7" s="1"/>
  <c r="BY48" i="7"/>
  <c r="BZ48" i="7" s="1"/>
  <c r="BY47" i="7"/>
  <c r="BZ47" i="7" s="1"/>
  <c r="BY46" i="7"/>
  <c r="BZ46" i="7" s="1"/>
  <c r="BY45" i="7"/>
  <c r="BZ45" i="7" s="1"/>
  <c r="BY44" i="7"/>
  <c r="BZ44" i="7" s="1"/>
  <c r="BY43" i="7"/>
  <c r="BZ43" i="7" s="1"/>
  <c r="BY42" i="7"/>
  <c r="BZ42" i="7" s="1"/>
  <c r="BY41" i="7"/>
  <c r="BZ41" i="7" s="1"/>
  <c r="BY40" i="7"/>
  <c r="BZ40" i="7" s="1"/>
  <c r="BY39" i="7"/>
  <c r="BZ39" i="7" s="1"/>
  <c r="BY38" i="7"/>
  <c r="BZ38" i="7" s="1"/>
  <c r="BY37" i="7"/>
  <c r="BZ37" i="7" s="1"/>
  <c r="BY36" i="7"/>
  <c r="BZ36" i="7" s="1"/>
  <c r="BY35" i="7"/>
  <c r="BZ35" i="7" s="1"/>
  <c r="BY34" i="7"/>
  <c r="BZ34" i="7" s="1"/>
  <c r="BY33" i="7"/>
  <c r="BZ33" i="7" s="1"/>
  <c r="BY32" i="7"/>
  <c r="BZ32" i="7" s="1"/>
  <c r="BY31" i="7"/>
  <c r="BZ31" i="7" s="1"/>
  <c r="BY30" i="7"/>
  <c r="BZ30" i="7" s="1"/>
  <c r="BY29" i="7"/>
  <c r="BZ29" i="7" s="1"/>
  <c r="BY28" i="7"/>
  <c r="BZ28" i="7" s="1"/>
  <c r="BY27" i="7"/>
  <c r="BZ27" i="7" s="1"/>
  <c r="BY26" i="7"/>
  <c r="BZ26" i="7" s="1"/>
  <c r="BY25" i="7"/>
  <c r="BZ25" i="7" s="1"/>
  <c r="BY24" i="7"/>
  <c r="BZ24" i="7" s="1"/>
  <c r="BY23" i="7"/>
  <c r="BZ23" i="7" s="1"/>
  <c r="BY22" i="7"/>
  <c r="BZ22" i="7" s="1"/>
  <c r="BY21" i="7"/>
  <c r="BZ21" i="7" s="1"/>
  <c r="BY20" i="7"/>
  <c r="BZ20" i="7" s="1"/>
  <c r="BY19" i="7"/>
  <c r="BZ19" i="7" s="1"/>
  <c r="BY18" i="7"/>
  <c r="BZ18" i="7" s="1"/>
  <c r="BY17" i="7"/>
  <c r="BZ17" i="7" s="1"/>
  <c r="BY16" i="7"/>
  <c r="BX13" i="7"/>
  <c r="BW13" i="7"/>
  <c r="BV13" i="7"/>
  <c r="BY12" i="7"/>
  <c r="BY11" i="7"/>
  <c r="AM1" i="8"/>
  <c r="AL133" i="8"/>
  <c r="AL1" i="8" s="1"/>
  <c r="AK133" i="8"/>
  <c r="AK1" i="8" s="1"/>
  <c r="AN96" i="8"/>
  <c r="AO96" i="8" s="1"/>
  <c r="AN95" i="8"/>
  <c r="AO95" i="8" s="1"/>
  <c r="AN94" i="8"/>
  <c r="AO94" i="8" s="1"/>
  <c r="AN93" i="8"/>
  <c r="AO93" i="8" s="1"/>
  <c r="AN92" i="8"/>
  <c r="AO92" i="8" s="1"/>
  <c r="AN91" i="8"/>
  <c r="AO91" i="8" s="1"/>
  <c r="AN90" i="8"/>
  <c r="AO90" i="8" s="1"/>
  <c r="AN89" i="8"/>
  <c r="AO89" i="8" s="1"/>
  <c r="AN88" i="8"/>
  <c r="AO88" i="8" s="1"/>
  <c r="AN87" i="8"/>
  <c r="AO87" i="8" s="1"/>
  <c r="AN85" i="8"/>
  <c r="AO85" i="8" s="1"/>
  <c r="AN84" i="8"/>
  <c r="AO84" i="8" s="1"/>
  <c r="AN83" i="8"/>
  <c r="AO83" i="8" s="1"/>
  <c r="AN82" i="8"/>
  <c r="AO82" i="8" s="1"/>
  <c r="AN81" i="8"/>
  <c r="AO81" i="8" s="1"/>
  <c r="AN80" i="8"/>
  <c r="AO80" i="8" s="1"/>
  <c r="AN79" i="8"/>
  <c r="AO79" i="8" s="1"/>
  <c r="AN78" i="8"/>
  <c r="AO78" i="8" s="1"/>
  <c r="AN76" i="8"/>
  <c r="AO76" i="8" s="1"/>
  <c r="AN75" i="8"/>
  <c r="AO75" i="8" s="1"/>
  <c r="AN74" i="8"/>
  <c r="AO74" i="8" s="1"/>
  <c r="AN73" i="8"/>
  <c r="AO73" i="8" s="1"/>
  <c r="AN72" i="8"/>
  <c r="AO72" i="8" s="1"/>
  <c r="AN71" i="8"/>
  <c r="AO71" i="8" s="1"/>
  <c r="AN70" i="8"/>
  <c r="AO70" i="8" s="1"/>
  <c r="AN69" i="8"/>
  <c r="AO69" i="8" s="1"/>
  <c r="AN68" i="8"/>
  <c r="AO68" i="8" s="1"/>
  <c r="AN67" i="8"/>
  <c r="AO67" i="8" s="1"/>
  <c r="AN66" i="8"/>
  <c r="AO66" i="8" s="1"/>
  <c r="AN65" i="8"/>
  <c r="AO65" i="8" s="1"/>
  <c r="AN64" i="8"/>
  <c r="AO64" i="8" s="1"/>
  <c r="AN63" i="8"/>
  <c r="AO63" i="8" s="1"/>
  <c r="AN62" i="8"/>
  <c r="AO62" i="8" s="1"/>
  <c r="AN61" i="8"/>
  <c r="AO61" i="8" s="1"/>
  <c r="AN60" i="8"/>
  <c r="AO60" i="8" s="1"/>
  <c r="AN59" i="8"/>
  <c r="AO59" i="8" s="1"/>
  <c r="AN58" i="8"/>
  <c r="AO58" i="8" s="1"/>
  <c r="AN57" i="8"/>
  <c r="AO57" i="8" s="1"/>
  <c r="AN56" i="8"/>
  <c r="AO56" i="8" s="1"/>
  <c r="AN55" i="8"/>
  <c r="AO55" i="8" s="1"/>
  <c r="AN54" i="8"/>
  <c r="AO54" i="8" s="1"/>
  <c r="AN53" i="8"/>
  <c r="AO53" i="8" s="1"/>
  <c r="AN52" i="8"/>
  <c r="AO52" i="8" s="1"/>
  <c r="AN51" i="8"/>
  <c r="AO51" i="8" s="1"/>
  <c r="AN50" i="8"/>
  <c r="AO50" i="8" s="1"/>
  <c r="AN49" i="8"/>
  <c r="AO49" i="8" s="1"/>
  <c r="AN48" i="8"/>
  <c r="AO48" i="8" s="1"/>
  <c r="AN47" i="8"/>
  <c r="AO47" i="8" s="1"/>
  <c r="AN46" i="8"/>
  <c r="AO46" i="8" s="1"/>
  <c r="AN45" i="8"/>
  <c r="AO45" i="8" s="1"/>
  <c r="AN44" i="8"/>
  <c r="AO44" i="8" s="1"/>
  <c r="AN43" i="8"/>
  <c r="AO43" i="8" s="1"/>
  <c r="AN42" i="8"/>
  <c r="AO42" i="8" s="1"/>
  <c r="AN41" i="8"/>
  <c r="AO41" i="8" s="1"/>
  <c r="AN40" i="8"/>
  <c r="AO40" i="8" s="1"/>
  <c r="AN39" i="8"/>
  <c r="AO39" i="8" s="1"/>
  <c r="AN38" i="8"/>
  <c r="AO38" i="8" s="1"/>
  <c r="AN37" i="8"/>
  <c r="AO37" i="8" s="1"/>
  <c r="AN36" i="8"/>
  <c r="AO36" i="8" s="1"/>
  <c r="AN35" i="8"/>
  <c r="AO35" i="8" s="1"/>
  <c r="AN34" i="8"/>
  <c r="AO34" i="8" s="1"/>
  <c r="AN33" i="8"/>
  <c r="AO33" i="8" s="1"/>
  <c r="AN32" i="8"/>
  <c r="AO32" i="8" s="1"/>
  <c r="AN31" i="8"/>
  <c r="AO31" i="8" s="1"/>
  <c r="AN30" i="8"/>
  <c r="AO30" i="8" s="1"/>
  <c r="AN29" i="8"/>
  <c r="AO29" i="8" s="1"/>
  <c r="AN28" i="8"/>
  <c r="AO28" i="8" s="1"/>
  <c r="AN27" i="8"/>
  <c r="AO27" i="8" s="1"/>
  <c r="AN26" i="8"/>
  <c r="AO26" i="8" s="1"/>
  <c r="AN25" i="8"/>
  <c r="AO25" i="8" s="1"/>
  <c r="AN24" i="8"/>
  <c r="AO24" i="8" s="1"/>
  <c r="AN23" i="8"/>
  <c r="AO23" i="8" s="1"/>
  <c r="AN22" i="8"/>
  <c r="AO22" i="8" s="1"/>
  <c r="AN21" i="8"/>
  <c r="AO21" i="8" s="1"/>
  <c r="AN20" i="8"/>
  <c r="AO20" i="8" s="1"/>
  <c r="AN19" i="8"/>
  <c r="AO19" i="8" s="1"/>
  <c r="AN18" i="8"/>
  <c r="AO18" i="8" s="1"/>
  <c r="AN17" i="8"/>
  <c r="AO17" i="8" s="1"/>
  <c r="AN16" i="8"/>
  <c r="AO16" i="8" s="1"/>
  <c r="AM13" i="8"/>
  <c r="AL13" i="8"/>
  <c r="AK13" i="8"/>
  <c r="AN12" i="8"/>
  <c r="AN11" i="8"/>
  <c r="BC1" i="3"/>
  <c r="BD98" i="3"/>
  <c r="BE98" i="3" s="1"/>
  <c r="BD97" i="3"/>
  <c r="BE97" i="3" s="1"/>
  <c r="BD96" i="3"/>
  <c r="BE96" i="3" s="1"/>
  <c r="BD95" i="3"/>
  <c r="BE95" i="3" s="1"/>
  <c r="BD94" i="3"/>
  <c r="BE94" i="3" s="1"/>
  <c r="BD93" i="3"/>
  <c r="BE93" i="3" s="1"/>
  <c r="BD92" i="3"/>
  <c r="BE92" i="3" s="1"/>
  <c r="BD91" i="3"/>
  <c r="BE91" i="3" s="1"/>
  <c r="BD90" i="3"/>
  <c r="BE90" i="3" s="1"/>
  <c r="BD89" i="3"/>
  <c r="BE89" i="3" s="1"/>
  <c r="BD88" i="3"/>
  <c r="BE88" i="3" s="1"/>
  <c r="BD87" i="3"/>
  <c r="BE87" i="3" s="1"/>
  <c r="BD86" i="3"/>
  <c r="BE86" i="3" s="1"/>
  <c r="BD85" i="3"/>
  <c r="BE85" i="3" s="1"/>
  <c r="BD84" i="3"/>
  <c r="BE84" i="3" s="1"/>
  <c r="BD83" i="3"/>
  <c r="BE83" i="3" s="1"/>
  <c r="BD82" i="3"/>
  <c r="BE82" i="3" s="1"/>
  <c r="BD81" i="3"/>
  <c r="BE81" i="3" s="1"/>
  <c r="BD80" i="3"/>
  <c r="BE80" i="3" s="1"/>
  <c r="BD79" i="3"/>
  <c r="BE79" i="3" s="1"/>
  <c r="BD78" i="3"/>
  <c r="BE78" i="3" s="1"/>
  <c r="BD77" i="3"/>
  <c r="BE77" i="3" s="1"/>
  <c r="BD76" i="3"/>
  <c r="BE76" i="3" s="1"/>
  <c r="BD75" i="3"/>
  <c r="BE75" i="3" s="1"/>
  <c r="BD74" i="3"/>
  <c r="BE74" i="3" s="1"/>
  <c r="BD73" i="3"/>
  <c r="BE73" i="3" s="1"/>
  <c r="BD72" i="3"/>
  <c r="BE72" i="3" s="1"/>
  <c r="BD71" i="3"/>
  <c r="BE71" i="3" s="1"/>
  <c r="BD70" i="3"/>
  <c r="BE70" i="3" s="1"/>
  <c r="BD69" i="3"/>
  <c r="BE69" i="3" s="1"/>
  <c r="BD68" i="3"/>
  <c r="BE68" i="3" s="1"/>
  <c r="BD67" i="3"/>
  <c r="BE67" i="3" s="1"/>
  <c r="BD66" i="3"/>
  <c r="BE66" i="3" s="1"/>
  <c r="BE65" i="3"/>
  <c r="BD65" i="3"/>
  <c r="BD64" i="3"/>
  <c r="BE64" i="3" s="1"/>
  <c r="BD63" i="3"/>
  <c r="BE63" i="3" s="1"/>
  <c r="BD62" i="3"/>
  <c r="BE62" i="3" s="1"/>
  <c r="BD61" i="3"/>
  <c r="BE61" i="3" s="1"/>
  <c r="BD60" i="3"/>
  <c r="BE60" i="3" s="1"/>
  <c r="BD59" i="3"/>
  <c r="BE59" i="3" s="1"/>
  <c r="BD58" i="3"/>
  <c r="BE58" i="3" s="1"/>
  <c r="BD57" i="3"/>
  <c r="BE57" i="3" s="1"/>
  <c r="BD56" i="3"/>
  <c r="BE56" i="3" s="1"/>
  <c r="BD55" i="3"/>
  <c r="BE55" i="3" s="1"/>
  <c r="BD54" i="3"/>
  <c r="BE54" i="3" s="1"/>
  <c r="BD53" i="3"/>
  <c r="BE53" i="3" s="1"/>
  <c r="BD52" i="3"/>
  <c r="BE52" i="3" s="1"/>
  <c r="BD51" i="3"/>
  <c r="BE51" i="3" s="1"/>
  <c r="BD50" i="3"/>
  <c r="BE50" i="3" s="1"/>
  <c r="BD49" i="3"/>
  <c r="BE49" i="3" s="1"/>
  <c r="BD48" i="3"/>
  <c r="BE48" i="3" s="1"/>
  <c r="BD47" i="3"/>
  <c r="BE47" i="3" s="1"/>
  <c r="BD46" i="3"/>
  <c r="BE46" i="3" s="1"/>
  <c r="BD45" i="3"/>
  <c r="BE45" i="3" s="1"/>
  <c r="BD44" i="3"/>
  <c r="BE44" i="3" s="1"/>
  <c r="BD43" i="3"/>
  <c r="BE43" i="3" s="1"/>
  <c r="BD42" i="3"/>
  <c r="BE42" i="3" s="1"/>
  <c r="BD41" i="3"/>
  <c r="BE41" i="3" s="1"/>
  <c r="BD40" i="3"/>
  <c r="BE40" i="3" s="1"/>
  <c r="BD39" i="3"/>
  <c r="BE39" i="3" s="1"/>
  <c r="BD38" i="3"/>
  <c r="BE38" i="3" s="1"/>
  <c r="BD37" i="3"/>
  <c r="BE37" i="3" s="1"/>
  <c r="BD36" i="3"/>
  <c r="BE36" i="3" s="1"/>
  <c r="BD35" i="3"/>
  <c r="BE35" i="3" s="1"/>
  <c r="BD34" i="3"/>
  <c r="BE34" i="3" s="1"/>
  <c r="BD33" i="3"/>
  <c r="BE33" i="3" s="1"/>
  <c r="BD32" i="3"/>
  <c r="BE32" i="3" s="1"/>
  <c r="BD31" i="3"/>
  <c r="BE31" i="3" s="1"/>
  <c r="BD30" i="3"/>
  <c r="BE30" i="3" s="1"/>
  <c r="BD29" i="3"/>
  <c r="BE29" i="3" s="1"/>
  <c r="BB1" i="3"/>
  <c r="BD28" i="3"/>
  <c r="BE28" i="3" s="1"/>
  <c r="BD27" i="3"/>
  <c r="BE27" i="3" s="1"/>
  <c r="BD26" i="3"/>
  <c r="BE26" i="3" s="1"/>
  <c r="BD25" i="3"/>
  <c r="BE25" i="3" s="1"/>
  <c r="BD24" i="3"/>
  <c r="BE24" i="3" s="1"/>
  <c r="BD23" i="3"/>
  <c r="BE23" i="3" s="1"/>
  <c r="BD22" i="3"/>
  <c r="BE22" i="3" s="1"/>
  <c r="BD21" i="3"/>
  <c r="BE21" i="3" s="1"/>
  <c r="BD20" i="3"/>
  <c r="BE20" i="3" s="1"/>
  <c r="BD19" i="3"/>
  <c r="BE19" i="3" s="1"/>
  <c r="BD18" i="3"/>
  <c r="BE18" i="3" s="1"/>
  <c r="BD17" i="3"/>
  <c r="BD16" i="3"/>
  <c r="BE16" i="3" s="1"/>
  <c r="BC13" i="3"/>
  <c r="BB13" i="3"/>
  <c r="BA13" i="3"/>
  <c r="BD12" i="3"/>
  <c r="BD11" i="3"/>
  <c r="V136" i="46" l="1"/>
  <c r="V138" i="46" s="1"/>
  <c r="Z136" i="46"/>
  <c r="Z138" i="46" s="1"/>
  <c r="X133" i="46"/>
  <c r="AN136" i="46"/>
  <c r="AN138" i="46" s="1"/>
  <c r="Y136" i="46"/>
  <c r="Y138" i="46" s="1"/>
  <c r="W133" i="46"/>
  <c r="AP136" i="42"/>
  <c r="AP138" i="42" s="1"/>
  <c r="AV133" i="42"/>
  <c r="AS136" i="42"/>
  <c r="AS138" i="42" s="1"/>
  <c r="AK136" i="8"/>
  <c r="AK138" i="8" s="1"/>
  <c r="AN133" i="8"/>
  <c r="BB136" i="3"/>
  <c r="BB138" i="3" s="1"/>
  <c r="W136" i="44"/>
  <c r="W138" i="44" s="1"/>
  <c r="BY13" i="7"/>
  <c r="X13" i="44"/>
  <c r="Y16" i="44"/>
  <c r="W13" i="46"/>
  <c r="U136" i="46"/>
  <c r="U138" i="46" s="1"/>
  <c r="T136" i="46"/>
  <c r="T138" i="46" s="1"/>
  <c r="AQ133" i="46"/>
  <c r="AP136" i="46"/>
  <c r="AP138" i="46" s="1"/>
  <c r="AQ13" i="46"/>
  <c r="AO136" i="46"/>
  <c r="AO138" i="46" s="1"/>
  <c r="AR16" i="46"/>
  <c r="AR133" i="46" s="1"/>
  <c r="AT136" i="42"/>
  <c r="AT138" i="42" s="1"/>
  <c r="AU136" i="42"/>
  <c r="AU138" i="42" s="1"/>
  <c r="AV13" i="42"/>
  <c r="AQ13" i="42"/>
  <c r="AN136" i="42"/>
  <c r="AN138" i="42" s="1"/>
  <c r="AO136" i="42"/>
  <c r="AO138" i="42" s="1"/>
  <c r="AW133" i="42"/>
  <c r="AR133" i="42"/>
  <c r="AQ133" i="42"/>
  <c r="BV136" i="7"/>
  <c r="BV138" i="7" s="1"/>
  <c r="BW136" i="7"/>
  <c r="BW138" i="7" s="1"/>
  <c r="BX136" i="7"/>
  <c r="BX138" i="7" s="1"/>
  <c r="BY133" i="7"/>
  <c r="BZ16" i="7"/>
  <c r="BZ133" i="7" s="1"/>
  <c r="AL136" i="8"/>
  <c r="AL138" i="8" s="1"/>
  <c r="AM136" i="8"/>
  <c r="AM138" i="8" s="1"/>
  <c r="AN13" i="8"/>
  <c r="AO133" i="8"/>
  <c r="BD13" i="3"/>
  <c r="BC136" i="3"/>
  <c r="BC138" i="3" s="1"/>
  <c r="BA136" i="3"/>
  <c r="BA138" i="3" s="1"/>
  <c r="BD133" i="3"/>
  <c r="BE17" i="3"/>
  <c r="BE133" i="3" s="1"/>
  <c r="A133" i="3" s="1"/>
  <c r="A133" i="46" l="1"/>
  <c r="BS1" i="7"/>
  <c r="BR1" i="7"/>
  <c r="BQ1" i="7"/>
  <c r="BT107" i="7"/>
  <c r="BU107" i="7" s="1"/>
  <c r="BT106" i="7"/>
  <c r="BU106" i="7" s="1"/>
  <c r="BT105" i="7"/>
  <c r="BU105" i="7" s="1"/>
  <c r="BT104" i="7"/>
  <c r="BU104" i="7" s="1"/>
  <c r="BT103" i="7"/>
  <c r="BU103" i="7" s="1"/>
  <c r="BT102" i="7"/>
  <c r="BU102" i="7" s="1"/>
  <c r="BT101" i="7"/>
  <c r="BU101" i="7" s="1"/>
  <c r="BT100" i="7"/>
  <c r="BU100" i="7" s="1"/>
  <c r="BT99" i="7"/>
  <c r="BU99" i="7" s="1"/>
  <c r="BT98" i="7"/>
  <c r="BU98" i="7" s="1"/>
  <c r="BT97" i="7"/>
  <c r="BU97" i="7" s="1"/>
  <c r="BT96" i="7"/>
  <c r="BU96" i="7" s="1"/>
  <c r="BT95" i="7"/>
  <c r="BU95" i="7" s="1"/>
  <c r="BT94" i="7"/>
  <c r="BU94" i="7" s="1"/>
  <c r="BT93" i="7"/>
  <c r="BU93" i="7" s="1"/>
  <c r="BT92" i="7"/>
  <c r="BU92" i="7" s="1"/>
  <c r="BT91" i="7"/>
  <c r="BU91" i="7" s="1"/>
  <c r="BT90" i="7"/>
  <c r="BU90" i="7" s="1"/>
  <c r="BT89" i="7"/>
  <c r="BU89" i="7" s="1"/>
  <c r="BT88" i="7"/>
  <c r="BU88" i="7" s="1"/>
  <c r="BT87" i="7"/>
  <c r="BU87" i="7" s="1"/>
  <c r="BT86" i="7"/>
  <c r="BU86" i="7" s="1"/>
  <c r="BT85" i="7"/>
  <c r="BU85" i="7" s="1"/>
  <c r="BT84" i="7"/>
  <c r="BU84" i="7" s="1"/>
  <c r="BT83" i="7"/>
  <c r="BU83" i="7" s="1"/>
  <c r="BT82" i="7"/>
  <c r="BU82" i="7" s="1"/>
  <c r="BT81" i="7"/>
  <c r="BU81" i="7" s="1"/>
  <c r="BT80" i="7"/>
  <c r="BU80" i="7" s="1"/>
  <c r="BT79" i="7"/>
  <c r="BU79" i="7" s="1"/>
  <c r="BT78" i="7"/>
  <c r="BU78" i="7" s="1"/>
  <c r="BT77" i="7"/>
  <c r="BU77" i="7" s="1"/>
  <c r="BT76" i="7"/>
  <c r="BU76" i="7" s="1"/>
  <c r="BT75" i="7"/>
  <c r="BU75" i="7" s="1"/>
  <c r="BT74" i="7"/>
  <c r="BU74" i="7" s="1"/>
  <c r="BT73" i="7"/>
  <c r="BU73" i="7" s="1"/>
  <c r="BT72" i="7"/>
  <c r="BU72" i="7" s="1"/>
  <c r="BT71" i="7"/>
  <c r="BU71" i="7" s="1"/>
  <c r="BT70" i="7"/>
  <c r="BU70" i="7" s="1"/>
  <c r="BT69" i="7"/>
  <c r="BU69" i="7" s="1"/>
  <c r="BT68" i="7"/>
  <c r="BU68" i="7" s="1"/>
  <c r="BT67" i="7"/>
  <c r="BU67" i="7" s="1"/>
  <c r="BT66" i="7"/>
  <c r="BU66" i="7" s="1"/>
  <c r="BT65" i="7"/>
  <c r="BU65" i="7" s="1"/>
  <c r="BT64" i="7"/>
  <c r="BU64" i="7" s="1"/>
  <c r="BT63" i="7"/>
  <c r="BU63" i="7" s="1"/>
  <c r="BT62" i="7"/>
  <c r="BU62" i="7" s="1"/>
  <c r="BT61" i="7"/>
  <c r="BU61" i="7" s="1"/>
  <c r="BT60" i="7"/>
  <c r="BU60" i="7" s="1"/>
  <c r="BT59" i="7"/>
  <c r="BU59" i="7" s="1"/>
  <c r="BT58" i="7"/>
  <c r="BU58" i="7" s="1"/>
  <c r="BT57" i="7"/>
  <c r="BU57" i="7" s="1"/>
  <c r="BT56" i="7"/>
  <c r="BU56" i="7" s="1"/>
  <c r="BT55" i="7"/>
  <c r="BU55" i="7" s="1"/>
  <c r="BT54" i="7"/>
  <c r="BU54" i="7" s="1"/>
  <c r="BT53" i="7"/>
  <c r="BU53" i="7" s="1"/>
  <c r="BT52" i="7"/>
  <c r="BU52" i="7" s="1"/>
  <c r="BT51" i="7"/>
  <c r="BU51" i="7" s="1"/>
  <c r="BT50" i="7"/>
  <c r="BU50" i="7" s="1"/>
  <c r="BT49" i="7"/>
  <c r="BU49" i="7" s="1"/>
  <c r="BT48" i="7"/>
  <c r="BU48" i="7" s="1"/>
  <c r="BT47" i="7"/>
  <c r="BU47" i="7" s="1"/>
  <c r="BT46" i="7"/>
  <c r="BU46" i="7" s="1"/>
  <c r="BT45" i="7"/>
  <c r="BU45" i="7" s="1"/>
  <c r="BT44" i="7"/>
  <c r="BU44" i="7" s="1"/>
  <c r="BT43" i="7"/>
  <c r="BU43" i="7" s="1"/>
  <c r="BT42" i="7"/>
  <c r="BU42" i="7" s="1"/>
  <c r="BT41" i="7"/>
  <c r="BU41" i="7" s="1"/>
  <c r="BT40" i="7"/>
  <c r="BU40" i="7" s="1"/>
  <c r="BT39" i="7"/>
  <c r="BU39" i="7" s="1"/>
  <c r="BT38" i="7"/>
  <c r="BU38" i="7" s="1"/>
  <c r="BT37" i="7"/>
  <c r="BU37" i="7" s="1"/>
  <c r="BT36" i="7"/>
  <c r="BU36" i="7" s="1"/>
  <c r="BT35" i="7"/>
  <c r="BU35" i="7" s="1"/>
  <c r="BT34" i="7"/>
  <c r="BU34" i="7" s="1"/>
  <c r="BT33" i="7"/>
  <c r="BU33" i="7" s="1"/>
  <c r="BT32" i="7"/>
  <c r="BU32" i="7" s="1"/>
  <c r="BT31" i="7"/>
  <c r="BU31" i="7" s="1"/>
  <c r="BT30" i="7"/>
  <c r="BU30" i="7" s="1"/>
  <c r="BT29" i="7"/>
  <c r="BU29" i="7" s="1"/>
  <c r="BT28" i="7"/>
  <c r="BU28" i="7" s="1"/>
  <c r="BT27" i="7"/>
  <c r="BU27" i="7" s="1"/>
  <c r="BT26" i="7"/>
  <c r="BU26" i="7" s="1"/>
  <c r="BT25" i="7"/>
  <c r="BU25" i="7" s="1"/>
  <c r="BT24" i="7"/>
  <c r="BU24" i="7" s="1"/>
  <c r="BT23" i="7"/>
  <c r="BU23" i="7" s="1"/>
  <c r="BT22" i="7"/>
  <c r="BU22" i="7" s="1"/>
  <c r="BT21" i="7"/>
  <c r="BU21" i="7" s="1"/>
  <c r="BT20" i="7"/>
  <c r="BU20" i="7" s="1"/>
  <c r="BT19" i="7"/>
  <c r="BU19" i="7" s="1"/>
  <c r="BT18" i="7"/>
  <c r="BU18" i="7" s="1"/>
  <c r="BT17" i="7"/>
  <c r="BU17" i="7" s="1"/>
  <c r="BT16" i="7"/>
  <c r="BS13" i="7"/>
  <c r="BR13" i="7"/>
  <c r="BQ13" i="7"/>
  <c r="BT12" i="7"/>
  <c r="BT11" i="7"/>
  <c r="BN133" i="7"/>
  <c r="BN1" i="7" s="1"/>
  <c r="BM133" i="7"/>
  <c r="BM1" i="7" s="1"/>
  <c r="BL133" i="7"/>
  <c r="BL1" i="7" s="1"/>
  <c r="BO99" i="7"/>
  <c r="BP99" i="7" s="1"/>
  <c r="BO98" i="7"/>
  <c r="BP98" i="7" s="1"/>
  <c r="BO97" i="7"/>
  <c r="BP97" i="7" s="1"/>
  <c r="BO96" i="7"/>
  <c r="BP96" i="7" s="1"/>
  <c r="BO95" i="7"/>
  <c r="BP95" i="7" s="1"/>
  <c r="BO94" i="7"/>
  <c r="BP94" i="7" s="1"/>
  <c r="BO93" i="7"/>
  <c r="BP93" i="7" s="1"/>
  <c r="BO92" i="7"/>
  <c r="BP92" i="7" s="1"/>
  <c r="BO91" i="7"/>
  <c r="BP91" i="7" s="1"/>
  <c r="BO90" i="7"/>
  <c r="BP90" i="7" s="1"/>
  <c r="BO89" i="7"/>
  <c r="BP89" i="7" s="1"/>
  <c r="BO88" i="7"/>
  <c r="BP88" i="7" s="1"/>
  <c r="BO87" i="7"/>
  <c r="BP87" i="7" s="1"/>
  <c r="BO86" i="7"/>
  <c r="BP86" i="7" s="1"/>
  <c r="BO85" i="7"/>
  <c r="BP85" i="7" s="1"/>
  <c r="BO84" i="7"/>
  <c r="BP84" i="7" s="1"/>
  <c r="BO83" i="7"/>
  <c r="BP83" i="7" s="1"/>
  <c r="BO82" i="7"/>
  <c r="BP82" i="7" s="1"/>
  <c r="BO81" i="7"/>
  <c r="BP81" i="7" s="1"/>
  <c r="BO80" i="7"/>
  <c r="BP80" i="7" s="1"/>
  <c r="BO79" i="7"/>
  <c r="BP79" i="7" s="1"/>
  <c r="BO78" i="7"/>
  <c r="BP78" i="7" s="1"/>
  <c r="BO77" i="7"/>
  <c r="BP77" i="7" s="1"/>
  <c r="BO76" i="7"/>
  <c r="BP76" i="7" s="1"/>
  <c r="BO75" i="7"/>
  <c r="BP75" i="7" s="1"/>
  <c r="BO74" i="7"/>
  <c r="BP74" i="7" s="1"/>
  <c r="BO73" i="7"/>
  <c r="BP73" i="7" s="1"/>
  <c r="BO72" i="7"/>
  <c r="BP72" i="7" s="1"/>
  <c r="BO71" i="7"/>
  <c r="BP71" i="7" s="1"/>
  <c r="BO70" i="7"/>
  <c r="BP70" i="7" s="1"/>
  <c r="BO69" i="7"/>
  <c r="BP69" i="7" s="1"/>
  <c r="BO68" i="7"/>
  <c r="BP68" i="7" s="1"/>
  <c r="BO67" i="7"/>
  <c r="BP67" i="7" s="1"/>
  <c r="BO66" i="7"/>
  <c r="BP66" i="7" s="1"/>
  <c r="BO65" i="7"/>
  <c r="BP65" i="7" s="1"/>
  <c r="BO64" i="7"/>
  <c r="BP64" i="7" s="1"/>
  <c r="BO63" i="7"/>
  <c r="BP63" i="7" s="1"/>
  <c r="BO62" i="7"/>
  <c r="BP62" i="7" s="1"/>
  <c r="BO61" i="7"/>
  <c r="BP61" i="7" s="1"/>
  <c r="BO60" i="7"/>
  <c r="BP60" i="7" s="1"/>
  <c r="BO59" i="7"/>
  <c r="BP59" i="7" s="1"/>
  <c r="BO58" i="7"/>
  <c r="BP58" i="7" s="1"/>
  <c r="BO57" i="7"/>
  <c r="BP57" i="7" s="1"/>
  <c r="BO56" i="7"/>
  <c r="BP56" i="7" s="1"/>
  <c r="BO55" i="7"/>
  <c r="BP55" i="7" s="1"/>
  <c r="BO54" i="7"/>
  <c r="BP54" i="7" s="1"/>
  <c r="BO53" i="7"/>
  <c r="BP53" i="7" s="1"/>
  <c r="BO52" i="7"/>
  <c r="BP52" i="7" s="1"/>
  <c r="BO51" i="7"/>
  <c r="BP51" i="7" s="1"/>
  <c r="BO50" i="7"/>
  <c r="BP50" i="7" s="1"/>
  <c r="BO49" i="7"/>
  <c r="BP49" i="7" s="1"/>
  <c r="BO48" i="7"/>
  <c r="BP48" i="7" s="1"/>
  <c r="BO47" i="7"/>
  <c r="BP47" i="7" s="1"/>
  <c r="BO46" i="7"/>
  <c r="BP46" i="7" s="1"/>
  <c r="BO45" i="7"/>
  <c r="BP45" i="7" s="1"/>
  <c r="BO44" i="7"/>
  <c r="BP44" i="7" s="1"/>
  <c r="BO43" i="7"/>
  <c r="BP43" i="7" s="1"/>
  <c r="BO42" i="7"/>
  <c r="BP42" i="7" s="1"/>
  <c r="BO41" i="7"/>
  <c r="BP41" i="7" s="1"/>
  <c r="BO40" i="7"/>
  <c r="BP40" i="7" s="1"/>
  <c r="BO39" i="7"/>
  <c r="BP39" i="7" s="1"/>
  <c r="BO38" i="7"/>
  <c r="BP38" i="7" s="1"/>
  <c r="BO37" i="7"/>
  <c r="BP37" i="7" s="1"/>
  <c r="BO36" i="7"/>
  <c r="BP36" i="7" s="1"/>
  <c r="BO35" i="7"/>
  <c r="BP35" i="7" s="1"/>
  <c r="BO34" i="7"/>
  <c r="BP34" i="7" s="1"/>
  <c r="BO33" i="7"/>
  <c r="BP33" i="7" s="1"/>
  <c r="BO32" i="7"/>
  <c r="BP32" i="7" s="1"/>
  <c r="BO31" i="7"/>
  <c r="BP31" i="7" s="1"/>
  <c r="BO30" i="7"/>
  <c r="BP30" i="7" s="1"/>
  <c r="BO29" i="7"/>
  <c r="BP29" i="7" s="1"/>
  <c r="BO28" i="7"/>
  <c r="BP28" i="7" s="1"/>
  <c r="BO27" i="7"/>
  <c r="BP27" i="7" s="1"/>
  <c r="BO26" i="7"/>
  <c r="BP26" i="7" s="1"/>
  <c r="BO25" i="7"/>
  <c r="BP25" i="7" s="1"/>
  <c r="BO24" i="7"/>
  <c r="BP24" i="7" s="1"/>
  <c r="BO23" i="7"/>
  <c r="BP23" i="7" s="1"/>
  <c r="BO22" i="7"/>
  <c r="BP22" i="7" s="1"/>
  <c r="BO21" i="7"/>
  <c r="BP21" i="7" s="1"/>
  <c r="BO20" i="7"/>
  <c r="BP20" i="7" s="1"/>
  <c r="BO19" i="7"/>
  <c r="BP19" i="7" s="1"/>
  <c r="BO18" i="7"/>
  <c r="BP18" i="7" s="1"/>
  <c r="BO17" i="7"/>
  <c r="BP17" i="7" s="1"/>
  <c r="BO16" i="7"/>
  <c r="BN13" i="7"/>
  <c r="BM13" i="7"/>
  <c r="BL13" i="7"/>
  <c r="BO12" i="7"/>
  <c r="BO11" i="7"/>
  <c r="AI66" i="3"/>
  <c r="G66" i="3"/>
  <c r="H66" i="3"/>
  <c r="I66" i="3"/>
  <c r="BI104" i="7"/>
  <c r="AK102" i="46"/>
  <c r="AX99" i="3"/>
  <c r="AA66" i="42"/>
  <c r="W66" i="42"/>
  <c r="X66" i="42"/>
  <c r="S66" i="42"/>
  <c r="P69" i="7"/>
  <c r="Z69" i="40"/>
  <c r="Z68" i="40"/>
  <c r="Y68" i="40"/>
  <c r="Y69" i="40"/>
  <c r="F113" i="37"/>
  <c r="F112" i="37"/>
  <c r="F111" i="37"/>
  <c r="F110" i="37"/>
  <c r="F109" i="37"/>
  <c r="F108" i="37"/>
  <c r="F107" i="37"/>
  <c r="F106" i="37"/>
  <c r="F105" i="37"/>
  <c r="F104" i="37"/>
  <c r="F103" i="37"/>
  <c r="F102" i="37"/>
  <c r="F101" i="37"/>
  <c r="F100" i="37"/>
  <c r="F99" i="37"/>
  <c r="F98" i="37"/>
  <c r="F97" i="37"/>
  <c r="F96" i="37"/>
  <c r="A78" i="7" l="1"/>
  <c r="BR136" i="7"/>
  <c r="BR138" i="7" s="1"/>
  <c r="BQ136" i="7"/>
  <c r="BQ138" i="7" s="1"/>
  <c r="BS136" i="7"/>
  <c r="BS138" i="7" s="1"/>
  <c r="BN136" i="7"/>
  <c r="BN138" i="7" s="1"/>
  <c r="BT13" i="7"/>
  <c r="BT133" i="7"/>
  <c r="BU16" i="7"/>
  <c r="BU133" i="7" s="1"/>
  <c r="BO133" i="7"/>
  <c r="BM136" i="7"/>
  <c r="BM138" i="7" s="1"/>
  <c r="BL136" i="7"/>
  <c r="BL138" i="7" s="1"/>
  <c r="BO13" i="7"/>
  <c r="BP16" i="7"/>
  <c r="V63" i="40"/>
  <c r="U63" i="40"/>
  <c r="T63" i="40"/>
  <c r="S63" i="40"/>
  <c r="P63" i="40"/>
  <c r="O63" i="40"/>
  <c r="BP133" i="7" l="1"/>
  <c r="D67" i="45"/>
  <c r="C67" i="45"/>
  <c r="K67" i="45"/>
  <c r="J62" i="44"/>
  <c r="K62" i="44"/>
  <c r="KO100" i="6"/>
  <c r="G65" i="7" l="1"/>
  <c r="H61" i="3" l="1"/>
  <c r="I61" i="3"/>
  <c r="G61" i="3"/>
  <c r="AB61" i="42" l="1"/>
  <c r="AA61" i="42"/>
  <c r="T61" i="42"/>
  <c r="S61" i="42"/>
  <c r="I61" i="8"/>
  <c r="H61" i="8"/>
  <c r="G61" i="8"/>
  <c r="C65" i="44" l="1"/>
  <c r="C64" i="44"/>
  <c r="C133" i="44" s="1"/>
  <c r="AE64" i="8"/>
  <c r="AE65" i="8"/>
  <c r="D114" i="37" l="1"/>
  <c r="L59" i="45" l="1"/>
  <c r="K59" i="45"/>
  <c r="E60" i="46"/>
  <c r="F60" i="46" s="1"/>
  <c r="E61" i="46"/>
  <c r="F61" i="46" s="1"/>
  <c r="E62" i="46"/>
  <c r="F62" i="46" s="1"/>
  <c r="I60" i="46"/>
  <c r="J60" i="46" s="1"/>
  <c r="I61" i="46"/>
  <c r="J61" i="46" s="1"/>
  <c r="I62" i="46"/>
  <c r="J62" i="46" s="1"/>
  <c r="M60" i="46"/>
  <c r="N60" i="46" s="1"/>
  <c r="M61" i="46"/>
  <c r="N61" i="46" s="1"/>
  <c r="M62" i="46"/>
  <c r="N62" i="46" s="1"/>
  <c r="AA60" i="46"/>
  <c r="AB60" i="46" s="1"/>
  <c r="AE60" i="46"/>
  <c r="AF60" i="46" s="1"/>
  <c r="AI60" i="46"/>
  <c r="AJ60" i="46" s="1"/>
  <c r="AI61" i="46"/>
  <c r="AJ61" i="46" s="1"/>
  <c r="AI62" i="46"/>
  <c r="AJ62" i="46" s="1"/>
  <c r="AI63" i="46"/>
  <c r="AJ63" i="46" s="1"/>
  <c r="AA82" i="6" l="1"/>
  <c r="AB82" i="6"/>
  <c r="AA83" i="6"/>
  <c r="AB83" i="6"/>
  <c r="AA84" i="6"/>
  <c r="AB84" i="6"/>
  <c r="AA85" i="6"/>
  <c r="AB85" i="6"/>
  <c r="AA86" i="6"/>
  <c r="AB86" i="6"/>
  <c r="AA87" i="6"/>
  <c r="AB87" i="6"/>
  <c r="AA88" i="6"/>
  <c r="AB88" i="6"/>
  <c r="AA89" i="6"/>
  <c r="AB89" i="6"/>
  <c r="AA90" i="6"/>
  <c r="AB90" i="6"/>
  <c r="AA91" i="6"/>
  <c r="AB91" i="6"/>
  <c r="AA92" i="6"/>
  <c r="AB92" i="6"/>
  <c r="AA93" i="6"/>
  <c r="AB93" i="6"/>
  <c r="AA94" i="6"/>
  <c r="AB94" i="6"/>
  <c r="AA95" i="6"/>
  <c r="AB95" i="6"/>
  <c r="AA96" i="6"/>
  <c r="AB96" i="6"/>
  <c r="AA97" i="6"/>
  <c r="AB97" i="6"/>
  <c r="AA98" i="6"/>
  <c r="AB98" i="6"/>
  <c r="AA99" i="6"/>
  <c r="AB99" i="6"/>
  <c r="AA100" i="6"/>
  <c r="AB100" i="6"/>
  <c r="AA101" i="6"/>
  <c r="AB101" i="6"/>
  <c r="AA102" i="6"/>
  <c r="AB102" i="6"/>
  <c r="AA103" i="6"/>
  <c r="AB103" i="6"/>
  <c r="AA104" i="6"/>
  <c r="AB104" i="6"/>
  <c r="AA105" i="6"/>
  <c r="AB105" i="6"/>
  <c r="AA106" i="6"/>
  <c r="AB106" i="6"/>
  <c r="AA107" i="6"/>
  <c r="AB107" i="6"/>
  <c r="AA132" i="6"/>
  <c r="AB132" i="6"/>
  <c r="AC86" i="6" l="1"/>
  <c r="AC104" i="6"/>
  <c r="AC96" i="6"/>
  <c r="AC83" i="6"/>
  <c r="AC105" i="6"/>
  <c r="AC97" i="6"/>
  <c r="AC93" i="6"/>
  <c r="AC84" i="6"/>
  <c r="AC99" i="6"/>
  <c r="AC102" i="6"/>
  <c r="AC85" i="6"/>
  <c r="AC107" i="6"/>
  <c r="AC91" i="6"/>
  <c r="AC101" i="6"/>
  <c r="AC89" i="6"/>
  <c r="AC98" i="6"/>
  <c r="AC88" i="6"/>
  <c r="AC94" i="6"/>
  <c r="AC87" i="6"/>
  <c r="AC103" i="6"/>
  <c r="AC100" i="6"/>
  <c r="AC90" i="6"/>
  <c r="AC132" i="6"/>
  <c r="AC95" i="6"/>
  <c r="AC92" i="6"/>
  <c r="AC106" i="6"/>
  <c r="AC82" i="6"/>
  <c r="KA81" i="6" l="1"/>
  <c r="KB81" i="6"/>
  <c r="KC81" i="6"/>
  <c r="KA82" i="6"/>
  <c r="KB82" i="6"/>
  <c r="KC82" i="6"/>
  <c r="KA83" i="6"/>
  <c r="KB83" i="6"/>
  <c r="KC83" i="6"/>
  <c r="KA84" i="6"/>
  <c r="KB84" i="6"/>
  <c r="KC84" i="6"/>
  <c r="KA85" i="6"/>
  <c r="KB85" i="6"/>
  <c r="AD74" i="19" s="1"/>
  <c r="KC85" i="6"/>
  <c r="AE74" i="19" s="1"/>
  <c r="KA86" i="6"/>
  <c r="AC75" i="19" s="1"/>
  <c r="KB86" i="6"/>
  <c r="KC86" i="6"/>
  <c r="AE75" i="19" s="1"/>
  <c r="KA87" i="6"/>
  <c r="AC76" i="19" s="1"/>
  <c r="KB87" i="6"/>
  <c r="AD76" i="19" s="1"/>
  <c r="KC87" i="6"/>
  <c r="AE76" i="19" s="1"/>
  <c r="KA88" i="6"/>
  <c r="AC77" i="19" s="1"/>
  <c r="KB88" i="6"/>
  <c r="AD77" i="19" s="1"/>
  <c r="KC88" i="6"/>
  <c r="AE77" i="19" s="1"/>
  <c r="KA89" i="6"/>
  <c r="AC78" i="19" s="1"/>
  <c r="KB89" i="6"/>
  <c r="AD78" i="19" s="1"/>
  <c r="KC89" i="6"/>
  <c r="AE78" i="19" s="1"/>
  <c r="KA90" i="6"/>
  <c r="AC79" i="19" s="1"/>
  <c r="KB90" i="6"/>
  <c r="AD79" i="19" s="1"/>
  <c r="KC90" i="6"/>
  <c r="AE79" i="19" s="1"/>
  <c r="KA91" i="6"/>
  <c r="AC80" i="19" s="1"/>
  <c r="KB91" i="6"/>
  <c r="AD80" i="19" s="1"/>
  <c r="KC91" i="6"/>
  <c r="AE80" i="19" s="1"/>
  <c r="KA92" i="6"/>
  <c r="KB92" i="6"/>
  <c r="AD81" i="19" s="1"/>
  <c r="KC92" i="6"/>
  <c r="AE81" i="19" s="1"/>
  <c r="KA93" i="6"/>
  <c r="AC82" i="19" s="1"/>
  <c r="KB93" i="6"/>
  <c r="AD82" i="19" s="1"/>
  <c r="KC93" i="6"/>
  <c r="AE82" i="19" s="1"/>
  <c r="KA94" i="6"/>
  <c r="AC83" i="19" s="1"/>
  <c r="KB94" i="6"/>
  <c r="KC94" i="6"/>
  <c r="AE83" i="19" s="1"/>
  <c r="KA95" i="6"/>
  <c r="KB95" i="6"/>
  <c r="AD84" i="19" s="1"/>
  <c r="KC95" i="6"/>
  <c r="AE84" i="19" s="1"/>
  <c r="KA96" i="6"/>
  <c r="AC85" i="19" s="1"/>
  <c r="KB96" i="6"/>
  <c r="AD85" i="19" s="1"/>
  <c r="KC96" i="6"/>
  <c r="KA97" i="6"/>
  <c r="KB97" i="6"/>
  <c r="AD86" i="19" s="1"/>
  <c r="KC97" i="6"/>
  <c r="AE86" i="19" s="1"/>
  <c r="KA98" i="6"/>
  <c r="KB98" i="6"/>
  <c r="AD87" i="19" s="1"/>
  <c r="KC98" i="6"/>
  <c r="AE87" i="19" s="1"/>
  <c r="KA99" i="6"/>
  <c r="AC88" i="19" s="1"/>
  <c r="KB99" i="6"/>
  <c r="AD88" i="19" s="1"/>
  <c r="KC99" i="6"/>
  <c r="KA100" i="6"/>
  <c r="AC89" i="19" s="1"/>
  <c r="KB100" i="6"/>
  <c r="AD89" i="19" s="1"/>
  <c r="KC100" i="6"/>
  <c r="AE89" i="19" s="1"/>
  <c r="KA101" i="6"/>
  <c r="AC90" i="19" s="1"/>
  <c r="KB101" i="6"/>
  <c r="AD90" i="19" s="1"/>
  <c r="KC101" i="6"/>
  <c r="AE90" i="19" s="1"/>
  <c r="KA102" i="6"/>
  <c r="AC91" i="19" s="1"/>
  <c r="KB102" i="6"/>
  <c r="KC102" i="6"/>
  <c r="AE91" i="19" s="1"/>
  <c r="KA103" i="6"/>
  <c r="KB103" i="6"/>
  <c r="AD92" i="19" s="1"/>
  <c r="KC103" i="6"/>
  <c r="AE92" i="19" s="1"/>
  <c r="KA104" i="6"/>
  <c r="AC93" i="19" s="1"/>
  <c r="KB104" i="6"/>
  <c r="AD93" i="19" s="1"/>
  <c r="KC104" i="6"/>
  <c r="AE93" i="19" s="1"/>
  <c r="KA105" i="6"/>
  <c r="KB105" i="6"/>
  <c r="AD94" i="19" s="1"/>
  <c r="KC105" i="6"/>
  <c r="KA106" i="6"/>
  <c r="AC95" i="19" s="1"/>
  <c r="KB106" i="6"/>
  <c r="KC106" i="6"/>
  <c r="AE95" i="19" s="1"/>
  <c r="KA107" i="6"/>
  <c r="KB107" i="6"/>
  <c r="AD96" i="19" s="1"/>
  <c r="KC107" i="6"/>
  <c r="KA132" i="6"/>
  <c r="KB132" i="6"/>
  <c r="KC132" i="6"/>
  <c r="N109" i="48"/>
  <c r="M109" i="48"/>
  <c r="J109" i="48"/>
  <c r="H109" i="45"/>
  <c r="G109" i="45"/>
  <c r="AE109" i="40"/>
  <c r="AD109" i="40"/>
  <c r="AC109" i="40"/>
  <c r="AK133" i="46"/>
  <c r="AK133" i="42"/>
  <c r="AH133" i="42"/>
  <c r="AG133" i="42"/>
  <c r="AF133" i="42"/>
  <c r="AE133" i="42"/>
  <c r="AB133" i="42"/>
  <c r="X133" i="42"/>
  <c r="W133" i="42"/>
  <c r="T133" i="42"/>
  <c r="P133" i="42"/>
  <c r="M133" i="42"/>
  <c r="L133" i="42"/>
  <c r="D133" i="42"/>
  <c r="C133" i="42"/>
  <c r="G133" i="44"/>
  <c r="F133" i="44"/>
  <c r="AH133" i="8"/>
  <c r="R133" i="8"/>
  <c r="Q133" i="8"/>
  <c r="P133" i="8"/>
  <c r="L133" i="8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32" i="7"/>
  <c r="F132" i="7" s="1"/>
  <c r="AX133" i="3"/>
  <c r="AD133" i="3"/>
  <c r="W85" i="6"/>
  <c r="X85" i="6"/>
  <c r="AE85" i="6"/>
  <c r="AF85" i="6"/>
  <c r="AI85" i="6"/>
  <c r="AJ85" i="6"/>
  <c r="AM85" i="6"/>
  <c r="AN85" i="6"/>
  <c r="AQ85" i="6"/>
  <c r="AR85" i="6"/>
  <c r="AU85" i="6"/>
  <c r="AQ74" i="19" s="1"/>
  <c r="AV85" i="6"/>
  <c r="AR74" i="19" s="1"/>
  <c r="AY85" i="6"/>
  <c r="AZ85" i="6"/>
  <c r="BA85" i="6"/>
  <c r="BD85" i="6"/>
  <c r="BE85" i="6"/>
  <c r="BF85" i="6"/>
  <c r="BI85" i="6"/>
  <c r="BJ85" i="6"/>
  <c r="BK85" i="6"/>
  <c r="BN85" i="6"/>
  <c r="BO85" i="6"/>
  <c r="BP85" i="6"/>
  <c r="BS85" i="6"/>
  <c r="BT85" i="6"/>
  <c r="BU85" i="6"/>
  <c r="BX85" i="6"/>
  <c r="BY85" i="6"/>
  <c r="CB85" i="6"/>
  <c r="CC85" i="6"/>
  <c r="CD85" i="6"/>
  <c r="BI74" i="19" s="1"/>
  <c r="CG85" i="6"/>
  <c r="CH85" i="6"/>
  <c r="CK85" i="6"/>
  <c r="CL85" i="6"/>
  <c r="CO85" i="6"/>
  <c r="CP85" i="6"/>
  <c r="CS85" i="6"/>
  <c r="CT85" i="6"/>
  <c r="CW85" i="6"/>
  <c r="CX85" i="6"/>
  <c r="DA85" i="6"/>
  <c r="DD85" i="6"/>
  <c r="DE85" i="6" s="1"/>
  <c r="DF85" i="6" s="1"/>
  <c r="DG85" i="6"/>
  <c r="DH85" i="6" s="1"/>
  <c r="DI85" i="6" s="1"/>
  <c r="DJ85" i="6"/>
  <c r="DK85" i="6" s="1"/>
  <c r="DL85" i="6" s="1"/>
  <c r="DM85" i="6"/>
  <c r="DN85" i="6" s="1"/>
  <c r="DO85" i="6" s="1"/>
  <c r="DP85" i="6"/>
  <c r="DQ85" i="6"/>
  <c r="DR85" i="6"/>
  <c r="DS85" i="6"/>
  <c r="DV85" i="6"/>
  <c r="DW85" i="6"/>
  <c r="DX85" i="6"/>
  <c r="DY85" i="6"/>
  <c r="EB85" i="6"/>
  <c r="EC85" i="6"/>
  <c r="ED85" i="6"/>
  <c r="EE85" i="6"/>
  <c r="EH85" i="6"/>
  <c r="EI85" i="6"/>
  <c r="EJ85" i="6"/>
  <c r="EK85" i="6"/>
  <c r="EN85" i="6"/>
  <c r="EO85" i="6"/>
  <c r="EP85" i="6"/>
  <c r="EQ85" i="6"/>
  <c r="ET85" i="6"/>
  <c r="BJ74" i="19" s="1"/>
  <c r="EU85" i="6"/>
  <c r="BK74" i="19" s="1"/>
  <c r="EV85" i="6"/>
  <c r="BL74" i="19" s="1"/>
  <c r="EW85" i="6"/>
  <c r="BM74" i="19" s="1"/>
  <c r="EZ85" i="6"/>
  <c r="FA85" i="6"/>
  <c r="FD85" i="6"/>
  <c r="FE85" i="6"/>
  <c r="FH85" i="6"/>
  <c r="FI85" i="6"/>
  <c r="FL85" i="6"/>
  <c r="FM85" i="6"/>
  <c r="FP85" i="6"/>
  <c r="AW74" i="19" s="1"/>
  <c r="FQ85" i="6"/>
  <c r="AX74" i="19" s="1"/>
  <c r="FT85" i="6"/>
  <c r="FU85" i="6"/>
  <c r="FV85" i="6"/>
  <c r="FW85" i="6"/>
  <c r="FZ85" i="6"/>
  <c r="GA85" i="6"/>
  <c r="GB85" i="6"/>
  <c r="GC85" i="6"/>
  <c r="GF85" i="6"/>
  <c r="GG85" i="6"/>
  <c r="GH85" i="6"/>
  <c r="GI85" i="6"/>
  <c r="GL85" i="6"/>
  <c r="AY74" i="19" s="1"/>
  <c r="GM85" i="6"/>
  <c r="AZ74" i="19" s="1"/>
  <c r="GN85" i="6"/>
  <c r="BA74" i="19" s="1"/>
  <c r="GO85" i="6"/>
  <c r="BB74" i="19" s="1"/>
  <c r="GR85" i="6"/>
  <c r="AS74" i="19" s="1"/>
  <c r="GS85" i="6"/>
  <c r="AT74" i="19" s="1"/>
  <c r="GV85" i="6"/>
  <c r="GW85" i="6" s="1"/>
  <c r="GX85" i="6" s="1"/>
  <c r="GY85" i="6"/>
  <c r="GZ85" i="6" s="1"/>
  <c r="HA85" i="6" s="1"/>
  <c r="HB85" i="6"/>
  <c r="HC85" i="6" s="1"/>
  <c r="HD85" i="6" s="1"/>
  <c r="HE85" i="6"/>
  <c r="HF85" i="6" s="1"/>
  <c r="HG85" i="6" s="1"/>
  <c r="HH85" i="6"/>
  <c r="HI85" i="6" s="1"/>
  <c r="HJ85" i="6" s="1"/>
  <c r="HK85" i="6"/>
  <c r="AU74" i="19" s="1"/>
  <c r="HL85" i="6"/>
  <c r="AV74" i="19" s="1"/>
  <c r="HO85" i="6"/>
  <c r="HP85" i="6"/>
  <c r="HS85" i="6"/>
  <c r="HT85" i="6"/>
  <c r="HW85" i="6"/>
  <c r="HX85" i="6"/>
  <c r="IA85" i="6"/>
  <c r="IB85" i="6"/>
  <c r="IE85" i="6"/>
  <c r="IF85" i="6"/>
  <c r="II85" i="6"/>
  <c r="IJ85" i="6"/>
  <c r="IM85" i="6"/>
  <c r="IN85" i="6"/>
  <c r="IQ85" i="6"/>
  <c r="IR85" i="6"/>
  <c r="IU85" i="6"/>
  <c r="IV85" i="6"/>
  <c r="IY85" i="6"/>
  <c r="IZ85" i="6"/>
  <c r="JC85" i="6"/>
  <c r="JD85" i="6"/>
  <c r="JG85" i="6"/>
  <c r="JH85" i="6"/>
  <c r="JK85" i="6"/>
  <c r="JL85" i="6"/>
  <c r="JO85" i="6"/>
  <c r="JP85" i="6"/>
  <c r="JS85" i="6"/>
  <c r="JT85" i="6"/>
  <c r="JW85" i="6"/>
  <c r="BE74" i="19" s="1"/>
  <c r="JX85" i="6"/>
  <c r="BF74" i="19" s="1"/>
  <c r="KF85" i="6"/>
  <c r="KG85" i="6" s="1"/>
  <c r="KH85" i="6" s="1"/>
  <c r="KI85" i="6"/>
  <c r="KJ85" i="6" s="1"/>
  <c r="KK85" i="6" s="1"/>
  <c r="KL85" i="6"/>
  <c r="KO85" i="6"/>
  <c r="KP85" i="6" s="1"/>
  <c r="KQ85" i="6" s="1"/>
  <c r="KS85" i="6"/>
  <c r="KT85" i="6" s="1"/>
  <c r="W86" i="6"/>
  <c r="X86" i="6"/>
  <c r="AE86" i="6"/>
  <c r="AF86" i="6"/>
  <c r="AI86" i="6"/>
  <c r="AJ86" i="6"/>
  <c r="AM86" i="6"/>
  <c r="AN86" i="6"/>
  <c r="AQ86" i="6"/>
  <c r="AR86" i="6"/>
  <c r="AU86" i="6"/>
  <c r="AV86" i="6"/>
  <c r="AR75" i="19" s="1"/>
  <c r="AY86" i="6"/>
  <c r="AZ86" i="6"/>
  <c r="BA86" i="6"/>
  <c r="BD86" i="6"/>
  <c r="BE86" i="6"/>
  <c r="BF86" i="6"/>
  <c r="BI86" i="6"/>
  <c r="BJ86" i="6"/>
  <c r="BK86" i="6"/>
  <c r="BN86" i="6"/>
  <c r="BO86" i="6"/>
  <c r="BP86" i="6"/>
  <c r="BS86" i="6"/>
  <c r="BT86" i="6"/>
  <c r="BU86" i="6"/>
  <c r="BX86" i="6"/>
  <c r="BY86" i="6"/>
  <c r="CB86" i="6"/>
  <c r="CC86" i="6"/>
  <c r="CD86" i="6"/>
  <c r="BI75" i="19" s="1"/>
  <c r="CG86" i="6"/>
  <c r="CH86" i="6"/>
  <c r="CK86" i="6"/>
  <c r="CL86" i="6"/>
  <c r="CO86" i="6"/>
  <c r="CP86" i="6"/>
  <c r="CS86" i="6"/>
  <c r="CT86" i="6"/>
  <c r="CW86" i="6"/>
  <c r="CX86" i="6"/>
  <c r="DA86" i="6"/>
  <c r="DD86" i="6"/>
  <c r="DE86" i="6" s="1"/>
  <c r="DF86" i="6" s="1"/>
  <c r="DG86" i="6"/>
  <c r="DH86" i="6" s="1"/>
  <c r="DI86" i="6" s="1"/>
  <c r="DJ86" i="6"/>
  <c r="DK86" i="6" s="1"/>
  <c r="DL86" i="6" s="1"/>
  <c r="DM86" i="6"/>
  <c r="DN86" i="6" s="1"/>
  <c r="DO86" i="6" s="1"/>
  <c r="DP86" i="6"/>
  <c r="DQ86" i="6"/>
  <c r="DR86" i="6"/>
  <c r="DS86" i="6"/>
  <c r="DV86" i="6"/>
  <c r="DW86" i="6"/>
  <c r="DX86" i="6"/>
  <c r="DY86" i="6"/>
  <c r="EB86" i="6"/>
  <c r="EC86" i="6"/>
  <c r="ED86" i="6"/>
  <c r="EE86" i="6"/>
  <c r="EH86" i="6"/>
  <c r="EI86" i="6"/>
  <c r="EJ86" i="6"/>
  <c r="EK86" i="6"/>
  <c r="EN86" i="6"/>
  <c r="EO86" i="6"/>
  <c r="EP86" i="6"/>
  <c r="EQ86" i="6"/>
  <c r="ET86" i="6"/>
  <c r="BJ75" i="19" s="1"/>
  <c r="EU86" i="6"/>
  <c r="BK75" i="19" s="1"/>
  <c r="EV86" i="6"/>
  <c r="BL75" i="19" s="1"/>
  <c r="EW86" i="6"/>
  <c r="BM75" i="19" s="1"/>
  <c r="EZ86" i="6"/>
  <c r="FA86" i="6"/>
  <c r="FD86" i="6"/>
  <c r="FE86" i="6"/>
  <c r="FH86" i="6"/>
  <c r="FI86" i="6"/>
  <c r="FL86" i="6"/>
  <c r="FM86" i="6"/>
  <c r="FP86" i="6"/>
  <c r="AW75" i="19" s="1"/>
  <c r="FQ86" i="6"/>
  <c r="AX75" i="19" s="1"/>
  <c r="FT86" i="6"/>
  <c r="FU86" i="6"/>
  <c r="FV86" i="6"/>
  <c r="FW86" i="6"/>
  <c r="FZ86" i="6"/>
  <c r="GA86" i="6"/>
  <c r="GB86" i="6"/>
  <c r="GC86" i="6"/>
  <c r="GF86" i="6"/>
  <c r="GG86" i="6"/>
  <c r="GH86" i="6"/>
  <c r="GI86" i="6"/>
  <c r="GL86" i="6"/>
  <c r="AY75" i="19" s="1"/>
  <c r="GM86" i="6"/>
  <c r="AZ75" i="19" s="1"/>
  <c r="GN86" i="6"/>
  <c r="BA75" i="19" s="1"/>
  <c r="GO86" i="6"/>
  <c r="BB75" i="19" s="1"/>
  <c r="GR86" i="6"/>
  <c r="AS75" i="19" s="1"/>
  <c r="GS86" i="6"/>
  <c r="AT75" i="19" s="1"/>
  <c r="GV86" i="6"/>
  <c r="GW86" i="6" s="1"/>
  <c r="GX86" i="6" s="1"/>
  <c r="GY86" i="6"/>
  <c r="GZ86" i="6" s="1"/>
  <c r="HA86" i="6" s="1"/>
  <c r="HB86" i="6"/>
  <c r="HC86" i="6" s="1"/>
  <c r="HD86" i="6" s="1"/>
  <c r="HE86" i="6"/>
  <c r="HF86" i="6" s="1"/>
  <c r="HG86" i="6" s="1"/>
  <c r="HH86" i="6"/>
  <c r="HI86" i="6" s="1"/>
  <c r="HJ86" i="6" s="1"/>
  <c r="HK86" i="6"/>
  <c r="HL86" i="6"/>
  <c r="AV75" i="19" s="1"/>
  <c r="HO86" i="6"/>
  <c r="HP86" i="6"/>
  <c r="HS86" i="6"/>
  <c r="HT86" i="6"/>
  <c r="HW86" i="6"/>
  <c r="HX86" i="6"/>
  <c r="IA86" i="6"/>
  <c r="IB86" i="6"/>
  <c r="IE86" i="6"/>
  <c r="IF86" i="6"/>
  <c r="II86" i="6"/>
  <c r="IJ86" i="6"/>
  <c r="IM86" i="6"/>
  <c r="IN86" i="6"/>
  <c r="IQ86" i="6"/>
  <c r="IR86" i="6"/>
  <c r="IU86" i="6"/>
  <c r="IV86" i="6"/>
  <c r="IY86" i="6"/>
  <c r="IZ86" i="6"/>
  <c r="JC86" i="6"/>
  <c r="JD86" i="6"/>
  <c r="JG86" i="6"/>
  <c r="JH86" i="6"/>
  <c r="JK86" i="6"/>
  <c r="JL86" i="6"/>
  <c r="JO86" i="6"/>
  <c r="JP86" i="6"/>
  <c r="JS86" i="6"/>
  <c r="JT86" i="6"/>
  <c r="JW86" i="6"/>
  <c r="BE75" i="19" s="1"/>
  <c r="JX86" i="6"/>
  <c r="BF75" i="19" s="1"/>
  <c r="KF86" i="6"/>
  <c r="KG86" i="6" s="1"/>
  <c r="KH86" i="6" s="1"/>
  <c r="KI86" i="6"/>
  <c r="KJ86" i="6" s="1"/>
  <c r="KK86" i="6" s="1"/>
  <c r="KL86" i="6"/>
  <c r="KM86" i="6" s="1"/>
  <c r="KN86" i="6" s="1"/>
  <c r="KO86" i="6"/>
  <c r="KP86" i="6" s="1"/>
  <c r="KQ86" i="6" s="1"/>
  <c r="KS86" i="6"/>
  <c r="KT86" i="6" s="1"/>
  <c r="W87" i="6"/>
  <c r="X87" i="6"/>
  <c r="AE87" i="6"/>
  <c r="AF87" i="6"/>
  <c r="AI87" i="6"/>
  <c r="AJ87" i="6"/>
  <c r="AM87" i="6"/>
  <c r="AN87" i="6"/>
  <c r="AQ87" i="6"/>
  <c r="AR87" i="6"/>
  <c r="AU87" i="6"/>
  <c r="AQ76" i="19" s="1"/>
  <c r="AV87" i="6"/>
  <c r="AY87" i="6"/>
  <c r="AZ87" i="6"/>
  <c r="BA87" i="6"/>
  <c r="BD87" i="6"/>
  <c r="BE87" i="6"/>
  <c r="BF87" i="6"/>
  <c r="BI87" i="6"/>
  <c r="BJ87" i="6"/>
  <c r="BK87" i="6"/>
  <c r="BN87" i="6"/>
  <c r="BO87" i="6"/>
  <c r="BP87" i="6"/>
  <c r="BS87" i="6"/>
  <c r="BT87" i="6"/>
  <c r="BU87" i="6"/>
  <c r="BX87" i="6"/>
  <c r="BY87" i="6"/>
  <c r="CB87" i="6"/>
  <c r="CC87" i="6"/>
  <c r="CD87" i="6"/>
  <c r="BI76" i="19" s="1"/>
  <c r="CG87" i="6"/>
  <c r="CH87" i="6"/>
  <c r="CK87" i="6"/>
  <c r="CL87" i="6"/>
  <c r="CO87" i="6"/>
  <c r="CP87" i="6"/>
  <c r="CS87" i="6"/>
  <c r="CT87" i="6"/>
  <c r="CW87" i="6"/>
  <c r="CX87" i="6"/>
  <c r="DA87" i="6"/>
  <c r="DB87" i="6" s="1"/>
  <c r="DC87" i="6" s="1"/>
  <c r="DD87" i="6"/>
  <c r="DG87" i="6"/>
  <c r="DH87" i="6" s="1"/>
  <c r="DI87" i="6" s="1"/>
  <c r="DJ87" i="6"/>
  <c r="DK87" i="6" s="1"/>
  <c r="DL87" i="6" s="1"/>
  <c r="DM87" i="6"/>
  <c r="DN87" i="6" s="1"/>
  <c r="DO87" i="6" s="1"/>
  <c r="DP87" i="6"/>
  <c r="DQ87" i="6"/>
  <c r="DR87" i="6"/>
  <c r="DS87" i="6"/>
  <c r="DV87" i="6"/>
  <c r="DW87" i="6"/>
  <c r="DX87" i="6"/>
  <c r="DY87" i="6"/>
  <c r="EB87" i="6"/>
  <c r="EC87" i="6"/>
  <c r="ED87" i="6"/>
  <c r="EE87" i="6"/>
  <c r="EH87" i="6"/>
  <c r="EI87" i="6"/>
  <c r="EJ87" i="6"/>
  <c r="EK87" i="6"/>
  <c r="EN87" i="6"/>
  <c r="EO87" i="6"/>
  <c r="EP87" i="6"/>
  <c r="EQ87" i="6"/>
  <c r="ET87" i="6"/>
  <c r="BJ76" i="19" s="1"/>
  <c r="EU87" i="6"/>
  <c r="BK76" i="19" s="1"/>
  <c r="EV87" i="6"/>
  <c r="BL76" i="19" s="1"/>
  <c r="EW87" i="6"/>
  <c r="BM76" i="19" s="1"/>
  <c r="EZ87" i="6"/>
  <c r="FA87" i="6"/>
  <c r="FD87" i="6"/>
  <c r="FE87" i="6"/>
  <c r="FH87" i="6"/>
  <c r="FI87" i="6"/>
  <c r="FL87" i="6"/>
  <c r="FM87" i="6"/>
  <c r="FP87" i="6"/>
  <c r="AW76" i="19" s="1"/>
  <c r="FQ87" i="6"/>
  <c r="AX76" i="19" s="1"/>
  <c r="FT87" i="6"/>
  <c r="FU87" i="6"/>
  <c r="FV87" i="6"/>
  <c r="FW87" i="6"/>
  <c r="FZ87" i="6"/>
  <c r="GA87" i="6"/>
  <c r="GB87" i="6"/>
  <c r="GC87" i="6"/>
  <c r="GF87" i="6"/>
  <c r="GG87" i="6"/>
  <c r="GH87" i="6"/>
  <c r="GI87" i="6"/>
  <c r="GL87" i="6"/>
  <c r="AY76" i="19" s="1"/>
  <c r="GM87" i="6"/>
  <c r="AZ76" i="19" s="1"/>
  <c r="GN87" i="6"/>
  <c r="BA76" i="19" s="1"/>
  <c r="GO87" i="6"/>
  <c r="BB76" i="19" s="1"/>
  <c r="GR87" i="6"/>
  <c r="AS76" i="19" s="1"/>
  <c r="GS87" i="6"/>
  <c r="AT76" i="19" s="1"/>
  <c r="GV87" i="6"/>
  <c r="GW87" i="6" s="1"/>
  <c r="GX87" i="6" s="1"/>
  <c r="GY87" i="6"/>
  <c r="GZ87" i="6" s="1"/>
  <c r="HA87" i="6" s="1"/>
  <c r="HB87" i="6"/>
  <c r="HC87" i="6" s="1"/>
  <c r="HD87" i="6" s="1"/>
  <c r="HE87" i="6"/>
  <c r="HF87" i="6" s="1"/>
  <c r="HG87" i="6" s="1"/>
  <c r="HH87" i="6"/>
  <c r="HI87" i="6" s="1"/>
  <c r="HJ87" i="6" s="1"/>
  <c r="HK87" i="6"/>
  <c r="AU76" i="19" s="1"/>
  <c r="HL87" i="6"/>
  <c r="AV76" i="19" s="1"/>
  <c r="HO87" i="6"/>
  <c r="HP87" i="6"/>
  <c r="HS87" i="6"/>
  <c r="HT87" i="6"/>
  <c r="HW87" i="6"/>
  <c r="HX87" i="6"/>
  <c r="IA87" i="6"/>
  <c r="IB87" i="6"/>
  <c r="IE87" i="6"/>
  <c r="IF87" i="6"/>
  <c r="II87" i="6"/>
  <c r="IJ87" i="6"/>
  <c r="IM87" i="6"/>
  <c r="IN87" i="6"/>
  <c r="IQ87" i="6"/>
  <c r="IR87" i="6"/>
  <c r="IU87" i="6"/>
  <c r="IV87" i="6"/>
  <c r="IY87" i="6"/>
  <c r="IZ87" i="6"/>
  <c r="JC87" i="6"/>
  <c r="JD87" i="6"/>
  <c r="JG87" i="6"/>
  <c r="JH87" i="6"/>
  <c r="JK87" i="6"/>
  <c r="JL87" i="6"/>
  <c r="JO87" i="6"/>
  <c r="JP87" i="6"/>
  <c r="JS87" i="6"/>
  <c r="JT87" i="6"/>
  <c r="JW87" i="6"/>
  <c r="BE76" i="19" s="1"/>
  <c r="JX87" i="6"/>
  <c r="BF76" i="19" s="1"/>
  <c r="KF87" i="6"/>
  <c r="KI87" i="6"/>
  <c r="KJ87" i="6" s="1"/>
  <c r="KK87" i="6" s="1"/>
  <c r="KL87" i="6"/>
  <c r="KM87" i="6" s="1"/>
  <c r="KN87" i="6" s="1"/>
  <c r="KO87" i="6"/>
  <c r="KP87" i="6" s="1"/>
  <c r="KQ87" i="6" s="1"/>
  <c r="KS87" i="6"/>
  <c r="KT87" i="6" s="1"/>
  <c r="W88" i="6"/>
  <c r="X88" i="6"/>
  <c r="AE88" i="6"/>
  <c r="AF88" i="6"/>
  <c r="AI88" i="6"/>
  <c r="AJ88" i="6"/>
  <c r="AM88" i="6"/>
  <c r="AN88" i="6"/>
  <c r="AQ88" i="6"/>
  <c r="AR88" i="6"/>
  <c r="AU88" i="6"/>
  <c r="AQ77" i="19" s="1"/>
  <c r="AV88" i="6"/>
  <c r="AR77" i="19" s="1"/>
  <c r="AY88" i="6"/>
  <c r="AZ88" i="6"/>
  <c r="BA88" i="6"/>
  <c r="BD88" i="6"/>
  <c r="BE88" i="6"/>
  <c r="BF88" i="6"/>
  <c r="BI88" i="6"/>
  <c r="BJ88" i="6"/>
  <c r="BK88" i="6"/>
  <c r="BN88" i="6"/>
  <c r="BO88" i="6"/>
  <c r="BP88" i="6"/>
  <c r="BS88" i="6"/>
  <c r="BT88" i="6"/>
  <c r="BU88" i="6"/>
  <c r="BX88" i="6"/>
  <c r="BY88" i="6"/>
  <c r="CB88" i="6"/>
  <c r="CC88" i="6"/>
  <c r="CD88" i="6"/>
  <c r="BI77" i="19" s="1"/>
  <c r="CG88" i="6"/>
  <c r="CH88" i="6"/>
  <c r="CK88" i="6"/>
  <c r="CL88" i="6"/>
  <c r="CO88" i="6"/>
  <c r="CP88" i="6"/>
  <c r="CS88" i="6"/>
  <c r="CT88" i="6"/>
  <c r="CW88" i="6"/>
  <c r="CX88" i="6"/>
  <c r="DA88" i="6"/>
  <c r="DB88" i="6" s="1"/>
  <c r="DD88" i="6"/>
  <c r="DE88" i="6" s="1"/>
  <c r="DF88" i="6" s="1"/>
  <c r="DG88" i="6"/>
  <c r="DH88" i="6" s="1"/>
  <c r="DI88" i="6" s="1"/>
  <c r="DJ88" i="6"/>
  <c r="DK88" i="6" s="1"/>
  <c r="DL88" i="6" s="1"/>
  <c r="DM88" i="6"/>
  <c r="DN88" i="6" s="1"/>
  <c r="DO88" i="6" s="1"/>
  <c r="DP88" i="6"/>
  <c r="DQ88" i="6"/>
  <c r="DR88" i="6"/>
  <c r="DS88" i="6"/>
  <c r="DV88" i="6"/>
  <c r="DW88" i="6"/>
  <c r="DX88" i="6"/>
  <c r="DY88" i="6"/>
  <c r="EB88" i="6"/>
  <c r="EC88" i="6"/>
  <c r="ED88" i="6"/>
  <c r="EE88" i="6"/>
  <c r="EH88" i="6"/>
  <c r="EI88" i="6"/>
  <c r="EJ88" i="6"/>
  <c r="EK88" i="6"/>
  <c r="EN88" i="6"/>
  <c r="EO88" i="6"/>
  <c r="EP88" i="6"/>
  <c r="EQ88" i="6"/>
  <c r="ET88" i="6"/>
  <c r="BJ77" i="19" s="1"/>
  <c r="EU88" i="6"/>
  <c r="BK77" i="19" s="1"/>
  <c r="EV88" i="6"/>
  <c r="BL77" i="19" s="1"/>
  <c r="EW88" i="6"/>
  <c r="BM77" i="19" s="1"/>
  <c r="EZ88" i="6"/>
  <c r="FA88" i="6"/>
  <c r="FD88" i="6"/>
  <c r="FE88" i="6"/>
  <c r="FH88" i="6"/>
  <c r="FI88" i="6"/>
  <c r="FL88" i="6"/>
  <c r="FM88" i="6"/>
  <c r="FP88" i="6"/>
  <c r="AW77" i="19" s="1"/>
  <c r="FQ88" i="6"/>
  <c r="AX77" i="19" s="1"/>
  <c r="FT88" i="6"/>
  <c r="FU88" i="6"/>
  <c r="FV88" i="6"/>
  <c r="FW88" i="6"/>
  <c r="FZ88" i="6"/>
  <c r="GA88" i="6"/>
  <c r="GB88" i="6"/>
  <c r="GC88" i="6"/>
  <c r="GF88" i="6"/>
  <c r="GG88" i="6"/>
  <c r="GH88" i="6"/>
  <c r="GI88" i="6"/>
  <c r="GL88" i="6"/>
  <c r="AY77" i="19" s="1"/>
  <c r="GM88" i="6"/>
  <c r="AZ77" i="19" s="1"/>
  <c r="GN88" i="6"/>
  <c r="BA77" i="19" s="1"/>
  <c r="GO88" i="6"/>
  <c r="BB77" i="19" s="1"/>
  <c r="GR88" i="6"/>
  <c r="AS77" i="19" s="1"/>
  <c r="GS88" i="6"/>
  <c r="AT77" i="19" s="1"/>
  <c r="GV88" i="6"/>
  <c r="GW88" i="6" s="1"/>
  <c r="GX88" i="6" s="1"/>
  <c r="GY88" i="6"/>
  <c r="GZ88" i="6" s="1"/>
  <c r="HA88" i="6" s="1"/>
  <c r="HB88" i="6"/>
  <c r="HC88" i="6" s="1"/>
  <c r="HD88" i="6" s="1"/>
  <c r="HE88" i="6"/>
  <c r="HF88" i="6" s="1"/>
  <c r="HG88" i="6" s="1"/>
  <c r="HH88" i="6"/>
  <c r="HI88" i="6" s="1"/>
  <c r="HJ88" i="6" s="1"/>
  <c r="HK88" i="6"/>
  <c r="AU77" i="19" s="1"/>
  <c r="HL88" i="6"/>
  <c r="AV77" i="19" s="1"/>
  <c r="HO88" i="6"/>
  <c r="HP88" i="6"/>
  <c r="HS88" i="6"/>
  <c r="HT88" i="6"/>
  <c r="HW88" i="6"/>
  <c r="HX88" i="6"/>
  <c r="IA88" i="6"/>
  <c r="IB88" i="6"/>
  <c r="IE88" i="6"/>
  <c r="IF88" i="6"/>
  <c r="II88" i="6"/>
  <c r="IJ88" i="6"/>
  <c r="IM88" i="6"/>
  <c r="IN88" i="6"/>
  <c r="IQ88" i="6"/>
  <c r="IR88" i="6"/>
  <c r="IU88" i="6"/>
  <c r="IV88" i="6"/>
  <c r="IY88" i="6"/>
  <c r="IZ88" i="6"/>
  <c r="JC88" i="6"/>
  <c r="JD88" i="6"/>
  <c r="JG88" i="6"/>
  <c r="JH88" i="6"/>
  <c r="JK88" i="6"/>
  <c r="JL88" i="6"/>
  <c r="JO88" i="6"/>
  <c r="JP88" i="6"/>
  <c r="JS88" i="6"/>
  <c r="JT88" i="6"/>
  <c r="JW88" i="6"/>
  <c r="BE77" i="19" s="1"/>
  <c r="JX88" i="6"/>
  <c r="BF77" i="19" s="1"/>
  <c r="KF88" i="6"/>
  <c r="KG88" i="6" s="1"/>
  <c r="KH88" i="6" s="1"/>
  <c r="KI88" i="6"/>
  <c r="KJ88" i="6" s="1"/>
  <c r="KK88" i="6" s="1"/>
  <c r="KL88" i="6"/>
  <c r="KM88" i="6" s="1"/>
  <c r="KN88" i="6" s="1"/>
  <c r="KO88" i="6"/>
  <c r="KP88" i="6" s="1"/>
  <c r="KQ88" i="6" s="1"/>
  <c r="W89" i="6"/>
  <c r="X89" i="6"/>
  <c r="AE89" i="6"/>
  <c r="AF89" i="6"/>
  <c r="AI89" i="6"/>
  <c r="AJ89" i="6"/>
  <c r="AM89" i="6"/>
  <c r="AN89" i="6"/>
  <c r="AQ89" i="6"/>
  <c r="AR89" i="6"/>
  <c r="AU89" i="6"/>
  <c r="AQ78" i="19" s="1"/>
  <c r="AV89" i="6"/>
  <c r="AR78" i="19" s="1"/>
  <c r="AY89" i="6"/>
  <c r="AZ89" i="6"/>
  <c r="BA89" i="6"/>
  <c r="BD89" i="6"/>
  <c r="BE89" i="6"/>
  <c r="BF89" i="6"/>
  <c r="BI89" i="6"/>
  <c r="BJ89" i="6"/>
  <c r="BK89" i="6"/>
  <c r="BN89" i="6"/>
  <c r="BO89" i="6"/>
  <c r="BP89" i="6"/>
  <c r="BS89" i="6"/>
  <c r="BT89" i="6"/>
  <c r="BU89" i="6"/>
  <c r="BX89" i="6"/>
  <c r="BY89" i="6"/>
  <c r="CB89" i="6"/>
  <c r="CC89" i="6"/>
  <c r="CD89" i="6"/>
  <c r="BI78" i="19" s="1"/>
  <c r="CG89" i="6"/>
  <c r="CH89" i="6"/>
  <c r="CK89" i="6"/>
  <c r="CL89" i="6"/>
  <c r="CO89" i="6"/>
  <c r="CP89" i="6"/>
  <c r="CS89" i="6"/>
  <c r="CT89" i="6"/>
  <c r="CW89" i="6"/>
  <c r="CX89" i="6"/>
  <c r="DA89" i="6"/>
  <c r="DD89" i="6"/>
  <c r="DE89" i="6" s="1"/>
  <c r="DF89" i="6" s="1"/>
  <c r="DG89" i="6"/>
  <c r="DH89" i="6" s="1"/>
  <c r="DI89" i="6" s="1"/>
  <c r="DJ89" i="6"/>
  <c r="DK89" i="6" s="1"/>
  <c r="DL89" i="6" s="1"/>
  <c r="DM89" i="6"/>
  <c r="DN89" i="6" s="1"/>
  <c r="DO89" i="6" s="1"/>
  <c r="DP89" i="6"/>
  <c r="DQ89" i="6"/>
  <c r="DR89" i="6"/>
  <c r="DS89" i="6"/>
  <c r="DV89" i="6"/>
  <c r="DW89" i="6"/>
  <c r="DX89" i="6"/>
  <c r="DY89" i="6"/>
  <c r="EB89" i="6"/>
  <c r="EC89" i="6"/>
  <c r="ED89" i="6"/>
  <c r="EE89" i="6"/>
  <c r="EH89" i="6"/>
  <c r="EI89" i="6"/>
  <c r="EJ89" i="6"/>
  <c r="EK89" i="6"/>
  <c r="EN89" i="6"/>
  <c r="EO89" i="6"/>
  <c r="EP89" i="6"/>
  <c r="EQ89" i="6"/>
  <c r="ET89" i="6"/>
  <c r="BJ78" i="19" s="1"/>
  <c r="EU89" i="6"/>
  <c r="BK78" i="19" s="1"/>
  <c r="EV89" i="6"/>
  <c r="BL78" i="19" s="1"/>
  <c r="EW89" i="6"/>
  <c r="BM78" i="19" s="1"/>
  <c r="EZ89" i="6"/>
  <c r="FA89" i="6"/>
  <c r="FD89" i="6"/>
  <c r="FE89" i="6"/>
  <c r="FH89" i="6"/>
  <c r="FI89" i="6"/>
  <c r="FL89" i="6"/>
  <c r="FM89" i="6"/>
  <c r="FP89" i="6"/>
  <c r="AW78" i="19" s="1"/>
  <c r="FQ89" i="6"/>
  <c r="AX78" i="19" s="1"/>
  <c r="FT89" i="6"/>
  <c r="FU89" i="6"/>
  <c r="FV89" i="6"/>
  <c r="FW89" i="6"/>
  <c r="FZ89" i="6"/>
  <c r="GA89" i="6"/>
  <c r="GB89" i="6"/>
  <c r="GC89" i="6"/>
  <c r="GF89" i="6"/>
  <c r="GG89" i="6"/>
  <c r="GH89" i="6"/>
  <c r="GI89" i="6"/>
  <c r="GL89" i="6"/>
  <c r="AY78" i="19" s="1"/>
  <c r="GM89" i="6"/>
  <c r="AZ78" i="19" s="1"/>
  <c r="GN89" i="6"/>
  <c r="BA78" i="19" s="1"/>
  <c r="GO89" i="6"/>
  <c r="BB78" i="19" s="1"/>
  <c r="GR89" i="6"/>
  <c r="AS78" i="19" s="1"/>
  <c r="GS89" i="6"/>
  <c r="AT78" i="19" s="1"/>
  <c r="GV89" i="6"/>
  <c r="GW89" i="6" s="1"/>
  <c r="GX89" i="6" s="1"/>
  <c r="GY89" i="6"/>
  <c r="HB89" i="6"/>
  <c r="HC89" i="6" s="1"/>
  <c r="HD89" i="6" s="1"/>
  <c r="HE89" i="6"/>
  <c r="HF89" i="6" s="1"/>
  <c r="HG89" i="6" s="1"/>
  <c r="HH89" i="6"/>
  <c r="HI89" i="6" s="1"/>
  <c r="HJ89" i="6" s="1"/>
  <c r="HK89" i="6"/>
  <c r="AU78" i="19" s="1"/>
  <c r="HL89" i="6"/>
  <c r="AV78" i="19" s="1"/>
  <c r="HO89" i="6"/>
  <c r="HP89" i="6"/>
  <c r="HS89" i="6"/>
  <c r="HT89" i="6"/>
  <c r="HW89" i="6"/>
  <c r="HX89" i="6"/>
  <c r="IA89" i="6"/>
  <c r="IB89" i="6"/>
  <c r="IE89" i="6"/>
  <c r="IF89" i="6"/>
  <c r="II89" i="6"/>
  <c r="IJ89" i="6"/>
  <c r="IM89" i="6"/>
  <c r="IN89" i="6"/>
  <c r="IQ89" i="6"/>
  <c r="IR89" i="6"/>
  <c r="IU89" i="6"/>
  <c r="IV89" i="6"/>
  <c r="IY89" i="6"/>
  <c r="IZ89" i="6"/>
  <c r="JC89" i="6"/>
  <c r="JD89" i="6"/>
  <c r="JG89" i="6"/>
  <c r="JH89" i="6"/>
  <c r="JK89" i="6"/>
  <c r="JL89" i="6"/>
  <c r="JO89" i="6"/>
  <c r="JP89" i="6"/>
  <c r="JS89" i="6"/>
  <c r="JT89" i="6"/>
  <c r="JW89" i="6"/>
  <c r="BE78" i="19" s="1"/>
  <c r="JX89" i="6"/>
  <c r="BF78" i="19" s="1"/>
  <c r="KF89" i="6"/>
  <c r="KG89" i="6" s="1"/>
  <c r="KH89" i="6" s="1"/>
  <c r="KI89" i="6"/>
  <c r="KJ89" i="6" s="1"/>
  <c r="KK89" i="6" s="1"/>
  <c r="KL89" i="6"/>
  <c r="KM89" i="6" s="1"/>
  <c r="KN89" i="6" s="1"/>
  <c r="KO89" i="6"/>
  <c r="KP89" i="6" s="1"/>
  <c r="KQ89" i="6" s="1"/>
  <c r="KS89" i="6"/>
  <c r="KT89" i="6" s="1"/>
  <c r="W90" i="6"/>
  <c r="X90" i="6"/>
  <c r="AE90" i="6"/>
  <c r="AF90" i="6"/>
  <c r="AI90" i="6"/>
  <c r="AJ90" i="6"/>
  <c r="AM90" i="6"/>
  <c r="AN90" i="6"/>
  <c r="AQ90" i="6"/>
  <c r="AR90" i="6"/>
  <c r="AU90" i="6"/>
  <c r="AQ79" i="19" s="1"/>
  <c r="AV90" i="6"/>
  <c r="AR79" i="19" s="1"/>
  <c r="AY90" i="6"/>
  <c r="AZ90" i="6"/>
  <c r="BA90" i="6"/>
  <c r="BD90" i="6"/>
  <c r="BE90" i="6"/>
  <c r="BF90" i="6"/>
  <c r="BI90" i="6"/>
  <c r="BJ90" i="6"/>
  <c r="BK90" i="6"/>
  <c r="BN90" i="6"/>
  <c r="BO90" i="6"/>
  <c r="BP90" i="6"/>
  <c r="BS90" i="6"/>
  <c r="BT90" i="6"/>
  <c r="BU90" i="6"/>
  <c r="BX90" i="6"/>
  <c r="BY90" i="6"/>
  <c r="CB90" i="6"/>
  <c r="CC90" i="6"/>
  <c r="CD90" i="6"/>
  <c r="BI79" i="19" s="1"/>
  <c r="CG90" i="6"/>
  <c r="CH90" i="6"/>
  <c r="CK90" i="6"/>
  <c r="CL90" i="6"/>
  <c r="CO90" i="6"/>
  <c r="CP90" i="6"/>
  <c r="CS90" i="6"/>
  <c r="CT90" i="6"/>
  <c r="CW90" i="6"/>
  <c r="CX90" i="6"/>
  <c r="DA90" i="6"/>
  <c r="DD90" i="6"/>
  <c r="DE90" i="6" s="1"/>
  <c r="DF90" i="6" s="1"/>
  <c r="DG90" i="6"/>
  <c r="DH90" i="6" s="1"/>
  <c r="DI90" i="6" s="1"/>
  <c r="DJ90" i="6"/>
  <c r="DK90" i="6" s="1"/>
  <c r="DL90" i="6" s="1"/>
  <c r="DM90" i="6"/>
  <c r="DN90" i="6" s="1"/>
  <c r="DO90" i="6" s="1"/>
  <c r="DP90" i="6"/>
  <c r="DQ90" i="6"/>
  <c r="DR90" i="6"/>
  <c r="DS90" i="6"/>
  <c r="DV90" i="6"/>
  <c r="DW90" i="6"/>
  <c r="DX90" i="6"/>
  <c r="DY90" i="6"/>
  <c r="EB90" i="6"/>
  <c r="EC90" i="6"/>
  <c r="ED90" i="6"/>
  <c r="EE90" i="6"/>
  <c r="EH90" i="6"/>
  <c r="EI90" i="6"/>
  <c r="EJ90" i="6"/>
  <c r="EK90" i="6"/>
  <c r="EN90" i="6"/>
  <c r="EO90" i="6"/>
  <c r="EP90" i="6"/>
  <c r="EQ90" i="6"/>
  <c r="ET90" i="6"/>
  <c r="BJ79" i="19" s="1"/>
  <c r="EU90" i="6"/>
  <c r="BK79" i="19" s="1"/>
  <c r="EV90" i="6"/>
  <c r="BL79" i="19" s="1"/>
  <c r="EW90" i="6"/>
  <c r="BM79" i="19" s="1"/>
  <c r="EZ90" i="6"/>
  <c r="FA90" i="6"/>
  <c r="FD90" i="6"/>
  <c r="FE90" i="6"/>
  <c r="FH90" i="6"/>
  <c r="FI90" i="6"/>
  <c r="FL90" i="6"/>
  <c r="FM90" i="6"/>
  <c r="FP90" i="6"/>
  <c r="AW79" i="19" s="1"/>
  <c r="FQ90" i="6"/>
  <c r="AX79" i="19" s="1"/>
  <c r="FT90" i="6"/>
  <c r="FU90" i="6"/>
  <c r="FV90" i="6"/>
  <c r="FW90" i="6"/>
  <c r="FZ90" i="6"/>
  <c r="GA90" i="6"/>
  <c r="GB90" i="6"/>
  <c r="GC90" i="6"/>
  <c r="GF90" i="6"/>
  <c r="GG90" i="6"/>
  <c r="GH90" i="6"/>
  <c r="GI90" i="6"/>
  <c r="GL90" i="6"/>
  <c r="AY79" i="19" s="1"/>
  <c r="GM90" i="6"/>
  <c r="AZ79" i="19" s="1"/>
  <c r="GN90" i="6"/>
  <c r="BA79" i="19" s="1"/>
  <c r="GO90" i="6"/>
  <c r="BB79" i="19" s="1"/>
  <c r="GR90" i="6"/>
  <c r="GS90" i="6"/>
  <c r="AT79" i="19" s="1"/>
  <c r="GV90" i="6"/>
  <c r="GY90" i="6"/>
  <c r="GZ90" i="6" s="1"/>
  <c r="HA90" i="6" s="1"/>
  <c r="HB90" i="6"/>
  <c r="HC90" i="6" s="1"/>
  <c r="HD90" i="6" s="1"/>
  <c r="HE90" i="6"/>
  <c r="HF90" i="6" s="1"/>
  <c r="HG90" i="6" s="1"/>
  <c r="HH90" i="6"/>
  <c r="HI90" i="6" s="1"/>
  <c r="HJ90" i="6" s="1"/>
  <c r="HK90" i="6"/>
  <c r="AU79" i="19" s="1"/>
  <c r="HL90" i="6"/>
  <c r="AV79" i="19" s="1"/>
  <c r="HO90" i="6"/>
  <c r="HP90" i="6"/>
  <c r="HS90" i="6"/>
  <c r="HT90" i="6"/>
  <c r="HW90" i="6"/>
  <c r="HX90" i="6"/>
  <c r="IA90" i="6"/>
  <c r="IB90" i="6"/>
  <c r="IE90" i="6"/>
  <c r="IF90" i="6"/>
  <c r="II90" i="6"/>
  <c r="IJ90" i="6"/>
  <c r="IM90" i="6"/>
  <c r="IN90" i="6"/>
  <c r="IQ90" i="6"/>
  <c r="IR90" i="6"/>
  <c r="IU90" i="6"/>
  <c r="IV90" i="6"/>
  <c r="IY90" i="6"/>
  <c r="IZ90" i="6"/>
  <c r="JC90" i="6"/>
  <c r="JD90" i="6"/>
  <c r="JG90" i="6"/>
  <c r="JH90" i="6"/>
  <c r="JK90" i="6"/>
  <c r="JL90" i="6"/>
  <c r="JO90" i="6"/>
  <c r="JP90" i="6"/>
  <c r="JS90" i="6"/>
  <c r="JT90" i="6"/>
  <c r="JW90" i="6"/>
  <c r="BE79" i="19" s="1"/>
  <c r="JX90" i="6"/>
  <c r="BF79" i="19" s="1"/>
  <c r="KF90" i="6"/>
  <c r="KG90" i="6" s="1"/>
  <c r="KH90" i="6" s="1"/>
  <c r="KI90" i="6"/>
  <c r="KJ90" i="6" s="1"/>
  <c r="KK90" i="6" s="1"/>
  <c r="KL90" i="6"/>
  <c r="KM90" i="6" s="1"/>
  <c r="KN90" i="6" s="1"/>
  <c r="KO90" i="6"/>
  <c r="KP90" i="6" s="1"/>
  <c r="KQ90" i="6" s="1"/>
  <c r="KS90" i="6"/>
  <c r="KT90" i="6" s="1"/>
  <c r="W91" i="6"/>
  <c r="X91" i="6"/>
  <c r="AE91" i="6"/>
  <c r="AF91" i="6"/>
  <c r="AI91" i="6"/>
  <c r="AJ91" i="6"/>
  <c r="AM91" i="6"/>
  <c r="AN91" i="6"/>
  <c r="AQ91" i="6"/>
  <c r="AR91" i="6"/>
  <c r="AU91" i="6"/>
  <c r="AQ80" i="19" s="1"/>
  <c r="AV91" i="6"/>
  <c r="AR80" i="19" s="1"/>
  <c r="AY91" i="6"/>
  <c r="AZ91" i="6"/>
  <c r="BA91" i="6"/>
  <c r="BD91" i="6"/>
  <c r="BE91" i="6"/>
  <c r="BF91" i="6"/>
  <c r="BI91" i="6"/>
  <c r="BJ91" i="6"/>
  <c r="BK91" i="6"/>
  <c r="BN91" i="6"/>
  <c r="BO91" i="6"/>
  <c r="BP91" i="6"/>
  <c r="BS91" i="6"/>
  <c r="BT91" i="6"/>
  <c r="BU91" i="6"/>
  <c r="BX91" i="6"/>
  <c r="BY91" i="6"/>
  <c r="CB91" i="6"/>
  <c r="CC91" i="6"/>
  <c r="CD91" i="6"/>
  <c r="BI80" i="19" s="1"/>
  <c r="CG91" i="6"/>
  <c r="CH91" i="6"/>
  <c r="CK91" i="6"/>
  <c r="CL91" i="6"/>
  <c r="CO91" i="6"/>
  <c r="CP91" i="6"/>
  <c r="CS91" i="6"/>
  <c r="CT91" i="6"/>
  <c r="CW91" i="6"/>
  <c r="CX91" i="6"/>
  <c r="DA91" i="6"/>
  <c r="DB91" i="6" s="1"/>
  <c r="DC91" i="6" s="1"/>
  <c r="DD91" i="6"/>
  <c r="DE91" i="6" s="1"/>
  <c r="DF91" i="6" s="1"/>
  <c r="DG91" i="6"/>
  <c r="DH91" i="6" s="1"/>
  <c r="DJ91" i="6"/>
  <c r="DK91" i="6" s="1"/>
  <c r="DL91" i="6" s="1"/>
  <c r="DM91" i="6"/>
  <c r="DN91" i="6" s="1"/>
  <c r="DO91" i="6" s="1"/>
  <c r="DP91" i="6"/>
  <c r="DQ91" i="6"/>
  <c r="DR91" i="6"/>
  <c r="DS91" i="6"/>
  <c r="DV91" i="6"/>
  <c r="DW91" i="6"/>
  <c r="DX91" i="6"/>
  <c r="DY91" i="6"/>
  <c r="EB91" i="6"/>
  <c r="EC91" i="6"/>
  <c r="ED91" i="6"/>
  <c r="EE91" i="6"/>
  <c r="EH91" i="6"/>
  <c r="EI91" i="6"/>
  <c r="EJ91" i="6"/>
  <c r="EK91" i="6"/>
  <c r="EN91" i="6"/>
  <c r="EO91" i="6"/>
  <c r="EP91" i="6"/>
  <c r="EQ91" i="6"/>
  <c r="ET91" i="6"/>
  <c r="BJ80" i="19" s="1"/>
  <c r="EU91" i="6"/>
  <c r="BK80" i="19" s="1"/>
  <c r="EV91" i="6"/>
  <c r="BL80" i="19" s="1"/>
  <c r="EW91" i="6"/>
  <c r="BM80" i="19" s="1"/>
  <c r="EZ91" i="6"/>
  <c r="FA91" i="6"/>
  <c r="FD91" i="6"/>
  <c r="FE91" i="6"/>
  <c r="FH91" i="6"/>
  <c r="FI91" i="6"/>
  <c r="FL91" i="6"/>
  <c r="FM91" i="6"/>
  <c r="FP91" i="6"/>
  <c r="FQ91" i="6"/>
  <c r="AX80" i="19" s="1"/>
  <c r="FT91" i="6"/>
  <c r="FU91" i="6"/>
  <c r="FV91" i="6"/>
  <c r="FW91" i="6"/>
  <c r="FZ91" i="6"/>
  <c r="GA91" i="6"/>
  <c r="GB91" i="6"/>
  <c r="GC91" i="6"/>
  <c r="GF91" i="6"/>
  <c r="GG91" i="6"/>
  <c r="GH91" i="6"/>
  <c r="GI91" i="6"/>
  <c r="GL91" i="6"/>
  <c r="AY80" i="19" s="1"/>
  <c r="GM91" i="6"/>
  <c r="AZ80" i="19" s="1"/>
  <c r="GN91" i="6"/>
  <c r="BA80" i="19" s="1"/>
  <c r="GO91" i="6"/>
  <c r="BB80" i="19" s="1"/>
  <c r="GR91" i="6"/>
  <c r="AS80" i="19" s="1"/>
  <c r="GS91" i="6"/>
  <c r="AT80" i="19" s="1"/>
  <c r="GV91" i="6"/>
  <c r="GW91" i="6" s="1"/>
  <c r="GX91" i="6" s="1"/>
  <c r="GY91" i="6"/>
  <c r="GZ91" i="6" s="1"/>
  <c r="HA91" i="6" s="1"/>
  <c r="HB91" i="6"/>
  <c r="HC91" i="6" s="1"/>
  <c r="HD91" i="6" s="1"/>
  <c r="HE91" i="6"/>
  <c r="HH91" i="6"/>
  <c r="HI91" i="6" s="1"/>
  <c r="HJ91" i="6" s="1"/>
  <c r="HK91" i="6"/>
  <c r="AU80" i="19" s="1"/>
  <c r="HL91" i="6"/>
  <c r="AV80" i="19" s="1"/>
  <c r="HO91" i="6"/>
  <c r="HP91" i="6"/>
  <c r="HS91" i="6"/>
  <c r="HT91" i="6"/>
  <c r="HW91" i="6"/>
  <c r="HX91" i="6"/>
  <c r="IA91" i="6"/>
  <c r="IB91" i="6"/>
  <c r="IE91" i="6"/>
  <c r="IF91" i="6"/>
  <c r="II91" i="6"/>
  <c r="IJ91" i="6"/>
  <c r="IM91" i="6"/>
  <c r="IN91" i="6"/>
  <c r="IQ91" i="6"/>
  <c r="IR91" i="6"/>
  <c r="IU91" i="6"/>
  <c r="IV91" i="6"/>
  <c r="IY91" i="6"/>
  <c r="IZ91" i="6"/>
  <c r="JC91" i="6"/>
  <c r="JD91" i="6"/>
  <c r="JG91" i="6"/>
  <c r="JH91" i="6"/>
  <c r="JK91" i="6"/>
  <c r="JL91" i="6"/>
  <c r="JO91" i="6"/>
  <c r="JP91" i="6"/>
  <c r="JS91" i="6"/>
  <c r="JT91" i="6"/>
  <c r="JW91" i="6"/>
  <c r="BE80" i="19" s="1"/>
  <c r="JX91" i="6"/>
  <c r="BF80" i="19" s="1"/>
  <c r="KF91" i="6"/>
  <c r="KG91" i="6" s="1"/>
  <c r="KH91" i="6" s="1"/>
  <c r="KI91" i="6"/>
  <c r="KJ91" i="6" s="1"/>
  <c r="KK91" i="6" s="1"/>
  <c r="KL91" i="6"/>
  <c r="KM91" i="6" s="1"/>
  <c r="KN91" i="6" s="1"/>
  <c r="KO91" i="6"/>
  <c r="KP91" i="6" s="1"/>
  <c r="KQ91" i="6" s="1"/>
  <c r="KS91" i="6"/>
  <c r="KT91" i="6" s="1"/>
  <c r="W92" i="6"/>
  <c r="X92" i="6"/>
  <c r="AE92" i="6"/>
  <c r="AF92" i="6"/>
  <c r="AI92" i="6"/>
  <c r="AJ92" i="6"/>
  <c r="AM92" i="6"/>
  <c r="AN92" i="6"/>
  <c r="AQ92" i="6"/>
  <c r="AR92" i="6"/>
  <c r="AU92" i="6"/>
  <c r="AQ81" i="19" s="1"/>
  <c r="AV92" i="6"/>
  <c r="AR81" i="19" s="1"/>
  <c r="AY92" i="6"/>
  <c r="AZ92" i="6"/>
  <c r="BA92" i="6"/>
  <c r="BD92" i="6"/>
  <c r="BE92" i="6"/>
  <c r="BF92" i="6"/>
  <c r="BI92" i="6"/>
  <c r="BJ92" i="6"/>
  <c r="BK92" i="6"/>
  <c r="BN92" i="6"/>
  <c r="BO92" i="6"/>
  <c r="BP92" i="6"/>
  <c r="BS92" i="6"/>
  <c r="BT92" i="6"/>
  <c r="BU92" i="6"/>
  <c r="BX92" i="6"/>
  <c r="BY92" i="6"/>
  <c r="CB92" i="6"/>
  <c r="CC92" i="6"/>
  <c r="CD92" i="6"/>
  <c r="BI81" i="19" s="1"/>
  <c r="CG92" i="6"/>
  <c r="CH92" i="6"/>
  <c r="CK92" i="6"/>
  <c r="CL92" i="6"/>
  <c r="CO92" i="6"/>
  <c r="CP92" i="6"/>
  <c r="CS92" i="6"/>
  <c r="CT92" i="6"/>
  <c r="CW92" i="6"/>
  <c r="CX92" i="6"/>
  <c r="DA92" i="6"/>
  <c r="DB92" i="6" s="1"/>
  <c r="DD92" i="6"/>
  <c r="DG92" i="6"/>
  <c r="DH92" i="6" s="1"/>
  <c r="DI92" i="6" s="1"/>
  <c r="DJ92" i="6"/>
  <c r="DK92" i="6" s="1"/>
  <c r="DL92" i="6" s="1"/>
  <c r="DM92" i="6"/>
  <c r="DN92" i="6" s="1"/>
  <c r="DO92" i="6" s="1"/>
  <c r="DP92" i="6"/>
  <c r="DQ92" i="6"/>
  <c r="DR92" i="6"/>
  <c r="DS92" i="6"/>
  <c r="DV92" i="6"/>
  <c r="DW92" i="6"/>
  <c r="DX92" i="6"/>
  <c r="DY92" i="6"/>
  <c r="EB92" i="6"/>
  <c r="EC92" i="6"/>
  <c r="ED92" i="6"/>
  <c r="EE92" i="6"/>
  <c r="EH92" i="6"/>
  <c r="EI92" i="6"/>
  <c r="EJ92" i="6"/>
  <c r="EK92" i="6"/>
  <c r="EN92" i="6"/>
  <c r="EO92" i="6"/>
  <c r="EP92" i="6"/>
  <c r="EQ92" i="6"/>
  <c r="ET92" i="6"/>
  <c r="BJ81" i="19" s="1"/>
  <c r="EU92" i="6"/>
  <c r="BK81" i="19" s="1"/>
  <c r="EV92" i="6"/>
  <c r="BL81" i="19" s="1"/>
  <c r="EW92" i="6"/>
  <c r="BM81" i="19" s="1"/>
  <c r="EZ92" i="6"/>
  <c r="FA92" i="6"/>
  <c r="FD92" i="6"/>
  <c r="FE92" i="6"/>
  <c r="FH92" i="6"/>
  <c r="FI92" i="6"/>
  <c r="FL92" i="6"/>
  <c r="FM92" i="6"/>
  <c r="FP92" i="6"/>
  <c r="AW81" i="19" s="1"/>
  <c r="FQ92" i="6"/>
  <c r="AX81" i="19" s="1"/>
  <c r="FT92" i="6"/>
  <c r="FU92" i="6"/>
  <c r="FV92" i="6"/>
  <c r="FW92" i="6"/>
  <c r="FZ92" i="6"/>
  <c r="GA92" i="6"/>
  <c r="GB92" i="6"/>
  <c r="GC92" i="6"/>
  <c r="GF92" i="6"/>
  <c r="GG92" i="6"/>
  <c r="GH92" i="6"/>
  <c r="GI92" i="6"/>
  <c r="GL92" i="6"/>
  <c r="AY81" i="19" s="1"/>
  <c r="GM92" i="6"/>
  <c r="AZ81" i="19" s="1"/>
  <c r="GN92" i="6"/>
  <c r="BA81" i="19" s="1"/>
  <c r="GO92" i="6"/>
  <c r="BB81" i="19" s="1"/>
  <c r="GR92" i="6"/>
  <c r="GS92" i="6"/>
  <c r="AT81" i="19" s="1"/>
  <c r="GV92" i="6"/>
  <c r="GW92" i="6" s="1"/>
  <c r="GX92" i="6" s="1"/>
  <c r="GY92" i="6"/>
  <c r="HB92" i="6"/>
  <c r="HC92" i="6" s="1"/>
  <c r="HD92" i="6" s="1"/>
  <c r="HE92" i="6"/>
  <c r="HF92" i="6" s="1"/>
  <c r="HG92" i="6" s="1"/>
  <c r="HH92" i="6"/>
  <c r="HI92" i="6" s="1"/>
  <c r="HJ92" i="6" s="1"/>
  <c r="HK92" i="6"/>
  <c r="AU81" i="19" s="1"/>
  <c r="HL92" i="6"/>
  <c r="AV81" i="19" s="1"/>
  <c r="HO92" i="6"/>
  <c r="HP92" i="6"/>
  <c r="HS92" i="6"/>
  <c r="HT92" i="6"/>
  <c r="HW92" i="6"/>
  <c r="HX92" i="6"/>
  <c r="IA92" i="6"/>
  <c r="IB92" i="6"/>
  <c r="IE92" i="6"/>
  <c r="IF92" i="6"/>
  <c r="II92" i="6"/>
  <c r="IJ92" i="6"/>
  <c r="IM92" i="6"/>
  <c r="IN92" i="6"/>
  <c r="IQ92" i="6"/>
  <c r="IR92" i="6"/>
  <c r="IU92" i="6"/>
  <c r="IV92" i="6"/>
  <c r="IY92" i="6"/>
  <c r="IZ92" i="6"/>
  <c r="JC92" i="6"/>
  <c r="JD92" i="6"/>
  <c r="JG92" i="6"/>
  <c r="JH92" i="6"/>
  <c r="JK92" i="6"/>
  <c r="JL92" i="6"/>
  <c r="JO92" i="6"/>
  <c r="JP92" i="6"/>
  <c r="JS92" i="6"/>
  <c r="JT92" i="6"/>
  <c r="JW92" i="6"/>
  <c r="BE81" i="19" s="1"/>
  <c r="JX92" i="6"/>
  <c r="BF81" i="19" s="1"/>
  <c r="KF92" i="6"/>
  <c r="KG92" i="6" s="1"/>
  <c r="KH92" i="6" s="1"/>
  <c r="KI92" i="6"/>
  <c r="KJ92" i="6" s="1"/>
  <c r="KK92" i="6" s="1"/>
  <c r="KL92" i="6"/>
  <c r="KO92" i="6"/>
  <c r="KP92" i="6" s="1"/>
  <c r="KQ92" i="6" s="1"/>
  <c r="KS92" i="6"/>
  <c r="KT92" i="6" s="1"/>
  <c r="W93" i="6"/>
  <c r="X93" i="6"/>
  <c r="AE93" i="6"/>
  <c r="AF93" i="6"/>
  <c r="AI93" i="6"/>
  <c r="AJ93" i="6"/>
  <c r="AM93" i="6"/>
  <c r="AN93" i="6"/>
  <c r="AQ93" i="6"/>
  <c r="AR93" i="6"/>
  <c r="AU93" i="6"/>
  <c r="AV93" i="6"/>
  <c r="AR82" i="19" s="1"/>
  <c r="AY93" i="6"/>
  <c r="AZ93" i="6"/>
  <c r="BA93" i="6"/>
  <c r="BD93" i="6"/>
  <c r="BE93" i="6"/>
  <c r="BF93" i="6"/>
  <c r="BI93" i="6"/>
  <c r="BJ93" i="6"/>
  <c r="BK93" i="6"/>
  <c r="BN93" i="6"/>
  <c r="BO93" i="6"/>
  <c r="BP93" i="6"/>
  <c r="BS93" i="6"/>
  <c r="BT93" i="6"/>
  <c r="BU93" i="6"/>
  <c r="BX93" i="6"/>
  <c r="BY93" i="6"/>
  <c r="CB93" i="6"/>
  <c r="CC93" i="6"/>
  <c r="CD93" i="6"/>
  <c r="BI82" i="19" s="1"/>
  <c r="CG93" i="6"/>
  <c r="CH93" i="6"/>
  <c r="CK93" i="6"/>
  <c r="CL93" i="6"/>
  <c r="CO93" i="6"/>
  <c r="CP93" i="6"/>
  <c r="CS93" i="6"/>
  <c r="CT93" i="6"/>
  <c r="CW93" i="6"/>
  <c r="CX93" i="6"/>
  <c r="DA93" i="6"/>
  <c r="DD93" i="6"/>
  <c r="DE93" i="6" s="1"/>
  <c r="DF93" i="6" s="1"/>
  <c r="DG93" i="6"/>
  <c r="DH93" i="6" s="1"/>
  <c r="DI93" i="6" s="1"/>
  <c r="DJ93" i="6"/>
  <c r="DK93" i="6" s="1"/>
  <c r="DL93" i="6" s="1"/>
  <c r="DM93" i="6"/>
  <c r="DN93" i="6" s="1"/>
  <c r="DO93" i="6" s="1"/>
  <c r="DP93" i="6"/>
  <c r="DQ93" i="6"/>
  <c r="DR93" i="6"/>
  <c r="DS93" i="6"/>
  <c r="DV93" i="6"/>
  <c r="DW93" i="6"/>
  <c r="DX93" i="6"/>
  <c r="DY93" i="6"/>
  <c r="EB93" i="6"/>
  <c r="EC93" i="6"/>
  <c r="ED93" i="6"/>
  <c r="EE93" i="6"/>
  <c r="EH93" i="6"/>
  <c r="EI93" i="6"/>
  <c r="EJ93" i="6"/>
  <c r="EK93" i="6"/>
  <c r="EN93" i="6"/>
  <c r="EO93" i="6"/>
  <c r="EP93" i="6"/>
  <c r="EQ93" i="6"/>
  <c r="ET93" i="6"/>
  <c r="BJ82" i="19" s="1"/>
  <c r="EU93" i="6"/>
  <c r="BK82" i="19" s="1"/>
  <c r="EV93" i="6"/>
  <c r="BL82" i="19" s="1"/>
  <c r="EW93" i="6"/>
  <c r="BM82" i="19" s="1"/>
  <c r="EZ93" i="6"/>
  <c r="FA93" i="6"/>
  <c r="FD93" i="6"/>
  <c r="FE93" i="6"/>
  <c r="FH93" i="6"/>
  <c r="FI93" i="6"/>
  <c r="FL93" i="6"/>
  <c r="FM93" i="6"/>
  <c r="FP93" i="6"/>
  <c r="FQ93" i="6"/>
  <c r="AX82" i="19" s="1"/>
  <c r="FT93" i="6"/>
  <c r="FU93" i="6"/>
  <c r="FV93" i="6"/>
  <c r="FW93" i="6"/>
  <c r="FZ93" i="6"/>
  <c r="GA93" i="6"/>
  <c r="GB93" i="6"/>
  <c r="GC93" i="6"/>
  <c r="GF93" i="6"/>
  <c r="GG93" i="6"/>
  <c r="GH93" i="6"/>
  <c r="GI93" i="6"/>
  <c r="GL93" i="6"/>
  <c r="AY82" i="19" s="1"/>
  <c r="GM93" i="6"/>
  <c r="AZ82" i="19" s="1"/>
  <c r="GN93" i="6"/>
  <c r="BA82" i="19" s="1"/>
  <c r="GO93" i="6"/>
  <c r="GR93" i="6"/>
  <c r="AS82" i="19" s="1"/>
  <c r="GS93" i="6"/>
  <c r="AT82" i="19" s="1"/>
  <c r="GV93" i="6"/>
  <c r="GY93" i="6"/>
  <c r="GZ93" i="6" s="1"/>
  <c r="HA93" i="6" s="1"/>
  <c r="HB93" i="6"/>
  <c r="HC93" i="6" s="1"/>
  <c r="HD93" i="6" s="1"/>
  <c r="HE93" i="6"/>
  <c r="HF93" i="6" s="1"/>
  <c r="HG93" i="6" s="1"/>
  <c r="HH93" i="6"/>
  <c r="HI93" i="6" s="1"/>
  <c r="HJ93" i="6" s="1"/>
  <c r="HK93" i="6"/>
  <c r="HL93" i="6"/>
  <c r="AV82" i="19" s="1"/>
  <c r="HO93" i="6"/>
  <c r="HP93" i="6"/>
  <c r="HS93" i="6"/>
  <c r="HT93" i="6"/>
  <c r="HW93" i="6"/>
  <c r="HX93" i="6"/>
  <c r="IA93" i="6"/>
  <c r="IB93" i="6"/>
  <c r="IE93" i="6"/>
  <c r="IF93" i="6"/>
  <c r="II93" i="6"/>
  <c r="IJ93" i="6"/>
  <c r="IM93" i="6"/>
  <c r="IN93" i="6"/>
  <c r="IQ93" i="6"/>
  <c r="IR93" i="6"/>
  <c r="IU93" i="6"/>
  <c r="IV93" i="6"/>
  <c r="IY93" i="6"/>
  <c r="IZ93" i="6"/>
  <c r="JC93" i="6"/>
  <c r="JD93" i="6"/>
  <c r="JG93" i="6"/>
  <c r="JH93" i="6"/>
  <c r="JK93" i="6"/>
  <c r="JL93" i="6"/>
  <c r="JO93" i="6"/>
  <c r="JP93" i="6"/>
  <c r="JS93" i="6"/>
  <c r="JT93" i="6"/>
  <c r="JW93" i="6"/>
  <c r="BE82" i="19" s="1"/>
  <c r="JX93" i="6"/>
  <c r="BF82" i="19" s="1"/>
  <c r="KF93" i="6"/>
  <c r="KG93" i="6" s="1"/>
  <c r="KH93" i="6" s="1"/>
  <c r="KI93" i="6"/>
  <c r="KJ93" i="6" s="1"/>
  <c r="KK93" i="6" s="1"/>
  <c r="KL93" i="6"/>
  <c r="KM93" i="6" s="1"/>
  <c r="KN93" i="6" s="1"/>
  <c r="KO93" i="6"/>
  <c r="KP93" i="6" s="1"/>
  <c r="KQ93" i="6" s="1"/>
  <c r="KS93" i="6"/>
  <c r="KT93" i="6" s="1"/>
  <c r="W94" i="6"/>
  <c r="X94" i="6"/>
  <c r="AE94" i="6"/>
  <c r="AF94" i="6"/>
  <c r="AI94" i="6"/>
  <c r="AJ94" i="6"/>
  <c r="AM94" i="6"/>
  <c r="AN94" i="6"/>
  <c r="AQ94" i="6"/>
  <c r="AR94" i="6"/>
  <c r="AU94" i="6"/>
  <c r="AQ83" i="19" s="1"/>
  <c r="AV94" i="6"/>
  <c r="AR83" i="19" s="1"/>
  <c r="AY94" i="6"/>
  <c r="AZ94" i="6"/>
  <c r="BA94" i="6"/>
  <c r="BD94" i="6"/>
  <c r="BE94" i="6"/>
  <c r="BF94" i="6"/>
  <c r="BI94" i="6"/>
  <c r="BJ94" i="6"/>
  <c r="BK94" i="6"/>
  <c r="BN94" i="6"/>
  <c r="BO94" i="6"/>
  <c r="BP94" i="6"/>
  <c r="BS94" i="6"/>
  <c r="BT94" i="6"/>
  <c r="BU94" i="6"/>
  <c r="BX94" i="6"/>
  <c r="BY94" i="6"/>
  <c r="CB94" i="6"/>
  <c r="CC94" i="6"/>
  <c r="CD94" i="6"/>
  <c r="BI83" i="19" s="1"/>
  <c r="CG94" i="6"/>
  <c r="CH94" i="6"/>
  <c r="CK94" i="6"/>
  <c r="CL94" i="6"/>
  <c r="CO94" i="6"/>
  <c r="CP94" i="6"/>
  <c r="CS94" i="6"/>
  <c r="CT94" i="6"/>
  <c r="CW94" i="6"/>
  <c r="CX94" i="6"/>
  <c r="DA94" i="6"/>
  <c r="DD94" i="6"/>
  <c r="DE94" i="6" s="1"/>
  <c r="DF94" i="6" s="1"/>
  <c r="DG94" i="6"/>
  <c r="DH94" i="6" s="1"/>
  <c r="DI94" i="6" s="1"/>
  <c r="DJ94" i="6"/>
  <c r="DK94" i="6" s="1"/>
  <c r="DL94" i="6" s="1"/>
  <c r="DM94" i="6"/>
  <c r="DN94" i="6" s="1"/>
  <c r="DO94" i="6" s="1"/>
  <c r="DP94" i="6"/>
  <c r="DQ94" i="6"/>
  <c r="DR94" i="6"/>
  <c r="DS94" i="6"/>
  <c r="DV94" i="6"/>
  <c r="DW94" i="6"/>
  <c r="DX94" i="6"/>
  <c r="DY94" i="6"/>
  <c r="EB94" i="6"/>
  <c r="EC94" i="6"/>
  <c r="ED94" i="6"/>
  <c r="EE94" i="6"/>
  <c r="EH94" i="6"/>
  <c r="EI94" i="6"/>
  <c r="EJ94" i="6"/>
  <c r="EK94" i="6"/>
  <c r="EN94" i="6"/>
  <c r="EO94" i="6"/>
  <c r="EP94" i="6"/>
  <c r="EQ94" i="6"/>
  <c r="ET94" i="6"/>
  <c r="BJ83" i="19" s="1"/>
  <c r="EU94" i="6"/>
  <c r="BK83" i="19" s="1"/>
  <c r="EV94" i="6"/>
  <c r="BL83" i="19" s="1"/>
  <c r="EW94" i="6"/>
  <c r="BM83" i="19" s="1"/>
  <c r="EZ94" i="6"/>
  <c r="FA94" i="6"/>
  <c r="FD94" i="6"/>
  <c r="FE94" i="6"/>
  <c r="FH94" i="6"/>
  <c r="FI94" i="6"/>
  <c r="FL94" i="6"/>
  <c r="FM94" i="6"/>
  <c r="FP94" i="6"/>
  <c r="AW83" i="19" s="1"/>
  <c r="FQ94" i="6"/>
  <c r="AX83" i="19" s="1"/>
  <c r="FT94" i="6"/>
  <c r="FU94" i="6"/>
  <c r="FV94" i="6"/>
  <c r="FW94" i="6"/>
  <c r="FZ94" i="6"/>
  <c r="GA94" i="6"/>
  <c r="GB94" i="6"/>
  <c r="GC94" i="6"/>
  <c r="GF94" i="6"/>
  <c r="GG94" i="6"/>
  <c r="GH94" i="6"/>
  <c r="GI94" i="6"/>
  <c r="GL94" i="6"/>
  <c r="AY83" i="19" s="1"/>
  <c r="GM94" i="6"/>
  <c r="AZ83" i="19" s="1"/>
  <c r="GN94" i="6"/>
  <c r="BA83" i="19" s="1"/>
  <c r="GO94" i="6"/>
  <c r="BB83" i="19" s="1"/>
  <c r="GR94" i="6"/>
  <c r="AS83" i="19" s="1"/>
  <c r="GS94" i="6"/>
  <c r="AT83" i="19" s="1"/>
  <c r="GV94" i="6"/>
  <c r="GW94" i="6" s="1"/>
  <c r="GX94" i="6" s="1"/>
  <c r="GY94" i="6"/>
  <c r="GZ94" i="6" s="1"/>
  <c r="HA94" i="6" s="1"/>
  <c r="HB94" i="6"/>
  <c r="HC94" i="6" s="1"/>
  <c r="HD94" i="6" s="1"/>
  <c r="HE94" i="6"/>
  <c r="HF94" i="6" s="1"/>
  <c r="HG94" i="6" s="1"/>
  <c r="HH94" i="6"/>
  <c r="HI94" i="6" s="1"/>
  <c r="HJ94" i="6" s="1"/>
  <c r="HK94" i="6"/>
  <c r="AU83" i="19" s="1"/>
  <c r="HL94" i="6"/>
  <c r="AV83" i="19" s="1"/>
  <c r="HO94" i="6"/>
  <c r="HP94" i="6"/>
  <c r="HS94" i="6"/>
  <c r="HT94" i="6"/>
  <c r="HW94" i="6"/>
  <c r="HX94" i="6"/>
  <c r="IA94" i="6"/>
  <c r="IB94" i="6"/>
  <c r="IE94" i="6"/>
  <c r="IF94" i="6"/>
  <c r="II94" i="6"/>
  <c r="IJ94" i="6"/>
  <c r="IM94" i="6"/>
  <c r="IN94" i="6"/>
  <c r="IQ94" i="6"/>
  <c r="IR94" i="6"/>
  <c r="IU94" i="6"/>
  <c r="IV94" i="6"/>
  <c r="IY94" i="6"/>
  <c r="IZ94" i="6"/>
  <c r="JC94" i="6"/>
  <c r="JD94" i="6"/>
  <c r="JG94" i="6"/>
  <c r="JH94" i="6"/>
  <c r="JK94" i="6"/>
  <c r="JL94" i="6"/>
  <c r="JO94" i="6"/>
  <c r="JP94" i="6"/>
  <c r="JS94" i="6"/>
  <c r="JT94" i="6"/>
  <c r="JW94" i="6"/>
  <c r="BE83" i="19" s="1"/>
  <c r="JX94" i="6"/>
  <c r="BF83" i="19" s="1"/>
  <c r="AD83" i="19"/>
  <c r="KF94" i="6"/>
  <c r="KG94" i="6" s="1"/>
  <c r="KH94" i="6" s="1"/>
  <c r="KI94" i="6"/>
  <c r="KJ94" i="6" s="1"/>
  <c r="KK94" i="6" s="1"/>
  <c r="KL94" i="6"/>
  <c r="KM94" i="6" s="1"/>
  <c r="KN94" i="6" s="1"/>
  <c r="KO94" i="6"/>
  <c r="KP94" i="6" s="1"/>
  <c r="KQ94" i="6" s="1"/>
  <c r="KS94" i="6"/>
  <c r="KT94" i="6" s="1"/>
  <c r="W95" i="6"/>
  <c r="X95" i="6"/>
  <c r="AE95" i="6"/>
  <c r="AF95" i="6"/>
  <c r="AI95" i="6"/>
  <c r="AJ95" i="6"/>
  <c r="AM95" i="6"/>
  <c r="AN95" i="6"/>
  <c r="AQ95" i="6"/>
  <c r="AR95" i="6"/>
  <c r="AU95" i="6"/>
  <c r="AV95" i="6"/>
  <c r="AR84" i="19" s="1"/>
  <c r="AY95" i="6"/>
  <c r="AZ95" i="6"/>
  <c r="BA95" i="6"/>
  <c r="BD95" i="6"/>
  <c r="BE95" i="6"/>
  <c r="BF95" i="6"/>
  <c r="BI95" i="6"/>
  <c r="BJ95" i="6"/>
  <c r="BK95" i="6"/>
  <c r="BN95" i="6"/>
  <c r="BO95" i="6"/>
  <c r="BP95" i="6"/>
  <c r="BS95" i="6"/>
  <c r="BT95" i="6"/>
  <c r="BU95" i="6"/>
  <c r="BX95" i="6"/>
  <c r="BY95" i="6"/>
  <c r="CB95" i="6"/>
  <c r="CC95" i="6"/>
  <c r="CD95" i="6"/>
  <c r="BI84" i="19" s="1"/>
  <c r="CG95" i="6"/>
  <c r="CH95" i="6"/>
  <c r="CK95" i="6"/>
  <c r="CL95" i="6"/>
  <c r="CO95" i="6"/>
  <c r="CP95" i="6"/>
  <c r="CS95" i="6"/>
  <c r="CT95" i="6"/>
  <c r="CW95" i="6"/>
  <c r="CX95" i="6"/>
  <c r="DA95" i="6"/>
  <c r="DB95" i="6" s="1"/>
  <c r="DD95" i="6"/>
  <c r="DE95" i="6" s="1"/>
  <c r="DF95" i="6" s="1"/>
  <c r="DG95" i="6"/>
  <c r="DH95" i="6" s="1"/>
  <c r="DI95" i="6" s="1"/>
  <c r="DJ95" i="6"/>
  <c r="DK95" i="6" s="1"/>
  <c r="DL95" i="6" s="1"/>
  <c r="DM95" i="6"/>
  <c r="DN95" i="6" s="1"/>
  <c r="DO95" i="6" s="1"/>
  <c r="DP95" i="6"/>
  <c r="DQ95" i="6"/>
  <c r="DR95" i="6"/>
  <c r="DS95" i="6"/>
  <c r="DV95" i="6"/>
  <c r="DW95" i="6"/>
  <c r="DX95" i="6"/>
  <c r="DY95" i="6"/>
  <c r="EB95" i="6"/>
  <c r="EC95" i="6"/>
  <c r="ED95" i="6"/>
  <c r="EE95" i="6"/>
  <c r="EH95" i="6"/>
  <c r="EI95" i="6"/>
  <c r="EJ95" i="6"/>
  <c r="EK95" i="6"/>
  <c r="EN95" i="6"/>
  <c r="EO95" i="6"/>
  <c r="EP95" i="6"/>
  <c r="EQ95" i="6"/>
  <c r="ET95" i="6"/>
  <c r="BJ84" i="19" s="1"/>
  <c r="EU95" i="6"/>
  <c r="BK84" i="19" s="1"/>
  <c r="EV95" i="6"/>
  <c r="BL84" i="19" s="1"/>
  <c r="EW95" i="6"/>
  <c r="BM84" i="19" s="1"/>
  <c r="EZ95" i="6"/>
  <c r="FA95" i="6"/>
  <c r="FD95" i="6"/>
  <c r="FE95" i="6"/>
  <c r="FH95" i="6"/>
  <c r="FI95" i="6"/>
  <c r="FL95" i="6"/>
  <c r="FM95" i="6"/>
  <c r="FP95" i="6"/>
  <c r="AW84" i="19" s="1"/>
  <c r="FQ95" i="6"/>
  <c r="AX84" i="19" s="1"/>
  <c r="FT95" i="6"/>
  <c r="FU95" i="6"/>
  <c r="FV95" i="6"/>
  <c r="FW95" i="6"/>
  <c r="FZ95" i="6"/>
  <c r="GA95" i="6"/>
  <c r="GB95" i="6"/>
  <c r="GC95" i="6"/>
  <c r="GF95" i="6"/>
  <c r="GG95" i="6"/>
  <c r="GH95" i="6"/>
  <c r="GI95" i="6"/>
  <c r="GL95" i="6"/>
  <c r="GM95" i="6"/>
  <c r="AZ84" i="19" s="1"/>
  <c r="GN95" i="6"/>
  <c r="BA84" i="19" s="1"/>
  <c r="GO95" i="6"/>
  <c r="BB84" i="19" s="1"/>
  <c r="GR95" i="6"/>
  <c r="GS95" i="6"/>
  <c r="AT84" i="19" s="1"/>
  <c r="GV95" i="6"/>
  <c r="GW95" i="6" s="1"/>
  <c r="GX95" i="6" s="1"/>
  <c r="GY95" i="6"/>
  <c r="GZ95" i="6" s="1"/>
  <c r="HA95" i="6" s="1"/>
  <c r="HB95" i="6"/>
  <c r="HC95" i="6" s="1"/>
  <c r="HD95" i="6" s="1"/>
  <c r="HE95" i="6"/>
  <c r="HF95" i="6" s="1"/>
  <c r="HG95" i="6" s="1"/>
  <c r="HH95" i="6"/>
  <c r="HK95" i="6"/>
  <c r="AU84" i="19" s="1"/>
  <c r="HL95" i="6"/>
  <c r="AV84" i="19" s="1"/>
  <c r="HO95" i="6"/>
  <c r="HP95" i="6"/>
  <c r="HS95" i="6"/>
  <c r="HT95" i="6"/>
  <c r="HW95" i="6"/>
  <c r="HX95" i="6"/>
  <c r="IA95" i="6"/>
  <c r="IB95" i="6"/>
  <c r="IE95" i="6"/>
  <c r="IF95" i="6"/>
  <c r="II95" i="6"/>
  <c r="IJ95" i="6"/>
  <c r="IM95" i="6"/>
  <c r="IN95" i="6"/>
  <c r="IQ95" i="6"/>
  <c r="IR95" i="6"/>
  <c r="IU95" i="6"/>
  <c r="IV95" i="6"/>
  <c r="IY95" i="6"/>
  <c r="IZ95" i="6"/>
  <c r="JC95" i="6"/>
  <c r="JD95" i="6"/>
  <c r="JG95" i="6"/>
  <c r="JH95" i="6"/>
  <c r="JK95" i="6"/>
  <c r="JL95" i="6"/>
  <c r="JO95" i="6"/>
  <c r="JP95" i="6"/>
  <c r="JS95" i="6"/>
  <c r="JT95" i="6"/>
  <c r="JW95" i="6"/>
  <c r="BE84" i="19" s="1"/>
  <c r="JX95" i="6"/>
  <c r="BF84" i="19" s="1"/>
  <c r="KF95" i="6"/>
  <c r="KI95" i="6"/>
  <c r="KJ95" i="6" s="1"/>
  <c r="KK95" i="6" s="1"/>
  <c r="KL95" i="6"/>
  <c r="KM95" i="6" s="1"/>
  <c r="KN95" i="6" s="1"/>
  <c r="KO95" i="6"/>
  <c r="KP95" i="6" s="1"/>
  <c r="KQ95" i="6" s="1"/>
  <c r="KS95" i="6"/>
  <c r="KT95" i="6" s="1"/>
  <c r="W96" i="6"/>
  <c r="X96" i="6"/>
  <c r="AE96" i="6"/>
  <c r="AF96" i="6"/>
  <c r="AI96" i="6"/>
  <c r="AJ96" i="6"/>
  <c r="AM96" i="6"/>
  <c r="AN96" i="6"/>
  <c r="AQ96" i="6"/>
  <c r="AR96" i="6"/>
  <c r="AU96" i="6"/>
  <c r="AV96" i="6"/>
  <c r="AR85" i="19" s="1"/>
  <c r="AY96" i="6"/>
  <c r="AZ96" i="6"/>
  <c r="BA96" i="6"/>
  <c r="BD96" i="6"/>
  <c r="BE96" i="6"/>
  <c r="BF96" i="6"/>
  <c r="BI96" i="6"/>
  <c r="BJ96" i="6"/>
  <c r="BK96" i="6"/>
  <c r="BN96" i="6"/>
  <c r="BO96" i="6"/>
  <c r="BP96" i="6"/>
  <c r="BS96" i="6"/>
  <c r="BT96" i="6"/>
  <c r="BU96" i="6"/>
  <c r="BX96" i="6"/>
  <c r="BY96" i="6"/>
  <c r="CB96" i="6"/>
  <c r="CC96" i="6"/>
  <c r="CD96" i="6"/>
  <c r="BI85" i="19" s="1"/>
  <c r="CG96" i="6"/>
  <c r="CH96" i="6"/>
  <c r="CK96" i="6"/>
  <c r="CL96" i="6"/>
  <c r="CO96" i="6"/>
  <c r="CP96" i="6"/>
  <c r="CS96" i="6"/>
  <c r="CT96" i="6"/>
  <c r="CW96" i="6"/>
  <c r="CX96" i="6"/>
  <c r="DA96" i="6"/>
  <c r="DB96" i="6" s="1"/>
  <c r="DD96" i="6"/>
  <c r="DE96" i="6" s="1"/>
  <c r="DF96" i="6" s="1"/>
  <c r="DG96" i="6"/>
  <c r="DH96" i="6" s="1"/>
  <c r="DI96" i="6" s="1"/>
  <c r="DJ96" i="6"/>
  <c r="DM96" i="6"/>
  <c r="DN96" i="6" s="1"/>
  <c r="DO96" i="6" s="1"/>
  <c r="DP96" i="6"/>
  <c r="DQ96" i="6"/>
  <c r="DR96" i="6"/>
  <c r="DS96" i="6"/>
  <c r="DV96" i="6"/>
  <c r="DW96" i="6"/>
  <c r="DX96" i="6"/>
  <c r="DY96" i="6"/>
  <c r="EB96" i="6"/>
  <c r="EC96" i="6"/>
  <c r="ED96" i="6"/>
  <c r="EE96" i="6"/>
  <c r="EH96" i="6"/>
  <c r="EI96" i="6"/>
  <c r="EJ96" i="6"/>
  <c r="EK96" i="6"/>
  <c r="EN96" i="6"/>
  <c r="EO96" i="6"/>
  <c r="EP96" i="6"/>
  <c r="EQ96" i="6"/>
  <c r="ET96" i="6"/>
  <c r="BJ85" i="19" s="1"/>
  <c r="EU96" i="6"/>
  <c r="BK85" i="19" s="1"/>
  <c r="EV96" i="6"/>
  <c r="BL85" i="19" s="1"/>
  <c r="EW96" i="6"/>
  <c r="BM85" i="19" s="1"/>
  <c r="EZ96" i="6"/>
  <c r="FA96" i="6"/>
  <c r="FD96" i="6"/>
  <c r="FE96" i="6"/>
  <c r="FH96" i="6"/>
  <c r="FI96" i="6"/>
  <c r="FL96" i="6"/>
  <c r="FM96" i="6"/>
  <c r="FP96" i="6"/>
  <c r="FQ96" i="6"/>
  <c r="AX85" i="19" s="1"/>
  <c r="FT96" i="6"/>
  <c r="FU96" i="6"/>
  <c r="FV96" i="6"/>
  <c r="FW96" i="6"/>
  <c r="FZ96" i="6"/>
  <c r="GA96" i="6"/>
  <c r="GB96" i="6"/>
  <c r="GC96" i="6"/>
  <c r="GF96" i="6"/>
  <c r="GG96" i="6"/>
  <c r="GH96" i="6"/>
  <c r="GI96" i="6"/>
  <c r="GL96" i="6"/>
  <c r="AY85" i="19" s="1"/>
  <c r="GM96" i="6"/>
  <c r="AZ85" i="19" s="1"/>
  <c r="GN96" i="6"/>
  <c r="BA85" i="19" s="1"/>
  <c r="GO96" i="6"/>
  <c r="BB85" i="19" s="1"/>
  <c r="GR96" i="6"/>
  <c r="AS85" i="19" s="1"/>
  <c r="GS96" i="6"/>
  <c r="GV96" i="6"/>
  <c r="GW96" i="6" s="1"/>
  <c r="GX96" i="6" s="1"/>
  <c r="GY96" i="6"/>
  <c r="HB96" i="6"/>
  <c r="HC96" i="6" s="1"/>
  <c r="HD96" i="6" s="1"/>
  <c r="HE96" i="6"/>
  <c r="HF96" i="6" s="1"/>
  <c r="HG96" i="6" s="1"/>
  <c r="HH96" i="6"/>
  <c r="HI96" i="6" s="1"/>
  <c r="HJ96" i="6" s="1"/>
  <c r="HK96" i="6"/>
  <c r="AU85" i="19" s="1"/>
  <c r="HL96" i="6"/>
  <c r="AV85" i="19" s="1"/>
  <c r="HO96" i="6"/>
  <c r="HP96" i="6"/>
  <c r="HS96" i="6"/>
  <c r="HT96" i="6"/>
  <c r="HW96" i="6"/>
  <c r="HX96" i="6"/>
  <c r="IA96" i="6"/>
  <c r="IB96" i="6"/>
  <c r="IE96" i="6"/>
  <c r="IF96" i="6"/>
  <c r="II96" i="6"/>
  <c r="IJ96" i="6"/>
  <c r="IM96" i="6"/>
  <c r="IN96" i="6"/>
  <c r="IQ96" i="6"/>
  <c r="IR96" i="6"/>
  <c r="IU96" i="6"/>
  <c r="IV96" i="6"/>
  <c r="IY96" i="6"/>
  <c r="IZ96" i="6"/>
  <c r="JC96" i="6"/>
  <c r="JD96" i="6"/>
  <c r="JG96" i="6"/>
  <c r="JH96" i="6"/>
  <c r="JK96" i="6"/>
  <c r="JL96" i="6"/>
  <c r="JO96" i="6"/>
  <c r="JP96" i="6"/>
  <c r="JS96" i="6"/>
  <c r="JT96" i="6"/>
  <c r="JW96" i="6"/>
  <c r="BE85" i="19" s="1"/>
  <c r="JX96" i="6"/>
  <c r="BF85" i="19" s="1"/>
  <c r="KF96" i="6"/>
  <c r="KI96" i="6"/>
  <c r="KJ96" i="6" s="1"/>
  <c r="KK96" i="6" s="1"/>
  <c r="KL96" i="6"/>
  <c r="KM96" i="6" s="1"/>
  <c r="KN96" i="6" s="1"/>
  <c r="KO96" i="6"/>
  <c r="KP96" i="6" s="1"/>
  <c r="KQ96" i="6" s="1"/>
  <c r="KS96" i="6"/>
  <c r="KT96" i="6" s="1"/>
  <c r="W97" i="6"/>
  <c r="X97" i="6"/>
  <c r="AE97" i="6"/>
  <c r="AF97" i="6"/>
  <c r="AI97" i="6"/>
  <c r="AJ97" i="6"/>
  <c r="AM97" i="6"/>
  <c r="AN97" i="6"/>
  <c r="AQ97" i="6"/>
  <c r="AR97" i="6"/>
  <c r="AU97" i="6"/>
  <c r="AQ86" i="19" s="1"/>
  <c r="AV97" i="6"/>
  <c r="AR86" i="19" s="1"/>
  <c r="AY97" i="6"/>
  <c r="AZ97" i="6"/>
  <c r="BA97" i="6"/>
  <c r="BD97" i="6"/>
  <c r="BE97" i="6"/>
  <c r="BF97" i="6"/>
  <c r="BI97" i="6"/>
  <c r="BJ97" i="6"/>
  <c r="BK97" i="6"/>
  <c r="BN97" i="6"/>
  <c r="BO97" i="6"/>
  <c r="BP97" i="6"/>
  <c r="BS97" i="6"/>
  <c r="BT97" i="6"/>
  <c r="BU97" i="6"/>
  <c r="BX97" i="6"/>
  <c r="BY97" i="6"/>
  <c r="CB97" i="6"/>
  <c r="CC97" i="6"/>
  <c r="CD97" i="6"/>
  <c r="BI86" i="19" s="1"/>
  <c r="CG97" i="6"/>
  <c r="CH97" i="6"/>
  <c r="CK97" i="6"/>
  <c r="CL97" i="6"/>
  <c r="CO97" i="6"/>
  <c r="CP97" i="6"/>
  <c r="CS97" i="6"/>
  <c r="CT97" i="6"/>
  <c r="CW97" i="6"/>
  <c r="CX97" i="6"/>
  <c r="DA97" i="6"/>
  <c r="DB97" i="6" s="1"/>
  <c r="DD97" i="6"/>
  <c r="DE97" i="6" s="1"/>
  <c r="DF97" i="6" s="1"/>
  <c r="DG97" i="6"/>
  <c r="DH97" i="6" s="1"/>
  <c r="DI97" i="6" s="1"/>
  <c r="DJ97" i="6"/>
  <c r="DK97" i="6" s="1"/>
  <c r="DL97" i="6" s="1"/>
  <c r="DM97" i="6"/>
  <c r="DN97" i="6" s="1"/>
  <c r="DO97" i="6" s="1"/>
  <c r="DP97" i="6"/>
  <c r="DQ97" i="6"/>
  <c r="DR97" i="6"/>
  <c r="DS97" i="6"/>
  <c r="DV97" i="6"/>
  <c r="DW97" i="6"/>
  <c r="DX97" i="6"/>
  <c r="DY97" i="6"/>
  <c r="EB97" i="6"/>
  <c r="EC97" i="6"/>
  <c r="ED97" i="6"/>
  <c r="EE97" i="6"/>
  <c r="EH97" i="6"/>
  <c r="EI97" i="6"/>
  <c r="EJ97" i="6"/>
  <c r="EK97" i="6"/>
  <c r="EN97" i="6"/>
  <c r="EO97" i="6"/>
  <c r="EP97" i="6"/>
  <c r="EQ97" i="6"/>
  <c r="ET97" i="6"/>
  <c r="BJ86" i="19" s="1"/>
  <c r="EU97" i="6"/>
  <c r="BK86" i="19" s="1"/>
  <c r="EV97" i="6"/>
  <c r="BL86" i="19" s="1"/>
  <c r="EW97" i="6"/>
  <c r="BM86" i="19" s="1"/>
  <c r="EZ97" i="6"/>
  <c r="FA97" i="6"/>
  <c r="FD97" i="6"/>
  <c r="FE97" i="6"/>
  <c r="FH97" i="6"/>
  <c r="FI97" i="6"/>
  <c r="FL97" i="6"/>
  <c r="FM97" i="6"/>
  <c r="FP97" i="6"/>
  <c r="AW86" i="19" s="1"/>
  <c r="FQ97" i="6"/>
  <c r="AX86" i="19" s="1"/>
  <c r="FT97" i="6"/>
  <c r="FU97" i="6"/>
  <c r="FV97" i="6"/>
  <c r="FW97" i="6"/>
  <c r="FZ97" i="6"/>
  <c r="GA97" i="6"/>
  <c r="GB97" i="6"/>
  <c r="GC97" i="6"/>
  <c r="GF97" i="6"/>
  <c r="GG97" i="6"/>
  <c r="GH97" i="6"/>
  <c r="GI97" i="6"/>
  <c r="GL97" i="6"/>
  <c r="AY86" i="19" s="1"/>
  <c r="GM97" i="6"/>
  <c r="AZ86" i="19" s="1"/>
  <c r="GN97" i="6"/>
  <c r="BA86" i="19" s="1"/>
  <c r="GO97" i="6"/>
  <c r="BB86" i="19" s="1"/>
  <c r="GR97" i="6"/>
  <c r="AS86" i="19" s="1"/>
  <c r="GS97" i="6"/>
  <c r="AT86" i="19" s="1"/>
  <c r="GV97" i="6"/>
  <c r="GY97" i="6"/>
  <c r="GZ97" i="6" s="1"/>
  <c r="HA97" i="6" s="1"/>
  <c r="HB97" i="6"/>
  <c r="HC97" i="6" s="1"/>
  <c r="HD97" i="6" s="1"/>
  <c r="HE97" i="6"/>
  <c r="HF97" i="6" s="1"/>
  <c r="HG97" i="6" s="1"/>
  <c r="HH97" i="6"/>
  <c r="HI97" i="6" s="1"/>
  <c r="HJ97" i="6" s="1"/>
  <c r="HK97" i="6"/>
  <c r="AU86" i="19" s="1"/>
  <c r="HL97" i="6"/>
  <c r="AV86" i="19" s="1"/>
  <c r="HO97" i="6"/>
  <c r="HP97" i="6"/>
  <c r="HS97" i="6"/>
  <c r="HT97" i="6"/>
  <c r="HW97" i="6"/>
  <c r="HX97" i="6"/>
  <c r="IA97" i="6"/>
  <c r="IB97" i="6"/>
  <c r="IE97" i="6"/>
  <c r="IF97" i="6"/>
  <c r="II97" i="6"/>
  <c r="IJ97" i="6"/>
  <c r="IM97" i="6"/>
  <c r="IN97" i="6"/>
  <c r="IQ97" i="6"/>
  <c r="IR97" i="6"/>
  <c r="IU97" i="6"/>
  <c r="IV97" i="6"/>
  <c r="IY97" i="6"/>
  <c r="IZ97" i="6"/>
  <c r="JC97" i="6"/>
  <c r="JD97" i="6"/>
  <c r="JG97" i="6"/>
  <c r="JH97" i="6"/>
  <c r="JK97" i="6"/>
  <c r="JL97" i="6"/>
  <c r="JO97" i="6"/>
  <c r="JP97" i="6"/>
  <c r="JS97" i="6"/>
  <c r="JT97" i="6"/>
  <c r="JW97" i="6"/>
  <c r="BE86" i="19" s="1"/>
  <c r="JX97" i="6"/>
  <c r="BF86" i="19" s="1"/>
  <c r="AC86" i="19"/>
  <c r="KF97" i="6"/>
  <c r="KG97" i="6" s="1"/>
  <c r="KH97" i="6" s="1"/>
  <c r="KI97" i="6"/>
  <c r="KJ97" i="6" s="1"/>
  <c r="KK97" i="6" s="1"/>
  <c r="KL97" i="6"/>
  <c r="KM97" i="6" s="1"/>
  <c r="KN97" i="6" s="1"/>
  <c r="KO97" i="6"/>
  <c r="KP97" i="6" s="1"/>
  <c r="KQ97" i="6" s="1"/>
  <c r="KS97" i="6"/>
  <c r="KT97" i="6" s="1"/>
  <c r="W98" i="6"/>
  <c r="X98" i="6"/>
  <c r="AE98" i="6"/>
  <c r="AF98" i="6"/>
  <c r="AI98" i="6"/>
  <c r="AJ98" i="6"/>
  <c r="AM98" i="6"/>
  <c r="AN98" i="6"/>
  <c r="AQ98" i="6"/>
  <c r="AR98" i="6"/>
  <c r="AU98" i="6"/>
  <c r="AQ87" i="19" s="1"/>
  <c r="AV98" i="6"/>
  <c r="AR87" i="19" s="1"/>
  <c r="AY98" i="6"/>
  <c r="AZ98" i="6"/>
  <c r="BA98" i="6"/>
  <c r="BD98" i="6"/>
  <c r="BE98" i="6"/>
  <c r="BF98" i="6"/>
  <c r="BI98" i="6"/>
  <c r="BJ98" i="6"/>
  <c r="BK98" i="6"/>
  <c r="BN98" i="6"/>
  <c r="BO98" i="6"/>
  <c r="BP98" i="6"/>
  <c r="BS98" i="6"/>
  <c r="BT98" i="6"/>
  <c r="BU98" i="6"/>
  <c r="BX98" i="6"/>
  <c r="BY98" i="6"/>
  <c r="CB98" i="6"/>
  <c r="CC98" i="6"/>
  <c r="CD98" i="6"/>
  <c r="BI87" i="19" s="1"/>
  <c r="CG98" i="6"/>
  <c r="CH98" i="6"/>
  <c r="CK98" i="6"/>
  <c r="CL98" i="6"/>
  <c r="CO98" i="6"/>
  <c r="CP98" i="6"/>
  <c r="CS98" i="6"/>
  <c r="CT98" i="6"/>
  <c r="CW98" i="6"/>
  <c r="CX98" i="6"/>
  <c r="DA98" i="6"/>
  <c r="DB98" i="6" s="1"/>
  <c r="DD98" i="6"/>
  <c r="DE98" i="6" s="1"/>
  <c r="DF98" i="6" s="1"/>
  <c r="DG98" i="6"/>
  <c r="DH98" i="6" s="1"/>
  <c r="DI98" i="6" s="1"/>
  <c r="DJ98" i="6"/>
  <c r="DK98" i="6" s="1"/>
  <c r="DL98" i="6" s="1"/>
  <c r="DM98" i="6"/>
  <c r="DP98" i="6"/>
  <c r="DQ98" i="6"/>
  <c r="DR98" i="6"/>
  <c r="DS98" i="6"/>
  <c r="DV98" i="6"/>
  <c r="DW98" i="6"/>
  <c r="DX98" i="6"/>
  <c r="DY98" i="6"/>
  <c r="EB98" i="6"/>
  <c r="EC98" i="6"/>
  <c r="ED98" i="6"/>
  <c r="EE98" i="6"/>
  <c r="EH98" i="6"/>
  <c r="EI98" i="6"/>
  <c r="EJ98" i="6"/>
  <c r="EK98" i="6"/>
  <c r="EN98" i="6"/>
  <c r="EO98" i="6"/>
  <c r="EP98" i="6"/>
  <c r="EQ98" i="6"/>
  <c r="ET98" i="6"/>
  <c r="BJ87" i="19" s="1"/>
  <c r="EU98" i="6"/>
  <c r="BK87" i="19" s="1"/>
  <c r="EV98" i="6"/>
  <c r="BL87" i="19" s="1"/>
  <c r="EW98" i="6"/>
  <c r="BM87" i="19" s="1"/>
  <c r="EZ98" i="6"/>
  <c r="FA98" i="6"/>
  <c r="FD98" i="6"/>
  <c r="FE98" i="6"/>
  <c r="FH98" i="6"/>
  <c r="FI98" i="6"/>
  <c r="FL98" i="6"/>
  <c r="FM98" i="6"/>
  <c r="FP98" i="6"/>
  <c r="AW87" i="19" s="1"/>
  <c r="FQ98" i="6"/>
  <c r="AX87" i="19" s="1"/>
  <c r="FT98" i="6"/>
  <c r="FU98" i="6"/>
  <c r="FV98" i="6"/>
  <c r="FW98" i="6"/>
  <c r="FZ98" i="6"/>
  <c r="GA98" i="6"/>
  <c r="GB98" i="6"/>
  <c r="GC98" i="6"/>
  <c r="GF98" i="6"/>
  <c r="GG98" i="6"/>
  <c r="GH98" i="6"/>
  <c r="GI98" i="6"/>
  <c r="GL98" i="6"/>
  <c r="AY87" i="19" s="1"/>
  <c r="GM98" i="6"/>
  <c r="AZ87" i="19" s="1"/>
  <c r="GN98" i="6"/>
  <c r="BA87" i="19" s="1"/>
  <c r="GO98" i="6"/>
  <c r="BB87" i="19" s="1"/>
  <c r="GR98" i="6"/>
  <c r="AS87" i="19" s="1"/>
  <c r="GS98" i="6"/>
  <c r="AT87" i="19" s="1"/>
  <c r="GV98" i="6"/>
  <c r="GW98" i="6" s="1"/>
  <c r="GX98" i="6" s="1"/>
  <c r="GY98" i="6"/>
  <c r="GZ98" i="6" s="1"/>
  <c r="HA98" i="6" s="1"/>
  <c r="HB98" i="6"/>
  <c r="HE98" i="6"/>
  <c r="HF98" i="6" s="1"/>
  <c r="HG98" i="6" s="1"/>
  <c r="HH98" i="6"/>
  <c r="HI98" i="6" s="1"/>
  <c r="HJ98" i="6" s="1"/>
  <c r="HK98" i="6"/>
  <c r="AU87" i="19" s="1"/>
  <c r="HL98" i="6"/>
  <c r="AV87" i="19" s="1"/>
  <c r="HO98" i="6"/>
  <c r="HP98" i="6"/>
  <c r="HS98" i="6"/>
  <c r="HT98" i="6"/>
  <c r="HW98" i="6"/>
  <c r="HX98" i="6"/>
  <c r="IA98" i="6"/>
  <c r="IB98" i="6"/>
  <c r="IE98" i="6"/>
  <c r="IF98" i="6"/>
  <c r="II98" i="6"/>
  <c r="IJ98" i="6"/>
  <c r="IM98" i="6"/>
  <c r="IN98" i="6"/>
  <c r="IQ98" i="6"/>
  <c r="IR98" i="6"/>
  <c r="IU98" i="6"/>
  <c r="IV98" i="6"/>
  <c r="IY98" i="6"/>
  <c r="IZ98" i="6"/>
  <c r="JC98" i="6"/>
  <c r="JD98" i="6"/>
  <c r="JG98" i="6"/>
  <c r="JH98" i="6"/>
  <c r="JK98" i="6"/>
  <c r="JL98" i="6"/>
  <c r="JO98" i="6"/>
  <c r="JP98" i="6"/>
  <c r="JS98" i="6"/>
  <c r="JT98" i="6"/>
  <c r="JW98" i="6"/>
  <c r="BE87" i="19" s="1"/>
  <c r="JX98" i="6"/>
  <c r="BF87" i="19" s="1"/>
  <c r="KF98" i="6"/>
  <c r="KG98" i="6" s="1"/>
  <c r="KH98" i="6" s="1"/>
  <c r="KI98" i="6"/>
  <c r="KJ98" i="6" s="1"/>
  <c r="KK98" i="6" s="1"/>
  <c r="KL98" i="6"/>
  <c r="KM98" i="6" s="1"/>
  <c r="KN98" i="6" s="1"/>
  <c r="KO98" i="6"/>
  <c r="KP98" i="6" s="1"/>
  <c r="KQ98" i="6" s="1"/>
  <c r="KS98" i="6"/>
  <c r="KT98" i="6" s="1"/>
  <c r="W99" i="6"/>
  <c r="X99" i="6"/>
  <c r="AE99" i="6"/>
  <c r="AF99" i="6"/>
  <c r="AI99" i="6"/>
  <c r="AJ99" i="6"/>
  <c r="AM99" i="6"/>
  <c r="AN99" i="6"/>
  <c r="AQ99" i="6"/>
  <c r="AR99" i="6"/>
  <c r="AU99" i="6"/>
  <c r="AQ88" i="19" s="1"/>
  <c r="AV99" i="6"/>
  <c r="AR88" i="19" s="1"/>
  <c r="AY99" i="6"/>
  <c r="AZ99" i="6"/>
  <c r="BA99" i="6"/>
  <c r="BD99" i="6"/>
  <c r="BE99" i="6"/>
  <c r="BF99" i="6"/>
  <c r="BI99" i="6"/>
  <c r="BJ99" i="6"/>
  <c r="BK99" i="6"/>
  <c r="BN99" i="6"/>
  <c r="BO99" i="6"/>
  <c r="BP99" i="6"/>
  <c r="BS99" i="6"/>
  <c r="BT99" i="6"/>
  <c r="BU99" i="6"/>
  <c r="BX99" i="6"/>
  <c r="BY99" i="6"/>
  <c r="CB99" i="6"/>
  <c r="CC99" i="6"/>
  <c r="CD99" i="6"/>
  <c r="BI88" i="19" s="1"/>
  <c r="CG99" i="6"/>
  <c r="CH99" i="6"/>
  <c r="CK99" i="6"/>
  <c r="CL99" i="6"/>
  <c r="CO99" i="6"/>
  <c r="CP99" i="6"/>
  <c r="CS99" i="6"/>
  <c r="CT99" i="6"/>
  <c r="CW99" i="6"/>
  <c r="CX99" i="6"/>
  <c r="DA99" i="6"/>
  <c r="DB99" i="6" s="1"/>
  <c r="DD99" i="6"/>
  <c r="DE99" i="6" s="1"/>
  <c r="DF99" i="6" s="1"/>
  <c r="DG99" i="6"/>
  <c r="DH99" i="6" s="1"/>
  <c r="DI99" i="6" s="1"/>
  <c r="DJ99" i="6"/>
  <c r="DK99" i="6" s="1"/>
  <c r="DL99" i="6" s="1"/>
  <c r="DM99" i="6"/>
  <c r="DN99" i="6" s="1"/>
  <c r="DO99" i="6" s="1"/>
  <c r="DP99" i="6"/>
  <c r="DQ99" i="6"/>
  <c r="DR99" i="6"/>
  <c r="DS99" i="6"/>
  <c r="DV99" i="6"/>
  <c r="DW99" i="6"/>
  <c r="DX99" i="6"/>
  <c r="DY99" i="6"/>
  <c r="EB99" i="6"/>
  <c r="EC99" i="6"/>
  <c r="ED99" i="6"/>
  <c r="EE99" i="6"/>
  <c r="EH99" i="6"/>
  <c r="EI99" i="6"/>
  <c r="EJ99" i="6"/>
  <c r="EK99" i="6"/>
  <c r="EN99" i="6"/>
  <c r="EO99" i="6"/>
  <c r="EP99" i="6"/>
  <c r="EQ99" i="6"/>
  <c r="ET99" i="6"/>
  <c r="BJ88" i="19" s="1"/>
  <c r="EU99" i="6"/>
  <c r="BK88" i="19" s="1"/>
  <c r="EV99" i="6"/>
  <c r="BL88" i="19" s="1"/>
  <c r="EW99" i="6"/>
  <c r="BM88" i="19" s="1"/>
  <c r="EZ99" i="6"/>
  <c r="FA99" i="6"/>
  <c r="FD99" i="6"/>
  <c r="FE99" i="6"/>
  <c r="FH99" i="6"/>
  <c r="FI99" i="6"/>
  <c r="FL99" i="6"/>
  <c r="FM99" i="6"/>
  <c r="FP99" i="6"/>
  <c r="AW88" i="19" s="1"/>
  <c r="FQ99" i="6"/>
  <c r="AX88" i="19" s="1"/>
  <c r="FT99" i="6"/>
  <c r="FU99" i="6"/>
  <c r="FV99" i="6"/>
  <c r="FW99" i="6"/>
  <c r="FZ99" i="6"/>
  <c r="GA99" i="6"/>
  <c r="GB99" i="6"/>
  <c r="GC99" i="6"/>
  <c r="GF99" i="6"/>
  <c r="GG99" i="6"/>
  <c r="GH99" i="6"/>
  <c r="GI99" i="6"/>
  <c r="GL99" i="6"/>
  <c r="AY88" i="19" s="1"/>
  <c r="GM99" i="6"/>
  <c r="AZ88" i="19" s="1"/>
  <c r="GN99" i="6"/>
  <c r="BA88" i="19" s="1"/>
  <c r="GO99" i="6"/>
  <c r="BB88" i="19" s="1"/>
  <c r="GR99" i="6"/>
  <c r="AS88" i="19" s="1"/>
  <c r="GS99" i="6"/>
  <c r="AT88" i="19" s="1"/>
  <c r="GV99" i="6"/>
  <c r="GW99" i="6" s="1"/>
  <c r="GX99" i="6" s="1"/>
  <c r="GY99" i="6"/>
  <c r="HB99" i="6"/>
  <c r="HC99" i="6" s="1"/>
  <c r="HD99" i="6" s="1"/>
  <c r="HE99" i="6"/>
  <c r="HF99" i="6" s="1"/>
  <c r="HG99" i="6" s="1"/>
  <c r="HH99" i="6"/>
  <c r="HI99" i="6" s="1"/>
  <c r="HJ99" i="6" s="1"/>
  <c r="HK99" i="6"/>
  <c r="AU88" i="19" s="1"/>
  <c r="HL99" i="6"/>
  <c r="AV88" i="19" s="1"/>
  <c r="HO99" i="6"/>
  <c r="HP99" i="6"/>
  <c r="HS99" i="6"/>
  <c r="HT99" i="6"/>
  <c r="HW99" i="6"/>
  <c r="HX99" i="6"/>
  <c r="IA99" i="6"/>
  <c r="IB99" i="6"/>
  <c r="IE99" i="6"/>
  <c r="IF99" i="6"/>
  <c r="II99" i="6"/>
  <c r="IJ99" i="6"/>
  <c r="IM99" i="6"/>
  <c r="IN99" i="6"/>
  <c r="IQ99" i="6"/>
  <c r="IR99" i="6"/>
  <c r="IU99" i="6"/>
  <c r="IV99" i="6"/>
  <c r="IY99" i="6"/>
  <c r="IZ99" i="6"/>
  <c r="JC99" i="6"/>
  <c r="JD99" i="6"/>
  <c r="JG99" i="6"/>
  <c r="JH99" i="6"/>
  <c r="JK99" i="6"/>
  <c r="JL99" i="6"/>
  <c r="JO99" i="6"/>
  <c r="JP99" i="6"/>
  <c r="JS99" i="6"/>
  <c r="JT99" i="6"/>
  <c r="JW99" i="6"/>
  <c r="BE88" i="19" s="1"/>
  <c r="JX99" i="6"/>
  <c r="BF88" i="19" s="1"/>
  <c r="AE88" i="19"/>
  <c r="KF99" i="6"/>
  <c r="KG99" i="6" s="1"/>
  <c r="KH99" i="6" s="1"/>
  <c r="KI99" i="6"/>
  <c r="KJ99" i="6" s="1"/>
  <c r="KK99" i="6" s="1"/>
  <c r="KL99" i="6"/>
  <c r="KM99" i="6" s="1"/>
  <c r="KN99" i="6" s="1"/>
  <c r="KO99" i="6"/>
  <c r="KP99" i="6" s="1"/>
  <c r="KQ99" i="6" s="1"/>
  <c r="KS99" i="6"/>
  <c r="KT99" i="6" s="1"/>
  <c r="W100" i="6"/>
  <c r="X100" i="6"/>
  <c r="AE100" i="6"/>
  <c r="AF100" i="6"/>
  <c r="AI100" i="6"/>
  <c r="AJ100" i="6"/>
  <c r="AM100" i="6"/>
  <c r="AN100" i="6"/>
  <c r="AQ100" i="6"/>
  <c r="AR100" i="6"/>
  <c r="AU100" i="6"/>
  <c r="AV100" i="6"/>
  <c r="AR89" i="19" s="1"/>
  <c r="AY100" i="6"/>
  <c r="AZ100" i="6"/>
  <c r="BA100" i="6"/>
  <c r="BD100" i="6"/>
  <c r="BE100" i="6"/>
  <c r="BF100" i="6"/>
  <c r="BI100" i="6"/>
  <c r="BJ100" i="6"/>
  <c r="BK100" i="6"/>
  <c r="BN100" i="6"/>
  <c r="BO100" i="6"/>
  <c r="BP100" i="6"/>
  <c r="BS100" i="6"/>
  <c r="BT100" i="6"/>
  <c r="BU100" i="6"/>
  <c r="BX100" i="6"/>
  <c r="BY100" i="6"/>
  <c r="CB100" i="6"/>
  <c r="CC100" i="6"/>
  <c r="CD100" i="6"/>
  <c r="BI89" i="19" s="1"/>
  <c r="CG100" i="6"/>
  <c r="CH100" i="6"/>
  <c r="CK100" i="6"/>
  <c r="CL100" i="6"/>
  <c r="CO100" i="6"/>
  <c r="CP100" i="6"/>
  <c r="CS100" i="6"/>
  <c r="CT100" i="6"/>
  <c r="CW100" i="6"/>
  <c r="CX100" i="6"/>
  <c r="DA100" i="6"/>
  <c r="DB100" i="6" s="1"/>
  <c r="DC100" i="6" s="1"/>
  <c r="DD100" i="6"/>
  <c r="DE100" i="6" s="1"/>
  <c r="DF100" i="6" s="1"/>
  <c r="DG100" i="6"/>
  <c r="DH100" i="6" s="1"/>
  <c r="DJ100" i="6"/>
  <c r="DK100" i="6" s="1"/>
  <c r="DL100" i="6" s="1"/>
  <c r="DM100" i="6"/>
  <c r="DP100" i="6"/>
  <c r="DQ100" i="6"/>
  <c r="DR100" i="6"/>
  <c r="DS100" i="6"/>
  <c r="DV100" i="6"/>
  <c r="DW100" i="6"/>
  <c r="DX100" i="6"/>
  <c r="DY100" i="6"/>
  <c r="EB100" i="6"/>
  <c r="EC100" i="6"/>
  <c r="ED100" i="6"/>
  <c r="EE100" i="6"/>
  <c r="EH100" i="6"/>
  <c r="EI100" i="6"/>
  <c r="EJ100" i="6"/>
  <c r="EK100" i="6"/>
  <c r="EN100" i="6"/>
  <c r="EO100" i="6"/>
  <c r="EP100" i="6"/>
  <c r="EQ100" i="6"/>
  <c r="ET100" i="6"/>
  <c r="BJ89" i="19" s="1"/>
  <c r="EU100" i="6"/>
  <c r="BK89" i="19" s="1"/>
  <c r="EV100" i="6"/>
  <c r="BL89" i="19" s="1"/>
  <c r="EW100" i="6"/>
  <c r="BM89" i="19" s="1"/>
  <c r="EZ100" i="6"/>
  <c r="FA100" i="6"/>
  <c r="FD100" i="6"/>
  <c r="FE100" i="6"/>
  <c r="FH100" i="6"/>
  <c r="FI100" i="6"/>
  <c r="FL100" i="6"/>
  <c r="FM100" i="6"/>
  <c r="FP100" i="6"/>
  <c r="AW89" i="19" s="1"/>
  <c r="FQ100" i="6"/>
  <c r="AX89" i="19" s="1"/>
  <c r="FT100" i="6"/>
  <c r="FU100" i="6"/>
  <c r="FV100" i="6"/>
  <c r="FW100" i="6"/>
  <c r="FZ100" i="6"/>
  <c r="GA100" i="6"/>
  <c r="GB100" i="6"/>
  <c r="GC100" i="6"/>
  <c r="GF100" i="6"/>
  <c r="GG100" i="6"/>
  <c r="GH100" i="6"/>
  <c r="GI100" i="6"/>
  <c r="GL100" i="6"/>
  <c r="AY89" i="19" s="1"/>
  <c r="GM100" i="6"/>
  <c r="AZ89" i="19" s="1"/>
  <c r="GN100" i="6"/>
  <c r="BA89" i="19" s="1"/>
  <c r="GO100" i="6"/>
  <c r="BB89" i="19" s="1"/>
  <c r="GR100" i="6"/>
  <c r="AS89" i="19" s="1"/>
  <c r="GS100" i="6"/>
  <c r="GV100" i="6"/>
  <c r="GW100" i="6" s="1"/>
  <c r="GX100" i="6" s="1"/>
  <c r="GY100" i="6"/>
  <c r="GZ100" i="6" s="1"/>
  <c r="HA100" i="6" s="1"/>
  <c r="HB100" i="6"/>
  <c r="HC100" i="6" s="1"/>
  <c r="HD100" i="6" s="1"/>
  <c r="HE100" i="6"/>
  <c r="HF100" i="6" s="1"/>
  <c r="HG100" i="6" s="1"/>
  <c r="HH100" i="6"/>
  <c r="HI100" i="6" s="1"/>
  <c r="HJ100" i="6" s="1"/>
  <c r="HK100" i="6"/>
  <c r="AU89" i="19" s="1"/>
  <c r="HL100" i="6"/>
  <c r="AV89" i="19" s="1"/>
  <c r="HO100" i="6"/>
  <c r="HP100" i="6"/>
  <c r="HS100" i="6"/>
  <c r="HT100" i="6"/>
  <c r="HW100" i="6"/>
  <c r="HX100" i="6"/>
  <c r="IA100" i="6"/>
  <c r="IB100" i="6"/>
  <c r="IE100" i="6"/>
  <c r="IF100" i="6"/>
  <c r="II100" i="6"/>
  <c r="IJ100" i="6"/>
  <c r="IM100" i="6"/>
  <c r="IN100" i="6"/>
  <c r="IQ100" i="6"/>
  <c r="IR100" i="6"/>
  <c r="IU100" i="6"/>
  <c r="IV100" i="6"/>
  <c r="IY100" i="6"/>
  <c r="IZ100" i="6"/>
  <c r="JC100" i="6"/>
  <c r="JD100" i="6"/>
  <c r="JG100" i="6"/>
  <c r="JH100" i="6"/>
  <c r="JK100" i="6"/>
  <c r="JL100" i="6"/>
  <c r="JO100" i="6"/>
  <c r="JP100" i="6"/>
  <c r="JS100" i="6"/>
  <c r="JT100" i="6"/>
  <c r="JW100" i="6"/>
  <c r="BE89" i="19" s="1"/>
  <c r="JX100" i="6"/>
  <c r="BF89" i="19" s="1"/>
  <c r="KF100" i="6"/>
  <c r="KI100" i="6"/>
  <c r="KJ100" i="6" s="1"/>
  <c r="KK100" i="6" s="1"/>
  <c r="KL100" i="6"/>
  <c r="KM100" i="6" s="1"/>
  <c r="KN100" i="6" s="1"/>
  <c r="KP100" i="6"/>
  <c r="KQ100" i="6" s="1"/>
  <c r="KS100" i="6"/>
  <c r="KT100" i="6" s="1"/>
  <c r="W101" i="6"/>
  <c r="X101" i="6"/>
  <c r="AE101" i="6"/>
  <c r="AF101" i="6"/>
  <c r="AI101" i="6"/>
  <c r="AJ101" i="6"/>
  <c r="AM101" i="6"/>
  <c r="AN101" i="6"/>
  <c r="AQ101" i="6"/>
  <c r="AR101" i="6"/>
  <c r="AU101" i="6"/>
  <c r="AQ90" i="19" s="1"/>
  <c r="AV101" i="6"/>
  <c r="AR90" i="19" s="1"/>
  <c r="AY101" i="6"/>
  <c r="AZ101" i="6"/>
  <c r="BA101" i="6"/>
  <c r="BD101" i="6"/>
  <c r="BE101" i="6"/>
  <c r="BF101" i="6"/>
  <c r="BI101" i="6"/>
  <c r="BJ101" i="6"/>
  <c r="BK101" i="6"/>
  <c r="BN101" i="6"/>
  <c r="BO101" i="6"/>
  <c r="BP101" i="6"/>
  <c r="BS101" i="6"/>
  <c r="BT101" i="6"/>
  <c r="BU101" i="6"/>
  <c r="BX101" i="6"/>
  <c r="BY101" i="6"/>
  <c r="CB101" i="6"/>
  <c r="CC101" i="6"/>
  <c r="CD101" i="6"/>
  <c r="BI90" i="19" s="1"/>
  <c r="CG101" i="6"/>
  <c r="CH101" i="6"/>
  <c r="CK101" i="6"/>
  <c r="CL101" i="6"/>
  <c r="CO101" i="6"/>
  <c r="CP101" i="6"/>
  <c r="CS101" i="6"/>
  <c r="CT101" i="6"/>
  <c r="CW101" i="6"/>
  <c r="CX101" i="6"/>
  <c r="DA101" i="6"/>
  <c r="DB101" i="6" s="1"/>
  <c r="DC101" i="6" s="1"/>
  <c r="DD101" i="6"/>
  <c r="DE101" i="6" s="1"/>
  <c r="DF101" i="6" s="1"/>
  <c r="DG101" i="6"/>
  <c r="DH101" i="6" s="1"/>
  <c r="DI101" i="6" s="1"/>
  <c r="DJ101" i="6"/>
  <c r="DK101" i="6" s="1"/>
  <c r="DL101" i="6" s="1"/>
  <c r="DM101" i="6"/>
  <c r="DN101" i="6" s="1"/>
  <c r="DO101" i="6" s="1"/>
  <c r="DP101" i="6"/>
  <c r="DQ101" i="6"/>
  <c r="DR101" i="6"/>
  <c r="DS101" i="6"/>
  <c r="DV101" i="6"/>
  <c r="DW101" i="6"/>
  <c r="DX101" i="6"/>
  <c r="DY101" i="6"/>
  <c r="EB101" i="6"/>
  <c r="EC101" i="6"/>
  <c r="ED101" i="6"/>
  <c r="EE101" i="6"/>
  <c r="EH101" i="6"/>
  <c r="EI101" i="6"/>
  <c r="EJ101" i="6"/>
  <c r="EK101" i="6"/>
  <c r="EN101" i="6"/>
  <c r="EO101" i="6"/>
  <c r="EP101" i="6"/>
  <c r="EQ101" i="6"/>
  <c r="ET101" i="6"/>
  <c r="BJ90" i="19" s="1"/>
  <c r="EU101" i="6"/>
  <c r="BK90" i="19" s="1"/>
  <c r="EV101" i="6"/>
  <c r="BL90" i="19" s="1"/>
  <c r="EW101" i="6"/>
  <c r="BM90" i="19" s="1"/>
  <c r="EZ101" i="6"/>
  <c r="FA101" i="6"/>
  <c r="FD101" i="6"/>
  <c r="FE101" i="6"/>
  <c r="FH101" i="6"/>
  <c r="FI101" i="6"/>
  <c r="FL101" i="6"/>
  <c r="FM101" i="6"/>
  <c r="FP101" i="6"/>
  <c r="AW90" i="19" s="1"/>
  <c r="FQ101" i="6"/>
  <c r="AX90" i="19" s="1"/>
  <c r="FT101" i="6"/>
  <c r="FU101" i="6"/>
  <c r="FV101" i="6"/>
  <c r="FW101" i="6"/>
  <c r="FZ101" i="6"/>
  <c r="GA101" i="6"/>
  <c r="GB101" i="6"/>
  <c r="GC101" i="6"/>
  <c r="GF101" i="6"/>
  <c r="GG101" i="6"/>
  <c r="GH101" i="6"/>
  <c r="GI101" i="6"/>
  <c r="GL101" i="6"/>
  <c r="AY90" i="19" s="1"/>
  <c r="GM101" i="6"/>
  <c r="AZ90" i="19" s="1"/>
  <c r="GN101" i="6"/>
  <c r="BA90" i="19" s="1"/>
  <c r="GO101" i="6"/>
  <c r="BB90" i="19" s="1"/>
  <c r="GR101" i="6"/>
  <c r="AS90" i="19" s="1"/>
  <c r="GS101" i="6"/>
  <c r="AT90" i="19" s="1"/>
  <c r="GV101" i="6"/>
  <c r="GW101" i="6" s="1"/>
  <c r="GX101" i="6" s="1"/>
  <c r="GY101" i="6"/>
  <c r="GZ101" i="6" s="1"/>
  <c r="HA101" i="6" s="1"/>
  <c r="HB101" i="6"/>
  <c r="HC101" i="6" s="1"/>
  <c r="HD101" i="6" s="1"/>
  <c r="HE101" i="6"/>
  <c r="HH101" i="6"/>
  <c r="HI101" i="6" s="1"/>
  <c r="HJ101" i="6" s="1"/>
  <c r="HK101" i="6"/>
  <c r="AU90" i="19" s="1"/>
  <c r="HL101" i="6"/>
  <c r="AV90" i="19" s="1"/>
  <c r="HO101" i="6"/>
  <c r="HP101" i="6"/>
  <c r="HS101" i="6"/>
  <c r="HT101" i="6"/>
  <c r="HW101" i="6"/>
  <c r="HX101" i="6"/>
  <c r="IA101" i="6"/>
  <c r="IB101" i="6"/>
  <c r="IE101" i="6"/>
  <c r="IF101" i="6"/>
  <c r="II101" i="6"/>
  <c r="IJ101" i="6"/>
  <c r="IM101" i="6"/>
  <c r="IN101" i="6"/>
  <c r="IQ101" i="6"/>
  <c r="IR101" i="6"/>
  <c r="IU101" i="6"/>
  <c r="IV101" i="6"/>
  <c r="IY101" i="6"/>
  <c r="IZ101" i="6"/>
  <c r="JC101" i="6"/>
  <c r="JD101" i="6"/>
  <c r="JG101" i="6"/>
  <c r="JH101" i="6"/>
  <c r="JK101" i="6"/>
  <c r="JL101" i="6"/>
  <c r="JO101" i="6"/>
  <c r="JP101" i="6"/>
  <c r="JS101" i="6"/>
  <c r="JT101" i="6"/>
  <c r="JW101" i="6"/>
  <c r="BE90" i="19" s="1"/>
  <c r="JX101" i="6"/>
  <c r="BF90" i="19" s="1"/>
  <c r="KF101" i="6"/>
  <c r="KI101" i="6"/>
  <c r="KJ101" i="6" s="1"/>
  <c r="KK101" i="6" s="1"/>
  <c r="KL101" i="6"/>
  <c r="KM101" i="6" s="1"/>
  <c r="KN101" i="6" s="1"/>
  <c r="KO101" i="6"/>
  <c r="KP101" i="6" s="1"/>
  <c r="KQ101" i="6" s="1"/>
  <c r="KS101" i="6"/>
  <c r="KT101" i="6" s="1"/>
  <c r="W102" i="6"/>
  <c r="X102" i="6"/>
  <c r="AE102" i="6"/>
  <c r="AF102" i="6"/>
  <c r="AI102" i="6"/>
  <c r="AJ102" i="6"/>
  <c r="AM102" i="6"/>
  <c r="AN102" i="6"/>
  <c r="AQ102" i="6"/>
  <c r="AR102" i="6"/>
  <c r="AU102" i="6"/>
  <c r="AQ91" i="19" s="1"/>
  <c r="AV102" i="6"/>
  <c r="AR91" i="19" s="1"/>
  <c r="AY102" i="6"/>
  <c r="AZ102" i="6"/>
  <c r="BA102" i="6"/>
  <c r="BD102" i="6"/>
  <c r="BE102" i="6"/>
  <c r="BF102" i="6"/>
  <c r="BI102" i="6"/>
  <c r="BJ102" i="6"/>
  <c r="BK102" i="6"/>
  <c r="BN102" i="6"/>
  <c r="BO102" i="6"/>
  <c r="BP102" i="6"/>
  <c r="BS102" i="6"/>
  <c r="BT102" i="6"/>
  <c r="BU102" i="6"/>
  <c r="BX102" i="6"/>
  <c r="BY102" i="6"/>
  <c r="CB102" i="6"/>
  <c r="CC102" i="6"/>
  <c r="CD102" i="6"/>
  <c r="BI91" i="19" s="1"/>
  <c r="CG102" i="6"/>
  <c r="CH102" i="6"/>
  <c r="CK102" i="6"/>
  <c r="CL102" i="6"/>
  <c r="CO102" i="6"/>
  <c r="CP102" i="6"/>
  <c r="CS102" i="6"/>
  <c r="CT102" i="6"/>
  <c r="CW102" i="6"/>
  <c r="CX102" i="6"/>
  <c r="DA102" i="6"/>
  <c r="DB102" i="6" s="1"/>
  <c r="DD102" i="6"/>
  <c r="DE102" i="6" s="1"/>
  <c r="DF102" i="6" s="1"/>
  <c r="DG102" i="6"/>
  <c r="DH102" i="6" s="1"/>
  <c r="DI102" i="6" s="1"/>
  <c r="DJ102" i="6"/>
  <c r="DK102" i="6" s="1"/>
  <c r="DL102" i="6" s="1"/>
  <c r="DM102" i="6"/>
  <c r="DN102" i="6" s="1"/>
  <c r="DO102" i="6" s="1"/>
  <c r="DP102" i="6"/>
  <c r="DQ102" i="6"/>
  <c r="DR102" i="6"/>
  <c r="DS102" i="6"/>
  <c r="DV102" i="6"/>
  <c r="DW102" i="6"/>
  <c r="DX102" i="6"/>
  <c r="DY102" i="6"/>
  <c r="EB102" i="6"/>
  <c r="EC102" i="6"/>
  <c r="ED102" i="6"/>
  <c r="EE102" i="6"/>
  <c r="EH102" i="6"/>
  <c r="EI102" i="6"/>
  <c r="EJ102" i="6"/>
  <c r="EK102" i="6"/>
  <c r="EN102" i="6"/>
  <c r="EO102" i="6"/>
  <c r="EP102" i="6"/>
  <c r="EQ102" i="6"/>
  <c r="ET102" i="6"/>
  <c r="BJ91" i="19" s="1"/>
  <c r="EU102" i="6"/>
  <c r="BK91" i="19" s="1"/>
  <c r="EV102" i="6"/>
  <c r="EW102" i="6"/>
  <c r="BM91" i="19" s="1"/>
  <c r="EZ102" i="6"/>
  <c r="FA102" i="6"/>
  <c r="FD102" i="6"/>
  <c r="FE102" i="6"/>
  <c r="FH102" i="6"/>
  <c r="FI102" i="6"/>
  <c r="FL102" i="6"/>
  <c r="FM102" i="6"/>
  <c r="FP102" i="6"/>
  <c r="AW91" i="19" s="1"/>
  <c r="FQ102" i="6"/>
  <c r="AX91" i="19" s="1"/>
  <c r="FT102" i="6"/>
  <c r="FU102" i="6"/>
  <c r="FV102" i="6"/>
  <c r="FW102" i="6"/>
  <c r="FZ102" i="6"/>
  <c r="GA102" i="6"/>
  <c r="GB102" i="6"/>
  <c r="GC102" i="6"/>
  <c r="GF102" i="6"/>
  <c r="GG102" i="6"/>
  <c r="GH102" i="6"/>
  <c r="GI102" i="6"/>
  <c r="GL102" i="6"/>
  <c r="AY91" i="19" s="1"/>
  <c r="GM102" i="6"/>
  <c r="AZ91" i="19" s="1"/>
  <c r="GN102" i="6"/>
  <c r="BA91" i="19" s="1"/>
  <c r="GO102" i="6"/>
  <c r="BB91" i="19" s="1"/>
  <c r="GR102" i="6"/>
  <c r="AS91" i="19" s="1"/>
  <c r="GS102" i="6"/>
  <c r="AT91" i="19" s="1"/>
  <c r="GV102" i="6"/>
  <c r="GW102" i="6" s="1"/>
  <c r="GX102" i="6" s="1"/>
  <c r="GY102" i="6"/>
  <c r="GZ102" i="6" s="1"/>
  <c r="HA102" i="6" s="1"/>
  <c r="HB102" i="6"/>
  <c r="HC102" i="6" s="1"/>
  <c r="HD102" i="6" s="1"/>
  <c r="HE102" i="6"/>
  <c r="HF102" i="6" s="1"/>
  <c r="HG102" i="6" s="1"/>
  <c r="HH102" i="6"/>
  <c r="HI102" i="6" s="1"/>
  <c r="HJ102" i="6" s="1"/>
  <c r="HK102" i="6"/>
  <c r="AU91" i="19" s="1"/>
  <c r="HL102" i="6"/>
  <c r="AV91" i="19" s="1"/>
  <c r="HO102" i="6"/>
  <c r="HP102" i="6"/>
  <c r="HS102" i="6"/>
  <c r="HT102" i="6"/>
  <c r="HW102" i="6"/>
  <c r="HX102" i="6"/>
  <c r="IA102" i="6"/>
  <c r="IB102" i="6"/>
  <c r="IE102" i="6"/>
  <c r="IF102" i="6"/>
  <c r="II102" i="6"/>
  <c r="IJ102" i="6"/>
  <c r="IM102" i="6"/>
  <c r="IN102" i="6"/>
  <c r="IQ102" i="6"/>
  <c r="IR102" i="6"/>
  <c r="IU102" i="6"/>
  <c r="IV102" i="6"/>
  <c r="IY102" i="6"/>
  <c r="IZ102" i="6"/>
  <c r="JC102" i="6"/>
  <c r="JD102" i="6"/>
  <c r="JG102" i="6"/>
  <c r="JH102" i="6"/>
  <c r="JK102" i="6"/>
  <c r="JL102" i="6"/>
  <c r="JO102" i="6"/>
  <c r="JP102" i="6"/>
  <c r="JS102" i="6"/>
  <c r="JT102" i="6"/>
  <c r="JW102" i="6"/>
  <c r="BE91" i="19" s="1"/>
  <c r="JX102" i="6"/>
  <c r="BF91" i="19" s="1"/>
  <c r="AD91" i="19"/>
  <c r="KF102" i="6"/>
  <c r="KG102" i="6" s="1"/>
  <c r="KH102" i="6" s="1"/>
  <c r="KI102" i="6"/>
  <c r="KJ102" i="6" s="1"/>
  <c r="KK102" i="6" s="1"/>
  <c r="KL102" i="6"/>
  <c r="KM102" i="6" s="1"/>
  <c r="KN102" i="6" s="1"/>
  <c r="KO102" i="6"/>
  <c r="KP102" i="6" s="1"/>
  <c r="KQ102" i="6" s="1"/>
  <c r="KS102" i="6"/>
  <c r="KT102" i="6" s="1"/>
  <c r="W103" i="6"/>
  <c r="X103" i="6"/>
  <c r="AE103" i="6"/>
  <c r="AF103" i="6"/>
  <c r="AI103" i="6"/>
  <c r="AJ103" i="6"/>
  <c r="AM103" i="6"/>
  <c r="AN103" i="6"/>
  <c r="AQ103" i="6"/>
  <c r="AR103" i="6"/>
  <c r="AU103" i="6"/>
  <c r="AQ92" i="19" s="1"/>
  <c r="AV103" i="6"/>
  <c r="AR92" i="19" s="1"/>
  <c r="AY103" i="6"/>
  <c r="AZ103" i="6"/>
  <c r="BA103" i="6"/>
  <c r="BD103" i="6"/>
  <c r="BE103" i="6"/>
  <c r="BF103" i="6"/>
  <c r="BI103" i="6"/>
  <c r="BJ103" i="6"/>
  <c r="BK103" i="6"/>
  <c r="BN103" i="6"/>
  <c r="BO103" i="6"/>
  <c r="BP103" i="6"/>
  <c r="BS103" i="6"/>
  <c r="BT103" i="6"/>
  <c r="BU103" i="6"/>
  <c r="BX103" i="6"/>
  <c r="BY103" i="6"/>
  <c r="CB103" i="6"/>
  <c r="CC103" i="6"/>
  <c r="CD103" i="6"/>
  <c r="BI92" i="19" s="1"/>
  <c r="CG103" i="6"/>
  <c r="CH103" i="6"/>
  <c r="CK103" i="6"/>
  <c r="CL103" i="6"/>
  <c r="CO103" i="6"/>
  <c r="CP103" i="6"/>
  <c r="CS103" i="6"/>
  <c r="CT103" i="6"/>
  <c r="CW103" i="6"/>
  <c r="CX103" i="6"/>
  <c r="DA103" i="6"/>
  <c r="DB103" i="6" s="1"/>
  <c r="DC103" i="6" s="1"/>
  <c r="DD103" i="6"/>
  <c r="DE103" i="6" s="1"/>
  <c r="DF103" i="6" s="1"/>
  <c r="DG103" i="6"/>
  <c r="DH103" i="6" s="1"/>
  <c r="DI103" i="6" s="1"/>
  <c r="DJ103" i="6"/>
  <c r="DK103" i="6" s="1"/>
  <c r="DL103" i="6" s="1"/>
  <c r="DM103" i="6"/>
  <c r="DN103" i="6" s="1"/>
  <c r="DO103" i="6" s="1"/>
  <c r="DP103" i="6"/>
  <c r="DQ103" i="6"/>
  <c r="DR103" i="6"/>
  <c r="DS103" i="6"/>
  <c r="DV103" i="6"/>
  <c r="DW103" i="6"/>
  <c r="DX103" i="6"/>
  <c r="DY103" i="6"/>
  <c r="EB103" i="6"/>
  <c r="EC103" i="6"/>
  <c r="ED103" i="6"/>
  <c r="EE103" i="6"/>
  <c r="EH103" i="6"/>
  <c r="EI103" i="6"/>
  <c r="EJ103" i="6"/>
  <c r="EK103" i="6"/>
  <c r="EN103" i="6"/>
  <c r="EO103" i="6"/>
  <c r="EP103" i="6"/>
  <c r="EQ103" i="6"/>
  <c r="ET103" i="6"/>
  <c r="BJ92" i="19" s="1"/>
  <c r="EU103" i="6"/>
  <c r="EV103" i="6"/>
  <c r="BL92" i="19" s="1"/>
  <c r="EW103" i="6"/>
  <c r="BM92" i="19" s="1"/>
  <c r="EZ103" i="6"/>
  <c r="FA103" i="6"/>
  <c r="FD103" i="6"/>
  <c r="FE103" i="6"/>
  <c r="FH103" i="6"/>
  <c r="FI103" i="6"/>
  <c r="FL103" i="6"/>
  <c r="FM103" i="6"/>
  <c r="FP103" i="6"/>
  <c r="AW92" i="19" s="1"/>
  <c r="FQ103" i="6"/>
  <c r="FT103" i="6"/>
  <c r="FU103" i="6"/>
  <c r="FV103" i="6"/>
  <c r="FW103" i="6"/>
  <c r="FZ103" i="6"/>
  <c r="GA103" i="6"/>
  <c r="GB103" i="6"/>
  <c r="GC103" i="6"/>
  <c r="GF103" i="6"/>
  <c r="GG103" i="6"/>
  <c r="GH103" i="6"/>
  <c r="GI103" i="6"/>
  <c r="GL103" i="6"/>
  <c r="AY92" i="19" s="1"/>
  <c r="GM103" i="6"/>
  <c r="AZ92" i="19" s="1"/>
  <c r="GN103" i="6"/>
  <c r="BA92" i="19" s="1"/>
  <c r="GO103" i="6"/>
  <c r="BB92" i="19" s="1"/>
  <c r="GR103" i="6"/>
  <c r="AS92" i="19" s="1"/>
  <c r="GS103" i="6"/>
  <c r="AT92" i="19" s="1"/>
  <c r="GV103" i="6"/>
  <c r="GW103" i="6" s="1"/>
  <c r="GX103" i="6" s="1"/>
  <c r="GY103" i="6"/>
  <c r="GZ103" i="6" s="1"/>
  <c r="HA103" i="6" s="1"/>
  <c r="HB103" i="6"/>
  <c r="HC103" i="6" s="1"/>
  <c r="HD103" i="6" s="1"/>
  <c r="HE103" i="6"/>
  <c r="HF103" i="6" s="1"/>
  <c r="HG103" i="6" s="1"/>
  <c r="HH103" i="6"/>
  <c r="HI103" i="6" s="1"/>
  <c r="HJ103" i="6" s="1"/>
  <c r="HK103" i="6"/>
  <c r="AU92" i="19" s="1"/>
  <c r="HL103" i="6"/>
  <c r="AV92" i="19" s="1"/>
  <c r="HO103" i="6"/>
  <c r="HP103" i="6"/>
  <c r="HS103" i="6"/>
  <c r="HT103" i="6"/>
  <c r="HW103" i="6"/>
  <c r="HX103" i="6"/>
  <c r="IA103" i="6"/>
  <c r="IB103" i="6"/>
  <c r="IE103" i="6"/>
  <c r="IF103" i="6"/>
  <c r="II103" i="6"/>
  <c r="IJ103" i="6"/>
  <c r="IM103" i="6"/>
  <c r="IN103" i="6"/>
  <c r="IQ103" i="6"/>
  <c r="IR103" i="6"/>
  <c r="IU103" i="6"/>
  <c r="IV103" i="6"/>
  <c r="IY103" i="6"/>
  <c r="IZ103" i="6"/>
  <c r="JC103" i="6"/>
  <c r="JD103" i="6"/>
  <c r="JG103" i="6"/>
  <c r="JH103" i="6"/>
  <c r="JK103" i="6"/>
  <c r="JL103" i="6"/>
  <c r="JO103" i="6"/>
  <c r="JP103" i="6"/>
  <c r="JS103" i="6"/>
  <c r="JT103" i="6"/>
  <c r="JW103" i="6"/>
  <c r="BE92" i="19" s="1"/>
  <c r="JX103" i="6"/>
  <c r="BF92" i="19" s="1"/>
  <c r="KF103" i="6"/>
  <c r="KG103" i="6" s="1"/>
  <c r="KH103" i="6" s="1"/>
  <c r="KI103" i="6"/>
  <c r="KJ103" i="6" s="1"/>
  <c r="KK103" i="6" s="1"/>
  <c r="KL103" i="6"/>
  <c r="KM103" i="6" s="1"/>
  <c r="KN103" i="6" s="1"/>
  <c r="KO103" i="6"/>
  <c r="KS103" i="6"/>
  <c r="KT103" i="6" s="1"/>
  <c r="W104" i="6"/>
  <c r="X104" i="6"/>
  <c r="AE104" i="6"/>
  <c r="AF104" i="6"/>
  <c r="AI104" i="6"/>
  <c r="AJ104" i="6"/>
  <c r="AM104" i="6"/>
  <c r="AN104" i="6"/>
  <c r="AQ104" i="6"/>
  <c r="AR104" i="6"/>
  <c r="AU104" i="6"/>
  <c r="AQ93" i="19" s="1"/>
  <c r="AV104" i="6"/>
  <c r="AR93" i="19" s="1"/>
  <c r="AY104" i="6"/>
  <c r="AZ104" i="6"/>
  <c r="BA104" i="6"/>
  <c r="BD104" i="6"/>
  <c r="BE104" i="6"/>
  <c r="BF104" i="6"/>
  <c r="BI104" i="6"/>
  <c r="BJ104" i="6"/>
  <c r="BK104" i="6"/>
  <c r="BN104" i="6"/>
  <c r="BO104" i="6"/>
  <c r="BP104" i="6"/>
  <c r="BS104" i="6"/>
  <c r="BT104" i="6"/>
  <c r="BU104" i="6"/>
  <c r="BX104" i="6"/>
  <c r="BY104" i="6"/>
  <c r="CB104" i="6"/>
  <c r="CC104" i="6"/>
  <c r="CD104" i="6"/>
  <c r="BI93" i="19" s="1"/>
  <c r="CG104" i="6"/>
  <c r="CH104" i="6"/>
  <c r="CK104" i="6"/>
  <c r="CL104" i="6"/>
  <c r="CO104" i="6"/>
  <c r="CP104" i="6"/>
  <c r="CS104" i="6"/>
  <c r="CT104" i="6"/>
  <c r="CW104" i="6"/>
  <c r="CX104" i="6"/>
  <c r="DA104" i="6"/>
  <c r="DB104" i="6" s="1"/>
  <c r="DC104" i="6" s="1"/>
  <c r="DD104" i="6"/>
  <c r="DE104" i="6" s="1"/>
  <c r="DG104" i="6"/>
  <c r="DH104" i="6" s="1"/>
  <c r="DI104" i="6" s="1"/>
  <c r="DJ104" i="6"/>
  <c r="DK104" i="6" s="1"/>
  <c r="DL104" i="6" s="1"/>
  <c r="DM104" i="6"/>
  <c r="DN104" i="6" s="1"/>
  <c r="DO104" i="6" s="1"/>
  <c r="DP104" i="6"/>
  <c r="DQ104" i="6"/>
  <c r="DR104" i="6"/>
  <c r="DS104" i="6"/>
  <c r="DV104" i="6"/>
  <c r="DW104" i="6"/>
  <c r="DX104" i="6"/>
  <c r="DY104" i="6"/>
  <c r="EB104" i="6"/>
  <c r="EC104" i="6"/>
  <c r="ED104" i="6"/>
  <c r="EE104" i="6"/>
  <c r="EH104" i="6"/>
  <c r="EI104" i="6"/>
  <c r="EJ104" i="6"/>
  <c r="EK104" i="6"/>
  <c r="EN104" i="6"/>
  <c r="EO104" i="6"/>
  <c r="EP104" i="6"/>
  <c r="EQ104" i="6"/>
  <c r="ET104" i="6"/>
  <c r="BJ93" i="19" s="1"/>
  <c r="EU104" i="6"/>
  <c r="BK93" i="19" s="1"/>
  <c r="EV104" i="6"/>
  <c r="BL93" i="19" s="1"/>
  <c r="EW104" i="6"/>
  <c r="BM93" i="19" s="1"/>
  <c r="EZ104" i="6"/>
  <c r="FA104" i="6"/>
  <c r="FD104" i="6"/>
  <c r="FE104" i="6"/>
  <c r="FH104" i="6"/>
  <c r="FI104" i="6"/>
  <c r="FL104" i="6"/>
  <c r="FM104" i="6"/>
  <c r="FP104" i="6"/>
  <c r="AW93" i="19" s="1"/>
  <c r="FQ104" i="6"/>
  <c r="AX93" i="19" s="1"/>
  <c r="FT104" i="6"/>
  <c r="FU104" i="6"/>
  <c r="FV104" i="6"/>
  <c r="FW104" i="6"/>
  <c r="FZ104" i="6"/>
  <c r="GA104" i="6"/>
  <c r="GB104" i="6"/>
  <c r="GC104" i="6"/>
  <c r="GF104" i="6"/>
  <c r="GG104" i="6"/>
  <c r="GH104" i="6"/>
  <c r="GI104" i="6"/>
  <c r="GL104" i="6"/>
  <c r="AY93" i="19" s="1"/>
  <c r="GM104" i="6"/>
  <c r="AZ93" i="19" s="1"/>
  <c r="GN104" i="6"/>
  <c r="BA93" i="19" s="1"/>
  <c r="GO104" i="6"/>
  <c r="BB93" i="19" s="1"/>
  <c r="GR104" i="6"/>
  <c r="AS93" i="19" s="1"/>
  <c r="GS104" i="6"/>
  <c r="AT93" i="19" s="1"/>
  <c r="GV104" i="6"/>
  <c r="GW104" i="6" s="1"/>
  <c r="GX104" i="6" s="1"/>
  <c r="GY104" i="6"/>
  <c r="GZ104" i="6" s="1"/>
  <c r="HA104" i="6" s="1"/>
  <c r="HB104" i="6"/>
  <c r="HC104" i="6" s="1"/>
  <c r="HD104" i="6" s="1"/>
  <c r="HE104" i="6"/>
  <c r="HF104" i="6" s="1"/>
  <c r="HG104" i="6" s="1"/>
  <c r="HH104" i="6"/>
  <c r="HI104" i="6" s="1"/>
  <c r="HJ104" i="6" s="1"/>
  <c r="HK104" i="6"/>
  <c r="AU93" i="19" s="1"/>
  <c r="HL104" i="6"/>
  <c r="HO104" i="6"/>
  <c r="HP104" i="6"/>
  <c r="HS104" i="6"/>
  <c r="HT104" i="6"/>
  <c r="HW104" i="6"/>
  <c r="HX104" i="6"/>
  <c r="IA104" i="6"/>
  <c r="IB104" i="6"/>
  <c r="IE104" i="6"/>
  <c r="IF104" i="6"/>
  <c r="II104" i="6"/>
  <c r="IJ104" i="6"/>
  <c r="IM104" i="6"/>
  <c r="IN104" i="6"/>
  <c r="IQ104" i="6"/>
  <c r="IR104" i="6"/>
  <c r="IU104" i="6"/>
  <c r="IV104" i="6"/>
  <c r="IY104" i="6"/>
  <c r="IZ104" i="6"/>
  <c r="JC104" i="6"/>
  <c r="JD104" i="6"/>
  <c r="JG104" i="6"/>
  <c r="JH104" i="6"/>
  <c r="JK104" i="6"/>
  <c r="JL104" i="6"/>
  <c r="JO104" i="6"/>
  <c r="JP104" i="6"/>
  <c r="JS104" i="6"/>
  <c r="JT104" i="6"/>
  <c r="JW104" i="6"/>
  <c r="BE93" i="19" s="1"/>
  <c r="JX104" i="6"/>
  <c r="KF104" i="6"/>
  <c r="KG104" i="6" s="1"/>
  <c r="KH104" i="6" s="1"/>
  <c r="KI104" i="6"/>
  <c r="KJ104" i="6" s="1"/>
  <c r="KK104" i="6" s="1"/>
  <c r="KL104" i="6"/>
  <c r="KM104" i="6" s="1"/>
  <c r="KN104" i="6" s="1"/>
  <c r="KO104" i="6"/>
  <c r="KP104" i="6" s="1"/>
  <c r="KQ104" i="6" s="1"/>
  <c r="KS104" i="6"/>
  <c r="KT104" i="6" s="1"/>
  <c r="W105" i="6"/>
  <c r="X105" i="6"/>
  <c r="AE105" i="6"/>
  <c r="AF105" i="6"/>
  <c r="AI105" i="6"/>
  <c r="AJ105" i="6"/>
  <c r="AM105" i="6"/>
  <c r="AN105" i="6"/>
  <c r="AQ105" i="6"/>
  <c r="AR105" i="6"/>
  <c r="AU105" i="6"/>
  <c r="AQ94" i="19" s="1"/>
  <c r="AV105" i="6"/>
  <c r="AY105" i="6"/>
  <c r="AZ105" i="6"/>
  <c r="BA105" i="6"/>
  <c r="BD105" i="6"/>
  <c r="BE105" i="6"/>
  <c r="BF105" i="6"/>
  <c r="BI105" i="6"/>
  <c r="BJ105" i="6"/>
  <c r="BK105" i="6"/>
  <c r="BN105" i="6"/>
  <c r="BO105" i="6"/>
  <c r="BP105" i="6"/>
  <c r="BS105" i="6"/>
  <c r="BT105" i="6"/>
  <c r="BU105" i="6"/>
  <c r="BX105" i="6"/>
  <c r="BY105" i="6"/>
  <c r="CB105" i="6"/>
  <c r="CC105" i="6"/>
  <c r="CD105" i="6"/>
  <c r="BI94" i="19" s="1"/>
  <c r="CG105" i="6"/>
  <c r="CH105" i="6"/>
  <c r="CK105" i="6"/>
  <c r="CL105" i="6"/>
  <c r="CO105" i="6"/>
  <c r="CP105" i="6"/>
  <c r="CS105" i="6"/>
  <c r="CT105" i="6"/>
  <c r="CW105" i="6"/>
  <c r="CX105" i="6"/>
  <c r="DA105" i="6"/>
  <c r="DB105" i="6" s="1"/>
  <c r="DC105" i="6" s="1"/>
  <c r="DD105" i="6"/>
  <c r="DE105" i="6" s="1"/>
  <c r="DF105" i="6" s="1"/>
  <c r="DG105" i="6"/>
  <c r="DH105" i="6" s="1"/>
  <c r="DI105" i="6" s="1"/>
  <c r="DJ105" i="6"/>
  <c r="DK105" i="6" s="1"/>
  <c r="DL105" i="6" s="1"/>
  <c r="DM105" i="6"/>
  <c r="DN105" i="6" s="1"/>
  <c r="DO105" i="6" s="1"/>
  <c r="DP105" i="6"/>
  <c r="DQ105" i="6"/>
  <c r="DR105" i="6"/>
  <c r="DS105" i="6"/>
  <c r="DV105" i="6"/>
  <c r="DW105" i="6"/>
  <c r="DX105" i="6"/>
  <c r="DY105" i="6"/>
  <c r="EB105" i="6"/>
  <c r="EC105" i="6"/>
  <c r="ED105" i="6"/>
  <c r="EE105" i="6"/>
  <c r="EH105" i="6"/>
  <c r="EI105" i="6"/>
  <c r="EJ105" i="6"/>
  <c r="EK105" i="6"/>
  <c r="EN105" i="6"/>
  <c r="EO105" i="6"/>
  <c r="EP105" i="6"/>
  <c r="EQ105" i="6"/>
  <c r="ET105" i="6"/>
  <c r="EU105" i="6"/>
  <c r="BK94" i="19" s="1"/>
  <c r="EV105" i="6"/>
  <c r="BL94" i="19" s="1"/>
  <c r="EW105" i="6"/>
  <c r="EZ105" i="6"/>
  <c r="FA105" i="6"/>
  <c r="FD105" i="6"/>
  <c r="FE105" i="6"/>
  <c r="FH105" i="6"/>
  <c r="FI105" i="6"/>
  <c r="FL105" i="6"/>
  <c r="FM105" i="6"/>
  <c r="FP105" i="6"/>
  <c r="AW94" i="19" s="1"/>
  <c r="FQ105" i="6"/>
  <c r="AX94" i="19" s="1"/>
  <c r="FT105" i="6"/>
  <c r="FU105" i="6"/>
  <c r="FV105" i="6"/>
  <c r="FW105" i="6"/>
  <c r="FZ105" i="6"/>
  <c r="GA105" i="6"/>
  <c r="GB105" i="6"/>
  <c r="GC105" i="6"/>
  <c r="GF105" i="6"/>
  <c r="GG105" i="6"/>
  <c r="GH105" i="6"/>
  <c r="GI105" i="6"/>
  <c r="GL105" i="6"/>
  <c r="AY94" i="19" s="1"/>
  <c r="GM105" i="6"/>
  <c r="AZ94" i="19" s="1"/>
  <c r="GN105" i="6"/>
  <c r="BA94" i="19" s="1"/>
  <c r="GO105" i="6"/>
  <c r="BB94" i="19" s="1"/>
  <c r="GR105" i="6"/>
  <c r="AS94" i="19" s="1"/>
  <c r="GS105" i="6"/>
  <c r="AT94" i="19" s="1"/>
  <c r="GV105" i="6"/>
  <c r="GW105" i="6" s="1"/>
  <c r="GX105" i="6" s="1"/>
  <c r="GY105" i="6"/>
  <c r="GZ105" i="6" s="1"/>
  <c r="HA105" i="6" s="1"/>
  <c r="HB105" i="6"/>
  <c r="HC105" i="6" s="1"/>
  <c r="HD105" i="6" s="1"/>
  <c r="HE105" i="6"/>
  <c r="HF105" i="6" s="1"/>
  <c r="HG105" i="6" s="1"/>
  <c r="HH105" i="6"/>
  <c r="HI105" i="6" s="1"/>
  <c r="HJ105" i="6" s="1"/>
  <c r="HK105" i="6"/>
  <c r="HL105" i="6"/>
  <c r="AV94" i="19" s="1"/>
  <c r="HO105" i="6"/>
  <c r="HP105" i="6"/>
  <c r="HS105" i="6"/>
  <c r="HT105" i="6"/>
  <c r="HW105" i="6"/>
  <c r="HX105" i="6"/>
  <c r="IA105" i="6"/>
  <c r="IB105" i="6"/>
  <c r="IE105" i="6"/>
  <c r="IF105" i="6"/>
  <c r="II105" i="6"/>
  <c r="IJ105" i="6"/>
  <c r="IM105" i="6"/>
  <c r="IN105" i="6"/>
  <c r="IQ105" i="6"/>
  <c r="IR105" i="6"/>
  <c r="IU105" i="6"/>
  <c r="IV105" i="6"/>
  <c r="IY105" i="6"/>
  <c r="IZ105" i="6"/>
  <c r="JC105" i="6"/>
  <c r="JD105" i="6"/>
  <c r="JG105" i="6"/>
  <c r="JH105" i="6"/>
  <c r="JK105" i="6"/>
  <c r="JL105" i="6"/>
  <c r="JO105" i="6"/>
  <c r="JP105" i="6"/>
  <c r="JS105" i="6"/>
  <c r="JT105" i="6"/>
  <c r="JW105" i="6"/>
  <c r="BE94" i="19" s="1"/>
  <c r="JX105" i="6"/>
  <c r="BF94" i="19" s="1"/>
  <c r="AC94" i="19"/>
  <c r="KF105" i="6"/>
  <c r="KG105" i="6" s="1"/>
  <c r="KH105" i="6" s="1"/>
  <c r="KI105" i="6"/>
  <c r="KJ105" i="6" s="1"/>
  <c r="KK105" i="6" s="1"/>
  <c r="KL105" i="6"/>
  <c r="KM105" i="6" s="1"/>
  <c r="KN105" i="6" s="1"/>
  <c r="KO105" i="6"/>
  <c r="KP105" i="6" s="1"/>
  <c r="KQ105" i="6" s="1"/>
  <c r="W106" i="6"/>
  <c r="X106" i="6"/>
  <c r="AE106" i="6"/>
  <c r="AF106" i="6"/>
  <c r="AI106" i="6"/>
  <c r="AJ106" i="6"/>
  <c r="AM106" i="6"/>
  <c r="AN106" i="6"/>
  <c r="AQ106" i="6"/>
  <c r="AR106" i="6"/>
  <c r="AU106" i="6"/>
  <c r="AQ95" i="19" s="1"/>
  <c r="AV106" i="6"/>
  <c r="AY106" i="6"/>
  <c r="AZ106" i="6"/>
  <c r="BA106" i="6"/>
  <c r="BD106" i="6"/>
  <c r="BE106" i="6"/>
  <c r="BF106" i="6"/>
  <c r="BI106" i="6"/>
  <c r="BJ106" i="6"/>
  <c r="BK106" i="6"/>
  <c r="BN106" i="6"/>
  <c r="BO106" i="6"/>
  <c r="BP106" i="6"/>
  <c r="BS106" i="6"/>
  <c r="BT106" i="6"/>
  <c r="BU106" i="6"/>
  <c r="BX106" i="6"/>
  <c r="BY106" i="6"/>
  <c r="CB106" i="6"/>
  <c r="CC106" i="6"/>
  <c r="CD106" i="6"/>
  <c r="BI95" i="19" s="1"/>
  <c r="CG106" i="6"/>
  <c r="CH106" i="6"/>
  <c r="CK106" i="6"/>
  <c r="CL106" i="6"/>
  <c r="CO106" i="6"/>
  <c r="CP106" i="6"/>
  <c r="CS106" i="6"/>
  <c r="CT106" i="6"/>
  <c r="CW106" i="6"/>
  <c r="CX106" i="6"/>
  <c r="DA106" i="6"/>
  <c r="DB106" i="6" s="1"/>
  <c r="DC106" i="6" s="1"/>
  <c r="DD106" i="6"/>
  <c r="DE106" i="6" s="1"/>
  <c r="DF106" i="6" s="1"/>
  <c r="DG106" i="6"/>
  <c r="DH106" i="6" s="1"/>
  <c r="DI106" i="6" s="1"/>
  <c r="DJ106" i="6"/>
  <c r="DK106" i="6" s="1"/>
  <c r="DL106" i="6" s="1"/>
  <c r="DM106" i="6"/>
  <c r="DN106" i="6" s="1"/>
  <c r="DO106" i="6" s="1"/>
  <c r="DP106" i="6"/>
  <c r="DQ106" i="6"/>
  <c r="DR106" i="6"/>
  <c r="DS106" i="6"/>
  <c r="DV106" i="6"/>
  <c r="DW106" i="6"/>
  <c r="DX106" i="6"/>
  <c r="DY106" i="6"/>
  <c r="EB106" i="6"/>
  <c r="EC106" i="6"/>
  <c r="ED106" i="6"/>
  <c r="EE106" i="6"/>
  <c r="EH106" i="6"/>
  <c r="EI106" i="6"/>
  <c r="EJ106" i="6"/>
  <c r="EK106" i="6"/>
  <c r="EN106" i="6"/>
  <c r="EO106" i="6"/>
  <c r="EP106" i="6"/>
  <c r="EQ106" i="6"/>
  <c r="ET106" i="6"/>
  <c r="BJ95" i="19" s="1"/>
  <c r="EU106" i="6"/>
  <c r="BK95" i="19" s="1"/>
  <c r="EV106" i="6"/>
  <c r="BL95" i="19" s="1"/>
  <c r="EW106" i="6"/>
  <c r="EZ106" i="6"/>
  <c r="FA106" i="6"/>
  <c r="FD106" i="6"/>
  <c r="FE106" i="6"/>
  <c r="FH106" i="6"/>
  <c r="FI106" i="6"/>
  <c r="FL106" i="6"/>
  <c r="FM106" i="6"/>
  <c r="FP106" i="6"/>
  <c r="AW95" i="19" s="1"/>
  <c r="FQ106" i="6"/>
  <c r="AX95" i="19" s="1"/>
  <c r="FT106" i="6"/>
  <c r="FU106" i="6"/>
  <c r="FV106" i="6"/>
  <c r="FW106" i="6"/>
  <c r="FZ106" i="6"/>
  <c r="GA106" i="6"/>
  <c r="GB106" i="6"/>
  <c r="GC106" i="6"/>
  <c r="GF106" i="6"/>
  <c r="GG106" i="6"/>
  <c r="GH106" i="6"/>
  <c r="GI106" i="6"/>
  <c r="GL106" i="6"/>
  <c r="AY95" i="19" s="1"/>
  <c r="GM106" i="6"/>
  <c r="GN106" i="6"/>
  <c r="BA95" i="19" s="1"/>
  <c r="GO106" i="6"/>
  <c r="BB95" i="19" s="1"/>
  <c r="GR106" i="6"/>
  <c r="AS95" i="19" s="1"/>
  <c r="GS106" i="6"/>
  <c r="AT95" i="19" s="1"/>
  <c r="GV106" i="6"/>
  <c r="GW106" i="6" s="1"/>
  <c r="GX106" i="6" s="1"/>
  <c r="GY106" i="6"/>
  <c r="GZ106" i="6" s="1"/>
  <c r="HA106" i="6" s="1"/>
  <c r="HB106" i="6"/>
  <c r="HC106" i="6" s="1"/>
  <c r="HD106" i="6" s="1"/>
  <c r="HE106" i="6"/>
  <c r="HF106" i="6" s="1"/>
  <c r="HG106" i="6" s="1"/>
  <c r="HH106" i="6"/>
  <c r="HI106" i="6" s="1"/>
  <c r="HJ106" i="6" s="1"/>
  <c r="HK106" i="6"/>
  <c r="AU95" i="19" s="1"/>
  <c r="HL106" i="6"/>
  <c r="AV95" i="19" s="1"/>
  <c r="HO106" i="6"/>
  <c r="HP106" i="6"/>
  <c r="HS106" i="6"/>
  <c r="HT106" i="6"/>
  <c r="HW106" i="6"/>
  <c r="HX106" i="6"/>
  <c r="IA106" i="6"/>
  <c r="IB106" i="6"/>
  <c r="IE106" i="6"/>
  <c r="IF106" i="6"/>
  <c r="II106" i="6"/>
  <c r="IJ106" i="6"/>
  <c r="IM106" i="6"/>
  <c r="IN106" i="6"/>
  <c r="IQ106" i="6"/>
  <c r="IR106" i="6"/>
  <c r="IU106" i="6"/>
  <c r="IV106" i="6"/>
  <c r="IY106" i="6"/>
  <c r="IZ106" i="6"/>
  <c r="JC106" i="6"/>
  <c r="JD106" i="6"/>
  <c r="JG106" i="6"/>
  <c r="JH106" i="6"/>
  <c r="JK106" i="6"/>
  <c r="JL106" i="6"/>
  <c r="JO106" i="6"/>
  <c r="JP106" i="6"/>
  <c r="JS106" i="6"/>
  <c r="JT106" i="6"/>
  <c r="JW106" i="6"/>
  <c r="BE95" i="19" s="1"/>
  <c r="JX106" i="6"/>
  <c r="BF95" i="19" s="1"/>
  <c r="KF106" i="6"/>
  <c r="KG106" i="6" s="1"/>
  <c r="KH106" i="6" s="1"/>
  <c r="KI106" i="6"/>
  <c r="KJ106" i="6" s="1"/>
  <c r="KK106" i="6" s="1"/>
  <c r="KL106" i="6"/>
  <c r="KM106" i="6" s="1"/>
  <c r="KN106" i="6" s="1"/>
  <c r="KO106" i="6"/>
  <c r="KP106" i="6" s="1"/>
  <c r="KQ106" i="6" s="1"/>
  <c r="KS106" i="6"/>
  <c r="KT106" i="6" s="1"/>
  <c r="W107" i="6"/>
  <c r="X107" i="6"/>
  <c r="AE107" i="6"/>
  <c r="AF107" i="6"/>
  <c r="AI107" i="6"/>
  <c r="AJ107" i="6"/>
  <c r="AM107" i="6"/>
  <c r="AN107" i="6"/>
  <c r="AQ107" i="6"/>
  <c r="AR107" i="6"/>
  <c r="AU107" i="6"/>
  <c r="AQ96" i="19" s="1"/>
  <c r="AV107" i="6"/>
  <c r="AY107" i="6"/>
  <c r="AZ107" i="6"/>
  <c r="BA107" i="6"/>
  <c r="BD107" i="6"/>
  <c r="BE107" i="6"/>
  <c r="BF107" i="6"/>
  <c r="BI107" i="6"/>
  <c r="BJ107" i="6"/>
  <c r="BK107" i="6"/>
  <c r="BN107" i="6"/>
  <c r="BO107" i="6"/>
  <c r="BP107" i="6"/>
  <c r="BS107" i="6"/>
  <c r="BT107" i="6"/>
  <c r="BU107" i="6"/>
  <c r="BX107" i="6"/>
  <c r="BY107" i="6"/>
  <c r="CB107" i="6"/>
  <c r="CC107" i="6"/>
  <c r="CD107" i="6"/>
  <c r="CG107" i="6"/>
  <c r="CH107" i="6"/>
  <c r="CK107" i="6"/>
  <c r="CL107" i="6"/>
  <c r="CO107" i="6"/>
  <c r="CP107" i="6"/>
  <c r="CS107" i="6"/>
  <c r="CT107" i="6"/>
  <c r="CW107" i="6"/>
  <c r="CX107" i="6"/>
  <c r="DA107" i="6"/>
  <c r="DB107" i="6" s="1"/>
  <c r="DC107" i="6" s="1"/>
  <c r="DD107" i="6"/>
  <c r="DE107" i="6" s="1"/>
  <c r="DF107" i="6" s="1"/>
  <c r="DG107" i="6"/>
  <c r="DH107" i="6" s="1"/>
  <c r="DI107" i="6" s="1"/>
  <c r="DJ107" i="6"/>
  <c r="DK107" i="6" s="1"/>
  <c r="DL107" i="6" s="1"/>
  <c r="DM107" i="6"/>
  <c r="DN107" i="6" s="1"/>
  <c r="DO107" i="6" s="1"/>
  <c r="DP107" i="6"/>
  <c r="DQ107" i="6"/>
  <c r="DR107" i="6"/>
  <c r="DS107" i="6"/>
  <c r="DV107" i="6"/>
  <c r="DW107" i="6"/>
  <c r="DX107" i="6"/>
  <c r="DY107" i="6"/>
  <c r="EB107" i="6"/>
  <c r="EC107" i="6"/>
  <c r="ED107" i="6"/>
  <c r="EE107" i="6"/>
  <c r="EH107" i="6"/>
  <c r="EI107" i="6"/>
  <c r="EJ107" i="6"/>
  <c r="EK107" i="6"/>
  <c r="EN107" i="6"/>
  <c r="EO107" i="6"/>
  <c r="EP107" i="6"/>
  <c r="EQ107" i="6"/>
  <c r="ET107" i="6"/>
  <c r="EU107" i="6"/>
  <c r="BK96" i="19" s="1"/>
  <c r="EV107" i="6"/>
  <c r="BL96" i="19" s="1"/>
  <c r="EW107" i="6"/>
  <c r="BM96" i="19" s="1"/>
  <c r="EZ107" i="6"/>
  <c r="FA107" i="6"/>
  <c r="FD107" i="6"/>
  <c r="FE107" i="6"/>
  <c r="FH107" i="6"/>
  <c r="FI107" i="6"/>
  <c r="FL107" i="6"/>
  <c r="FM107" i="6"/>
  <c r="FP107" i="6"/>
  <c r="AW96" i="19" s="1"/>
  <c r="FQ107" i="6"/>
  <c r="AX96" i="19" s="1"/>
  <c r="FT107" i="6"/>
  <c r="FU107" i="6"/>
  <c r="FV107" i="6"/>
  <c r="FW107" i="6"/>
  <c r="FZ107" i="6"/>
  <c r="GA107" i="6"/>
  <c r="GB107" i="6"/>
  <c r="GC107" i="6"/>
  <c r="GF107" i="6"/>
  <c r="GG107" i="6"/>
  <c r="GH107" i="6"/>
  <c r="GI107" i="6"/>
  <c r="GL107" i="6"/>
  <c r="AY96" i="19" s="1"/>
  <c r="GM107" i="6"/>
  <c r="AZ96" i="19" s="1"/>
  <c r="GN107" i="6"/>
  <c r="BA96" i="19" s="1"/>
  <c r="GO107" i="6"/>
  <c r="BB96" i="19" s="1"/>
  <c r="GR107" i="6"/>
  <c r="AS96" i="19" s="1"/>
  <c r="GS107" i="6"/>
  <c r="AT96" i="19" s="1"/>
  <c r="GV107" i="6"/>
  <c r="GW107" i="6" s="1"/>
  <c r="GX107" i="6" s="1"/>
  <c r="GY107" i="6"/>
  <c r="GZ107" i="6" s="1"/>
  <c r="HA107" i="6" s="1"/>
  <c r="HB107" i="6"/>
  <c r="HC107" i="6" s="1"/>
  <c r="HD107" i="6" s="1"/>
  <c r="HE107" i="6"/>
  <c r="HF107" i="6" s="1"/>
  <c r="HG107" i="6" s="1"/>
  <c r="HH107" i="6"/>
  <c r="HI107" i="6" s="1"/>
  <c r="HJ107" i="6" s="1"/>
  <c r="HK107" i="6"/>
  <c r="AU96" i="19" s="1"/>
  <c r="HL107" i="6"/>
  <c r="AV96" i="19" s="1"/>
  <c r="HO107" i="6"/>
  <c r="HP107" i="6"/>
  <c r="HS107" i="6"/>
  <c r="HT107" i="6"/>
  <c r="HW107" i="6"/>
  <c r="HX107" i="6"/>
  <c r="IA107" i="6"/>
  <c r="IB107" i="6"/>
  <c r="IE107" i="6"/>
  <c r="IF107" i="6"/>
  <c r="II107" i="6"/>
  <c r="IJ107" i="6"/>
  <c r="IM107" i="6"/>
  <c r="IN107" i="6"/>
  <c r="IQ107" i="6"/>
  <c r="IR107" i="6"/>
  <c r="IU107" i="6"/>
  <c r="IV107" i="6"/>
  <c r="IY107" i="6"/>
  <c r="IZ107" i="6"/>
  <c r="JC107" i="6"/>
  <c r="JD107" i="6"/>
  <c r="JG107" i="6"/>
  <c r="JH107" i="6"/>
  <c r="JK107" i="6"/>
  <c r="JL107" i="6"/>
  <c r="JO107" i="6"/>
  <c r="JP107" i="6"/>
  <c r="JS107" i="6"/>
  <c r="JT107" i="6"/>
  <c r="JW107" i="6"/>
  <c r="BE96" i="19" s="1"/>
  <c r="JX107" i="6"/>
  <c r="BF96" i="19" s="1"/>
  <c r="AE96" i="19"/>
  <c r="KF107" i="6"/>
  <c r="KG107" i="6" s="1"/>
  <c r="KH107" i="6" s="1"/>
  <c r="KI107" i="6"/>
  <c r="KJ107" i="6" s="1"/>
  <c r="KK107" i="6" s="1"/>
  <c r="KL107" i="6"/>
  <c r="KM107" i="6" s="1"/>
  <c r="KN107" i="6" s="1"/>
  <c r="KO107" i="6"/>
  <c r="KP107" i="6" s="1"/>
  <c r="KQ107" i="6" s="1"/>
  <c r="KS107" i="6"/>
  <c r="KT107" i="6" s="1"/>
  <c r="W132" i="6"/>
  <c r="X132" i="6"/>
  <c r="AE132" i="6"/>
  <c r="AF132" i="6"/>
  <c r="AI132" i="6"/>
  <c r="AJ132" i="6"/>
  <c r="AM132" i="6"/>
  <c r="AN132" i="6"/>
  <c r="AQ132" i="6"/>
  <c r="AR132" i="6"/>
  <c r="AU132" i="6"/>
  <c r="AV132" i="6"/>
  <c r="AR97" i="19" s="1"/>
  <c r="AY132" i="6"/>
  <c r="AZ132" i="6"/>
  <c r="BA132" i="6"/>
  <c r="BD132" i="6"/>
  <c r="BE132" i="6"/>
  <c r="BF132" i="6"/>
  <c r="BI132" i="6"/>
  <c r="BJ132" i="6"/>
  <c r="BK132" i="6"/>
  <c r="BN132" i="6"/>
  <c r="BO132" i="6"/>
  <c r="BP132" i="6"/>
  <c r="BS132" i="6"/>
  <c r="BT132" i="6"/>
  <c r="BU132" i="6"/>
  <c r="BX132" i="6"/>
  <c r="BY132" i="6"/>
  <c r="CB132" i="6"/>
  <c r="CC132" i="6"/>
  <c r="CD132" i="6"/>
  <c r="BI97" i="19" s="1"/>
  <c r="CG132" i="6"/>
  <c r="CH132" i="6"/>
  <c r="CK132" i="6"/>
  <c r="CL132" i="6"/>
  <c r="CO132" i="6"/>
  <c r="CP132" i="6"/>
  <c r="CS132" i="6"/>
  <c r="CT132" i="6"/>
  <c r="CW132" i="6"/>
  <c r="CX132" i="6"/>
  <c r="DA132" i="6"/>
  <c r="DB132" i="6" s="1"/>
  <c r="DD132" i="6"/>
  <c r="DE132" i="6" s="1"/>
  <c r="DF132" i="6" s="1"/>
  <c r="DG132" i="6"/>
  <c r="DH132" i="6" s="1"/>
  <c r="DI132" i="6" s="1"/>
  <c r="DJ132" i="6"/>
  <c r="DK132" i="6" s="1"/>
  <c r="DM132" i="6"/>
  <c r="DN132" i="6" s="1"/>
  <c r="DO132" i="6" s="1"/>
  <c r="DP132" i="6"/>
  <c r="DQ132" i="6"/>
  <c r="DR132" i="6"/>
  <c r="DS132" i="6"/>
  <c r="DV132" i="6"/>
  <c r="DW132" i="6"/>
  <c r="DX132" i="6"/>
  <c r="DY132" i="6"/>
  <c r="EB132" i="6"/>
  <c r="EC132" i="6"/>
  <c r="ED132" i="6"/>
  <c r="EE132" i="6"/>
  <c r="EH132" i="6"/>
  <c r="EI132" i="6"/>
  <c r="EJ132" i="6"/>
  <c r="EK132" i="6"/>
  <c r="EN132" i="6"/>
  <c r="EO132" i="6"/>
  <c r="EP132" i="6"/>
  <c r="EQ132" i="6"/>
  <c r="ET132" i="6"/>
  <c r="EU132" i="6"/>
  <c r="BK97" i="19" s="1"/>
  <c r="EV132" i="6"/>
  <c r="BL97" i="19" s="1"/>
  <c r="EW132" i="6"/>
  <c r="BM97" i="19" s="1"/>
  <c r="EZ132" i="6"/>
  <c r="FA132" i="6"/>
  <c r="FD132" i="6"/>
  <c r="FE132" i="6"/>
  <c r="FH132" i="6"/>
  <c r="FI132" i="6"/>
  <c r="FL132" i="6"/>
  <c r="FM132" i="6"/>
  <c r="FP132" i="6"/>
  <c r="FQ132" i="6"/>
  <c r="AX97" i="19" s="1"/>
  <c r="FT132" i="6"/>
  <c r="FU132" i="6"/>
  <c r="FV132" i="6"/>
  <c r="FW132" i="6"/>
  <c r="FZ132" i="6"/>
  <c r="GA132" i="6"/>
  <c r="GB132" i="6"/>
  <c r="GC132" i="6"/>
  <c r="GF132" i="6"/>
  <c r="GG132" i="6"/>
  <c r="GH132" i="6"/>
  <c r="GI132" i="6"/>
  <c r="GL132" i="6"/>
  <c r="AY97" i="19" s="1"/>
  <c r="GM132" i="6"/>
  <c r="AZ97" i="19" s="1"/>
  <c r="GN132" i="6"/>
  <c r="BA97" i="19" s="1"/>
  <c r="GO132" i="6"/>
  <c r="BB97" i="19" s="1"/>
  <c r="GR132" i="6"/>
  <c r="GS132" i="6"/>
  <c r="AT97" i="19" s="1"/>
  <c r="GV132" i="6"/>
  <c r="GW132" i="6" s="1"/>
  <c r="GX132" i="6" s="1"/>
  <c r="GY132" i="6"/>
  <c r="GZ132" i="6" s="1"/>
  <c r="HA132" i="6" s="1"/>
  <c r="HB132" i="6"/>
  <c r="HC132" i="6" s="1"/>
  <c r="HD132" i="6" s="1"/>
  <c r="HE132" i="6"/>
  <c r="HF132" i="6" s="1"/>
  <c r="HG132" i="6" s="1"/>
  <c r="HH132" i="6"/>
  <c r="HI132" i="6" s="1"/>
  <c r="HJ132" i="6" s="1"/>
  <c r="HK132" i="6"/>
  <c r="HL132" i="6"/>
  <c r="AV97" i="19" s="1"/>
  <c r="HO132" i="6"/>
  <c r="HP132" i="6"/>
  <c r="HS132" i="6"/>
  <c r="HT132" i="6"/>
  <c r="HW132" i="6"/>
  <c r="HX132" i="6"/>
  <c r="IA132" i="6"/>
  <c r="IB132" i="6"/>
  <c r="IE132" i="6"/>
  <c r="IF132" i="6"/>
  <c r="II132" i="6"/>
  <c r="IJ132" i="6"/>
  <c r="IM132" i="6"/>
  <c r="IN132" i="6"/>
  <c r="IQ132" i="6"/>
  <c r="IR132" i="6"/>
  <c r="IU132" i="6"/>
  <c r="IV132" i="6"/>
  <c r="IY132" i="6"/>
  <c r="IZ132" i="6"/>
  <c r="JC132" i="6"/>
  <c r="JD132" i="6"/>
  <c r="JG132" i="6"/>
  <c r="JH132" i="6"/>
  <c r="JK132" i="6"/>
  <c r="JL132" i="6"/>
  <c r="JO132" i="6"/>
  <c r="JP132" i="6"/>
  <c r="JS132" i="6"/>
  <c r="JT132" i="6"/>
  <c r="JW132" i="6"/>
  <c r="JX132" i="6"/>
  <c r="BF97" i="19" s="1"/>
  <c r="KF132" i="6"/>
  <c r="KG132" i="6" s="1"/>
  <c r="KH132" i="6" s="1"/>
  <c r="KI132" i="6"/>
  <c r="KJ132" i="6" s="1"/>
  <c r="KK132" i="6" s="1"/>
  <c r="KL132" i="6"/>
  <c r="KM132" i="6" s="1"/>
  <c r="KN132" i="6" s="1"/>
  <c r="KO132" i="6"/>
  <c r="KP132" i="6" s="1"/>
  <c r="KQ132" i="6" s="1"/>
  <c r="KS132" i="6"/>
  <c r="KT132" i="6" s="1"/>
  <c r="DL132" i="6" l="1"/>
  <c r="R132" i="6"/>
  <c r="AO92" i="19"/>
  <c r="BD78" i="19"/>
  <c r="AP78" i="19"/>
  <c r="BG77" i="19"/>
  <c r="AO80" i="19"/>
  <c r="BC78" i="19"/>
  <c r="AO76" i="19"/>
  <c r="O78" i="19"/>
  <c r="CC78" i="19" s="1"/>
  <c r="BH75" i="19"/>
  <c r="IK86" i="6"/>
  <c r="IL86" i="6" s="1"/>
  <c r="IG102" i="6"/>
  <c r="IH102" i="6" s="1"/>
  <c r="BZ102" i="6"/>
  <c r="JQ106" i="6"/>
  <c r="JR106" i="6" s="1"/>
  <c r="AP79" i="19"/>
  <c r="BG74" i="19"/>
  <c r="BC79" i="19"/>
  <c r="AP93" i="19"/>
  <c r="AO90" i="19"/>
  <c r="AP84" i="19"/>
  <c r="R80" i="19"/>
  <c r="BQ80" i="19" s="1"/>
  <c r="R79" i="19"/>
  <c r="BQ79" i="19" s="1"/>
  <c r="JI86" i="6"/>
  <c r="JJ86" i="6" s="1"/>
  <c r="IC86" i="6"/>
  <c r="ID86" i="6" s="1"/>
  <c r="CM102" i="6"/>
  <c r="CN102" i="6" s="1"/>
  <c r="BC77" i="19"/>
  <c r="AO86" i="6"/>
  <c r="S88" i="19"/>
  <c r="BR88" i="19" s="1"/>
  <c r="FN99" i="6"/>
  <c r="FO99" i="6" s="1"/>
  <c r="S82" i="19"/>
  <c r="BR82" i="19" s="1"/>
  <c r="I79" i="19"/>
  <c r="U76" i="19"/>
  <c r="BT76" i="19" s="1"/>
  <c r="AO81" i="19"/>
  <c r="BH83" i="19"/>
  <c r="BG88" i="19"/>
  <c r="BD87" i="19"/>
  <c r="BG86" i="19"/>
  <c r="BC81" i="19"/>
  <c r="BD79" i="19"/>
  <c r="IK103" i="6"/>
  <c r="IL103" i="6" s="1"/>
  <c r="AO79" i="19"/>
  <c r="BH92" i="19"/>
  <c r="T88" i="19"/>
  <c r="BS88" i="19" s="1"/>
  <c r="BD92" i="19"/>
  <c r="AP92" i="19"/>
  <c r="FJ99" i="6"/>
  <c r="FK99" i="6" s="1"/>
  <c r="AO83" i="19"/>
  <c r="AS92" i="6"/>
  <c r="IG92" i="6"/>
  <c r="IH92" i="6" s="1"/>
  <c r="CM85" i="6"/>
  <c r="CN85" i="6" s="1"/>
  <c r="J89" i="19"/>
  <c r="T77" i="19"/>
  <c r="BS77" i="19" s="1"/>
  <c r="T76" i="19"/>
  <c r="BS76" i="19" s="1"/>
  <c r="AK85" i="6"/>
  <c r="AL85" i="6" s="1"/>
  <c r="AO107" i="6"/>
  <c r="AG88" i="6"/>
  <c r="AH88" i="6" s="1"/>
  <c r="JM86" i="6"/>
  <c r="JN86" i="6" s="1"/>
  <c r="AD85" i="6"/>
  <c r="BC84" i="19"/>
  <c r="HQ92" i="6"/>
  <c r="HR92" i="6" s="1"/>
  <c r="X83" i="19"/>
  <c r="JE98" i="6"/>
  <c r="JF98" i="6" s="1"/>
  <c r="S87" i="19"/>
  <c r="BR87" i="19" s="1"/>
  <c r="IW92" i="6"/>
  <c r="IX92" i="6" s="1"/>
  <c r="Y107" i="6"/>
  <c r="Z107" i="6" s="1"/>
  <c r="EX99" i="6"/>
  <c r="P83" i="19"/>
  <c r="BO83" i="19" s="1"/>
  <c r="IC99" i="6"/>
  <c r="ID99" i="6" s="1"/>
  <c r="BH78" i="19"/>
  <c r="BC75" i="19"/>
  <c r="CI101" i="6"/>
  <c r="CJ101" i="6" s="1"/>
  <c r="AW105" i="6"/>
  <c r="AG105" i="6"/>
  <c r="AH105" i="6" s="1"/>
  <c r="P86" i="19"/>
  <c r="BO86" i="19" s="1"/>
  <c r="J85" i="19"/>
  <c r="O83" i="19"/>
  <c r="CC83" i="19" s="1"/>
  <c r="BC82" i="19"/>
  <c r="AO82" i="19"/>
  <c r="BG81" i="19"/>
  <c r="N83" i="19"/>
  <c r="CB83" i="19" s="1"/>
  <c r="L80" i="19"/>
  <c r="BZ80" i="19" s="1"/>
  <c r="HM105" i="6"/>
  <c r="S90" i="19"/>
  <c r="BR90" i="19" s="1"/>
  <c r="S89" i="19"/>
  <c r="BR89" i="19" s="1"/>
  <c r="U88" i="19"/>
  <c r="BT88" i="19" s="1"/>
  <c r="N88" i="19"/>
  <c r="CB88" i="19" s="1"/>
  <c r="U83" i="19"/>
  <c r="BT83" i="19" s="1"/>
  <c r="BG95" i="19"/>
  <c r="BG92" i="19"/>
  <c r="BD89" i="19"/>
  <c r="IG101" i="6"/>
  <c r="IH101" i="6" s="1"/>
  <c r="BL106" i="6"/>
  <c r="BM106" i="6" s="1"/>
  <c r="IK88" i="6"/>
  <c r="IL88" i="6" s="1"/>
  <c r="M76" i="19"/>
  <c r="CA76" i="19" s="1"/>
  <c r="S92" i="19"/>
  <c r="BR92" i="19" s="1"/>
  <c r="AP91" i="19"/>
  <c r="U90" i="19"/>
  <c r="BT90" i="19" s="1"/>
  <c r="CM100" i="6"/>
  <c r="CN100" i="6" s="1"/>
  <c r="AG97" i="6"/>
  <c r="AH97" i="6" s="1"/>
  <c r="FR96" i="6"/>
  <c r="M83" i="19"/>
  <c r="CA83" i="19" s="1"/>
  <c r="FB87" i="6"/>
  <c r="FC87" i="6" s="1"/>
  <c r="DT87" i="6"/>
  <c r="DU87" i="6" s="1"/>
  <c r="CI102" i="6"/>
  <c r="CJ102" i="6" s="1"/>
  <c r="AO97" i="19"/>
  <c r="BG96" i="19"/>
  <c r="R92" i="19"/>
  <c r="BQ92" i="19" s="1"/>
  <c r="N92" i="19"/>
  <c r="CB92" i="19" s="1"/>
  <c r="H92" i="19"/>
  <c r="BY92" i="19" s="1"/>
  <c r="S91" i="19"/>
  <c r="BR91" i="19" s="1"/>
  <c r="BG90" i="19"/>
  <c r="AP88" i="19"/>
  <c r="L87" i="19"/>
  <c r="BZ87" i="19" s="1"/>
  <c r="U86" i="19"/>
  <c r="BT86" i="19" s="1"/>
  <c r="BC85" i="19"/>
  <c r="Q84" i="19"/>
  <c r="BP84" i="19" s="1"/>
  <c r="O84" i="19"/>
  <c r="CC84" i="19" s="1"/>
  <c r="BH94" i="19"/>
  <c r="U92" i="19"/>
  <c r="BT92" i="19" s="1"/>
  <c r="Q92" i="19"/>
  <c r="D92" i="19"/>
  <c r="BG91" i="19"/>
  <c r="G91" i="19"/>
  <c r="W90" i="19"/>
  <c r="O90" i="19"/>
  <c r="CC90" i="19" s="1"/>
  <c r="I90" i="19"/>
  <c r="JQ91" i="6"/>
  <c r="JR91" i="6" s="1"/>
  <c r="BH80" i="19"/>
  <c r="U79" i="19"/>
  <c r="BT79" i="19" s="1"/>
  <c r="AD90" i="6"/>
  <c r="IK89" i="6"/>
  <c r="IL89" i="6" s="1"/>
  <c r="IS106" i="6"/>
  <c r="IT106" i="6" s="1"/>
  <c r="AP96" i="19"/>
  <c r="T79" i="19"/>
  <c r="BS79" i="19" s="1"/>
  <c r="AA77" i="19"/>
  <c r="F77" i="19"/>
  <c r="AO77" i="19"/>
  <c r="CM106" i="6"/>
  <c r="CN106" i="6" s="1"/>
  <c r="JE132" i="6"/>
  <c r="JF132" i="6" s="1"/>
  <c r="IO107" i="6"/>
  <c r="IP107" i="6" s="1"/>
  <c r="G95" i="19"/>
  <c r="BV105" i="6"/>
  <c r="BW105" i="6" s="1"/>
  <c r="Y97" i="6"/>
  <c r="Z97" i="6" s="1"/>
  <c r="H79" i="19"/>
  <c r="BY79" i="19" s="1"/>
  <c r="IW87" i="6"/>
  <c r="IX87" i="6" s="1"/>
  <c r="U74" i="19"/>
  <c r="BT74" i="19" s="1"/>
  <c r="AO74" i="19"/>
  <c r="IC106" i="6"/>
  <c r="ID106" i="6" s="1"/>
  <c r="JE104" i="6"/>
  <c r="JF104" i="6" s="1"/>
  <c r="T83" i="19"/>
  <c r="BS83" i="19" s="1"/>
  <c r="AP82" i="19"/>
  <c r="BH81" i="19"/>
  <c r="AB80" i="19"/>
  <c r="BD80" i="19"/>
  <c r="AP80" i="19"/>
  <c r="J79" i="19"/>
  <c r="BG79" i="19"/>
  <c r="BH77" i="19"/>
  <c r="AW87" i="6"/>
  <c r="P75" i="19"/>
  <c r="BO75" i="19" s="1"/>
  <c r="AP75" i="19"/>
  <c r="AP95" i="19"/>
  <c r="Z91" i="19"/>
  <c r="X91" i="19"/>
  <c r="BC91" i="19"/>
  <c r="AO91" i="19"/>
  <c r="Q90" i="19"/>
  <c r="BP90" i="19" s="1"/>
  <c r="I86" i="19"/>
  <c r="BD85" i="19"/>
  <c r="W84" i="19"/>
  <c r="G79" i="19"/>
  <c r="H78" i="19"/>
  <c r="BY78" i="19" s="1"/>
  <c r="JQ132" i="6"/>
  <c r="JR132" i="6" s="1"/>
  <c r="AW107" i="6"/>
  <c r="JI103" i="6"/>
  <c r="JJ103" i="6" s="1"/>
  <c r="IO102" i="6"/>
  <c r="IP102" i="6" s="1"/>
  <c r="L91" i="19"/>
  <c r="BZ91" i="19" s="1"/>
  <c r="E91" i="19"/>
  <c r="J87" i="19"/>
  <c r="BG87" i="19"/>
  <c r="AA80" i="19"/>
  <c r="S80" i="19"/>
  <c r="BR80" i="19" s="1"/>
  <c r="O80" i="19"/>
  <c r="CC80" i="19" s="1"/>
  <c r="D80" i="19"/>
  <c r="Z79" i="19"/>
  <c r="BG90" i="6"/>
  <c r="BH90" i="6" s="1"/>
  <c r="JM89" i="6"/>
  <c r="JN89" i="6" s="1"/>
  <c r="IW89" i="6"/>
  <c r="IX89" i="6" s="1"/>
  <c r="U78" i="19"/>
  <c r="BT78" i="19" s="1"/>
  <c r="Q78" i="19"/>
  <c r="BP78" i="19" s="1"/>
  <c r="J78" i="19"/>
  <c r="BG78" i="19"/>
  <c r="F78" i="19"/>
  <c r="BD77" i="19"/>
  <c r="AP77" i="19"/>
  <c r="JQ87" i="6"/>
  <c r="JR87" i="6" s="1"/>
  <c r="JA87" i="6"/>
  <c r="JB87" i="6" s="1"/>
  <c r="IK87" i="6"/>
  <c r="IL87" i="6" s="1"/>
  <c r="JU85" i="6"/>
  <c r="JV85" i="6" s="1"/>
  <c r="AP74" i="19"/>
  <c r="FJ101" i="6"/>
  <c r="FK101" i="6" s="1"/>
  <c r="JE96" i="6"/>
  <c r="JF96" i="6" s="1"/>
  <c r="EX105" i="6"/>
  <c r="W88" i="19"/>
  <c r="IG98" i="6"/>
  <c r="IH98" i="6" s="1"/>
  <c r="HQ95" i="6"/>
  <c r="HR95" i="6" s="1"/>
  <c r="Z82" i="19"/>
  <c r="FJ93" i="6"/>
  <c r="FK93" i="6" s="1"/>
  <c r="CQ93" i="6"/>
  <c r="CR93" i="6" s="1"/>
  <c r="BH82" i="19"/>
  <c r="CQ90" i="6"/>
  <c r="CR90" i="6" s="1"/>
  <c r="BD76" i="19"/>
  <c r="F76" i="19"/>
  <c r="AP76" i="19"/>
  <c r="T75" i="19"/>
  <c r="BS75" i="19" s="1"/>
  <c r="BD75" i="19"/>
  <c r="S74" i="19"/>
  <c r="BR74" i="19" s="1"/>
  <c r="AO85" i="6"/>
  <c r="IO96" i="6"/>
  <c r="IP96" i="6" s="1"/>
  <c r="P93" i="19"/>
  <c r="BO93" i="19" s="1"/>
  <c r="CQ102" i="6"/>
  <c r="CR102" i="6" s="1"/>
  <c r="T89" i="19"/>
  <c r="BS89" i="19" s="1"/>
  <c r="AR94" i="19"/>
  <c r="AR76" i="19"/>
  <c r="IC132" i="6"/>
  <c r="ID132" i="6" s="1"/>
  <c r="R90" i="19"/>
  <c r="BQ90" i="19" s="1"/>
  <c r="H90" i="19"/>
  <c r="BY90" i="19" s="1"/>
  <c r="AP89" i="19"/>
  <c r="Z88" i="19"/>
  <c r="JE97" i="6"/>
  <c r="JF97" i="6" s="1"/>
  <c r="IO97" i="6"/>
  <c r="IP97" i="6" s="1"/>
  <c r="S86" i="19"/>
  <c r="BR86" i="19" s="1"/>
  <c r="O86" i="19"/>
  <c r="CC86" i="19" s="1"/>
  <c r="BD86" i="19"/>
  <c r="H86" i="19"/>
  <c r="BY86" i="19" s="1"/>
  <c r="AP86" i="19"/>
  <c r="P84" i="19"/>
  <c r="BO84" i="19" s="1"/>
  <c r="BD84" i="19"/>
  <c r="Y83" i="19"/>
  <c r="S83" i="19"/>
  <c r="BR83" i="19" s="1"/>
  <c r="BC83" i="19"/>
  <c r="U81" i="19"/>
  <c r="BT81" i="19" s="1"/>
  <c r="BD81" i="19"/>
  <c r="BC80" i="19"/>
  <c r="Y96" i="6"/>
  <c r="Z96" i="6" s="1"/>
  <c r="IG105" i="6"/>
  <c r="IH105" i="6" s="1"/>
  <c r="FJ105" i="6"/>
  <c r="FK105" i="6" s="1"/>
  <c r="BD83" i="19"/>
  <c r="BP97" i="19"/>
  <c r="BV132" i="6"/>
  <c r="BW132" i="6" s="1"/>
  <c r="AS132" i="6"/>
  <c r="JA107" i="6"/>
  <c r="JB107" i="6" s="1"/>
  <c r="BH96" i="19"/>
  <c r="R94" i="19"/>
  <c r="BQ94" i="19" s="1"/>
  <c r="BD94" i="19"/>
  <c r="T93" i="19"/>
  <c r="BS93" i="19" s="1"/>
  <c r="O91" i="19"/>
  <c r="CC91" i="19" s="1"/>
  <c r="Z90" i="19"/>
  <c r="R89" i="19"/>
  <c r="BQ89" i="19" s="1"/>
  <c r="FN100" i="6"/>
  <c r="FO100" i="6" s="1"/>
  <c r="JM99" i="6"/>
  <c r="JN99" i="6" s="1"/>
  <c r="BC87" i="19"/>
  <c r="AO86" i="19"/>
  <c r="AB85" i="19"/>
  <c r="Z84" i="19"/>
  <c r="HY95" i="6"/>
  <c r="HZ95" i="6" s="1"/>
  <c r="AO84" i="19"/>
  <c r="D84" i="19"/>
  <c r="BG80" i="19"/>
  <c r="T78" i="19"/>
  <c r="BS78" i="19" s="1"/>
  <c r="J76" i="19"/>
  <c r="AK87" i="6"/>
  <c r="AL87" i="6" s="1"/>
  <c r="AB94" i="19"/>
  <c r="GD105" i="6"/>
  <c r="GE105" i="6" s="1"/>
  <c r="IG100" i="6"/>
  <c r="IH100" i="6" s="1"/>
  <c r="Q89" i="19"/>
  <c r="BP89" i="19" s="1"/>
  <c r="BG89" i="19"/>
  <c r="FF96" i="6"/>
  <c r="FG96" i="6" s="1"/>
  <c r="Y95" i="6"/>
  <c r="Z95" i="6" s="1"/>
  <c r="CY90" i="6"/>
  <c r="IO87" i="6"/>
  <c r="IP87" i="6" s="1"/>
  <c r="I76" i="19"/>
  <c r="IC85" i="6"/>
  <c r="ID85" i="6" s="1"/>
  <c r="R77" i="19"/>
  <c r="BQ77" i="19" s="1"/>
  <c r="AA91" i="19"/>
  <c r="IW99" i="6"/>
  <c r="IX99" i="6" s="1"/>
  <c r="AO99" i="6"/>
  <c r="Y99" i="6"/>
  <c r="Z99" i="6" s="1"/>
  <c r="DK96" i="6"/>
  <c r="DL96" i="6" s="1"/>
  <c r="K85" i="19"/>
  <c r="AQ84" i="19"/>
  <c r="AW95" i="6"/>
  <c r="IO94" i="6"/>
  <c r="IP94" i="6" s="1"/>
  <c r="W83" i="19"/>
  <c r="KD92" i="6"/>
  <c r="KE92" i="6" s="1"/>
  <c r="AC81" i="19"/>
  <c r="N80" i="19"/>
  <c r="CB80" i="19" s="1"/>
  <c r="H80" i="19"/>
  <c r="BY80" i="19" s="1"/>
  <c r="IO85" i="6"/>
  <c r="IP85" i="6" s="1"/>
  <c r="R83" i="19"/>
  <c r="BQ83" i="19" s="1"/>
  <c r="T92" i="19"/>
  <c r="BS92" i="19" s="1"/>
  <c r="FB102" i="6"/>
  <c r="FC102" i="6" s="1"/>
  <c r="M91" i="19"/>
  <c r="CA91" i="19" s="1"/>
  <c r="D91" i="19"/>
  <c r="AB90" i="19"/>
  <c r="X90" i="19"/>
  <c r="P90" i="19"/>
  <c r="BO90" i="19" s="1"/>
  <c r="BD90" i="19"/>
  <c r="AP90" i="19"/>
  <c r="AB89" i="19"/>
  <c r="Z89" i="19"/>
  <c r="GZ96" i="6"/>
  <c r="HA96" i="6" s="1"/>
  <c r="V85" i="19"/>
  <c r="L83" i="19"/>
  <c r="BZ83" i="19" s="1"/>
  <c r="CE94" i="6"/>
  <c r="W82" i="19"/>
  <c r="AB74" i="19"/>
  <c r="G90" i="19"/>
  <c r="JM96" i="6"/>
  <c r="JN96" i="6" s="1"/>
  <c r="IG107" i="6"/>
  <c r="IH107" i="6" s="1"/>
  <c r="F91" i="19"/>
  <c r="GW93" i="6"/>
  <c r="GX93" i="6" s="1"/>
  <c r="V82" i="19"/>
  <c r="F82" i="19"/>
  <c r="O93" i="19"/>
  <c r="CC93" i="19" s="1"/>
  <c r="M92" i="19"/>
  <c r="G92" i="19"/>
  <c r="AO87" i="19"/>
  <c r="T86" i="19"/>
  <c r="BS86" i="19" s="1"/>
  <c r="L86" i="19"/>
  <c r="BZ86" i="19" s="1"/>
  <c r="G84" i="19"/>
  <c r="H84" i="19"/>
  <c r="BY84" i="19" s="1"/>
  <c r="Z75" i="19"/>
  <c r="Y86" i="6"/>
  <c r="Z86" i="6" s="1"/>
  <c r="U94" i="19"/>
  <c r="BT94" i="19" s="1"/>
  <c r="HY103" i="6"/>
  <c r="HZ103" i="6" s="1"/>
  <c r="BD88" i="19"/>
  <c r="W80" i="19"/>
  <c r="I80" i="19"/>
  <c r="F80" i="19"/>
  <c r="BW80" i="19" s="1"/>
  <c r="P76" i="19"/>
  <c r="BO76" i="19" s="1"/>
  <c r="DE87" i="6"/>
  <c r="DF87" i="6" s="1"/>
  <c r="K76" i="19"/>
  <c r="FN132" i="6"/>
  <c r="FO132" i="6" s="1"/>
  <c r="IW107" i="6"/>
  <c r="IX107" i="6" s="1"/>
  <c r="H91" i="19"/>
  <c r="BY91" i="19" s="1"/>
  <c r="CM105" i="6"/>
  <c r="CN105" i="6" s="1"/>
  <c r="G81" i="19"/>
  <c r="GZ89" i="6"/>
  <c r="HA89" i="6" s="1"/>
  <c r="V78" i="19"/>
  <c r="AO78" i="19"/>
  <c r="D78" i="19"/>
  <c r="S77" i="19"/>
  <c r="BR77" i="19" s="1"/>
  <c r="Q77" i="19"/>
  <c r="BP77" i="19" s="1"/>
  <c r="O77" i="19"/>
  <c r="CC77" i="19" s="1"/>
  <c r="CM88" i="6"/>
  <c r="CN88" i="6" s="1"/>
  <c r="I77" i="19"/>
  <c r="V76" i="19"/>
  <c r="BL85" i="6"/>
  <c r="BM85" i="6" s="1"/>
  <c r="HY132" i="6"/>
  <c r="HZ132" i="6" s="1"/>
  <c r="FB132" i="6"/>
  <c r="FC132" i="6" s="1"/>
  <c r="IK107" i="6"/>
  <c r="IL107" i="6" s="1"/>
  <c r="IS105" i="6"/>
  <c r="IT105" i="6" s="1"/>
  <c r="FF105" i="6"/>
  <c r="FG105" i="6" s="1"/>
  <c r="IG104" i="6"/>
  <c r="IH104" i="6" s="1"/>
  <c r="HQ104" i="6"/>
  <c r="HR104" i="6" s="1"/>
  <c r="FJ104" i="6"/>
  <c r="FK104" i="6" s="1"/>
  <c r="GJ103" i="6"/>
  <c r="GK103" i="6" s="1"/>
  <c r="R91" i="19"/>
  <c r="BQ91" i="19" s="1"/>
  <c r="P91" i="19"/>
  <c r="BO91" i="19" s="1"/>
  <c r="N91" i="19"/>
  <c r="BD91" i="19"/>
  <c r="R86" i="19"/>
  <c r="BQ86" i="19" s="1"/>
  <c r="CU97" i="6"/>
  <c r="S85" i="19"/>
  <c r="BR85" i="19" s="1"/>
  <c r="L85" i="19"/>
  <c r="BZ85" i="19" s="1"/>
  <c r="AO85" i="19"/>
  <c r="JU95" i="6"/>
  <c r="JV95" i="6" s="1"/>
  <c r="JE95" i="6"/>
  <c r="JF95" i="6" s="1"/>
  <c r="IO95" i="6"/>
  <c r="IP95" i="6" s="1"/>
  <c r="X84" i="19"/>
  <c r="FR95" i="6"/>
  <c r="FR94" i="6"/>
  <c r="AP83" i="19"/>
  <c r="JM91" i="6"/>
  <c r="JN91" i="6" s="1"/>
  <c r="IW91" i="6"/>
  <c r="IX91" i="6" s="1"/>
  <c r="IG91" i="6"/>
  <c r="IH91" i="6" s="1"/>
  <c r="J80" i="19"/>
  <c r="Y79" i="19"/>
  <c r="FR90" i="6"/>
  <c r="Q76" i="19"/>
  <c r="BP76" i="19" s="1"/>
  <c r="BC76" i="19"/>
  <c r="BH76" i="19"/>
  <c r="D76" i="19"/>
  <c r="AB75" i="19"/>
  <c r="D74" i="19"/>
  <c r="CI106" i="6"/>
  <c r="CJ106" i="6" s="1"/>
  <c r="JE105" i="6"/>
  <c r="JF105" i="6" s="1"/>
  <c r="HY105" i="6"/>
  <c r="HZ105" i="6" s="1"/>
  <c r="U93" i="19"/>
  <c r="BT93" i="19" s="1"/>
  <c r="M93" i="19"/>
  <c r="CA93" i="19" s="1"/>
  <c r="CI104" i="6"/>
  <c r="CJ104" i="6" s="1"/>
  <c r="Y92" i="19"/>
  <c r="CU102" i="6"/>
  <c r="HQ100" i="6"/>
  <c r="HR100" i="6" s="1"/>
  <c r="L89" i="19"/>
  <c r="BZ89" i="19" s="1"/>
  <c r="BH89" i="19"/>
  <c r="F89" i="19"/>
  <c r="KD98" i="6"/>
  <c r="KE98" i="6" s="1"/>
  <c r="AA87" i="19"/>
  <c r="Z87" i="19"/>
  <c r="W87" i="19"/>
  <c r="U87" i="19"/>
  <c r="BT87" i="19" s="1"/>
  <c r="M87" i="19"/>
  <c r="CA87" i="19" s="1"/>
  <c r="I87" i="19"/>
  <c r="BZ98" i="6"/>
  <c r="AB86" i="19"/>
  <c r="W86" i="19"/>
  <c r="FF97" i="6"/>
  <c r="FG97" i="6" s="1"/>
  <c r="DT97" i="6"/>
  <c r="DU97" i="6" s="1"/>
  <c r="J86" i="19"/>
  <c r="IW96" i="6"/>
  <c r="IX96" i="6" s="1"/>
  <c r="W85" i="19"/>
  <c r="AO94" i="6"/>
  <c r="BG82" i="19"/>
  <c r="P79" i="19"/>
  <c r="BO79" i="19" s="1"/>
  <c r="U77" i="19"/>
  <c r="BT77" i="19" s="1"/>
  <c r="BG76" i="19"/>
  <c r="FJ86" i="6"/>
  <c r="FK86" i="6" s="1"/>
  <c r="BG75" i="19"/>
  <c r="KD85" i="6"/>
  <c r="KE85" i="6" s="1"/>
  <c r="T74" i="19"/>
  <c r="BS74" i="19" s="1"/>
  <c r="BC74" i="19"/>
  <c r="JI107" i="6"/>
  <c r="JJ107" i="6" s="1"/>
  <c r="P96" i="19"/>
  <c r="BO96" i="19" s="1"/>
  <c r="AD107" i="6"/>
  <c r="JU106" i="6"/>
  <c r="JV106" i="6" s="1"/>
  <c r="FN106" i="6"/>
  <c r="FO106" i="6" s="1"/>
  <c r="CI105" i="6"/>
  <c r="CJ105" i="6" s="1"/>
  <c r="IO104" i="6"/>
  <c r="IP104" i="6" s="1"/>
  <c r="FB104" i="6"/>
  <c r="FC104" i="6" s="1"/>
  <c r="BD93" i="19"/>
  <c r="AK102" i="6"/>
  <c r="AL102" i="6" s="1"/>
  <c r="IS100" i="6"/>
  <c r="IT100" i="6" s="1"/>
  <c r="G89" i="19"/>
  <c r="AG100" i="6"/>
  <c r="AH100" i="6" s="1"/>
  <c r="BH88" i="19"/>
  <c r="AB87" i="19"/>
  <c r="HQ98" i="6"/>
  <c r="HR98" i="6" s="1"/>
  <c r="T87" i="19"/>
  <c r="BS87" i="19" s="1"/>
  <c r="AA85" i="19"/>
  <c r="R82" i="19"/>
  <c r="BQ82" i="19" s="1"/>
  <c r="P82" i="19"/>
  <c r="N82" i="19"/>
  <c r="CB82" i="19" s="1"/>
  <c r="AB81" i="19"/>
  <c r="Z81" i="19"/>
  <c r="X81" i="19"/>
  <c r="M81" i="19"/>
  <c r="CA81" i="19" s="1"/>
  <c r="BZ89" i="6"/>
  <c r="HY88" i="6"/>
  <c r="HZ88" i="6" s="1"/>
  <c r="L77" i="19"/>
  <c r="BZ77" i="19" s="1"/>
  <c r="JM87" i="6"/>
  <c r="JN87" i="6" s="1"/>
  <c r="Q75" i="19"/>
  <c r="BP75" i="19" s="1"/>
  <c r="F75" i="19"/>
  <c r="W74" i="19"/>
  <c r="O74" i="19"/>
  <c r="CC74" i="19" s="1"/>
  <c r="GD107" i="6"/>
  <c r="GE107" i="6" s="1"/>
  <c r="AB93" i="19"/>
  <c r="Y91" i="19"/>
  <c r="ER100" i="6"/>
  <c r="ES100" i="6" s="1"/>
  <c r="N89" i="19"/>
  <c r="CB89" i="19" s="1"/>
  <c r="H89" i="19"/>
  <c r="BY89" i="19" s="1"/>
  <c r="R85" i="19"/>
  <c r="BQ85" i="19" s="1"/>
  <c r="J84" i="19"/>
  <c r="F83" i="19"/>
  <c r="U82" i="19"/>
  <c r="M82" i="19"/>
  <c r="CA82" i="19" s="1"/>
  <c r="BD82" i="19"/>
  <c r="J82" i="19"/>
  <c r="G82" i="19"/>
  <c r="E82" i="19"/>
  <c r="P81" i="19"/>
  <c r="BO81" i="19" s="1"/>
  <c r="L81" i="19"/>
  <c r="BZ81" i="19" s="1"/>
  <c r="AP81" i="19"/>
  <c r="Y78" i="19"/>
  <c r="W78" i="19"/>
  <c r="I78" i="19"/>
  <c r="BH74" i="19"/>
  <c r="JU132" i="6"/>
  <c r="JV132" i="6" s="1"/>
  <c r="CM132" i="6"/>
  <c r="CN132" i="6" s="1"/>
  <c r="AG132" i="6"/>
  <c r="AH132" i="6" s="1"/>
  <c r="AK106" i="6"/>
  <c r="AL106" i="6" s="1"/>
  <c r="J94" i="19"/>
  <c r="FJ103" i="6"/>
  <c r="FK103" i="6" s="1"/>
  <c r="AG102" i="6"/>
  <c r="AH102" i="6" s="1"/>
  <c r="JY101" i="6"/>
  <c r="FF99" i="6"/>
  <c r="FG99" i="6" s="1"/>
  <c r="O88" i="19"/>
  <c r="CC88" i="19" s="1"/>
  <c r="CM99" i="6"/>
  <c r="CN99" i="6" s="1"/>
  <c r="H88" i="19"/>
  <c r="BY88" i="19" s="1"/>
  <c r="AG99" i="6"/>
  <c r="AH99" i="6" s="1"/>
  <c r="JU98" i="6"/>
  <c r="JV98" i="6" s="1"/>
  <c r="FF98" i="6"/>
  <c r="FG98" i="6" s="1"/>
  <c r="AP87" i="19"/>
  <c r="JU96" i="6"/>
  <c r="JV96" i="6" s="1"/>
  <c r="AG96" i="6"/>
  <c r="AH96" i="6" s="1"/>
  <c r="FF95" i="6"/>
  <c r="FG95" i="6" s="1"/>
  <c r="BG83" i="19"/>
  <c r="X82" i="19"/>
  <c r="T82" i="19"/>
  <c r="BS82" i="19" s="1"/>
  <c r="JA92" i="6"/>
  <c r="JB92" i="6" s="1"/>
  <c r="FN91" i="6"/>
  <c r="FO91" i="6" s="1"/>
  <c r="AK91" i="6"/>
  <c r="AL91" i="6" s="1"/>
  <c r="Q79" i="19"/>
  <c r="BP79" i="19" s="1"/>
  <c r="CM90" i="6"/>
  <c r="CN90" i="6" s="1"/>
  <c r="IO89" i="6"/>
  <c r="IP89" i="6" s="1"/>
  <c r="HY89" i="6"/>
  <c r="HZ89" i="6" s="1"/>
  <c r="JQ88" i="6"/>
  <c r="JR88" i="6" s="1"/>
  <c r="JA88" i="6"/>
  <c r="JB88" i="6" s="1"/>
  <c r="JQ86" i="6"/>
  <c r="JR86" i="6" s="1"/>
  <c r="JE86" i="6"/>
  <c r="JF86" i="6" s="1"/>
  <c r="Y75" i="19"/>
  <c r="X75" i="19"/>
  <c r="U75" i="19"/>
  <c r="BT75" i="19" s="1"/>
  <c r="AO75" i="19"/>
  <c r="AD86" i="6"/>
  <c r="JI85" i="6"/>
  <c r="JJ85" i="6" s="1"/>
  <c r="IS85" i="6"/>
  <c r="IT85" i="6" s="1"/>
  <c r="CQ85" i="6"/>
  <c r="CR85" i="6" s="1"/>
  <c r="Y85" i="6"/>
  <c r="Z85" i="6" s="1"/>
  <c r="JY105" i="6"/>
  <c r="KG100" i="6"/>
  <c r="KH100" i="6" s="1"/>
  <c r="AF89" i="19"/>
  <c r="DZ97" i="6"/>
  <c r="EA97" i="6" s="1"/>
  <c r="N86" i="19"/>
  <c r="CB86" i="19" s="1"/>
  <c r="HQ96" i="6"/>
  <c r="HR96" i="6" s="1"/>
  <c r="Q81" i="19"/>
  <c r="BP81" i="19" s="1"/>
  <c r="O81" i="19"/>
  <c r="CC81" i="19" s="1"/>
  <c r="J81" i="19"/>
  <c r="U80" i="19"/>
  <c r="BT80" i="19" s="1"/>
  <c r="O79" i="19"/>
  <c r="CC79" i="19" s="1"/>
  <c r="N78" i="19"/>
  <c r="CB78" i="19" s="1"/>
  <c r="DB89" i="6"/>
  <c r="DC89" i="6" s="1"/>
  <c r="K78" i="19"/>
  <c r="BL107" i="6"/>
  <c r="BM107" i="6" s="1"/>
  <c r="JE106" i="6"/>
  <c r="JF106" i="6" s="1"/>
  <c r="AS106" i="6"/>
  <c r="AO105" i="6"/>
  <c r="JU104" i="6"/>
  <c r="JV104" i="6" s="1"/>
  <c r="JE101" i="6"/>
  <c r="JF101" i="6" s="1"/>
  <c r="HY101" i="6"/>
  <c r="HZ101" i="6" s="1"/>
  <c r="FR100" i="6"/>
  <c r="R88" i="19"/>
  <c r="BQ88" i="19" s="1"/>
  <c r="Y87" i="19"/>
  <c r="R87" i="19"/>
  <c r="BQ87" i="19" s="1"/>
  <c r="JM97" i="6"/>
  <c r="JN97" i="6" s="1"/>
  <c r="M86" i="19"/>
  <c r="CA86" i="19" s="1"/>
  <c r="F86" i="19"/>
  <c r="KG96" i="6"/>
  <c r="KH96" i="6" s="1"/>
  <c r="AF85" i="19"/>
  <c r="FB96" i="6"/>
  <c r="FC96" i="6" s="1"/>
  <c r="AB82" i="19"/>
  <c r="O82" i="19"/>
  <c r="CC82" i="19" s="1"/>
  <c r="AA81" i="19"/>
  <c r="IS92" i="6"/>
  <c r="IT92" i="6" s="1"/>
  <c r="M78" i="19"/>
  <c r="CA78" i="19" s="1"/>
  <c r="Q74" i="19"/>
  <c r="BP74" i="19" s="1"/>
  <c r="M74" i="19"/>
  <c r="CA74" i="19" s="1"/>
  <c r="G74" i="19"/>
  <c r="GW97" i="6"/>
  <c r="GX97" i="6" s="1"/>
  <c r="V86" i="19"/>
  <c r="BJ94" i="19"/>
  <c r="DB94" i="6"/>
  <c r="DC94" i="6" s="1"/>
  <c r="K83" i="19"/>
  <c r="H82" i="19"/>
  <c r="BY82" i="19" s="1"/>
  <c r="O75" i="19"/>
  <c r="CC75" i="19" s="1"/>
  <c r="AW85" i="19"/>
  <c r="JM132" i="6"/>
  <c r="JN132" i="6" s="1"/>
  <c r="IW132" i="6"/>
  <c r="IX132" i="6" s="1"/>
  <c r="IG132" i="6"/>
  <c r="IH132" i="6" s="1"/>
  <c r="JU107" i="6"/>
  <c r="JV107" i="6" s="1"/>
  <c r="JE107" i="6"/>
  <c r="JF107" i="6" s="1"/>
  <c r="Y96" i="19"/>
  <c r="BB102" i="6"/>
  <c r="BC102" i="6" s="1"/>
  <c r="AO102" i="6"/>
  <c r="BZ99" i="6"/>
  <c r="BL99" i="6"/>
  <c r="BM99" i="6" s="1"/>
  <c r="AA86" i="19"/>
  <c r="CU95" i="6"/>
  <c r="JE94" i="6"/>
  <c r="JF94" i="6" s="1"/>
  <c r="Z83" i="19"/>
  <c r="J83" i="19"/>
  <c r="JE93" i="6"/>
  <c r="JF93" i="6" s="1"/>
  <c r="Y82" i="19"/>
  <c r="HY93" i="6"/>
  <c r="HZ93" i="6" s="1"/>
  <c r="FR93" i="6"/>
  <c r="AW82" i="19"/>
  <c r="IG88" i="6"/>
  <c r="IH88" i="6" s="1"/>
  <c r="X77" i="19"/>
  <c r="JU87" i="6"/>
  <c r="JV87" i="6" s="1"/>
  <c r="JE87" i="6"/>
  <c r="JF87" i="6" s="1"/>
  <c r="L76" i="19"/>
  <c r="BZ76" i="19" s="1"/>
  <c r="BQ87" i="6"/>
  <c r="BR87" i="6" s="1"/>
  <c r="HY86" i="6"/>
  <c r="HZ86" i="6" s="1"/>
  <c r="FF86" i="6"/>
  <c r="FG86" i="6" s="1"/>
  <c r="N75" i="19"/>
  <c r="CB75" i="19" s="1"/>
  <c r="GP85" i="6"/>
  <c r="L74" i="19"/>
  <c r="BZ74" i="19" s="1"/>
  <c r="IW97" i="6"/>
  <c r="IX97" i="6" s="1"/>
  <c r="K86" i="19"/>
  <c r="BG132" i="6"/>
  <c r="BH132" i="6" s="1"/>
  <c r="BQ102" i="6"/>
  <c r="BR102" i="6" s="1"/>
  <c r="Q83" i="19"/>
  <c r="BP83" i="19" s="1"/>
  <c r="I83" i="19"/>
  <c r="G83" i="19"/>
  <c r="H83" i="19"/>
  <c r="BY83" i="19" s="1"/>
  <c r="E83" i="19"/>
  <c r="R76" i="19"/>
  <c r="BQ76" i="19" s="1"/>
  <c r="M75" i="19"/>
  <c r="CA75" i="19" s="1"/>
  <c r="KD96" i="6"/>
  <c r="KE96" i="6" s="1"/>
  <c r="AE85" i="19"/>
  <c r="HM93" i="6"/>
  <c r="AU82" i="19"/>
  <c r="AC87" i="19"/>
  <c r="K88" i="19"/>
  <c r="AF78" i="19"/>
  <c r="W92" i="19"/>
  <c r="BC86" i="19"/>
  <c r="P80" i="19"/>
  <c r="Q95" i="19"/>
  <c r="BP95" i="19" s="1"/>
  <c r="X94" i="19"/>
  <c r="FB105" i="6"/>
  <c r="FC105" i="6" s="1"/>
  <c r="BB103" i="6"/>
  <c r="BC103" i="6" s="1"/>
  <c r="AK103" i="6"/>
  <c r="AL103" i="6" s="1"/>
  <c r="FJ102" i="6"/>
  <c r="FK102" i="6" s="1"/>
  <c r="J90" i="19"/>
  <c r="JQ99" i="6"/>
  <c r="JR99" i="6" s="1"/>
  <c r="IO99" i="6"/>
  <c r="IP99" i="6" s="1"/>
  <c r="E88" i="19"/>
  <c r="Y85" i="19"/>
  <c r="Z85" i="19"/>
  <c r="X85" i="19"/>
  <c r="GD96" i="6"/>
  <c r="GE96" i="6" s="1"/>
  <c r="U85" i="19"/>
  <c r="BT85" i="19" s="1"/>
  <c r="O85" i="19"/>
  <c r="CC85" i="19" s="1"/>
  <c r="KD95" i="6"/>
  <c r="KE95" i="6" s="1"/>
  <c r="AC84" i="19"/>
  <c r="N84" i="19"/>
  <c r="CB84" i="19" s="1"/>
  <c r="AO95" i="6"/>
  <c r="AA83" i="19"/>
  <c r="FB94" i="6"/>
  <c r="FC94" i="6" s="1"/>
  <c r="Z80" i="19"/>
  <c r="HU91" i="6"/>
  <c r="HV91" i="6" s="1"/>
  <c r="HU90" i="6"/>
  <c r="HV90" i="6" s="1"/>
  <c r="M79" i="19"/>
  <c r="CA79" i="19" s="1"/>
  <c r="FJ89" i="6"/>
  <c r="FK89" i="6" s="1"/>
  <c r="EL89" i="6"/>
  <c r="EM89" i="6" s="1"/>
  <c r="DZ89" i="6"/>
  <c r="EA89" i="6" s="1"/>
  <c r="G78" i="19"/>
  <c r="AB77" i="19"/>
  <c r="Z77" i="19"/>
  <c r="N77" i="19"/>
  <c r="CB77" i="19" s="1"/>
  <c r="CI88" i="6"/>
  <c r="CJ88" i="6" s="1"/>
  <c r="J77" i="19"/>
  <c r="G77" i="19"/>
  <c r="H77" i="19"/>
  <c r="BY77" i="19" s="1"/>
  <c r="E77" i="19"/>
  <c r="KG87" i="6"/>
  <c r="KH87" i="6" s="1"/>
  <c r="AF76" i="19"/>
  <c r="Y76" i="19"/>
  <c r="W76" i="19"/>
  <c r="N76" i="19"/>
  <c r="AR96" i="19"/>
  <c r="AU94" i="19"/>
  <c r="AF91" i="19"/>
  <c r="Q91" i="19"/>
  <c r="BP91" i="19" s="1"/>
  <c r="V92" i="19"/>
  <c r="K92" i="19"/>
  <c r="AA88" i="19"/>
  <c r="V83" i="19"/>
  <c r="HQ107" i="6"/>
  <c r="HR107" i="6" s="1"/>
  <c r="AK107" i="6"/>
  <c r="AL107" i="6" s="1"/>
  <c r="JI106" i="6"/>
  <c r="JJ106" i="6" s="1"/>
  <c r="GT106" i="6"/>
  <c r="IW105" i="6"/>
  <c r="IX105" i="6" s="1"/>
  <c r="BZ103" i="6"/>
  <c r="IS102" i="6"/>
  <c r="IT102" i="6" s="1"/>
  <c r="J91" i="19"/>
  <c r="JU100" i="6"/>
  <c r="JV100" i="6" s="1"/>
  <c r="HY100" i="6"/>
  <c r="HZ100" i="6" s="1"/>
  <c r="FJ100" i="6"/>
  <c r="FK100" i="6" s="1"/>
  <c r="G88" i="19"/>
  <c r="GD97" i="6"/>
  <c r="GE97" i="6" s="1"/>
  <c r="Q86" i="19"/>
  <c r="BP86" i="19" s="1"/>
  <c r="D86" i="19"/>
  <c r="CM96" i="6"/>
  <c r="CN96" i="6" s="1"/>
  <c r="BV96" i="6"/>
  <c r="BW96" i="6" s="1"/>
  <c r="FJ95" i="6"/>
  <c r="FK95" i="6" s="1"/>
  <c r="CQ95" i="6"/>
  <c r="CR95" i="6" s="1"/>
  <c r="I84" i="19"/>
  <c r="BH84" i="19"/>
  <c r="F84" i="19"/>
  <c r="E84" i="19"/>
  <c r="HU94" i="6"/>
  <c r="HV94" i="6" s="1"/>
  <c r="T81" i="19"/>
  <c r="BS81" i="19" s="1"/>
  <c r="I81" i="19"/>
  <c r="H81" i="19"/>
  <c r="BY81" i="19" s="1"/>
  <c r="F81" i="19"/>
  <c r="E81" i="19"/>
  <c r="X80" i="19"/>
  <c r="X79" i="19"/>
  <c r="GW90" i="6"/>
  <c r="GX90" i="6" s="1"/>
  <c r="V79" i="19"/>
  <c r="L79" i="19"/>
  <c r="BZ79" i="19" s="1"/>
  <c r="BH79" i="19"/>
  <c r="F79" i="19"/>
  <c r="AK90" i="6"/>
  <c r="AL90" i="6" s="1"/>
  <c r="AB78" i="19"/>
  <c r="Z78" i="19"/>
  <c r="IC89" i="6"/>
  <c r="ID89" i="6" s="1"/>
  <c r="S78" i="19"/>
  <c r="BR78" i="19" s="1"/>
  <c r="W77" i="19"/>
  <c r="D77" i="19"/>
  <c r="AA76" i="19"/>
  <c r="X76" i="19"/>
  <c r="G80" i="19"/>
  <c r="W79" i="19"/>
  <c r="N79" i="19"/>
  <c r="CB79" i="19" s="1"/>
  <c r="JU88" i="6"/>
  <c r="JV88" i="6" s="1"/>
  <c r="JE88" i="6"/>
  <c r="JF88" i="6" s="1"/>
  <c r="IO88" i="6"/>
  <c r="IP88" i="6" s="1"/>
  <c r="K80" i="19"/>
  <c r="Y77" i="19"/>
  <c r="J97" i="19"/>
  <c r="D93" i="19"/>
  <c r="Z92" i="19"/>
  <c r="T91" i="19"/>
  <c r="BS91" i="19" s="1"/>
  <c r="CI100" i="6"/>
  <c r="CJ100" i="6" s="1"/>
  <c r="BV100" i="6"/>
  <c r="BW100" i="6" s="1"/>
  <c r="IC98" i="6"/>
  <c r="ID98" i="6" s="1"/>
  <c r="BV98" i="6"/>
  <c r="BW98" i="6" s="1"/>
  <c r="G87" i="19"/>
  <c r="AO96" i="6"/>
  <c r="AA84" i="19"/>
  <c r="IW95" i="6"/>
  <c r="IX95" i="6" s="1"/>
  <c r="GD95" i="6"/>
  <c r="GE95" i="6" s="1"/>
  <c r="ER95" i="6"/>
  <c r="ES95" i="6" s="1"/>
  <c r="JM94" i="6"/>
  <c r="JN94" i="6" s="1"/>
  <c r="JI91" i="6"/>
  <c r="JJ91" i="6" s="1"/>
  <c r="IS91" i="6"/>
  <c r="IT91" i="6" s="1"/>
  <c r="AB79" i="19"/>
  <c r="GP90" i="6"/>
  <c r="CI89" i="6"/>
  <c r="CJ89" i="6" s="1"/>
  <c r="IO132" i="6"/>
  <c r="IP132" i="6" s="1"/>
  <c r="ER132" i="6"/>
  <c r="ES132" i="6" s="1"/>
  <c r="JM107" i="6"/>
  <c r="JN107" i="6" s="1"/>
  <c r="FN107" i="6"/>
  <c r="FO107" i="6" s="1"/>
  <c r="Y106" i="6"/>
  <c r="Z106" i="6" s="1"/>
  <c r="F93" i="19"/>
  <c r="E93" i="19"/>
  <c r="AO89" i="19"/>
  <c r="E89" i="19"/>
  <c r="AB88" i="19"/>
  <c r="CU99" i="6"/>
  <c r="IO98" i="6"/>
  <c r="IP98" i="6" s="1"/>
  <c r="CU98" i="6"/>
  <c r="H87" i="19"/>
  <c r="BY87" i="19" s="1"/>
  <c r="FR97" i="6"/>
  <c r="Q85" i="19"/>
  <c r="BP85" i="19" s="1"/>
  <c r="BH85" i="19"/>
  <c r="AB84" i="19"/>
  <c r="T84" i="19"/>
  <c r="BS84" i="19" s="1"/>
  <c r="AG95" i="6"/>
  <c r="AH95" i="6" s="1"/>
  <c r="JM93" i="6"/>
  <c r="JN93" i="6" s="1"/>
  <c r="HQ93" i="6"/>
  <c r="HR93" i="6" s="1"/>
  <c r="AO92" i="6"/>
  <c r="Y92" i="6"/>
  <c r="Z92" i="6" s="1"/>
  <c r="JU91" i="6"/>
  <c r="JV91" i="6" s="1"/>
  <c r="JE91" i="6"/>
  <c r="JF91" i="6" s="1"/>
  <c r="IO91" i="6"/>
  <c r="IP91" i="6" s="1"/>
  <c r="CI91" i="6"/>
  <c r="CJ91" i="6" s="1"/>
  <c r="HU88" i="6"/>
  <c r="HV88" i="6" s="1"/>
  <c r="FJ87" i="6"/>
  <c r="FK87" i="6" s="1"/>
  <c r="JA132" i="6"/>
  <c r="JB132" i="6" s="1"/>
  <c r="BT97" i="19"/>
  <c r="IW106" i="6"/>
  <c r="IX106" i="6" s="1"/>
  <c r="Y93" i="19"/>
  <c r="Q93" i="19"/>
  <c r="BP93" i="19" s="1"/>
  <c r="BZ104" i="6"/>
  <c r="BL104" i="6"/>
  <c r="BM104" i="6" s="1"/>
  <c r="D89" i="19"/>
  <c r="JE99" i="6"/>
  <c r="JF99" i="6" s="1"/>
  <c r="FX99" i="6"/>
  <c r="FY99" i="6" s="1"/>
  <c r="CQ99" i="6"/>
  <c r="CR99" i="6" s="1"/>
  <c r="K87" i="19"/>
  <c r="GT96" i="6"/>
  <c r="M85" i="19"/>
  <c r="CA85" i="19" s="1"/>
  <c r="BG85" i="19"/>
  <c r="G85" i="19"/>
  <c r="FJ92" i="6"/>
  <c r="FK92" i="6" s="1"/>
  <c r="GD91" i="6"/>
  <c r="GE91" i="6" s="1"/>
  <c r="Q80" i="19"/>
  <c r="BP80" i="19" s="1"/>
  <c r="M80" i="19"/>
  <c r="CA80" i="19" s="1"/>
  <c r="JA90" i="6"/>
  <c r="JB90" i="6" s="1"/>
  <c r="JM88" i="6"/>
  <c r="JN88" i="6" s="1"/>
  <c r="IW88" i="6"/>
  <c r="IX88" i="6" s="1"/>
  <c r="DZ88" i="6"/>
  <c r="EA88" i="6" s="1"/>
  <c r="IC87" i="6"/>
  <c r="ID87" i="6" s="1"/>
  <c r="S75" i="19"/>
  <c r="BR75" i="19" s="1"/>
  <c r="G75" i="19"/>
  <c r="D75" i="19"/>
  <c r="HU85" i="6"/>
  <c r="HV85" i="6" s="1"/>
  <c r="R74" i="19"/>
  <c r="BQ74" i="19" s="1"/>
  <c r="E74" i="19"/>
  <c r="FR91" i="6"/>
  <c r="AW80" i="19"/>
  <c r="DZ86" i="6"/>
  <c r="EA86" i="6" s="1"/>
  <c r="L75" i="19"/>
  <c r="BZ75" i="19" s="1"/>
  <c r="N74" i="19"/>
  <c r="CB74" i="19" s="1"/>
  <c r="JM103" i="6"/>
  <c r="JN103" i="6" s="1"/>
  <c r="AA92" i="19"/>
  <c r="DE92" i="6"/>
  <c r="DF92" i="6" s="1"/>
  <c r="K81" i="19"/>
  <c r="HF91" i="6"/>
  <c r="HG91" i="6" s="1"/>
  <c r="V80" i="19"/>
  <c r="S76" i="19"/>
  <c r="BR76" i="19" s="1"/>
  <c r="AA75" i="19"/>
  <c r="S93" i="19"/>
  <c r="BR93" i="19" s="1"/>
  <c r="CQ104" i="6"/>
  <c r="CR104" i="6" s="1"/>
  <c r="BB104" i="6"/>
  <c r="BC104" i="6" s="1"/>
  <c r="KM92" i="6"/>
  <c r="KN92" i="6" s="1"/>
  <c r="AF81" i="19"/>
  <c r="IC92" i="6"/>
  <c r="ID92" i="6" s="1"/>
  <c r="W81" i="19"/>
  <c r="S81" i="19"/>
  <c r="AK92" i="6"/>
  <c r="AL92" i="6" s="1"/>
  <c r="JA91" i="6"/>
  <c r="JB91" i="6" s="1"/>
  <c r="Y80" i="19"/>
  <c r="IK91" i="6"/>
  <c r="IL91" i="6" s="1"/>
  <c r="H76" i="19"/>
  <c r="BY76" i="19" s="1"/>
  <c r="J75" i="19"/>
  <c r="H75" i="19"/>
  <c r="BY75" i="19" s="1"/>
  <c r="AF82" i="19"/>
  <c r="Y81" i="19"/>
  <c r="JM106" i="6"/>
  <c r="JN106" i="6" s="1"/>
  <c r="AA95" i="19"/>
  <c r="BG93" i="19"/>
  <c r="S84" i="19"/>
  <c r="BR84" i="19" s="1"/>
  <c r="M84" i="19"/>
  <c r="CA84" i="19" s="1"/>
  <c r="GP93" i="6"/>
  <c r="BB82" i="19"/>
  <c r="EF93" i="6"/>
  <c r="EG93" i="6" s="1"/>
  <c r="DB93" i="6"/>
  <c r="DC93" i="6" s="1"/>
  <c r="K82" i="19"/>
  <c r="CM93" i="6"/>
  <c r="CN93" i="6" s="1"/>
  <c r="I82" i="19"/>
  <c r="AW93" i="6"/>
  <c r="AQ82" i="19"/>
  <c r="GT92" i="6"/>
  <c r="AS81" i="19"/>
  <c r="R81" i="19"/>
  <c r="BQ81" i="19" s="1"/>
  <c r="N81" i="19"/>
  <c r="CB81" i="19" s="1"/>
  <c r="W75" i="19"/>
  <c r="I75" i="19"/>
  <c r="DB85" i="6"/>
  <c r="DC85" i="6" s="1"/>
  <c r="K74" i="19"/>
  <c r="K77" i="19"/>
  <c r="FJ88" i="6"/>
  <c r="FK88" i="6" s="1"/>
  <c r="P77" i="19"/>
  <c r="BO77" i="19" s="1"/>
  <c r="KD86" i="6"/>
  <c r="KE86" i="6" s="1"/>
  <c r="AD75" i="19"/>
  <c r="DB86" i="6"/>
  <c r="DC86" i="6" s="1"/>
  <c r="K75" i="19"/>
  <c r="AW86" i="6"/>
  <c r="AQ75" i="19"/>
  <c r="Z74" i="19"/>
  <c r="CI85" i="6"/>
  <c r="CJ85" i="6" s="1"/>
  <c r="J74" i="19"/>
  <c r="T80" i="19"/>
  <c r="BS80" i="19" s="1"/>
  <c r="AO94" i="19"/>
  <c r="DN98" i="6"/>
  <c r="DO98" i="6" s="1"/>
  <c r="HI95" i="6"/>
  <c r="HJ95" i="6" s="1"/>
  <c r="V84" i="19"/>
  <c r="GT95" i="6"/>
  <c r="AS84" i="19"/>
  <c r="R84" i="19"/>
  <c r="L84" i="19"/>
  <c r="BZ84" i="19" s="1"/>
  <c r="Y87" i="6"/>
  <c r="Z87" i="6" s="1"/>
  <c r="E76" i="19"/>
  <c r="HM86" i="6"/>
  <c r="FX86" i="6"/>
  <c r="FY86" i="6" s="1"/>
  <c r="R75" i="19"/>
  <c r="BQ75" i="19" s="1"/>
  <c r="JM85" i="6"/>
  <c r="JN85" i="6" s="1"/>
  <c r="AA74" i="19"/>
  <c r="H74" i="19"/>
  <c r="BY74" i="19" s="1"/>
  <c r="F74" i="19"/>
  <c r="IW98" i="6"/>
  <c r="IX98" i="6" s="1"/>
  <c r="HC98" i="6"/>
  <c r="HD98" i="6" s="1"/>
  <c r="V87" i="19"/>
  <c r="N87" i="19"/>
  <c r="CB87" i="19" s="1"/>
  <c r="M88" i="19"/>
  <c r="CA88" i="19" s="1"/>
  <c r="V77" i="19"/>
  <c r="M77" i="19"/>
  <c r="CA77" i="19" s="1"/>
  <c r="AU75" i="19"/>
  <c r="AC74" i="19"/>
  <c r="X88" i="19"/>
  <c r="GZ99" i="6"/>
  <c r="HA99" i="6" s="1"/>
  <c r="V88" i="19"/>
  <c r="BV99" i="6"/>
  <c r="BW99" i="6" s="1"/>
  <c r="F88" i="19"/>
  <c r="GT132" i="6"/>
  <c r="CE132" i="6"/>
  <c r="AO132" i="6"/>
  <c r="AA93" i="19"/>
  <c r="AK104" i="6"/>
  <c r="AL104" i="6" s="1"/>
  <c r="KS88" i="6"/>
  <c r="KT88" i="6" s="1"/>
  <c r="AF77" i="19"/>
  <c r="AG86" i="6"/>
  <c r="AH86" i="6" s="1"/>
  <c r="Y74" i="19"/>
  <c r="AT85" i="19"/>
  <c r="P78" i="19"/>
  <c r="BO78" i="19" s="1"/>
  <c r="BH97" i="19"/>
  <c r="BB105" i="6"/>
  <c r="BC105" i="6" s="1"/>
  <c r="IG95" i="6"/>
  <c r="IH95" i="6" s="1"/>
  <c r="G76" i="19"/>
  <c r="JA86" i="6"/>
  <c r="JB86" i="6" s="1"/>
  <c r="BD74" i="19"/>
  <c r="AF88" i="19"/>
  <c r="U84" i="19"/>
  <c r="BT84" i="19" s="1"/>
  <c r="AB76" i="19"/>
  <c r="AK132" i="6"/>
  <c r="AL132" i="6" s="1"/>
  <c r="BG106" i="6"/>
  <c r="BH106" i="6" s="1"/>
  <c r="AG106" i="6"/>
  <c r="AH106" i="6" s="1"/>
  <c r="HU105" i="6"/>
  <c r="HV105" i="6" s="1"/>
  <c r="AG101" i="6"/>
  <c r="AH101" i="6" s="1"/>
  <c r="AO97" i="6"/>
  <c r="IK96" i="6"/>
  <c r="IL96" i="6" s="1"/>
  <c r="FX90" i="6"/>
  <c r="FY90" i="6" s="1"/>
  <c r="S79" i="19"/>
  <c r="BR79" i="19" s="1"/>
  <c r="DB90" i="6"/>
  <c r="DC90" i="6" s="1"/>
  <c r="K79" i="19"/>
  <c r="BZ90" i="6"/>
  <c r="JI89" i="6"/>
  <c r="JJ89" i="6" s="1"/>
  <c r="AA78" i="19"/>
  <c r="IS89" i="6"/>
  <c r="IT89" i="6" s="1"/>
  <c r="GJ89" i="6"/>
  <c r="GK89" i="6" s="1"/>
  <c r="R78" i="19"/>
  <c r="BQ78" i="19" s="1"/>
  <c r="CQ105" i="6"/>
  <c r="CR105" i="6" s="1"/>
  <c r="Y105" i="6"/>
  <c r="Z105" i="6" s="1"/>
  <c r="IG99" i="6"/>
  <c r="IH99" i="6" s="1"/>
  <c r="FJ96" i="6"/>
  <c r="FK96" i="6" s="1"/>
  <c r="HQ85" i="6"/>
  <c r="HR85" i="6" s="1"/>
  <c r="X74" i="19"/>
  <c r="P74" i="19"/>
  <c r="BO74" i="19" s="1"/>
  <c r="I74" i="19"/>
  <c r="BV85" i="6"/>
  <c r="BW85" i="6" s="1"/>
  <c r="BG100" i="6"/>
  <c r="BH100" i="6" s="1"/>
  <c r="DZ96" i="6"/>
  <c r="EA96" i="6" s="1"/>
  <c r="KG95" i="6"/>
  <c r="KH95" i="6" s="1"/>
  <c r="AF84" i="19"/>
  <c r="ER87" i="6"/>
  <c r="ES87" i="6" s="1"/>
  <c r="O76" i="19"/>
  <c r="CC76" i="19" s="1"/>
  <c r="BV86" i="6"/>
  <c r="BW86" i="6" s="1"/>
  <c r="KM85" i="6"/>
  <c r="KN85" i="6" s="1"/>
  <c r="AF74" i="19"/>
  <c r="V93" i="19"/>
  <c r="K90" i="19"/>
  <c r="X78" i="19"/>
  <c r="V75" i="19"/>
  <c r="V74" i="19"/>
  <c r="GD132" i="6"/>
  <c r="GE132" i="6" s="1"/>
  <c r="DZ100" i="6"/>
  <c r="EA100" i="6" s="1"/>
  <c r="CE100" i="6"/>
  <c r="HQ97" i="6"/>
  <c r="HR97" i="6" s="1"/>
  <c r="JI90" i="6"/>
  <c r="JJ90" i="6" s="1"/>
  <c r="AA79" i="19"/>
  <c r="GT90" i="6"/>
  <c r="AS79" i="19"/>
  <c r="GJ90" i="6"/>
  <c r="GK90" i="6" s="1"/>
  <c r="HY107" i="6"/>
  <c r="HZ107" i="6" s="1"/>
  <c r="P89" i="19"/>
  <c r="BO89" i="19" s="1"/>
  <c r="P85" i="19"/>
  <c r="AF75" i="19"/>
  <c r="AS97" i="19"/>
  <c r="BC88" i="19"/>
  <c r="K84" i="19"/>
  <c r="D79" i="19"/>
  <c r="Z76" i="19"/>
  <c r="M96" i="19"/>
  <c r="CA96" i="19" s="1"/>
  <c r="FF102" i="6"/>
  <c r="FG102" i="6" s="1"/>
  <c r="JQ101" i="6"/>
  <c r="JR101" i="6" s="1"/>
  <c r="HU101" i="6"/>
  <c r="HV101" i="6" s="1"/>
  <c r="M90" i="19"/>
  <c r="CA90" i="19" s="1"/>
  <c r="BV101" i="6"/>
  <c r="BW101" i="6" s="1"/>
  <c r="GT100" i="6"/>
  <c r="CQ100" i="6"/>
  <c r="CR100" i="6" s="1"/>
  <c r="Q87" i="19"/>
  <c r="BP87" i="19" s="1"/>
  <c r="AW98" i="6"/>
  <c r="AG98" i="6"/>
  <c r="AH98" i="6" s="1"/>
  <c r="FJ97" i="6"/>
  <c r="FK97" i="6" s="1"/>
  <c r="EL97" i="6"/>
  <c r="EM97" i="6" s="1"/>
  <c r="BB97" i="6"/>
  <c r="BC97" i="6" s="1"/>
  <c r="IG96" i="6"/>
  <c r="IH96" i="6" s="1"/>
  <c r="HY91" i="6"/>
  <c r="HZ91" i="6" s="1"/>
  <c r="CM91" i="6"/>
  <c r="CN91" i="6" s="1"/>
  <c r="AG91" i="6"/>
  <c r="AH91" i="6" s="1"/>
  <c r="L78" i="19"/>
  <c r="BZ78" i="19" s="1"/>
  <c r="JI132" i="6"/>
  <c r="JJ132" i="6" s="1"/>
  <c r="IS132" i="6"/>
  <c r="IT132" i="6" s="1"/>
  <c r="KD106" i="6"/>
  <c r="KE106" i="6" s="1"/>
  <c r="AO104" i="6"/>
  <c r="JQ103" i="6"/>
  <c r="JR103" i="6" s="1"/>
  <c r="JA103" i="6"/>
  <c r="JB103" i="6" s="1"/>
  <c r="JM98" i="6"/>
  <c r="JN98" i="6" s="1"/>
  <c r="HY98" i="6"/>
  <c r="HZ98" i="6" s="1"/>
  <c r="FB98" i="6"/>
  <c r="FC98" i="6" s="1"/>
  <c r="CI98" i="6"/>
  <c r="CJ98" i="6" s="1"/>
  <c r="IS97" i="6"/>
  <c r="IT97" i="6" s="1"/>
  <c r="BZ93" i="6"/>
  <c r="AK93" i="6"/>
  <c r="AL93" i="6" s="1"/>
  <c r="JI92" i="6"/>
  <c r="JJ92" i="6" s="1"/>
  <c r="E80" i="19"/>
  <c r="JE90" i="6"/>
  <c r="JF90" i="6" s="1"/>
  <c r="IO90" i="6"/>
  <c r="IP90" i="6" s="1"/>
  <c r="AK105" i="6"/>
  <c r="AL105" i="6" s="1"/>
  <c r="JQ104" i="6"/>
  <c r="JR104" i="6" s="1"/>
  <c r="I93" i="19"/>
  <c r="AS103" i="6"/>
  <c r="AD103" i="6"/>
  <c r="X89" i="19"/>
  <c r="U89" i="19"/>
  <c r="BT89" i="19" s="1"/>
  <c r="FF100" i="6"/>
  <c r="FG100" i="6" s="1"/>
  <c r="JI98" i="6"/>
  <c r="JJ98" i="6" s="1"/>
  <c r="GT97" i="6"/>
  <c r="BZ97" i="6"/>
  <c r="BV94" i="6"/>
  <c r="BW94" i="6" s="1"/>
  <c r="Q82" i="19"/>
  <c r="BP82" i="19" s="1"/>
  <c r="FB93" i="6"/>
  <c r="FC93" i="6" s="1"/>
  <c r="JU92" i="6"/>
  <c r="JV92" i="6" s="1"/>
  <c r="HY92" i="6"/>
  <c r="HZ92" i="6" s="1"/>
  <c r="EF92" i="6"/>
  <c r="EG92" i="6" s="1"/>
  <c r="CM92" i="6"/>
  <c r="CN92" i="6" s="1"/>
  <c r="BL92" i="6"/>
  <c r="BM92" i="6" s="1"/>
  <c r="KD91" i="6"/>
  <c r="KE91" i="6" s="1"/>
  <c r="E78" i="19"/>
  <c r="AS88" i="6"/>
  <c r="CQ87" i="6"/>
  <c r="CR87" i="6" s="1"/>
  <c r="FB86" i="6"/>
  <c r="FC86" i="6" s="1"/>
  <c r="DT86" i="6"/>
  <c r="DU86" i="6" s="1"/>
  <c r="FN85" i="6"/>
  <c r="FO85" i="6" s="1"/>
  <c r="DZ85" i="6"/>
  <c r="EA85" i="6" s="1"/>
  <c r="AW132" i="6"/>
  <c r="BD95" i="19"/>
  <c r="HQ105" i="6"/>
  <c r="HR105" i="6" s="1"/>
  <c r="EF105" i="6"/>
  <c r="EG105" i="6" s="1"/>
  <c r="IS103" i="6"/>
  <c r="IT103" i="6" s="1"/>
  <c r="GD103" i="6"/>
  <c r="GE103" i="6" s="1"/>
  <c r="BG103" i="6"/>
  <c r="BH103" i="6" s="1"/>
  <c r="JQ102" i="6"/>
  <c r="JR102" i="6" s="1"/>
  <c r="BL102" i="6"/>
  <c r="BM102" i="6" s="1"/>
  <c r="HQ101" i="6"/>
  <c r="HR101" i="6" s="1"/>
  <c r="CU101" i="6"/>
  <c r="Y101" i="6"/>
  <c r="Z101" i="6" s="1"/>
  <c r="KD99" i="6"/>
  <c r="KE99" i="6" s="1"/>
  <c r="HY99" i="6"/>
  <c r="HZ99" i="6" s="1"/>
  <c r="GT99" i="6"/>
  <c r="Z86" i="19"/>
  <c r="CM97" i="6"/>
  <c r="CN97" i="6" s="1"/>
  <c r="AW97" i="6"/>
  <c r="AW96" i="6"/>
  <c r="FN94" i="6"/>
  <c r="FO94" i="6" s="1"/>
  <c r="BG94" i="6"/>
  <c r="BH94" i="6" s="1"/>
  <c r="JQ93" i="6"/>
  <c r="JR93" i="6" s="1"/>
  <c r="IK93" i="6"/>
  <c r="IL93" i="6" s="1"/>
  <c r="GD93" i="6"/>
  <c r="GE93" i="6" s="1"/>
  <c r="FN89" i="6"/>
  <c r="FO89" i="6" s="1"/>
  <c r="KD87" i="6"/>
  <c r="KE87" i="6" s="1"/>
  <c r="HQ132" i="6"/>
  <c r="HR132" i="6" s="1"/>
  <c r="BC97" i="19"/>
  <c r="CI132" i="6"/>
  <c r="CJ132" i="6" s="1"/>
  <c r="JY107" i="6"/>
  <c r="IG106" i="6"/>
  <c r="IH106" i="6" s="1"/>
  <c r="HQ106" i="6"/>
  <c r="HR106" i="6" s="1"/>
  <c r="JU105" i="6"/>
  <c r="JV105" i="6" s="1"/>
  <c r="FN105" i="6"/>
  <c r="FO105" i="6" s="1"/>
  <c r="AB92" i="19"/>
  <c r="IC103" i="6"/>
  <c r="ID103" i="6" s="1"/>
  <c r="EL103" i="6"/>
  <c r="EM103" i="6" s="1"/>
  <c r="JA102" i="6"/>
  <c r="JB102" i="6" s="1"/>
  <c r="N90" i="19"/>
  <c r="CB90" i="19" s="1"/>
  <c r="AW100" i="6"/>
  <c r="BB98" i="6"/>
  <c r="BC98" i="6" s="1"/>
  <c r="BG95" i="6"/>
  <c r="BH95" i="6" s="1"/>
  <c r="CU89" i="6"/>
  <c r="BG89" i="6"/>
  <c r="BH89" i="6" s="1"/>
  <c r="HM132" i="6"/>
  <c r="CA97" i="19"/>
  <c r="CU132" i="6"/>
  <c r="BQ107" i="6"/>
  <c r="BR107" i="6" s="1"/>
  <c r="EX106" i="6"/>
  <c r="AO106" i="6"/>
  <c r="IO105" i="6"/>
  <c r="IP105" i="6" s="1"/>
  <c r="AD104" i="6"/>
  <c r="IO103" i="6"/>
  <c r="IP103" i="6" s="1"/>
  <c r="IK102" i="6"/>
  <c r="IL102" i="6" s="1"/>
  <c r="HU102" i="6"/>
  <c r="HV102" i="6" s="1"/>
  <c r="FN102" i="6"/>
  <c r="FO102" i="6" s="1"/>
  <c r="BC89" i="19"/>
  <c r="Q88" i="19"/>
  <c r="BP88" i="19" s="1"/>
  <c r="GJ98" i="6"/>
  <c r="GK98" i="6" s="1"/>
  <c r="IG97" i="6"/>
  <c r="IH97" i="6" s="1"/>
  <c r="FB97" i="6"/>
  <c r="FC97" i="6" s="1"/>
  <c r="BG96" i="6"/>
  <c r="BH96" i="6" s="1"/>
  <c r="EX95" i="6"/>
  <c r="JU94" i="6"/>
  <c r="JV94" i="6" s="1"/>
  <c r="IS94" i="6"/>
  <c r="IT94" i="6" s="1"/>
  <c r="FJ94" i="6"/>
  <c r="FK94" i="6" s="1"/>
  <c r="CQ94" i="6"/>
  <c r="CR94" i="6" s="1"/>
  <c r="Y94" i="6"/>
  <c r="Z94" i="6" s="1"/>
  <c r="KD93" i="6"/>
  <c r="KE93" i="6" s="1"/>
  <c r="IW93" i="6"/>
  <c r="IX93" i="6" s="1"/>
  <c r="GJ91" i="6"/>
  <c r="GK91" i="6" s="1"/>
  <c r="CQ91" i="6"/>
  <c r="CR91" i="6" s="1"/>
  <c r="BZ91" i="6"/>
  <c r="IS90" i="6"/>
  <c r="IT90" i="6" s="1"/>
  <c r="FJ90" i="6"/>
  <c r="FK90" i="6" s="1"/>
  <c r="KD89" i="6"/>
  <c r="KE89" i="6" s="1"/>
  <c r="BQ89" i="6"/>
  <c r="BR89" i="6" s="1"/>
  <c r="KD88" i="6"/>
  <c r="KE88" i="6" s="1"/>
  <c r="FF94" i="6"/>
  <c r="FG94" i="6" s="1"/>
  <c r="CM94" i="6"/>
  <c r="CN94" i="6" s="1"/>
  <c r="BZ94" i="6"/>
  <c r="GJ93" i="6"/>
  <c r="GK93" i="6" s="1"/>
  <c r="AS93" i="6"/>
  <c r="D82" i="19"/>
  <c r="AG92" i="6"/>
  <c r="AH92" i="6" s="1"/>
  <c r="FB90" i="6"/>
  <c r="FC90" i="6" s="1"/>
  <c r="ER90" i="6"/>
  <c r="ES90" i="6" s="1"/>
  <c r="ER89" i="6"/>
  <c r="ES89" i="6" s="1"/>
  <c r="JY88" i="6"/>
  <c r="JI88" i="6"/>
  <c r="JJ88" i="6" s="1"/>
  <c r="IS88" i="6"/>
  <c r="IT88" i="6" s="1"/>
  <c r="HQ88" i="6"/>
  <c r="HR88" i="6" s="1"/>
  <c r="CQ88" i="6"/>
  <c r="CR88" i="6" s="1"/>
  <c r="AK88" i="6"/>
  <c r="AL88" i="6" s="1"/>
  <c r="DZ87" i="6"/>
  <c r="EA87" i="6" s="1"/>
  <c r="JU86" i="6"/>
  <c r="JV86" i="6" s="1"/>
  <c r="IG86" i="6"/>
  <c r="IH86" i="6" s="1"/>
  <c r="BQ85" i="6"/>
  <c r="BR85" i="6" s="1"/>
  <c r="IS107" i="6"/>
  <c r="IT107" i="6" s="1"/>
  <c r="G96" i="19"/>
  <c r="U95" i="19"/>
  <c r="BT95" i="19" s="1"/>
  <c r="BB106" i="6"/>
  <c r="BC106" i="6" s="1"/>
  <c r="JA105" i="6"/>
  <c r="JB105" i="6" s="1"/>
  <c r="JM104" i="6"/>
  <c r="JN104" i="6" s="1"/>
  <c r="IW104" i="6"/>
  <c r="IX104" i="6" s="1"/>
  <c r="BV104" i="6"/>
  <c r="BW104" i="6" s="1"/>
  <c r="AW103" i="6"/>
  <c r="E92" i="19"/>
  <c r="JY102" i="6"/>
  <c r="JI102" i="6"/>
  <c r="JJ102" i="6" s="1"/>
  <c r="AD102" i="6"/>
  <c r="JI101" i="6"/>
  <c r="JJ101" i="6" s="1"/>
  <c r="IS101" i="6"/>
  <c r="IT101" i="6" s="1"/>
  <c r="IC101" i="6"/>
  <c r="ID101" i="6" s="1"/>
  <c r="HM101" i="6"/>
  <c r="CQ101" i="6"/>
  <c r="CR101" i="6" s="1"/>
  <c r="IW100" i="6"/>
  <c r="IX100" i="6" s="1"/>
  <c r="BB100" i="6"/>
  <c r="BC100" i="6" s="1"/>
  <c r="Y100" i="6"/>
  <c r="Z100" i="6" s="1"/>
  <c r="IS99" i="6"/>
  <c r="IT99" i="6" s="1"/>
  <c r="CI99" i="6"/>
  <c r="CJ99" i="6" s="1"/>
  <c r="FJ98" i="6"/>
  <c r="FK98" i="6" s="1"/>
  <c r="AS98" i="6"/>
  <c r="AD98" i="6"/>
  <c r="JU97" i="6"/>
  <c r="JV97" i="6" s="1"/>
  <c r="FN97" i="6"/>
  <c r="FO97" i="6" s="1"/>
  <c r="BV97" i="6"/>
  <c r="BW97" i="6" s="1"/>
  <c r="BB96" i="6"/>
  <c r="BC96" i="6" s="1"/>
  <c r="JM95" i="6"/>
  <c r="JN95" i="6" s="1"/>
  <c r="FN95" i="6"/>
  <c r="FO95" i="6" s="1"/>
  <c r="KD94" i="6"/>
  <c r="KE94" i="6" s="1"/>
  <c r="CI94" i="6"/>
  <c r="CJ94" i="6" s="1"/>
  <c r="AK94" i="6"/>
  <c r="AL94" i="6" s="1"/>
  <c r="JY93" i="6"/>
  <c r="JI93" i="6"/>
  <c r="JJ93" i="6" s="1"/>
  <c r="IS93" i="6"/>
  <c r="IT93" i="6" s="1"/>
  <c r="IC93" i="6"/>
  <c r="ID93" i="6" s="1"/>
  <c r="EL93" i="6"/>
  <c r="EM93" i="6" s="1"/>
  <c r="JQ92" i="6"/>
  <c r="JR92" i="6" s="1"/>
  <c r="CI92" i="6"/>
  <c r="CJ92" i="6" s="1"/>
  <c r="BV92" i="6"/>
  <c r="BW92" i="6" s="1"/>
  <c r="HQ91" i="6"/>
  <c r="HR91" i="6" s="1"/>
  <c r="JQ90" i="6"/>
  <c r="JR90" i="6" s="1"/>
  <c r="DZ90" i="6"/>
  <c r="EA90" i="6" s="1"/>
  <c r="CI90" i="6"/>
  <c r="CJ90" i="6" s="1"/>
  <c r="FF89" i="6"/>
  <c r="FG89" i="6" s="1"/>
  <c r="DT89" i="6"/>
  <c r="DU89" i="6" s="1"/>
  <c r="CM89" i="6"/>
  <c r="CN89" i="6" s="1"/>
  <c r="GJ88" i="6"/>
  <c r="GK88" i="6" s="1"/>
  <c r="BL88" i="6"/>
  <c r="BM88" i="6" s="1"/>
  <c r="BQ86" i="6"/>
  <c r="BR86" i="6" s="1"/>
  <c r="JE85" i="6"/>
  <c r="JF85" i="6" s="1"/>
  <c r="GT107" i="6"/>
  <c r="FF107" i="6"/>
  <c r="FG107" i="6" s="1"/>
  <c r="CQ107" i="6"/>
  <c r="CR107" i="6" s="1"/>
  <c r="HY106" i="6"/>
  <c r="HZ106" i="6" s="1"/>
  <c r="ER106" i="6"/>
  <c r="ES106" i="6" s="1"/>
  <c r="DT106" i="6"/>
  <c r="DU106" i="6" s="1"/>
  <c r="JM105" i="6"/>
  <c r="JN105" i="6" s="1"/>
  <c r="GT105" i="6"/>
  <c r="Z93" i="19"/>
  <c r="BC93" i="19"/>
  <c r="P92" i="19"/>
  <c r="BO92" i="19" s="1"/>
  <c r="EF103" i="6"/>
  <c r="EG103" i="6" s="1"/>
  <c r="HQ102" i="6"/>
  <c r="HR102" i="6" s="1"/>
  <c r="BG102" i="6"/>
  <c r="BH102" i="6" s="1"/>
  <c r="Y102" i="6"/>
  <c r="Z102" i="6" s="1"/>
  <c r="DZ101" i="6"/>
  <c r="EA101" i="6" s="1"/>
  <c r="BZ101" i="6"/>
  <c r="FB100" i="6"/>
  <c r="FC100" i="6" s="1"/>
  <c r="GT98" i="6"/>
  <c r="CQ98" i="6"/>
  <c r="CR98" i="6" s="1"/>
  <c r="AO98" i="6"/>
  <c r="Y98" i="6"/>
  <c r="Z98" i="6" s="1"/>
  <c r="HY97" i="6"/>
  <c r="HZ97" i="6" s="1"/>
  <c r="HY96" i="6"/>
  <c r="HZ96" i="6" s="1"/>
  <c r="CI95" i="6"/>
  <c r="CJ95" i="6" s="1"/>
  <c r="BV95" i="6"/>
  <c r="BW95" i="6" s="1"/>
  <c r="AW94" i="6"/>
  <c r="BQ93" i="6"/>
  <c r="BR93" i="6" s="1"/>
  <c r="JM92" i="6"/>
  <c r="JN92" i="6" s="1"/>
  <c r="IC91" i="6"/>
  <c r="ID91" i="6" s="1"/>
  <c r="CE91" i="6"/>
  <c r="BB91" i="6"/>
  <c r="BC91" i="6" s="1"/>
  <c r="EL90" i="6"/>
  <c r="EM90" i="6" s="1"/>
  <c r="BV90" i="6"/>
  <c r="BW90" i="6" s="1"/>
  <c r="JA89" i="6"/>
  <c r="JB89" i="6" s="1"/>
  <c r="HU89" i="6"/>
  <c r="HV89" i="6" s="1"/>
  <c r="FB89" i="6"/>
  <c r="FC89" i="6" s="1"/>
  <c r="BL89" i="6"/>
  <c r="BM89" i="6" s="1"/>
  <c r="FR88" i="6"/>
  <c r="FB88" i="6"/>
  <c r="FC88" i="6" s="1"/>
  <c r="ER88" i="6"/>
  <c r="ES88" i="6" s="1"/>
  <c r="GJ87" i="6"/>
  <c r="GK87" i="6" s="1"/>
  <c r="CQ86" i="6"/>
  <c r="CR86" i="6" s="1"/>
  <c r="AK86" i="6"/>
  <c r="AL86" i="6" s="1"/>
  <c r="HY85" i="6"/>
  <c r="HZ85" i="6" s="1"/>
  <c r="FX85" i="6"/>
  <c r="FY85" i="6" s="1"/>
  <c r="AW85" i="6"/>
  <c r="AD95" i="19"/>
  <c r="HU107" i="6"/>
  <c r="HV107" i="6" s="1"/>
  <c r="X96" i="19"/>
  <c r="BV107" i="6"/>
  <c r="BW107" i="6" s="1"/>
  <c r="H96" i="19"/>
  <c r="H94" i="19"/>
  <c r="BY94" i="19" s="1"/>
  <c r="DN100" i="6"/>
  <c r="DO100" i="6" s="1"/>
  <c r="K89" i="19"/>
  <c r="Y132" i="6"/>
  <c r="D97" i="19"/>
  <c r="AG107" i="6"/>
  <c r="AH107" i="6" s="1"/>
  <c r="E96" i="19"/>
  <c r="IO106" i="6"/>
  <c r="IP106" i="6" s="1"/>
  <c r="Y95" i="19"/>
  <c r="G93" i="19"/>
  <c r="IO100" i="6"/>
  <c r="IP100" i="6" s="1"/>
  <c r="Y89" i="19"/>
  <c r="BI96" i="19"/>
  <c r="BG101" i="6"/>
  <c r="BH101" i="6" s="1"/>
  <c r="F90" i="19"/>
  <c r="EX107" i="6"/>
  <c r="DZ107" i="6"/>
  <c r="EA107" i="6" s="1"/>
  <c r="IC104" i="6"/>
  <c r="ID104" i="6" s="1"/>
  <c r="W93" i="19"/>
  <c r="N93" i="19"/>
  <c r="CB93" i="19" s="1"/>
  <c r="ER103" i="6"/>
  <c r="ES103" i="6" s="1"/>
  <c r="L92" i="19"/>
  <c r="BZ92" i="19" s="1"/>
  <c r="AR95" i="19"/>
  <c r="AW106" i="6"/>
  <c r="BV106" i="6"/>
  <c r="BW106" i="6" s="1"/>
  <c r="T90" i="19"/>
  <c r="BS90" i="19" s="1"/>
  <c r="KP103" i="6"/>
  <c r="KQ103" i="6" s="1"/>
  <c r="AF92" i="19"/>
  <c r="HU103" i="6"/>
  <c r="HV103" i="6" s="1"/>
  <c r="X92" i="19"/>
  <c r="GD106" i="6"/>
  <c r="GE106" i="6" s="1"/>
  <c r="S95" i="19"/>
  <c r="FB106" i="6"/>
  <c r="FC106" i="6" s="1"/>
  <c r="P95" i="19"/>
  <c r="BO95" i="19" s="1"/>
  <c r="I97" i="19"/>
  <c r="FF132" i="6"/>
  <c r="FG132" i="6" s="1"/>
  <c r="AS105" i="6"/>
  <c r="AP94" i="19"/>
  <c r="EL104" i="6"/>
  <c r="EM104" i="6" s="1"/>
  <c r="L93" i="19"/>
  <c r="BZ93" i="19" s="1"/>
  <c r="AS104" i="6"/>
  <c r="AO93" i="19"/>
  <c r="KS105" i="6"/>
  <c r="KT105" i="6" s="1"/>
  <c r="AF94" i="19"/>
  <c r="Z96" i="19"/>
  <c r="F94" i="19"/>
  <c r="AA90" i="19"/>
  <c r="IK132" i="6"/>
  <c r="IL132" i="6" s="1"/>
  <c r="CC97" i="19"/>
  <c r="FX105" i="6"/>
  <c r="FY105" i="6" s="1"/>
  <c r="S94" i="19"/>
  <c r="BR94" i="19" s="1"/>
  <c r="GP104" i="6"/>
  <c r="GJ104" i="6"/>
  <c r="GK104" i="6" s="1"/>
  <c r="KG101" i="6"/>
  <c r="KH101" i="6" s="1"/>
  <c r="AF90" i="19"/>
  <c r="HF101" i="6"/>
  <c r="HG101" i="6" s="1"/>
  <c r="V90" i="19"/>
  <c r="BH90" i="19"/>
  <c r="EL132" i="6"/>
  <c r="EM132" i="6" s="1"/>
  <c r="H97" i="19"/>
  <c r="BY97" i="19" s="1"/>
  <c r="CI107" i="6"/>
  <c r="CJ107" i="6" s="1"/>
  <c r="IK106" i="6"/>
  <c r="IL106" i="6" s="1"/>
  <c r="E95" i="19"/>
  <c r="JQ105" i="6"/>
  <c r="JR105" i="6" s="1"/>
  <c r="Y94" i="19"/>
  <c r="GJ105" i="6"/>
  <c r="GK105" i="6" s="1"/>
  <c r="T94" i="19"/>
  <c r="BS94" i="19" s="1"/>
  <c r="DZ105" i="6"/>
  <c r="EA105" i="6" s="1"/>
  <c r="BQ105" i="6"/>
  <c r="BR105" i="6" s="1"/>
  <c r="JI104" i="6"/>
  <c r="JJ104" i="6" s="1"/>
  <c r="IS104" i="6"/>
  <c r="IT104" i="6" s="1"/>
  <c r="FX104" i="6"/>
  <c r="FY104" i="6" s="1"/>
  <c r="BQ104" i="6"/>
  <c r="BR104" i="6" s="1"/>
  <c r="JY103" i="6"/>
  <c r="JU99" i="6"/>
  <c r="JV99" i="6" s="1"/>
  <c r="HQ99" i="6"/>
  <c r="HR99" i="6" s="1"/>
  <c r="BG99" i="6"/>
  <c r="BH99" i="6" s="1"/>
  <c r="L90" i="19"/>
  <c r="BZ90" i="19" s="1"/>
  <c r="HU132" i="6"/>
  <c r="HV132" i="6" s="1"/>
  <c r="AD132" i="6"/>
  <c r="KD107" i="6"/>
  <c r="KE107" i="6" s="1"/>
  <c r="IC107" i="6"/>
  <c r="ID107" i="6" s="1"/>
  <c r="HU106" i="6"/>
  <c r="HV106" i="6" s="1"/>
  <c r="EF106" i="6"/>
  <c r="EG106" i="6" s="1"/>
  <c r="CQ106" i="6"/>
  <c r="CR106" i="6" s="1"/>
  <c r="CE106" i="6"/>
  <c r="HY104" i="6"/>
  <c r="HZ104" i="6" s="1"/>
  <c r="JY97" i="6"/>
  <c r="M89" i="19"/>
  <c r="CA89" i="19" s="1"/>
  <c r="J88" i="19"/>
  <c r="BL132" i="6"/>
  <c r="BM132" i="6" s="1"/>
  <c r="N96" i="19"/>
  <c r="CB96" i="19" s="1"/>
  <c r="DZ106" i="6"/>
  <c r="EA106" i="6" s="1"/>
  <c r="BL105" i="6"/>
  <c r="BM105" i="6" s="1"/>
  <c r="GD104" i="6"/>
  <c r="GE104" i="6" s="1"/>
  <c r="JA101" i="6"/>
  <c r="JB101" i="6" s="1"/>
  <c r="FR98" i="6"/>
  <c r="D96" i="19"/>
  <c r="Y86" i="19"/>
  <c r="CB76" i="19"/>
  <c r="EX132" i="6"/>
  <c r="CQ132" i="6"/>
  <c r="CR132" i="6" s="1"/>
  <c r="AB96" i="19"/>
  <c r="EF107" i="6"/>
  <c r="EG107" i="6" s="1"/>
  <c r="FX106" i="6"/>
  <c r="FY106" i="6" s="1"/>
  <c r="J95" i="19"/>
  <c r="IC105" i="6"/>
  <c r="ID105" i="6" s="1"/>
  <c r="KD104" i="6"/>
  <c r="KE104" i="6" s="1"/>
  <c r="JA104" i="6"/>
  <c r="JB104" i="6" s="1"/>
  <c r="FN104" i="6"/>
  <c r="FO104" i="6" s="1"/>
  <c r="BZ100" i="6"/>
  <c r="AO100" i="6"/>
  <c r="F87" i="19"/>
  <c r="X86" i="19"/>
  <c r="AF93" i="19"/>
  <c r="GJ132" i="6"/>
  <c r="GK132" i="6" s="1"/>
  <c r="FX132" i="6"/>
  <c r="FY132" i="6" s="1"/>
  <c r="DZ132" i="6"/>
  <c r="EA132" i="6" s="1"/>
  <c r="U96" i="19"/>
  <c r="BT96" i="19" s="1"/>
  <c r="Q96" i="19"/>
  <c r="BP96" i="19" s="1"/>
  <c r="O96" i="19"/>
  <c r="CC96" i="19" s="1"/>
  <c r="CM107" i="6"/>
  <c r="CN107" i="6" s="1"/>
  <c r="GJ106" i="6"/>
  <c r="GK106" i="6" s="1"/>
  <c r="FJ106" i="6"/>
  <c r="FK106" i="6" s="1"/>
  <c r="Q94" i="19"/>
  <c r="BP94" i="19" s="1"/>
  <c r="N94" i="19"/>
  <c r="CB94" i="19" s="1"/>
  <c r="BG105" i="6"/>
  <c r="BH105" i="6" s="1"/>
  <c r="IK104" i="6"/>
  <c r="IL104" i="6" s="1"/>
  <c r="HU104" i="6"/>
  <c r="HV104" i="6" s="1"/>
  <c r="AW99" i="6"/>
  <c r="FF106" i="6"/>
  <c r="FG106" i="6" s="1"/>
  <c r="KD105" i="6"/>
  <c r="KE105" i="6" s="1"/>
  <c r="ER105" i="6"/>
  <c r="ES105" i="6" s="1"/>
  <c r="CE105" i="6"/>
  <c r="AS101" i="6"/>
  <c r="BH93" i="19"/>
  <c r="HQ103" i="6"/>
  <c r="HR103" i="6" s="1"/>
  <c r="BV103" i="6"/>
  <c r="BW103" i="6" s="1"/>
  <c r="HM102" i="6"/>
  <c r="GD102" i="6"/>
  <c r="GE102" i="6" s="1"/>
  <c r="EF102" i="6"/>
  <c r="EG102" i="6" s="1"/>
  <c r="FB101" i="6"/>
  <c r="FC101" i="6" s="1"/>
  <c r="EF101" i="6"/>
  <c r="EG101" i="6" s="1"/>
  <c r="O89" i="19"/>
  <c r="CC89" i="19" s="1"/>
  <c r="BL100" i="6"/>
  <c r="BM100" i="6" s="1"/>
  <c r="CM104" i="6"/>
  <c r="CN104" i="6" s="1"/>
  <c r="IW102" i="6"/>
  <c r="IX102" i="6" s="1"/>
  <c r="HY102" i="6"/>
  <c r="HZ102" i="6" s="1"/>
  <c r="U91" i="19"/>
  <c r="BT91" i="19" s="1"/>
  <c r="BB101" i="6"/>
  <c r="BC101" i="6" s="1"/>
  <c r="KD100" i="6"/>
  <c r="KE100" i="6" s="1"/>
  <c r="JE100" i="6"/>
  <c r="JF100" i="6" s="1"/>
  <c r="BL98" i="6"/>
  <c r="BM98" i="6" s="1"/>
  <c r="KD97" i="6"/>
  <c r="KE97" i="6" s="1"/>
  <c r="IC97" i="6"/>
  <c r="ID97" i="6" s="1"/>
  <c r="BG97" i="6"/>
  <c r="BH97" i="6" s="1"/>
  <c r="JA96" i="6"/>
  <c r="JB96" i="6" s="1"/>
  <c r="HU96" i="6"/>
  <c r="HV96" i="6" s="1"/>
  <c r="EX96" i="6"/>
  <c r="CY96" i="6"/>
  <c r="JA95" i="6"/>
  <c r="JB95" i="6" s="1"/>
  <c r="FB95" i="6"/>
  <c r="FC95" i="6" s="1"/>
  <c r="IW94" i="6"/>
  <c r="IX94" i="6" s="1"/>
  <c r="IK94" i="6"/>
  <c r="IL94" i="6" s="1"/>
  <c r="GP94" i="6"/>
  <c r="Y104" i="6"/>
  <c r="Z104" i="6" s="1"/>
  <c r="FB103" i="6"/>
  <c r="FC103" i="6" s="1"/>
  <c r="J92" i="19"/>
  <c r="BQ103" i="6"/>
  <c r="BR103" i="6" s="1"/>
  <c r="JU102" i="6"/>
  <c r="JV102" i="6" s="1"/>
  <c r="EL102" i="6"/>
  <c r="EM102" i="6" s="1"/>
  <c r="BH91" i="19"/>
  <c r="JM101" i="6"/>
  <c r="JN101" i="6" s="1"/>
  <c r="IO101" i="6"/>
  <c r="IP101" i="6" s="1"/>
  <c r="JQ100" i="6"/>
  <c r="JR100" i="6" s="1"/>
  <c r="IC100" i="6"/>
  <c r="ID100" i="6" s="1"/>
  <c r="DZ99" i="6"/>
  <c r="EA99" i="6" s="1"/>
  <c r="JA98" i="6"/>
  <c r="JB98" i="6" s="1"/>
  <c r="FX98" i="6"/>
  <c r="FY98" i="6" s="1"/>
  <c r="EF98" i="6"/>
  <c r="EG98" i="6" s="1"/>
  <c r="DT98" i="6"/>
  <c r="DU98" i="6" s="1"/>
  <c r="JI97" i="6"/>
  <c r="JJ97" i="6" s="1"/>
  <c r="GJ97" i="6"/>
  <c r="GK97" i="6" s="1"/>
  <c r="EF97" i="6"/>
  <c r="EG97" i="6" s="1"/>
  <c r="FX95" i="6"/>
  <c r="FY95" i="6" s="1"/>
  <c r="AK95" i="6"/>
  <c r="AL95" i="6" s="1"/>
  <c r="JI94" i="6"/>
  <c r="JJ94" i="6" s="1"/>
  <c r="GD89" i="6"/>
  <c r="GE89" i="6" s="1"/>
  <c r="GP87" i="6"/>
  <c r="CQ97" i="6"/>
  <c r="CR97" i="6" s="1"/>
  <c r="FN96" i="6"/>
  <c r="FO96" i="6" s="1"/>
  <c r="IC95" i="6"/>
  <c r="ID95" i="6" s="1"/>
  <c r="DT95" i="6"/>
  <c r="DU95" i="6" s="1"/>
  <c r="IG94" i="6"/>
  <c r="IH94" i="6" s="1"/>
  <c r="HQ94" i="6"/>
  <c r="HR94" i="6" s="1"/>
  <c r="AS89" i="6"/>
  <c r="HQ87" i="6"/>
  <c r="HR87" i="6" s="1"/>
  <c r="JY86" i="6"/>
  <c r="IW103" i="6"/>
  <c r="IX103" i="6" s="1"/>
  <c r="FN103" i="6"/>
  <c r="FO103" i="6" s="1"/>
  <c r="DT103" i="6"/>
  <c r="DU103" i="6" s="1"/>
  <c r="BL103" i="6"/>
  <c r="BM103" i="6" s="1"/>
  <c r="AG103" i="6"/>
  <c r="IK101" i="6"/>
  <c r="IL101" i="6" s="1"/>
  <c r="GJ101" i="6"/>
  <c r="GK101" i="6" s="1"/>
  <c r="EL101" i="6"/>
  <c r="EM101" i="6" s="1"/>
  <c r="GP100" i="6"/>
  <c r="JI99" i="6"/>
  <c r="JJ99" i="6" s="1"/>
  <c r="FB99" i="6"/>
  <c r="FC99" i="6" s="1"/>
  <c r="D88" i="19"/>
  <c r="GD98" i="6"/>
  <c r="GE98" i="6" s="1"/>
  <c r="DZ98" i="6"/>
  <c r="EA98" i="6" s="1"/>
  <c r="BG98" i="6"/>
  <c r="BH98" i="6" s="1"/>
  <c r="EF95" i="6"/>
  <c r="EG95" i="6" s="1"/>
  <c r="CU104" i="6"/>
  <c r="AG104" i="6"/>
  <c r="AH104" i="6" s="1"/>
  <c r="JU103" i="6"/>
  <c r="JV103" i="6" s="1"/>
  <c r="CY103" i="6"/>
  <c r="CM103" i="6"/>
  <c r="CN103" i="6" s="1"/>
  <c r="JE102" i="6"/>
  <c r="JF102" i="6" s="1"/>
  <c r="IW101" i="6"/>
  <c r="IX101" i="6" s="1"/>
  <c r="EX100" i="6"/>
  <c r="AK100" i="6"/>
  <c r="AL100" i="6" s="1"/>
  <c r="DT99" i="6"/>
  <c r="DU99" i="6" s="1"/>
  <c r="EX98" i="6"/>
  <c r="HM97" i="6"/>
  <c r="E86" i="19"/>
  <c r="T85" i="19"/>
  <c r="BS85" i="19" s="1"/>
  <c r="N85" i="19"/>
  <c r="CB85" i="19" s="1"/>
  <c r="JQ95" i="6"/>
  <c r="JR95" i="6" s="1"/>
  <c r="DZ95" i="6"/>
  <c r="EA95" i="6" s="1"/>
  <c r="IC94" i="6"/>
  <c r="ID94" i="6" s="1"/>
  <c r="AS91" i="6"/>
  <c r="JY89" i="6"/>
  <c r="CY87" i="6"/>
  <c r="HU86" i="6"/>
  <c r="HV86" i="6" s="1"/>
  <c r="ER97" i="6"/>
  <c r="ES97" i="6" s="1"/>
  <c r="G86" i="19"/>
  <c r="JQ96" i="6"/>
  <c r="JR96" i="6" s="1"/>
  <c r="EF96" i="6"/>
  <c r="EG96" i="6" s="1"/>
  <c r="BZ96" i="6"/>
  <c r="AK96" i="6"/>
  <c r="AL96" i="6" s="1"/>
  <c r="CM95" i="6"/>
  <c r="CN95" i="6" s="1"/>
  <c r="GD92" i="6"/>
  <c r="GE92" i="6" s="1"/>
  <c r="CU91" i="6"/>
  <c r="IS86" i="6"/>
  <c r="IT86" i="6" s="1"/>
  <c r="ER104" i="6"/>
  <c r="ES104" i="6" s="1"/>
  <c r="EF104" i="6"/>
  <c r="EG104" i="6" s="1"/>
  <c r="AW104" i="6"/>
  <c r="KD103" i="6"/>
  <c r="KE103" i="6" s="1"/>
  <c r="IG103" i="6"/>
  <c r="IH103" i="6" s="1"/>
  <c r="CU103" i="6"/>
  <c r="CI103" i="6"/>
  <c r="CJ103" i="6" s="1"/>
  <c r="Y103" i="6"/>
  <c r="Z103" i="6" s="1"/>
  <c r="IC102" i="6"/>
  <c r="ID102" i="6" s="1"/>
  <c r="GP102" i="6"/>
  <c r="JU101" i="6"/>
  <c r="JV101" i="6" s="1"/>
  <c r="GP101" i="6"/>
  <c r="FR101" i="6"/>
  <c r="FF101" i="6"/>
  <c r="FG101" i="6" s="1"/>
  <c r="HU100" i="6"/>
  <c r="HV100" i="6" s="1"/>
  <c r="FX100" i="6"/>
  <c r="FY100" i="6" s="1"/>
  <c r="AK99" i="6"/>
  <c r="AL99" i="6" s="1"/>
  <c r="IS98" i="6"/>
  <c r="IT98" i="6" s="1"/>
  <c r="FN98" i="6"/>
  <c r="FO98" i="6" s="1"/>
  <c r="CM98" i="6"/>
  <c r="CN98" i="6" s="1"/>
  <c r="JA97" i="6"/>
  <c r="JB97" i="6" s="1"/>
  <c r="CI97" i="6"/>
  <c r="CJ97" i="6" s="1"/>
  <c r="GJ96" i="6"/>
  <c r="GK96" i="6" s="1"/>
  <c r="IS95" i="6"/>
  <c r="IT95" i="6" s="1"/>
  <c r="HM95" i="6"/>
  <c r="EL95" i="6"/>
  <c r="EM95" i="6" s="1"/>
  <c r="CY95" i="6"/>
  <c r="AB83" i="19"/>
  <c r="JA94" i="6"/>
  <c r="JB94" i="6" s="1"/>
  <c r="HY94" i="6"/>
  <c r="HZ94" i="6" s="1"/>
  <c r="CI93" i="6"/>
  <c r="CJ93" i="6" s="1"/>
  <c r="FR92" i="6"/>
  <c r="CY92" i="6"/>
  <c r="AW92" i="6"/>
  <c r="AD92" i="6"/>
  <c r="BQ91" i="6"/>
  <c r="BR91" i="6" s="1"/>
  <c r="EF90" i="6"/>
  <c r="EG90" i="6" s="1"/>
  <c r="JQ89" i="6"/>
  <c r="JR89" i="6" s="1"/>
  <c r="JE89" i="6"/>
  <c r="JF89" i="6" s="1"/>
  <c r="IG89" i="6"/>
  <c r="IH89" i="6" s="1"/>
  <c r="AG89" i="6"/>
  <c r="AH89" i="6" s="1"/>
  <c r="DT88" i="6"/>
  <c r="DU88" i="6" s="1"/>
  <c r="BQ88" i="6"/>
  <c r="BR88" i="6" s="1"/>
  <c r="JI87" i="6"/>
  <c r="JJ87" i="6" s="1"/>
  <c r="FX87" i="6"/>
  <c r="FY87" i="6" s="1"/>
  <c r="FF87" i="6"/>
  <c r="FG87" i="6" s="1"/>
  <c r="AO87" i="6"/>
  <c r="JY85" i="6"/>
  <c r="JA85" i="6"/>
  <c r="JB85" i="6" s="1"/>
  <c r="EF85" i="6"/>
  <c r="EG85" i="6" s="1"/>
  <c r="CY94" i="6"/>
  <c r="AG94" i="6"/>
  <c r="AH94" i="6" s="1"/>
  <c r="DZ93" i="6"/>
  <c r="EA93" i="6" s="1"/>
  <c r="AO93" i="6"/>
  <c r="FB92" i="6"/>
  <c r="FC92" i="6" s="1"/>
  <c r="BQ90" i="6"/>
  <c r="BR90" i="6" s="1"/>
  <c r="E79" i="19"/>
  <c r="HQ89" i="6"/>
  <c r="HR89" i="6" s="1"/>
  <c r="FR89" i="6"/>
  <c r="IC88" i="6"/>
  <c r="ID88" i="6" s="1"/>
  <c r="IS87" i="6"/>
  <c r="IT87" i="6" s="1"/>
  <c r="IG87" i="6"/>
  <c r="IH87" i="6" s="1"/>
  <c r="BB86" i="6"/>
  <c r="BC86" i="6" s="1"/>
  <c r="IK85" i="6"/>
  <c r="IL85" i="6" s="1"/>
  <c r="HM85" i="6"/>
  <c r="AG85" i="6"/>
  <c r="DZ94" i="6"/>
  <c r="EA94" i="6" s="1"/>
  <c r="JA93" i="6"/>
  <c r="JB93" i="6" s="1"/>
  <c r="BV93" i="6"/>
  <c r="BW93" i="6" s="1"/>
  <c r="Y93" i="6"/>
  <c r="Z93" i="6" s="1"/>
  <c r="IO92" i="6"/>
  <c r="IP92" i="6" s="1"/>
  <c r="EF91" i="6"/>
  <c r="EG91" i="6" s="1"/>
  <c r="BL91" i="6"/>
  <c r="BM91" i="6" s="1"/>
  <c r="JU90" i="6"/>
  <c r="JV90" i="6" s="1"/>
  <c r="IC90" i="6"/>
  <c r="ID90" i="6" s="1"/>
  <c r="FF90" i="6"/>
  <c r="FG90" i="6" s="1"/>
  <c r="BB90" i="6"/>
  <c r="BC90" i="6" s="1"/>
  <c r="BB89" i="6"/>
  <c r="BC89" i="6" s="1"/>
  <c r="CY88" i="6"/>
  <c r="CM87" i="6"/>
  <c r="CN87" i="6" s="1"/>
  <c r="IW85" i="6"/>
  <c r="IX85" i="6" s="1"/>
  <c r="EL85" i="6"/>
  <c r="EM85" i="6" s="1"/>
  <c r="BB85" i="6"/>
  <c r="BC85" i="6" s="1"/>
  <c r="BB94" i="6"/>
  <c r="BC94" i="6" s="1"/>
  <c r="D83" i="19"/>
  <c r="CQ92" i="6"/>
  <c r="CR92" i="6" s="1"/>
  <c r="GP88" i="6"/>
  <c r="GD88" i="6"/>
  <c r="GE88" i="6" s="1"/>
  <c r="Y88" i="6"/>
  <c r="Z88" i="6" s="1"/>
  <c r="GD87" i="6"/>
  <c r="GE87" i="6" s="1"/>
  <c r="FN87" i="6"/>
  <c r="FO87" i="6" s="1"/>
  <c r="FF85" i="6"/>
  <c r="FG85" i="6" s="1"/>
  <c r="GD94" i="6"/>
  <c r="GE94" i="6" s="1"/>
  <c r="JU93" i="6"/>
  <c r="JV93" i="6" s="1"/>
  <c r="ER93" i="6"/>
  <c r="ES93" i="6" s="1"/>
  <c r="BG93" i="6"/>
  <c r="BH93" i="6" s="1"/>
  <c r="IK92" i="6"/>
  <c r="IL92" i="6" s="1"/>
  <c r="GJ92" i="6"/>
  <c r="GK92" i="6" s="1"/>
  <c r="DZ92" i="6"/>
  <c r="EA92" i="6" s="1"/>
  <c r="BQ92" i="6"/>
  <c r="BR92" i="6" s="1"/>
  <c r="GD90" i="6"/>
  <c r="GE90" i="6" s="1"/>
  <c r="BL90" i="6"/>
  <c r="BM90" i="6" s="1"/>
  <c r="JU89" i="6"/>
  <c r="JV89" i="6" s="1"/>
  <c r="EF89" i="6"/>
  <c r="EG89" i="6" s="1"/>
  <c r="AK89" i="6"/>
  <c r="AL89" i="6" s="1"/>
  <c r="FF88" i="6"/>
  <c r="FG88" i="6" s="1"/>
  <c r="HY87" i="6"/>
  <c r="HZ87" i="6" s="1"/>
  <c r="BV87" i="6"/>
  <c r="BW87" i="6" s="1"/>
  <c r="AS87" i="6"/>
  <c r="AG87" i="6"/>
  <c r="AH87" i="6" s="1"/>
  <c r="IO86" i="6"/>
  <c r="IP86" i="6" s="1"/>
  <c r="HQ86" i="6"/>
  <c r="HR86" i="6" s="1"/>
  <c r="FN86" i="6"/>
  <c r="FO86" i="6" s="1"/>
  <c r="ER86" i="6"/>
  <c r="ES86" i="6" s="1"/>
  <c r="JQ85" i="6"/>
  <c r="JR85" i="6" s="1"/>
  <c r="GJ94" i="6"/>
  <c r="GK94" i="6" s="1"/>
  <c r="IG93" i="6"/>
  <c r="IH93" i="6" s="1"/>
  <c r="HU93" i="6"/>
  <c r="HV93" i="6" s="1"/>
  <c r="BB93" i="6"/>
  <c r="BC93" i="6" s="1"/>
  <c r="AG93" i="6"/>
  <c r="AH93" i="6" s="1"/>
  <c r="HU92" i="6"/>
  <c r="HV92" i="6" s="1"/>
  <c r="BB92" i="6"/>
  <c r="BC92" i="6" s="1"/>
  <c r="FJ91" i="6"/>
  <c r="FK91" i="6" s="1"/>
  <c r="EL91" i="6"/>
  <c r="EM91" i="6" s="1"/>
  <c r="BG91" i="6"/>
  <c r="BH91" i="6" s="1"/>
  <c r="JM90" i="6"/>
  <c r="JN90" i="6" s="1"/>
  <c r="IK90" i="6"/>
  <c r="IL90" i="6" s="1"/>
  <c r="FN90" i="6"/>
  <c r="FO90" i="6" s="1"/>
  <c r="DT90" i="6"/>
  <c r="DU90" i="6" s="1"/>
  <c r="FX89" i="6"/>
  <c r="FY89" i="6" s="1"/>
  <c r="CQ89" i="6"/>
  <c r="CR89" i="6" s="1"/>
  <c r="BV89" i="6"/>
  <c r="BW89" i="6" s="1"/>
  <c r="BV88" i="6"/>
  <c r="BW88" i="6" s="1"/>
  <c r="HU87" i="6"/>
  <c r="HV87" i="6" s="1"/>
  <c r="BB87" i="6"/>
  <c r="BC87" i="6" s="1"/>
  <c r="AD87" i="6"/>
  <c r="IW86" i="6"/>
  <c r="IX86" i="6" s="1"/>
  <c r="EX86" i="6"/>
  <c r="ER85" i="6"/>
  <c r="ES85" i="6" s="1"/>
  <c r="D81" i="19"/>
  <c r="AD96" i="6"/>
  <c r="E97" i="19"/>
  <c r="E75" i="19"/>
  <c r="E90" i="19"/>
  <c r="AD91" i="6"/>
  <c r="AD89" i="6"/>
  <c r="AD101" i="6"/>
  <c r="AD105" i="6"/>
  <c r="D94" i="19"/>
  <c r="D87" i="19"/>
  <c r="AD106" i="6"/>
  <c r="AD93" i="6"/>
  <c r="AD88" i="6"/>
  <c r="Z94" i="19"/>
  <c r="KD132" i="6"/>
  <c r="KE132" i="6" s="1"/>
  <c r="DT132" i="6"/>
  <c r="DU132" i="6" s="1"/>
  <c r="BB132" i="6"/>
  <c r="BC132" i="6" s="1"/>
  <c r="FX107" i="6"/>
  <c r="FY107" i="6" s="1"/>
  <c r="FJ107" i="6"/>
  <c r="FK107" i="6" s="1"/>
  <c r="DT107" i="6"/>
  <c r="DU107" i="6" s="1"/>
  <c r="CU107" i="6"/>
  <c r="CE107" i="6"/>
  <c r="DT105" i="6"/>
  <c r="DU105" i="6" s="1"/>
  <c r="GT103" i="6"/>
  <c r="JQ107" i="6"/>
  <c r="JR107" i="6" s="1"/>
  <c r="J93" i="19"/>
  <c r="GP132" i="6"/>
  <c r="FR132" i="6"/>
  <c r="HM107" i="6"/>
  <c r="JY106" i="6"/>
  <c r="HM106" i="6"/>
  <c r="FR104" i="6"/>
  <c r="GP103" i="6"/>
  <c r="CE97" i="6"/>
  <c r="GP95" i="6"/>
  <c r="EX93" i="6"/>
  <c r="BZ132" i="6"/>
  <c r="AS107" i="6"/>
  <c r="BZ95" i="6"/>
  <c r="AP97" i="19"/>
  <c r="M94" i="19"/>
  <c r="CA94" i="19" s="1"/>
  <c r="BG97" i="19"/>
  <c r="BM95" i="19"/>
  <c r="AW97" i="19"/>
  <c r="BR97" i="19"/>
  <c r="BC95" i="19"/>
  <c r="W95" i="19"/>
  <c r="W94" i="19"/>
  <c r="I94" i="19"/>
  <c r="H93" i="19"/>
  <c r="BY93" i="19" s="1"/>
  <c r="I92" i="19"/>
  <c r="BH86" i="19"/>
  <c r="BG84" i="19"/>
  <c r="AY84" i="19"/>
  <c r="AF80" i="19"/>
  <c r="FR107" i="6"/>
  <c r="JA106" i="6"/>
  <c r="JB106" i="6" s="1"/>
  <c r="EL106" i="6"/>
  <c r="EM106" i="6" s="1"/>
  <c r="JI105" i="6"/>
  <c r="JJ105" i="6" s="1"/>
  <c r="AO103" i="6"/>
  <c r="GP96" i="6"/>
  <c r="CU96" i="6"/>
  <c r="GZ92" i="6"/>
  <c r="HA92" i="6" s="1"/>
  <c r="V81" i="19"/>
  <c r="ER107" i="6"/>
  <c r="ES107" i="6" s="1"/>
  <c r="CU105" i="6"/>
  <c r="W91" i="19"/>
  <c r="DC132" i="6"/>
  <c r="Z95" i="19"/>
  <c r="BC96" i="19"/>
  <c r="BM94" i="19"/>
  <c r="AE94" i="19"/>
  <c r="X93" i="19"/>
  <c r="JY132" i="6"/>
  <c r="BG107" i="6"/>
  <c r="BH107" i="6" s="1"/>
  <c r="CY106" i="6"/>
  <c r="BQ106" i="6"/>
  <c r="BR106" i="6" s="1"/>
  <c r="IK105" i="6"/>
  <c r="IL105" i="6" s="1"/>
  <c r="EL105" i="6"/>
  <c r="EM105" i="6" s="1"/>
  <c r="DF104" i="6"/>
  <c r="JY94" i="6"/>
  <c r="DC95" i="6"/>
  <c r="AO96" i="19"/>
  <c r="GP107" i="6"/>
  <c r="FR103" i="6"/>
  <c r="DC102" i="6"/>
  <c r="CE98" i="6"/>
  <c r="BE97" i="19"/>
  <c r="AU97" i="19"/>
  <c r="I96" i="19"/>
  <c r="R95" i="19"/>
  <c r="BQ95" i="19" s="1"/>
  <c r="BC94" i="19"/>
  <c r="G94" i="19"/>
  <c r="AX92" i="19"/>
  <c r="AB91" i="19"/>
  <c r="K91" i="19"/>
  <c r="BH87" i="19"/>
  <c r="S96" i="19"/>
  <c r="BR96" i="19" s="1"/>
  <c r="CY132" i="6"/>
  <c r="BQ132" i="6"/>
  <c r="BR132" i="6" s="1"/>
  <c r="BZ107" i="6"/>
  <c r="O95" i="19"/>
  <c r="CU106" i="6"/>
  <c r="CY105" i="6"/>
  <c r="GT104" i="6"/>
  <c r="AS102" i="6"/>
  <c r="GP98" i="6"/>
  <c r="ER98" i="6"/>
  <c r="ES98" i="6" s="1"/>
  <c r="O87" i="19"/>
  <c r="CC87" i="19" s="1"/>
  <c r="H85" i="19"/>
  <c r="BY85" i="19" s="1"/>
  <c r="FJ132" i="6"/>
  <c r="FK132" i="6" s="1"/>
  <c r="FR106" i="6"/>
  <c r="H95" i="19"/>
  <c r="BY95" i="19" s="1"/>
  <c r="FR105" i="6"/>
  <c r="JY104" i="6"/>
  <c r="HM104" i="6"/>
  <c r="FF104" i="6"/>
  <c r="FG104" i="6" s="1"/>
  <c r="EX104" i="6"/>
  <c r="CY104" i="6"/>
  <c r="JE103" i="6"/>
  <c r="JF103" i="6" s="1"/>
  <c r="O92" i="19"/>
  <c r="CC92" i="19" s="1"/>
  <c r="CQ103" i="6"/>
  <c r="CR103" i="6" s="1"/>
  <c r="FR102" i="6"/>
  <c r="AW101" i="6"/>
  <c r="FR99" i="6"/>
  <c r="DC99" i="6"/>
  <c r="BL97" i="6"/>
  <c r="BM97" i="6" s="1"/>
  <c r="ER96" i="6"/>
  <c r="ES96" i="6" s="1"/>
  <c r="EF94" i="6"/>
  <c r="EG94" i="6" s="1"/>
  <c r="FN93" i="6"/>
  <c r="FO93" i="6" s="1"/>
  <c r="HM103" i="6"/>
  <c r="KD102" i="6"/>
  <c r="KE102" i="6" s="1"/>
  <c r="EX102" i="6"/>
  <c r="GD99" i="6"/>
  <c r="GE99" i="6" s="1"/>
  <c r="HM98" i="6"/>
  <c r="CY98" i="6"/>
  <c r="EF132" i="6"/>
  <c r="EG132" i="6" s="1"/>
  <c r="GJ107" i="6"/>
  <c r="GK107" i="6" s="1"/>
  <c r="CY107" i="6"/>
  <c r="BB107" i="6"/>
  <c r="BC107" i="6" s="1"/>
  <c r="N95" i="19"/>
  <c r="CB95" i="19" s="1"/>
  <c r="DZ103" i="6"/>
  <c r="EA103" i="6" s="1"/>
  <c r="AS99" i="6"/>
  <c r="IK97" i="6"/>
  <c r="IL97" i="6" s="1"/>
  <c r="DC97" i="6"/>
  <c r="DZ104" i="6"/>
  <c r="EA104" i="6" s="1"/>
  <c r="BG104" i="6"/>
  <c r="BH104" i="6" s="1"/>
  <c r="GJ102" i="6"/>
  <c r="GK102" i="6" s="1"/>
  <c r="CY102" i="6"/>
  <c r="AW102" i="6"/>
  <c r="ER99" i="6"/>
  <c r="ES99" i="6" s="1"/>
  <c r="JY98" i="6"/>
  <c r="AS97" i="6"/>
  <c r="CE95" i="6"/>
  <c r="AS94" i="6"/>
  <c r="FB107" i="6"/>
  <c r="FC107" i="6" s="1"/>
  <c r="EL107" i="6"/>
  <c r="EM107" i="6" s="1"/>
  <c r="GP106" i="6"/>
  <c r="BZ106" i="6"/>
  <c r="GP105" i="6"/>
  <c r="BZ105" i="6"/>
  <c r="CE104" i="6"/>
  <c r="CE103" i="6"/>
  <c r="JM102" i="6"/>
  <c r="JN102" i="6" s="1"/>
  <c r="ER102" i="6"/>
  <c r="ES102" i="6" s="1"/>
  <c r="KD101" i="6"/>
  <c r="KE101" i="6" s="1"/>
  <c r="JM100" i="6"/>
  <c r="JN100" i="6" s="1"/>
  <c r="CY100" i="6"/>
  <c r="CY93" i="6"/>
  <c r="CY101" i="6"/>
  <c r="JY95" i="6"/>
  <c r="HM94" i="6"/>
  <c r="DZ102" i="6"/>
  <c r="EA102" i="6" s="1"/>
  <c r="BV102" i="6"/>
  <c r="BW102" i="6" s="1"/>
  <c r="FN101" i="6"/>
  <c r="FO101" i="6" s="1"/>
  <c r="EX101" i="6"/>
  <c r="AO101" i="6"/>
  <c r="JA100" i="6"/>
  <c r="JB100" i="6" s="1"/>
  <c r="GJ100" i="6"/>
  <c r="GK100" i="6" s="1"/>
  <c r="EF100" i="6"/>
  <c r="EG100" i="6" s="1"/>
  <c r="DI100" i="6"/>
  <c r="JY99" i="6"/>
  <c r="AK98" i="6"/>
  <c r="AL98" i="6" s="1"/>
  <c r="CY97" i="6"/>
  <c r="JI96" i="6"/>
  <c r="JJ96" i="6" s="1"/>
  <c r="FX96" i="6"/>
  <c r="FY96" i="6" s="1"/>
  <c r="BL94" i="6"/>
  <c r="BM94" i="6" s="1"/>
  <c r="CY91" i="6"/>
  <c r="FX101" i="6"/>
  <c r="FY101" i="6" s="1"/>
  <c r="DT100" i="6"/>
  <c r="DU100" i="6" s="1"/>
  <c r="EL98" i="6"/>
  <c r="EM98" i="6" s="1"/>
  <c r="DC98" i="6"/>
  <c r="FX97" i="6"/>
  <c r="FY97" i="6" s="1"/>
  <c r="FX93" i="6"/>
  <c r="FY93" i="6" s="1"/>
  <c r="DI91" i="6"/>
  <c r="EX87" i="6"/>
  <c r="FF103" i="6"/>
  <c r="FG103" i="6" s="1"/>
  <c r="FX102" i="6"/>
  <c r="FY102" i="6" s="1"/>
  <c r="GT101" i="6"/>
  <c r="DT101" i="6"/>
  <c r="DU101" i="6" s="1"/>
  <c r="AK101" i="6"/>
  <c r="AL101" i="6" s="1"/>
  <c r="EL100" i="6"/>
  <c r="EM100" i="6" s="1"/>
  <c r="CU100" i="6"/>
  <c r="HM99" i="6"/>
  <c r="GP97" i="6"/>
  <c r="DT96" i="6"/>
  <c r="DU96" i="6" s="1"/>
  <c r="BL96" i="6"/>
  <c r="BM96" i="6" s="1"/>
  <c r="AS96" i="6"/>
  <c r="JI95" i="6"/>
  <c r="JJ95" i="6" s="1"/>
  <c r="AS95" i="6"/>
  <c r="JE92" i="6"/>
  <c r="JF92" i="6" s="1"/>
  <c r="EX92" i="6"/>
  <c r="DC92" i="6"/>
  <c r="FB91" i="6"/>
  <c r="FC91" i="6" s="1"/>
  <c r="EX103" i="6"/>
  <c r="GD101" i="6"/>
  <c r="GE101" i="6" s="1"/>
  <c r="BL101" i="6"/>
  <c r="BM101" i="6" s="1"/>
  <c r="IK100" i="6"/>
  <c r="IL100" i="6" s="1"/>
  <c r="HU99" i="6"/>
  <c r="HV99" i="6" s="1"/>
  <c r="BB99" i="6"/>
  <c r="BC99" i="6" s="1"/>
  <c r="EX97" i="6"/>
  <c r="IO93" i="6"/>
  <c r="IP93" i="6" s="1"/>
  <c r="DT104" i="6"/>
  <c r="DU104" i="6" s="1"/>
  <c r="FX103" i="6"/>
  <c r="FY103" i="6" s="1"/>
  <c r="GT102" i="6"/>
  <c r="DT102" i="6"/>
  <c r="DU102" i="6" s="1"/>
  <c r="CE102" i="6"/>
  <c r="ER101" i="6"/>
  <c r="ES101" i="6" s="1"/>
  <c r="CM101" i="6"/>
  <c r="CN101" i="6" s="1"/>
  <c r="CE101" i="6"/>
  <c r="GD100" i="6"/>
  <c r="GE100" i="6" s="1"/>
  <c r="BQ100" i="6"/>
  <c r="BR100" i="6" s="1"/>
  <c r="GP99" i="6"/>
  <c r="EL99" i="6"/>
  <c r="EM99" i="6" s="1"/>
  <c r="CE99" i="6"/>
  <c r="JQ98" i="6"/>
  <c r="JR98" i="6" s="1"/>
  <c r="AK97" i="6"/>
  <c r="AL97" i="6" s="1"/>
  <c r="IS96" i="6"/>
  <c r="IT96" i="6" s="1"/>
  <c r="EL96" i="6"/>
  <c r="EM96" i="6" s="1"/>
  <c r="CE96" i="6"/>
  <c r="BL95" i="6"/>
  <c r="BM95" i="6" s="1"/>
  <c r="BB95" i="6"/>
  <c r="BC95" i="6" s="1"/>
  <c r="EX94" i="6"/>
  <c r="EL94" i="6"/>
  <c r="EM94" i="6" s="1"/>
  <c r="CE93" i="6"/>
  <c r="FF92" i="6"/>
  <c r="FG92" i="6" s="1"/>
  <c r="FF91" i="6"/>
  <c r="FG91" i="6" s="1"/>
  <c r="AS90" i="6"/>
  <c r="HM91" i="6"/>
  <c r="HM90" i="6"/>
  <c r="EX90" i="6"/>
  <c r="AO90" i="6"/>
  <c r="BQ101" i="6"/>
  <c r="BR101" i="6" s="1"/>
  <c r="JI100" i="6"/>
  <c r="JJ100" i="6" s="1"/>
  <c r="AD100" i="6"/>
  <c r="IK99" i="6"/>
  <c r="IL99" i="6" s="1"/>
  <c r="GJ99" i="6"/>
  <c r="GK99" i="6" s="1"/>
  <c r="BQ99" i="6"/>
  <c r="BR99" i="6" s="1"/>
  <c r="HU98" i="6"/>
  <c r="HV98" i="6" s="1"/>
  <c r="JQ97" i="6"/>
  <c r="JR97" i="6" s="1"/>
  <c r="JY96" i="6"/>
  <c r="HM96" i="6"/>
  <c r="DC96" i="6"/>
  <c r="CI96" i="6"/>
  <c r="CJ96" i="6" s="1"/>
  <c r="HU95" i="6"/>
  <c r="HV95" i="6" s="1"/>
  <c r="BQ95" i="6"/>
  <c r="BR95" i="6" s="1"/>
  <c r="FN92" i="6"/>
  <c r="FO92" i="6" s="1"/>
  <c r="ER92" i="6"/>
  <c r="ES92" i="6" s="1"/>
  <c r="EX91" i="6"/>
  <c r="GT85" i="6"/>
  <c r="EF99" i="6"/>
  <c r="EG99" i="6" s="1"/>
  <c r="BQ96" i="6"/>
  <c r="BR96" i="6" s="1"/>
  <c r="GJ95" i="6"/>
  <c r="GK95" i="6" s="1"/>
  <c r="GT93" i="6"/>
  <c r="CU92" i="6"/>
  <c r="GT91" i="6"/>
  <c r="CU90" i="6"/>
  <c r="DC88" i="6"/>
  <c r="JY100" i="6"/>
  <c r="HM100" i="6"/>
  <c r="AS100" i="6"/>
  <c r="JA99" i="6"/>
  <c r="JB99" i="6" s="1"/>
  <c r="CY99" i="6"/>
  <c r="AD99" i="6"/>
  <c r="IK98" i="6"/>
  <c r="IL98" i="6" s="1"/>
  <c r="BQ98" i="6"/>
  <c r="BR98" i="6" s="1"/>
  <c r="HU97" i="6"/>
  <c r="HV97" i="6" s="1"/>
  <c r="BQ97" i="6"/>
  <c r="BR97" i="6" s="1"/>
  <c r="IC96" i="6"/>
  <c r="ID96" i="6" s="1"/>
  <c r="CQ96" i="6"/>
  <c r="CR96" i="6" s="1"/>
  <c r="IK95" i="6"/>
  <c r="IL95" i="6" s="1"/>
  <c r="GT94" i="6"/>
  <c r="DT94" i="6"/>
  <c r="DU94" i="6" s="1"/>
  <c r="BQ94" i="6"/>
  <c r="BR94" i="6" s="1"/>
  <c r="FF93" i="6"/>
  <c r="FG93" i="6" s="1"/>
  <c r="DT93" i="6"/>
  <c r="DU93" i="6" s="1"/>
  <c r="BL93" i="6"/>
  <c r="BM93" i="6" s="1"/>
  <c r="CE92" i="6"/>
  <c r="DZ91" i="6"/>
  <c r="EA91" i="6" s="1"/>
  <c r="GT87" i="6"/>
  <c r="GP86" i="6"/>
  <c r="CY86" i="6"/>
  <c r="JQ94" i="6"/>
  <c r="JR94" i="6" s="1"/>
  <c r="FX94" i="6"/>
  <c r="FY94" i="6" s="1"/>
  <c r="KD90" i="6"/>
  <c r="KE90" i="6" s="1"/>
  <c r="HQ90" i="6"/>
  <c r="HR90" i="6" s="1"/>
  <c r="CE90" i="6"/>
  <c r="CU88" i="6"/>
  <c r="AW88" i="6"/>
  <c r="CI87" i="6"/>
  <c r="CJ87" i="6" s="1"/>
  <c r="BZ86" i="6"/>
  <c r="FR85" i="6"/>
  <c r="CE87" i="6"/>
  <c r="EF86" i="6"/>
  <c r="EG86" i="6" s="1"/>
  <c r="EL87" i="6"/>
  <c r="EM87" i="6" s="1"/>
  <c r="GJ85" i="6"/>
  <c r="GK85" i="6" s="1"/>
  <c r="CY85" i="6"/>
  <c r="AS85" i="6"/>
  <c r="CU93" i="6"/>
  <c r="GP92" i="6"/>
  <c r="BG92" i="6"/>
  <c r="BH92" i="6" s="1"/>
  <c r="DT91" i="6"/>
  <c r="DU91" i="6" s="1"/>
  <c r="AW91" i="6"/>
  <c r="EL88" i="6"/>
  <c r="EM88" i="6" s="1"/>
  <c r="BZ88" i="6"/>
  <c r="BB88" i="6"/>
  <c r="BC88" i="6" s="1"/>
  <c r="GJ86" i="6"/>
  <c r="GK86" i="6" s="1"/>
  <c r="ER94" i="6"/>
  <c r="ES94" i="6" s="1"/>
  <c r="CU94" i="6"/>
  <c r="JY91" i="6"/>
  <c r="AW90" i="6"/>
  <c r="HM89" i="6"/>
  <c r="AO88" i="6"/>
  <c r="DT92" i="6"/>
  <c r="DU92" i="6" s="1"/>
  <c r="ER91" i="6"/>
  <c r="ES91" i="6" s="1"/>
  <c r="AW89" i="6"/>
  <c r="HM87" i="6"/>
  <c r="FR87" i="6"/>
  <c r="CU87" i="6"/>
  <c r="GT86" i="6"/>
  <c r="JY90" i="6"/>
  <c r="GP89" i="6"/>
  <c r="EX89" i="6"/>
  <c r="FN88" i="6"/>
  <c r="FO88" i="6" s="1"/>
  <c r="CI86" i="6"/>
  <c r="CJ86" i="6" s="1"/>
  <c r="BL86" i="6"/>
  <c r="BM86" i="6" s="1"/>
  <c r="IG85" i="6"/>
  <c r="IH85" i="6" s="1"/>
  <c r="BZ85" i="6"/>
  <c r="BG85" i="6"/>
  <c r="BH85" i="6" s="1"/>
  <c r="JY92" i="6"/>
  <c r="HM92" i="6"/>
  <c r="FX92" i="6"/>
  <c r="FY92" i="6" s="1"/>
  <c r="GP91" i="6"/>
  <c r="BV91" i="6"/>
  <c r="BW91" i="6" s="1"/>
  <c r="AO89" i="6"/>
  <c r="HM88" i="6"/>
  <c r="FX88" i="6"/>
  <c r="FY88" i="6" s="1"/>
  <c r="JY87" i="6"/>
  <c r="BZ87" i="6"/>
  <c r="FR86" i="6"/>
  <c r="EX85" i="6"/>
  <c r="EL92" i="6"/>
  <c r="EM92" i="6" s="1"/>
  <c r="BZ92" i="6"/>
  <c r="FX91" i="6"/>
  <c r="FY91" i="6" s="1"/>
  <c r="GD86" i="6"/>
  <c r="GE86" i="6" s="1"/>
  <c r="AS86" i="6"/>
  <c r="FJ85" i="6"/>
  <c r="FK85" i="6" s="1"/>
  <c r="DT85" i="6"/>
  <c r="DU85" i="6" s="1"/>
  <c r="AO91" i="6"/>
  <c r="IW90" i="6"/>
  <c r="IX90" i="6" s="1"/>
  <c r="AG90" i="6"/>
  <c r="AH90" i="6" s="1"/>
  <c r="CY89" i="6"/>
  <c r="CE89" i="6"/>
  <c r="EX88" i="6"/>
  <c r="EF88" i="6"/>
  <c r="EG88" i="6" s="1"/>
  <c r="CE88" i="6"/>
  <c r="EF87" i="6"/>
  <c r="EG87" i="6" s="1"/>
  <c r="GD85" i="6"/>
  <c r="GE85" i="6" s="1"/>
  <c r="HY90" i="6"/>
  <c r="Y89" i="6"/>
  <c r="FB85" i="6"/>
  <c r="FC85" i="6" s="1"/>
  <c r="Y91" i="6"/>
  <c r="IG90" i="6"/>
  <c r="IH90" i="6" s="1"/>
  <c r="Y90" i="6"/>
  <c r="GT89" i="6"/>
  <c r="GT88" i="6"/>
  <c r="BL87" i="6"/>
  <c r="BM87" i="6" s="1"/>
  <c r="EL86" i="6"/>
  <c r="EM86" i="6" s="1"/>
  <c r="CU86" i="6"/>
  <c r="BG86" i="6"/>
  <c r="BH86" i="6" s="1"/>
  <c r="BG87" i="6"/>
  <c r="BH87" i="6" s="1"/>
  <c r="CE85" i="6"/>
  <c r="BG88" i="6"/>
  <c r="BH88" i="6" s="1"/>
  <c r="CM86" i="6"/>
  <c r="CN86" i="6" s="1"/>
  <c r="CE86" i="6"/>
  <c r="CU85" i="6"/>
  <c r="AF87" i="19"/>
  <c r="AF86" i="19"/>
  <c r="AF79" i="19"/>
  <c r="BJ97" i="19"/>
  <c r="T96" i="19"/>
  <c r="BS96" i="19" s="1"/>
  <c r="BH95" i="19"/>
  <c r="P94" i="19"/>
  <c r="BO94" i="19" s="1"/>
  <c r="K94" i="19"/>
  <c r="K93" i="19"/>
  <c r="L88" i="19"/>
  <c r="BZ88" i="19" s="1"/>
  <c r="F85" i="19"/>
  <c r="AQ85" i="19"/>
  <c r="D85" i="19"/>
  <c r="AF83" i="19"/>
  <c r="AA82" i="19"/>
  <c r="AO95" i="19"/>
  <c r="W89" i="19"/>
  <c r="V89" i="19"/>
  <c r="BD97" i="19"/>
  <c r="T95" i="19"/>
  <c r="BS95" i="19" s="1"/>
  <c r="BC92" i="19"/>
  <c r="BS97" i="19"/>
  <c r="BD96" i="19"/>
  <c r="AF96" i="19"/>
  <c r="W96" i="19"/>
  <c r="K95" i="19"/>
  <c r="K96" i="19"/>
  <c r="L95" i="19"/>
  <c r="BZ95" i="19" s="1"/>
  <c r="I95" i="19"/>
  <c r="R93" i="19"/>
  <c r="BQ93" i="19" s="1"/>
  <c r="P88" i="19"/>
  <c r="BO88" i="19" s="1"/>
  <c r="E87" i="19"/>
  <c r="L96" i="19"/>
  <c r="X95" i="19"/>
  <c r="BC90" i="19"/>
  <c r="CB97" i="19"/>
  <c r="AA96" i="19"/>
  <c r="J96" i="19"/>
  <c r="F95" i="19"/>
  <c r="AA94" i="19"/>
  <c r="BK92" i="19"/>
  <c r="I89" i="19"/>
  <c r="X87" i="19"/>
  <c r="AQ89" i="19"/>
  <c r="V96" i="19"/>
  <c r="BQ97" i="19"/>
  <c r="BJ96" i="19"/>
  <c r="F96" i="19"/>
  <c r="E94" i="19"/>
  <c r="G97" i="19"/>
  <c r="AZ95" i="19"/>
  <c r="L94" i="19"/>
  <c r="AC92" i="19"/>
  <c r="BL91" i="19"/>
  <c r="AF95" i="19"/>
  <c r="R96" i="19"/>
  <c r="BQ96" i="19" s="1"/>
  <c r="V95" i="19"/>
  <c r="D95" i="19"/>
  <c r="V94" i="19"/>
  <c r="O94" i="19"/>
  <c r="BG94" i="19"/>
  <c r="BF93" i="19"/>
  <c r="AV93" i="19"/>
  <c r="AC96" i="19"/>
  <c r="AQ97" i="19"/>
  <c r="F97" i="19"/>
  <c r="AB95" i="19"/>
  <c r="M95" i="19"/>
  <c r="CA95" i="19" s="1"/>
  <c r="V91" i="19"/>
  <c r="AT89" i="19"/>
  <c r="AO88" i="19"/>
  <c r="AA89" i="19"/>
  <c r="L82" i="19"/>
  <c r="F92" i="19"/>
  <c r="I91" i="19"/>
  <c r="P87" i="19"/>
  <c r="BO87" i="19" s="1"/>
  <c r="E85" i="19"/>
  <c r="D90" i="19"/>
  <c r="Y84" i="19"/>
  <c r="Y88" i="19"/>
  <c r="I88" i="19"/>
  <c r="AP85" i="19"/>
  <c r="Y90" i="19"/>
  <c r="I85" i="19"/>
  <c r="E86" i="48"/>
  <c r="F86" i="48"/>
  <c r="K86" i="48"/>
  <c r="L86" i="48"/>
  <c r="O86" i="48"/>
  <c r="P86" i="48"/>
  <c r="E87" i="48"/>
  <c r="F87" i="48"/>
  <c r="K87" i="48"/>
  <c r="L87" i="48"/>
  <c r="O87" i="48"/>
  <c r="P87" i="48"/>
  <c r="E88" i="48"/>
  <c r="F88" i="48"/>
  <c r="K88" i="48"/>
  <c r="L88" i="48"/>
  <c r="O88" i="48"/>
  <c r="P88" i="48"/>
  <c r="E89" i="48"/>
  <c r="F89" i="48"/>
  <c r="K89" i="48"/>
  <c r="L89" i="48"/>
  <c r="O89" i="48"/>
  <c r="P89" i="48"/>
  <c r="E90" i="48"/>
  <c r="F90" i="48"/>
  <c r="K90" i="48"/>
  <c r="L90" i="48"/>
  <c r="O90" i="48"/>
  <c r="P90" i="48"/>
  <c r="E91" i="48"/>
  <c r="F91" i="48"/>
  <c r="K91" i="48"/>
  <c r="L91" i="48"/>
  <c r="O91" i="48"/>
  <c r="P91" i="48"/>
  <c r="E92" i="48"/>
  <c r="F92" i="48"/>
  <c r="K92" i="48"/>
  <c r="L92" i="48"/>
  <c r="O92" i="48"/>
  <c r="P92" i="48"/>
  <c r="E93" i="48"/>
  <c r="F93" i="48"/>
  <c r="K93" i="48"/>
  <c r="L93" i="48"/>
  <c r="O93" i="48"/>
  <c r="P93" i="48"/>
  <c r="E94" i="48"/>
  <c r="F94" i="48"/>
  <c r="K94" i="48"/>
  <c r="L94" i="48"/>
  <c r="O94" i="48"/>
  <c r="P94" i="48"/>
  <c r="E95" i="48"/>
  <c r="F95" i="48"/>
  <c r="K95" i="48"/>
  <c r="L95" i="48"/>
  <c r="O95" i="48"/>
  <c r="P95" i="48"/>
  <c r="E96" i="48"/>
  <c r="F96" i="48"/>
  <c r="K96" i="48"/>
  <c r="L96" i="48"/>
  <c r="O96" i="48"/>
  <c r="P96" i="48"/>
  <c r="E97" i="48"/>
  <c r="F97" i="48"/>
  <c r="K97" i="48"/>
  <c r="L97" i="48"/>
  <c r="O97" i="48"/>
  <c r="P97" i="48"/>
  <c r="E98" i="48"/>
  <c r="F98" i="48"/>
  <c r="K98" i="48"/>
  <c r="L98" i="48"/>
  <c r="O98" i="48"/>
  <c r="P98" i="48"/>
  <c r="E99" i="48"/>
  <c r="F99" i="48"/>
  <c r="K99" i="48"/>
  <c r="L99" i="48"/>
  <c r="O99" i="48"/>
  <c r="P99" i="48"/>
  <c r="E100" i="48"/>
  <c r="F100" i="48"/>
  <c r="K100" i="48"/>
  <c r="L100" i="48"/>
  <c r="O100" i="48"/>
  <c r="P100" i="48"/>
  <c r="E101" i="48"/>
  <c r="F101" i="48"/>
  <c r="K101" i="48"/>
  <c r="L101" i="48"/>
  <c r="O101" i="48"/>
  <c r="P101" i="48"/>
  <c r="E102" i="48"/>
  <c r="F102" i="48"/>
  <c r="K102" i="48"/>
  <c r="L102" i="48"/>
  <c r="O102" i="48"/>
  <c r="P102" i="48"/>
  <c r="E103" i="48"/>
  <c r="F103" i="48"/>
  <c r="K103" i="48"/>
  <c r="L103" i="48"/>
  <c r="O103" i="48"/>
  <c r="P103" i="48"/>
  <c r="E104" i="48"/>
  <c r="F104" i="48"/>
  <c r="K104" i="48"/>
  <c r="L104" i="48"/>
  <c r="O104" i="48"/>
  <c r="P104" i="48"/>
  <c r="E105" i="48"/>
  <c r="F105" i="48"/>
  <c r="K105" i="48"/>
  <c r="L105" i="48"/>
  <c r="O105" i="48"/>
  <c r="P105" i="48"/>
  <c r="E106" i="48"/>
  <c r="F106" i="48"/>
  <c r="K106" i="48"/>
  <c r="L106" i="48"/>
  <c r="O106" i="48"/>
  <c r="P106" i="48"/>
  <c r="E107" i="48"/>
  <c r="F107" i="48"/>
  <c r="K107" i="48"/>
  <c r="L107" i="48"/>
  <c r="O107" i="48"/>
  <c r="P107" i="48"/>
  <c r="E108" i="48"/>
  <c r="F108" i="48"/>
  <c r="K108" i="48"/>
  <c r="L108" i="48"/>
  <c r="O108" i="48"/>
  <c r="P108" i="48"/>
  <c r="E85" i="45"/>
  <c r="F85" i="45"/>
  <c r="I85" i="45"/>
  <c r="J85" i="45"/>
  <c r="M85" i="45"/>
  <c r="N85" i="45"/>
  <c r="E86" i="45"/>
  <c r="F86" i="45"/>
  <c r="I86" i="45"/>
  <c r="J86" i="45"/>
  <c r="M86" i="45"/>
  <c r="N86" i="45"/>
  <c r="E87" i="45"/>
  <c r="F87" i="45"/>
  <c r="I87" i="45"/>
  <c r="J87" i="45"/>
  <c r="M87" i="45"/>
  <c r="N87" i="45"/>
  <c r="E88" i="45"/>
  <c r="F88" i="45"/>
  <c r="I88" i="45"/>
  <c r="J88" i="45"/>
  <c r="M88" i="45"/>
  <c r="N88" i="45"/>
  <c r="E89" i="45"/>
  <c r="F89" i="45"/>
  <c r="I89" i="45"/>
  <c r="J89" i="45"/>
  <c r="M89" i="45"/>
  <c r="N89" i="45"/>
  <c r="E90" i="45"/>
  <c r="F90" i="45"/>
  <c r="I90" i="45"/>
  <c r="J90" i="45"/>
  <c r="M90" i="45"/>
  <c r="N90" i="45"/>
  <c r="E91" i="45"/>
  <c r="F91" i="45"/>
  <c r="I91" i="45"/>
  <c r="J91" i="45"/>
  <c r="M91" i="45"/>
  <c r="N91" i="45"/>
  <c r="E92" i="45"/>
  <c r="F92" i="45"/>
  <c r="I92" i="45"/>
  <c r="J92" i="45"/>
  <c r="M92" i="45"/>
  <c r="N92" i="45"/>
  <c r="E93" i="45"/>
  <c r="F93" i="45"/>
  <c r="I93" i="45"/>
  <c r="J93" i="45"/>
  <c r="M93" i="45"/>
  <c r="N93" i="45"/>
  <c r="E94" i="45"/>
  <c r="F94" i="45"/>
  <c r="I94" i="45"/>
  <c r="J94" i="45"/>
  <c r="M94" i="45"/>
  <c r="N94" i="45"/>
  <c r="E95" i="45"/>
  <c r="F95" i="45"/>
  <c r="I95" i="45"/>
  <c r="J95" i="45"/>
  <c r="M95" i="45"/>
  <c r="N95" i="45"/>
  <c r="E96" i="45"/>
  <c r="F96" i="45"/>
  <c r="I96" i="45"/>
  <c r="J96" i="45"/>
  <c r="M96" i="45"/>
  <c r="N96" i="45"/>
  <c r="E97" i="45"/>
  <c r="F97" i="45"/>
  <c r="I97" i="45"/>
  <c r="J97" i="45"/>
  <c r="M97" i="45"/>
  <c r="N97" i="45"/>
  <c r="E98" i="45"/>
  <c r="F98" i="45"/>
  <c r="I98" i="45"/>
  <c r="J98" i="45"/>
  <c r="M98" i="45"/>
  <c r="N98" i="45"/>
  <c r="E99" i="45"/>
  <c r="F99" i="45"/>
  <c r="I99" i="45"/>
  <c r="J99" i="45"/>
  <c r="M99" i="45"/>
  <c r="N99" i="45"/>
  <c r="E100" i="45"/>
  <c r="F100" i="45"/>
  <c r="I100" i="45"/>
  <c r="J100" i="45"/>
  <c r="M100" i="45"/>
  <c r="N100" i="45"/>
  <c r="E101" i="45"/>
  <c r="F101" i="45"/>
  <c r="I101" i="45"/>
  <c r="J101" i="45"/>
  <c r="M101" i="45"/>
  <c r="N101" i="45"/>
  <c r="E102" i="45"/>
  <c r="F102" i="45"/>
  <c r="I102" i="45"/>
  <c r="J102" i="45"/>
  <c r="M102" i="45"/>
  <c r="N102" i="45"/>
  <c r="E103" i="45"/>
  <c r="F103" i="45"/>
  <c r="I103" i="45"/>
  <c r="J103" i="45"/>
  <c r="M103" i="45"/>
  <c r="N103" i="45"/>
  <c r="E104" i="45"/>
  <c r="F104" i="45"/>
  <c r="I104" i="45"/>
  <c r="J104" i="45"/>
  <c r="M104" i="45"/>
  <c r="N104" i="45"/>
  <c r="E105" i="45"/>
  <c r="F105" i="45"/>
  <c r="I105" i="45"/>
  <c r="J105" i="45"/>
  <c r="M105" i="45"/>
  <c r="N105" i="45"/>
  <c r="E106" i="45"/>
  <c r="F106" i="45"/>
  <c r="I106" i="45"/>
  <c r="J106" i="45"/>
  <c r="M106" i="45"/>
  <c r="N106" i="45"/>
  <c r="E107" i="45"/>
  <c r="F107" i="45"/>
  <c r="I107" i="45"/>
  <c r="J107" i="45"/>
  <c r="M107" i="45"/>
  <c r="N107" i="45"/>
  <c r="E108" i="45"/>
  <c r="F108" i="45"/>
  <c r="I108" i="45"/>
  <c r="J108" i="45"/>
  <c r="M108" i="45"/>
  <c r="N108" i="45"/>
  <c r="E86" i="40"/>
  <c r="F86" i="40"/>
  <c r="I86" i="40"/>
  <c r="J86" i="40"/>
  <c r="M86" i="40"/>
  <c r="N86" i="40"/>
  <c r="Q86" i="40"/>
  <c r="R86" i="40"/>
  <c r="W86" i="40"/>
  <c r="X86" i="40"/>
  <c r="AA86" i="40"/>
  <c r="AB86" i="40"/>
  <c r="AF86" i="40"/>
  <c r="AG86" i="40"/>
  <c r="E87" i="40"/>
  <c r="F87" i="40"/>
  <c r="I87" i="40"/>
  <c r="J87" i="40"/>
  <c r="M87" i="40"/>
  <c r="N87" i="40"/>
  <c r="Q87" i="40"/>
  <c r="R87" i="40"/>
  <c r="W87" i="40"/>
  <c r="X87" i="40"/>
  <c r="AA87" i="40"/>
  <c r="AB87" i="40"/>
  <c r="AF87" i="40"/>
  <c r="AG87" i="40"/>
  <c r="E88" i="40"/>
  <c r="F88" i="40"/>
  <c r="I88" i="40"/>
  <c r="J88" i="40"/>
  <c r="M88" i="40"/>
  <c r="N88" i="40"/>
  <c r="Q88" i="40"/>
  <c r="R88" i="40"/>
  <c r="W88" i="40"/>
  <c r="X88" i="40"/>
  <c r="AA88" i="40"/>
  <c r="AB88" i="40"/>
  <c r="AF88" i="40"/>
  <c r="AG88" i="40"/>
  <c r="E89" i="40"/>
  <c r="F89" i="40"/>
  <c r="I89" i="40"/>
  <c r="J89" i="40"/>
  <c r="M89" i="40"/>
  <c r="N89" i="40"/>
  <c r="Q89" i="40"/>
  <c r="R89" i="40"/>
  <c r="W89" i="40"/>
  <c r="X89" i="40"/>
  <c r="AA89" i="40"/>
  <c r="AB89" i="40"/>
  <c r="AF89" i="40"/>
  <c r="AG89" i="40"/>
  <c r="E90" i="40"/>
  <c r="F90" i="40"/>
  <c r="I90" i="40"/>
  <c r="J90" i="40"/>
  <c r="M90" i="40"/>
  <c r="N90" i="40"/>
  <c r="Q90" i="40"/>
  <c r="R90" i="40"/>
  <c r="W90" i="40"/>
  <c r="X90" i="40"/>
  <c r="AA90" i="40"/>
  <c r="AB90" i="40"/>
  <c r="AF90" i="40"/>
  <c r="AG90" i="40"/>
  <c r="E91" i="40"/>
  <c r="F91" i="40"/>
  <c r="I91" i="40"/>
  <c r="J91" i="40"/>
  <c r="M91" i="40"/>
  <c r="N91" i="40"/>
  <c r="Q91" i="40"/>
  <c r="R91" i="40"/>
  <c r="W91" i="40"/>
  <c r="X91" i="40"/>
  <c r="AA91" i="40"/>
  <c r="AB91" i="40"/>
  <c r="AF91" i="40"/>
  <c r="AG91" i="40"/>
  <c r="E92" i="40"/>
  <c r="F92" i="40"/>
  <c r="I92" i="40"/>
  <c r="J92" i="40"/>
  <c r="M92" i="40"/>
  <c r="N92" i="40"/>
  <c r="Q92" i="40"/>
  <c r="R92" i="40"/>
  <c r="W92" i="40"/>
  <c r="X92" i="40"/>
  <c r="AA92" i="40"/>
  <c r="AB92" i="40"/>
  <c r="AF92" i="40"/>
  <c r="AG92" i="40"/>
  <c r="E93" i="40"/>
  <c r="F93" i="40"/>
  <c r="I93" i="40"/>
  <c r="J93" i="40"/>
  <c r="M93" i="40"/>
  <c r="N93" i="40"/>
  <c r="Q93" i="40"/>
  <c r="R93" i="40"/>
  <c r="W93" i="40"/>
  <c r="X93" i="40"/>
  <c r="AA93" i="40"/>
  <c r="AB93" i="40"/>
  <c r="AF93" i="40"/>
  <c r="AG93" i="40"/>
  <c r="E94" i="40"/>
  <c r="F94" i="40"/>
  <c r="I94" i="40"/>
  <c r="J94" i="40"/>
  <c r="M94" i="40"/>
  <c r="N94" i="40"/>
  <c r="Q94" i="40"/>
  <c r="R94" i="40"/>
  <c r="W94" i="40"/>
  <c r="X94" i="40"/>
  <c r="AA94" i="40"/>
  <c r="AB94" i="40"/>
  <c r="AF94" i="40"/>
  <c r="AG94" i="40"/>
  <c r="E95" i="40"/>
  <c r="F95" i="40"/>
  <c r="I95" i="40"/>
  <c r="J95" i="40"/>
  <c r="M95" i="40"/>
  <c r="N95" i="40"/>
  <c r="Q95" i="40"/>
  <c r="R95" i="40"/>
  <c r="W95" i="40"/>
  <c r="X95" i="40"/>
  <c r="AA95" i="40"/>
  <c r="AB95" i="40"/>
  <c r="AF95" i="40"/>
  <c r="AG95" i="40"/>
  <c r="E96" i="40"/>
  <c r="F96" i="40"/>
  <c r="I96" i="40"/>
  <c r="J96" i="40"/>
  <c r="M96" i="40"/>
  <c r="N96" i="40"/>
  <c r="Q96" i="40"/>
  <c r="R96" i="40"/>
  <c r="W96" i="40"/>
  <c r="X96" i="40"/>
  <c r="AA96" i="40"/>
  <c r="AB96" i="40"/>
  <c r="AF96" i="40"/>
  <c r="AG96" i="40"/>
  <c r="E97" i="40"/>
  <c r="F97" i="40"/>
  <c r="I97" i="40"/>
  <c r="J97" i="40"/>
  <c r="M97" i="40"/>
  <c r="N97" i="40"/>
  <c r="Q97" i="40"/>
  <c r="R97" i="40"/>
  <c r="W97" i="40"/>
  <c r="X97" i="40"/>
  <c r="AA97" i="40"/>
  <c r="AB97" i="40"/>
  <c r="AF97" i="40"/>
  <c r="AG97" i="40"/>
  <c r="E98" i="40"/>
  <c r="F98" i="40"/>
  <c r="I98" i="40"/>
  <c r="J98" i="40"/>
  <c r="M98" i="40"/>
  <c r="N98" i="40"/>
  <c r="Q98" i="40"/>
  <c r="R98" i="40"/>
  <c r="W98" i="40"/>
  <c r="X98" i="40"/>
  <c r="AA98" i="40"/>
  <c r="AB98" i="40"/>
  <c r="AF98" i="40"/>
  <c r="AG98" i="40"/>
  <c r="E99" i="40"/>
  <c r="F99" i="40"/>
  <c r="I99" i="40"/>
  <c r="J99" i="40"/>
  <c r="M99" i="40"/>
  <c r="N99" i="40"/>
  <c r="Q99" i="40"/>
  <c r="R99" i="40"/>
  <c r="W99" i="40"/>
  <c r="X99" i="40"/>
  <c r="AA99" i="40"/>
  <c r="AB99" i="40"/>
  <c r="AF99" i="40"/>
  <c r="AG99" i="40"/>
  <c r="E100" i="40"/>
  <c r="F100" i="40"/>
  <c r="I100" i="40"/>
  <c r="J100" i="40"/>
  <c r="M100" i="40"/>
  <c r="N100" i="40"/>
  <c r="Q100" i="40"/>
  <c r="R100" i="40"/>
  <c r="W100" i="40"/>
  <c r="X100" i="40"/>
  <c r="AA100" i="40"/>
  <c r="AB100" i="40"/>
  <c r="AF100" i="40"/>
  <c r="AG100" i="40"/>
  <c r="E101" i="40"/>
  <c r="F101" i="40"/>
  <c r="I101" i="40"/>
  <c r="J101" i="40"/>
  <c r="M101" i="40"/>
  <c r="N101" i="40"/>
  <c r="Q101" i="40"/>
  <c r="R101" i="40"/>
  <c r="W101" i="40"/>
  <c r="X101" i="40"/>
  <c r="AA101" i="40"/>
  <c r="AB101" i="40"/>
  <c r="AF101" i="40"/>
  <c r="AG101" i="40"/>
  <c r="E102" i="40"/>
  <c r="F102" i="40"/>
  <c r="I102" i="40"/>
  <c r="J102" i="40"/>
  <c r="M102" i="40"/>
  <c r="N102" i="40"/>
  <c r="Q102" i="40"/>
  <c r="R102" i="40"/>
  <c r="W102" i="40"/>
  <c r="X102" i="40"/>
  <c r="AA102" i="40"/>
  <c r="AB102" i="40"/>
  <c r="AF102" i="40"/>
  <c r="AG102" i="40"/>
  <c r="E103" i="40"/>
  <c r="F103" i="40"/>
  <c r="I103" i="40"/>
  <c r="J103" i="40"/>
  <c r="M103" i="40"/>
  <c r="N103" i="40"/>
  <c r="Q103" i="40"/>
  <c r="R103" i="40"/>
  <c r="W103" i="40"/>
  <c r="X103" i="40"/>
  <c r="AA103" i="40"/>
  <c r="AB103" i="40"/>
  <c r="AF103" i="40"/>
  <c r="AG103" i="40"/>
  <c r="E104" i="40"/>
  <c r="F104" i="40"/>
  <c r="I104" i="40"/>
  <c r="J104" i="40"/>
  <c r="M104" i="40"/>
  <c r="N104" i="40"/>
  <c r="Q104" i="40"/>
  <c r="R104" i="40"/>
  <c r="W104" i="40"/>
  <c r="X104" i="40"/>
  <c r="AA104" i="40"/>
  <c r="AB104" i="40"/>
  <c r="AF104" i="40"/>
  <c r="AG104" i="40"/>
  <c r="E105" i="40"/>
  <c r="F105" i="40"/>
  <c r="I105" i="40"/>
  <c r="J105" i="40"/>
  <c r="M105" i="40"/>
  <c r="N105" i="40"/>
  <c r="Q105" i="40"/>
  <c r="R105" i="40"/>
  <c r="W105" i="40"/>
  <c r="X105" i="40"/>
  <c r="AA105" i="40"/>
  <c r="AB105" i="40"/>
  <c r="AF105" i="40"/>
  <c r="AG105" i="40"/>
  <c r="E106" i="40"/>
  <c r="F106" i="40"/>
  <c r="I106" i="40"/>
  <c r="J106" i="40"/>
  <c r="M106" i="40"/>
  <c r="N106" i="40"/>
  <c r="Q106" i="40"/>
  <c r="R106" i="40"/>
  <c r="W106" i="40"/>
  <c r="X106" i="40"/>
  <c r="AA106" i="40"/>
  <c r="AB106" i="40"/>
  <c r="AF106" i="40"/>
  <c r="AG106" i="40"/>
  <c r="E107" i="40"/>
  <c r="F107" i="40"/>
  <c r="I107" i="40"/>
  <c r="J107" i="40"/>
  <c r="M107" i="40"/>
  <c r="N107" i="40"/>
  <c r="Q107" i="40"/>
  <c r="R107" i="40"/>
  <c r="W107" i="40"/>
  <c r="X107" i="40"/>
  <c r="AA107" i="40"/>
  <c r="AB107" i="40"/>
  <c r="AF107" i="40"/>
  <c r="AG107" i="40"/>
  <c r="E108" i="40"/>
  <c r="F108" i="40"/>
  <c r="I108" i="40"/>
  <c r="J108" i="40"/>
  <c r="M108" i="40"/>
  <c r="N108" i="40"/>
  <c r="Q108" i="40"/>
  <c r="R108" i="40"/>
  <c r="W108" i="40"/>
  <c r="X108" i="40"/>
  <c r="AA108" i="40"/>
  <c r="AB108" i="40"/>
  <c r="AF108" i="40"/>
  <c r="AG108" i="40"/>
  <c r="E86" i="46"/>
  <c r="F86" i="46" s="1"/>
  <c r="I86" i="46"/>
  <c r="J86" i="46" s="1"/>
  <c r="M86" i="46"/>
  <c r="N86" i="46" s="1"/>
  <c r="AA86" i="46"/>
  <c r="AB86" i="46" s="1"/>
  <c r="AE86" i="46"/>
  <c r="AF86" i="46" s="1"/>
  <c r="AI86" i="46"/>
  <c r="AJ86" i="46" s="1"/>
  <c r="AL86" i="46"/>
  <c r="AM86" i="46" s="1"/>
  <c r="E87" i="46"/>
  <c r="F87" i="46" s="1"/>
  <c r="I87" i="46"/>
  <c r="J87" i="46" s="1"/>
  <c r="M87" i="46"/>
  <c r="N87" i="46" s="1"/>
  <c r="AA87" i="46"/>
  <c r="AB87" i="46" s="1"/>
  <c r="AE87" i="46"/>
  <c r="AF87" i="46" s="1"/>
  <c r="AI87" i="46"/>
  <c r="AJ87" i="46" s="1"/>
  <c r="AL87" i="46"/>
  <c r="AM87" i="46" s="1"/>
  <c r="E88" i="46"/>
  <c r="F88" i="46" s="1"/>
  <c r="I88" i="46"/>
  <c r="J88" i="46" s="1"/>
  <c r="M88" i="46"/>
  <c r="N88" i="46" s="1"/>
  <c r="AA88" i="46"/>
  <c r="AB88" i="46" s="1"/>
  <c r="AE88" i="46"/>
  <c r="AF88" i="46" s="1"/>
  <c r="AI88" i="46"/>
  <c r="AJ88" i="46" s="1"/>
  <c r="AL88" i="46"/>
  <c r="AM88" i="46" s="1"/>
  <c r="E89" i="46"/>
  <c r="F89" i="46" s="1"/>
  <c r="I89" i="46"/>
  <c r="J89" i="46" s="1"/>
  <c r="M89" i="46"/>
  <c r="N89" i="46" s="1"/>
  <c r="AA89" i="46"/>
  <c r="AB89" i="46" s="1"/>
  <c r="AE89" i="46"/>
  <c r="AF89" i="46" s="1"/>
  <c r="AI89" i="46"/>
  <c r="AJ89" i="46" s="1"/>
  <c r="AL89" i="46"/>
  <c r="AM89" i="46" s="1"/>
  <c r="E90" i="46"/>
  <c r="F90" i="46" s="1"/>
  <c r="I90" i="46"/>
  <c r="J90" i="46" s="1"/>
  <c r="M90" i="46"/>
  <c r="N90" i="46" s="1"/>
  <c r="AA90" i="46"/>
  <c r="AB90" i="46" s="1"/>
  <c r="AE90" i="46"/>
  <c r="AF90" i="46" s="1"/>
  <c r="AI90" i="46"/>
  <c r="AJ90" i="46" s="1"/>
  <c r="AL90" i="46"/>
  <c r="AM90" i="46" s="1"/>
  <c r="E91" i="46"/>
  <c r="F91" i="46" s="1"/>
  <c r="I91" i="46"/>
  <c r="J91" i="46" s="1"/>
  <c r="M91" i="46"/>
  <c r="N91" i="46" s="1"/>
  <c r="AA91" i="46"/>
  <c r="AB91" i="46" s="1"/>
  <c r="AE91" i="46"/>
  <c r="AF91" i="46" s="1"/>
  <c r="AI91" i="46"/>
  <c r="AJ91" i="46" s="1"/>
  <c r="AL91" i="46"/>
  <c r="AM91" i="46" s="1"/>
  <c r="E92" i="46"/>
  <c r="F92" i="46" s="1"/>
  <c r="I92" i="46"/>
  <c r="J92" i="46" s="1"/>
  <c r="M92" i="46"/>
  <c r="N92" i="46" s="1"/>
  <c r="AA92" i="46"/>
  <c r="AB92" i="46" s="1"/>
  <c r="AE92" i="46"/>
  <c r="AF92" i="46" s="1"/>
  <c r="AI92" i="46"/>
  <c r="AJ92" i="46" s="1"/>
  <c r="AL92" i="46"/>
  <c r="AM92" i="46" s="1"/>
  <c r="E93" i="46"/>
  <c r="F93" i="46" s="1"/>
  <c r="I93" i="46"/>
  <c r="J93" i="46" s="1"/>
  <c r="M93" i="46"/>
  <c r="N93" i="46" s="1"/>
  <c r="AA93" i="46"/>
  <c r="AB93" i="46" s="1"/>
  <c r="AE93" i="46"/>
  <c r="AF93" i="46" s="1"/>
  <c r="AI93" i="46"/>
  <c r="AJ93" i="46" s="1"/>
  <c r="AL93" i="46"/>
  <c r="AM93" i="46" s="1"/>
  <c r="E94" i="46"/>
  <c r="F94" i="46" s="1"/>
  <c r="I94" i="46"/>
  <c r="J94" i="46" s="1"/>
  <c r="M94" i="46"/>
  <c r="N94" i="46" s="1"/>
  <c r="AA94" i="46"/>
  <c r="AB94" i="46" s="1"/>
  <c r="AE94" i="46"/>
  <c r="AF94" i="46" s="1"/>
  <c r="AI94" i="46"/>
  <c r="AJ94" i="46" s="1"/>
  <c r="AL94" i="46"/>
  <c r="AM94" i="46" s="1"/>
  <c r="E95" i="46"/>
  <c r="F95" i="46" s="1"/>
  <c r="I95" i="46"/>
  <c r="J95" i="46" s="1"/>
  <c r="M95" i="46"/>
  <c r="N95" i="46" s="1"/>
  <c r="AA95" i="46"/>
  <c r="AB95" i="46" s="1"/>
  <c r="AE95" i="46"/>
  <c r="AF95" i="46" s="1"/>
  <c r="AI95" i="46"/>
  <c r="AJ95" i="46" s="1"/>
  <c r="AL95" i="46"/>
  <c r="AM95" i="46" s="1"/>
  <c r="E96" i="46"/>
  <c r="F96" i="46" s="1"/>
  <c r="I96" i="46"/>
  <c r="J96" i="46" s="1"/>
  <c r="M96" i="46"/>
  <c r="N96" i="46" s="1"/>
  <c r="AA96" i="46"/>
  <c r="AB96" i="46" s="1"/>
  <c r="AE96" i="46"/>
  <c r="AF96" i="46" s="1"/>
  <c r="AI96" i="46"/>
  <c r="AJ96" i="46" s="1"/>
  <c r="AL96" i="46"/>
  <c r="AM96" i="46" s="1"/>
  <c r="E97" i="46"/>
  <c r="F97" i="46" s="1"/>
  <c r="I97" i="46"/>
  <c r="J97" i="46" s="1"/>
  <c r="M97" i="46"/>
  <c r="N97" i="46" s="1"/>
  <c r="AA97" i="46"/>
  <c r="AB97" i="46" s="1"/>
  <c r="AE97" i="46"/>
  <c r="AF97" i="46" s="1"/>
  <c r="AI97" i="46"/>
  <c r="AJ97" i="46" s="1"/>
  <c r="AL97" i="46"/>
  <c r="AM97" i="46" s="1"/>
  <c r="E98" i="46"/>
  <c r="F98" i="46" s="1"/>
  <c r="I98" i="46"/>
  <c r="J98" i="46" s="1"/>
  <c r="M98" i="46"/>
  <c r="N98" i="46" s="1"/>
  <c r="AA98" i="46"/>
  <c r="AB98" i="46" s="1"/>
  <c r="AE98" i="46"/>
  <c r="AF98" i="46" s="1"/>
  <c r="AI98" i="46"/>
  <c r="AJ98" i="46" s="1"/>
  <c r="AL98" i="46"/>
  <c r="AM98" i="46" s="1"/>
  <c r="E99" i="46"/>
  <c r="F99" i="46" s="1"/>
  <c r="I99" i="46"/>
  <c r="J99" i="46" s="1"/>
  <c r="M99" i="46"/>
  <c r="N99" i="46" s="1"/>
  <c r="AA99" i="46"/>
  <c r="AB99" i="46" s="1"/>
  <c r="AE99" i="46"/>
  <c r="AF99" i="46" s="1"/>
  <c r="AI99" i="46"/>
  <c r="AJ99" i="46" s="1"/>
  <c r="AL99" i="46"/>
  <c r="AM99" i="46" s="1"/>
  <c r="E100" i="46"/>
  <c r="F100" i="46" s="1"/>
  <c r="I100" i="46"/>
  <c r="J100" i="46" s="1"/>
  <c r="M100" i="46"/>
  <c r="N100" i="46" s="1"/>
  <c r="AA100" i="46"/>
  <c r="AB100" i="46" s="1"/>
  <c r="AE100" i="46"/>
  <c r="AF100" i="46" s="1"/>
  <c r="AI100" i="46"/>
  <c r="AJ100" i="46" s="1"/>
  <c r="AL100" i="46"/>
  <c r="AM100" i="46" s="1"/>
  <c r="E101" i="46"/>
  <c r="F101" i="46" s="1"/>
  <c r="I101" i="46"/>
  <c r="J101" i="46" s="1"/>
  <c r="M101" i="46"/>
  <c r="N101" i="46" s="1"/>
  <c r="AA101" i="46"/>
  <c r="AB101" i="46" s="1"/>
  <c r="AE101" i="46"/>
  <c r="AF101" i="46" s="1"/>
  <c r="AI101" i="46"/>
  <c r="AJ101" i="46" s="1"/>
  <c r="AL101" i="46"/>
  <c r="AM101" i="46" s="1"/>
  <c r="E102" i="46"/>
  <c r="F102" i="46" s="1"/>
  <c r="I102" i="46"/>
  <c r="J102" i="46" s="1"/>
  <c r="M102" i="46"/>
  <c r="N102" i="46" s="1"/>
  <c r="AA102" i="46"/>
  <c r="AB102" i="46" s="1"/>
  <c r="AE102" i="46"/>
  <c r="AF102" i="46" s="1"/>
  <c r="AI102" i="46"/>
  <c r="AJ102" i="46" s="1"/>
  <c r="AL102" i="46"/>
  <c r="AM102" i="46" s="1"/>
  <c r="E103" i="46"/>
  <c r="F103" i="46" s="1"/>
  <c r="I103" i="46"/>
  <c r="J103" i="46" s="1"/>
  <c r="M103" i="46"/>
  <c r="N103" i="46" s="1"/>
  <c r="AA103" i="46"/>
  <c r="AB103" i="46" s="1"/>
  <c r="AE103" i="46"/>
  <c r="AF103" i="46" s="1"/>
  <c r="AI103" i="46"/>
  <c r="AJ103" i="46" s="1"/>
  <c r="AL103" i="46"/>
  <c r="AM103" i="46" s="1"/>
  <c r="E104" i="46"/>
  <c r="F104" i="46" s="1"/>
  <c r="I104" i="46"/>
  <c r="J104" i="46" s="1"/>
  <c r="M104" i="46"/>
  <c r="N104" i="46" s="1"/>
  <c r="AA104" i="46"/>
  <c r="AB104" i="46" s="1"/>
  <c r="AE104" i="46"/>
  <c r="AF104" i="46" s="1"/>
  <c r="AI104" i="46"/>
  <c r="AJ104" i="46" s="1"/>
  <c r="AL104" i="46"/>
  <c r="AM104" i="46" s="1"/>
  <c r="E105" i="46"/>
  <c r="F105" i="46" s="1"/>
  <c r="I105" i="46"/>
  <c r="J105" i="46" s="1"/>
  <c r="M105" i="46"/>
  <c r="N105" i="46" s="1"/>
  <c r="AA105" i="46"/>
  <c r="AB105" i="46" s="1"/>
  <c r="AE105" i="46"/>
  <c r="AF105" i="46" s="1"/>
  <c r="AI105" i="46"/>
  <c r="AJ105" i="46" s="1"/>
  <c r="AL105" i="46"/>
  <c r="AM105" i="46" s="1"/>
  <c r="E106" i="46"/>
  <c r="F106" i="46" s="1"/>
  <c r="I106" i="46"/>
  <c r="J106" i="46" s="1"/>
  <c r="M106" i="46"/>
  <c r="N106" i="46" s="1"/>
  <c r="AA106" i="46"/>
  <c r="AB106" i="46" s="1"/>
  <c r="AE106" i="46"/>
  <c r="AF106" i="46" s="1"/>
  <c r="AI106" i="46"/>
  <c r="AJ106" i="46" s="1"/>
  <c r="AL106" i="46"/>
  <c r="AM106" i="46" s="1"/>
  <c r="E131" i="46"/>
  <c r="F131" i="46" s="1"/>
  <c r="I131" i="46"/>
  <c r="J131" i="46" s="1"/>
  <c r="M131" i="46"/>
  <c r="N131" i="46" s="1"/>
  <c r="AA131" i="46"/>
  <c r="AB131" i="46" s="1"/>
  <c r="AE131" i="46"/>
  <c r="AF131" i="46" s="1"/>
  <c r="AI131" i="46"/>
  <c r="AJ131" i="46" s="1"/>
  <c r="AL131" i="46"/>
  <c r="AM131" i="46" s="1"/>
  <c r="E86" i="42"/>
  <c r="F86" i="42" s="1"/>
  <c r="J86" i="42"/>
  <c r="K86" i="42" s="1"/>
  <c r="N86" i="42"/>
  <c r="O86" i="42" s="1"/>
  <c r="Q86" i="42"/>
  <c r="R86" i="42" s="1"/>
  <c r="U86" i="42"/>
  <c r="V86" i="42" s="1"/>
  <c r="Y86" i="42"/>
  <c r="Z86" i="42" s="1"/>
  <c r="AC86" i="42"/>
  <c r="AD86" i="42" s="1"/>
  <c r="AI86" i="42"/>
  <c r="AJ86" i="42" s="1"/>
  <c r="AL86" i="42"/>
  <c r="AM86" i="42" s="1"/>
  <c r="E87" i="42"/>
  <c r="F87" i="42" s="1"/>
  <c r="J87" i="42"/>
  <c r="K87" i="42" s="1"/>
  <c r="N87" i="42"/>
  <c r="O87" i="42" s="1"/>
  <c r="Q87" i="42"/>
  <c r="R87" i="42" s="1"/>
  <c r="U87" i="42"/>
  <c r="V87" i="42" s="1"/>
  <c r="Y87" i="42"/>
  <c r="Z87" i="42" s="1"/>
  <c r="AC87" i="42"/>
  <c r="AD87" i="42" s="1"/>
  <c r="AI87" i="42"/>
  <c r="AJ87" i="42" s="1"/>
  <c r="AL87" i="42"/>
  <c r="AM87" i="42" s="1"/>
  <c r="E88" i="42"/>
  <c r="F88" i="42" s="1"/>
  <c r="J88" i="42"/>
  <c r="K88" i="42" s="1"/>
  <c r="N88" i="42"/>
  <c r="O88" i="42" s="1"/>
  <c r="Q88" i="42"/>
  <c r="R88" i="42" s="1"/>
  <c r="U88" i="42"/>
  <c r="V88" i="42" s="1"/>
  <c r="Y88" i="42"/>
  <c r="Z88" i="42" s="1"/>
  <c r="AC88" i="42"/>
  <c r="AD88" i="42" s="1"/>
  <c r="AI88" i="42"/>
  <c r="AJ88" i="42" s="1"/>
  <c r="AL88" i="42"/>
  <c r="AM88" i="42" s="1"/>
  <c r="E89" i="42"/>
  <c r="F89" i="42" s="1"/>
  <c r="J89" i="42"/>
  <c r="K89" i="42" s="1"/>
  <c r="N89" i="42"/>
  <c r="O89" i="42" s="1"/>
  <c r="Q89" i="42"/>
  <c r="R89" i="42" s="1"/>
  <c r="U89" i="42"/>
  <c r="V89" i="42" s="1"/>
  <c r="Y89" i="42"/>
  <c r="Z89" i="42" s="1"/>
  <c r="AC89" i="42"/>
  <c r="AD89" i="42" s="1"/>
  <c r="AI89" i="42"/>
  <c r="AJ89" i="42" s="1"/>
  <c r="AL89" i="42"/>
  <c r="AM89" i="42" s="1"/>
  <c r="E90" i="42"/>
  <c r="F90" i="42" s="1"/>
  <c r="J90" i="42"/>
  <c r="K90" i="42" s="1"/>
  <c r="N90" i="42"/>
  <c r="O90" i="42" s="1"/>
  <c r="Q90" i="42"/>
  <c r="R90" i="42" s="1"/>
  <c r="U90" i="42"/>
  <c r="V90" i="42" s="1"/>
  <c r="Y90" i="42"/>
  <c r="Z90" i="42" s="1"/>
  <c r="AC90" i="42"/>
  <c r="AD90" i="42" s="1"/>
  <c r="AI90" i="42"/>
  <c r="AJ90" i="42" s="1"/>
  <c r="AL90" i="42"/>
  <c r="AM90" i="42" s="1"/>
  <c r="E91" i="42"/>
  <c r="F91" i="42" s="1"/>
  <c r="J91" i="42"/>
  <c r="K91" i="42" s="1"/>
  <c r="N91" i="42"/>
  <c r="O91" i="42" s="1"/>
  <c r="Q91" i="42"/>
  <c r="R91" i="42" s="1"/>
  <c r="U91" i="42"/>
  <c r="V91" i="42" s="1"/>
  <c r="Y91" i="42"/>
  <c r="Z91" i="42" s="1"/>
  <c r="AC91" i="42"/>
  <c r="AD91" i="42" s="1"/>
  <c r="AI91" i="42"/>
  <c r="AJ91" i="42" s="1"/>
  <c r="AL91" i="42"/>
  <c r="AM91" i="42" s="1"/>
  <c r="E92" i="42"/>
  <c r="F92" i="42" s="1"/>
  <c r="J92" i="42"/>
  <c r="K92" i="42" s="1"/>
  <c r="N92" i="42"/>
  <c r="O92" i="42" s="1"/>
  <c r="Q92" i="42"/>
  <c r="R92" i="42" s="1"/>
  <c r="U92" i="42"/>
  <c r="V92" i="42" s="1"/>
  <c r="Y92" i="42"/>
  <c r="Z92" i="42" s="1"/>
  <c r="AC92" i="42"/>
  <c r="AD92" i="42" s="1"/>
  <c r="AI92" i="42"/>
  <c r="AJ92" i="42" s="1"/>
  <c r="AL92" i="42"/>
  <c r="AM92" i="42" s="1"/>
  <c r="E93" i="42"/>
  <c r="F93" i="42" s="1"/>
  <c r="J93" i="42"/>
  <c r="K93" i="42" s="1"/>
  <c r="N93" i="42"/>
  <c r="O93" i="42" s="1"/>
  <c r="Q93" i="42"/>
  <c r="R93" i="42" s="1"/>
  <c r="U93" i="42"/>
  <c r="V93" i="42" s="1"/>
  <c r="Y93" i="42"/>
  <c r="Z93" i="42" s="1"/>
  <c r="AC93" i="42"/>
  <c r="AD93" i="42" s="1"/>
  <c r="AI93" i="42"/>
  <c r="AJ93" i="42" s="1"/>
  <c r="AL93" i="42"/>
  <c r="AM93" i="42" s="1"/>
  <c r="E94" i="42"/>
  <c r="F94" i="42" s="1"/>
  <c r="J94" i="42"/>
  <c r="K94" i="42" s="1"/>
  <c r="N94" i="42"/>
  <c r="O94" i="42" s="1"/>
  <c r="Q94" i="42"/>
  <c r="R94" i="42" s="1"/>
  <c r="U94" i="42"/>
  <c r="V94" i="42" s="1"/>
  <c r="Y94" i="42"/>
  <c r="Z94" i="42" s="1"/>
  <c r="AC94" i="42"/>
  <c r="AD94" i="42" s="1"/>
  <c r="AI94" i="42"/>
  <c r="AJ94" i="42" s="1"/>
  <c r="AL94" i="42"/>
  <c r="AM94" i="42" s="1"/>
  <c r="A94" i="42" s="1"/>
  <c r="E95" i="42"/>
  <c r="F95" i="42" s="1"/>
  <c r="J95" i="42"/>
  <c r="K95" i="42" s="1"/>
  <c r="N95" i="42"/>
  <c r="O95" i="42" s="1"/>
  <c r="Q95" i="42"/>
  <c r="R95" i="42" s="1"/>
  <c r="U95" i="42"/>
  <c r="V95" i="42" s="1"/>
  <c r="Y95" i="42"/>
  <c r="Z95" i="42" s="1"/>
  <c r="AC95" i="42"/>
  <c r="AD95" i="42" s="1"/>
  <c r="AI95" i="42"/>
  <c r="AJ95" i="42" s="1"/>
  <c r="AL95" i="42"/>
  <c r="AM95" i="42" s="1"/>
  <c r="E96" i="42"/>
  <c r="F96" i="42" s="1"/>
  <c r="J96" i="42"/>
  <c r="K96" i="42" s="1"/>
  <c r="N96" i="42"/>
  <c r="O96" i="42" s="1"/>
  <c r="Q96" i="42"/>
  <c r="R96" i="42" s="1"/>
  <c r="U96" i="42"/>
  <c r="V96" i="42" s="1"/>
  <c r="Y96" i="42"/>
  <c r="Z96" i="42" s="1"/>
  <c r="AC96" i="42"/>
  <c r="AD96" i="42" s="1"/>
  <c r="AI96" i="42"/>
  <c r="AJ96" i="42" s="1"/>
  <c r="AL96" i="42"/>
  <c r="AM96" i="42" s="1"/>
  <c r="E97" i="42"/>
  <c r="F97" i="42" s="1"/>
  <c r="J97" i="42"/>
  <c r="K97" i="42" s="1"/>
  <c r="N97" i="42"/>
  <c r="O97" i="42" s="1"/>
  <c r="Q97" i="42"/>
  <c r="R97" i="42" s="1"/>
  <c r="U97" i="42"/>
  <c r="V97" i="42" s="1"/>
  <c r="Y97" i="42"/>
  <c r="Z97" i="42" s="1"/>
  <c r="AC97" i="42"/>
  <c r="AD97" i="42" s="1"/>
  <c r="AI97" i="42"/>
  <c r="AJ97" i="42" s="1"/>
  <c r="AL97" i="42"/>
  <c r="AM97" i="42" s="1"/>
  <c r="E98" i="42"/>
  <c r="F98" i="42" s="1"/>
  <c r="J98" i="42"/>
  <c r="K98" i="42" s="1"/>
  <c r="N98" i="42"/>
  <c r="O98" i="42" s="1"/>
  <c r="Q98" i="42"/>
  <c r="R98" i="42" s="1"/>
  <c r="U98" i="42"/>
  <c r="V98" i="42" s="1"/>
  <c r="Y98" i="42"/>
  <c r="Z98" i="42" s="1"/>
  <c r="AC98" i="42"/>
  <c r="AD98" i="42" s="1"/>
  <c r="AI98" i="42"/>
  <c r="AJ98" i="42" s="1"/>
  <c r="AL98" i="42"/>
  <c r="AM98" i="42" s="1"/>
  <c r="A98" i="42" s="1"/>
  <c r="E99" i="42"/>
  <c r="F99" i="42" s="1"/>
  <c r="J99" i="42"/>
  <c r="K99" i="42" s="1"/>
  <c r="N99" i="42"/>
  <c r="O99" i="42" s="1"/>
  <c r="Q99" i="42"/>
  <c r="R99" i="42" s="1"/>
  <c r="U99" i="42"/>
  <c r="V99" i="42" s="1"/>
  <c r="Y99" i="42"/>
  <c r="Z99" i="42" s="1"/>
  <c r="AC99" i="42"/>
  <c r="AD99" i="42" s="1"/>
  <c r="AI99" i="42"/>
  <c r="AJ99" i="42" s="1"/>
  <c r="AL99" i="42"/>
  <c r="AM99" i="42" s="1"/>
  <c r="E100" i="42"/>
  <c r="F100" i="42" s="1"/>
  <c r="J100" i="42"/>
  <c r="K100" i="42" s="1"/>
  <c r="N100" i="42"/>
  <c r="O100" i="42" s="1"/>
  <c r="Q100" i="42"/>
  <c r="R100" i="42" s="1"/>
  <c r="U100" i="42"/>
  <c r="V100" i="42" s="1"/>
  <c r="Y100" i="42"/>
  <c r="Z100" i="42" s="1"/>
  <c r="AC100" i="42"/>
  <c r="AD100" i="42" s="1"/>
  <c r="AI100" i="42"/>
  <c r="AJ100" i="42" s="1"/>
  <c r="AL100" i="42"/>
  <c r="AM100" i="42" s="1"/>
  <c r="E101" i="42"/>
  <c r="F101" i="42" s="1"/>
  <c r="J101" i="42"/>
  <c r="K101" i="42" s="1"/>
  <c r="N101" i="42"/>
  <c r="O101" i="42" s="1"/>
  <c r="Q101" i="42"/>
  <c r="R101" i="42" s="1"/>
  <c r="U101" i="42"/>
  <c r="V101" i="42" s="1"/>
  <c r="Y101" i="42"/>
  <c r="Z101" i="42" s="1"/>
  <c r="AC101" i="42"/>
  <c r="AD101" i="42" s="1"/>
  <c r="AI101" i="42"/>
  <c r="AJ101" i="42" s="1"/>
  <c r="AL101" i="42"/>
  <c r="AM101" i="42" s="1"/>
  <c r="E102" i="42"/>
  <c r="F102" i="42" s="1"/>
  <c r="J102" i="42"/>
  <c r="K102" i="42" s="1"/>
  <c r="N102" i="42"/>
  <c r="O102" i="42" s="1"/>
  <c r="Q102" i="42"/>
  <c r="R102" i="42" s="1"/>
  <c r="U102" i="42"/>
  <c r="V102" i="42" s="1"/>
  <c r="Y102" i="42"/>
  <c r="Z102" i="42" s="1"/>
  <c r="AC102" i="42"/>
  <c r="AD102" i="42" s="1"/>
  <c r="AI102" i="42"/>
  <c r="AJ102" i="42" s="1"/>
  <c r="AL102" i="42"/>
  <c r="AM102" i="42" s="1"/>
  <c r="A102" i="42" s="1"/>
  <c r="E103" i="42"/>
  <c r="F103" i="42" s="1"/>
  <c r="J103" i="42"/>
  <c r="K103" i="42" s="1"/>
  <c r="N103" i="42"/>
  <c r="O103" i="42" s="1"/>
  <c r="Q103" i="42"/>
  <c r="R103" i="42" s="1"/>
  <c r="U103" i="42"/>
  <c r="V103" i="42" s="1"/>
  <c r="Y103" i="42"/>
  <c r="Z103" i="42" s="1"/>
  <c r="AC103" i="42"/>
  <c r="AD103" i="42" s="1"/>
  <c r="AI103" i="42"/>
  <c r="AJ103" i="42" s="1"/>
  <c r="E104" i="42"/>
  <c r="F104" i="42" s="1"/>
  <c r="J104" i="42"/>
  <c r="K104" i="42" s="1"/>
  <c r="N104" i="42"/>
  <c r="O104" i="42" s="1"/>
  <c r="Q104" i="42"/>
  <c r="R104" i="42" s="1"/>
  <c r="U104" i="42"/>
  <c r="V104" i="42" s="1"/>
  <c r="Y104" i="42"/>
  <c r="Z104" i="42" s="1"/>
  <c r="AC104" i="42"/>
  <c r="AD104" i="42" s="1"/>
  <c r="AI104" i="42"/>
  <c r="AJ104" i="42" s="1"/>
  <c r="E105" i="42"/>
  <c r="F105" i="42" s="1"/>
  <c r="J105" i="42"/>
  <c r="K105" i="42" s="1"/>
  <c r="N105" i="42"/>
  <c r="O105" i="42" s="1"/>
  <c r="Q105" i="42"/>
  <c r="R105" i="42" s="1"/>
  <c r="U105" i="42"/>
  <c r="V105" i="42" s="1"/>
  <c r="Y105" i="42"/>
  <c r="Z105" i="42" s="1"/>
  <c r="AC105" i="42"/>
  <c r="AD105" i="42" s="1"/>
  <c r="AI105" i="42"/>
  <c r="AJ105" i="42" s="1"/>
  <c r="E106" i="42"/>
  <c r="F106" i="42" s="1"/>
  <c r="J106" i="42"/>
  <c r="K106" i="42" s="1"/>
  <c r="N106" i="42"/>
  <c r="O106" i="42" s="1"/>
  <c r="Q106" i="42"/>
  <c r="R106" i="42" s="1"/>
  <c r="U106" i="42"/>
  <c r="V106" i="42" s="1"/>
  <c r="Y106" i="42"/>
  <c r="Z106" i="42" s="1"/>
  <c r="AC106" i="42"/>
  <c r="AD106" i="42" s="1"/>
  <c r="AI106" i="42"/>
  <c r="AJ106" i="42" s="1"/>
  <c r="E107" i="42"/>
  <c r="F107" i="42" s="1"/>
  <c r="J107" i="42"/>
  <c r="K107" i="42" s="1"/>
  <c r="N107" i="42"/>
  <c r="O107" i="42" s="1"/>
  <c r="Q107" i="42"/>
  <c r="R107" i="42" s="1"/>
  <c r="U107" i="42"/>
  <c r="V107" i="42" s="1"/>
  <c r="Y107" i="42"/>
  <c r="Z107" i="42" s="1"/>
  <c r="AC107" i="42"/>
  <c r="AD107" i="42" s="1"/>
  <c r="AI107" i="42"/>
  <c r="AJ107" i="42" s="1"/>
  <c r="E132" i="42"/>
  <c r="F132" i="42" s="1"/>
  <c r="J132" i="42"/>
  <c r="K132" i="42" s="1"/>
  <c r="N132" i="42"/>
  <c r="O132" i="42" s="1"/>
  <c r="Q132" i="42"/>
  <c r="R132" i="42" s="1"/>
  <c r="U132" i="42"/>
  <c r="V132" i="42" s="1"/>
  <c r="Y132" i="42"/>
  <c r="Z132" i="42" s="1"/>
  <c r="AC132" i="42"/>
  <c r="AD132" i="42" s="1"/>
  <c r="AI132" i="42"/>
  <c r="AJ132" i="42" s="1"/>
  <c r="D87" i="44"/>
  <c r="E87" i="44" s="1"/>
  <c r="H87" i="44"/>
  <c r="I87" i="44" s="1"/>
  <c r="N87" i="44"/>
  <c r="O87" i="44" s="1"/>
  <c r="D88" i="44"/>
  <c r="E88" i="44" s="1"/>
  <c r="H88" i="44"/>
  <c r="I88" i="44" s="1"/>
  <c r="N88" i="44"/>
  <c r="O88" i="44" s="1"/>
  <c r="D89" i="44"/>
  <c r="E89" i="44" s="1"/>
  <c r="H89" i="44"/>
  <c r="I89" i="44" s="1"/>
  <c r="N89" i="44"/>
  <c r="O89" i="44" s="1"/>
  <c r="D90" i="44"/>
  <c r="E90" i="44" s="1"/>
  <c r="H90" i="44"/>
  <c r="I90" i="44" s="1"/>
  <c r="N90" i="44"/>
  <c r="O90" i="44" s="1"/>
  <c r="D91" i="44"/>
  <c r="E91" i="44" s="1"/>
  <c r="H91" i="44"/>
  <c r="I91" i="44" s="1"/>
  <c r="N91" i="44"/>
  <c r="O91" i="44" s="1"/>
  <c r="D92" i="44"/>
  <c r="E92" i="44" s="1"/>
  <c r="H92" i="44"/>
  <c r="I92" i="44" s="1"/>
  <c r="N92" i="44"/>
  <c r="O92" i="44" s="1"/>
  <c r="D93" i="44"/>
  <c r="E93" i="44" s="1"/>
  <c r="H93" i="44"/>
  <c r="I93" i="44" s="1"/>
  <c r="N93" i="44"/>
  <c r="O93" i="44" s="1"/>
  <c r="D94" i="44"/>
  <c r="E94" i="44" s="1"/>
  <c r="H94" i="44"/>
  <c r="I94" i="44" s="1"/>
  <c r="N94" i="44"/>
  <c r="O94" i="44" s="1"/>
  <c r="D95" i="44"/>
  <c r="E95" i="44" s="1"/>
  <c r="H95" i="44"/>
  <c r="I95" i="44" s="1"/>
  <c r="N95" i="44"/>
  <c r="O95" i="44" s="1"/>
  <c r="D96" i="44"/>
  <c r="E96" i="44" s="1"/>
  <c r="H96" i="44"/>
  <c r="I96" i="44" s="1"/>
  <c r="N96" i="44"/>
  <c r="O96" i="44" s="1"/>
  <c r="D97" i="44"/>
  <c r="E97" i="44" s="1"/>
  <c r="H97" i="44"/>
  <c r="I97" i="44" s="1"/>
  <c r="N97" i="44"/>
  <c r="O97" i="44" s="1"/>
  <c r="D98" i="44"/>
  <c r="E98" i="44" s="1"/>
  <c r="H98" i="44"/>
  <c r="I98" i="44" s="1"/>
  <c r="N98" i="44"/>
  <c r="O98" i="44" s="1"/>
  <c r="D99" i="44"/>
  <c r="E99" i="44" s="1"/>
  <c r="H99" i="44"/>
  <c r="I99" i="44" s="1"/>
  <c r="N99" i="44"/>
  <c r="O99" i="44" s="1"/>
  <c r="D100" i="44"/>
  <c r="E100" i="44" s="1"/>
  <c r="H100" i="44"/>
  <c r="I100" i="44" s="1"/>
  <c r="N100" i="44"/>
  <c r="O100" i="44" s="1"/>
  <c r="D101" i="44"/>
  <c r="E101" i="44" s="1"/>
  <c r="H101" i="44"/>
  <c r="I101" i="44" s="1"/>
  <c r="N101" i="44"/>
  <c r="O101" i="44" s="1"/>
  <c r="D102" i="44"/>
  <c r="E102" i="44" s="1"/>
  <c r="H102" i="44"/>
  <c r="I102" i="44" s="1"/>
  <c r="N102" i="44"/>
  <c r="O102" i="44" s="1"/>
  <c r="D103" i="44"/>
  <c r="E103" i="44" s="1"/>
  <c r="H103" i="44"/>
  <c r="I103" i="44" s="1"/>
  <c r="N103" i="44"/>
  <c r="O103" i="44" s="1"/>
  <c r="D104" i="44"/>
  <c r="E104" i="44" s="1"/>
  <c r="H104" i="44"/>
  <c r="I104" i="44" s="1"/>
  <c r="N104" i="44"/>
  <c r="O104" i="44" s="1"/>
  <c r="D105" i="44"/>
  <c r="E105" i="44" s="1"/>
  <c r="H105" i="44"/>
  <c r="I105" i="44" s="1"/>
  <c r="N105" i="44"/>
  <c r="O105" i="44" s="1"/>
  <c r="D106" i="44"/>
  <c r="E106" i="44" s="1"/>
  <c r="H106" i="44"/>
  <c r="I106" i="44" s="1"/>
  <c r="N106" i="44"/>
  <c r="O106" i="44" s="1"/>
  <c r="D107" i="44"/>
  <c r="E107" i="44" s="1"/>
  <c r="H107" i="44"/>
  <c r="I107" i="44" s="1"/>
  <c r="N107" i="44"/>
  <c r="O107" i="44" s="1"/>
  <c r="D86" i="44"/>
  <c r="E86" i="44" s="1"/>
  <c r="H86" i="44"/>
  <c r="I86" i="44" s="1"/>
  <c r="N86" i="44"/>
  <c r="O86" i="44" s="1"/>
  <c r="E87" i="8"/>
  <c r="F87" i="8" s="1"/>
  <c r="J87" i="8"/>
  <c r="K87" i="8" s="1"/>
  <c r="M87" i="8"/>
  <c r="N87" i="8" s="1"/>
  <c r="S87" i="8"/>
  <c r="T87" i="8" s="1"/>
  <c r="W87" i="8"/>
  <c r="X87" i="8" s="1"/>
  <c r="AC87" i="8"/>
  <c r="AD87" i="8" s="1"/>
  <c r="AF87" i="8"/>
  <c r="AG87" i="8" s="1"/>
  <c r="AI87" i="8"/>
  <c r="AJ87" i="8" s="1"/>
  <c r="E88" i="8"/>
  <c r="F88" i="8" s="1"/>
  <c r="J88" i="8"/>
  <c r="K88" i="8" s="1"/>
  <c r="M88" i="8"/>
  <c r="N88" i="8" s="1"/>
  <c r="S88" i="8"/>
  <c r="T88" i="8" s="1"/>
  <c r="W88" i="8"/>
  <c r="X88" i="8" s="1"/>
  <c r="AC88" i="8"/>
  <c r="AD88" i="8" s="1"/>
  <c r="AF88" i="8"/>
  <c r="AG88" i="8" s="1"/>
  <c r="AI88" i="8"/>
  <c r="AJ88" i="8" s="1"/>
  <c r="A88" i="8" s="1"/>
  <c r="E89" i="8"/>
  <c r="F89" i="8" s="1"/>
  <c r="J89" i="8"/>
  <c r="K89" i="8" s="1"/>
  <c r="M89" i="8"/>
  <c r="N89" i="8" s="1"/>
  <c r="S89" i="8"/>
  <c r="T89" i="8" s="1"/>
  <c r="W89" i="8"/>
  <c r="X89" i="8" s="1"/>
  <c r="AC89" i="8"/>
  <c r="AD89" i="8" s="1"/>
  <c r="AF89" i="8"/>
  <c r="AG89" i="8" s="1"/>
  <c r="AI89" i="8"/>
  <c r="AJ89" i="8" s="1"/>
  <c r="A89" i="8" s="1"/>
  <c r="E90" i="8"/>
  <c r="F90" i="8" s="1"/>
  <c r="J90" i="8"/>
  <c r="K90" i="8" s="1"/>
  <c r="M90" i="8"/>
  <c r="N90" i="8" s="1"/>
  <c r="S90" i="8"/>
  <c r="T90" i="8" s="1"/>
  <c r="W90" i="8"/>
  <c r="X90" i="8" s="1"/>
  <c r="AC90" i="8"/>
  <c r="AD90" i="8" s="1"/>
  <c r="AF90" i="8"/>
  <c r="AG90" i="8" s="1"/>
  <c r="AI90" i="8"/>
  <c r="AJ90" i="8" s="1"/>
  <c r="E91" i="8"/>
  <c r="F91" i="8" s="1"/>
  <c r="J91" i="8"/>
  <c r="K91" i="8" s="1"/>
  <c r="M91" i="8"/>
  <c r="N91" i="8" s="1"/>
  <c r="S91" i="8"/>
  <c r="T91" i="8" s="1"/>
  <c r="W91" i="8"/>
  <c r="X91" i="8" s="1"/>
  <c r="AC91" i="8"/>
  <c r="AD91" i="8" s="1"/>
  <c r="AF91" i="8"/>
  <c r="AG91" i="8" s="1"/>
  <c r="AI91" i="8"/>
  <c r="AJ91" i="8" s="1"/>
  <c r="A91" i="8" s="1"/>
  <c r="E92" i="8"/>
  <c r="F92" i="8" s="1"/>
  <c r="J92" i="8"/>
  <c r="K92" i="8" s="1"/>
  <c r="M92" i="8"/>
  <c r="N92" i="8" s="1"/>
  <c r="S92" i="8"/>
  <c r="T92" i="8" s="1"/>
  <c r="W92" i="8"/>
  <c r="X92" i="8" s="1"/>
  <c r="AC92" i="8"/>
  <c r="AD92" i="8" s="1"/>
  <c r="AF92" i="8"/>
  <c r="AG92" i="8" s="1"/>
  <c r="AI92" i="8"/>
  <c r="AJ92" i="8" s="1"/>
  <c r="A92" i="8" s="1"/>
  <c r="E93" i="8"/>
  <c r="F93" i="8" s="1"/>
  <c r="J93" i="8"/>
  <c r="K93" i="8" s="1"/>
  <c r="M93" i="8"/>
  <c r="N93" i="8" s="1"/>
  <c r="S93" i="8"/>
  <c r="T93" i="8" s="1"/>
  <c r="W93" i="8"/>
  <c r="X93" i="8" s="1"/>
  <c r="AC93" i="8"/>
  <c r="AD93" i="8" s="1"/>
  <c r="AF93" i="8"/>
  <c r="AG93" i="8" s="1"/>
  <c r="AI93" i="8"/>
  <c r="AJ93" i="8" s="1"/>
  <c r="A93" i="8" s="1"/>
  <c r="E94" i="8"/>
  <c r="F94" i="8" s="1"/>
  <c r="J94" i="8"/>
  <c r="K94" i="8" s="1"/>
  <c r="M94" i="8"/>
  <c r="N94" i="8" s="1"/>
  <c r="S94" i="8"/>
  <c r="T94" i="8" s="1"/>
  <c r="W94" i="8"/>
  <c r="X94" i="8" s="1"/>
  <c r="AC94" i="8"/>
  <c r="AD94" i="8" s="1"/>
  <c r="AF94" i="8"/>
  <c r="AG94" i="8" s="1"/>
  <c r="AI94" i="8"/>
  <c r="AJ94" i="8" s="1"/>
  <c r="A94" i="8" s="1"/>
  <c r="E95" i="8"/>
  <c r="F95" i="8" s="1"/>
  <c r="J95" i="8"/>
  <c r="K95" i="8" s="1"/>
  <c r="M95" i="8"/>
  <c r="N95" i="8" s="1"/>
  <c r="S95" i="8"/>
  <c r="T95" i="8" s="1"/>
  <c r="W95" i="8"/>
  <c r="X95" i="8" s="1"/>
  <c r="AC95" i="8"/>
  <c r="AD95" i="8" s="1"/>
  <c r="AF95" i="8"/>
  <c r="AG95" i="8" s="1"/>
  <c r="AI95" i="8"/>
  <c r="AJ95" i="8" s="1"/>
  <c r="A95" i="8" s="1"/>
  <c r="E96" i="8"/>
  <c r="F96" i="8" s="1"/>
  <c r="J96" i="8"/>
  <c r="K96" i="8" s="1"/>
  <c r="M96" i="8"/>
  <c r="N96" i="8" s="1"/>
  <c r="S96" i="8"/>
  <c r="T96" i="8" s="1"/>
  <c r="W96" i="8"/>
  <c r="X96" i="8" s="1"/>
  <c r="AC96" i="8"/>
  <c r="AD96" i="8" s="1"/>
  <c r="AF96" i="8"/>
  <c r="AG96" i="8" s="1"/>
  <c r="AI96" i="8"/>
  <c r="AJ96" i="8" s="1"/>
  <c r="A96" i="8" s="1"/>
  <c r="E97" i="8"/>
  <c r="F97" i="8" s="1"/>
  <c r="J97" i="8"/>
  <c r="K97" i="8" s="1"/>
  <c r="M97" i="8"/>
  <c r="N97" i="8" s="1"/>
  <c r="S97" i="8"/>
  <c r="T97" i="8" s="1"/>
  <c r="W97" i="8"/>
  <c r="X97" i="8" s="1"/>
  <c r="AC97" i="8"/>
  <c r="AD97" i="8" s="1"/>
  <c r="AF97" i="8"/>
  <c r="AG97" i="8" s="1"/>
  <c r="AI97" i="8"/>
  <c r="AJ97" i="8" s="1"/>
  <c r="A97" i="8" s="1"/>
  <c r="E98" i="8"/>
  <c r="F98" i="8" s="1"/>
  <c r="J98" i="8"/>
  <c r="K98" i="8" s="1"/>
  <c r="M98" i="8"/>
  <c r="N98" i="8" s="1"/>
  <c r="S98" i="8"/>
  <c r="T98" i="8" s="1"/>
  <c r="W98" i="8"/>
  <c r="X98" i="8" s="1"/>
  <c r="AC98" i="8"/>
  <c r="AD98" i="8" s="1"/>
  <c r="AF98" i="8"/>
  <c r="AG98" i="8" s="1"/>
  <c r="AI98" i="8"/>
  <c r="AJ98" i="8" s="1"/>
  <c r="A98" i="8" s="1"/>
  <c r="E99" i="8"/>
  <c r="F99" i="8" s="1"/>
  <c r="J99" i="8"/>
  <c r="K99" i="8" s="1"/>
  <c r="M99" i="8"/>
  <c r="N99" i="8" s="1"/>
  <c r="S99" i="8"/>
  <c r="T99" i="8" s="1"/>
  <c r="W99" i="8"/>
  <c r="X99" i="8" s="1"/>
  <c r="AC99" i="8"/>
  <c r="AD99" i="8" s="1"/>
  <c r="AF99" i="8"/>
  <c r="AG99" i="8" s="1"/>
  <c r="AI99" i="8"/>
  <c r="AJ99" i="8" s="1"/>
  <c r="A99" i="8" s="1"/>
  <c r="E100" i="8"/>
  <c r="F100" i="8" s="1"/>
  <c r="J100" i="8"/>
  <c r="K100" i="8" s="1"/>
  <c r="M100" i="8"/>
  <c r="N100" i="8" s="1"/>
  <c r="S100" i="8"/>
  <c r="T100" i="8" s="1"/>
  <c r="W100" i="8"/>
  <c r="X100" i="8" s="1"/>
  <c r="AC100" i="8"/>
  <c r="AD100" i="8" s="1"/>
  <c r="AF100" i="8"/>
  <c r="AG100" i="8" s="1"/>
  <c r="AI100" i="8"/>
  <c r="AJ100" i="8" s="1"/>
  <c r="A100" i="8" s="1"/>
  <c r="E101" i="8"/>
  <c r="F101" i="8" s="1"/>
  <c r="J101" i="8"/>
  <c r="K101" i="8" s="1"/>
  <c r="M101" i="8"/>
  <c r="N101" i="8" s="1"/>
  <c r="S101" i="8"/>
  <c r="T101" i="8" s="1"/>
  <c r="W101" i="8"/>
  <c r="X101" i="8" s="1"/>
  <c r="AC101" i="8"/>
  <c r="AD101" i="8" s="1"/>
  <c r="AF101" i="8"/>
  <c r="AG101" i="8" s="1"/>
  <c r="AI101" i="8"/>
  <c r="AJ101" i="8" s="1"/>
  <c r="A101" i="8" s="1"/>
  <c r="E102" i="8"/>
  <c r="F102" i="8" s="1"/>
  <c r="J102" i="8"/>
  <c r="K102" i="8" s="1"/>
  <c r="M102" i="8"/>
  <c r="N102" i="8" s="1"/>
  <c r="S102" i="8"/>
  <c r="T102" i="8" s="1"/>
  <c r="W102" i="8"/>
  <c r="X102" i="8" s="1"/>
  <c r="AC102" i="8"/>
  <c r="AD102" i="8" s="1"/>
  <c r="AF102" i="8"/>
  <c r="AG102" i="8" s="1"/>
  <c r="A102" i="8"/>
  <c r="E103" i="8"/>
  <c r="F103" i="8" s="1"/>
  <c r="J103" i="8"/>
  <c r="K103" i="8" s="1"/>
  <c r="M103" i="8"/>
  <c r="N103" i="8" s="1"/>
  <c r="S103" i="8"/>
  <c r="T103" i="8" s="1"/>
  <c r="W103" i="8"/>
  <c r="X103" i="8" s="1"/>
  <c r="AC103" i="8"/>
  <c r="AD103" i="8" s="1"/>
  <c r="AF103" i="8"/>
  <c r="AG103" i="8" s="1"/>
  <c r="A103" i="8"/>
  <c r="E104" i="8"/>
  <c r="F104" i="8" s="1"/>
  <c r="J104" i="8"/>
  <c r="K104" i="8" s="1"/>
  <c r="M104" i="8"/>
  <c r="N104" i="8" s="1"/>
  <c r="S104" i="8"/>
  <c r="T104" i="8" s="1"/>
  <c r="W104" i="8"/>
  <c r="X104" i="8" s="1"/>
  <c r="AC104" i="8"/>
  <c r="AD104" i="8" s="1"/>
  <c r="AF104" i="8"/>
  <c r="AG104" i="8" s="1"/>
  <c r="A104" i="8"/>
  <c r="E105" i="8"/>
  <c r="F105" i="8" s="1"/>
  <c r="J105" i="8"/>
  <c r="K105" i="8" s="1"/>
  <c r="M105" i="8"/>
  <c r="N105" i="8" s="1"/>
  <c r="S105" i="8"/>
  <c r="T105" i="8" s="1"/>
  <c r="W105" i="8"/>
  <c r="X105" i="8" s="1"/>
  <c r="AC105" i="8"/>
  <c r="AD105" i="8" s="1"/>
  <c r="AF105" i="8"/>
  <c r="AG105" i="8" s="1"/>
  <c r="A105" i="8"/>
  <c r="J105" i="6" s="1"/>
  <c r="E106" i="8"/>
  <c r="F106" i="8" s="1"/>
  <c r="J106" i="8"/>
  <c r="K106" i="8" s="1"/>
  <c r="M106" i="8"/>
  <c r="N106" i="8" s="1"/>
  <c r="S106" i="8"/>
  <c r="T106" i="8" s="1"/>
  <c r="W106" i="8"/>
  <c r="X106" i="8" s="1"/>
  <c r="AC106" i="8"/>
  <c r="AD106" i="8" s="1"/>
  <c r="AF106" i="8"/>
  <c r="AG106" i="8" s="1"/>
  <c r="E107" i="8"/>
  <c r="F107" i="8" s="1"/>
  <c r="J107" i="8"/>
  <c r="K107" i="8" s="1"/>
  <c r="M107" i="8"/>
  <c r="N107" i="8" s="1"/>
  <c r="S107" i="8"/>
  <c r="T107" i="8" s="1"/>
  <c r="W107" i="8"/>
  <c r="X107" i="8" s="1"/>
  <c r="AC107" i="8"/>
  <c r="AD107" i="8" s="1"/>
  <c r="AF107" i="8"/>
  <c r="AG107" i="8" s="1"/>
  <c r="E132" i="8"/>
  <c r="F132" i="8" s="1"/>
  <c r="J132" i="8"/>
  <c r="K132" i="8" s="1"/>
  <c r="M132" i="8"/>
  <c r="N132" i="8" s="1"/>
  <c r="S132" i="8"/>
  <c r="T132" i="8" s="1"/>
  <c r="W132" i="8"/>
  <c r="X132" i="8" s="1"/>
  <c r="AC132" i="8"/>
  <c r="AD132" i="8" s="1"/>
  <c r="AF132" i="8"/>
  <c r="AG132" i="8" s="1"/>
  <c r="J85" i="7"/>
  <c r="K85" i="7" s="1"/>
  <c r="N85" i="7"/>
  <c r="O85" i="7" s="1"/>
  <c r="Q85" i="7"/>
  <c r="R85" i="7" s="1"/>
  <c r="W85" i="7"/>
  <c r="X85" i="7" s="1"/>
  <c r="AA85" i="7"/>
  <c r="AB85" i="7" s="1"/>
  <c r="AG85" i="7"/>
  <c r="AH85" i="7" s="1"/>
  <c r="AJ85" i="7"/>
  <c r="AK85" i="7" s="1"/>
  <c r="AN85" i="7"/>
  <c r="AO85" i="7" s="1"/>
  <c r="AR85" i="7"/>
  <c r="AS85" i="7" s="1"/>
  <c r="AV85" i="7"/>
  <c r="AW85" i="7" s="1"/>
  <c r="BA85" i="7"/>
  <c r="BB85" i="7" s="1"/>
  <c r="BD85" i="7"/>
  <c r="BE85" i="7" s="1"/>
  <c r="BG85" i="7"/>
  <c r="BH85" i="7" s="1"/>
  <c r="BJ85" i="7"/>
  <c r="BK85" i="7" s="1"/>
  <c r="J86" i="7"/>
  <c r="K86" i="7" s="1"/>
  <c r="N86" i="7"/>
  <c r="O86" i="7" s="1"/>
  <c r="Q86" i="7"/>
  <c r="R86" i="7" s="1"/>
  <c r="W86" i="7"/>
  <c r="X86" i="7" s="1"/>
  <c r="AA86" i="7"/>
  <c r="AB86" i="7" s="1"/>
  <c r="AG86" i="7"/>
  <c r="AH86" i="7" s="1"/>
  <c r="AJ86" i="7"/>
  <c r="AK86" i="7" s="1"/>
  <c r="AN86" i="7"/>
  <c r="AO86" i="7" s="1"/>
  <c r="AR86" i="7"/>
  <c r="AS86" i="7" s="1"/>
  <c r="AV86" i="7"/>
  <c r="AW86" i="7" s="1"/>
  <c r="BA86" i="7"/>
  <c r="BB86" i="7" s="1"/>
  <c r="BD86" i="7"/>
  <c r="BE86" i="7" s="1"/>
  <c r="BG86" i="7"/>
  <c r="BH86" i="7" s="1"/>
  <c r="BJ86" i="7"/>
  <c r="BK86" i="7" s="1"/>
  <c r="J87" i="7"/>
  <c r="K87" i="7" s="1"/>
  <c r="N87" i="7"/>
  <c r="O87" i="7" s="1"/>
  <c r="Q87" i="7"/>
  <c r="R87" i="7" s="1"/>
  <c r="W87" i="7"/>
  <c r="X87" i="7" s="1"/>
  <c r="AA87" i="7"/>
  <c r="AB87" i="7" s="1"/>
  <c r="AG87" i="7"/>
  <c r="AH87" i="7" s="1"/>
  <c r="AJ87" i="7"/>
  <c r="AK87" i="7" s="1"/>
  <c r="AN87" i="7"/>
  <c r="AO87" i="7" s="1"/>
  <c r="AR87" i="7"/>
  <c r="AS87" i="7" s="1"/>
  <c r="AV87" i="7"/>
  <c r="AW87" i="7" s="1"/>
  <c r="BA87" i="7"/>
  <c r="BB87" i="7" s="1"/>
  <c r="BD87" i="7"/>
  <c r="BE87" i="7" s="1"/>
  <c r="BG87" i="7"/>
  <c r="BH87" i="7" s="1"/>
  <c r="BJ87" i="7"/>
  <c r="BK87" i="7" s="1"/>
  <c r="J88" i="7"/>
  <c r="K88" i="7" s="1"/>
  <c r="N88" i="7"/>
  <c r="O88" i="7" s="1"/>
  <c r="Q88" i="7"/>
  <c r="R88" i="7" s="1"/>
  <c r="W88" i="7"/>
  <c r="X88" i="7" s="1"/>
  <c r="AA88" i="7"/>
  <c r="AB88" i="7" s="1"/>
  <c r="AG88" i="7"/>
  <c r="AH88" i="7" s="1"/>
  <c r="AJ88" i="7"/>
  <c r="AK88" i="7" s="1"/>
  <c r="AN88" i="7"/>
  <c r="AO88" i="7" s="1"/>
  <c r="AR88" i="7"/>
  <c r="AS88" i="7" s="1"/>
  <c r="AV88" i="7"/>
  <c r="AW88" i="7" s="1"/>
  <c r="BA88" i="7"/>
  <c r="BB88" i="7" s="1"/>
  <c r="BD88" i="7"/>
  <c r="BE88" i="7" s="1"/>
  <c r="BG88" i="7"/>
  <c r="BH88" i="7" s="1"/>
  <c r="BJ88" i="7"/>
  <c r="BK88" i="7" s="1"/>
  <c r="J89" i="7"/>
  <c r="K89" i="7" s="1"/>
  <c r="N89" i="7"/>
  <c r="O89" i="7" s="1"/>
  <c r="Q89" i="7"/>
  <c r="R89" i="7" s="1"/>
  <c r="W89" i="7"/>
  <c r="X89" i="7" s="1"/>
  <c r="AA89" i="7"/>
  <c r="AB89" i="7" s="1"/>
  <c r="AG89" i="7"/>
  <c r="AH89" i="7" s="1"/>
  <c r="AJ89" i="7"/>
  <c r="AK89" i="7" s="1"/>
  <c r="AN89" i="7"/>
  <c r="AO89" i="7" s="1"/>
  <c r="AR89" i="7"/>
  <c r="AS89" i="7" s="1"/>
  <c r="AV89" i="7"/>
  <c r="AW89" i="7" s="1"/>
  <c r="BA89" i="7"/>
  <c r="BB89" i="7" s="1"/>
  <c r="BD89" i="7"/>
  <c r="BE89" i="7" s="1"/>
  <c r="BG89" i="7"/>
  <c r="BH89" i="7" s="1"/>
  <c r="BJ89" i="7"/>
  <c r="BK89" i="7" s="1"/>
  <c r="J90" i="7"/>
  <c r="K90" i="7" s="1"/>
  <c r="N90" i="7"/>
  <c r="O90" i="7" s="1"/>
  <c r="Q90" i="7"/>
  <c r="R90" i="7" s="1"/>
  <c r="W90" i="7"/>
  <c r="X90" i="7" s="1"/>
  <c r="AA90" i="7"/>
  <c r="AB90" i="7" s="1"/>
  <c r="AG90" i="7"/>
  <c r="AH90" i="7" s="1"/>
  <c r="AJ90" i="7"/>
  <c r="AK90" i="7" s="1"/>
  <c r="AN90" i="7"/>
  <c r="AO90" i="7" s="1"/>
  <c r="AR90" i="7"/>
  <c r="AS90" i="7" s="1"/>
  <c r="AV90" i="7"/>
  <c r="AW90" i="7" s="1"/>
  <c r="BA90" i="7"/>
  <c r="BB90" i="7" s="1"/>
  <c r="BD90" i="7"/>
  <c r="BE90" i="7" s="1"/>
  <c r="BG90" i="7"/>
  <c r="BH90" i="7" s="1"/>
  <c r="BJ90" i="7"/>
  <c r="BK90" i="7" s="1"/>
  <c r="J91" i="7"/>
  <c r="K91" i="7" s="1"/>
  <c r="N91" i="7"/>
  <c r="O91" i="7" s="1"/>
  <c r="Q91" i="7"/>
  <c r="R91" i="7" s="1"/>
  <c r="W91" i="7"/>
  <c r="X91" i="7" s="1"/>
  <c r="AA91" i="7"/>
  <c r="AB91" i="7" s="1"/>
  <c r="AG91" i="7"/>
  <c r="AH91" i="7" s="1"/>
  <c r="AJ91" i="7"/>
  <c r="AK91" i="7" s="1"/>
  <c r="AN91" i="7"/>
  <c r="AO91" i="7" s="1"/>
  <c r="AR91" i="7"/>
  <c r="AS91" i="7" s="1"/>
  <c r="AV91" i="7"/>
  <c r="AW91" i="7" s="1"/>
  <c r="BA91" i="7"/>
  <c r="BB91" i="7" s="1"/>
  <c r="BD91" i="7"/>
  <c r="BE91" i="7" s="1"/>
  <c r="BG91" i="7"/>
  <c r="BH91" i="7" s="1"/>
  <c r="BJ91" i="7"/>
  <c r="BK91" i="7" s="1"/>
  <c r="J92" i="7"/>
  <c r="K92" i="7" s="1"/>
  <c r="N92" i="7"/>
  <c r="O92" i="7" s="1"/>
  <c r="Q92" i="7"/>
  <c r="R92" i="7" s="1"/>
  <c r="W92" i="7"/>
  <c r="X92" i="7" s="1"/>
  <c r="AA92" i="7"/>
  <c r="AB92" i="7" s="1"/>
  <c r="AG92" i="7"/>
  <c r="AH92" i="7" s="1"/>
  <c r="AJ92" i="7"/>
  <c r="AK92" i="7" s="1"/>
  <c r="AN92" i="7"/>
  <c r="AO92" i="7" s="1"/>
  <c r="AR92" i="7"/>
  <c r="AS92" i="7" s="1"/>
  <c r="AV92" i="7"/>
  <c r="AW92" i="7" s="1"/>
  <c r="BA92" i="7"/>
  <c r="BB92" i="7" s="1"/>
  <c r="BD92" i="7"/>
  <c r="BE92" i="7" s="1"/>
  <c r="BG92" i="7"/>
  <c r="BH92" i="7" s="1"/>
  <c r="BJ92" i="7"/>
  <c r="BK92" i="7" s="1"/>
  <c r="J93" i="7"/>
  <c r="K93" i="7" s="1"/>
  <c r="N93" i="7"/>
  <c r="O93" i="7" s="1"/>
  <c r="Q93" i="7"/>
  <c r="R93" i="7" s="1"/>
  <c r="W93" i="7"/>
  <c r="X93" i="7" s="1"/>
  <c r="AA93" i="7"/>
  <c r="AB93" i="7" s="1"/>
  <c r="AG93" i="7"/>
  <c r="AH93" i="7" s="1"/>
  <c r="AJ93" i="7"/>
  <c r="AK93" i="7" s="1"/>
  <c r="AN93" i="7"/>
  <c r="AO93" i="7" s="1"/>
  <c r="AR93" i="7"/>
  <c r="AS93" i="7" s="1"/>
  <c r="AV93" i="7"/>
  <c r="AW93" i="7" s="1"/>
  <c r="BA93" i="7"/>
  <c r="BB93" i="7" s="1"/>
  <c r="BD93" i="7"/>
  <c r="BE93" i="7" s="1"/>
  <c r="BG93" i="7"/>
  <c r="BH93" i="7" s="1"/>
  <c r="BJ93" i="7"/>
  <c r="BK93" i="7" s="1"/>
  <c r="J94" i="7"/>
  <c r="K94" i="7" s="1"/>
  <c r="N94" i="7"/>
  <c r="O94" i="7" s="1"/>
  <c r="Q94" i="7"/>
  <c r="R94" i="7" s="1"/>
  <c r="W94" i="7"/>
  <c r="X94" i="7" s="1"/>
  <c r="AA94" i="7"/>
  <c r="AB94" i="7" s="1"/>
  <c r="AG94" i="7"/>
  <c r="AH94" i="7" s="1"/>
  <c r="AJ94" i="7"/>
  <c r="AK94" i="7" s="1"/>
  <c r="AN94" i="7"/>
  <c r="AO94" i="7" s="1"/>
  <c r="AR94" i="7"/>
  <c r="AS94" i="7" s="1"/>
  <c r="AV94" i="7"/>
  <c r="AW94" i="7" s="1"/>
  <c r="BA94" i="7"/>
  <c r="BB94" i="7" s="1"/>
  <c r="BD94" i="7"/>
  <c r="BE94" i="7" s="1"/>
  <c r="BG94" i="7"/>
  <c r="BH94" i="7" s="1"/>
  <c r="BJ94" i="7"/>
  <c r="BK94" i="7" s="1"/>
  <c r="J95" i="7"/>
  <c r="K95" i="7" s="1"/>
  <c r="N95" i="7"/>
  <c r="O95" i="7" s="1"/>
  <c r="Q95" i="7"/>
  <c r="R95" i="7" s="1"/>
  <c r="W95" i="7"/>
  <c r="X95" i="7" s="1"/>
  <c r="AA95" i="7"/>
  <c r="AB95" i="7" s="1"/>
  <c r="AG95" i="7"/>
  <c r="AH95" i="7" s="1"/>
  <c r="AJ95" i="7"/>
  <c r="AK95" i="7" s="1"/>
  <c r="AN95" i="7"/>
  <c r="AO95" i="7" s="1"/>
  <c r="AR95" i="7"/>
  <c r="AS95" i="7" s="1"/>
  <c r="AV95" i="7"/>
  <c r="AW95" i="7" s="1"/>
  <c r="BA95" i="7"/>
  <c r="BB95" i="7" s="1"/>
  <c r="BD95" i="7"/>
  <c r="BE95" i="7" s="1"/>
  <c r="BG95" i="7"/>
  <c r="BH95" i="7" s="1"/>
  <c r="BJ95" i="7"/>
  <c r="BK95" i="7" s="1"/>
  <c r="J96" i="7"/>
  <c r="K96" i="7" s="1"/>
  <c r="N96" i="7"/>
  <c r="O96" i="7" s="1"/>
  <c r="Q96" i="7"/>
  <c r="R96" i="7" s="1"/>
  <c r="W96" i="7"/>
  <c r="X96" i="7" s="1"/>
  <c r="AA96" i="7"/>
  <c r="AB96" i="7" s="1"/>
  <c r="AG96" i="7"/>
  <c r="AH96" i="7" s="1"/>
  <c r="AJ96" i="7"/>
  <c r="AK96" i="7" s="1"/>
  <c r="AN96" i="7"/>
  <c r="AO96" i="7" s="1"/>
  <c r="AR96" i="7"/>
  <c r="AS96" i="7" s="1"/>
  <c r="AV96" i="7"/>
  <c r="AW96" i="7" s="1"/>
  <c r="BA96" i="7"/>
  <c r="BB96" i="7" s="1"/>
  <c r="BD96" i="7"/>
  <c r="BE96" i="7" s="1"/>
  <c r="BG96" i="7"/>
  <c r="BH96" i="7" s="1"/>
  <c r="BJ96" i="7"/>
  <c r="BK96" i="7" s="1"/>
  <c r="J97" i="7"/>
  <c r="K97" i="7" s="1"/>
  <c r="N97" i="7"/>
  <c r="O97" i="7" s="1"/>
  <c r="Q97" i="7"/>
  <c r="R97" i="7" s="1"/>
  <c r="W97" i="7"/>
  <c r="X97" i="7" s="1"/>
  <c r="AA97" i="7"/>
  <c r="AB97" i="7" s="1"/>
  <c r="AG97" i="7"/>
  <c r="AH97" i="7" s="1"/>
  <c r="AJ97" i="7"/>
  <c r="AK97" i="7" s="1"/>
  <c r="AN97" i="7"/>
  <c r="AO97" i="7" s="1"/>
  <c r="AR97" i="7"/>
  <c r="AS97" i="7" s="1"/>
  <c r="AV97" i="7"/>
  <c r="AW97" i="7" s="1"/>
  <c r="BA97" i="7"/>
  <c r="BB97" i="7" s="1"/>
  <c r="BD97" i="7"/>
  <c r="BE97" i="7" s="1"/>
  <c r="BG97" i="7"/>
  <c r="BH97" i="7" s="1"/>
  <c r="BJ97" i="7"/>
  <c r="BK97" i="7" s="1"/>
  <c r="J98" i="7"/>
  <c r="K98" i="7" s="1"/>
  <c r="N98" i="7"/>
  <c r="O98" i="7" s="1"/>
  <c r="Q98" i="7"/>
  <c r="R98" i="7" s="1"/>
  <c r="W98" i="7"/>
  <c r="X98" i="7" s="1"/>
  <c r="AA98" i="7"/>
  <c r="AB98" i="7" s="1"/>
  <c r="AG98" i="7"/>
  <c r="AH98" i="7" s="1"/>
  <c r="AJ98" i="7"/>
  <c r="AK98" i="7" s="1"/>
  <c r="AN98" i="7"/>
  <c r="AO98" i="7" s="1"/>
  <c r="AR98" i="7"/>
  <c r="AS98" i="7" s="1"/>
  <c r="AV98" i="7"/>
  <c r="AW98" i="7" s="1"/>
  <c r="BA98" i="7"/>
  <c r="BB98" i="7" s="1"/>
  <c r="BD98" i="7"/>
  <c r="BE98" i="7" s="1"/>
  <c r="BG98" i="7"/>
  <c r="BH98" i="7" s="1"/>
  <c r="BJ98" i="7"/>
  <c r="BK98" i="7" s="1"/>
  <c r="J99" i="7"/>
  <c r="K99" i="7" s="1"/>
  <c r="N99" i="7"/>
  <c r="O99" i="7" s="1"/>
  <c r="Q99" i="7"/>
  <c r="R99" i="7" s="1"/>
  <c r="W99" i="7"/>
  <c r="X99" i="7" s="1"/>
  <c r="AA99" i="7"/>
  <c r="AB99" i="7" s="1"/>
  <c r="AG99" i="7"/>
  <c r="AH99" i="7" s="1"/>
  <c r="AJ99" i="7"/>
  <c r="AK99" i="7" s="1"/>
  <c r="AN99" i="7"/>
  <c r="AO99" i="7" s="1"/>
  <c r="AR99" i="7"/>
  <c r="AS99" i="7" s="1"/>
  <c r="AV99" i="7"/>
  <c r="AW99" i="7" s="1"/>
  <c r="BA99" i="7"/>
  <c r="BB99" i="7" s="1"/>
  <c r="BD99" i="7"/>
  <c r="BE99" i="7" s="1"/>
  <c r="BG99" i="7"/>
  <c r="BH99" i="7" s="1"/>
  <c r="BJ99" i="7"/>
  <c r="BK99" i="7" s="1"/>
  <c r="J100" i="7"/>
  <c r="K100" i="7" s="1"/>
  <c r="N100" i="7"/>
  <c r="O100" i="7" s="1"/>
  <c r="Q100" i="7"/>
  <c r="R100" i="7" s="1"/>
  <c r="W100" i="7"/>
  <c r="X100" i="7" s="1"/>
  <c r="AA100" i="7"/>
  <c r="AB100" i="7" s="1"/>
  <c r="AG100" i="7"/>
  <c r="AH100" i="7" s="1"/>
  <c r="AJ100" i="7"/>
  <c r="AK100" i="7" s="1"/>
  <c r="AN100" i="7"/>
  <c r="AO100" i="7" s="1"/>
  <c r="AR100" i="7"/>
  <c r="AS100" i="7" s="1"/>
  <c r="AV100" i="7"/>
  <c r="AW100" i="7" s="1"/>
  <c r="BA100" i="7"/>
  <c r="BB100" i="7" s="1"/>
  <c r="BD100" i="7"/>
  <c r="BE100" i="7" s="1"/>
  <c r="BG100" i="7"/>
  <c r="BH100" i="7" s="1"/>
  <c r="BJ100" i="7"/>
  <c r="BK100" i="7" s="1"/>
  <c r="J101" i="7"/>
  <c r="K101" i="7" s="1"/>
  <c r="N101" i="7"/>
  <c r="O101" i="7" s="1"/>
  <c r="Q101" i="7"/>
  <c r="R101" i="7" s="1"/>
  <c r="W101" i="7"/>
  <c r="X101" i="7" s="1"/>
  <c r="AA101" i="7"/>
  <c r="AB101" i="7" s="1"/>
  <c r="AG101" i="7"/>
  <c r="AH101" i="7" s="1"/>
  <c r="AJ101" i="7"/>
  <c r="AK101" i="7" s="1"/>
  <c r="AN101" i="7"/>
  <c r="AO101" i="7" s="1"/>
  <c r="AR101" i="7"/>
  <c r="AS101" i="7" s="1"/>
  <c r="AV101" i="7"/>
  <c r="AW101" i="7" s="1"/>
  <c r="BA101" i="7"/>
  <c r="BB101" i="7" s="1"/>
  <c r="BD101" i="7"/>
  <c r="BE101" i="7" s="1"/>
  <c r="BG101" i="7"/>
  <c r="BH101" i="7" s="1"/>
  <c r="BJ101" i="7"/>
  <c r="BK101" i="7" s="1"/>
  <c r="J102" i="7"/>
  <c r="K102" i="7" s="1"/>
  <c r="N102" i="7"/>
  <c r="O102" i="7" s="1"/>
  <c r="Q102" i="7"/>
  <c r="R102" i="7" s="1"/>
  <c r="W102" i="7"/>
  <c r="X102" i="7" s="1"/>
  <c r="AA102" i="7"/>
  <c r="AB102" i="7" s="1"/>
  <c r="AG102" i="7"/>
  <c r="AH102" i="7" s="1"/>
  <c r="AJ102" i="7"/>
  <c r="AK102" i="7" s="1"/>
  <c r="AN102" i="7"/>
  <c r="AO102" i="7" s="1"/>
  <c r="AR102" i="7"/>
  <c r="AS102" i="7" s="1"/>
  <c r="AV102" i="7"/>
  <c r="AW102" i="7" s="1"/>
  <c r="BA102" i="7"/>
  <c r="BB102" i="7" s="1"/>
  <c r="BD102" i="7"/>
  <c r="BE102" i="7" s="1"/>
  <c r="BG102" i="7"/>
  <c r="BH102" i="7" s="1"/>
  <c r="BJ102" i="7"/>
  <c r="BK102" i="7" s="1"/>
  <c r="J103" i="7"/>
  <c r="K103" i="7" s="1"/>
  <c r="N103" i="7"/>
  <c r="O103" i="7" s="1"/>
  <c r="Q103" i="7"/>
  <c r="R103" i="7" s="1"/>
  <c r="W103" i="7"/>
  <c r="X103" i="7" s="1"/>
  <c r="AA103" i="7"/>
  <c r="AB103" i="7" s="1"/>
  <c r="AG103" i="7"/>
  <c r="AH103" i="7" s="1"/>
  <c r="AJ103" i="7"/>
  <c r="AK103" i="7" s="1"/>
  <c r="AN103" i="7"/>
  <c r="AO103" i="7" s="1"/>
  <c r="AR103" i="7"/>
  <c r="AS103" i="7" s="1"/>
  <c r="AV103" i="7"/>
  <c r="AW103" i="7" s="1"/>
  <c r="BA103" i="7"/>
  <c r="BB103" i="7" s="1"/>
  <c r="BD103" i="7"/>
  <c r="BE103" i="7" s="1"/>
  <c r="BG103" i="7"/>
  <c r="BH103" i="7" s="1"/>
  <c r="BJ103" i="7"/>
  <c r="BK103" i="7" s="1"/>
  <c r="J104" i="7"/>
  <c r="K104" i="7" s="1"/>
  <c r="N104" i="7"/>
  <c r="O104" i="7" s="1"/>
  <c r="Q104" i="7"/>
  <c r="R104" i="7" s="1"/>
  <c r="W104" i="7"/>
  <c r="X104" i="7" s="1"/>
  <c r="AA104" i="7"/>
  <c r="AB104" i="7" s="1"/>
  <c r="AG104" i="7"/>
  <c r="AH104" i="7" s="1"/>
  <c r="AJ104" i="7"/>
  <c r="AK104" i="7" s="1"/>
  <c r="AN104" i="7"/>
  <c r="AO104" i="7" s="1"/>
  <c r="AR104" i="7"/>
  <c r="AS104" i="7" s="1"/>
  <c r="AV104" i="7"/>
  <c r="AW104" i="7" s="1"/>
  <c r="BA104" i="7"/>
  <c r="BB104" i="7" s="1"/>
  <c r="BD104" i="7"/>
  <c r="BE104" i="7" s="1"/>
  <c r="BG104" i="7"/>
  <c r="BH104" i="7" s="1"/>
  <c r="BJ104" i="7"/>
  <c r="BK104" i="7" s="1"/>
  <c r="J105" i="7"/>
  <c r="K105" i="7" s="1"/>
  <c r="N105" i="7"/>
  <c r="O105" i="7" s="1"/>
  <c r="Q105" i="7"/>
  <c r="R105" i="7" s="1"/>
  <c r="W105" i="7"/>
  <c r="X105" i="7" s="1"/>
  <c r="AA105" i="7"/>
  <c r="AB105" i="7" s="1"/>
  <c r="AG105" i="7"/>
  <c r="AH105" i="7" s="1"/>
  <c r="AJ105" i="7"/>
  <c r="AK105" i="7" s="1"/>
  <c r="AN105" i="7"/>
  <c r="AO105" i="7" s="1"/>
  <c r="AR105" i="7"/>
  <c r="AS105" i="7" s="1"/>
  <c r="AV105" i="7"/>
  <c r="AW105" i="7" s="1"/>
  <c r="BA105" i="7"/>
  <c r="BB105" i="7" s="1"/>
  <c r="BD105" i="7"/>
  <c r="BE105" i="7" s="1"/>
  <c r="BG105" i="7"/>
  <c r="BH105" i="7" s="1"/>
  <c r="BJ105" i="7"/>
  <c r="BK105" i="7" s="1"/>
  <c r="J106" i="7"/>
  <c r="K106" i="7" s="1"/>
  <c r="N106" i="7"/>
  <c r="O106" i="7" s="1"/>
  <c r="Q106" i="7"/>
  <c r="R106" i="7" s="1"/>
  <c r="W106" i="7"/>
  <c r="X106" i="7" s="1"/>
  <c r="AA106" i="7"/>
  <c r="AB106" i="7" s="1"/>
  <c r="AG106" i="7"/>
  <c r="AH106" i="7" s="1"/>
  <c r="AJ106" i="7"/>
  <c r="AK106" i="7" s="1"/>
  <c r="AN106" i="7"/>
  <c r="AO106" i="7" s="1"/>
  <c r="AR106" i="7"/>
  <c r="AS106" i="7" s="1"/>
  <c r="AV106" i="7"/>
  <c r="AW106" i="7" s="1"/>
  <c r="BA106" i="7"/>
  <c r="BB106" i="7" s="1"/>
  <c r="BD106" i="7"/>
  <c r="BE106" i="7" s="1"/>
  <c r="BG106" i="7"/>
  <c r="BH106" i="7" s="1"/>
  <c r="BJ106" i="7"/>
  <c r="BK106" i="7" s="1"/>
  <c r="A106" i="7" s="1"/>
  <c r="I106" i="6" s="1"/>
  <c r="J107" i="7"/>
  <c r="K107" i="7" s="1"/>
  <c r="N107" i="7"/>
  <c r="O107" i="7" s="1"/>
  <c r="Q107" i="7"/>
  <c r="R107" i="7" s="1"/>
  <c r="W107" i="7"/>
  <c r="X107" i="7" s="1"/>
  <c r="AA107" i="7"/>
  <c r="AB107" i="7" s="1"/>
  <c r="AG107" i="7"/>
  <c r="AH107" i="7" s="1"/>
  <c r="AJ107" i="7"/>
  <c r="AK107" i="7" s="1"/>
  <c r="AN107" i="7"/>
  <c r="AO107" i="7" s="1"/>
  <c r="AR107" i="7"/>
  <c r="AS107" i="7" s="1"/>
  <c r="AV107" i="7"/>
  <c r="AW107" i="7" s="1"/>
  <c r="BA107" i="7"/>
  <c r="BB107" i="7" s="1"/>
  <c r="BD107" i="7"/>
  <c r="BE107" i="7" s="1"/>
  <c r="BG107" i="7"/>
  <c r="BH107" i="7" s="1"/>
  <c r="BJ107" i="7"/>
  <c r="BK107" i="7" s="1"/>
  <c r="J132" i="7"/>
  <c r="K132" i="7" s="1"/>
  <c r="N132" i="7"/>
  <c r="O132" i="7" s="1"/>
  <c r="Q132" i="7"/>
  <c r="R132" i="7" s="1"/>
  <c r="W132" i="7"/>
  <c r="X132" i="7" s="1"/>
  <c r="AA132" i="7"/>
  <c r="AB132" i="7" s="1"/>
  <c r="AG132" i="7"/>
  <c r="AH132" i="7" s="1"/>
  <c r="AJ132" i="7"/>
  <c r="AK132" i="7" s="1"/>
  <c r="AN132" i="7"/>
  <c r="AO132" i="7" s="1"/>
  <c r="AR132" i="7"/>
  <c r="AS132" i="7" s="1"/>
  <c r="AV132" i="7"/>
  <c r="AW132" i="7" s="1"/>
  <c r="BA132" i="7"/>
  <c r="BB132" i="7" s="1"/>
  <c r="BD132" i="7"/>
  <c r="BE132" i="7" s="1"/>
  <c r="BG132" i="7"/>
  <c r="BH132" i="7" s="1"/>
  <c r="BJ132" i="7"/>
  <c r="BK132" i="7" s="1"/>
  <c r="A132" i="7" s="1"/>
  <c r="I132" i="6" s="1"/>
  <c r="E85" i="3"/>
  <c r="F85" i="3" s="1"/>
  <c r="J85" i="3"/>
  <c r="K85" i="3" s="1"/>
  <c r="N85" i="3"/>
  <c r="O85" i="3" s="1"/>
  <c r="Q85" i="3"/>
  <c r="R85" i="3" s="1"/>
  <c r="W85" i="3"/>
  <c r="X85" i="3" s="1"/>
  <c r="AA85" i="3"/>
  <c r="AB85" i="3" s="1"/>
  <c r="AG85" i="3"/>
  <c r="AH85" i="3" s="1"/>
  <c r="AJ85" i="3"/>
  <c r="AK85" i="3" s="1"/>
  <c r="AN85" i="3"/>
  <c r="AO85" i="3" s="1"/>
  <c r="AR85" i="3"/>
  <c r="AS85" i="3" s="1"/>
  <c r="AV85" i="3"/>
  <c r="AW85" i="3" s="1"/>
  <c r="AY85" i="3"/>
  <c r="AZ85" i="3" s="1"/>
  <c r="E86" i="3"/>
  <c r="F86" i="3" s="1"/>
  <c r="J86" i="3"/>
  <c r="K86" i="3" s="1"/>
  <c r="N86" i="3"/>
  <c r="O86" i="3" s="1"/>
  <c r="Q86" i="3"/>
  <c r="R86" i="3" s="1"/>
  <c r="W86" i="3"/>
  <c r="X86" i="3" s="1"/>
  <c r="AA86" i="3"/>
  <c r="AB86" i="3" s="1"/>
  <c r="AG86" i="3"/>
  <c r="AH86" i="3" s="1"/>
  <c r="AJ86" i="3"/>
  <c r="AK86" i="3" s="1"/>
  <c r="AN86" i="3"/>
  <c r="AO86" i="3" s="1"/>
  <c r="AR86" i="3"/>
  <c r="AS86" i="3" s="1"/>
  <c r="AV86" i="3"/>
  <c r="AW86" i="3" s="1"/>
  <c r="AY86" i="3"/>
  <c r="AZ86" i="3" s="1"/>
  <c r="E87" i="3"/>
  <c r="F87" i="3" s="1"/>
  <c r="J87" i="3"/>
  <c r="K87" i="3" s="1"/>
  <c r="N87" i="3"/>
  <c r="O87" i="3" s="1"/>
  <c r="Q87" i="3"/>
  <c r="R87" i="3" s="1"/>
  <c r="W87" i="3"/>
  <c r="X87" i="3" s="1"/>
  <c r="AA87" i="3"/>
  <c r="AB87" i="3" s="1"/>
  <c r="AG87" i="3"/>
  <c r="AH87" i="3" s="1"/>
  <c r="AJ87" i="3"/>
  <c r="AK87" i="3" s="1"/>
  <c r="AN87" i="3"/>
  <c r="AO87" i="3" s="1"/>
  <c r="AR87" i="3"/>
  <c r="AS87" i="3" s="1"/>
  <c r="AV87" i="3"/>
  <c r="AW87" i="3" s="1"/>
  <c r="AY87" i="3"/>
  <c r="AZ87" i="3" s="1"/>
  <c r="E88" i="3"/>
  <c r="F88" i="3" s="1"/>
  <c r="J88" i="3"/>
  <c r="K88" i="3" s="1"/>
  <c r="N88" i="3"/>
  <c r="O88" i="3" s="1"/>
  <c r="Q88" i="3"/>
  <c r="R88" i="3" s="1"/>
  <c r="W88" i="3"/>
  <c r="X88" i="3" s="1"/>
  <c r="AA88" i="3"/>
  <c r="AB88" i="3" s="1"/>
  <c r="AG88" i="3"/>
  <c r="AH88" i="3" s="1"/>
  <c r="AJ88" i="3"/>
  <c r="AK88" i="3" s="1"/>
  <c r="AN88" i="3"/>
  <c r="AO88" i="3" s="1"/>
  <c r="AR88" i="3"/>
  <c r="AS88" i="3" s="1"/>
  <c r="AV88" i="3"/>
  <c r="AW88" i="3" s="1"/>
  <c r="AY88" i="3"/>
  <c r="AZ88" i="3" s="1"/>
  <c r="E89" i="3"/>
  <c r="F89" i="3" s="1"/>
  <c r="J89" i="3"/>
  <c r="K89" i="3" s="1"/>
  <c r="N89" i="3"/>
  <c r="O89" i="3" s="1"/>
  <c r="Q89" i="3"/>
  <c r="R89" i="3" s="1"/>
  <c r="W89" i="3"/>
  <c r="X89" i="3" s="1"/>
  <c r="AA89" i="3"/>
  <c r="AB89" i="3" s="1"/>
  <c r="AG89" i="3"/>
  <c r="AH89" i="3" s="1"/>
  <c r="AJ89" i="3"/>
  <c r="AK89" i="3" s="1"/>
  <c r="AN89" i="3"/>
  <c r="AO89" i="3" s="1"/>
  <c r="AR89" i="3"/>
  <c r="AS89" i="3" s="1"/>
  <c r="AV89" i="3"/>
  <c r="AW89" i="3" s="1"/>
  <c r="AY89" i="3"/>
  <c r="AZ89" i="3" s="1"/>
  <c r="E90" i="3"/>
  <c r="F90" i="3" s="1"/>
  <c r="J90" i="3"/>
  <c r="K90" i="3" s="1"/>
  <c r="N90" i="3"/>
  <c r="O90" i="3" s="1"/>
  <c r="Q90" i="3"/>
  <c r="R90" i="3" s="1"/>
  <c r="W90" i="3"/>
  <c r="X90" i="3" s="1"/>
  <c r="AA90" i="3"/>
  <c r="AB90" i="3" s="1"/>
  <c r="AG90" i="3"/>
  <c r="AH90" i="3" s="1"/>
  <c r="AJ90" i="3"/>
  <c r="AK90" i="3" s="1"/>
  <c r="AN90" i="3"/>
  <c r="AO90" i="3" s="1"/>
  <c r="AR90" i="3"/>
  <c r="AS90" i="3" s="1"/>
  <c r="AV90" i="3"/>
  <c r="AW90" i="3" s="1"/>
  <c r="AY90" i="3"/>
  <c r="AZ90" i="3" s="1"/>
  <c r="E91" i="3"/>
  <c r="F91" i="3" s="1"/>
  <c r="J91" i="3"/>
  <c r="K91" i="3" s="1"/>
  <c r="N91" i="3"/>
  <c r="O91" i="3" s="1"/>
  <c r="Q91" i="3"/>
  <c r="R91" i="3" s="1"/>
  <c r="W91" i="3"/>
  <c r="X91" i="3" s="1"/>
  <c r="AA91" i="3"/>
  <c r="AB91" i="3" s="1"/>
  <c r="AG91" i="3"/>
  <c r="AH91" i="3" s="1"/>
  <c r="AJ91" i="3"/>
  <c r="AK91" i="3" s="1"/>
  <c r="AN91" i="3"/>
  <c r="AO91" i="3" s="1"/>
  <c r="AR91" i="3"/>
  <c r="AS91" i="3" s="1"/>
  <c r="AV91" i="3"/>
  <c r="AW91" i="3" s="1"/>
  <c r="AY91" i="3"/>
  <c r="AZ91" i="3" s="1"/>
  <c r="E92" i="3"/>
  <c r="F92" i="3" s="1"/>
  <c r="J92" i="3"/>
  <c r="K92" i="3" s="1"/>
  <c r="N92" i="3"/>
  <c r="O92" i="3" s="1"/>
  <c r="Q92" i="3"/>
  <c r="R92" i="3" s="1"/>
  <c r="W92" i="3"/>
  <c r="X92" i="3" s="1"/>
  <c r="AA92" i="3"/>
  <c r="AB92" i="3" s="1"/>
  <c r="AG92" i="3"/>
  <c r="AH92" i="3" s="1"/>
  <c r="AJ92" i="3"/>
  <c r="AK92" i="3" s="1"/>
  <c r="AN92" i="3"/>
  <c r="AO92" i="3" s="1"/>
  <c r="AR92" i="3"/>
  <c r="AS92" i="3" s="1"/>
  <c r="AV92" i="3"/>
  <c r="AW92" i="3" s="1"/>
  <c r="AY92" i="3"/>
  <c r="AZ92" i="3" s="1"/>
  <c r="E93" i="3"/>
  <c r="F93" i="3" s="1"/>
  <c r="J93" i="3"/>
  <c r="K93" i="3" s="1"/>
  <c r="N93" i="3"/>
  <c r="O93" i="3" s="1"/>
  <c r="Q93" i="3"/>
  <c r="R93" i="3" s="1"/>
  <c r="W93" i="3"/>
  <c r="X93" i="3" s="1"/>
  <c r="AA93" i="3"/>
  <c r="AB93" i="3" s="1"/>
  <c r="AG93" i="3"/>
  <c r="AH93" i="3" s="1"/>
  <c r="AJ93" i="3"/>
  <c r="AK93" i="3" s="1"/>
  <c r="AN93" i="3"/>
  <c r="AO93" i="3" s="1"/>
  <c r="AR93" i="3"/>
  <c r="AS93" i="3" s="1"/>
  <c r="AV93" i="3"/>
  <c r="AW93" i="3" s="1"/>
  <c r="AY93" i="3"/>
  <c r="AZ93" i="3" s="1"/>
  <c r="E94" i="3"/>
  <c r="F94" i="3" s="1"/>
  <c r="J94" i="3"/>
  <c r="K94" i="3" s="1"/>
  <c r="N94" i="3"/>
  <c r="O94" i="3" s="1"/>
  <c r="Q94" i="3"/>
  <c r="R94" i="3" s="1"/>
  <c r="W94" i="3"/>
  <c r="X94" i="3" s="1"/>
  <c r="AA94" i="3"/>
  <c r="AB94" i="3" s="1"/>
  <c r="AG94" i="3"/>
  <c r="AH94" i="3" s="1"/>
  <c r="AJ94" i="3"/>
  <c r="AK94" i="3" s="1"/>
  <c r="AN94" i="3"/>
  <c r="AO94" i="3" s="1"/>
  <c r="AR94" i="3"/>
  <c r="AS94" i="3" s="1"/>
  <c r="AV94" i="3"/>
  <c r="AW94" i="3" s="1"/>
  <c r="AY94" i="3"/>
  <c r="AZ94" i="3" s="1"/>
  <c r="E95" i="3"/>
  <c r="F95" i="3" s="1"/>
  <c r="J95" i="3"/>
  <c r="K95" i="3" s="1"/>
  <c r="N95" i="3"/>
  <c r="O95" i="3" s="1"/>
  <c r="Q95" i="3"/>
  <c r="R95" i="3" s="1"/>
  <c r="W95" i="3"/>
  <c r="X95" i="3" s="1"/>
  <c r="AA95" i="3"/>
  <c r="AB95" i="3" s="1"/>
  <c r="AG95" i="3"/>
  <c r="AH95" i="3" s="1"/>
  <c r="AJ95" i="3"/>
  <c r="AK95" i="3" s="1"/>
  <c r="AN95" i="3"/>
  <c r="AO95" i="3" s="1"/>
  <c r="AR95" i="3"/>
  <c r="AS95" i="3" s="1"/>
  <c r="AV95" i="3"/>
  <c r="AW95" i="3" s="1"/>
  <c r="AY95" i="3"/>
  <c r="AZ95" i="3" s="1"/>
  <c r="E96" i="3"/>
  <c r="F96" i="3" s="1"/>
  <c r="J96" i="3"/>
  <c r="K96" i="3" s="1"/>
  <c r="N96" i="3"/>
  <c r="O96" i="3" s="1"/>
  <c r="Q96" i="3"/>
  <c r="R96" i="3" s="1"/>
  <c r="W96" i="3"/>
  <c r="X96" i="3" s="1"/>
  <c r="AA96" i="3"/>
  <c r="AB96" i="3" s="1"/>
  <c r="AG96" i="3"/>
  <c r="AH96" i="3" s="1"/>
  <c r="AJ96" i="3"/>
  <c r="AK96" i="3" s="1"/>
  <c r="AN96" i="3"/>
  <c r="AO96" i="3" s="1"/>
  <c r="AR96" i="3"/>
  <c r="AS96" i="3" s="1"/>
  <c r="AV96" i="3"/>
  <c r="AW96" i="3" s="1"/>
  <c r="AY96" i="3"/>
  <c r="AZ96" i="3" s="1"/>
  <c r="E97" i="3"/>
  <c r="F97" i="3" s="1"/>
  <c r="J97" i="3"/>
  <c r="K97" i="3" s="1"/>
  <c r="N97" i="3"/>
  <c r="O97" i="3" s="1"/>
  <c r="Q97" i="3"/>
  <c r="R97" i="3" s="1"/>
  <c r="W97" i="3"/>
  <c r="X97" i="3" s="1"/>
  <c r="AA97" i="3"/>
  <c r="AB97" i="3" s="1"/>
  <c r="AG97" i="3"/>
  <c r="AH97" i="3" s="1"/>
  <c r="AJ97" i="3"/>
  <c r="AK97" i="3" s="1"/>
  <c r="AN97" i="3"/>
  <c r="AO97" i="3" s="1"/>
  <c r="AR97" i="3"/>
  <c r="AS97" i="3" s="1"/>
  <c r="AV97" i="3"/>
  <c r="AW97" i="3" s="1"/>
  <c r="AY97" i="3"/>
  <c r="AZ97" i="3" s="1"/>
  <c r="E98" i="3"/>
  <c r="F98" i="3" s="1"/>
  <c r="J98" i="3"/>
  <c r="K98" i="3" s="1"/>
  <c r="N98" i="3"/>
  <c r="O98" i="3" s="1"/>
  <c r="Q98" i="3"/>
  <c r="R98" i="3" s="1"/>
  <c r="W98" i="3"/>
  <c r="X98" i="3" s="1"/>
  <c r="AA98" i="3"/>
  <c r="AB98" i="3" s="1"/>
  <c r="AG98" i="3"/>
  <c r="AH98" i="3" s="1"/>
  <c r="AJ98" i="3"/>
  <c r="AK98" i="3" s="1"/>
  <c r="AN98" i="3"/>
  <c r="AO98" i="3" s="1"/>
  <c r="AR98" i="3"/>
  <c r="AS98" i="3" s="1"/>
  <c r="AV98" i="3"/>
  <c r="AW98" i="3" s="1"/>
  <c r="AY98" i="3"/>
  <c r="AZ98" i="3" s="1"/>
  <c r="E99" i="3"/>
  <c r="F99" i="3" s="1"/>
  <c r="J99" i="3"/>
  <c r="K99" i="3" s="1"/>
  <c r="N99" i="3"/>
  <c r="O99" i="3" s="1"/>
  <c r="Q99" i="3"/>
  <c r="R99" i="3" s="1"/>
  <c r="W99" i="3"/>
  <c r="X99" i="3" s="1"/>
  <c r="AA99" i="3"/>
  <c r="AB99" i="3" s="1"/>
  <c r="AG99" i="3"/>
  <c r="AH99" i="3" s="1"/>
  <c r="AJ99" i="3"/>
  <c r="AK99" i="3" s="1"/>
  <c r="AN99" i="3"/>
  <c r="AO99" i="3" s="1"/>
  <c r="AR99" i="3"/>
  <c r="AS99" i="3" s="1"/>
  <c r="AV99" i="3"/>
  <c r="AW99" i="3" s="1"/>
  <c r="AY99" i="3"/>
  <c r="AZ99" i="3" s="1"/>
  <c r="E100" i="3"/>
  <c r="F100" i="3" s="1"/>
  <c r="J100" i="3"/>
  <c r="K100" i="3" s="1"/>
  <c r="N100" i="3"/>
  <c r="O100" i="3" s="1"/>
  <c r="Q100" i="3"/>
  <c r="R100" i="3" s="1"/>
  <c r="W100" i="3"/>
  <c r="X100" i="3" s="1"/>
  <c r="AA100" i="3"/>
  <c r="AB100" i="3" s="1"/>
  <c r="AG100" i="3"/>
  <c r="AH100" i="3" s="1"/>
  <c r="AJ100" i="3"/>
  <c r="AK100" i="3" s="1"/>
  <c r="AN100" i="3"/>
  <c r="AO100" i="3" s="1"/>
  <c r="AR100" i="3"/>
  <c r="AS100" i="3" s="1"/>
  <c r="AV100" i="3"/>
  <c r="AW100" i="3" s="1"/>
  <c r="AY100" i="3"/>
  <c r="AZ100" i="3" s="1"/>
  <c r="E101" i="3"/>
  <c r="F101" i="3" s="1"/>
  <c r="J101" i="3"/>
  <c r="K101" i="3" s="1"/>
  <c r="N101" i="3"/>
  <c r="O101" i="3" s="1"/>
  <c r="Q101" i="3"/>
  <c r="R101" i="3" s="1"/>
  <c r="W101" i="3"/>
  <c r="X101" i="3" s="1"/>
  <c r="AA101" i="3"/>
  <c r="AB101" i="3" s="1"/>
  <c r="AG101" i="3"/>
  <c r="AH101" i="3" s="1"/>
  <c r="AJ101" i="3"/>
  <c r="AK101" i="3" s="1"/>
  <c r="AN101" i="3"/>
  <c r="AO101" i="3" s="1"/>
  <c r="AR101" i="3"/>
  <c r="AS101" i="3" s="1"/>
  <c r="AV101" i="3"/>
  <c r="AW101" i="3" s="1"/>
  <c r="AY101" i="3"/>
  <c r="AZ101" i="3" s="1"/>
  <c r="E102" i="3"/>
  <c r="F102" i="3" s="1"/>
  <c r="J102" i="3"/>
  <c r="K102" i="3" s="1"/>
  <c r="N102" i="3"/>
  <c r="O102" i="3" s="1"/>
  <c r="Q102" i="3"/>
  <c r="R102" i="3" s="1"/>
  <c r="W102" i="3"/>
  <c r="X102" i="3" s="1"/>
  <c r="AA102" i="3"/>
  <c r="AB102" i="3" s="1"/>
  <c r="AG102" i="3"/>
  <c r="AH102" i="3" s="1"/>
  <c r="AJ102" i="3"/>
  <c r="AK102" i="3" s="1"/>
  <c r="AN102" i="3"/>
  <c r="AO102" i="3" s="1"/>
  <c r="AR102" i="3"/>
  <c r="AS102" i="3" s="1"/>
  <c r="AV102" i="3"/>
  <c r="AW102" i="3" s="1"/>
  <c r="AY102" i="3"/>
  <c r="AZ102" i="3" s="1"/>
  <c r="E103" i="3"/>
  <c r="F103" i="3" s="1"/>
  <c r="J103" i="3"/>
  <c r="K103" i="3" s="1"/>
  <c r="N103" i="3"/>
  <c r="O103" i="3" s="1"/>
  <c r="Q103" i="3"/>
  <c r="R103" i="3" s="1"/>
  <c r="W103" i="3"/>
  <c r="X103" i="3" s="1"/>
  <c r="AA103" i="3"/>
  <c r="AB103" i="3" s="1"/>
  <c r="AG103" i="3"/>
  <c r="AH103" i="3" s="1"/>
  <c r="AJ103" i="3"/>
  <c r="AK103" i="3" s="1"/>
  <c r="AN103" i="3"/>
  <c r="AO103" i="3" s="1"/>
  <c r="AR103" i="3"/>
  <c r="AS103" i="3" s="1"/>
  <c r="AV103" i="3"/>
  <c r="AW103" i="3" s="1"/>
  <c r="AY103" i="3"/>
  <c r="AZ103" i="3" s="1"/>
  <c r="E104" i="3"/>
  <c r="F104" i="3" s="1"/>
  <c r="J104" i="3"/>
  <c r="K104" i="3" s="1"/>
  <c r="N104" i="3"/>
  <c r="O104" i="3" s="1"/>
  <c r="Q104" i="3"/>
  <c r="R104" i="3" s="1"/>
  <c r="W104" i="3"/>
  <c r="X104" i="3" s="1"/>
  <c r="AA104" i="3"/>
  <c r="AB104" i="3" s="1"/>
  <c r="AG104" i="3"/>
  <c r="AH104" i="3" s="1"/>
  <c r="AJ104" i="3"/>
  <c r="AK104" i="3" s="1"/>
  <c r="AN104" i="3"/>
  <c r="AO104" i="3" s="1"/>
  <c r="AR104" i="3"/>
  <c r="AS104" i="3" s="1"/>
  <c r="AV104" i="3"/>
  <c r="AW104" i="3" s="1"/>
  <c r="AY104" i="3"/>
  <c r="AZ104" i="3" s="1"/>
  <c r="E105" i="3"/>
  <c r="F105" i="3" s="1"/>
  <c r="J105" i="3"/>
  <c r="K105" i="3" s="1"/>
  <c r="N105" i="3"/>
  <c r="O105" i="3" s="1"/>
  <c r="Q105" i="3"/>
  <c r="R105" i="3" s="1"/>
  <c r="W105" i="3"/>
  <c r="X105" i="3" s="1"/>
  <c r="AA105" i="3"/>
  <c r="AB105" i="3" s="1"/>
  <c r="AG105" i="3"/>
  <c r="AH105" i="3" s="1"/>
  <c r="AJ105" i="3"/>
  <c r="AK105" i="3" s="1"/>
  <c r="AN105" i="3"/>
  <c r="AO105" i="3" s="1"/>
  <c r="AR105" i="3"/>
  <c r="AS105" i="3" s="1"/>
  <c r="AV105" i="3"/>
  <c r="AW105" i="3" s="1"/>
  <c r="AY105" i="3"/>
  <c r="AZ105" i="3" s="1"/>
  <c r="E106" i="3"/>
  <c r="F106" i="3" s="1"/>
  <c r="J106" i="3"/>
  <c r="K106" i="3" s="1"/>
  <c r="N106" i="3"/>
  <c r="O106" i="3" s="1"/>
  <c r="Q106" i="3"/>
  <c r="R106" i="3" s="1"/>
  <c r="W106" i="3"/>
  <c r="X106" i="3" s="1"/>
  <c r="AA106" i="3"/>
  <c r="AB106" i="3" s="1"/>
  <c r="AG106" i="3"/>
  <c r="AH106" i="3" s="1"/>
  <c r="AJ106" i="3"/>
  <c r="AK106" i="3" s="1"/>
  <c r="AN106" i="3"/>
  <c r="AO106" i="3" s="1"/>
  <c r="AR106" i="3"/>
  <c r="AS106" i="3" s="1"/>
  <c r="AV106" i="3"/>
  <c r="AW106" i="3" s="1"/>
  <c r="AY106" i="3"/>
  <c r="AZ106" i="3" s="1"/>
  <c r="AG107" i="3"/>
  <c r="AH107" i="3" s="1"/>
  <c r="AJ107" i="3"/>
  <c r="AK107" i="3" s="1"/>
  <c r="AN107" i="3"/>
  <c r="AO107" i="3" s="1"/>
  <c r="AR107" i="3"/>
  <c r="AS107" i="3" s="1"/>
  <c r="AV107" i="3"/>
  <c r="AW107" i="3" s="1"/>
  <c r="AY107" i="3"/>
  <c r="AZ107" i="3" s="1"/>
  <c r="E132" i="3"/>
  <c r="F132" i="3" s="1"/>
  <c r="J132" i="3"/>
  <c r="K132" i="3" s="1"/>
  <c r="N132" i="3"/>
  <c r="O132" i="3" s="1"/>
  <c r="Q132" i="3"/>
  <c r="R132" i="3" s="1"/>
  <c r="W132" i="3"/>
  <c r="X132" i="3" s="1"/>
  <c r="AA132" i="3"/>
  <c r="AB132" i="3" s="1"/>
  <c r="AG132" i="3"/>
  <c r="AH132" i="3" s="1"/>
  <c r="AJ132" i="3"/>
  <c r="AK132" i="3" s="1"/>
  <c r="AN132" i="3"/>
  <c r="AO132" i="3" s="1"/>
  <c r="AR132" i="3"/>
  <c r="AS132" i="3" s="1"/>
  <c r="AV132" i="3"/>
  <c r="AW132" i="3" s="1"/>
  <c r="AY132" i="3"/>
  <c r="AZ132" i="3" s="1"/>
  <c r="V133" i="6"/>
  <c r="U133" i="6"/>
  <c r="P133" i="6"/>
  <c r="F133" i="6"/>
  <c r="E133" i="6"/>
  <c r="D133" i="6"/>
  <c r="B133" i="6"/>
  <c r="A133" i="6"/>
  <c r="KS84" i="6"/>
  <c r="KT84" i="6" s="1"/>
  <c r="KS83" i="6"/>
  <c r="KT83" i="6" s="1"/>
  <c r="KS82" i="6"/>
  <c r="KT82" i="6" s="1"/>
  <c r="KS81" i="6"/>
  <c r="KT81" i="6" s="1"/>
  <c r="KS80" i="6"/>
  <c r="KT80" i="6" s="1"/>
  <c r="KS79" i="6"/>
  <c r="KT79" i="6" s="1"/>
  <c r="KS78" i="6"/>
  <c r="KT78" i="6" s="1"/>
  <c r="KS77" i="6"/>
  <c r="KT77" i="6" s="1"/>
  <c r="KS76" i="6"/>
  <c r="KT76" i="6" s="1"/>
  <c r="KS75" i="6"/>
  <c r="KT75" i="6" s="1"/>
  <c r="KS74" i="6"/>
  <c r="KT74" i="6" s="1"/>
  <c r="KS73" i="6"/>
  <c r="KT73" i="6" s="1"/>
  <c r="KS72" i="6"/>
  <c r="KT72" i="6" s="1"/>
  <c r="KS71" i="6"/>
  <c r="KT71" i="6" s="1"/>
  <c r="KS70" i="6"/>
  <c r="KT70" i="6" s="1"/>
  <c r="KS69" i="6"/>
  <c r="KT69" i="6" s="1"/>
  <c r="KS68" i="6"/>
  <c r="KT68" i="6" s="1"/>
  <c r="KS67" i="6"/>
  <c r="KT67" i="6" s="1"/>
  <c r="KS66" i="6"/>
  <c r="KT66" i="6" s="1"/>
  <c r="KS65" i="6"/>
  <c r="KT65" i="6" s="1"/>
  <c r="KS64" i="6"/>
  <c r="KT64" i="6" s="1"/>
  <c r="KS63" i="6"/>
  <c r="KT63" i="6" s="1"/>
  <c r="KS62" i="6"/>
  <c r="KT62" i="6" s="1"/>
  <c r="KS61" i="6"/>
  <c r="KT61" i="6" s="1"/>
  <c r="KS60" i="6"/>
  <c r="KT60" i="6" s="1"/>
  <c r="KS59" i="6"/>
  <c r="KT59" i="6" s="1"/>
  <c r="KS58" i="6"/>
  <c r="KT58" i="6" s="1"/>
  <c r="KS57" i="6"/>
  <c r="KT57" i="6" s="1"/>
  <c r="KS56" i="6"/>
  <c r="KT56" i="6" s="1"/>
  <c r="KS55" i="6"/>
  <c r="KT55" i="6" s="1"/>
  <c r="KS54" i="6"/>
  <c r="KT54" i="6" s="1"/>
  <c r="KS53" i="6"/>
  <c r="KT53" i="6" s="1"/>
  <c r="KS52" i="6"/>
  <c r="KT52" i="6" s="1"/>
  <c r="KS51" i="6"/>
  <c r="KT51" i="6" s="1"/>
  <c r="KS50" i="6"/>
  <c r="KT50" i="6" s="1"/>
  <c r="KS49" i="6"/>
  <c r="KT49" i="6" s="1"/>
  <c r="KS48" i="6"/>
  <c r="KT48" i="6" s="1"/>
  <c r="KS47" i="6"/>
  <c r="KT47" i="6" s="1"/>
  <c r="KS46" i="6"/>
  <c r="KT46" i="6" s="1"/>
  <c r="KS45" i="6"/>
  <c r="KT45" i="6" s="1"/>
  <c r="KS44" i="6"/>
  <c r="KT44" i="6" s="1"/>
  <c r="KS43" i="6"/>
  <c r="KT43" i="6" s="1"/>
  <c r="KS42" i="6"/>
  <c r="KT42" i="6" s="1"/>
  <c r="KS41" i="6"/>
  <c r="KT41" i="6" s="1"/>
  <c r="KS40" i="6"/>
  <c r="KT40" i="6" s="1"/>
  <c r="KS39" i="6"/>
  <c r="KT39" i="6" s="1"/>
  <c r="KS38" i="6"/>
  <c r="KT38" i="6" s="1"/>
  <c r="KS37" i="6"/>
  <c r="KT37" i="6" s="1"/>
  <c r="KS36" i="6"/>
  <c r="KT36" i="6" s="1"/>
  <c r="KS35" i="6"/>
  <c r="KT35" i="6" s="1"/>
  <c r="KS34" i="6"/>
  <c r="KT34" i="6" s="1"/>
  <c r="KS33" i="6"/>
  <c r="KT33" i="6" s="1"/>
  <c r="KS32" i="6"/>
  <c r="KT32" i="6" s="1"/>
  <c r="KS31" i="6"/>
  <c r="KT31" i="6" s="1"/>
  <c r="KS30" i="6"/>
  <c r="KT30" i="6" s="1"/>
  <c r="KS29" i="6"/>
  <c r="KT29" i="6" s="1"/>
  <c r="KS28" i="6"/>
  <c r="KT28" i="6" s="1"/>
  <c r="KS27" i="6"/>
  <c r="KT27" i="6" s="1"/>
  <c r="KS26" i="6"/>
  <c r="KT26" i="6" s="1"/>
  <c r="KS24" i="6"/>
  <c r="KT24" i="6" s="1"/>
  <c r="KS22" i="6"/>
  <c r="KT22" i="6" s="1"/>
  <c r="KS21" i="6"/>
  <c r="KT21" i="6" s="1"/>
  <c r="KS19" i="6"/>
  <c r="KT19" i="6" s="1"/>
  <c r="KS18" i="6"/>
  <c r="KT18" i="6" s="1"/>
  <c r="KS17" i="6"/>
  <c r="KT17" i="6" s="1"/>
  <c r="KR16" i="6"/>
  <c r="KT4" i="6"/>
  <c r="KS4" i="6"/>
  <c r="KR4" i="6"/>
  <c r="KT3" i="6"/>
  <c r="KS3" i="6"/>
  <c r="KR3" i="6"/>
  <c r="KR15" i="6"/>
  <c r="KR14" i="6"/>
  <c r="KR12" i="6"/>
  <c r="KS12" i="6" s="1"/>
  <c r="KR11" i="6"/>
  <c r="KS11" i="6" s="1"/>
  <c r="KR10" i="6"/>
  <c r="KR9" i="6"/>
  <c r="KR8" i="6"/>
  <c r="KR7" i="6"/>
  <c r="KR6" i="6"/>
  <c r="KR5" i="6"/>
  <c r="KO84" i="6"/>
  <c r="KP84" i="6" s="1"/>
  <c r="KQ84" i="6" s="1"/>
  <c r="KO83" i="6"/>
  <c r="KP83" i="6" s="1"/>
  <c r="KQ83" i="6" s="1"/>
  <c r="KO82" i="6"/>
  <c r="KP82" i="6" s="1"/>
  <c r="KQ82" i="6" s="1"/>
  <c r="KO81" i="6"/>
  <c r="KP81" i="6" s="1"/>
  <c r="KQ81" i="6" s="1"/>
  <c r="KO80" i="6"/>
  <c r="KP80" i="6" s="1"/>
  <c r="KQ80" i="6" s="1"/>
  <c r="KO79" i="6"/>
  <c r="KP79" i="6" s="1"/>
  <c r="KQ79" i="6" s="1"/>
  <c r="KO78" i="6"/>
  <c r="KP78" i="6" s="1"/>
  <c r="KQ78" i="6" s="1"/>
  <c r="KO77" i="6"/>
  <c r="KP77" i="6" s="1"/>
  <c r="KQ77" i="6" s="1"/>
  <c r="KO76" i="6"/>
  <c r="KP76" i="6" s="1"/>
  <c r="KQ76" i="6" s="1"/>
  <c r="KO75" i="6"/>
  <c r="KP75" i="6" s="1"/>
  <c r="KQ75" i="6" s="1"/>
  <c r="KO74" i="6"/>
  <c r="KP74" i="6" s="1"/>
  <c r="KQ74" i="6" s="1"/>
  <c r="KO73" i="6"/>
  <c r="KP73" i="6" s="1"/>
  <c r="KQ73" i="6" s="1"/>
  <c r="KO72" i="6"/>
  <c r="KP72" i="6" s="1"/>
  <c r="KQ72" i="6" s="1"/>
  <c r="KO71" i="6"/>
  <c r="KP71" i="6" s="1"/>
  <c r="KQ71" i="6" s="1"/>
  <c r="KO70" i="6"/>
  <c r="KP70" i="6" s="1"/>
  <c r="KQ70" i="6" s="1"/>
  <c r="KO69" i="6"/>
  <c r="KP69" i="6" s="1"/>
  <c r="KQ69" i="6" s="1"/>
  <c r="KO68" i="6"/>
  <c r="KP68" i="6" s="1"/>
  <c r="KQ68" i="6" s="1"/>
  <c r="KO67" i="6"/>
  <c r="KP67" i="6" s="1"/>
  <c r="KQ67" i="6" s="1"/>
  <c r="KO66" i="6"/>
  <c r="KP66" i="6" s="1"/>
  <c r="KQ66" i="6" s="1"/>
  <c r="KO65" i="6"/>
  <c r="KP65" i="6" s="1"/>
  <c r="KQ65" i="6" s="1"/>
  <c r="KO64" i="6"/>
  <c r="KP64" i="6" s="1"/>
  <c r="KQ64" i="6" s="1"/>
  <c r="KO63" i="6"/>
  <c r="KP63" i="6" s="1"/>
  <c r="KQ63" i="6" s="1"/>
  <c r="KO62" i="6"/>
  <c r="KP62" i="6" s="1"/>
  <c r="KQ62" i="6" s="1"/>
  <c r="KO61" i="6"/>
  <c r="KP61" i="6" s="1"/>
  <c r="KQ61" i="6" s="1"/>
  <c r="KO60" i="6"/>
  <c r="KP60" i="6" s="1"/>
  <c r="KQ60" i="6" s="1"/>
  <c r="KO59" i="6"/>
  <c r="KP59" i="6" s="1"/>
  <c r="KQ59" i="6" s="1"/>
  <c r="KO58" i="6"/>
  <c r="KP58" i="6" s="1"/>
  <c r="KQ58" i="6" s="1"/>
  <c r="KO57" i="6"/>
  <c r="KP57" i="6" s="1"/>
  <c r="KQ57" i="6" s="1"/>
  <c r="KO56" i="6"/>
  <c r="KP56" i="6" s="1"/>
  <c r="KQ56" i="6" s="1"/>
  <c r="KO55" i="6"/>
  <c r="KP55" i="6" s="1"/>
  <c r="KQ55" i="6" s="1"/>
  <c r="KO54" i="6"/>
  <c r="KP54" i="6" s="1"/>
  <c r="KQ54" i="6" s="1"/>
  <c r="KO53" i="6"/>
  <c r="KP53" i="6" s="1"/>
  <c r="KQ53" i="6" s="1"/>
  <c r="KO52" i="6"/>
  <c r="KP52" i="6" s="1"/>
  <c r="KQ52" i="6" s="1"/>
  <c r="KO51" i="6"/>
  <c r="KP51" i="6" s="1"/>
  <c r="KQ51" i="6" s="1"/>
  <c r="KO50" i="6"/>
  <c r="KP50" i="6" s="1"/>
  <c r="KQ50" i="6" s="1"/>
  <c r="KO49" i="6"/>
  <c r="KP49" i="6" s="1"/>
  <c r="KQ49" i="6" s="1"/>
  <c r="KO48" i="6"/>
  <c r="KP48" i="6" s="1"/>
  <c r="KQ48" i="6" s="1"/>
  <c r="KO47" i="6"/>
  <c r="KP47" i="6" s="1"/>
  <c r="KQ47" i="6" s="1"/>
  <c r="KO46" i="6"/>
  <c r="KP46" i="6" s="1"/>
  <c r="KQ46" i="6" s="1"/>
  <c r="KO45" i="6"/>
  <c r="KP45" i="6" s="1"/>
  <c r="KQ45" i="6" s="1"/>
  <c r="KO44" i="6"/>
  <c r="KP44" i="6" s="1"/>
  <c r="KQ44" i="6" s="1"/>
  <c r="KO43" i="6"/>
  <c r="KP43" i="6" s="1"/>
  <c r="KQ43" i="6" s="1"/>
  <c r="KO42" i="6"/>
  <c r="KP42" i="6" s="1"/>
  <c r="KQ42" i="6" s="1"/>
  <c r="KO41" i="6"/>
  <c r="KP41" i="6" s="1"/>
  <c r="KQ41" i="6" s="1"/>
  <c r="KO40" i="6"/>
  <c r="KP40" i="6" s="1"/>
  <c r="KQ40" i="6" s="1"/>
  <c r="KO39" i="6"/>
  <c r="KP39" i="6" s="1"/>
  <c r="KQ39" i="6" s="1"/>
  <c r="KO38" i="6"/>
  <c r="KP38" i="6" s="1"/>
  <c r="KQ38" i="6" s="1"/>
  <c r="KO37" i="6"/>
  <c r="KP37" i="6" s="1"/>
  <c r="KQ37" i="6" s="1"/>
  <c r="KO36" i="6"/>
  <c r="KP36" i="6" s="1"/>
  <c r="KQ36" i="6" s="1"/>
  <c r="KO35" i="6"/>
  <c r="KP35" i="6" s="1"/>
  <c r="KQ35" i="6" s="1"/>
  <c r="KO34" i="6"/>
  <c r="KP34" i="6" s="1"/>
  <c r="KQ34" i="6" s="1"/>
  <c r="KO33" i="6"/>
  <c r="KP33" i="6" s="1"/>
  <c r="KQ33" i="6" s="1"/>
  <c r="KO32" i="6"/>
  <c r="KP32" i="6" s="1"/>
  <c r="KQ32" i="6" s="1"/>
  <c r="KO31" i="6"/>
  <c r="KP31" i="6" s="1"/>
  <c r="KQ31" i="6" s="1"/>
  <c r="KO30" i="6"/>
  <c r="KP30" i="6" s="1"/>
  <c r="KQ30" i="6" s="1"/>
  <c r="KO29" i="6"/>
  <c r="KP29" i="6" s="1"/>
  <c r="KQ29" i="6" s="1"/>
  <c r="KO28" i="6"/>
  <c r="KP28" i="6" s="1"/>
  <c r="KQ28" i="6" s="1"/>
  <c r="KO27" i="6"/>
  <c r="KP27" i="6" s="1"/>
  <c r="KQ27" i="6" s="1"/>
  <c r="KO26" i="6"/>
  <c r="KP26" i="6" s="1"/>
  <c r="KQ26" i="6" s="1"/>
  <c r="KO25" i="6"/>
  <c r="KO24" i="6"/>
  <c r="KP24" i="6" s="1"/>
  <c r="KQ24" i="6" s="1"/>
  <c r="KO23" i="6"/>
  <c r="KO22" i="6"/>
  <c r="KP22" i="6" s="1"/>
  <c r="KQ22" i="6" s="1"/>
  <c r="KO21" i="6"/>
  <c r="KP21" i="6" s="1"/>
  <c r="KQ21" i="6" s="1"/>
  <c r="KO20" i="6"/>
  <c r="KP20" i="6" s="1"/>
  <c r="KQ20" i="6" s="1"/>
  <c r="KO19" i="6"/>
  <c r="KP19" i="6" s="1"/>
  <c r="KQ19" i="6" s="1"/>
  <c r="KO18" i="6"/>
  <c r="KP18" i="6" s="1"/>
  <c r="KQ18" i="6" s="1"/>
  <c r="KO17" i="6"/>
  <c r="KP17" i="6" s="1"/>
  <c r="KQ17" i="6" s="1"/>
  <c r="KO16" i="6"/>
  <c r="KP16" i="6" s="1"/>
  <c r="KQ4" i="6"/>
  <c r="KP4" i="6"/>
  <c r="KO4" i="6"/>
  <c r="KQ3" i="6"/>
  <c r="KP3" i="6"/>
  <c r="KO3" i="6"/>
  <c r="KO15" i="6"/>
  <c r="KO14" i="6"/>
  <c r="KO12" i="6"/>
  <c r="KP12" i="6" s="1"/>
  <c r="KO11" i="6"/>
  <c r="KP11" i="6" s="1"/>
  <c r="KO10" i="6"/>
  <c r="KO9" i="6"/>
  <c r="KO8" i="6"/>
  <c r="KO7" i="6"/>
  <c r="KO6" i="6"/>
  <c r="KO5" i="6"/>
  <c r="KF15" i="6"/>
  <c r="KI15" i="6"/>
  <c r="KL84" i="6"/>
  <c r="KM84" i="6" s="1"/>
  <c r="KN84" i="6" s="1"/>
  <c r="KL83" i="6"/>
  <c r="KM83" i="6" s="1"/>
  <c r="KN83" i="6" s="1"/>
  <c r="KL82" i="6"/>
  <c r="KM82" i="6" s="1"/>
  <c r="KN82" i="6" s="1"/>
  <c r="KL81" i="6"/>
  <c r="KM81" i="6" s="1"/>
  <c r="KN81" i="6" s="1"/>
  <c r="KL80" i="6"/>
  <c r="KN80" i="6" s="1"/>
  <c r="KL79" i="6"/>
  <c r="KM79" i="6" s="1"/>
  <c r="KN79" i="6" s="1"/>
  <c r="KL78" i="6"/>
  <c r="KM78" i="6" s="1"/>
  <c r="KN78" i="6" s="1"/>
  <c r="KL77" i="6"/>
  <c r="KM77" i="6" s="1"/>
  <c r="KN77" i="6" s="1"/>
  <c r="KL76" i="6"/>
  <c r="KM76" i="6" s="1"/>
  <c r="KN76" i="6" s="1"/>
  <c r="KL75" i="6"/>
  <c r="KM75" i="6" s="1"/>
  <c r="KN75" i="6" s="1"/>
  <c r="KL74" i="6"/>
  <c r="KM74" i="6" s="1"/>
  <c r="KN74" i="6" s="1"/>
  <c r="KL73" i="6"/>
  <c r="KM73" i="6" s="1"/>
  <c r="KN73" i="6" s="1"/>
  <c r="KL72" i="6"/>
  <c r="KM72" i="6" s="1"/>
  <c r="KN72" i="6" s="1"/>
  <c r="KL71" i="6"/>
  <c r="KM71" i="6" s="1"/>
  <c r="KN71" i="6" s="1"/>
  <c r="KL70" i="6"/>
  <c r="KM70" i="6" s="1"/>
  <c r="KN70" i="6" s="1"/>
  <c r="KL69" i="6"/>
  <c r="KM69" i="6" s="1"/>
  <c r="KN69" i="6" s="1"/>
  <c r="KL68" i="6"/>
  <c r="KM68" i="6" s="1"/>
  <c r="KN68" i="6" s="1"/>
  <c r="KL67" i="6"/>
  <c r="KM67" i="6" s="1"/>
  <c r="KN67" i="6" s="1"/>
  <c r="KL66" i="6"/>
  <c r="KM66" i="6" s="1"/>
  <c r="KN66" i="6" s="1"/>
  <c r="KL65" i="6"/>
  <c r="KM65" i="6" s="1"/>
  <c r="KN65" i="6" s="1"/>
  <c r="KL64" i="6"/>
  <c r="KM64" i="6" s="1"/>
  <c r="KN64" i="6" s="1"/>
  <c r="KL63" i="6"/>
  <c r="KM63" i="6" s="1"/>
  <c r="KN63" i="6" s="1"/>
  <c r="KL62" i="6"/>
  <c r="KM62" i="6" s="1"/>
  <c r="KN62" i="6" s="1"/>
  <c r="KL61" i="6"/>
  <c r="KM61" i="6" s="1"/>
  <c r="KN61" i="6" s="1"/>
  <c r="KL60" i="6"/>
  <c r="KM60" i="6" s="1"/>
  <c r="KN60" i="6" s="1"/>
  <c r="KL59" i="6"/>
  <c r="KM59" i="6" s="1"/>
  <c r="KN59" i="6" s="1"/>
  <c r="KL58" i="6"/>
  <c r="KM58" i="6" s="1"/>
  <c r="KN58" i="6" s="1"/>
  <c r="KL57" i="6"/>
  <c r="KM57" i="6" s="1"/>
  <c r="KN57" i="6" s="1"/>
  <c r="KL56" i="6"/>
  <c r="KM56" i="6" s="1"/>
  <c r="KN56" i="6" s="1"/>
  <c r="KL55" i="6"/>
  <c r="KM55" i="6" s="1"/>
  <c r="KN55" i="6" s="1"/>
  <c r="KL54" i="6"/>
  <c r="KM54" i="6" s="1"/>
  <c r="KN54" i="6" s="1"/>
  <c r="KL53" i="6"/>
  <c r="KM53" i="6" s="1"/>
  <c r="KN53" i="6" s="1"/>
  <c r="KL52" i="6"/>
  <c r="KM52" i="6" s="1"/>
  <c r="KN52" i="6" s="1"/>
  <c r="KL51" i="6"/>
  <c r="KM51" i="6" s="1"/>
  <c r="KN51" i="6" s="1"/>
  <c r="KL50" i="6"/>
  <c r="KM50" i="6" s="1"/>
  <c r="KN50" i="6" s="1"/>
  <c r="KL49" i="6"/>
  <c r="KM49" i="6" s="1"/>
  <c r="KN49" i="6" s="1"/>
  <c r="KL48" i="6"/>
  <c r="KM48" i="6" s="1"/>
  <c r="KN48" i="6" s="1"/>
  <c r="KL47" i="6"/>
  <c r="KM47" i="6" s="1"/>
  <c r="KN47" i="6" s="1"/>
  <c r="KL46" i="6"/>
  <c r="KM46" i="6" s="1"/>
  <c r="KN46" i="6" s="1"/>
  <c r="KL45" i="6"/>
  <c r="KM45" i="6" s="1"/>
  <c r="KN45" i="6" s="1"/>
  <c r="KL44" i="6"/>
  <c r="KM44" i="6" s="1"/>
  <c r="KN44" i="6" s="1"/>
  <c r="KL43" i="6"/>
  <c r="KM43" i="6" s="1"/>
  <c r="KN43" i="6" s="1"/>
  <c r="KL42" i="6"/>
  <c r="KM42" i="6" s="1"/>
  <c r="KN42" i="6" s="1"/>
  <c r="KL41" i="6"/>
  <c r="KM41" i="6" s="1"/>
  <c r="KN41" i="6" s="1"/>
  <c r="KL40" i="6"/>
  <c r="KM40" i="6" s="1"/>
  <c r="KN40" i="6" s="1"/>
  <c r="KL39" i="6"/>
  <c r="KM39" i="6" s="1"/>
  <c r="KN39" i="6" s="1"/>
  <c r="KL38" i="6"/>
  <c r="KM38" i="6" s="1"/>
  <c r="KN38" i="6" s="1"/>
  <c r="KL37" i="6"/>
  <c r="KM37" i="6" s="1"/>
  <c r="KN37" i="6" s="1"/>
  <c r="KL36" i="6"/>
  <c r="KM36" i="6" s="1"/>
  <c r="KN36" i="6" s="1"/>
  <c r="KL35" i="6"/>
  <c r="KM35" i="6" s="1"/>
  <c r="KN35" i="6" s="1"/>
  <c r="KL34" i="6"/>
  <c r="KM34" i="6" s="1"/>
  <c r="KN34" i="6" s="1"/>
  <c r="KL33" i="6"/>
  <c r="KM33" i="6" s="1"/>
  <c r="KN33" i="6" s="1"/>
  <c r="KL32" i="6"/>
  <c r="KM32" i="6" s="1"/>
  <c r="KN32" i="6" s="1"/>
  <c r="KL31" i="6"/>
  <c r="KM31" i="6" s="1"/>
  <c r="KN31" i="6" s="1"/>
  <c r="KL30" i="6"/>
  <c r="KM30" i="6" s="1"/>
  <c r="KN30" i="6" s="1"/>
  <c r="KL29" i="6"/>
  <c r="KM29" i="6" s="1"/>
  <c r="KN29" i="6" s="1"/>
  <c r="KL28" i="6"/>
  <c r="KM28" i="6" s="1"/>
  <c r="KN28" i="6" s="1"/>
  <c r="KL27" i="6"/>
  <c r="KM27" i="6" s="1"/>
  <c r="KN27" i="6" s="1"/>
  <c r="KL26" i="6"/>
  <c r="KM26" i="6" s="1"/>
  <c r="KN26" i="6" s="1"/>
  <c r="KL25" i="6"/>
  <c r="KL24" i="6"/>
  <c r="KM24" i="6" s="1"/>
  <c r="KN24" i="6" s="1"/>
  <c r="KL23" i="6"/>
  <c r="KL22" i="6"/>
  <c r="KM22" i="6" s="1"/>
  <c r="KN22" i="6" s="1"/>
  <c r="KL21" i="6"/>
  <c r="KM21" i="6" s="1"/>
  <c r="KN21" i="6" s="1"/>
  <c r="KL20" i="6"/>
  <c r="KM20" i="6" s="1"/>
  <c r="KN20" i="6" s="1"/>
  <c r="KL19" i="6"/>
  <c r="KM19" i="6" s="1"/>
  <c r="KN19" i="6" s="1"/>
  <c r="KL18" i="6"/>
  <c r="KM18" i="6" s="1"/>
  <c r="KN18" i="6" s="1"/>
  <c r="KL17" i="6"/>
  <c r="KM17" i="6" s="1"/>
  <c r="KN17" i="6" s="1"/>
  <c r="KL16" i="6"/>
  <c r="KM16" i="6" s="1"/>
  <c r="KN16" i="6" s="1"/>
  <c r="KL15" i="6"/>
  <c r="KL12" i="6"/>
  <c r="KM12" i="6" s="1"/>
  <c r="KL11" i="6"/>
  <c r="KM11" i="6" s="1"/>
  <c r="KL10" i="6"/>
  <c r="KL9" i="6"/>
  <c r="KL8" i="6"/>
  <c r="KL7" i="6"/>
  <c r="KL6" i="6"/>
  <c r="KL5" i="6"/>
  <c r="KI84" i="6"/>
  <c r="KJ84" i="6" s="1"/>
  <c r="KK84" i="6" s="1"/>
  <c r="KI83" i="6"/>
  <c r="KJ83" i="6" s="1"/>
  <c r="KK83" i="6" s="1"/>
  <c r="KI82" i="6"/>
  <c r="KJ82" i="6" s="1"/>
  <c r="KK82" i="6" s="1"/>
  <c r="KI81" i="6"/>
  <c r="KJ81" i="6" s="1"/>
  <c r="KK81" i="6" s="1"/>
  <c r="KI80" i="6"/>
  <c r="KJ80" i="6" s="1"/>
  <c r="KK80" i="6" s="1"/>
  <c r="KI79" i="6"/>
  <c r="KJ79" i="6" s="1"/>
  <c r="KK79" i="6" s="1"/>
  <c r="KI77" i="6"/>
  <c r="KJ77" i="6" s="1"/>
  <c r="KK77" i="6" s="1"/>
  <c r="KI76" i="6"/>
  <c r="KJ76" i="6" s="1"/>
  <c r="KK76" i="6" s="1"/>
  <c r="KI75" i="6"/>
  <c r="KJ75" i="6" s="1"/>
  <c r="KK75" i="6" s="1"/>
  <c r="KI74" i="6"/>
  <c r="KJ74" i="6" s="1"/>
  <c r="KK74" i="6" s="1"/>
  <c r="KI73" i="6"/>
  <c r="KJ73" i="6" s="1"/>
  <c r="KK73" i="6" s="1"/>
  <c r="KI72" i="6"/>
  <c r="KJ72" i="6" s="1"/>
  <c r="KK72" i="6" s="1"/>
  <c r="KI71" i="6"/>
  <c r="KJ71" i="6" s="1"/>
  <c r="KK71" i="6" s="1"/>
  <c r="KI70" i="6"/>
  <c r="KJ70" i="6" s="1"/>
  <c r="KK70" i="6" s="1"/>
  <c r="KI69" i="6"/>
  <c r="KJ69" i="6" s="1"/>
  <c r="KK69" i="6" s="1"/>
  <c r="KI68" i="6"/>
  <c r="KJ68" i="6" s="1"/>
  <c r="KK68" i="6" s="1"/>
  <c r="KI67" i="6"/>
  <c r="KJ67" i="6" s="1"/>
  <c r="KK67" i="6" s="1"/>
  <c r="KI66" i="6"/>
  <c r="KJ66" i="6" s="1"/>
  <c r="KK66" i="6" s="1"/>
  <c r="KI65" i="6"/>
  <c r="KJ65" i="6" s="1"/>
  <c r="KK65" i="6" s="1"/>
  <c r="KI64" i="6"/>
  <c r="KJ64" i="6" s="1"/>
  <c r="KK64" i="6" s="1"/>
  <c r="KI63" i="6"/>
  <c r="KI62" i="6"/>
  <c r="KJ62" i="6" s="1"/>
  <c r="KK62" i="6" s="1"/>
  <c r="KI61" i="6"/>
  <c r="KJ61" i="6" s="1"/>
  <c r="KK61" i="6" s="1"/>
  <c r="KI60" i="6"/>
  <c r="KJ60" i="6" s="1"/>
  <c r="KK60" i="6" s="1"/>
  <c r="KI59" i="6"/>
  <c r="KJ59" i="6" s="1"/>
  <c r="KK59" i="6" s="1"/>
  <c r="KI58" i="6"/>
  <c r="KJ58" i="6" s="1"/>
  <c r="KK58" i="6" s="1"/>
  <c r="KI57" i="6"/>
  <c r="KJ57" i="6" s="1"/>
  <c r="KK57" i="6" s="1"/>
  <c r="KI56" i="6"/>
  <c r="KJ56" i="6" s="1"/>
  <c r="KK56" i="6" s="1"/>
  <c r="KI55" i="6"/>
  <c r="KJ55" i="6" s="1"/>
  <c r="KK55" i="6" s="1"/>
  <c r="KI54" i="6"/>
  <c r="KJ54" i="6" s="1"/>
  <c r="KK54" i="6" s="1"/>
  <c r="KI53" i="6"/>
  <c r="KJ53" i="6" s="1"/>
  <c r="KK53" i="6" s="1"/>
  <c r="KI52" i="6"/>
  <c r="KJ52" i="6" s="1"/>
  <c r="KK52" i="6" s="1"/>
  <c r="KI51" i="6"/>
  <c r="KJ51" i="6" s="1"/>
  <c r="KK51" i="6" s="1"/>
  <c r="KI50" i="6"/>
  <c r="KJ50" i="6" s="1"/>
  <c r="KK50" i="6" s="1"/>
  <c r="KI49" i="6"/>
  <c r="KJ49" i="6" s="1"/>
  <c r="KK49" i="6" s="1"/>
  <c r="KI48" i="6"/>
  <c r="KJ48" i="6" s="1"/>
  <c r="KK48" i="6" s="1"/>
  <c r="KI47" i="6"/>
  <c r="KJ47" i="6" s="1"/>
  <c r="KK47" i="6" s="1"/>
  <c r="KI46" i="6"/>
  <c r="KJ46" i="6" s="1"/>
  <c r="KK46" i="6" s="1"/>
  <c r="KI45" i="6"/>
  <c r="KJ45" i="6" s="1"/>
  <c r="KK45" i="6" s="1"/>
  <c r="KI44" i="6"/>
  <c r="KJ44" i="6" s="1"/>
  <c r="KK44" i="6" s="1"/>
  <c r="KI43" i="6"/>
  <c r="KJ43" i="6" s="1"/>
  <c r="KK43" i="6" s="1"/>
  <c r="KI42" i="6"/>
  <c r="KJ42" i="6" s="1"/>
  <c r="KK42" i="6" s="1"/>
  <c r="KI41" i="6"/>
  <c r="KJ41" i="6" s="1"/>
  <c r="KK41" i="6" s="1"/>
  <c r="KI40" i="6"/>
  <c r="KJ40" i="6" s="1"/>
  <c r="KK40" i="6" s="1"/>
  <c r="KI39" i="6"/>
  <c r="KJ39" i="6" s="1"/>
  <c r="KK39" i="6" s="1"/>
  <c r="KI38" i="6"/>
  <c r="KJ38" i="6" s="1"/>
  <c r="KK38" i="6" s="1"/>
  <c r="KI37" i="6"/>
  <c r="KJ37" i="6" s="1"/>
  <c r="KK37" i="6" s="1"/>
  <c r="KI36" i="6"/>
  <c r="KJ36" i="6" s="1"/>
  <c r="KK36" i="6" s="1"/>
  <c r="KI35" i="6"/>
  <c r="KJ35" i="6" s="1"/>
  <c r="KK35" i="6" s="1"/>
  <c r="KI34" i="6"/>
  <c r="KJ34" i="6" s="1"/>
  <c r="KK34" i="6" s="1"/>
  <c r="KI33" i="6"/>
  <c r="KJ33" i="6" s="1"/>
  <c r="KK33" i="6" s="1"/>
  <c r="KI32" i="6"/>
  <c r="KJ32" i="6" s="1"/>
  <c r="KK32" i="6" s="1"/>
  <c r="KI31" i="6"/>
  <c r="KJ31" i="6" s="1"/>
  <c r="KK31" i="6" s="1"/>
  <c r="KI30" i="6"/>
  <c r="KJ30" i="6" s="1"/>
  <c r="KK30" i="6" s="1"/>
  <c r="KI29" i="6"/>
  <c r="KJ29" i="6" s="1"/>
  <c r="KK29" i="6" s="1"/>
  <c r="KI28" i="6"/>
  <c r="KJ28" i="6" s="1"/>
  <c r="KK28" i="6" s="1"/>
  <c r="KI27" i="6"/>
  <c r="KJ27" i="6" s="1"/>
  <c r="KK27" i="6" s="1"/>
  <c r="KI26" i="6"/>
  <c r="KJ26" i="6" s="1"/>
  <c r="KK26" i="6" s="1"/>
  <c r="KI25" i="6"/>
  <c r="KI24" i="6"/>
  <c r="KJ24" i="6" s="1"/>
  <c r="KK24" i="6" s="1"/>
  <c r="KI23" i="6"/>
  <c r="KI22" i="6"/>
  <c r="KJ22" i="6" s="1"/>
  <c r="KK22" i="6" s="1"/>
  <c r="KI21" i="6"/>
  <c r="KJ21" i="6" s="1"/>
  <c r="KK21" i="6" s="1"/>
  <c r="KI20" i="6"/>
  <c r="KJ20" i="6" s="1"/>
  <c r="KK20" i="6" s="1"/>
  <c r="KI19" i="6"/>
  <c r="KJ19" i="6" s="1"/>
  <c r="KK19" i="6" s="1"/>
  <c r="KI18" i="6"/>
  <c r="KJ18" i="6" s="1"/>
  <c r="KK18" i="6" s="1"/>
  <c r="KI17" i="6"/>
  <c r="KJ17" i="6" s="1"/>
  <c r="KK17" i="6" s="1"/>
  <c r="KI16" i="6"/>
  <c r="KK4" i="6"/>
  <c r="KJ4" i="6"/>
  <c r="KI4" i="6"/>
  <c r="KK3" i="6"/>
  <c r="KJ3" i="6"/>
  <c r="KI3" i="6"/>
  <c r="KI12" i="6"/>
  <c r="KJ12" i="6" s="1"/>
  <c r="KI11" i="6"/>
  <c r="KJ11" i="6" s="1"/>
  <c r="KI9" i="6"/>
  <c r="KI8" i="6"/>
  <c r="KI7" i="6"/>
  <c r="KI6" i="6"/>
  <c r="KI5" i="6"/>
  <c r="KF84" i="6"/>
  <c r="KF83" i="6"/>
  <c r="KF82" i="6"/>
  <c r="KG82" i="6" s="1"/>
  <c r="KH82" i="6" s="1"/>
  <c r="KF81" i="6"/>
  <c r="KG81" i="6" s="1"/>
  <c r="KH81" i="6" s="1"/>
  <c r="KF80" i="6"/>
  <c r="KG80" i="6" s="1"/>
  <c r="KH80" i="6" s="1"/>
  <c r="KF79" i="6"/>
  <c r="KG79" i="6" s="1"/>
  <c r="KH79" i="6" s="1"/>
  <c r="KF78" i="6"/>
  <c r="KG78" i="6" s="1"/>
  <c r="KH78" i="6" s="1"/>
  <c r="KF77" i="6"/>
  <c r="KF76" i="6"/>
  <c r="KF75" i="6"/>
  <c r="KF74" i="6"/>
  <c r="KG74" i="6" s="1"/>
  <c r="KH74" i="6" s="1"/>
  <c r="KF73" i="6"/>
  <c r="KG73" i="6" s="1"/>
  <c r="KH73" i="6" s="1"/>
  <c r="KF72" i="6"/>
  <c r="KG72" i="6" s="1"/>
  <c r="KH72" i="6" s="1"/>
  <c r="KF71" i="6"/>
  <c r="KG71" i="6" s="1"/>
  <c r="KH71" i="6" s="1"/>
  <c r="KF70" i="6"/>
  <c r="KG70" i="6" s="1"/>
  <c r="KH70" i="6" s="1"/>
  <c r="KF69" i="6"/>
  <c r="KG69" i="6" s="1"/>
  <c r="KH69" i="6" s="1"/>
  <c r="KF68" i="6"/>
  <c r="KF67" i="6"/>
  <c r="KF66" i="6"/>
  <c r="KG66" i="6" s="1"/>
  <c r="KH66" i="6" s="1"/>
  <c r="KF65" i="6"/>
  <c r="KG65" i="6" s="1"/>
  <c r="KH65" i="6" s="1"/>
  <c r="KF64" i="6"/>
  <c r="KG64" i="6" s="1"/>
  <c r="KH64" i="6" s="1"/>
  <c r="KF63" i="6"/>
  <c r="KG63" i="6" s="1"/>
  <c r="KH63" i="6" s="1"/>
  <c r="KF62" i="6"/>
  <c r="KG62" i="6" s="1"/>
  <c r="KH62" i="6" s="1"/>
  <c r="KF61" i="6"/>
  <c r="KG61" i="6" s="1"/>
  <c r="KH61" i="6" s="1"/>
  <c r="KF60" i="6"/>
  <c r="KG60" i="6" s="1"/>
  <c r="KH60" i="6" s="1"/>
  <c r="KF59" i="6"/>
  <c r="KF58" i="6"/>
  <c r="KG58" i="6" s="1"/>
  <c r="KH58" i="6" s="1"/>
  <c r="KF57" i="6"/>
  <c r="KG57" i="6" s="1"/>
  <c r="KH57" i="6" s="1"/>
  <c r="KF56" i="6"/>
  <c r="KG56" i="6" s="1"/>
  <c r="KH56" i="6" s="1"/>
  <c r="KF55" i="6"/>
  <c r="KG55" i="6" s="1"/>
  <c r="KH55" i="6" s="1"/>
  <c r="KF54" i="6"/>
  <c r="KG54" i="6" s="1"/>
  <c r="KH54" i="6" s="1"/>
  <c r="KF53" i="6"/>
  <c r="KG53" i="6" s="1"/>
  <c r="KH53" i="6" s="1"/>
  <c r="KF52" i="6"/>
  <c r="KF51" i="6"/>
  <c r="KF50" i="6"/>
  <c r="KG50" i="6" s="1"/>
  <c r="KH50" i="6" s="1"/>
  <c r="KF49" i="6"/>
  <c r="KG49" i="6" s="1"/>
  <c r="KH49" i="6" s="1"/>
  <c r="KF48" i="6"/>
  <c r="KG48" i="6" s="1"/>
  <c r="KH48" i="6" s="1"/>
  <c r="KF47" i="6"/>
  <c r="KG47" i="6" s="1"/>
  <c r="KH47" i="6" s="1"/>
  <c r="KF46" i="6"/>
  <c r="KG46" i="6" s="1"/>
  <c r="KH46" i="6" s="1"/>
  <c r="KF45" i="6"/>
  <c r="KG45" i="6" s="1"/>
  <c r="KH45" i="6" s="1"/>
  <c r="KF44" i="6"/>
  <c r="KF43" i="6"/>
  <c r="KF42" i="6"/>
  <c r="KG42" i="6" s="1"/>
  <c r="KH42" i="6" s="1"/>
  <c r="KF41" i="6"/>
  <c r="KG41" i="6" s="1"/>
  <c r="KH41" i="6" s="1"/>
  <c r="KF40" i="6"/>
  <c r="KG40" i="6" s="1"/>
  <c r="KH40" i="6" s="1"/>
  <c r="KF39" i="6"/>
  <c r="KG39" i="6" s="1"/>
  <c r="KH39" i="6" s="1"/>
  <c r="KF38" i="6"/>
  <c r="KG38" i="6" s="1"/>
  <c r="KH38" i="6" s="1"/>
  <c r="KF37" i="6"/>
  <c r="KG37" i="6" s="1"/>
  <c r="KH37" i="6" s="1"/>
  <c r="KF36" i="6"/>
  <c r="KF35" i="6"/>
  <c r="KF34" i="6"/>
  <c r="KG34" i="6" s="1"/>
  <c r="KH34" i="6" s="1"/>
  <c r="KF33" i="6"/>
  <c r="KG33" i="6" s="1"/>
  <c r="KH33" i="6" s="1"/>
  <c r="KF32" i="6"/>
  <c r="KG32" i="6" s="1"/>
  <c r="KH32" i="6" s="1"/>
  <c r="KF31" i="6"/>
  <c r="KG31" i="6" s="1"/>
  <c r="KH31" i="6" s="1"/>
  <c r="KF30" i="6"/>
  <c r="KG30" i="6" s="1"/>
  <c r="KH30" i="6" s="1"/>
  <c r="KF29" i="6"/>
  <c r="KF28" i="6"/>
  <c r="KF27" i="6"/>
  <c r="KF26" i="6"/>
  <c r="KG26" i="6" s="1"/>
  <c r="KH26" i="6" s="1"/>
  <c r="KF25" i="6"/>
  <c r="KF24" i="6"/>
  <c r="KG24" i="6" s="1"/>
  <c r="KH24" i="6" s="1"/>
  <c r="KF23" i="6"/>
  <c r="KF22" i="6"/>
  <c r="KG22" i="6" s="1"/>
  <c r="KH22" i="6" s="1"/>
  <c r="KF21" i="6"/>
  <c r="KG21" i="6" s="1"/>
  <c r="KH21" i="6" s="1"/>
  <c r="KF20" i="6"/>
  <c r="KF19" i="6"/>
  <c r="KF18" i="6"/>
  <c r="KG18" i="6" s="1"/>
  <c r="KH18" i="6" s="1"/>
  <c r="KF17" i="6"/>
  <c r="KG17" i="6" s="1"/>
  <c r="KH17" i="6" s="1"/>
  <c r="KF16" i="6"/>
  <c r="KH4" i="6"/>
  <c r="KG4" i="6"/>
  <c r="KF4" i="6"/>
  <c r="KH3" i="6"/>
  <c r="KG3" i="6"/>
  <c r="KF3" i="6"/>
  <c r="KF12" i="6"/>
  <c r="KG12" i="6" s="1"/>
  <c r="KF11" i="6"/>
  <c r="KF9" i="6"/>
  <c r="KF8" i="6"/>
  <c r="KF7" i="6"/>
  <c r="KF6" i="6"/>
  <c r="KF5" i="6"/>
  <c r="KT25" i="6"/>
  <c r="KT23" i="6"/>
  <c r="KQ25" i="6"/>
  <c r="KQ23" i="6"/>
  <c r="KN25" i="6"/>
  <c r="KN23" i="6"/>
  <c r="KK25" i="6"/>
  <c r="KK23" i="6"/>
  <c r="KH25" i="6"/>
  <c r="KH23" i="6"/>
  <c r="BI78" i="7"/>
  <c r="KI78" i="6" s="1"/>
  <c r="AK1" i="46"/>
  <c r="AL85" i="46"/>
  <c r="AM85" i="46" s="1"/>
  <c r="AL84" i="46"/>
  <c r="AM84" i="46" s="1"/>
  <c r="AL83" i="46"/>
  <c r="AM83" i="46" s="1"/>
  <c r="AL82" i="46"/>
  <c r="AM82" i="46" s="1"/>
  <c r="AL81" i="46"/>
  <c r="AM81" i="46" s="1"/>
  <c r="AL80" i="46"/>
  <c r="AM80" i="46" s="1"/>
  <c r="AL79" i="46"/>
  <c r="AM79" i="46" s="1"/>
  <c r="AL78" i="46"/>
  <c r="AM78" i="46" s="1"/>
  <c r="AL77" i="46"/>
  <c r="AM77" i="46" s="1"/>
  <c r="AL76" i="46"/>
  <c r="AM76" i="46" s="1"/>
  <c r="AL75" i="46"/>
  <c r="AM75" i="46" s="1"/>
  <c r="AL74" i="46"/>
  <c r="AM74" i="46" s="1"/>
  <c r="AL73" i="46"/>
  <c r="AM73" i="46" s="1"/>
  <c r="AL72" i="46"/>
  <c r="AM72" i="46" s="1"/>
  <c r="AL71" i="46"/>
  <c r="AM71" i="46" s="1"/>
  <c r="AL70" i="46"/>
  <c r="AM70" i="46" s="1"/>
  <c r="AL69" i="46"/>
  <c r="AM69" i="46" s="1"/>
  <c r="AL68" i="46"/>
  <c r="AM68" i="46" s="1"/>
  <c r="AL67" i="46"/>
  <c r="AM67" i="46" s="1"/>
  <c r="AL66" i="46"/>
  <c r="AM66" i="46" s="1"/>
  <c r="AL65" i="46"/>
  <c r="AM65" i="46" s="1"/>
  <c r="A65" i="46" s="1"/>
  <c r="AL64" i="46"/>
  <c r="AM64" i="46" s="1"/>
  <c r="AL63" i="46"/>
  <c r="AM63" i="46" s="1"/>
  <c r="A63" i="46" s="1"/>
  <c r="AL62" i="46"/>
  <c r="AM62" i="46" s="1"/>
  <c r="A62" i="46" s="1"/>
  <c r="AL61" i="46"/>
  <c r="AM61" i="46" s="1"/>
  <c r="A61" i="46" s="1"/>
  <c r="AL60" i="46"/>
  <c r="AM60" i="46" s="1"/>
  <c r="A60" i="46" s="1"/>
  <c r="AL59" i="46"/>
  <c r="AM59" i="46" s="1"/>
  <c r="AL58" i="46"/>
  <c r="AM58" i="46" s="1"/>
  <c r="AL57" i="46"/>
  <c r="AM57" i="46" s="1"/>
  <c r="AL56" i="46"/>
  <c r="AM56" i="46" s="1"/>
  <c r="AL55" i="46"/>
  <c r="AM55" i="46" s="1"/>
  <c r="AL54" i="46"/>
  <c r="AM54" i="46" s="1"/>
  <c r="AL53" i="46"/>
  <c r="AM53" i="46" s="1"/>
  <c r="AL52" i="46"/>
  <c r="AM52" i="46" s="1"/>
  <c r="AL51" i="46"/>
  <c r="AM51" i="46" s="1"/>
  <c r="AL50" i="46"/>
  <c r="AM50" i="46" s="1"/>
  <c r="AL49" i="46"/>
  <c r="AM49" i="46" s="1"/>
  <c r="AL48" i="46"/>
  <c r="AM48" i="46" s="1"/>
  <c r="AL47" i="46"/>
  <c r="AM47" i="46" s="1"/>
  <c r="AL46" i="46"/>
  <c r="AM46" i="46" s="1"/>
  <c r="AL45" i="46"/>
  <c r="AM45" i="46" s="1"/>
  <c r="AL44" i="46"/>
  <c r="AM44" i="46" s="1"/>
  <c r="AL43" i="46"/>
  <c r="AM43" i="46" s="1"/>
  <c r="AL42" i="46"/>
  <c r="AM42" i="46" s="1"/>
  <c r="AL41" i="46"/>
  <c r="AM41" i="46" s="1"/>
  <c r="AL40" i="46"/>
  <c r="AM40" i="46" s="1"/>
  <c r="AL39" i="46"/>
  <c r="AM39" i="46" s="1"/>
  <c r="AL38" i="46"/>
  <c r="AM38" i="46" s="1"/>
  <c r="AL37" i="46"/>
  <c r="AM37" i="46" s="1"/>
  <c r="AL36" i="46"/>
  <c r="AM36" i="46" s="1"/>
  <c r="AL35" i="46"/>
  <c r="AM35" i="46" s="1"/>
  <c r="AL34" i="46"/>
  <c r="AM34" i="46" s="1"/>
  <c r="AL33" i="46"/>
  <c r="AM33" i="46" s="1"/>
  <c r="AL32" i="46"/>
  <c r="AM32" i="46" s="1"/>
  <c r="AL31" i="46"/>
  <c r="AM31" i="46" s="1"/>
  <c r="AL30" i="46"/>
  <c r="AM30" i="46" s="1"/>
  <c r="AL29" i="46"/>
  <c r="AM29" i="46" s="1"/>
  <c r="AL28" i="46"/>
  <c r="AM28" i="46" s="1"/>
  <c r="AL27" i="46"/>
  <c r="AM27" i="46" s="1"/>
  <c r="AL26" i="46"/>
  <c r="AM26" i="46" s="1"/>
  <c r="AM25" i="46"/>
  <c r="AL24" i="46"/>
  <c r="AM24" i="46" s="1"/>
  <c r="AM23" i="46"/>
  <c r="AL22" i="46"/>
  <c r="AM22" i="46" s="1"/>
  <c r="AL21" i="46"/>
  <c r="AM21" i="46" s="1"/>
  <c r="AL20" i="46"/>
  <c r="AM20" i="46" s="1"/>
  <c r="AL19" i="46"/>
  <c r="AM19" i="46" s="1"/>
  <c r="AL18" i="46"/>
  <c r="AM18" i="46" s="1"/>
  <c r="AL17" i="46"/>
  <c r="AM17" i="46" s="1"/>
  <c r="AL16" i="46"/>
  <c r="AK13" i="46"/>
  <c r="KR13" i="6" s="1"/>
  <c r="AL12" i="46"/>
  <c r="AL11" i="46"/>
  <c r="AK1" i="42"/>
  <c r="AL85" i="42"/>
  <c r="AM85" i="42" s="1"/>
  <c r="AL84" i="42"/>
  <c r="AM84" i="42" s="1"/>
  <c r="AL83" i="42"/>
  <c r="AM83" i="42" s="1"/>
  <c r="AL82" i="42"/>
  <c r="AM82" i="42" s="1"/>
  <c r="AL81" i="42"/>
  <c r="AM81" i="42" s="1"/>
  <c r="AL80" i="42"/>
  <c r="AM80" i="42" s="1"/>
  <c r="AL79" i="42"/>
  <c r="AM79" i="42" s="1"/>
  <c r="AL78" i="42"/>
  <c r="AM78" i="42" s="1"/>
  <c r="AL77" i="42"/>
  <c r="AM77" i="42" s="1"/>
  <c r="AL76" i="42"/>
  <c r="AM76" i="42" s="1"/>
  <c r="AL75" i="42"/>
  <c r="AM75" i="42" s="1"/>
  <c r="AL74" i="42"/>
  <c r="AM74" i="42" s="1"/>
  <c r="AL73" i="42"/>
  <c r="AM73" i="42" s="1"/>
  <c r="AL72" i="42"/>
  <c r="AM72" i="42" s="1"/>
  <c r="AL71" i="42"/>
  <c r="AM71" i="42" s="1"/>
  <c r="AL70" i="42"/>
  <c r="AM70" i="42" s="1"/>
  <c r="AL69" i="42"/>
  <c r="AM69" i="42" s="1"/>
  <c r="AL68" i="42"/>
  <c r="AM68" i="42" s="1"/>
  <c r="AL67" i="42"/>
  <c r="AM67" i="42" s="1"/>
  <c r="AL66" i="42"/>
  <c r="AM66" i="42" s="1"/>
  <c r="AL65" i="42"/>
  <c r="AM65" i="42" s="1"/>
  <c r="AL64" i="42"/>
  <c r="AM64" i="42" s="1"/>
  <c r="AL63" i="42"/>
  <c r="AM63" i="42" s="1"/>
  <c r="AL62" i="42"/>
  <c r="AM62" i="42" s="1"/>
  <c r="AL61" i="42"/>
  <c r="AM61" i="42" s="1"/>
  <c r="AL60" i="42"/>
  <c r="AM60" i="42" s="1"/>
  <c r="AL59" i="42"/>
  <c r="AM59" i="42" s="1"/>
  <c r="AL58" i="42"/>
  <c r="AM58" i="42" s="1"/>
  <c r="AL57" i="42"/>
  <c r="AM57" i="42" s="1"/>
  <c r="AL56" i="42"/>
  <c r="AM56" i="42" s="1"/>
  <c r="AL55" i="42"/>
  <c r="AM55" i="42" s="1"/>
  <c r="AL54" i="42"/>
  <c r="AM54" i="42" s="1"/>
  <c r="AL53" i="42"/>
  <c r="AM53" i="42" s="1"/>
  <c r="AL52" i="42"/>
  <c r="AM52" i="42" s="1"/>
  <c r="AL51" i="42"/>
  <c r="AM51" i="42" s="1"/>
  <c r="AL50" i="42"/>
  <c r="AM50" i="42" s="1"/>
  <c r="AL49" i="42"/>
  <c r="AM49" i="42" s="1"/>
  <c r="AL48" i="42"/>
  <c r="AM48" i="42" s="1"/>
  <c r="AL47" i="42"/>
  <c r="AM47" i="42" s="1"/>
  <c r="AL46" i="42"/>
  <c r="AM46" i="42" s="1"/>
  <c r="AL45" i="42"/>
  <c r="AM45" i="42" s="1"/>
  <c r="AL44" i="42"/>
  <c r="AM44" i="42" s="1"/>
  <c r="AL43" i="42"/>
  <c r="AM43" i="42" s="1"/>
  <c r="AL42" i="42"/>
  <c r="AM42" i="42" s="1"/>
  <c r="AL41" i="42"/>
  <c r="AM41" i="42" s="1"/>
  <c r="AL40" i="42"/>
  <c r="AM40" i="42" s="1"/>
  <c r="AL39" i="42"/>
  <c r="AM39" i="42" s="1"/>
  <c r="AL38" i="42"/>
  <c r="AM38" i="42" s="1"/>
  <c r="AL37" i="42"/>
  <c r="AM37" i="42" s="1"/>
  <c r="AL36" i="42"/>
  <c r="AM36" i="42" s="1"/>
  <c r="AL35" i="42"/>
  <c r="AM35" i="42" s="1"/>
  <c r="AL34" i="42"/>
  <c r="AM34" i="42" s="1"/>
  <c r="AL33" i="42"/>
  <c r="AM33" i="42" s="1"/>
  <c r="AL32" i="42"/>
  <c r="AM32" i="42" s="1"/>
  <c r="AL31" i="42"/>
  <c r="AM31" i="42" s="1"/>
  <c r="AL30" i="42"/>
  <c r="AM30" i="42" s="1"/>
  <c r="AL29" i="42"/>
  <c r="AM29" i="42" s="1"/>
  <c r="AL28" i="42"/>
  <c r="AM28" i="42" s="1"/>
  <c r="AL27" i="42"/>
  <c r="AM27" i="42" s="1"/>
  <c r="AL26" i="42"/>
  <c r="AM26" i="42" s="1"/>
  <c r="AM25" i="42"/>
  <c r="AL24" i="42"/>
  <c r="AM24" i="42" s="1"/>
  <c r="AM23" i="42"/>
  <c r="AL22" i="42"/>
  <c r="AM22" i="42" s="1"/>
  <c r="AL21" i="42"/>
  <c r="AM21" i="42" s="1"/>
  <c r="AL20" i="42"/>
  <c r="AM20" i="42" s="1"/>
  <c r="AL19" i="42"/>
  <c r="AM19" i="42" s="1"/>
  <c r="AL18" i="42"/>
  <c r="AM18" i="42" s="1"/>
  <c r="AL17" i="42"/>
  <c r="AM17" i="42" s="1"/>
  <c r="AL16" i="42"/>
  <c r="AK13" i="42"/>
  <c r="KO13" i="6" s="1"/>
  <c r="AL12" i="42"/>
  <c r="AL11" i="42"/>
  <c r="AH1" i="8"/>
  <c r="AI85" i="8"/>
  <c r="AJ85" i="8" s="1"/>
  <c r="AI84" i="8"/>
  <c r="AJ84" i="8" s="1"/>
  <c r="AI83" i="8"/>
  <c r="AJ83" i="8" s="1"/>
  <c r="AI82" i="8"/>
  <c r="AJ82" i="8" s="1"/>
  <c r="AI81" i="8"/>
  <c r="AJ81" i="8" s="1"/>
  <c r="AI80" i="8"/>
  <c r="AJ80" i="8" s="1"/>
  <c r="AI79" i="8"/>
  <c r="AJ79" i="8" s="1"/>
  <c r="AI78" i="8"/>
  <c r="AJ78" i="8" s="1"/>
  <c r="AI77" i="8"/>
  <c r="AJ77" i="8" s="1"/>
  <c r="AI76" i="8"/>
  <c r="AJ76" i="8" s="1"/>
  <c r="AI75" i="8"/>
  <c r="AJ75" i="8" s="1"/>
  <c r="AI74" i="8"/>
  <c r="AJ74" i="8" s="1"/>
  <c r="AI73" i="8"/>
  <c r="AJ73" i="8" s="1"/>
  <c r="AI72" i="8"/>
  <c r="AJ72" i="8" s="1"/>
  <c r="AI71" i="8"/>
  <c r="AJ71" i="8" s="1"/>
  <c r="AI70" i="8"/>
  <c r="AJ70" i="8" s="1"/>
  <c r="AI69" i="8"/>
  <c r="AJ69" i="8" s="1"/>
  <c r="AI68" i="8"/>
  <c r="AJ68" i="8" s="1"/>
  <c r="AI67" i="8"/>
  <c r="AJ67" i="8" s="1"/>
  <c r="AI66" i="8"/>
  <c r="AJ66" i="8" s="1"/>
  <c r="AI65" i="8"/>
  <c r="AJ65" i="8" s="1"/>
  <c r="AI64" i="8"/>
  <c r="AJ64" i="8" s="1"/>
  <c r="AI63" i="8"/>
  <c r="AJ63" i="8" s="1"/>
  <c r="AI62" i="8"/>
  <c r="AJ62" i="8" s="1"/>
  <c r="AI61" i="8"/>
  <c r="AJ61" i="8" s="1"/>
  <c r="AI60" i="8"/>
  <c r="AJ60" i="8" s="1"/>
  <c r="AI59" i="8"/>
  <c r="AJ59" i="8" s="1"/>
  <c r="AI58" i="8"/>
  <c r="AJ58" i="8" s="1"/>
  <c r="AI57" i="8"/>
  <c r="AJ57" i="8" s="1"/>
  <c r="AI56" i="8"/>
  <c r="AJ56" i="8" s="1"/>
  <c r="AI55" i="8"/>
  <c r="AJ55" i="8" s="1"/>
  <c r="AI54" i="8"/>
  <c r="AJ54" i="8" s="1"/>
  <c r="AI53" i="8"/>
  <c r="AJ53" i="8" s="1"/>
  <c r="AI52" i="8"/>
  <c r="AJ52" i="8" s="1"/>
  <c r="AI51" i="8"/>
  <c r="AJ51" i="8" s="1"/>
  <c r="AI50" i="8"/>
  <c r="AJ50" i="8" s="1"/>
  <c r="AI49" i="8"/>
  <c r="AJ49" i="8" s="1"/>
  <c r="AI48" i="8"/>
  <c r="AJ48" i="8" s="1"/>
  <c r="AI47" i="8"/>
  <c r="AJ47" i="8" s="1"/>
  <c r="AI46" i="8"/>
  <c r="AJ46" i="8" s="1"/>
  <c r="AI45" i="8"/>
  <c r="AJ45" i="8" s="1"/>
  <c r="AI44" i="8"/>
  <c r="AJ44" i="8" s="1"/>
  <c r="AI43" i="8"/>
  <c r="AJ43" i="8" s="1"/>
  <c r="AI42" i="8"/>
  <c r="AJ42" i="8" s="1"/>
  <c r="AI41" i="8"/>
  <c r="AJ41" i="8" s="1"/>
  <c r="AI40" i="8"/>
  <c r="AJ40" i="8" s="1"/>
  <c r="AI39" i="8"/>
  <c r="AJ39" i="8" s="1"/>
  <c r="AI38" i="8"/>
  <c r="AJ38" i="8" s="1"/>
  <c r="AI37" i="8"/>
  <c r="AJ37" i="8" s="1"/>
  <c r="AI36" i="8"/>
  <c r="AJ36" i="8" s="1"/>
  <c r="AI35" i="8"/>
  <c r="AJ35" i="8" s="1"/>
  <c r="AI34" i="8"/>
  <c r="AJ34" i="8" s="1"/>
  <c r="AI33" i="8"/>
  <c r="AJ33" i="8" s="1"/>
  <c r="AI32" i="8"/>
  <c r="AJ32" i="8" s="1"/>
  <c r="AI31" i="8"/>
  <c r="AJ31" i="8" s="1"/>
  <c r="AI30" i="8"/>
  <c r="AJ30" i="8" s="1"/>
  <c r="AI29" i="8"/>
  <c r="AJ29" i="8" s="1"/>
  <c r="AI28" i="8"/>
  <c r="AJ28" i="8" s="1"/>
  <c r="AI27" i="8"/>
  <c r="AJ27" i="8" s="1"/>
  <c r="AI26" i="8"/>
  <c r="AJ26" i="8" s="1"/>
  <c r="AJ25" i="8"/>
  <c r="AI24" i="8"/>
  <c r="AJ24" i="8" s="1"/>
  <c r="AJ23" i="8"/>
  <c r="AI22" i="8"/>
  <c r="AJ22" i="8" s="1"/>
  <c r="AI21" i="8"/>
  <c r="AJ21" i="8" s="1"/>
  <c r="AI20" i="8"/>
  <c r="AJ20" i="8" s="1"/>
  <c r="AI19" i="8"/>
  <c r="AJ19" i="8" s="1"/>
  <c r="AI18" i="8"/>
  <c r="AJ18" i="8" s="1"/>
  <c r="AI17" i="8"/>
  <c r="AJ17" i="8" s="1"/>
  <c r="AI16" i="8"/>
  <c r="AH13" i="8"/>
  <c r="AI12" i="8"/>
  <c r="AI11" i="8"/>
  <c r="BJ84" i="7"/>
  <c r="BK84" i="7" s="1"/>
  <c r="BJ83" i="7"/>
  <c r="BK83" i="7" s="1"/>
  <c r="BJ82" i="7"/>
  <c r="BK82" i="7" s="1"/>
  <c r="BJ81" i="7"/>
  <c r="BK81" i="7" s="1"/>
  <c r="BJ80" i="7"/>
  <c r="BK80" i="7" s="1"/>
  <c r="BJ79" i="7"/>
  <c r="BK79" i="7" s="1"/>
  <c r="BJ77" i="7"/>
  <c r="BK77" i="7" s="1"/>
  <c r="BJ76" i="7"/>
  <c r="BK76" i="7" s="1"/>
  <c r="BJ75" i="7"/>
  <c r="BK75" i="7" s="1"/>
  <c r="BJ74" i="7"/>
  <c r="BK74" i="7" s="1"/>
  <c r="BJ73" i="7"/>
  <c r="BK73" i="7" s="1"/>
  <c r="BJ72" i="7"/>
  <c r="BK72" i="7" s="1"/>
  <c r="BJ71" i="7"/>
  <c r="BK71" i="7" s="1"/>
  <c r="BJ70" i="7"/>
  <c r="BK70" i="7" s="1"/>
  <c r="BJ69" i="7"/>
  <c r="BK69" i="7" s="1"/>
  <c r="BJ68" i="7"/>
  <c r="BK68" i="7" s="1"/>
  <c r="BJ67" i="7"/>
  <c r="BK67" i="7" s="1"/>
  <c r="BJ66" i="7"/>
  <c r="BK66" i="7" s="1"/>
  <c r="BJ65" i="7"/>
  <c r="BK65" i="7" s="1"/>
  <c r="BJ64" i="7"/>
  <c r="BK64" i="7" s="1"/>
  <c r="BJ63" i="7"/>
  <c r="BK63" i="7" s="1"/>
  <c r="BJ62" i="7"/>
  <c r="BK62" i="7" s="1"/>
  <c r="BJ61" i="7"/>
  <c r="BK61" i="7" s="1"/>
  <c r="BJ60" i="7"/>
  <c r="BK60" i="7" s="1"/>
  <c r="BJ59" i="7"/>
  <c r="BK59" i="7" s="1"/>
  <c r="BJ58" i="7"/>
  <c r="BK58" i="7" s="1"/>
  <c r="BJ57" i="7"/>
  <c r="BK57" i="7" s="1"/>
  <c r="BJ56" i="7"/>
  <c r="BK56" i="7" s="1"/>
  <c r="BJ55" i="7"/>
  <c r="BK55" i="7" s="1"/>
  <c r="BJ54" i="7"/>
  <c r="BK54" i="7" s="1"/>
  <c r="BJ53" i="7"/>
  <c r="BK53" i="7" s="1"/>
  <c r="BJ52" i="7"/>
  <c r="BK52" i="7" s="1"/>
  <c r="BJ51" i="7"/>
  <c r="BK51" i="7" s="1"/>
  <c r="BJ50" i="7"/>
  <c r="BK50" i="7" s="1"/>
  <c r="BJ49" i="7"/>
  <c r="BK49" i="7" s="1"/>
  <c r="BJ48" i="7"/>
  <c r="BK48" i="7" s="1"/>
  <c r="BJ47" i="7"/>
  <c r="BK47" i="7" s="1"/>
  <c r="BJ46" i="7"/>
  <c r="BK46" i="7" s="1"/>
  <c r="BJ45" i="7"/>
  <c r="BK45" i="7" s="1"/>
  <c r="BJ44" i="7"/>
  <c r="BK44" i="7" s="1"/>
  <c r="BJ43" i="7"/>
  <c r="BK43" i="7" s="1"/>
  <c r="BJ42" i="7"/>
  <c r="BK42" i="7" s="1"/>
  <c r="BJ41" i="7"/>
  <c r="BK41" i="7" s="1"/>
  <c r="BJ40" i="7"/>
  <c r="BK40" i="7" s="1"/>
  <c r="BJ39" i="7"/>
  <c r="BK39" i="7" s="1"/>
  <c r="BJ38" i="7"/>
  <c r="BK38" i="7" s="1"/>
  <c r="BJ37" i="7"/>
  <c r="BK37" i="7" s="1"/>
  <c r="BJ36" i="7"/>
  <c r="BK36" i="7" s="1"/>
  <c r="BJ35" i="7"/>
  <c r="BK35" i="7" s="1"/>
  <c r="BJ34" i="7"/>
  <c r="BK34" i="7" s="1"/>
  <c r="BJ33" i="7"/>
  <c r="BK33" i="7" s="1"/>
  <c r="BJ32" i="7"/>
  <c r="BK32" i="7" s="1"/>
  <c r="BJ31" i="7"/>
  <c r="BK31" i="7" s="1"/>
  <c r="BJ30" i="7"/>
  <c r="BK30" i="7" s="1"/>
  <c r="BJ29" i="7"/>
  <c r="BK29" i="7" s="1"/>
  <c r="BJ28" i="7"/>
  <c r="BK28" i="7" s="1"/>
  <c r="BJ27" i="7"/>
  <c r="BK27" i="7" s="1"/>
  <c r="BJ26" i="7"/>
  <c r="BK26" i="7" s="1"/>
  <c r="BK25" i="7"/>
  <c r="BJ24" i="7"/>
  <c r="BK24" i="7" s="1"/>
  <c r="BK23" i="7"/>
  <c r="BJ22" i="7"/>
  <c r="BK22" i="7" s="1"/>
  <c r="BJ21" i="7"/>
  <c r="BK21" i="7" s="1"/>
  <c r="BJ20" i="7"/>
  <c r="BK20" i="7" s="1"/>
  <c r="BJ19" i="7"/>
  <c r="BK19" i="7" s="1"/>
  <c r="BJ18" i="7"/>
  <c r="BK18" i="7" s="1"/>
  <c r="BJ17" i="7"/>
  <c r="BK17" i="7" s="1"/>
  <c r="BJ16" i="7"/>
  <c r="BK16" i="7" s="1"/>
  <c r="BI13" i="7"/>
  <c r="BJ12" i="7"/>
  <c r="BJ11" i="7"/>
  <c r="AY37" i="3"/>
  <c r="AZ37" i="3" s="1"/>
  <c r="AY28" i="3"/>
  <c r="AZ28" i="3" s="1"/>
  <c r="AY29" i="3"/>
  <c r="AZ29" i="3" s="1"/>
  <c r="AY30" i="3"/>
  <c r="AZ30" i="3" s="1"/>
  <c r="AY31" i="3"/>
  <c r="AZ31" i="3" s="1"/>
  <c r="AY32" i="3"/>
  <c r="AZ32" i="3" s="1"/>
  <c r="AY33" i="3"/>
  <c r="AZ33" i="3" s="1"/>
  <c r="AY34" i="3"/>
  <c r="AZ34" i="3" s="1"/>
  <c r="AY35" i="3"/>
  <c r="AZ35" i="3" s="1"/>
  <c r="AY36" i="3"/>
  <c r="AZ36" i="3" s="1"/>
  <c r="AY38" i="3"/>
  <c r="AZ38" i="3" s="1"/>
  <c r="AY39" i="3"/>
  <c r="AZ39" i="3" s="1"/>
  <c r="AY40" i="3"/>
  <c r="AZ40" i="3" s="1"/>
  <c r="AY41" i="3"/>
  <c r="AZ41" i="3" s="1"/>
  <c r="AY42" i="3"/>
  <c r="AZ42" i="3" s="1"/>
  <c r="AY43" i="3"/>
  <c r="AZ43" i="3" s="1"/>
  <c r="AY44" i="3"/>
  <c r="AZ44" i="3" s="1"/>
  <c r="AY45" i="3"/>
  <c r="AZ45" i="3" s="1"/>
  <c r="AY46" i="3"/>
  <c r="AZ46" i="3" s="1"/>
  <c r="AY47" i="3"/>
  <c r="AZ47" i="3" s="1"/>
  <c r="AY48" i="3"/>
  <c r="AZ48" i="3" s="1"/>
  <c r="AY49" i="3"/>
  <c r="AZ49" i="3" s="1"/>
  <c r="AY50" i="3"/>
  <c r="AZ50" i="3" s="1"/>
  <c r="AY84" i="3"/>
  <c r="AZ84" i="3" s="1"/>
  <c r="AY83" i="3"/>
  <c r="AZ83" i="3" s="1"/>
  <c r="AY82" i="3"/>
  <c r="AZ82" i="3" s="1"/>
  <c r="AY81" i="3"/>
  <c r="AZ81" i="3" s="1"/>
  <c r="AY80" i="3"/>
  <c r="AZ80" i="3" s="1"/>
  <c r="AY79" i="3"/>
  <c r="AZ79" i="3" s="1"/>
  <c r="AY78" i="3"/>
  <c r="AZ78" i="3" s="1"/>
  <c r="AY77" i="3"/>
  <c r="AZ77" i="3" s="1"/>
  <c r="AY76" i="3"/>
  <c r="AZ76" i="3" s="1"/>
  <c r="AY75" i="3"/>
  <c r="AZ75" i="3" s="1"/>
  <c r="AY74" i="3"/>
  <c r="AZ74" i="3" s="1"/>
  <c r="AY73" i="3"/>
  <c r="AZ73" i="3" s="1"/>
  <c r="AY72" i="3"/>
  <c r="AZ72" i="3" s="1"/>
  <c r="AY71" i="3"/>
  <c r="AZ71" i="3" s="1"/>
  <c r="AY70" i="3"/>
  <c r="AZ70" i="3" s="1"/>
  <c r="AY69" i="3"/>
  <c r="AZ69" i="3" s="1"/>
  <c r="AY68" i="3"/>
  <c r="AZ68" i="3" s="1"/>
  <c r="AY67" i="3"/>
  <c r="AZ67" i="3" s="1"/>
  <c r="AY66" i="3"/>
  <c r="AZ66" i="3" s="1"/>
  <c r="AY65" i="3"/>
  <c r="AZ65" i="3" s="1"/>
  <c r="AY64" i="3"/>
  <c r="AZ64" i="3" s="1"/>
  <c r="AY63" i="3"/>
  <c r="AZ63" i="3" s="1"/>
  <c r="AY62" i="3"/>
  <c r="AZ62" i="3" s="1"/>
  <c r="AY61" i="3"/>
  <c r="AZ61" i="3" s="1"/>
  <c r="AY60" i="3"/>
  <c r="AZ60" i="3" s="1"/>
  <c r="AY59" i="3"/>
  <c r="AZ59" i="3" s="1"/>
  <c r="AY58" i="3"/>
  <c r="AZ58" i="3" s="1"/>
  <c r="AY57" i="3"/>
  <c r="AZ57" i="3" s="1"/>
  <c r="AY56" i="3"/>
  <c r="AZ56" i="3" s="1"/>
  <c r="AY55" i="3"/>
  <c r="AZ55" i="3" s="1"/>
  <c r="AY54" i="3"/>
  <c r="AZ54" i="3" s="1"/>
  <c r="AY53" i="3"/>
  <c r="AZ53" i="3" s="1"/>
  <c r="AY52" i="3"/>
  <c r="AZ52" i="3" s="1"/>
  <c r="AY51" i="3"/>
  <c r="AZ51" i="3" s="1"/>
  <c r="AY27" i="3"/>
  <c r="AZ27" i="3" s="1"/>
  <c r="AY26" i="3"/>
  <c r="AZ26" i="3" s="1"/>
  <c r="AZ25" i="3"/>
  <c r="AY24" i="3"/>
  <c r="AZ24" i="3" s="1"/>
  <c r="AZ23" i="3"/>
  <c r="AY22" i="3"/>
  <c r="AZ22" i="3" s="1"/>
  <c r="AY21" i="3"/>
  <c r="AZ21" i="3" s="1"/>
  <c r="AY20" i="3"/>
  <c r="AZ20" i="3" s="1"/>
  <c r="AY19" i="3"/>
  <c r="AZ19" i="3" s="1"/>
  <c r="AY18" i="3"/>
  <c r="AZ18" i="3" s="1"/>
  <c r="AY17" i="3"/>
  <c r="AZ17" i="3" s="1"/>
  <c r="AY16" i="3"/>
  <c r="AZ16" i="3" s="1"/>
  <c r="AX13" i="3"/>
  <c r="AY12" i="3"/>
  <c r="AY11" i="3"/>
  <c r="P52" i="3"/>
  <c r="Q52" i="3" s="1"/>
  <c r="Q49" i="3"/>
  <c r="Q50" i="3"/>
  <c r="Q51" i="3"/>
  <c r="Q53" i="3"/>
  <c r="Q54" i="3"/>
  <c r="A107" i="7" l="1"/>
  <c r="I107" i="6" s="1"/>
  <c r="A105" i="7"/>
  <c r="I105" i="6" s="1"/>
  <c r="KJ16" i="6"/>
  <c r="KK16" i="6" s="1"/>
  <c r="AF5" i="19"/>
  <c r="BW76" i="19"/>
  <c r="B95" i="19"/>
  <c r="C95" i="19"/>
  <c r="C93" i="37" s="1"/>
  <c r="F93" i="37" s="1"/>
  <c r="B93" i="19"/>
  <c r="C94" i="19"/>
  <c r="C92" i="37" s="1"/>
  <c r="F92" i="37" s="1"/>
  <c r="B94" i="19"/>
  <c r="B96" i="19"/>
  <c r="C96" i="19"/>
  <c r="C94" i="37" s="1"/>
  <c r="F94" i="37" s="1"/>
  <c r="C97" i="19"/>
  <c r="C95" i="37" s="1"/>
  <c r="F95" i="37" s="1"/>
  <c r="B97" i="19"/>
  <c r="A99" i="46"/>
  <c r="L99" i="6" s="1"/>
  <c r="A95" i="46"/>
  <c r="L95" i="6" s="1"/>
  <c r="A91" i="46"/>
  <c r="A87" i="46"/>
  <c r="A100" i="46"/>
  <c r="L100" i="6" s="1"/>
  <c r="A92" i="46"/>
  <c r="L92" i="6" s="1"/>
  <c r="A101" i="46"/>
  <c r="L101" i="6" s="1"/>
  <c r="A97" i="46"/>
  <c r="L97" i="6" s="1"/>
  <c r="A93" i="46"/>
  <c r="L93" i="6" s="1"/>
  <c r="A89" i="46"/>
  <c r="L89" i="6" s="1"/>
  <c r="L104" i="6"/>
  <c r="A96" i="46"/>
  <c r="A88" i="46"/>
  <c r="L88" i="6" s="1"/>
  <c r="A102" i="46"/>
  <c r="L102" i="6" s="1"/>
  <c r="A98" i="46"/>
  <c r="L98" i="6" s="1"/>
  <c r="A94" i="46"/>
  <c r="L94" i="6" s="1"/>
  <c r="A90" i="46"/>
  <c r="A86" i="46"/>
  <c r="L86" i="6" s="1"/>
  <c r="A86" i="42"/>
  <c r="M86" i="6" s="1"/>
  <c r="A99" i="42"/>
  <c r="M99" i="6" s="1"/>
  <c r="A95" i="42"/>
  <c r="M95" i="6" s="1"/>
  <c r="A87" i="42"/>
  <c r="M87" i="6" s="1"/>
  <c r="A90" i="42"/>
  <c r="M90" i="6" s="1"/>
  <c r="A101" i="42"/>
  <c r="M101" i="6" s="1"/>
  <c r="A97" i="42"/>
  <c r="A93" i="42"/>
  <c r="M93" i="6" s="1"/>
  <c r="A89" i="42"/>
  <c r="M89" i="6" s="1"/>
  <c r="A100" i="42"/>
  <c r="M100" i="6" s="1"/>
  <c r="A96" i="42"/>
  <c r="M96" i="6" s="1"/>
  <c r="A92" i="42"/>
  <c r="M92" i="6" s="1"/>
  <c r="A88" i="42"/>
  <c r="M88" i="6" s="1"/>
  <c r="A91" i="42"/>
  <c r="M91" i="6" s="1"/>
  <c r="A90" i="8"/>
  <c r="A87" i="8"/>
  <c r="J87" i="6" s="1"/>
  <c r="KS16" i="6"/>
  <c r="KT16" i="6" s="1"/>
  <c r="A92" i="3"/>
  <c r="H92" i="6" s="1"/>
  <c r="A91" i="3"/>
  <c r="H90" i="6"/>
  <c r="A89" i="3"/>
  <c r="H89" i="6" s="1"/>
  <c r="A88" i="3"/>
  <c r="H103" i="6"/>
  <c r="H102" i="6"/>
  <c r="A99" i="3"/>
  <c r="A98" i="3"/>
  <c r="H98" i="6" s="1"/>
  <c r="A97" i="3"/>
  <c r="A96" i="3"/>
  <c r="A95" i="3"/>
  <c r="H95" i="6" s="1"/>
  <c r="A94" i="3"/>
  <c r="H94" i="6" s="1"/>
  <c r="A93" i="3"/>
  <c r="A87" i="3"/>
  <c r="A86" i="3"/>
  <c r="H86" i="6" s="1"/>
  <c r="A85" i="3"/>
  <c r="H85" i="6" s="1"/>
  <c r="K99" i="6"/>
  <c r="K96" i="6"/>
  <c r="K102" i="6"/>
  <c r="K100" i="6"/>
  <c r="K98" i="6"/>
  <c r="A104" i="7"/>
  <c r="I104" i="6" s="1"/>
  <c r="A100" i="7"/>
  <c r="I100" i="6" s="1"/>
  <c r="A98" i="7"/>
  <c r="I98" i="6" s="1"/>
  <c r="A96" i="7"/>
  <c r="I96" i="6" s="1"/>
  <c r="A94" i="7"/>
  <c r="I94" i="6" s="1"/>
  <c r="A92" i="7"/>
  <c r="I92" i="6" s="1"/>
  <c r="A90" i="7"/>
  <c r="I90" i="6" s="1"/>
  <c r="A88" i="7"/>
  <c r="A86" i="7"/>
  <c r="I86" i="6" s="1"/>
  <c r="A102" i="7"/>
  <c r="I102" i="6" s="1"/>
  <c r="A103" i="7"/>
  <c r="I103" i="6" s="1"/>
  <c r="A101" i="7"/>
  <c r="I101" i="6" s="1"/>
  <c r="A99" i="7"/>
  <c r="I99" i="6" s="1"/>
  <c r="A97" i="7"/>
  <c r="I97" i="6" s="1"/>
  <c r="A95" i="7"/>
  <c r="I95" i="6" s="1"/>
  <c r="A93" i="7"/>
  <c r="I93" i="6" s="1"/>
  <c r="A91" i="7"/>
  <c r="I91" i="6" s="1"/>
  <c r="A89" i="7"/>
  <c r="I89" i="6" s="1"/>
  <c r="A87" i="7"/>
  <c r="I87" i="6" s="1"/>
  <c r="A85" i="7"/>
  <c r="I85" i="6" s="1"/>
  <c r="BX78" i="19"/>
  <c r="BX92" i="19"/>
  <c r="BV78" i="19"/>
  <c r="BW86" i="19"/>
  <c r="BX96" i="19"/>
  <c r="BW79" i="19"/>
  <c r="BU76" i="19"/>
  <c r="BW96" i="19"/>
  <c r="BX82" i="19"/>
  <c r="BX95" i="19"/>
  <c r="BW77" i="19"/>
  <c r="BU91" i="19"/>
  <c r="BU82" i="19"/>
  <c r="BU78" i="19"/>
  <c r="BV74" i="19"/>
  <c r="BW91" i="19"/>
  <c r="BV89" i="19"/>
  <c r="BX83" i="19"/>
  <c r="BW87" i="19"/>
  <c r="BV86" i="19"/>
  <c r="BU77" i="19"/>
  <c r="BV90" i="19"/>
  <c r="BV79" i="19"/>
  <c r="BQ84" i="19"/>
  <c r="BV88" i="19"/>
  <c r="BX75" i="19"/>
  <c r="BV80" i="19"/>
  <c r="BO97" i="19"/>
  <c r="BV77" i="19"/>
  <c r="BW74" i="19"/>
  <c r="BV83" i="19"/>
  <c r="BW90" i="19"/>
  <c r="BW81" i="19"/>
  <c r="BV82" i="19"/>
  <c r="BU79" i="19"/>
  <c r="BW92" i="19"/>
  <c r="AL133" i="46"/>
  <c r="BU84" i="19"/>
  <c r="BX88" i="19"/>
  <c r="BX93" i="19"/>
  <c r="BZ94" i="19"/>
  <c r="BW88" i="19"/>
  <c r="BU81" i="19"/>
  <c r="BX91" i="19"/>
  <c r="BU74" i="19"/>
  <c r="BV87" i="19"/>
  <c r="BV84" i="19"/>
  <c r="BU80" i="19"/>
  <c r="BW82" i="19"/>
  <c r="BX79" i="19"/>
  <c r="BV92" i="19"/>
  <c r="BU86" i="19"/>
  <c r="BP92" i="19"/>
  <c r="BV81" i="19"/>
  <c r="BV76" i="19"/>
  <c r="BW95" i="19"/>
  <c r="BX80" i="19"/>
  <c r="BX81" i="19"/>
  <c r="BR95" i="19"/>
  <c r="BV75" i="19"/>
  <c r="BU75" i="19"/>
  <c r="CA92" i="19"/>
  <c r="BW78" i="19"/>
  <c r="BV85" i="19"/>
  <c r="CB91" i="19"/>
  <c r="BU90" i="19"/>
  <c r="BX77" i="19"/>
  <c r="AL133" i="42"/>
  <c r="BX94" i="19"/>
  <c r="BW75" i="19"/>
  <c r="BW83" i="19"/>
  <c r="BX89" i="19"/>
  <c r="BX97" i="19"/>
  <c r="BX74" i="19"/>
  <c r="BV94" i="19"/>
  <c r="BO80" i="19"/>
  <c r="BO82" i="19"/>
  <c r="BX84" i="19"/>
  <c r="BU83" i="19"/>
  <c r="C80" i="19"/>
  <c r="C78" i="37" s="1"/>
  <c r="F78" i="37" s="1"/>
  <c r="BW84" i="19"/>
  <c r="A101" i="48"/>
  <c r="N101" i="6" s="1"/>
  <c r="A98" i="48"/>
  <c r="N98" i="6" s="1"/>
  <c r="A97" i="48"/>
  <c r="N97" i="6" s="1"/>
  <c r="BX86" i="19"/>
  <c r="BX90" i="19"/>
  <c r="BX85" i="19"/>
  <c r="BW93" i="19"/>
  <c r="BV91" i="19"/>
  <c r="BW89" i="19"/>
  <c r="BU92" i="19"/>
  <c r="BW85" i="19"/>
  <c r="BU87" i="19"/>
  <c r="BV95" i="19"/>
  <c r="C87" i="6"/>
  <c r="G87" i="6" s="1"/>
  <c r="B76" i="19"/>
  <c r="B77" i="19"/>
  <c r="BT82" i="19"/>
  <c r="B78" i="19"/>
  <c r="C78" i="19"/>
  <c r="C76" i="37" s="1"/>
  <c r="F76" i="37" s="1"/>
  <c r="CC94" i="19"/>
  <c r="BU89" i="19"/>
  <c r="B81" i="19"/>
  <c r="BU97" i="19"/>
  <c r="BY96" i="19"/>
  <c r="A104" i="48"/>
  <c r="N104" i="6" s="1"/>
  <c r="A96" i="48"/>
  <c r="N96" i="6" s="1"/>
  <c r="BU88" i="19"/>
  <c r="C102" i="6"/>
  <c r="G102" i="6" s="1"/>
  <c r="J101" i="6"/>
  <c r="BO85" i="19"/>
  <c r="C74" i="19"/>
  <c r="C72" i="37" s="1"/>
  <c r="F72" i="37" s="1"/>
  <c r="C83" i="19"/>
  <c r="C81" i="37" s="1"/>
  <c r="F81" i="37" s="1"/>
  <c r="C101" i="6"/>
  <c r="G101" i="6" s="1"/>
  <c r="C81" i="19"/>
  <c r="C79" i="37" s="1"/>
  <c r="F79" i="37" s="1"/>
  <c r="C107" i="6"/>
  <c r="G107" i="6" s="1"/>
  <c r="B83" i="19"/>
  <c r="A86" i="45"/>
  <c r="Q86" i="6" s="1"/>
  <c r="A87" i="48"/>
  <c r="N87" i="6" s="1"/>
  <c r="BZ97" i="19"/>
  <c r="BX87" i="19"/>
  <c r="A95" i="45"/>
  <c r="Q95" i="6" s="1"/>
  <c r="BV97" i="19"/>
  <c r="B80" i="19"/>
  <c r="B75" i="19"/>
  <c r="J89" i="6"/>
  <c r="C86" i="6"/>
  <c r="G86" i="6" s="1"/>
  <c r="BU94" i="19"/>
  <c r="BR81" i="19"/>
  <c r="C82" i="19"/>
  <c r="C80" i="37" s="1"/>
  <c r="F80" i="37" s="1"/>
  <c r="A107" i="48"/>
  <c r="A106" i="48"/>
  <c r="A91" i="48"/>
  <c r="N91" i="6" s="1"/>
  <c r="C76" i="19"/>
  <c r="C74" i="37" s="1"/>
  <c r="F74" i="37" s="1"/>
  <c r="B84" i="19"/>
  <c r="C91" i="19"/>
  <c r="C89" i="37" s="1"/>
  <c r="F89" i="37" s="1"/>
  <c r="R89" i="6"/>
  <c r="J93" i="6"/>
  <c r="A91" i="45"/>
  <c r="Q91" i="6" s="1"/>
  <c r="A87" i="45"/>
  <c r="Q87" i="6" s="1"/>
  <c r="C79" i="19"/>
  <c r="C77" i="37" s="1"/>
  <c r="F77" i="37" s="1"/>
  <c r="B74" i="19"/>
  <c r="C98" i="6"/>
  <c r="G98" i="6" s="1"/>
  <c r="BI133" i="7"/>
  <c r="BI1" i="7" s="1"/>
  <c r="BI136" i="7" s="1"/>
  <c r="BJ78" i="7"/>
  <c r="BK78" i="7" s="1"/>
  <c r="L103" i="6"/>
  <c r="A100" i="45"/>
  <c r="Q100" i="6" s="1"/>
  <c r="A96" i="45"/>
  <c r="Q96" i="6" s="1"/>
  <c r="A103" i="48"/>
  <c r="N103" i="6" s="1"/>
  <c r="A95" i="48"/>
  <c r="N95" i="6" s="1"/>
  <c r="B86" i="19"/>
  <c r="BX76" i="19"/>
  <c r="BU93" i="19"/>
  <c r="C77" i="19"/>
  <c r="C75" i="37" s="1"/>
  <c r="F75" i="37" s="1"/>
  <c r="A92" i="48"/>
  <c r="N92" i="6" s="1"/>
  <c r="B89" i="19"/>
  <c r="BW97" i="19"/>
  <c r="BU95" i="19"/>
  <c r="C92" i="6"/>
  <c r="G92" i="6" s="1"/>
  <c r="CC95" i="19"/>
  <c r="H100" i="6"/>
  <c r="AZ133" i="3"/>
  <c r="AD95" i="6"/>
  <c r="C95" i="6"/>
  <c r="G95" i="6" s="1"/>
  <c r="BV93" i="19"/>
  <c r="AJ16" i="8"/>
  <c r="AI133" i="8"/>
  <c r="AH85" i="6"/>
  <c r="C85" i="6"/>
  <c r="G85" i="6" s="1"/>
  <c r="J104" i="6"/>
  <c r="A95" i="40"/>
  <c r="O95" i="6" s="1"/>
  <c r="A94" i="40"/>
  <c r="O94" i="6" s="1"/>
  <c r="A90" i="40"/>
  <c r="O90" i="6" s="1"/>
  <c r="C90" i="19"/>
  <c r="C88" i="37" s="1"/>
  <c r="F88" i="37" s="1"/>
  <c r="AD94" i="6"/>
  <c r="C94" i="6"/>
  <c r="G94" i="6" s="1"/>
  <c r="J88" i="6"/>
  <c r="J97" i="6"/>
  <c r="K89" i="6"/>
  <c r="A103" i="40"/>
  <c r="O103" i="6" s="1"/>
  <c r="A99" i="40"/>
  <c r="O99" i="6" s="1"/>
  <c r="A102" i="45"/>
  <c r="Q102" i="6" s="1"/>
  <c r="Z132" i="6"/>
  <c r="C132" i="6"/>
  <c r="G132" i="6" s="1"/>
  <c r="J103" i="6"/>
  <c r="J91" i="6"/>
  <c r="L91" i="6"/>
  <c r="A108" i="40"/>
  <c r="A104" i="40"/>
  <c r="O104" i="6" s="1"/>
  <c r="A96" i="40"/>
  <c r="O96" i="6" s="1"/>
  <c r="A88" i="40"/>
  <c r="O88" i="6" s="1"/>
  <c r="A90" i="48"/>
  <c r="N90" i="6" s="1"/>
  <c r="HZ90" i="6"/>
  <c r="R90" i="6"/>
  <c r="AH103" i="6"/>
  <c r="C103" i="6"/>
  <c r="G103" i="6" s="1"/>
  <c r="K92" i="6"/>
  <c r="A86" i="40"/>
  <c r="O86" i="6" s="1"/>
  <c r="A105" i="45"/>
  <c r="A103" i="45"/>
  <c r="Q103" i="6" s="1"/>
  <c r="A94" i="45"/>
  <c r="Q94" i="6" s="1"/>
  <c r="A92" i="45"/>
  <c r="Q92" i="6" s="1"/>
  <c r="A88" i="45"/>
  <c r="Q88" i="6" s="1"/>
  <c r="A102" i="48"/>
  <c r="N102" i="6" s="1"/>
  <c r="A99" i="48"/>
  <c r="N99" i="6" s="1"/>
  <c r="A93" i="48"/>
  <c r="N93" i="6" s="1"/>
  <c r="BV96" i="19"/>
  <c r="R85" i="6"/>
  <c r="L96" i="6"/>
  <c r="A105" i="40"/>
  <c r="A100" i="40"/>
  <c r="O100" i="6" s="1"/>
  <c r="A91" i="40"/>
  <c r="O91" i="6" s="1"/>
  <c r="A101" i="45"/>
  <c r="Q101" i="6" s="1"/>
  <c r="A97" i="45"/>
  <c r="Q97" i="6" s="1"/>
  <c r="A89" i="48"/>
  <c r="N89" i="6" s="1"/>
  <c r="BW94" i="19"/>
  <c r="K90" i="6"/>
  <c r="M102" i="6"/>
  <c r="A106" i="45"/>
  <c r="A108" i="48"/>
  <c r="A94" i="48"/>
  <c r="N94" i="6" s="1"/>
  <c r="BU96" i="19"/>
  <c r="K91" i="6"/>
  <c r="A106" i="40"/>
  <c r="A101" i="40"/>
  <c r="O101" i="6" s="1"/>
  <c r="A97" i="40"/>
  <c r="O97" i="6" s="1"/>
  <c r="A92" i="40"/>
  <c r="O92" i="6" s="1"/>
  <c r="A88" i="48"/>
  <c r="N88" i="6" s="1"/>
  <c r="J99" i="6"/>
  <c r="J95" i="6"/>
  <c r="K97" i="6"/>
  <c r="A87" i="40"/>
  <c r="O87" i="6" s="1"/>
  <c r="A100" i="48"/>
  <c r="N100" i="6" s="1"/>
  <c r="A86" i="48"/>
  <c r="N86" i="6" s="1"/>
  <c r="B87" i="19"/>
  <c r="J100" i="6"/>
  <c r="M104" i="6"/>
  <c r="L87" i="6"/>
  <c r="A107" i="40"/>
  <c r="A102" i="40"/>
  <c r="O102" i="6" s="1"/>
  <c r="A98" i="40"/>
  <c r="O98" i="6" s="1"/>
  <c r="A93" i="40"/>
  <c r="O93" i="6" s="1"/>
  <c r="A89" i="40"/>
  <c r="O89" i="6" s="1"/>
  <c r="A105" i="48"/>
  <c r="R102" i="6"/>
  <c r="C104" i="6"/>
  <c r="G104" i="6" s="1"/>
  <c r="C88" i="6"/>
  <c r="G88" i="6" s="1"/>
  <c r="C100" i="6"/>
  <c r="G100" i="6" s="1"/>
  <c r="C75" i="19"/>
  <c r="C73" i="37" s="1"/>
  <c r="F73" i="37" s="1"/>
  <c r="C106" i="6"/>
  <c r="G106" i="6" s="1"/>
  <c r="C105" i="6"/>
  <c r="G105" i="6" s="1"/>
  <c r="C93" i="6"/>
  <c r="G93" i="6" s="1"/>
  <c r="C96" i="6"/>
  <c r="G96" i="6" s="1"/>
  <c r="R91" i="6"/>
  <c r="R99" i="6"/>
  <c r="C84" i="19"/>
  <c r="C82" i="37" s="1"/>
  <c r="F82" i="37" s="1"/>
  <c r="R93" i="6"/>
  <c r="R96" i="6"/>
  <c r="R92" i="6"/>
  <c r="R101" i="6"/>
  <c r="C91" i="6"/>
  <c r="G91" i="6" s="1"/>
  <c r="Z91" i="6"/>
  <c r="R95" i="6"/>
  <c r="B92" i="19"/>
  <c r="R94" i="6"/>
  <c r="C99" i="6"/>
  <c r="G99" i="6" s="1"/>
  <c r="AD97" i="6"/>
  <c r="C97" i="6"/>
  <c r="G97" i="6" s="1"/>
  <c r="C89" i="19"/>
  <c r="C87" i="37" s="1"/>
  <c r="F87" i="37" s="1"/>
  <c r="B79" i="19"/>
  <c r="C92" i="19"/>
  <c r="C90" i="37" s="1"/>
  <c r="F90" i="37" s="1"/>
  <c r="R103" i="6"/>
  <c r="B90" i="19"/>
  <c r="C86" i="19"/>
  <c r="C84" i="37" s="1"/>
  <c r="F84" i="37" s="1"/>
  <c r="C89" i="6"/>
  <c r="G89" i="6" s="1"/>
  <c r="Z89" i="6"/>
  <c r="R86" i="6"/>
  <c r="R88" i="6"/>
  <c r="R87" i="6"/>
  <c r="R100" i="6"/>
  <c r="R105" i="6"/>
  <c r="R107" i="6"/>
  <c r="Z90" i="6"/>
  <c r="C90" i="6"/>
  <c r="G90" i="6" s="1"/>
  <c r="R98" i="6"/>
  <c r="R97" i="6"/>
  <c r="R104" i="6"/>
  <c r="R106" i="6"/>
  <c r="B91" i="19"/>
  <c r="C85" i="19"/>
  <c r="C83" i="37" s="1"/>
  <c r="F83" i="37" s="1"/>
  <c r="BU85" i="19"/>
  <c r="B85" i="19"/>
  <c r="BZ96" i="19"/>
  <c r="C88" i="19"/>
  <c r="C86" i="37" s="1"/>
  <c r="F86" i="37" s="1"/>
  <c r="C93" i="19"/>
  <c r="C91" i="37" s="1"/>
  <c r="F91" i="37" s="1"/>
  <c r="BZ82" i="19"/>
  <c r="B82" i="19"/>
  <c r="B88" i="19"/>
  <c r="C87" i="19"/>
  <c r="C85" i="37" s="1"/>
  <c r="F85" i="37" s="1"/>
  <c r="A98" i="45"/>
  <c r="Q98" i="6" s="1"/>
  <c r="A93" i="45"/>
  <c r="Q93" i="6" s="1"/>
  <c r="A89" i="45"/>
  <c r="Q89" i="6" s="1"/>
  <c r="A108" i="45"/>
  <c r="A104" i="45"/>
  <c r="Q104" i="6" s="1"/>
  <c r="A99" i="45"/>
  <c r="Q99" i="6" s="1"/>
  <c r="A90" i="45"/>
  <c r="Q90" i="6" s="1"/>
  <c r="A85" i="45"/>
  <c r="Q85" i="6" s="1"/>
  <c r="A107" i="45"/>
  <c r="L90" i="6"/>
  <c r="M103" i="6"/>
  <c r="M94" i="6"/>
  <c r="M97" i="6"/>
  <c r="M98" i="6"/>
  <c r="K93" i="6"/>
  <c r="K101" i="6"/>
  <c r="K94" i="6"/>
  <c r="K95" i="6"/>
  <c r="K87" i="6"/>
  <c r="K104" i="6"/>
  <c r="K88" i="6"/>
  <c r="K86" i="6"/>
  <c r="J96" i="6"/>
  <c r="J92" i="6"/>
  <c r="J102" i="6"/>
  <c r="J98" i="6"/>
  <c r="J94" i="6"/>
  <c r="J90" i="6"/>
  <c r="J86" i="6"/>
  <c r="I88" i="6"/>
  <c r="H99" i="6"/>
  <c r="H87" i="6"/>
  <c r="H101" i="6"/>
  <c r="H96" i="6"/>
  <c r="H91" i="6"/>
  <c r="H88" i="6"/>
  <c r="H104" i="6"/>
  <c r="H93" i="6"/>
  <c r="H97" i="6"/>
  <c r="AL13" i="46"/>
  <c r="AL13" i="42"/>
  <c r="AI13" i="8"/>
  <c r="BJ13" i="7"/>
  <c r="AY13" i="3"/>
  <c r="KG16" i="6"/>
  <c r="KH16" i="6" s="1"/>
  <c r="AF9" i="19"/>
  <c r="AF17" i="19"/>
  <c r="AF25" i="19"/>
  <c r="AF33" i="19"/>
  <c r="AF41" i="19"/>
  <c r="AF57" i="19"/>
  <c r="AF65" i="19"/>
  <c r="AF73" i="19"/>
  <c r="KP13" i="6"/>
  <c r="KF13" i="6"/>
  <c r="AF12" i="19"/>
  <c r="AF8" i="19"/>
  <c r="AF16" i="19"/>
  <c r="AF24" i="19"/>
  <c r="AF32" i="19"/>
  <c r="AF40" i="19"/>
  <c r="AF48" i="19"/>
  <c r="AF56" i="19"/>
  <c r="AF64" i="19"/>
  <c r="AF72" i="19"/>
  <c r="AF14" i="19"/>
  <c r="KG44" i="6"/>
  <c r="KH44" i="6" s="1"/>
  <c r="KG75" i="6"/>
  <c r="KH75" i="6" s="1"/>
  <c r="KG59" i="6"/>
  <c r="KH59" i="6" s="1"/>
  <c r="KG83" i="6"/>
  <c r="KH83" i="6" s="1"/>
  <c r="AF52" i="19"/>
  <c r="KI13" i="6"/>
  <c r="KG43" i="6"/>
  <c r="KH43" i="6" s="1"/>
  <c r="KG27" i="6"/>
  <c r="KH27" i="6" s="1"/>
  <c r="AF28" i="19"/>
  <c r="AF60" i="19"/>
  <c r="AF68" i="19"/>
  <c r="AF11" i="19"/>
  <c r="AF44" i="19"/>
  <c r="AF19" i="19"/>
  <c r="KJ13" i="6"/>
  <c r="AF20" i="19"/>
  <c r="KG35" i="6"/>
  <c r="KH35" i="6" s="1"/>
  <c r="KJ63" i="6"/>
  <c r="KK63" i="6" s="1"/>
  <c r="AF59" i="19"/>
  <c r="KG20" i="6"/>
  <c r="KH20" i="6" s="1"/>
  <c r="KG52" i="6"/>
  <c r="KH52" i="6" s="1"/>
  <c r="KG68" i="6"/>
  <c r="KH68" i="6" s="1"/>
  <c r="KG84" i="6"/>
  <c r="KH84" i="6" s="1"/>
  <c r="AF10" i="19"/>
  <c r="AF18" i="19"/>
  <c r="AF26" i="19"/>
  <c r="AF34" i="19"/>
  <c r="AF42" i="19"/>
  <c r="AF50" i="19"/>
  <c r="AF58" i="19"/>
  <c r="AF66" i="19"/>
  <c r="KM13" i="6"/>
  <c r="AF43" i="19"/>
  <c r="AF51" i="19"/>
  <c r="KG19" i="6"/>
  <c r="KH19" i="6" s="1"/>
  <c r="KG67" i="6"/>
  <c r="KH67" i="6" s="1"/>
  <c r="AF27" i="19"/>
  <c r="AF35" i="19"/>
  <c r="AF67" i="19"/>
  <c r="KG51" i="6"/>
  <c r="KH51" i="6" s="1"/>
  <c r="KL13" i="6"/>
  <c r="KS13" i="6"/>
  <c r="AF36" i="19"/>
  <c r="AF13" i="19"/>
  <c r="AF21" i="19"/>
  <c r="AF29" i="19"/>
  <c r="AF37" i="19"/>
  <c r="AF45" i="19"/>
  <c r="AF53" i="19"/>
  <c r="AF61" i="19"/>
  <c r="AF69" i="19"/>
  <c r="KG11" i="6"/>
  <c r="KG13" i="6" s="1"/>
  <c r="KG36" i="6"/>
  <c r="KH36" i="6" s="1"/>
  <c r="KG77" i="6"/>
  <c r="KH77" i="6" s="1"/>
  <c r="AF6" i="19"/>
  <c r="AF22" i="19"/>
  <c r="AF30" i="19"/>
  <c r="AF38" i="19"/>
  <c r="AF46" i="19"/>
  <c r="AF54" i="19"/>
  <c r="AF62" i="19"/>
  <c r="AF70" i="19"/>
  <c r="KS20" i="6"/>
  <c r="KT20" i="6" s="1"/>
  <c r="AF7" i="19"/>
  <c r="AF15" i="19"/>
  <c r="AF23" i="19"/>
  <c r="AF31" i="19"/>
  <c r="AF39" i="19"/>
  <c r="AF47" i="19"/>
  <c r="AF55" i="19"/>
  <c r="AF63" i="19"/>
  <c r="AF71" i="19"/>
  <c r="KG28" i="6"/>
  <c r="KH28" i="6" s="1"/>
  <c r="KG76" i="6"/>
  <c r="KH76" i="6" s="1"/>
  <c r="AF49" i="19"/>
  <c r="KG29" i="6"/>
  <c r="KH29" i="6" s="1"/>
  <c r="KQ16" i="6"/>
  <c r="KJ78" i="6"/>
  <c r="KK78" i="6" s="1"/>
  <c r="AK136" i="46"/>
  <c r="AM16" i="46"/>
  <c r="AK136" i="42"/>
  <c r="AM16" i="42"/>
  <c r="AH136" i="8"/>
  <c r="AY133" i="3"/>
  <c r="AA59" i="42"/>
  <c r="AA133" i="42" s="1"/>
  <c r="S59" i="42"/>
  <c r="S133" i="42" s="1"/>
  <c r="AG133" i="46"/>
  <c r="AH133" i="46"/>
  <c r="AC133" i="46"/>
  <c r="AD133" i="46"/>
  <c r="G133" i="46"/>
  <c r="H133" i="46"/>
  <c r="K133" i="46"/>
  <c r="L133" i="46"/>
  <c r="C133" i="46"/>
  <c r="D133" i="46"/>
  <c r="Y59" i="8"/>
  <c r="Z59" i="8"/>
  <c r="AA59" i="8"/>
  <c r="AB59" i="8"/>
  <c r="I59" i="8"/>
  <c r="H59" i="8"/>
  <c r="C58" i="8"/>
  <c r="D58" i="8"/>
  <c r="D133" i="8" s="1"/>
  <c r="AE58" i="8"/>
  <c r="AM133" i="46" l="1"/>
  <c r="AM133" i="42"/>
  <c r="A133" i="42" s="1"/>
  <c r="AJ133" i="8"/>
  <c r="BK133" i="7"/>
  <c r="BJ133" i="7"/>
  <c r="AK138" i="46"/>
  <c r="AK138" i="42"/>
  <c r="AH138" i="8"/>
  <c r="BI138" i="7"/>
  <c r="AX1" i="3"/>
  <c r="AX136" i="3" s="1"/>
  <c r="I52" i="3"/>
  <c r="H52" i="3"/>
  <c r="KT133" i="6" l="1"/>
  <c r="KR133" i="6"/>
  <c r="KR1" i="6" s="1"/>
  <c r="KR136" i="6" s="1"/>
  <c r="KR138" i="6" s="1"/>
  <c r="KS133" i="6"/>
  <c r="KO133" i="6"/>
  <c r="KO1" i="6" s="1"/>
  <c r="KO136" i="6" s="1"/>
  <c r="KO138" i="6" s="1"/>
  <c r="KM133" i="6"/>
  <c r="KN133" i="6"/>
  <c r="KL133" i="6"/>
  <c r="KL1" i="6" s="1"/>
  <c r="KL136" i="6" s="1"/>
  <c r="KL138" i="6" s="1"/>
  <c r="KI133" i="6"/>
  <c r="KI1" i="6" s="1"/>
  <c r="KI136" i="6" s="1"/>
  <c r="KI138" i="6" s="1"/>
  <c r="AX138" i="3"/>
  <c r="W82" i="6"/>
  <c r="X82" i="6"/>
  <c r="AE82" i="6"/>
  <c r="AF82" i="6"/>
  <c r="AI82" i="6"/>
  <c r="AJ82" i="6"/>
  <c r="AM82" i="6"/>
  <c r="AN82" i="6"/>
  <c r="AQ82" i="6"/>
  <c r="AR82" i="6"/>
  <c r="AU82" i="6"/>
  <c r="AV82" i="6"/>
  <c r="AY82" i="6"/>
  <c r="AZ82" i="6"/>
  <c r="BA82" i="6"/>
  <c r="BD82" i="6"/>
  <c r="BE82" i="6"/>
  <c r="BF82" i="6"/>
  <c r="BI82" i="6"/>
  <c r="BJ82" i="6"/>
  <c r="BK82" i="6"/>
  <c r="BN82" i="6"/>
  <c r="BO82" i="6"/>
  <c r="BP82" i="6"/>
  <c r="BS82" i="6"/>
  <c r="BT82" i="6"/>
  <c r="BU82" i="6"/>
  <c r="BX82" i="6"/>
  <c r="BY82" i="6"/>
  <c r="CB82" i="6"/>
  <c r="CC82" i="6"/>
  <c r="CD82" i="6"/>
  <c r="CG82" i="6"/>
  <c r="CH82" i="6"/>
  <c r="CK82" i="6"/>
  <c r="CL82" i="6"/>
  <c r="CO82" i="6"/>
  <c r="CP82" i="6"/>
  <c r="CS82" i="6"/>
  <c r="CT82" i="6"/>
  <c r="CW82" i="6"/>
  <c r="CX82" i="6"/>
  <c r="DA82" i="6"/>
  <c r="DB82" i="6" s="1"/>
  <c r="DC82" i="6" s="1"/>
  <c r="DD82" i="6"/>
  <c r="DE82" i="6" s="1"/>
  <c r="DF82" i="6" s="1"/>
  <c r="DG82" i="6"/>
  <c r="DH82" i="6" s="1"/>
  <c r="DI82" i="6" s="1"/>
  <c r="DJ82" i="6"/>
  <c r="DK82" i="6" s="1"/>
  <c r="DL82" i="6" s="1"/>
  <c r="DM82" i="6"/>
  <c r="DN82" i="6" s="1"/>
  <c r="DO82" i="6" s="1"/>
  <c r="DP82" i="6"/>
  <c r="DQ82" i="6"/>
  <c r="DR82" i="6"/>
  <c r="DS82" i="6"/>
  <c r="DV82" i="6"/>
  <c r="DW82" i="6"/>
  <c r="DX82" i="6"/>
  <c r="DY82" i="6"/>
  <c r="EB82" i="6"/>
  <c r="EC82" i="6"/>
  <c r="ED82" i="6"/>
  <c r="EE82" i="6"/>
  <c r="EH82" i="6"/>
  <c r="EI82" i="6"/>
  <c r="EJ82" i="6"/>
  <c r="EK82" i="6"/>
  <c r="EN82" i="6"/>
  <c r="EO82" i="6"/>
  <c r="EP82" i="6"/>
  <c r="EQ82" i="6"/>
  <c r="ET82" i="6"/>
  <c r="EU82" i="6"/>
  <c r="EV82" i="6"/>
  <c r="EW82" i="6"/>
  <c r="EZ82" i="6"/>
  <c r="FA82" i="6"/>
  <c r="FD82" i="6"/>
  <c r="FE82" i="6"/>
  <c r="FH82" i="6"/>
  <c r="FI82" i="6"/>
  <c r="FL82" i="6"/>
  <c r="FM82" i="6"/>
  <c r="FP82" i="6"/>
  <c r="FQ82" i="6"/>
  <c r="FT82" i="6"/>
  <c r="FU82" i="6"/>
  <c r="FV82" i="6"/>
  <c r="FW82" i="6"/>
  <c r="FZ82" i="6"/>
  <c r="GA82" i="6"/>
  <c r="GB82" i="6"/>
  <c r="GC82" i="6"/>
  <c r="GF82" i="6"/>
  <c r="GG82" i="6"/>
  <c r="GH82" i="6"/>
  <c r="GI82" i="6"/>
  <c r="GL82" i="6"/>
  <c r="GM82" i="6"/>
  <c r="GN82" i="6"/>
  <c r="GO82" i="6"/>
  <c r="GR82" i="6"/>
  <c r="GS82" i="6"/>
  <c r="GV82" i="6"/>
  <c r="GW82" i="6" s="1"/>
  <c r="GX82" i="6" s="1"/>
  <c r="GY82" i="6"/>
  <c r="GZ82" i="6" s="1"/>
  <c r="HA82" i="6" s="1"/>
  <c r="HB82" i="6"/>
  <c r="HC82" i="6" s="1"/>
  <c r="HD82" i="6" s="1"/>
  <c r="HE82" i="6"/>
  <c r="HF82" i="6" s="1"/>
  <c r="HG82" i="6" s="1"/>
  <c r="HH82" i="6"/>
  <c r="HI82" i="6" s="1"/>
  <c r="HJ82" i="6" s="1"/>
  <c r="HK82" i="6"/>
  <c r="HL82" i="6"/>
  <c r="HO82" i="6"/>
  <c r="HP82" i="6"/>
  <c r="HS82" i="6"/>
  <c r="HT82" i="6"/>
  <c r="HW82" i="6"/>
  <c r="HX82" i="6"/>
  <c r="IA82" i="6"/>
  <c r="IB82" i="6"/>
  <c r="IE82" i="6"/>
  <c r="IF82" i="6"/>
  <c r="II82" i="6"/>
  <c r="IJ82" i="6"/>
  <c r="IM82" i="6"/>
  <c r="IN82" i="6"/>
  <c r="IQ82" i="6"/>
  <c r="IR82" i="6"/>
  <c r="IU82" i="6"/>
  <c r="IV82" i="6"/>
  <c r="IY82" i="6"/>
  <c r="IZ82" i="6"/>
  <c r="JC82" i="6"/>
  <c r="JD82" i="6"/>
  <c r="JG82" i="6"/>
  <c r="JH82" i="6"/>
  <c r="JK82" i="6"/>
  <c r="JL82" i="6"/>
  <c r="JO82" i="6"/>
  <c r="JP82" i="6"/>
  <c r="JS82" i="6"/>
  <c r="JT82" i="6"/>
  <c r="JW82" i="6"/>
  <c r="JX82" i="6"/>
  <c r="W83" i="6"/>
  <c r="X83" i="6"/>
  <c r="AE83" i="6"/>
  <c r="AF83" i="6"/>
  <c r="AI83" i="6"/>
  <c r="AJ83" i="6"/>
  <c r="AM83" i="6"/>
  <c r="AN83" i="6"/>
  <c r="AQ83" i="6"/>
  <c r="AR83" i="6"/>
  <c r="AU83" i="6"/>
  <c r="AV83" i="6"/>
  <c r="AY83" i="6"/>
  <c r="AZ83" i="6"/>
  <c r="BA83" i="6"/>
  <c r="BD83" i="6"/>
  <c r="BE83" i="6"/>
  <c r="BF83" i="6"/>
  <c r="BI83" i="6"/>
  <c r="BJ83" i="6"/>
  <c r="BK83" i="6"/>
  <c r="BN83" i="6"/>
  <c r="BO83" i="6"/>
  <c r="BP83" i="6"/>
  <c r="BS83" i="6"/>
  <c r="BT83" i="6"/>
  <c r="BU83" i="6"/>
  <c r="BX83" i="6"/>
  <c r="BY83" i="6"/>
  <c r="CB83" i="6"/>
  <c r="CC83" i="6"/>
  <c r="CD83" i="6"/>
  <c r="CG83" i="6"/>
  <c r="CH83" i="6"/>
  <c r="CK83" i="6"/>
  <c r="CL83" i="6"/>
  <c r="CO83" i="6"/>
  <c r="CP83" i="6"/>
  <c r="CS83" i="6"/>
  <c r="CT83" i="6"/>
  <c r="CW83" i="6"/>
  <c r="CX83" i="6"/>
  <c r="DA83" i="6"/>
  <c r="DB83" i="6" s="1"/>
  <c r="DC83" i="6" s="1"/>
  <c r="DD83" i="6"/>
  <c r="DE83" i="6" s="1"/>
  <c r="DF83" i="6" s="1"/>
  <c r="DG83" i="6"/>
  <c r="DH83" i="6" s="1"/>
  <c r="DI83" i="6" s="1"/>
  <c r="DJ83" i="6"/>
  <c r="DK83" i="6" s="1"/>
  <c r="DL83" i="6" s="1"/>
  <c r="DM83" i="6"/>
  <c r="DN83" i="6" s="1"/>
  <c r="DO83" i="6" s="1"/>
  <c r="DP83" i="6"/>
  <c r="DQ83" i="6"/>
  <c r="DR83" i="6"/>
  <c r="DS83" i="6"/>
  <c r="DV83" i="6"/>
  <c r="DW83" i="6"/>
  <c r="DX83" i="6"/>
  <c r="DY83" i="6"/>
  <c r="EB83" i="6"/>
  <c r="EC83" i="6"/>
  <c r="ED83" i="6"/>
  <c r="EE83" i="6"/>
  <c r="EH83" i="6"/>
  <c r="EI83" i="6"/>
  <c r="EJ83" i="6"/>
  <c r="EK83" i="6"/>
  <c r="EN83" i="6"/>
  <c r="EO83" i="6"/>
  <c r="EP83" i="6"/>
  <c r="EQ83" i="6"/>
  <c r="ET83" i="6"/>
  <c r="EU83" i="6"/>
  <c r="EV83" i="6"/>
  <c r="EW83" i="6"/>
  <c r="EZ83" i="6"/>
  <c r="FA83" i="6"/>
  <c r="FD83" i="6"/>
  <c r="FE83" i="6"/>
  <c r="FH83" i="6"/>
  <c r="FI83" i="6"/>
  <c r="FL83" i="6"/>
  <c r="FM83" i="6"/>
  <c r="FP83" i="6"/>
  <c r="FQ83" i="6"/>
  <c r="FT83" i="6"/>
  <c r="FU83" i="6"/>
  <c r="FV83" i="6"/>
  <c r="FW83" i="6"/>
  <c r="FZ83" i="6"/>
  <c r="GA83" i="6"/>
  <c r="GB83" i="6"/>
  <c r="GC83" i="6"/>
  <c r="GF83" i="6"/>
  <c r="GG83" i="6"/>
  <c r="GH83" i="6"/>
  <c r="GI83" i="6"/>
  <c r="GL83" i="6"/>
  <c r="GM83" i="6"/>
  <c r="GN83" i="6"/>
  <c r="GO83" i="6"/>
  <c r="GR83" i="6"/>
  <c r="GS83" i="6"/>
  <c r="GV83" i="6"/>
  <c r="GW83" i="6" s="1"/>
  <c r="GX83" i="6" s="1"/>
  <c r="GY83" i="6"/>
  <c r="GZ83" i="6" s="1"/>
  <c r="HA83" i="6" s="1"/>
  <c r="HB83" i="6"/>
  <c r="HC83" i="6" s="1"/>
  <c r="HD83" i="6" s="1"/>
  <c r="HE83" i="6"/>
  <c r="HF83" i="6" s="1"/>
  <c r="HG83" i="6" s="1"/>
  <c r="HH83" i="6"/>
  <c r="HI83" i="6" s="1"/>
  <c r="HJ83" i="6" s="1"/>
  <c r="HK83" i="6"/>
  <c r="HL83" i="6"/>
  <c r="HO83" i="6"/>
  <c r="HP83" i="6"/>
  <c r="HS83" i="6"/>
  <c r="HT83" i="6"/>
  <c r="HW83" i="6"/>
  <c r="HX83" i="6"/>
  <c r="IA83" i="6"/>
  <c r="IB83" i="6"/>
  <c r="IE83" i="6"/>
  <c r="IF83" i="6"/>
  <c r="II83" i="6"/>
  <c r="IJ83" i="6"/>
  <c r="IM83" i="6"/>
  <c r="IN83" i="6"/>
  <c r="IQ83" i="6"/>
  <c r="IR83" i="6"/>
  <c r="IU83" i="6"/>
  <c r="IV83" i="6"/>
  <c r="IY83" i="6"/>
  <c r="IZ83" i="6"/>
  <c r="JC83" i="6"/>
  <c r="JD83" i="6"/>
  <c r="JG83" i="6"/>
  <c r="JH83" i="6"/>
  <c r="JK83" i="6"/>
  <c r="JL83" i="6"/>
  <c r="JO83" i="6"/>
  <c r="JP83" i="6"/>
  <c r="JS83" i="6"/>
  <c r="JT83" i="6"/>
  <c r="JW83" i="6"/>
  <c r="JX83" i="6"/>
  <c r="W84" i="6"/>
  <c r="X84" i="6"/>
  <c r="AE84" i="6"/>
  <c r="AF84" i="6"/>
  <c r="AI84" i="6"/>
  <c r="AJ84" i="6"/>
  <c r="AM84" i="6"/>
  <c r="AN84" i="6"/>
  <c r="AQ84" i="6"/>
  <c r="AR84" i="6"/>
  <c r="AU84" i="6"/>
  <c r="AV84" i="6"/>
  <c r="AY84" i="6"/>
  <c r="AZ84" i="6"/>
  <c r="BA84" i="6"/>
  <c r="BD84" i="6"/>
  <c r="BE84" i="6"/>
  <c r="BF84" i="6"/>
  <c r="BI84" i="6"/>
  <c r="BJ84" i="6"/>
  <c r="BK84" i="6"/>
  <c r="BN84" i="6"/>
  <c r="BO84" i="6"/>
  <c r="BP84" i="6"/>
  <c r="BS84" i="6"/>
  <c r="BT84" i="6"/>
  <c r="BU84" i="6"/>
  <c r="BX84" i="6"/>
  <c r="BY84" i="6"/>
  <c r="CB84" i="6"/>
  <c r="CC84" i="6"/>
  <c r="CD84" i="6"/>
  <c r="CG84" i="6"/>
  <c r="CH84" i="6"/>
  <c r="CK84" i="6"/>
  <c r="CL84" i="6"/>
  <c r="CO84" i="6"/>
  <c r="CP84" i="6"/>
  <c r="CS84" i="6"/>
  <c r="CT84" i="6"/>
  <c r="CW84" i="6"/>
  <c r="CX84" i="6"/>
  <c r="DA84" i="6"/>
  <c r="DB84" i="6" s="1"/>
  <c r="DC84" i="6" s="1"/>
  <c r="DD84" i="6"/>
  <c r="DE84" i="6" s="1"/>
  <c r="DF84" i="6" s="1"/>
  <c r="DG84" i="6"/>
  <c r="DH84" i="6" s="1"/>
  <c r="DI84" i="6" s="1"/>
  <c r="DJ84" i="6"/>
  <c r="DK84" i="6" s="1"/>
  <c r="DL84" i="6" s="1"/>
  <c r="DM84" i="6"/>
  <c r="DN84" i="6" s="1"/>
  <c r="DO84" i="6" s="1"/>
  <c r="DP84" i="6"/>
  <c r="DQ84" i="6"/>
  <c r="DR84" i="6"/>
  <c r="DS84" i="6"/>
  <c r="DV84" i="6"/>
  <c r="DW84" i="6"/>
  <c r="DX84" i="6"/>
  <c r="DY84" i="6"/>
  <c r="EB84" i="6"/>
  <c r="EC84" i="6"/>
  <c r="ED84" i="6"/>
  <c r="EE84" i="6"/>
  <c r="EH84" i="6"/>
  <c r="EI84" i="6"/>
  <c r="EJ84" i="6"/>
  <c r="EK84" i="6"/>
  <c r="EN84" i="6"/>
  <c r="EO84" i="6"/>
  <c r="EP84" i="6"/>
  <c r="EQ84" i="6"/>
  <c r="ET84" i="6"/>
  <c r="EU84" i="6"/>
  <c r="EV84" i="6"/>
  <c r="EW84" i="6"/>
  <c r="EZ84" i="6"/>
  <c r="FA84" i="6"/>
  <c r="FD84" i="6"/>
  <c r="FE84" i="6"/>
  <c r="FH84" i="6"/>
  <c r="FI84" i="6"/>
  <c r="FL84" i="6"/>
  <c r="FM84" i="6"/>
  <c r="FP84" i="6"/>
  <c r="FQ84" i="6"/>
  <c r="FT84" i="6"/>
  <c r="FU84" i="6"/>
  <c r="FV84" i="6"/>
  <c r="FW84" i="6"/>
  <c r="FZ84" i="6"/>
  <c r="GA84" i="6"/>
  <c r="GB84" i="6"/>
  <c r="GC84" i="6"/>
  <c r="GF84" i="6"/>
  <c r="GG84" i="6"/>
  <c r="GH84" i="6"/>
  <c r="GI84" i="6"/>
  <c r="GL84" i="6"/>
  <c r="GM84" i="6"/>
  <c r="GN84" i="6"/>
  <c r="GO84" i="6"/>
  <c r="GR84" i="6"/>
  <c r="GS84" i="6"/>
  <c r="GV84" i="6"/>
  <c r="GW84" i="6" s="1"/>
  <c r="GX84" i="6" s="1"/>
  <c r="GY84" i="6"/>
  <c r="GZ84" i="6" s="1"/>
  <c r="HA84" i="6" s="1"/>
  <c r="HB84" i="6"/>
  <c r="HC84" i="6" s="1"/>
  <c r="HD84" i="6" s="1"/>
  <c r="HE84" i="6"/>
  <c r="HF84" i="6" s="1"/>
  <c r="HG84" i="6" s="1"/>
  <c r="HH84" i="6"/>
  <c r="HI84" i="6" s="1"/>
  <c r="HJ84" i="6" s="1"/>
  <c r="HK84" i="6"/>
  <c r="HL84" i="6"/>
  <c r="HO84" i="6"/>
  <c r="HP84" i="6"/>
  <c r="HS84" i="6"/>
  <c r="HT84" i="6"/>
  <c r="HW84" i="6"/>
  <c r="HX84" i="6"/>
  <c r="IA84" i="6"/>
  <c r="IB84" i="6"/>
  <c r="IE84" i="6"/>
  <c r="IF84" i="6"/>
  <c r="II84" i="6"/>
  <c r="IJ84" i="6"/>
  <c r="IM84" i="6"/>
  <c r="IN84" i="6"/>
  <c r="IQ84" i="6"/>
  <c r="IR84" i="6"/>
  <c r="IU84" i="6"/>
  <c r="IV84" i="6"/>
  <c r="IY84" i="6"/>
  <c r="IZ84" i="6"/>
  <c r="JC84" i="6"/>
  <c r="JD84" i="6"/>
  <c r="JG84" i="6"/>
  <c r="JH84" i="6"/>
  <c r="JK84" i="6"/>
  <c r="JL84" i="6"/>
  <c r="JO84" i="6"/>
  <c r="JP84" i="6"/>
  <c r="JS84" i="6"/>
  <c r="JT84" i="6"/>
  <c r="JW84" i="6"/>
  <c r="JX84" i="6"/>
  <c r="KQ133" i="6" l="1"/>
  <c r="KP133" i="6"/>
  <c r="KK133" i="6"/>
  <c r="KJ133" i="6"/>
  <c r="KF133" i="6"/>
  <c r="KF1" i="6" s="1"/>
  <c r="KF136" i="6" s="1"/>
  <c r="KF138" i="6" s="1"/>
  <c r="KH133" i="6"/>
  <c r="KG133" i="6"/>
  <c r="AG82" i="6"/>
  <c r="AH82" i="6" s="1"/>
  <c r="AO82" i="6"/>
  <c r="GT84" i="6"/>
  <c r="HU84" i="6"/>
  <c r="HV84" i="6" s="1"/>
  <c r="FN83" i="6"/>
  <c r="FO83" i="6" s="1"/>
  <c r="BB82" i="6"/>
  <c r="BC82" i="6" s="1"/>
  <c r="IK84" i="6"/>
  <c r="IL84" i="6" s="1"/>
  <c r="BZ83" i="6"/>
  <c r="EL84" i="6"/>
  <c r="EM84" i="6" s="1"/>
  <c r="CI82" i="6"/>
  <c r="CJ82" i="6" s="1"/>
  <c r="AS82" i="6"/>
  <c r="IG83" i="6"/>
  <c r="IH83" i="6" s="1"/>
  <c r="FR84" i="6"/>
  <c r="FB84" i="6"/>
  <c r="FC84" i="6" s="1"/>
  <c r="JY83" i="6"/>
  <c r="JI83" i="6"/>
  <c r="JJ83" i="6" s="1"/>
  <c r="IS83" i="6"/>
  <c r="IT83" i="6" s="1"/>
  <c r="IC83" i="6"/>
  <c r="ID83" i="6" s="1"/>
  <c r="HM83" i="6"/>
  <c r="CY83" i="6"/>
  <c r="CI83" i="6"/>
  <c r="CJ83" i="6" s="1"/>
  <c r="FF83" i="6"/>
  <c r="FG83" i="6" s="1"/>
  <c r="EF82" i="6"/>
  <c r="EG82" i="6" s="1"/>
  <c r="HQ83" i="6"/>
  <c r="HR83" i="6" s="1"/>
  <c r="GT83" i="6"/>
  <c r="GP84" i="6"/>
  <c r="BG83" i="6"/>
  <c r="BH83" i="6" s="1"/>
  <c r="JU82" i="6"/>
  <c r="JV82" i="6" s="1"/>
  <c r="AD82" i="6"/>
  <c r="JM83" i="6"/>
  <c r="JN83" i="6" s="1"/>
  <c r="AW83" i="6"/>
  <c r="CM82" i="6"/>
  <c r="CN82" i="6" s="1"/>
  <c r="IW83" i="6"/>
  <c r="IX83" i="6" s="1"/>
  <c r="AK84" i="6"/>
  <c r="AL84" i="6" s="1"/>
  <c r="GJ83" i="6"/>
  <c r="GK83" i="6" s="1"/>
  <c r="AW82" i="6"/>
  <c r="AS84" i="6"/>
  <c r="AD84" i="6"/>
  <c r="GD83" i="6"/>
  <c r="GE83" i="6" s="1"/>
  <c r="JQ84" i="6"/>
  <c r="JR84" i="6" s="1"/>
  <c r="JA84" i="6"/>
  <c r="JB84" i="6" s="1"/>
  <c r="CU82" i="6"/>
  <c r="FJ84" i="6"/>
  <c r="FK84" i="6" s="1"/>
  <c r="BQ84" i="6"/>
  <c r="BR84" i="6" s="1"/>
  <c r="FJ82" i="6"/>
  <c r="FK82" i="6" s="1"/>
  <c r="KD84" i="6"/>
  <c r="KE84" i="6" s="1"/>
  <c r="KD83" i="6"/>
  <c r="KE83" i="6" s="1"/>
  <c r="AK82" i="6"/>
  <c r="AL82" i="6" s="1"/>
  <c r="JY84" i="6"/>
  <c r="IS84" i="6"/>
  <c r="IT84" i="6" s="1"/>
  <c r="HM84" i="6"/>
  <c r="CI84" i="6"/>
  <c r="CJ84" i="6" s="1"/>
  <c r="CQ83" i="6"/>
  <c r="CR83" i="6" s="1"/>
  <c r="CQ82" i="6"/>
  <c r="CR82" i="6" s="1"/>
  <c r="BG84" i="6"/>
  <c r="BH84" i="6" s="1"/>
  <c r="FR83" i="6"/>
  <c r="JE84" i="6"/>
  <c r="JF84" i="6" s="1"/>
  <c r="HY84" i="6"/>
  <c r="HZ84" i="6" s="1"/>
  <c r="CU84" i="6"/>
  <c r="Y84" i="6"/>
  <c r="Z84" i="6" s="1"/>
  <c r="CM83" i="6"/>
  <c r="CN83" i="6" s="1"/>
  <c r="FF84" i="6"/>
  <c r="FG84" i="6" s="1"/>
  <c r="DZ84" i="6"/>
  <c r="EA84" i="6" s="1"/>
  <c r="BB84" i="6"/>
  <c r="BC84" i="6" s="1"/>
  <c r="JQ83" i="6"/>
  <c r="JR83" i="6" s="1"/>
  <c r="JA83" i="6"/>
  <c r="JB83" i="6" s="1"/>
  <c r="IK83" i="6"/>
  <c r="IL83" i="6" s="1"/>
  <c r="HU83" i="6"/>
  <c r="HV83" i="6" s="1"/>
  <c r="FB83" i="6"/>
  <c r="FC83" i="6" s="1"/>
  <c r="KD82" i="6"/>
  <c r="KE82" i="6" s="1"/>
  <c r="JM82" i="6"/>
  <c r="JN82" i="6" s="1"/>
  <c r="IW82" i="6"/>
  <c r="IX82" i="6" s="1"/>
  <c r="IG82" i="6"/>
  <c r="IH82" i="6" s="1"/>
  <c r="CY82" i="6"/>
  <c r="BL82" i="6"/>
  <c r="BM82" i="6" s="1"/>
  <c r="JI84" i="6"/>
  <c r="JJ84" i="6" s="1"/>
  <c r="IC84" i="6"/>
  <c r="ID84" i="6" s="1"/>
  <c r="CY84" i="6"/>
  <c r="BV84" i="6"/>
  <c r="BW84" i="6" s="1"/>
  <c r="JU84" i="6"/>
  <c r="JV84" i="6" s="1"/>
  <c r="IO84" i="6"/>
  <c r="IP84" i="6" s="1"/>
  <c r="AO84" i="6"/>
  <c r="BZ82" i="6"/>
  <c r="CQ84" i="6"/>
  <c r="CR84" i="6" s="1"/>
  <c r="BZ84" i="6"/>
  <c r="DZ83" i="6"/>
  <c r="EA83" i="6" s="1"/>
  <c r="EL82" i="6"/>
  <c r="EM82" i="6" s="1"/>
  <c r="FX83" i="6"/>
  <c r="FY83" i="6" s="1"/>
  <c r="JM84" i="6"/>
  <c r="JN84" i="6" s="1"/>
  <c r="IW84" i="6"/>
  <c r="IX84" i="6" s="1"/>
  <c r="IG84" i="6"/>
  <c r="IH84" i="6" s="1"/>
  <c r="HQ84" i="6"/>
  <c r="HR84" i="6" s="1"/>
  <c r="FN84" i="6"/>
  <c r="FO84" i="6" s="1"/>
  <c r="EF84" i="6"/>
  <c r="EG84" i="6" s="1"/>
  <c r="BL84" i="6"/>
  <c r="BM84" i="6" s="1"/>
  <c r="AW84" i="6"/>
  <c r="AG84" i="6"/>
  <c r="AH84" i="6" s="1"/>
  <c r="FJ83" i="6"/>
  <c r="FK83" i="6" s="1"/>
  <c r="EX83" i="6"/>
  <c r="CU83" i="6"/>
  <c r="CE83" i="6"/>
  <c r="BV83" i="6"/>
  <c r="BW83" i="6" s="1"/>
  <c r="GT82" i="6"/>
  <c r="GJ82" i="6"/>
  <c r="GK82" i="6" s="1"/>
  <c r="FX82" i="6"/>
  <c r="FY82" i="6" s="1"/>
  <c r="Y82" i="6"/>
  <c r="Z82" i="6" s="1"/>
  <c r="FX84" i="6"/>
  <c r="FY84" i="6" s="1"/>
  <c r="DT84" i="6"/>
  <c r="DU84" i="6" s="1"/>
  <c r="CE84" i="6"/>
  <c r="HQ82" i="6"/>
  <c r="HR82" i="6" s="1"/>
  <c r="FF82" i="6"/>
  <c r="FG82" i="6" s="1"/>
  <c r="BV82" i="6"/>
  <c r="BW82" i="6" s="1"/>
  <c r="BG82" i="6"/>
  <c r="BH82" i="6" s="1"/>
  <c r="AG83" i="6"/>
  <c r="AH83" i="6" s="1"/>
  <c r="AS83" i="6"/>
  <c r="JY82" i="6"/>
  <c r="JI82" i="6"/>
  <c r="JJ82" i="6" s="1"/>
  <c r="IS82" i="6"/>
  <c r="IT82" i="6" s="1"/>
  <c r="IC82" i="6"/>
  <c r="ID82" i="6" s="1"/>
  <c r="HM82" i="6"/>
  <c r="GP82" i="6"/>
  <c r="GD82" i="6"/>
  <c r="GE82" i="6" s="1"/>
  <c r="FR82" i="6"/>
  <c r="FB82" i="6"/>
  <c r="FC82" i="6" s="1"/>
  <c r="ER82" i="6"/>
  <c r="ES82" i="6" s="1"/>
  <c r="CE82" i="6"/>
  <c r="EX84" i="6"/>
  <c r="CM84" i="6"/>
  <c r="CN84" i="6" s="1"/>
  <c r="JU83" i="6"/>
  <c r="JV83" i="6" s="1"/>
  <c r="JE83" i="6"/>
  <c r="JF83" i="6" s="1"/>
  <c r="IO83" i="6"/>
  <c r="IP83" i="6" s="1"/>
  <c r="HY83" i="6"/>
  <c r="HZ83" i="6" s="1"/>
  <c r="GP83" i="6"/>
  <c r="EL83" i="6"/>
  <c r="EM83" i="6" s="1"/>
  <c r="BQ83" i="6"/>
  <c r="BR83" i="6" s="1"/>
  <c r="AD83" i="6"/>
  <c r="DT82" i="6"/>
  <c r="DU82" i="6" s="1"/>
  <c r="BQ82" i="6"/>
  <c r="BR82" i="6" s="1"/>
  <c r="GD84" i="6"/>
  <c r="GE84" i="6" s="1"/>
  <c r="JE82" i="6"/>
  <c r="JF82" i="6" s="1"/>
  <c r="IO82" i="6"/>
  <c r="IP82" i="6" s="1"/>
  <c r="HY82" i="6"/>
  <c r="HZ82" i="6" s="1"/>
  <c r="FN82" i="6"/>
  <c r="FO82" i="6" s="1"/>
  <c r="ER83" i="6"/>
  <c r="ES83" i="6" s="1"/>
  <c r="BB83" i="6"/>
  <c r="BC83" i="6" s="1"/>
  <c r="AO83" i="6"/>
  <c r="Y83" i="6"/>
  <c r="Z83" i="6" s="1"/>
  <c r="EX82" i="6"/>
  <c r="BL83" i="6"/>
  <c r="BM83" i="6" s="1"/>
  <c r="JQ82" i="6"/>
  <c r="JR82" i="6" s="1"/>
  <c r="JA82" i="6"/>
  <c r="JB82" i="6" s="1"/>
  <c r="IK82" i="6"/>
  <c r="IL82" i="6" s="1"/>
  <c r="HU82" i="6"/>
  <c r="HV82" i="6" s="1"/>
  <c r="DZ82" i="6"/>
  <c r="EA82" i="6" s="1"/>
  <c r="GJ84" i="6"/>
  <c r="GK84" i="6" s="1"/>
  <c r="ER84" i="6"/>
  <c r="ES84" i="6" s="1"/>
  <c r="EF83" i="6"/>
  <c r="EG83" i="6" s="1"/>
  <c r="DT83" i="6"/>
  <c r="DU83" i="6" s="1"/>
  <c r="AK83" i="6"/>
  <c r="AL83" i="6" s="1"/>
  <c r="D58" i="3" l="1"/>
  <c r="C58" i="3"/>
  <c r="D61" i="48"/>
  <c r="D109" i="48" s="1"/>
  <c r="C61" i="48"/>
  <c r="C109" i="48" s="1"/>
  <c r="V57" i="40" l="1"/>
  <c r="U57" i="40"/>
  <c r="T57" i="40"/>
  <c r="S57" i="40"/>
  <c r="L57" i="40"/>
  <c r="C46" i="7"/>
  <c r="D46" i="7"/>
  <c r="D56" i="7"/>
  <c r="C56" i="7"/>
  <c r="Q53" i="7" l="1"/>
  <c r="Q54" i="7"/>
  <c r="Q55" i="7"/>
  <c r="Q56" i="7"/>
  <c r="Q57" i="7"/>
  <c r="Q59" i="7"/>
  <c r="Q60" i="7"/>
  <c r="Q61" i="7"/>
  <c r="Q62" i="7"/>
  <c r="Q63" i="7"/>
  <c r="Q64" i="7"/>
  <c r="P58" i="7" l="1"/>
  <c r="Q58" i="7" s="1"/>
  <c r="D58" i="7"/>
  <c r="K65" i="45"/>
  <c r="K63" i="45"/>
  <c r="K62" i="45"/>
  <c r="K61" i="45"/>
  <c r="K60" i="45"/>
  <c r="K57" i="45"/>
  <c r="L56" i="45"/>
  <c r="K56" i="45"/>
  <c r="L55" i="45"/>
  <c r="K55" i="45"/>
  <c r="K60" i="44"/>
  <c r="J60" i="44"/>
  <c r="K58" i="44"/>
  <c r="J58" i="44"/>
  <c r="K52" i="44"/>
  <c r="J52" i="44"/>
  <c r="K50" i="44"/>
  <c r="J50" i="44"/>
  <c r="CX2" i="6"/>
  <c r="CW2" i="6"/>
  <c r="CW8" i="6"/>
  <c r="L109" i="45" l="1"/>
  <c r="J133" i="44"/>
  <c r="T54" i="40"/>
  <c r="V54" i="40"/>
  <c r="U54" i="40"/>
  <c r="S54" i="40"/>
  <c r="L54" i="40"/>
  <c r="AB78" i="40" l="1"/>
  <c r="A110" i="48"/>
  <c r="BD73" i="19"/>
  <c r="BC73" i="19"/>
  <c r="BD72" i="19"/>
  <c r="BD71" i="19"/>
  <c r="BC71" i="19"/>
  <c r="CX81" i="6"/>
  <c r="CW81" i="6"/>
  <c r="CX80" i="6"/>
  <c r="CW80" i="6"/>
  <c r="CX79" i="6"/>
  <c r="CW79" i="6"/>
  <c r="CX78" i="6"/>
  <c r="CW78" i="6"/>
  <c r="CX77" i="6"/>
  <c r="CW77" i="6"/>
  <c r="CX76" i="6"/>
  <c r="CW76" i="6"/>
  <c r="CX75" i="6"/>
  <c r="CW75" i="6"/>
  <c r="CX74" i="6"/>
  <c r="CW74" i="6"/>
  <c r="CX73" i="6"/>
  <c r="CW73" i="6"/>
  <c r="CX72" i="6"/>
  <c r="CW72" i="6"/>
  <c r="CX71" i="6"/>
  <c r="CW71" i="6"/>
  <c r="CX70" i="6"/>
  <c r="CW70" i="6"/>
  <c r="CX69" i="6"/>
  <c r="CW69" i="6"/>
  <c r="CX68" i="6"/>
  <c r="CW68" i="6"/>
  <c r="CX67" i="6"/>
  <c r="CW67" i="6"/>
  <c r="CX66" i="6"/>
  <c r="CW66" i="6"/>
  <c r="CX65" i="6"/>
  <c r="CW65" i="6"/>
  <c r="CX64" i="6"/>
  <c r="CW64" i="6"/>
  <c r="CX63" i="6"/>
  <c r="CW63" i="6"/>
  <c r="CX62" i="6"/>
  <c r="CW62" i="6"/>
  <c r="CX61" i="6"/>
  <c r="CW61" i="6"/>
  <c r="CX60" i="6"/>
  <c r="CW60" i="6"/>
  <c r="CX59" i="6"/>
  <c r="CW59" i="6"/>
  <c r="CX58" i="6"/>
  <c r="CW58" i="6"/>
  <c r="CX57" i="6"/>
  <c r="CW57" i="6"/>
  <c r="CX56" i="6"/>
  <c r="CW56" i="6"/>
  <c r="CX55" i="6"/>
  <c r="CW55" i="6"/>
  <c r="CX54" i="6"/>
  <c r="CW54" i="6"/>
  <c r="CX53" i="6"/>
  <c r="CW53" i="6"/>
  <c r="CX52" i="6"/>
  <c r="CW52" i="6"/>
  <c r="CX51" i="6"/>
  <c r="CW51" i="6"/>
  <c r="CX50" i="6"/>
  <c r="CW50" i="6"/>
  <c r="CX49" i="6"/>
  <c r="CW49" i="6"/>
  <c r="CX48" i="6"/>
  <c r="CW48" i="6"/>
  <c r="CX47" i="6"/>
  <c r="CW47" i="6"/>
  <c r="CX46" i="6"/>
  <c r="CW46" i="6"/>
  <c r="CX45" i="6"/>
  <c r="CW45" i="6"/>
  <c r="CX44" i="6"/>
  <c r="CW44" i="6"/>
  <c r="CX43" i="6"/>
  <c r="CW43" i="6"/>
  <c r="CX42" i="6"/>
  <c r="CW42" i="6"/>
  <c r="CX41" i="6"/>
  <c r="CW41" i="6"/>
  <c r="CX40" i="6"/>
  <c r="CW40" i="6"/>
  <c r="CX39" i="6"/>
  <c r="CW39" i="6"/>
  <c r="CX38" i="6"/>
  <c r="CW38" i="6"/>
  <c r="CX37" i="6"/>
  <c r="CW37" i="6"/>
  <c r="CX36" i="6"/>
  <c r="CW36" i="6"/>
  <c r="CX35" i="6"/>
  <c r="CW35" i="6"/>
  <c r="CX34" i="6"/>
  <c r="CW34" i="6"/>
  <c r="CX33" i="6"/>
  <c r="CW33" i="6"/>
  <c r="CX32" i="6"/>
  <c r="CW32" i="6"/>
  <c r="CX31" i="6"/>
  <c r="CW31" i="6"/>
  <c r="CX30" i="6"/>
  <c r="CW30" i="6"/>
  <c r="CX29" i="6"/>
  <c r="CW29" i="6"/>
  <c r="CX28" i="6"/>
  <c r="CW28" i="6"/>
  <c r="CX27" i="6"/>
  <c r="CW27" i="6"/>
  <c r="CX26" i="6"/>
  <c r="CW26" i="6"/>
  <c r="CX25" i="6"/>
  <c r="CW25" i="6"/>
  <c r="CX24" i="6"/>
  <c r="CW24" i="6"/>
  <c r="CX23" i="6"/>
  <c r="CW23" i="6"/>
  <c r="CX22" i="6"/>
  <c r="CW22" i="6"/>
  <c r="CX21" i="6"/>
  <c r="CW21" i="6"/>
  <c r="CX20" i="6"/>
  <c r="CW20" i="6"/>
  <c r="CX19" i="6"/>
  <c r="CW19" i="6"/>
  <c r="CX18" i="6"/>
  <c r="CW18" i="6"/>
  <c r="CX17" i="6"/>
  <c r="CW17" i="6"/>
  <c r="CX16" i="6"/>
  <c r="CW15" i="6"/>
  <c r="CX12" i="6"/>
  <c r="CW12" i="6"/>
  <c r="CX11" i="6"/>
  <c r="CW11" i="6"/>
  <c r="CX10" i="6"/>
  <c r="CW10" i="6"/>
  <c r="CX9" i="6"/>
  <c r="CX137" i="6" s="1"/>
  <c r="CW9" i="6"/>
  <c r="CX8" i="6"/>
  <c r="CW7" i="6"/>
  <c r="CW16" i="6"/>
  <c r="Z80" i="40"/>
  <c r="Y80" i="40"/>
  <c r="P16" i="48"/>
  <c r="P17" i="48"/>
  <c r="P18" i="48"/>
  <c r="P19" i="48"/>
  <c r="P20" i="48"/>
  <c r="P21" i="48"/>
  <c r="P22" i="48"/>
  <c r="P23" i="48"/>
  <c r="P24" i="48"/>
  <c r="P25" i="48"/>
  <c r="P26" i="48"/>
  <c r="P27" i="48"/>
  <c r="P28" i="48"/>
  <c r="P29" i="48"/>
  <c r="P30" i="48"/>
  <c r="P31" i="48"/>
  <c r="P32" i="48"/>
  <c r="P33" i="48"/>
  <c r="P34" i="48"/>
  <c r="P35" i="48"/>
  <c r="P36" i="48"/>
  <c r="P37" i="48"/>
  <c r="P38" i="48"/>
  <c r="P39" i="48"/>
  <c r="P40" i="48"/>
  <c r="P41" i="48"/>
  <c r="P42" i="48"/>
  <c r="P85" i="48"/>
  <c r="P84" i="48"/>
  <c r="P83" i="48"/>
  <c r="P82" i="48"/>
  <c r="P81" i="48"/>
  <c r="P80" i="48"/>
  <c r="P79" i="48"/>
  <c r="P78" i="48"/>
  <c r="P77" i="48"/>
  <c r="P76" i="48"/>
  <c r="P75" i="48"/>
  <c r="P74" i="48"/>
  <c r="P73" i="48"/>
  <c r="P72" i="48"/>
  <c r="P71" i="48"/>
  <c r="P70" i="48"/>
  <c r="P69" i="48"/>
  <c r="P68" i="48"/>
  <c r="P67" i="48"/>
  <c r="P66" i="48"/>
  <c r="P65" i="48"/>
  <c r="P64" i="48"/>
  <c r="P63" i="48"/>
  <c r="P62" i="48"/>
  <c r="P61" i="48"/>
  <c r="P43" i="48"/>
  <c r="P44" i="48"/>
  <c r="P45" i="48"/>
  <c r="P46" i="48"/>
  <c r="P47" i="48"/>
  <c r="P48" i="48"/>
  <c r="P49" i="48"/>
  <c r="P50" i="48"/>
  <c r="P51" i="48"/>
  <c r="P52" i="48"/>
  <c r="P53" i="48"/>
  <c r="P54" i="48"/>
  <c r="P55" i="48"/>
  <c r="P56" i="48"/>
  <c r="P57" i="48"/>
  <c r="P58" i="48"/>
  <c r="P59" i="48"/>
  <c r="P60" i="48"/>
  <c r="N113" i="48"/>
  <c r="M113" i="48"/>
  <c r="O85" i="48"/>
  <c r="O84" i="48"/>
  <c r="O83" i="48"/>
  <c r="O82" i="48"/>
  <c r="O81" i="48"/>
  <c r="O80" i="48"/>
  <c r="O79" i="48"/>
  <c r="O78" i="48"/>
  <c r="O77" i="48"/>
  <c r="O76" i="48"/>
  <c r="O75" i="48"/>
  <c r="O74" i="48"/>
  <c r="O73" i="48"/>
  <c r="O71" i="48"/>
  <c r="O70" i="48"/>
  <c r="O69" i="48"/>
  <c r="O68" i="48"/>
  <c r="O67" i="48"/>
  <c r="O66" i="48"/>
  <c r="O65" i="48"/>
  <c r="O64" i="48"/>
  <c r="O63" i="48"/>
  <c r="O62" i="48"/>
  <c r="O60" i="48"/>
  <c r="O59" i="48"/>
  <c r="O58" i="48"/>
  <c r="O57" i="48"/>
  <c r="O56" i="48"/>
  <c r="O55" i="48"/>
  <c r="O54" i="48"/>
  <c r="O53" i="48"/>
  <c r="O52" i="48"/>
  <c r="O51" i="48"/>
  <c r="O50" i="48"/>
  <c r="O49" i="48"/>
  <c r="O48" i="48"/>
  <c r="O47" i="48"/>
  <c r="O46" i="48"/>
  <c r="O45" i="48"/>
  <c r="O44" i="48"/>
  <c r="O43" i="48"/>
  <c r="O42" i="48"/>
  <c r="O41" i="48"/>
  <c r="O40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2" i="48"/>
  <c r="N13" i="48"/>
  <c r="M13" i="48"/>
  <c r="Y11" i="40"/>
  <c r="Z11" i="40"/>
  <c r="P109" i="48" l="1"/>
  <c r="CZ92" i="6"/>
  <c r="CZ88" i="6"/>
  <c r="CZ100" i="6"/>
  <c r="CZ93" i="6"/>
  <c r="CZ106" i="6"/>
  <c r="CZ132" i="6"/>
  <c r="CZ105" i="6"/>
  <c r="CZ98" i="6"/>
  <c r="CZ103" i="6"/>
  <c r="CZ102" i="6"/>
  <c r="CZ97" i="6"/>
  <c r="CZ94" i="6"/>
  <c r="CZ96" i="6"/>
  <c r="CZ107" i="6"/>
  <c r="CZ95" i="6"/>
  <c r="CZ89" i="6"/>
  <c r="CZ104" i="6"/>
  <c r="CZ101" i="6"/>
  <c r="CZ90" i="6"/>
  <c r="CZ87" i="6"/>
  <c r="CZ86" i="6"/>
  <c r="CZ91" i="6"/>
  <c r="CZ99" i="6"/>
  <c r="CZ85" i="6"/>
  <c r="M1" i="48"/>
  <c r="M112" i="48" s="1"/>
  <c r="N1" i="48"/>
  <c r="N112" i="48" s="1"/>
  <c r="CZ84" i="6"/>
  <c r="CZ83" i="6"/>
  <c r="CZ82" i="6"/>
  <c r="CY17" i="6"/>
  <c r="CY25" i="6"/>
  <c r="CY29" i="6"/>
  <c r="CY33" i="6"/>
  <c r="CY37" i="6"/>
  <c r="CY41" i="6"/>
  <c r="CY45" i="6"/>
  <c r="CY49" i="6"/>
  <c r="CY53" i="6"/>
  <c r="CY57" i="6"/>
  <c r="CY61" i="6"/>
  <c r="CY65" i="6"/>
  <c r="CY69" i="6"/>
  <c r="CY73" i="6"/>
  <c r="CY77" i="6"/>
  <c r="CY18" i="6"/>
  <c r="CY22" i="6"/>
  <c r="CY21" i="6"/>
  <c r="CY19" i="6"/>
  <c r="CY23" i="6"/>
  <c r="CY27" i="6"/>
  <c r="CY31" i="6"/>
  <c r="CY35" i="6"/>
  <c r="CY43" i="6"/>
  <c r="CY67" i="6"/>
  <c r="CY28" i="6"/>
  <c r="CY40" i="6"/>
  <c r="CY72" i="6"/>
  <c r="CY56" i="6"/>
  <c r="CY76" i="6"/>
  <c r="CY26" i="6"/>
  <c r="CY30" i="6"/>
  <c r="CY34" i="6"/>
  <c r="CY38" i="6"/>
  <c r="CY42" i="6"/>
  <c r="CY46" i="6"/>
  <c r="CY50" i="6"/>
  <c r="CY54" i="6"/>
  <c r="CY58" i="6"/>
  <c r="CY62" i="6"/>
  <c r="CY66" i="6"/>
  <c r="CY74" i="6"/>
  <c r="CY44" i="6"/>
  <c r="CY78" i="6"/>
  <c r="CY81" i="6"/>
  <c r="CY11" i="6"/>
  <c r="CY16" i="6"/>
  <c r="CY20" i="6"/>
  <c r="CY24" i="6"/>
  <c r="CY32" i="6"/>
  <c r="CY36" i="6"/>
  <c r="CY51" i="6"/>
  <c r="CY59" i="6"/>
  <c r="CY63" i="6"/>
  <c r="CY71" i="6"/>
  <c r="CY75" i="6"/>
  <c r="CY79" i="6"/>
  <c r="CY70" i="6"/>
  <c r="CY48" i="6"/>
  <c r="CY52" i="6"/>
  <c r="CY60" i="6"/>
  <c r="CY64" i="6"/>
  <c r="CY68" i="6"/>
  <c r="CY80" i="6"/>
  <c r="CX13" i="6"/>
  <c r="CW13" i="6"/>
  <c r="CZ59" i="6"/>
  <c r="CY12" i="6"/>
  <c r="CZ19" i="6"/>
  <c r="CZ27" i="6"/>
  <c r="CZ35" i="6"/>
  <c r="CY39" i="6"/>
  <c r="CZ43" i="6"/>
  <c r="CY47" i="6"/>
  <c r="CZ51" i="6"/>
  <c r="CY55" i="6"/>
  <c r="CZ67" i="6"/>
  <c r="CZ75" i="6"/>
  <c r="BC72" i="19"/>
  <c r="CZ29" i="6"/>
  <c r="CZ77" i="6"/>
  <c r="CW137" i="6"/>
  <c r="CZ30" i="6"/>
  <c r="CZ62" i="6"/>
  <c r="CZ78" i="6"/>
  <c r="CZ36" i="6"/>
  <c r="CZ52" i="6"/>
  <c r="CZ45" i="6"/>
  <c r="CZ61" i="6"/>
  <c r="CZ22" i="6"/>
  <c r="CZ70" i="6"/>
  <c r="CZ23" i="6"/>
  <c r="CZ31" i="6"/>
  <c r="CZ39" i="6"/>
  <c r="CZ47" i="6"/>
  <c r="CZ55" i="6"/>
  <c r="CZ63" i="6"/>
  <c r="CZ71" i="6"/>
  <c r="CZ79" i="6"/>
  <c r="CZ54" i="6"/>
  <c r="CZ16" i="6"/>
  <c r="CZ24" i="6"/>
  <c r="CZ32" i="6"/>
  <c r="CZ40" i="6"/>
  <c r="CZ48" i="6"/>
  <c r="CZ56" i="6"/>
  <c r="CZ64" i="6"/>
  <c r="CZ72" i="6"/>
  <c r="CZ80" i="6"/>
  <c r="CZ20" i="6"/>
  <c r="CZ44" i="6"/>
  <c r="CZ68" i="6"/>
  <c r="CZ76" i="6"/>
  <c r="CZ37" i="6"/>
  <c r="CZ46" i="6"/>
  <c r="CZ17" i="6"/>
  <c r="CZ25" i="6"/>
  <c r="CZ33" i="6"/>
  <c r="CZ41" i="6"/>
  <c r="CZ49" i="6"/>
  <c r="CZ57" i="6"/>
  <c r="CZ65" i="6"/>
  <c r="CZ73" i="6"/>
  <c r="CZ81" i="6"/>
  <c r="CZ28" i="6"/>
  <c r="CZ60" i="6"/>
  <c r="CZ21" i="6"/>
  <c r="CZ53" i="6"/>
  <c r="CZ69" i="6"/>
  <c r="CZ38" i="6"/>
  <c r="CZ18" i="6"/>
  <c r="CZ26" i="6"/>
  <c r="CZ34" i="6"/>
  <c r="CZ42" i="6"/>
  <c r="CZ50" i="6"/>
  <c r="CZ58" i="6"/>
  <c r="CZ66" i="6"/>
  <c r="CZ74" i="6"/>
  <c r="O11" i="48"/>
  <c r="O13" i="48" s="1"/>
  <c r="O61" i="48"/>
  <c r="O72" i="48"/>
  <c r="O109" i="48" l="1"/>
  <c r="M114" i="48"/>
  <c r="N114" i="48"/>
  <c r="CX133" i="6"/>
  <c r="CX1" i="6" s="1"/>
  <c r="CX136" i="6" s="1"/>
  <c r="CX138" i="6" s="1"/>
  <c r="CY13" i="6"/>
  <c r="GN61" i="6"/>
  <c r="BA50" i="19" s="1"/>
  <c r="Y52" i="8"/>
  <c r="Z52" i="8"/>
  <c r="Z133" i="8" s="1"/>
  <c r="AA52" i="8"/>
  <c r="AA133" i="8" s="1"/>
  <c r="AB52" i="8"/>
  <c r="AB133" i="8" s="1"/>
  <c r="U52" i="8"/>
  <c r="U133" i="8" s="1"/>
  <c r="V52" i="8"/>
  <c r="V133" i="8" s="1"/>
  <c r="G52" i="8"/>
  <c r="H52" i="8"/>
  <c r="I52" i="8"/>
  <c r="CW133" i="6" l="1"/>
  <c r="CW1" i="6" s="1"/>
  <c r="CW136" i="6" s="1"/>
  <c r="CW138" i="6" s="1"/>
  <c r="X61" i="40"/>
  <c r="X60" i="40"/>
  <c r="W61" i="40"/>
  <c r="C58" i="7"/>
  <c r="Q46" i="42"/>
  <c r="Q47" i="42"/>
  <c r="Q48" i="42"/>
  <c r="Q49" i="42"/>
  <c r="Q50" i="42"/>
  <c r="Q51" i="42"/>
  <c r="Q52" i="42"/>
  <c r="Q53" i="42"/>
  <c r="Q54" i="42"/>
  <c r="Q55" i="42"/>
  <c r="Q56" i="42"/>
  <c r="Q57" i="42"/>
  <c r="Q58" i="42"/>
  <c r="Q59" i="42"/>
  <c r="Q60" i="42"/>
  <c r="Q61" i="42"/>
  <c r="Q62" i="42"/>
  <c r="Q63" i="42"/>
  <c r="Q64" i="42"/>
  <c r="Q65" i="42"/>
  <c r="Q66" i="42"/>
  <c r="P49" i="7"/>
  <c r="C49" i="7"/>
  <c r="CZ133" i="6" l="1"/>
  <c r="CY133" i="6"/>
  <c r="L49" i="7"/>
  <c r="M49" i="7"/>
  <c r="D49" i="7"/>
  <c r="V50" i="40"/>
  <c r="U50" i="40"/>
  <c r="U109" i="40" s="1"/>
  <c r="T50" i="40"/>
  <c r="S50" i="40"/>
  <c r="S109" i="40" s="1"/>
  <c r="P50" i="40"/>
  <c r="P109" i="40" s="1"/>
  <c r="O50" i="40"/>
  <c r="O109" i="40" s="1"/>
  <c r="L50" i="40"/>
  <c r="K50" i="40"/>
  <c r="K109" i="40" s="1"/>
  <c r="H50" i="3"/>
  <c r="G54" i="42"/>
  <c r="G133" i="42" s="1"/>
  <c r="H54" i="42"/>
  <c r="H133" i="42" s="1"/>
  <c r="I54" i="42"/>
  <c r="I133" i="42" s="1"/>
  <c r="G56" i="8"/>
  <c r="H56" i="8"/>
  <c r="I56" i="8"/>
  <c r="D53" i="45"/>
  <c r="C53" i="45"/>
  <c r="T11" i="40"/>
  <c r="U11" i="40"/>
  <c r="V11" i="40"/>
  <c r="S11" i="40"/>
  <c r="P11" i="40"/>
  <c r="O11" i="40"/>
  <c r="G50" i="3"/>
  <c r="K70" i="45"/>
  <c r="K69" i="45"/>
  <c r="K68" i="45"/>
  <c r="I133" i="8" l="1"/>
  <c r="K109" i="45"/>
  <c r="H133" i="8"/>
  <c r="G133" i="8"/>
  <c r="Q50" i="40"/>
  <c r="AC50" i="8"/>
  <c r="W50" i="8"/>
  <c r="X50" i="8" s="1"/>
  <c r="J50" i="8"/>
  <c r="K50" i="8" s="1"/>
  <c r="AE51" i="8" l="1"/>
  <c r="AE133" i="8" s="1"/>
  <c r="AF49" i="8"/>
  <c r="J45" i="42" l="1"/>
  <c r="D47" i="45"/>
  <c r="C47" i="45"/>
  <c r="V71" i="40" l="1"/>
  <c r="V109" i="40" s="1"/>
  <c r="T71" i="40"/>
  <c r="T69" i="40" l="1"/>
  <c r="R84" i="6" l="1"/>
  <c r="R83" i="6"/>
  <c r="R82" i="6"/>
  <c r="P44" i="7" l="1"/>
  <c r="L44" i="7"/>
  <c r="M44" i="7"/>
  <c r="C83" i="6" l="1"/>
  <c r="G83" i="6" s="1"/>
  <c r="C84" i="6"/>
  <c r="G84" i="6" s="1"/>
  <c r="AC72" i="19"/>
  <c r="AD72" i="19"/>
  <c r="AE72" i="19"/>
  <c r="DK4" i="19"/>
  <c r="DJ4" i="19"/>
  <c r="DI4" i="19"/>
  <c r="DH4" i="19"/>
  <c r="DG4" i="19"/>
  <c r="DF4" i="19"/>
  <c r="DE4" i="19"/>
  <c r="DD4" i="19"/>
  <c r="DC4" i="19"/>
  <c r="DB4" i="19"/>
  <c r="DA4" i="19"/>
  <c r="CZ4" i="19"/>
  <c r="CY4" i="19"/>
  <c r="CX4" i="19"/>
  <c r="CW4" i="19"/>
  <c r="CV4" i="19"/>
  <c r="CU4" i="19"/>
  <c r="CT4" i="19"/>
  <c r="CS4" i="19"/>
  <c r="CR4" i="19"/>
  <c r="CQ4" i="19"/>
  <c r="CP4" i="19"/>
  <c r="CO4" i="19"/>
  <c r="CN4" i="19"/>
  <c r="CM4" i="19"/>
  <c r="CL4" i="19"/>
  <c r="CK4" i="19"/>
  <c r="CJ4" i="19"/>
  <c r="CI4" i="19"/>
  <c r="CH4" i="19"/>
  <c r="CG4" i="19"/>
  <c r="CF4" i="19"/>
  <c r="CE4" i="19"/>
  <c r="CD4" i="19"/>
  <c r="BN4" i="19"/>
  <c r="AN4" i="19"/>
  <c r="AF4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O71" i="19"/>
  <c r="AP71" i="19"/>
  <c r="AQ71" i="19"/>
  <c r="AR71" i="19"/>
  <c r="AS71" i="19"/>
  <c r="AT71" i="19"/>
  <c r="AU71" i="19"/>
  <c r="AV71" i="19"/>
  <c r="AW71" i="19"/>
  <c r="AX71" i="19"/>
  <c r="AY71" i="19"/>
  <c r="AZ71" i="19"/>
  <c r="BA71" i="19"/>
  <c r="BB71" i="19"/>
  <c r="BE71" i="19"/>
  <c r="BF71" i="19"/>
  <c r="BG71" i="19"/>
  <c r="BH71" i="19"/>
  <c r="BI71" i="19"/>
  <c r="BJ71" i="19"/>
  <c r="BK71" i="19"/>
  <c r="BL71" i="19"/>
  <c r="BM71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O72" i="19"/>
  <c r="AP72" i="19"/>
  <c r="AQ72" i="19"/>
  <c r="AR72" i="19"/>
  <c r="AS72" i="19"/>
  <c r="AT72" i="19"/>
  <c r="AU72" i="19"/>
  <c r="AV72" i="19"/>
  <c r="AW72" i="19"/>
  <c r="AX72" i="19"/>
  <c r="AY72" i="19"/>
  <c r="AZ72" i="19"/>
  <c r="BA72" i="19"/>
  <c r="BB72" i="19"/>
  <c r="BE72" i="19"/>
  <c r="BF72" i="19"/>
  <c r="BG72" i="19"/>
  <c r="BH72" i="19"/>
  <c r="BI72" i="19"/>
  <c r="BJ72" i="19"/>
  <c r="BK72" i="19"/>
  <c r="BL72" i="19"/>
  <c r="BM72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O73" i="19"/>
  <c r="AP73" i="19"/>
  <c r="AQ73" i="19"/>
  <c r="AR73" i="19"/>
  <c r="AS73" i="19"/>
  <c r="AT73" i="19"/>
  <c r="AU73" i="19"/>
  <c r="AV73" i="19"/>
  <c r="AW73" i="19"/>
  <c r="AX73" i="19"/>
  <c r="AY73" i="19"/>
  <c r="AZ73" i="19"/>
  <c r="BA73" i="19"/>
  <c r="BB73" i="19"/>
  <c r="BE73" i="19"/>
  <c r="BF73" i="19"/>
  <c r="BG73" i="19"/>
  <c r="BH73" i="19"/>
  <c r="BI73" i="19"/>
  <c r="BJ73" i="19"/>
  <c r="BK73" i="19"/>
  <c r="BL73" i="19"/>
  <c r="BM73" i="19"/>
  <c r="AU133" i="3"/>
  <c r="AT133" i="3"/>
  <c r="AQ133" i="3"/>
  <c r="AP133" i="3"/>
  <c r="AM133" i="3"/>
  <c r="AL133" i="3"/>
  <c r="AF133" i="3"/>
  <c r="AE133" i="3"/>
  <c r="AC133" i="3"/>
  <c r="Z133" i="3"/>
  <c r="Y133" i="3"/>
  <c r="V133" i="3"/>
  <c r="U133" i="3"/>
  <c r="T133" i="3"/>
  <c r="S133" i="3"/>
  <c r="BF133" i="7"/>
  <c r="AZ133" i="7"/>
  <c r="AY133" i="7"/>
  <c r="AX133" i="7"/>
  <c r="AU133" i="7"/>
  <c r="AT133" i="7"/>
  <c r="AQ133" i="7"/>
  <c r="AP133" i="7"/>
  <c r="AM133" i="7"/>
  <c r="AF133" i="7"/>
  <c r="AE133" i="7"/>
  <c r="AD133" i="7"/>
  <c r="Z133" i="7"/>
  <c r="Y133" i="7"/>
  <c r="V133" i="7"/>
  <c r="U133" i="7"/>
  <c r="T133" i="7"/>
  <c r="S133" i="7"/>
  <c r="I133" i="7"/>
  <c r="H133" i="7"/>
  <c r="D133" i="7"/>
  <c r="E83" i="48"/>
  <c r="F83" i="48"/>
  <c r="K83" i="48"/>
  <c r="L83" i="48"/>
  <c r="E84" i="48"/>
  <c r="F84" i="48"/>
  <c r="K84" i="48"/>
  <c r="L84" i="48"/>
  <c r="E85" i="48"/>
  <c r="F85" i="48"/>
  <c r="K85" i="48"/>
  <c r="L85" i="48"/>
  <c r="E83" i="45"/>
  <c r="F83" i="45"/>
  <c r="I83" i="45"/>
  <c r="J83" i="45"/>
  <c r="M83" i="45"/>
  <c r="N83" i="45"/>
  <c r="E84" i="45"/>
  <c r="F84" i="45"/>
  <c r="I84" i="45"/>
  <c r="J84" i="45"/>
  <c r="M84" i="45"/>
  <c r="N84" i="45"/>
  <c r="E83" i="40"/>
  <c r="F83" i="40"/>
  <c r="I83" i="40"/>
  <c r="J83" i="40"/>
  <c r="M83" i="40"/>
  <c r="N83" i="40"/>
  <c r="Q83" i="40"/>
  <c r="R83" i="40"/>
  <c r="W83" i="40"/>
  <c r="X83" i="40"/>
  <c r="AA83" i="40"/>
  <c r="AB83" i="40"/>
  <c r="AF83" i="40"/>
  <c r="AG83" i="40"/>
  <c r="E84" i="40"/>
  <c r="F84" i="40"/>
  <c r="I84" i="40"/>
  <c r="J84" i="40"/>
  <c r="M84" i="40"/>
  <c r="N84" i="40"/>
  <c r="Q84" i="40"/>
  <c r="R84" i="40"/>
  <c r="W84" i="40"/>
  <c r="X84" i="40"/>
  <c r="AA84" i="40"/>
  <c r="AB84" i="40"/>
  <c r="AF84" i="40"/>
  <c r="AG84" i="40"/>
  <c r="E85" i="40"/>
  <c r="F85" i="40"/>
  <c r="I85" i="40"/>
  <c r="J85" i="40"/>
  <c r="M85" i="40"/>
  <c r="N85" i="40"/>
  <c r="Q85" i="40"/>
  <c r="R85" i="40"/>
  <c r="W85" i="40"/>
  <c r="X85" i="40"/>
  <c r="AA85" i="40"/>
  <c r="AB85" i="40"/>
  <c r="AF85" i="40"/>
  <c r="AG85" i="40"/>
  <c r="E83" i="46"/>
  <c r="F83" i="46" s="1"/>
  <c r="I83" i="46"/>
  <c r="J83" i="46" s="1"/>
  <c r="M83" i="46"/>
  <c r="N83" i="46" s="1"/>
  <c r="AA83" i="46"/>
  <c r="AB83" i="46" s="1"/>
  <c r="AE83" i="46"/>
  <c r="AF83" i="46" s="1"/>
  <c r="AI83" i="46"/>
  <c r="AJ83" i="46" s="1"/>
  <c r="E84" i="46"/>
  <c r="F84" i="46" s="1"/>
  <c r="I84" i="46"/>
  <c r="J84" i="46" s="1"/>
  <c r="M84" i="46"/>
  <c r="N84" i="46" s="1"/>
  <c r="AA84" i="46"/>
  <c r="AB84" i="46" s="1"/>
  <c r="AE84" i="46"/>
  <c r="AF84" i="46" s="1"/>
  <c r="AI84" i="46"/>
  <c r="AJ84" i="46" s="1"/>
  <c r="E85" i="46"/>
  <c r="F85" i="46" s="1"/>
  <c r="I85" i="46"/>
  <c r="J85" i="46" s="1"/>
  <c r="M85" i="46"/>
  <c r="N85" i="46" s="1"/>
  <c r="AA85" i="46"/>
  <c r="AB85" i="46" s="1"/>
  <c r="AE85" i="46"/>
  <c r="AF85" i="46" s="1"/>
  <c r="AI85" i="46"/>
  <c r="AJ85" i="46" s="1"/>
  <c r="E83" i="42"/>
  <c r="F83" i="42" s="1"/>
  <c r="J83" i="42"/>
  <c r="K83" i="42" s="1"/>
  <c r="N83" i="42"/>
  <c r="O83" i="42" s="1"/>
  <c r="Q83" i="42"/>
  <c r="R83" i="42" s="1"/>
  <c r="U83" i="42"/>
  <c r="V83" i="42" s="1"/>
  <c r="Y83" i="42"/>
  <c r="Z83" i="42" s="1"/>
  <c r="AC83" i="42"/>
  <c r="AD83" i="42" s="1"/>
  <c r="AI83" i="42"/>
  <c r="AJ83" i="42" s="1"/>
  <c r="E84" i="42"/>
  <c r="F84" i="42" s="1"/>
  <c r="J84" i="42"/>
  <c r="K84" i="42" s="1"/>
  <c r="N84" i="42"/>
  <c r="O84" i="42" s="1"/>
  <c r="Q84" i="42"/>
  <c r="R84" i="42" s="1"/>
  <c r="U84" i="42"/>
  <c r="V84" i="42" s="1"/>
  <c r="Y84" i="42"/>
  <c r="Z84" i="42" s="1"/>
  <c r="AC84" i="42"/>
  <c r="AD84" i="42" s="1"/>
  <c r="AI84" i="42"/>
  <c r="AJ84" i="42" s="1"/>
  <c r="E85" i="42"/>
  <c r="F85" i="42" s="1"/>
  <c r="J85" i="42"/>
  <c r="K85" i="42" s="1"/>
  <c r="N85" i="42"/>
  <c r="O85" i="42" s="1"/>
  <c r="Q85" i="42"/>
  <c r="R85" i="42" s="1"/>
  <c r="U85" i="42"/>
  <c r="V85" i="42" s="1"/>
  <c r="Y85" i="42"/>
  <c r="Z85" i="42" s="1"/>
  <c r="AC85" i="42"/>
  <c r="AD85" i="42" s="1"/>
  <c r="AI85" i="42"/>
  <c r="AJ85" i="42" s="1"/>
  <c r="E83" i="8"/>
  <c r="F83" i="8" s="1"/>
  <c r="J83" i="8"/>
  <c r="K83" i="8" s="1"/>
  <c r="M83" i="8"/>
  <c r="N83" i="8" s="1"/>
  <c r="S83" i="8"/>
  <c r="T83" i="8" s="1"/>
  <c r="W83" i="8"/>
  <c r="X83" i="8" s="1"/>
  <c r="AC83" i="8"/>
  <c r="AD83" i="8" s="1"/>
  <c r="AF83" i="8"/>
  <c r="AG83" i="8" s="1"/>
  <c r="E84" i="8"/>
  <c r="F84" i="8" s="1"/>
  <c r="J84" i="8"/>
  <c r="K84" i="8" s="1"/>
  <c r="M84" i="8"/>
  <c r="N84" i="8" s="1"/>
  <c r="S84" i="8"/>
  <c r="T84" i="8" s="1"/>
  <c r="W84" i="8"/>
  <c r="X84" i="8" s="1"/>
  <c r="AC84" i="8"/>
  <c r="AD84" i="8" s="1"/>
  <c r="AF84" i="8"/>
  <c r="AG84" i="8" s="1"/>
  <c r="E85" i="8"/>
  <c r="F85" i="8" s="1"/>
  <c r="J85" i="8"/>
  <c r="K85" i="8" s="1"/>
  <c r="M85" i="8"/>
  <c r="N85" i="8" s="1"/>
  <c r="S85" i="8"/>
  <c r="T85" i="8" s="1"/>
  <c r="W85" i="8"/>
  <c r="X85" i="8" s="1"/>
  <c r="AC85" i="8"/>
  <c r="AD85" i="8" s="1"/>
  <c r="AF85" i="8"/>
  <c r="AG85" i="8" s="1"/>
  <c r="BA82" i="7"/>
  <c r="BA83" i="7"/>
  <c r="BB83" i="7" s="1"/>
  <c r="BA84" i="7"/>
  <c r="BB84" i="7" s="1"/>
  <c r="J83" i="7"/>
  <c r="K83" i="7" s="1"/>
  <c r="N83" i="7"/>
  <c r="O83" i="7" s="1"/>
  <c r="Q83" i="7"/>
  <c r="R83" i="7" s="1"/>
  <c r="W83" i="7"/>
  <c r="X83" i="7" s="1"/>
  <c r="AA83" i="7"/>
  <c r="AB83" i="7" s="1"/>
  <c r="AG83" i="7"/>
  <c r="AH83" i="7" s="1"/>
  <c r="AJ83" i="7"/>
  <c r="AK83" i="7" s="1"/>
  <c r="AN83" i="7"/>
  <c r="AO83" i="7" s="1"/>
  <c r="AR83" i="7"/>
  <c r="AS83" i="7" s="1"/>
  <c r="AV83" i="7"/>
  <c r="AW83" i="7" s="1"/>
  <c r="BD83" i="7"/>
  <c r="BE83" i="7" s="1"/>
  <c r="BG83" i="7"/>
  <c r="BH83" i="7" s="1"/>
  <c r="J84" i="7"/>
  <c r="K84" i="7" s="1"/>
  <c r="N84" i="7"/>
  <c r="O84" i="7" s="1"/>
  <c r="Q84" i="7"/>
  <c r="R84" i="7" s="1"/>
  <c r="W84" i="7"/>
  <c r="X84" i="7" s="1"/>
  <c r="AA84" i="7"/>
  <c r="AB84" i="7" s="1"/>
  <c r="AG84" i="7"/>
  <c r="AH84" i="7" s="1"/>
  <c r="AJ84" i="7"/>
  <c r="AK84" i="7" s="1"/>
  <c r="AN84" i="7"/>
  <c r="AO84" i="7" s="1"/>
  <c r="AR84" i="7"/>
  <c r="AS84" i="7" s="1"/>
  <c r="AV84" i="7"/>
  <c r="AW84" i="7" s="1"/>
  <c r="BD84" i="7"/>
  <c r="BE84" i="7" s="1"/>
  <c r="BG84" i="7"/>
  <c r="BH84" i="7" s="1"/>
  <c r="E83" i="3"/>
  <c r="F83" i="3" s="1"/>
  <c r="J83" i="3"/>
  <c r="K83" i="3" s="1"/>
  <c r="N83" i="3"/>
  <c r="O83" i="3" s="1"/>
  <c r="Q83" i="3"/>
  <c r="R83" i="3" s="1"/>
  <c r="W83" i="3"/>
  <c r="X83" i="3" s="1"/>
  <c r="AA83" i="3"/>
  <c r="AB83" i="3" s="1"/>
  <c r="AG83" i="3"/>
  <c r="AH83" i="3" s="1"/>
  <c r="AJ83" i="3"/>
  <c r="AK83" i="3" s="1"/>
  <c r="AN83" i="3"/>
  <c r="AO83" i="3" s="1"/>
  <c r="AR83" i="3"/>
  <c r="AS83" i="3" s="1"/>
  <c r="AV83" i="3"/>
  <c r="AW83" i="3" s="1"/>
  <c r="E84" i="3"/>
  <c r="F84" i="3" s="1"/>
  <c r="J84" i="3"/>
  <c r="K84" i="3" s="1"/>
  <c r="N84" i="3"/>
  <c r="O84" i="3" s="1"/>
  <c r="Q84" i="3"/>
  <c r="R84" i="3" s="1"/>
  <c r="W84" i="3"/>
  <c r="X84" i="3" s="1"/>
  <c r="AA84" i="3"/>
  <c r="AB84" i="3" s="1"/>
  <c r="AG84" i="3"/>
  <c r="AH84" i="3" s="1"/>
  <c r="AJ84" i="3"/>
  <c r="AK84" i="3" s="1"/>
  <c r="AN84" i="3"/>
  <c r="AO84" i="3" s="1"/>
  <c r="AR84" i="3"/>
  <c r="AS84" i="3" s="1"/>
  <c r="AV84" i="3"/>
  <c r="AW84" i="3" s="1"/>
  <c r="D82" i="44"/>
  <c r="E82" i="44" s="1"/>
  <c r="H82" i="44"/>
  <c r="I82" i="44" s="1"/>
  <c r="N82" i="44"/>
  <c r="O82" i="44" s="1"/>
  <c r="D83" i="44"/>
  <c r="E83" i="44" s="1"/>
  <c r="H83" i="44"/>
  <c r="I83" i="44" s="1"/>
  <c r="N83" i="44"/>
  <c r="O83" i="44" s="1"/>
  <c r="D84" i="44"/>
  <c r="E84" i="44" s="1"/>
  <c r="H84" i="44"/>
  <c r="I84" i="44" s="1"/>
  <c r="N84" i="44"/>
  <c r="O84" i="44" s="1"/>
  <c r="D85" i="44"/>
  <c r="E85" i="44" s="1"/>
  <c r="H85" i="44"/>
  <c r="I85" i="44" s="1"/>
  <c r="N85" i="44"/>
  <c r="O85" i="44" s="1"/>
  <c r="S83" i="44"/>
  <c r="T83" i="44" s="1"/>
  <c r="S84" i="44"/>
  <c r="T84" i="44" s="1"/>
  <c r="S85" i="44"/>
  <c r="T85" i="44" s="1"/>
  <c r="A84" i="46" l="1"/>
  <c r="L84" i="6" s="1"/>
  <c r="A85" i="46"/>
  <c r="L85" i="6" s="1"/>
  <c r="A83" i="46"/>
  <c r="L83" i="6" s="1"/>
  <c r="A83" i="42"/>
  <c r="M83" i="6" s="1"/>
  <c r="A84" i="42"/>
  <c r="M84" i="6" s="1"/>
  <c r="A85" i="42"/>
  <c r="M85" i="6" s="1"/>
  <c r="A84" i="8"/>
  <c r="J84" i="6" s="1"/>
  <c r="A83" i="8"/>
  <c r="J83" i="6" s="1"/>
  <c r="A85" i="8"/>
  <c r="J85" i="6" s="1"/>
  <c r="A83" i="3"/>
  <c r="H83" i="6" s="1"/>
  <c r="A84" i="3"/>
  <c r="H84" i="6" s="1"/>
  <c r="K85" i="6"/>
  <c r="A84" i="44"/>
  <c r="K84" i="6" s="1"/>
  <c r="A83" i="44"/>
  <c r="K83" i="6" s="1"/>
  <c r="A84" i="7"/>
  <c r="I84" i="6" s="1"/>
  <c r="A83" i="7"/>
  <c r="I83" i="6" s="1"/>
  <c r="V1" i="40"/>
  <c r="A84" i="48"/>
  <c r="N84" i="6" s="1"/>
  <c r="A85" i="48"/>
  <c r="N85" i="6" s="1"/>
  <c r="A83" i="48"/>
  <c r="N83" i="6" s="1"/>
  <c r="CA71" i="19"/>
  <c r="A83" i="40"/>
  <c r="O83" i="6" s="1"/>
  <c r="A84" i="40"/>
  <c r="O84" i="6" s="1"/>
  <c r="A83" i="45"/>
  <c r="Q83" i="6" s="1"/>
  <c r="A85" i="40"/>
  <c r="O85" i="6" s="1"/>
  <c r="A84" i="45"/>
  <c r="Q84" i="6" s="1"/>
  <c r="BZ73" i="19"/>
  <c r="CA72" i="19"/>
  <c r="BU71" i="19"/>
  <c r="CA73" i="19"/>
  <c r="BP73" i="19"/>
  <c r="BY71" i="19"/>
  <c r="BW71" i="19"/>
  <c r="BU72" i="19"/>
  <c r="BS72" i="19"/>
  <c r="BQ73" i="19"/>
  <c r="BT73" i="19"/>
  <c r="BS73" i="19"/>
  <c r="CB72" i="19"/>
  <c r="BX71" i="19"/>
  <c r="BY72" i="19"/>
  <c r="BY73" i="19"/>
  <c r="BU73" i="19"/>
  <c r="BV71" i="19"/>
  <c r="BQ72" i="19"/>
  <c r="BS71" i="19"/>
  <c r="BR71" i="19"/>
  <c r="BQ71" i="19"/>
  <c r="BT71" i="19"/>
  <c r="BP72" i="19"/>
  <c r="BO72" i="19"/>
  <c r="BO73" i="19"/>
  <c r="BP71" i="19"/>
  <c r="BO71" i="19"/>
  <c r="BZ71" i="19"/>
  <c r="CC73" i="19"/>
  <c r="BX72" i="19"/>
  <c r="CC72" i="19"/>
  <c r="CB71" i="19"/>
  <c r="CB73" i="19"/>
  <c r="CC71" i="19"/>
  <c r="BW72" i="19"/>
  <c r="AE73" i="19"/>
  <c r="B72" i="19"/>
  <c r="AC73" i="19"/>
  <c r="AD73" i="19"/>
  <c r="C72" i="19"/>
  <c r="C70" i="37" s="1"/>
  <c r="F70" i="37" s="1"/>
  <c r="BX73" i="19"/>
  <c r="BR73" i="19"/>
  <c r="BR72" i="19"/>
  <c r="BW73" i="19"/>
  <c r="BZ72" i="19"/>
  <c r="BT72" i="19"/>
  <c r="BV72" i="19"/>
  <c r="BV73" i="19"/>
  <c r="E70" i="37" l="1"/>
  <c r="E72" i="37"/>
  <c r="B73" i="19"/>
  <c r="C73" i="19"/>
  <c r="C71" i="37" s="1"/>
  <c r="F71" i="37" s="1"/>
  <c r="E71" i="37" l="1"/>
  <c r="C43" i="3" l="1"/>
  <c r="C133" i="3" s="1"/>
  <c r="D43" i="3"/>
  <c r="D133" i="3" s="1"/>
  <c r="P43" i="3"/>
  <c r="P133" i="3" s="1"/>
  <c r="L43" i="3"/>
  <c r="L133" i="3" s="1"/>
  <c r="M43" i="3"/>
  <c r="M133" i="3" s="1"/>
  <c r="Q43" i="7"/>
  <c r="Q39" i="7"/>
  <c r="T52" i="40" l="1"/>
  <c r="E59" i="46"/>
  <c r="F59" i="46" s="1"/>
  <c r="M59" i="46"/>
  <c r="N59" i="46" s="1"/>
  <c r="I59" i="46"/>
  <c r="J59" i="46" s="1"/>
  <c r="BD37" i="7" l="1"/>
  <c r="Y76" i="40"/>
  <c r="Y72" i="40" l="1"/>
  <c r="Y109" i="40" s="1"/>
  <c r="Z72" i="40"/>
  <c r="Z70" i="40"/>
  <c r="Z74" i="40"/>
  <c r="Z73" i="40"/>
  <c r="Z109" i="40" l="1"/>
  <c r="D70" i="45"/>
  <c r="C70" i="45"/>
  <c r="L47" i="7" l="1"/>
  <c r="L133" i="7" s="1"/>
  <c r="M47" i="7"/>
  <c r="M133" i="7" s="1"/>
  <c r="BC41" i="7"/>
  <c r="BC133" i="7" s="1"/>
  <c r="AC41" i="7"/>
  <c r="AC133" i="7" s="1"/>
  <c r="G41" i="7"/>
  <c r="Y40" i="8"/>
  <c r="Y133" i="8" s="1"/>
  <c r="C40" i="8"/>
  <c r="C133" i="8" s="1"/>
  <c r="P40" i="7"/>
  <c r="P133" i="7" s="1"/>
  <c r="C40" i="7"/>
  <c r="C133" i="7" s="1"/>
  <c r="N24" i="40" l="1"/>
  <c r="AN12" i="3" l="1"/>
  <c r="AL34" i="7" l="1"/>
  <c r="AL133" i="7" s="1"/>
  <c r="D39" i="45"/>
  <c r="C39" i="45"/>
  <c r="G58" i="7" l="1"/>
  <c r="G133" i="7" s="1"/>
  <c r="AE113" i="40" l="1"/>
  <c r="AD113" i="40"/>
  <c r="AC113" i="40"/>
  <c r="S113" i="40"/>
  <c r="JD81" i="6" l="1"/>
  <c r="JC81" i="6"/>
  <c r="JD80" i="6"/>
  <c r="JC80" i="6"/>
  <c r="JD79" i="6"/>
  <c r="JC79" i="6"/>
  <c r="JD78" i="6"/>
  <c r="JC78" i="6"/>
  <c r="JD77" i="6"/>
  <c r="JC77" i="6"/>
  <c r="JD76" i="6"/>
  <c r="JC76" i="6"/>
  <c r="JD75" i="6"/>
  <c r="JC75" i="6"/>
  <c r="JD74" i="6"/>
  <c r="JC74" i="6"/>
  <c r="JD73" i="6"/>
  <c r="JC73" i="6"/>
  <c r="JD72" i="6"/>
  <c r="JC72" i="6"/>
  <c r="JD71" i="6"/>
  <c r="JC71" i="6"/>
  <c r="JD70" i="6"/>
  <c r="JC70" i="6"/>
  <c r="JD69" i="6"/>
  <c r="JC69" i="6"/>
  <c r="JD68" i="6"/>
  <c r="JC68" i="6"/>
  <c r="JD67" i="6"/>
  <c r="JC67" i="6"/>
  <c r="JD66" i="6"/>
  <c r="JC66" i="6"/>
  <c r="JD65" i="6"/>
  <c r="JC65" i="6"/>
  <c r="JD64" i="6"/>
  <c r="JC64" i="6"/>
  <c r="JD63" i="6"/>
  <c r="JC63" i="6"/>
  <c r="JD62" i="6"/>
  <c r="JC62" i="6"/>
  <c r="JD61" i="6"/>
  <c r="JC61" i="6"/>
  <c r="JD60" i="6"/>
  <c r="JC60" i="6"/>
  <c r="JD59" i="6"/>
  <c r="JC59" i="6"/>
  <c r="JD58" i="6"/>
  <c r="JC58" i="6"/>
  <c r="JD57" i="6"/>
  <c r="JC57" i="6"/>
  <c r="JD56" i="6"/>
  <c r="JC56" i="6"/>
  <c r="JD55" i="6"/>
  <c r="JC55" i="6"/>
  <c r="JD54" i="6"/>
  <c r="JC54" i="6"/>
  <c r="JD53" i="6"/>
  <c r="JC53" i="6"/>
  <c r="JD52" i="6"/>
  <c r="JC52" i="6"/>
  <c r="JD51" i="6"/>
  <c r="JC51" i="6"/>
  <c r="JD50" i="6"/>
  <c r="JC50" i="6"/>
  <c r="JD49" i="6"/>
  <c r="JC49" i="6"/>
  <c r="JD48" i="6"/>
  <c r="JC48" i="6"/>
  <c r="JD47" i="6"/>
  <c r="JC47" i="6"/>
  <c r="JD46" i="6"/>
  <c r="JC46" i="6"/>
  <c r="JD45" i="6"/>
  <c r="JC45" i="6"/>
  <c r="JD44" i="6"/>
  <c r="JC44" i="6"/>
  <c r="JD43" i="6"/>
  <c r="JC43" i="6"/>
  <c r="JD42" i="6"/>
  <c r="JC42" i="6"/>
  <c r="JD41" i="6"/>
  <c r="JC41" i="6"/>
  <c r="JD40" i="6"/>
  <c r="JC40" i="6"/>
  <c r="JD39" i="6"/>
  <c r="JC39" i="6"/>
  <c r="JD38" i="6"/>
  <c r="JC38" i="6"/>
  <c r="JD37" i="6"/>
  <c r="JC37" i="6"/>
  <c r="JD36" i="6"/>
  <c r="JC36" i="6"/>
  <c r="JD35" i="6"/>
  <c r="JC35" i="6"/>
  <c r="JD34" i="6"/>
  <c r="JC34" i="6"/>
  <c r="JD33" i="6"/>
  <c r="JC33" i="6"/>
  <c r="JD32" i="6"/>
  <c r="JC32" i="6"/>
  <c r="JD31" i="6"/>
  <c r="JC31" i="6"/>
  <c r="JD30" i="6"/>
  <c r="JC30" i="6"/>
  <c r="JD29" i="6"/>
  <c r="JC29" i="6"/>
  <c r="JD28" i="6"/>
  <c r="JC28" i="6"/>
  <c r="JD27" i="6"/>
  <c r="JC27" i="6"/>
  <c r="JD26" i="6"/>
  <c r="JC26" i="6"/>
  <c r="JD25" i="6"/>
  <c r="JC25" i="6"/>
  <c r="JD24" i="6"/>
  <c r="JC24" i="6"/>
  <c r="JD23" i="6"/>
  <c r="JC23" i="6"/>
  <c r="JD22" i="6"/>
  <c r="JC22" i="6"/>
  <c r="JD21" i="6"/>
  <c r="JC21" i="6"/>
  <c r="JD20" i="6"/>
  <c r="JC20" i="6"/>
  <c r="JD19" i="6"/>
  <c r="JC19" i="6"/>
  <c r="JD18" i="6"/>
  <c r="JC18" i="6"/>
  <c r="JD17" i="6"/>
  <c r="JC17" i="6"/>
  <c r="JD16" i="6"/>
  <c r="JC16" i="6"/>
  <c r="JC15" i="6"/>
  <c r="JD12" i="6"/>
  <c r="JC12" i="6"/>
  <c r="JD11" i="6"/>
  <c r="JC11" i="6"/>
  <c r="JD10" i="6"/>
  <c r="JC10" i="6"/>
  <c r="JD9" i="6"/>
  <c r="JC9" i="6"/>
  <c r="JD8" i="6"/>
  <c r="JC8" i="6"/>
  <c r="JC7" i="6"/>
  <c r="JD6" i="6"/>
  <c r="JC6" i="6"/>
  <c r="JD5" i="6"/>
  <c r="JC5" i="6"/>
  <c r="JC4" i="6"/>
  <c r="JC3" i="6"/>
  <c r="JD2" i="6"/>
  <c r="JC2" i="6"/>
  <c r="IJ81" i="6"/>
  <c r="II81" i="6"/>
  <c r="IJ80" i="6"/>
  <c r="II80" i="6"/>
  <c r="IJ79" i="6"/>
  <c r="II79" i="6"/>
  <c r="IJ78" i="6"/>
  <c r="II78" i="6"/>
  <c r="IJ77" i="6"/>
  <c r="II77" i="6"/>
  <c r="IJ76" i="6"/>
  <c r="II76" i="6"/>
  <c r="IJ75" i="6"/>
  <c r="II75" i="6"/>
  <c r="IJ74" i="6"/>
  <c r="II74" i="6"/>
  <c r="IJ73" i="6"/>
  <c r="II73" i="6"/>
  <c r="IJ72" i="6"/>
  <c r="II72" i="6"/>
  <c r="IJ71" i="6"/>
  <c r="II71" i="6"/>
  <c r="IJ70" i="6"/>
  <c r="II70" i="6"/>
  <c r="IJ69" i="6"/>
  <c r="II69" i="6"/>
  <c r="IJ68" i="6"/>
  <c r="II68" i="6"/>
  <c r="IJ67" i="6"/>
  <c r="II67" i="6"/>
  <c r="IJ66" i="6"/>
  <c r="II66" i="6"/>
  <c r="IJ65" i="6"/>
  <c r="II65" i="6"/>
  <c r="IJ64" i="6"/>
  <c r="II64" i="6"/>
  <c r="IJ63" i="6"/>
  <c r="II63" i="6"/>
  <c r="IJ62" i="6"/>
  <c r="II62" i="6"/>
  <c r="IJ61" i="6"/>
  <c r="II61" i="6"/>
  <c r="IJ60" i="6"/>
  <c r="II60" i="6"/>
  <c r="IJ59" i="6"/>
  <c r="II59" i="6"/>
  <c r="IJ58" i="6"/>
  <c r="II58" i="6"/>
  <c r="IJ57" i="6"/>
  <c r="II57" i="6"/>
  <c r="IJ56" i="6"/>
  <c r="II56" i="6"/>
  <c r="IJ55" i="6"/>
  <c r="II55" i="6"/>
  <c r="IJ54" i="6"/>
  <c r="II54" i="6"/>
  <c r="IJ53" i="6"/>
  <c r="II53" i="6"/>
  <c r="IJ52" i="6"/>
  <c r="II52" i="6"/>
  <c r="IJ51" i="6"/>
  <c r="II51" i="6"/>
  <c r="IJ50" i="6"/>
  <c r="II50" i="6"/>
  <c r="IJ49" i="6"/>
  <c r="II49" i="6"/>
  <c r="IJ48" i="6"/>
  <c r="II48" i="6"/>
  <c r="IJ47" i="6"/>
  <c r="II47" i="6"/>
  <c r="IJ46" i="6"/>
  <c r="II46" i="6"/>
  <c r="IJ45" i="6"/>
  <c r="II45" i="6"/>
  <c r="IJ44" i="6"/>
  <c r="II44" i="6"/>
  <c r="IJ43" i="6"/>
  <c r="II43" i="6"/>
  <c r="IJ42" i="6"/>
  <c r="II42" i="6"/>
  <c r="IJ41" i="6"/>
  <c r="II41" i="6"/>
  <c r="IJ40" i="6"/>
  <c r="II40" i="6"/>
  <c r="IJ39" i="6"/>
  <c r="II39" i="6"/>
  <c r="IJ38" i="6"/>
  <c r="II38" i="6"/>
  <c r="IJ37" i="6"/>
  <c r="II37" i="6"/>
  <c r="IJ36" i="6"/>
  <c r="II36" i="6"/>
  <c r="IJ35" i="6"/>
  <c r="II35" i="6"/>
  <c r="IJ34" i="6"/>
  <c r="II34" i="6"/>
  <c r="IJ33" i="6"/>
  <c r="II33" i="6"/>
  <c r="IJ32" i="6"/>
  <c r="II32" i="6"/>
  <c r="IJ31" i="6"/>
  <c r="II31" i="6"/>
  <c r="IJ30" i="6"/>
  <c r="II30" i="6"/>
  <c r="IJ29" i="6"/>
  <c r="II29" i="6"/>
  <c r="IJ28" i="6"/>
  <c r="II28" i="6"/>
  <c r="IJ27" i="6"/>
  <c r="II27" i="6"/>
  <c r="IJ26" i="6"/>
  <c r="II26" i="6"/>
  <c r="IJ25" i="6"/>
  <c r="II25" i="6"/>
  <c r="IJ24" i="6"/>
  <c r="II24" i="6"/>
  <c r="IJ23" i="6"/>
  <c r="II23" i="6"/>
  <c r="IJ22" i="6"/>
  <c r="II22" i="6"/>
  <c r="IJ21" i="6"/>
  <c r="II21" i="6"/>
  <c r="IJ20" i="6"/>
  <c r="II20" i="6"/>
  <c r="IJ19" i="6"/>
  <c r="II19" i="6"/>
  <c r="IJ18" i="6"/>
  <c r="II18" i="6"/>
  <c r="IJ17" i="6"/>
  <c r="II17" i="6"/>
  <c r="IJ16" i="6"/>
  <c r="II16" i="6"/>
  <c r="II15" i="6"/>
  <c r="IJ12" i="6"/>
  <c r="II12" i="6"/>
  <c r="IJ11" i="6"/>
  <c r="II11" i="6"/>
  <c r="IJ10" i="6"/>
  <c r="II10" i="6"/>
  <c r="IJ9" i="6"/>
  <c r="II9" i="6"/>
  <c r="IJ8" i="6"/>
  <c r="II8" i="6"/>
  <c r="II7" i="6"/>
  <c r="IJ6" i="6"/>
  <c r="II6" i="6"/>
  <c r="IJ5" i="6"/>
  <c r="II5" i="6"/>
  <c r="II4" i="6"/>
  <c r="II3" i="6"/>
  <c r="IJ2" i="6"/>
  <c r="II2" i="6"/>
  <c r="HP81" i="6"/>
  <c r="HO81" i="6"/>
  <c r="HP80" i="6"/>
  <c r="HO80" i="6"/>
  <c r="HP79" i="6"/>
  <c r="HO79" i="6"/>
  <c r="HP78" i="6"/>
  <c r="HO78" i="6"/>
  <c r="HP77" i="6"/>
  <c r="HO77" i="6"/>
  <c r="HP76" i="6"/>
  <c r="HO76" i="6"/>
  <c r="HP75" i="6"/>
  <c r="HO75" i="6"/>
  <c r="HP74" i="6"/>
  <c r="HO74" i="6"/>
  <c r="HP73" i="6"/>
  <c r="HO73" i="6"/>
  <c r="HP72" i="6"/>
  <c r="HO72" i="6"/>
  <c r="HP71" i="6"/>
  <c r="HO71" i="6"/>
  <c r="HP70" i="6"/>
  <c r="HO70" i="6"/>
  <c r="HP69" i="6"/>
  <c r="HO69" i="6"/>
  <c r="HP68" i="6"/>
  <c r="HO68" i="6"/>
  <c r="HP67" i="6"/>
  <c r="HO67" i="6"/>
  <c r="HP66" i="6"/>
  <c r="HO66" i="6"/>
  <c r="HP65" i="6"/>
  <c r="HO65" i="6"/>
  <c r="HP64" i="6"/>
  <c r="HO64" i="6"/>
  <c r="HP63" i="6"/>
  <c r="HO63" i="6"/>
  <c r="HP62" i="6"/>
  <c r="HO62" i="6"/>
  <c r="HP61" i="6"/>
  <c r="HO61" i="6"/>
  <c r="HP60" i="6"/>
  <c r="HO60" i="6"/>
  <c r="HP59" i="6"/>
  <c r="HO59" i="6"/>
  <c r="HP58" i="6"/>
  <c r="HO58" i="6"/>
  <c r="HP57" i="6"/>
  <c r="HO57" i="6"/>
  <c r="HP56" i="6"/>
  <c r="HO56" i="6"/>
  <c r="HP55" i="6"/>
  <c r="HO55" i="6"/>
  <c r="HP54" i="6"/>
  <c r="HO54" i="6"/>
  <c r="HP53" i="6"/>
  <c r="HO53" i="6"/>
  <c r="HP52" i="6"/>
  <c r="HO52" i="6"/>
  <c r="HP51" i="6"/>
  <c r="HO51" i="6"/>
  <c r="HP50" i="6"/>
  <c r="HO50" i="6"/>
  <c r="HP49" i="6"/>
  <c r="HO49" i="6"/>
  <c r="HP48" i="6"/>
  <c r="HO48" i="6"/>
  <c r="HP47" i="6"/>
  <c r="HO47" i="6"/>
  <c r="HP46" i="6"/>
  <c r="HO46" i="6"/>
  <c r="HP45" i="6"/>
  <c r="HO45" i="6"/>
  <c r="HP44" i="6"/>
  <c r="HO44" i="6"/>
  <c r="HP43" i="6"/>
  <c r="HO43" i="6"/>
  <c r="HP42" i="6"/>
  <c r="HO42" i="6"/>
  <c r="HP41" i="6"/>
  <c r="HO41" i="6"/>
  <c r="HP40" i="6"/>
  <c r="HO40" i="6"/>
  <c r="HP39" i="6"/>
  <c r="HO39" i="6"/>
  <c r="HP38" i="6"/>
  <c r="HO38" i="6"/>
  <c r="HP37" i="6"/>
  <c r="HO37" i="6"/>
  <c r="HP36" i="6"/>
  <c r="HO36" i="6"/>
  <c r="HP35" i="6"/>
  <c r="HO35" i="6"/>
  <c r="HP34" i="6"/>
  <c r="HO34" i="6"/>
  <c r="HP33" i="6"/>
  <c r="HO33" i="6"/>
  <c r="HP32" i="6"/>
  <c r="HO32" i="6"/>
  <c r="HP31" i="6"/>
  <c r="HO31" i="6"/>
  <c r="HP30" i="6"/>
  <c r="HO30" i="6"/>
  <c r="HP29" i="6"/>
  <c r="HO29" i="6"/>
  <c r="HP28" i="6"/>
  <c r="HO28" i="6"/>
  <c r="HP27" i="6"/>
  <c r="HO27" i="6"/>
  <c r="HP26" i="6"/>
  <c r="HO26" i="6"/>
  <c r="HP25" i="6"/>
  <c r="HO25" i="6"/>
  <c r="HP24" i="6"/>
  <c r="HO24" i="6"/>
  <c r="HP23" i="6"/>
  <c r="HO23" i="6"/>
  <c r="HP22" i="6"/>
  <c r="HO22" i="6"/>
  <c r="HP21" i="6"/>
  <c r="HO21" i="6"/>
  <c r="HP20" i="6"/>
  <c r="HO20" i="6"/>
  <c r="HP19" i="6"/>
  <c r="HO19" i="6"/>
  <c r="HP18" i="6"/>
  <c r="HO18" i="6"/>
  <c r="HP17" i="6"/>
  <c r="HO17" i="6"/>
  <c r="HP16" i="6"/>
  <c r="HO16" i="6"/>
  <c r="HO15" i="6"/>
  <c r="HP12" i="6"/>
  <c r="HO12" i="6"/>
  <c r="HP11" i="6"/>
  <c r="HO11" i="6"/>
  <c r="HP10" i="6"/>
  <c r="HO10" i="6"/>
  <c r="HP9" i="6"/>
  <c r="HO9" i="6"/>
  <c r="HP8" i="6"/>
  <c r="HO8" i="6"/>
  <c r="HO7" i="6"/>
  <c r="HP6" i="6"/>
  <c r="HO6" i="6"/>
  <c r="HP5" i="6"/>
  <c r="HO5" i="6"/>
  <c r="HO4" i="6"/>
  <c r="HO3" i="6"/>
  <c r="HP2" i="6"/>
  <c r="HO2" i="6"/>
  <c r="AV82" i="3"/>
  <c r="AW82" i="3" s="1"/>
  <c r="AR82" i="3"/>
  <c r="AS82" i="3" s="1"/>
  <c r="AN82" i="3"/>
  <c r="AO82" i="3" s="1"/>
  <c r="AV81" i="3"/>
  <c r="AW81" i="3" s="1"/>
  <c r="AR81" i="3"/>
  <c r="AS81" i="3" s="1"/>
  <c r="AN81" i="3"/>
  <c r="AO81" i="3" s="1"/>
  <c r="AV80" i="3"/>
  <c r="AW80" i="3" s="1"/>
  <c r="AR80" i="3"/>
  <c r="AS80" i="3" s="1"/>
  <c r="AN80" i="3"/>
  <c r="AO80" i="3" s="1"/>
  <c r="AV79" i="3"/>
  <c r="AW79" i="3" s="1"/>
  <c r="AR79" i="3"/>
  <c r="AS79" i="3" s="1"/>
  <c r="AN79" i="3"/>
  <c r="AO79" i="3" s="1"/>
  <c r="AV78" i="3"/>
  <c r="AW78" i="3" s="1"/>
  <c r="AR78" i="3"/>
  <c r="AS78" i="3" s="1"/>
  <c r="AN78" i="3"/>
  <c r="AO78" i="3" s="1"/>
  <c r="AV77" i="3"/>
  <c r="AW77" i="3" s="1"/>
  <c r="AR77" i="3"/>
  <c r="AS77" i="3" s="1"/>
  <c r="AN77" i="3"/>
  <c r="AO77" i="3" s="1"/>
  <c r="AV76" i="3"/>
  <c r="AW76" i="3" s="1"/>
  <c r="AR76" i="3"/>
  <c r="AS76" i="3" s="1"/>
  <c r="AN76" i="3"/>
  <c r="AO76" i="3" s="1"/>
  <c r="AV75" i="3"/>
  <c r="AW75" i="3" s="1"/>
  <c r="AR75" i="3"/>
  <c r="AS75" i="3" s="1"/>
  <c r="AN75" i="3"/>
  <c r="AO75" i="3" s="1"/>
  <c r="AV74" i="3"/>
  <c r="AW74" i="3" s="1"/>
  <c r="AR74" i="3"/>
  <c r="AS74" i="3" s="1"/>
  <c r="AN74" i="3"/>
  <c r="AO74" i="3" s="1"/>
  <c r="AV73" i="3"/>
  <c r="AW73" i="3" s="1"/>
  <c r="AR73" i="3"/>
  <c r="AS73" i="3" s="1"/>
  <c r="AN73" i="3"/>
  <c r="AO73" i="3" s="1"/>
  <c r="AV72" i="3"/>
  <c r="AW72" i="3" s="1"/>
  <c r="AR72" i="3"/>
  <c r="AS72" i="3" s="1"/>
  <c r="AN72" i="3"/>
  <c r="AO72" i="3" s="1"/>
  <c r="AV71" i="3"/>
  <c r="AW71" i="3" s="1"/>
  <c r="AR71" i="3"/>
  <c r="AS71" i="3" s="1"/>
  <c r="AN71" i="3"/>
  <c r="AO71" i="3" s="1"/>
  <c r="AV70" i="3"/>
  <c r="AW70" i="3" s="1"/>
  <c r="AR70" i="3"/>
  <c r="AS70" i="3" s="1"/>
  <c r="AN70" i="3"/>
  <c r="AO70" i="3" s="1"/>
  <c r="AV69" i="3"/>
  <c r="AW69" i="3" s="1"/>
  <c r="AR69" i="3"/>
  <c r="AS69" i="3" s="1"/>
  <c r="AN69" i="3"/>
  <c r="AO69" i="3" s="1"/>
  <c r="AV68" i="3"/>
  <c r="AW68" i="3" s="1"/>
  <c r="AR68" i="3"/>
  <c r="AS68" i="3" s="1"/>
  <c r="AN68" i="3"/>
  <c r="AO68" i="3" s="1"/>
  <c r="AV67" i="3"/>
  <c r="AW67" i="3" s="1"/>
  <c r="AR67" i="3"/>
  <c r="AS67" i="3" s="1"/>
  <c r="AN67" i="3"/>
  <c r="AO67" i="3" s="1"/>
  <c r="AV66" i="3"/>
  <c r="AW66" i="3" s="1"/>
  <c r="AR66" i="3"/>
  <c r="AS66" i="3" s="1"/>
  <c r="AN66" i="3"/>
  <c r="AO66" i="3" s="1"/>
  <c r="AV65" i="3"/>
  <c r="AW65" i="3" s="1"/>
  <c r="AR65" i="3"/>
  <c r="AS65" i="3" s="1"/>
  <c r="AN65" i="3"/>
  <c r="AO65" i="3" s="1"/>
  <c r="AV64" i="3"/>
  <c r="AW64" i="3" s="1"/>
  <c r="AR64" i="3"/>
  <c r="AS64" i="3" s="1"/>
  <c r="AN64" i="3"/>
  <c r="AO64" i="3" s="1"/>
  <c r="AV63" i="3"/>
  <c r="AW63" i="3" s="1"/>
  <c r="AR63" i="3"/>
  <c r="AS63" i="3" s="1"/>
  <c r="AN63" i="3"/>
  <c r="AO63" i="3" s="1"/>
  <c r="AV62" i="3"/>
  <c r="AW62" i="3" s="1"/>
  <c r="AR62" i="3"/>
  <c r="AS62" i="3" s="1"/>
  <c r="AN62" i="3"/>
  <c r="AO62" i="3" s="1"/>
  <c r="AV61" i="3"/>
  <c r="AW61" i="3" s="1"/>
  <c r="AR61" i="3"/>
  <c r="AS61" i="3" s="1"/>
  <c r="AN61" i="3"/>
  <c r="AO61" i="3" s="1"/>
  <c r="AV60" i="3"/>
  <c r="AW60" i="3" s="1"/>
  <c r="AR60" i="3"/>
  <c r="AS60" i="3" s="1"/>
  <c r="AN60" i="3"/>
  <c r="AO60" i="3" s="1"/>
  <c r="AV59" i="3"/>
  <c r="AW59" i="3" s="1"/>
  <c r="AR59" i="3"/>
  <c r="AS59" i="3" s="1"/>
  <c r="AN59" i="3"/>
  <c r="AO59" i="3" s="1"/>
  <c r="AV58" i="3"/>
  <c r="AW58" i="3" s="1"/>
  <c r="AR58" i="3"/>
  <c r="AS58" i="3" s="1"/>
  <c r="AN58" i="3"/>
  <c r="AO58" i="3" s="1"/>
  <c r="AV57" i="3"/>
  <c r="AW57" i="3" s="1"/>
  <c r="AR57" i="3"/>
  <c r="AS57" i="3" s="1"/>
  <c r="AN57" i="3"/>
  <c r="AO57" i="3" s="1"/>
  <c r="AV56" i="3"/>
  <c r="AW56" i="3" s="1"/>
  <c r="AR56" i="3"/>
  <c r="AS56" i="3" s="1"/>
  <c r="AN56" i="3"/>
  <c r="AO56" i="3" s="1"/>
  <c r="AV55" i="3"/>
  <c r="AW55" i="3" s="1"/>
  <c r="AR55" i="3"/>
  <c r="AS55" i="3" s="1"/>
  <c r="AN55" i="3"/>
  <c r="AO55" i="3" s="1"/>
  <c r="AV54" i="3"/>
  <c r="AW54" i="3" s="1"/>
  <c r="AR54" i="3"/>
  <c r="AS54" i="3" s="1"/>
  <c r="AN54" i="3"/>
  <c r="AO54" i="3" s="1"/>
  <c r="AV53" i="3"/>
  <c r="AW53" i="3" s="1"/>
  <c r="AR53" i="3"/>
  <c r="AS53" i="3" s="1"/>
  <c r="AN53" i="3"/>
  <c r="AO53" i="3" s="1"/>
  <c r="AV52" i="3"/>
  <c r="AW52" i="3" s="1"/>
  <c r="AR52" i="3"/>
  <c r="AS52" i="3" s="1"/>
  <c r="AN52" i="3"/>
  <c r="AO52" i="3" s="1"/>
  <c r="AV51" i="3"/>
  <c r="AW51" i="3" s="1"/>
  <c r="AR51" i="3"/>
  <c r="AS51" i="3" s="1"/>
  <c r="AN51" i="3"/>
  <c r="AO51" i="3" s="1"/>
  <c r="AV50" i="3"/>
  <c r="AW50" i="3" s="1"/>
  <c r="AR50" i="3"/>
  <c r="AS50" i="3" s="1"/>
  <c r="AN50" i="3"/>
  <c r="AO50" i="3" s="1"/>
  <c r="AV49" i="3"/>
  <c r="AW49" i="3" s="1"/>
  <c r="AR49" i="3"/>
  <c r="AS49" i="3" s="1"/>
  <c r="AN49" i="3"/>
  <c r="AO49" i="3" s="1"/>
  <c r="AV48" i="3"/>
  <c r="AW48" i="3" s="1"/>
  <c r="AR48" i="3"/>
  <c r="AS48" i="3" s="1"/>
  <c r="AN48" i="3"/>
  <c r="AO48" i="3" s="1"/>
  <c r="AV47" i="3"/>
  <c r="AW47" i="3" s="1"/>
  <c r="AR47" i="3"/>
  <c r="AS47" i="3" s="1"/>
  <c r="AN47" i="3"/>
  <c r="AO47" i="3" s="1"/>
  <c r="AV46" i="3"/>
  <c r="AW46" i="3" s="1"/>
  <c r="AR46" i="3"/>
  <c r="AS46" i="3" s="1"/>
  <c r="AN46" i="3"/>
  <c r="AO46" i="3" s="1"/>
  <c r="AV45" i="3"/>
  <c r="AW45" i="3" s="1"/>
  <c r="AR45" i="3"/>
  <c r="AS45" i="3" s="1"/>
  <c r="AN45" i="3"/>
  <c r="AO45" i="3" s="1"/>
  <c r="AV44" i="3"/>
  <c r="AW44" i="3" s="1"/>
  <c r="AR44" i="3"/>
  <c r="AS44" i="3" s="1"/>
  <c r="AN44" i="3"/>
  <c r="AO44" i="3" s="1"/>
  <c r="AV43" i="3"/>
  <c r="AW43" i="3" s="1"/>
  <c r="AR43" i="3"/>
  <c r="AS43" i="3" s="1"/>
  <c r="AN43" i="3"/>
  <c r="AO43" i="3" s="1"/>
  <c r="AV42" i="3"/>
  <c r="AW42" i="3" s="1"/>
  <c r="AR42" i="3"/>
  <c r="AS42" i="3" s="1"/>
  <c r="AN42" i="3"/>
  <c r="AO42" i="3" s="1"/>
  <c r="AV41" i="3"/>
  <c r="AW41" i="3" s="1"/>
  <c r="AR41" i="3"/>
  <c r="AS41" i="3" s="1"/>
  <c r="AN41" i="3"/>
  <c r="AO41" i="3" s="1"/>
  <c r="AV40" i="3"/>
  <c r="AW40" i="3" s="1"/>
  <c r="AR40" i="3"/>
  <c r="AS40" i="3" s="1"/>
  <c r="AN40" i="3"/>
  <c r="AO40" i="3" s="1"/>
  <c r="AV39" i="3"/>
  <c r="AW39" i="3" s="1"/>
  <c r="AR39" i="3"/>
  <c r="AS39" i="3" s="1"/>
  <c r="AN39" i="3"/>
  <c r="AO39" i="3" s="1"/>
  <c r="AV38" i="3"/>
  <c r="AW38" i="3" s="1"/>
  <c r="AR38" i="3"/>
  <c r="AS38" i="3" s="1"/>
  <c r="AN38" i="3"/>
  <c r="AO38" i="3" s="1"/>
  <c r="AV37" i="3"/>
  <c r="AW37" i="3" s="1"/>
  <c r="AR37" i="3"/>
  <c r="AS37" i="3" s="1"/>
  <c r="AN37" i="3"/>
  <c r="AO37" i="3" s="1"/>
  <c r="AV36" i="3"/>
  <c r="AW36" i="3" s="1"/>
  <c r="AR36" i="3"/>
  <c r="AS36" i="3" s="1"/>
  <c r="AN36" i="3"/>
  <c r="AO36" i="3" s="1"/>
  <c r="AV35" i="3"/>
  <c r="AW35" i="3" s="1"/>
  <c r="AR35" i="3"/>
  <c r="AS35" i="3" s="1"/>
  <c r="AN35" i="3"/>
  <c r="AO35" i="3" s="1"/>
  <c r="AV34" i="3"/>
  <c r="AW34" i="3" s="1"/>
  <c r="AR34" i="3"/>
  <c r="AS34" i="3" s="1"/>
  <c r="AN34" i="3"/>
  <c r="AO34" i="3" s="1"/>
  <c r="AV33" i="3"/>
  <c r="AW33" i="3" s="1"/>
  <c r="AR33" i="3"/>
  <c r="AS33" i="3" s="1"/>
  <c r="AN33" i="3"/>
  <c r="AO33" i="3" s="1"/>
  <c r="AV32" i="3"/>
  <c r="AW32" i="3" s="1"/>
  <c r="AR32" i="3"/>
  <c r="AS32" i="3" s="1"/>
  <c r="AN32" i="3"/>
  <c r="AO32" i="3" s="1"/>
  <c r="AV31" i="3"/>
  <c r="AW31" i="3" s="1"/>
  <c r="AR31" i="3"/>
  <c r="AS31" i="3" s="1"/>
  <c r="AN31" i="3"/>
  <c r="AO31" i="3" s="1"/>
  <c r="AV30" i="3"/>
  <c r="AW30" i="3" s="1"/>
  <c r="AR30" i="3"/>
  <c r="AS30" i="3" s="1"/>
  <c r="AN30" i="3"/>
  <c r="AO30" i="3" s="1"/>
  <c r="AV29" i="3"/>
  <c r="AW29" i="3" s="1"/>
  <c r="AR29" i="3"/>
  <c r="AS29" i="3" s="1"/>
  <c r="AN29" i="3"/>
  <c r="AO29" i="3" s="1"/>
  <c r="AV28" i="3"/>
  <c r="AW28" i="3" s="1"/>
  <c r="AR28" i="3"/>
  <c r="AS28" i="3" s="1"/>
  <c r="AN28" i="3"/>
  <c r="AO28" i="3" s="1"/>
  <c r="AV27" i="3"/>
  <c r="AW27" i="3" s="1"/>
  <c r="AR27" i="3"/>
  <c r="AS27" i="3" s="1"/>
  <c r="AN27" i="3"/>
  <c r="AO27" i="3" s="1"/>
  <c r="AV26" i="3"/>
  <c r="AW26" i="3" s="1"/>
  <c r="AR26" i="3"/>
  <c r="AS26" i="3" s="1"/>
  <c r="AN26" i="3"/>
  <c r="AO26" i="3" s="1"/>
  <c r="AV25" i="3"/>
  <c r="AW25" i="3" s="1"/>
  <c r="AR25" i="3"/>
  <c r="AS25" i="3" s="1"/>
  <c r="AN25" i="3"/>
  <c r="AO25" i="3" s="1"/>
  <c r="AV24" i="3"/>
  <c r="AW24" i="3" s="1"/>
  <c r="AR24" i="3"/>
  <c r="AS24" i="3" s="1"/>
  <c r="AN24" i="3"/>
  <c r="AO24" i="3" s="1"/>
  <c r="AV23" i="3"/>
  <c r="AW23" i="3" s="1"/>
  <c r="AR23" i="3"/>
  <c r="AS23" i="3" s="1"/>
  <c r="AN23" i="3"/>
  <c r="AO23" i="3" s="1"/>
  <c r="AV22" i="3"/>
  <c r="AW22" i="3" s="1"/>
  <c r="AR22" i="3"/>
  <c r="AS22" i="3" s="1"/>
  <c r="AN22" i="3"/>
  <c r="AO22" i="3" s="1"/>
  <c r="AV21" i="3"/>
  <c r="AW21" i="3" s="1"/>
  <c r="AR21" i="3"/>
  <c r="AS21" i="3" s="1"/>
  <c r="AN21" i="3"/>
  <c r="AO21" i="3" s="1"/>
  <c r="AV20" i="3"/>
  <c r="AW20" i="3" s="1"/>
  <c r="AR20" i="3"/>
  <c r="AS20" i="3" s="1"/>
  <c r="AN20" i="3"/>
  <c r="AO20" i="3" s="1"/>
  <c r="AV19" i="3"/>
  <c r="AW19" i="3" s="1"/>
  <c r="AR19" i="3"/>
  <c r="AS19" i="3" s="1"/>
  <c r="AN19" i="3"/>
  <c r="AO19" i="3" s="1"/>
  <c r="AV18" i="3"/>
  <c r="AW18" i="3" s="1"/>
  <c r="AR18" i="3"/>
  <c r="AS18" i="3" s="1"/>
  <c r="AN18" i="3"/>
  <c r="AO18" i="3" s="1"/>
  <c r="AV17" i="3"/>
  <c r="AW17" i="3" s="1"/>
  <c r="AR17" i="3"/>
  <c r="AS17" i="3" s="1"/>
  <c r="AN17" i="3"/>
  <c r="AO17" i="3" s="1"/>
  <c r="AV16" i="3"/>
  <c r="AR16" i="3"/>
  <c r="AN16" i="3"/>
  <c r="AU13" i="3"/>
  <c r="AT13" i="3"/>
  <c r="AQ13" i="3"/>
  <c r="AP13" i="3"/>
  <c r="AM13" i="3"/>
  <c r="AL13" i="3"/>
  <c r="AV12" i="3"/>
  <c r="AR12" i="3"/>
  <c r="AV11" i="3"/>
  <c r="AR11" i="3"/>
  <c r="AN11" i="3"/>
  <c r="JE40" i="6" l="1"/>
  <c r="JF40" i="6" s="1"/>
  <c r="HQ20" i="6"/>
  <c r="HR20" i="6" s="1"/>
  <c r="HQ24" i="6"/>
  <c r="HR24" i="6" s="1"/>
  <c r="HQ28" i="6"/>
  <c r="HR28" i="6" s="1"/>
  <c r="HQ32" i="6"/>
  <c r="HR32" i="6" s="1"/>
  <c r="HQ36" i="6"/>
  <c r="HR36" i="6" s="1"/>
  <c r="HQ40" i="6"/>
  <c r="HR40" i="6" s="1"/>
  <c r="HQ44" i="6"/>
  <c r="HR44" i="6" s="1"/>
  <c r="HQ48" i="6"/>
  <c r="HR48" i="6" s="1"/>
  <c r="HQ56" i="6"/>
  <c r="HR56" i="6" s="1"/>
  <c r="HQ60" i="6"/>
  <c r="HR60" i="6" s="1"/>
  <c r="HQ64" i="6"/>
  <c r="HR64" i="6" s="1"/>
  <c r="HQ68" i="6"/>
  <c r="HR68" i="6" s="1"/>
  <c r="HQ72" i="6"/>
  <c r="HR72" i="6" s="1"/>
  <c r="HQ76" i="6"/>
  <c r="HR76" i="6" s="1"/>
  <c r="JE58" i="6"/>
  <c r="JF58" i="6" s="1"/>
  <c r="JE70" i="6"/>
  <c r="JF70" i="6" s="1"/>
  <c r="JE74" i="6"/>
  <c r="JF74" i="6" s="1"/>
  <c r="JE78" i="6"/>
  <c r="JF78" i="6" s="1"/>
  <c r="JE50" i="6"/>
  <c r="JF50" i="6" s="1"/>
  <c r="JE30" i="6"/>
  <c r="JF30" i="6" s="1"/>
  <c r="JE34" i="6"/>
  <c r="JF34" i="6" s="1"/>
  <c r="JE38" i="6"/>
  <c r="JF38" i="6" s="1"/>
  <c r="JE42" i="6"/>
  <c r="JF42" i="6" s="1"/>
  <c r="JE46" i="6"/>
  <c r="JF46" i="6" s="1"/>
  <c r="JE62" i="6"/>
  <c r="JF62" i="6" s="1"/>
  <c r="JE66" i="6"/>
  <c r="JF66" i="6" s="1"/>
  <c r="AV133" i="3"/>
  <c r="IK35" i="6"/>
  <c r="IL35" i="6" s="1"/>
  <c r="IK59" i="6"/>
  <c r="IL59" i="6" s="1"/>
  <c r="AO16" i="3"/>
  <c r="AO133" i="3" s="1"/>
  <c r="AN133" i="3"/>
  <c r="AS16" i="3"/>
  <c r="AS133" i="3" s="1"/>
  <c r="AR133" i="3"/>
  <c r="AL1" i="3"/>
  <c r="AL136" i="3" s="1"/>
  <c r="AM1" i="3"/>
  <c r="AM136" i="3" s="1"/>
  <c r="AQ1" i="3"/>
  <c r="AQ136" i="3" s="1"/>
  <c r="AT1" i="3"/>
  <c r="AT136" i="3" s="1"/>
  <c r="HQ16" i="6"/>
  <c r="AP1" i="3"/>
  <c r="AP136" i="3" s="1"/>
  <c r="AU1" i="3"/>
  <c r="AU136" i="3" s="1"/>
  <c r="IK37" i="6"/>
  <c r="IL37" i="6" s="1"/>
  <c r="JC13" i="6"/>
  <c r="IK67" i="6"/>
  <c r="IL67" i="6" s="1"/>
  <c r="JE18" i="6"/>
  <c r="JF18" i="6" s="1"/>
  <c r="JE26" i="6"/>
  <c r="JF26" i="6" s="1"/>
  <c r="IK61" i="6"/>
  <c r="IL61" i="6" s="1"/>
  <c r="JE16" i="6"/>
  <c r="HQ80" i="6"/>
  <c r="HR80" i="6" s="1"/>
  <c r="HQ62" i="6"/>
  <c r="HR62" i="6" s="1"/>
  <c r="HQ26" i="6"/>
  <c r="HR26" i="6" s="1"/>
  <c r="IJ13" i="6"/>
  <c r="IK50" i="6"/>
  <c r="IL50" i="6" s="1"/>
  <c r="JE64" i="6"/>
  <c r="JF64" i="6" s="1"/>
  <c r="HQ35" i="6"/>
  <c r="HR35" i="6" s="1"/>
  <c r="HQ43" i="6"/>
  <c r="HR43" i="6" s="1"/>
  <c r="HQ67" i="6"/>
  <c r="HR67" i="6" s="1"/>
  <c r="IK18" i="6"/>
  <c r="IL18" i="6" s="1"/>
  <c r="IK22" i="6"/>
  <c r="IL22" i="6" s="1"/>
  <c r="IK30" i="6"/>
  <c r="IL30" i="6" s="1"/>
  <c r="IK34" i="6"/>
  <c r="IL34" i="6" s="1"/>
  <c r="IK38" i="6"/>
  <c r="IL38" i="6" s="1"/>
  <c r="IK42" i="6"/>
  <c r="IL42" i="6" s="1"/>
  <c r="IK46" i="6"/>
  <c r="IL46" i="6" s="1"/>
  <c r="IK54" i="6"/>
  <c r="IL54" i="6" s="1"/>
  <c r="IK58" i="6"/>
  <c r="IL58" i="6" s="1"/>
  <c r="IK62" i="6"/>
  <c r="IL62" i="6" s="1"/>
  <c r="IK66" i="6"/>
  <c r="IL66" i="6" s="1"/>
  <c r="IK70" i="6"/>
  <c r="IL70" i="6" s="1"/>
  <c r="IK74" i="6"/>
  <c r="IL74" i="6" s="1"/>
  <c r="IK78" i="6"/>
  <c r="IL78" i="6" s="1"/>
  <c r="JE17" i="6"/>
  <c r="JF17" i="6" s="1"/>
  <c r="JE21" i="6"/>
  <c r="JF21" i="6" s="1"/>
  <c r="JE25" i="6"/>
  <c r="JF25" i="6" s="1"/>
  <c r="JE29" i="6"/>
  <c r="JF29" i="6" s="1"/>
  <c r="JE33" i="6"/>
  <c r="JF33" i="6" s="1"/>
  <c r="JE37" i="6"/>
  <c r="JF37" i="6" s="1"/>
  <c r="JE41" i="6"/>
  <c r="JF41" i="6" s="1"/>
  <c r="JE45" i="6"/>
  <c r="JF45" i="6" s="1"/>
  <c r="JE49" i="6"/>
  <c r="JF49" i="6" s="1"/>
  <c r="JE53" i="6"/>
  <c r="JF53" i="6" s="1"/>
  <c r="JE57" i="6"/>
  <c r="JF57" i="6" s="1"/>
  <c r="JE61" i="6"/>
  <c r="JF61" i="6" s="1"/>
  <c r="JE65" i="6"/>
  <c r="JF65" i="6" s="1"/>
  <c r="JE69" i="6"/>
  <c r="JF69" i="6" s="1"/>
  <c r="JE73" i="6"/>
  <c r="JF73" i="6" s="1"/>
  <c r="JE77" i="6"/>
  <c r="JF77" i="6" s="1"/>
  <c r="JE81" i="6"/>
  <c r="JF81" i="6" s="1"/>
  <c r="HQ75" i="6"/>
  <c r="HR75" i="6" s="1"/>
  <c r="IK26" i="6"/>
  <c r="IL26" i="6" s="1"/>
  <c r="JE12" i="6"/>
  <c r="HQ18" i="6"/>
  <c r="HR18" i="6" s="1"/>
  <c r="HQ22" i="6"/>
  <c r="HR22" i="6" s="1"/>
  <c r="HQ30" i="6"/>
  <c r="HR30" i="6" s="1"/>
  <c r="HQ34" i="6"/>
  <c r="HR34" i="6" s="1"/>
  <c r="HQ38" i="6"/>
  <c r="HR38" i="6" s="1"/>
  <c r="HQ42" i="6"/>
  <c r="HR42" i="6" s="1"/>
  <c r="HQ46" i="6"/>
  <c r="HR46" i="6" s="1"/>
  <c r="HQ50" i="6"/>
  <c r="HR50" i="6" s="1"/>
  <c r="HQ54" i="6"/>
  <c r="HR54" i="6" s="1"/>
  <c r="HQ58" i="6"/>
  <c r="HR58" i="6" s="1"/>
  <c r="HQ66" i="6"/>
  <c r="HR66" i="6" s="1"/>
  <c r="HQ70" i="6"/>
  <c r="HR70" i="6" s="1"/>
  <c r="HQ74" i="6"/>
  <c r="HR74" i="6" s="1"/>
  <c r="HQ78" i="6"/>
  <c r="HR78" i="6" s="1"/>
  <c r="IK17" i="6"/>
  <c r="IL17" i="6" s="1"/>
  <c r="IK21" i="6"/>
  <c r="IL21" i="6" s="1"/>
  <c r="IK25" i="6"/>
  <c r="IL25" i="6" s="1"/>
  <c r="IK29" i="6"/>
  <c r="IL29" i="6" s="1"/>
  <c r="IK33" i="6"/>
  <c r="IL33" i="6" s="1"/>
  <c r="IK41" i="6"/>
  <c r="IL41" i="6" s="1"/>
  <c r="IK45" i="6"/>
  <c r="IL45" i="6" s="1"/>
  <c r="IK49" i="6"/>
  <c r="IL49" i="6" s="1"/>
  <c r="IK53" i="6"/>
  <c r="IL53" i="6" s="1"/>
  <c r="IK65" i="6"/>
  <c r="IL65" i="6" s="1"/>
  <c r="IK69" i="6"/>
  <c r="IL69" i="6" s="1"/>
  <c r="IK73" i="6"/>
  <c r="IL73" i="6" s="1"/>
  <c r="IK77" i="6"/>
  <c r="IL77" i="6" s="1"/>
  <c r="IK81" i="6"/>
  <c r="IL81" i="6" s="1"/>
  <c r="JE20" i="6"/>
  <c r="JF20" i="6" s="1"/>
  <c r="JE24" i="6"/>
  <c r="JF24" i="6" s="1"/>
  <c r="JE28" i="6"/>
  <c r="JF28" i="6" s="1"/>
  <c r="JE32" i="6"/>
  <c r="JF32" i="6" s="1"/>
  <c r="JE36" i="6"/>
  <c r="JF36" i="6" s="1"/>
  <c r="JE44" i="6"/>
  <c r="JF44" i="6" s="1"/>
  <c r="JE48" i="6"/>
  <c r="JF48" i="6" s="1"/>
  <c r="JE52" i="6"/>
  <c r="JF52" i="6" s="1"/>
  <c r="JE56" i="6"/>
  <c r="JF56" i="6" s="1"/>
  <c r="JE60" i="6"/>
  <c r="JF60" i="6" s="1"/>
  <c r="JE68" i="6"/>
  <c r="JF68" i="6" s="1"/>
  <c r="JE72" i="6"/>
  <c r="JF72" i="6" s="1"/>
  <c r="JE76" i="6"/>
  <c r="JF76" i="6" s="1"/>
  <c r="JE80" i="6"/>
  <c r="JF80" i="6" s="1"/>
  <c r="IK57" i="6"/>
  <c r="IL57" i="6" s="1"/>
  <c r="IK12" i="6"/>
  <c r="IK23" i="6"/>
  <c r="IL23" i="6" s="1"/>
  <c r="IK27" i="6"/>
  <c r="IL27" i="6" s="1"/>
  <c r="IK39" i="6"/>
  <c r="IL39" i="6" s="1"/>
  <c r="IK43" i="6"/>
  <c r="IL43" i="6" s="1"/>
  <c r="IK47" i="6"/>
  <c r="IL47" i="6" s="1"/>
  <c r="IK55" i="6"/>
  <c r="IL55" i="6" s="1"/>
  <c r="IK63" i="6"/>
  <c r="IL63" i="6" s="1"/>
  <c r="IK71" i="6"/>
  <c r="IL71" i="6" s="1"/>
  <c r="IK75" i="6"/>
  <c r="IL75" i="6" s="1"/>
  <c r="IK79" i="6"/>
  <c r="IL79" i="6" s="1"/>
  <c r="JE54" i="6"/>
  <c r="JF54" i="6" s="1"/>
  <c r="HQ11" i="6"/>
  <c r="IK20" i="6"/>
  <c r="IL20" i="6" s="1"/>
  <c r="IK24" i="6"/>
  <c r="IL24" i="6" s="1"/>
  <c r="IK28" i="6"/>
  <c r="IL28" i="6" s="1"/>
  <c r="IK32" i="6"/>
  <c r="IL32" i="6" s="1"/>
  <c r="IK36" i="6"/>
  <c r="IL36" i="6" s="1"/>
  <c r="IK40" i="6"/>
  <c r="IL40" i="6" s="1"/>
  <c r="IK44" i="6"/>
  <c r="IL44" i="6" s="1"/>
  <c r="IK48" i="6"/>
  <c r="IL48" i="6" s="1"/>
  <c r="IK52" i="6"/>
  <c r="IL52" i="6" s="1"/>
  <c r="IK56" i="6"/>
  <c r="IL56" i="6" s="1"/>
  <c r="IK60" i="6"/>
  <c r="IL60" i="6" s="1"/>
  <c r="IK64" i="6"/>
  <c r="IL64" i="6" s="1"/>
  <c r="IK68" i="6"/>
  <c r="IL68" i="6" s="1"/>
  <c r="IK72" i="6"/>
  <c r="IL72" i="6" s="1"/>
  <c r="IK76" i="6"/>
  <c r="IL76" i="6" s="1"/>
  <c r="IK80" i="6"/>
  <c r="IL80" i="6" s="1"/>
  <c r="JE19" i="6"/>
  <c r="JF19" i="6" s="1"/>
  <c r="JE27" i="6"/>
  <c r="JF27" i="6" s="1"/>
  <c r="JE35" i="6"/>
  <c r="JF35" i="6" s="1"/>
  <c r="JE43" i="6"/>
  <c r="JF43" i="6" s="1"/>
  <c r="JE51" i="6"/>
  <c r="JF51" i="6" s="1"/>
  <c r="JE59" i="6"/>
  <c r="JF59" i="6" s="1"/>
  <c r="JE67" i="6"/>
  <c r="JF67" i="6" s="1"/>
  <c r="JE75" i="6"/>
  <c r="JF75" i="6" s="1"/>
  <c r="JD13" i="6"/>
  <c r="HP13" i="6"/>
  <c r="HQ52" i="6"/>
  <c r="HR52" i="6" s="1"/>
  <c r="IK31" i="6"/>
  <c r="IL31" i="6" s="1"/>
  <c r="IK51" i="6"/>
  <c r="IL51" i="6" s="1"/>
  <c r="JE22" i="6"/>
  <c r="JF22" i="6" s="1"/>
  <c r="HO13" i="6"/>
  <c r="HQ27" i="6"/>
  <c r="HR27" i="6" s="1"/>
  <c r="HQ21" i="6"/>
  <c r="HR21" i="6" s="1"/>
  <c r="HQ59" i="6"/>
  <c r="HR59" i="6" s="1"/>
  <c r="IK16" i="6"/>
  <c r="IK19" i="6"/>
  <c r="IL19" i="6" s="1"/>
  <c r="HQ51" i="6"/>
  <c r="HR51" i="6" s="1"/>
  <c r="HQ19" i="6"/>
  <c r="HR19" i="6" s="1"/>
  <c r="HQ23" i="6"/>
  <c r="HR23" i="6" s="1"/>
  <c r="HQ31" i="6"/>
  <c r="HR31" i="6" s="1"/>
  <c r="HQ39" i="6"/>
  <c r="HR39" i="6" s="1"/>
  <c r="HQ47" i="6"/>
  <c r="HR47" i="6" s="1"/>
  <c r="HQ55" i="6"/>
  <c r="HR55" i="6" s="1"/>
  <c r="HQ63" i="6"/>
  <c r="HR63" i="6" s="1"/>
  <c r="HQ71" i="6"/>
  <c r="HR71" i="6" s="1"/>
  <c r="HQ79" i="6"/>
  <c r="HR79" i="6" s="1"/>
  <c r="HQ17" i="6"/>
  <c r="HR17" i="6" s="1"/>
  <c r="HQ25" i="6"/>
  <c r="HR25" i="6" s="1"/>
  <c r="HQ29" i="6"/>
  <c r="HR29" i="6" s="1"/>
  <c r="HQ33" i="6"/>
  <c r="HR33" i="6" s="1"/>
  <c r="HQ37" i="6"/>
  <c r="HR37" i="6" s="1"/>
  <c r="HQ41" i="6"/>
  <c r="HR41" i="6" s="1"/>
  <c r="HQ45" i="6"/>
  <c r="HR45" i="6" s="1"/>
  <c r="HQ49" i="6"/>
  <c r="HR49" i="6" s="1"/>
  <c r="HQ53" i="6"/>
  <c r="HR53" i="6" s="1"/>
  <c r="HQ57" i="6"/>
  <c r="HR57" i="6" s="1"/>
  <c r="HQ61" i="6"/>
  <c r="HR61" i="6" s="1"/>
  <c r="HQ65" i="6"/>
  <c r="HR65" i="6" s="1"/>
  <c r="HQ69" i="6"/>
  <c r="HR69" i="6" s="1"/>
  <c r="HQ73" i="6"/>
  <c r="HR73" i="6" s="1"/>
  <c r="HQ77" i="6"/>
  <c r="HR77" i="6" s="1"/>
  <c r="HQ81" i="6"/>
  <c r="HR81" i="6" s="1"/>
  <c r="JE23" i="6"/>
  <c r="JF23" i="6" s="1"/>
  <c r="JE31" i="6"/>
  <c r="JF31" i="6" s="1"/>
  <c r="JE39" i="6"/>
  <c r="JF39" i="6" s="1"/>
  <c r="JE47" i="6"/>
  <c r="JF47" i="6" s="1"/>
  <c r="JE55" i="6"/>
  <c r="JF55" i="6" s="1"/>
  <c r="JE63" i="6"/>
  <c r="JF63" i="6" s="1"/>
  <c r="JE71" i="6"/>
  <c r="JF71" i="6" s="1"/>
  <c r="JE79" i="6"/>
  <c r="JF79" i="6" s="1"/>
  <c r="JE11" i="6"/>
  <c r="II13" i="6"/>
  <c r="IK11" i="6"/>
  <c r="HQ12" i="6"/>
  <c r="AV13" i="3"/>
  <c r="AR13" i="3"/>
  <c r="AN13" i="3"/>
  <c r="AW16" i="3"/>
  <c r="AW133" i="3" s="1"/>
  <c r="Q34" i="3"/>
  <c r="G34" i="3"/>
  <c r="O33" i="8"/>
  <c r="O133" i="8" s="1"/>
  <c r="AU138" i="3" l="1"/>
  <c r="AL138" i="3"/>
  <c r="AP138" i="3"/>
  <c r="AT138" i="3"/>
  <c r="HR16" i="6"/>
  <c r="AQ138" i="3"/>
  <c r="AM138" i="3"/>
  <c r="IL16" i="6"/>
  <c r="JF16" i="6"/>
  <c r="HQ13" i="6"/>
  <c r="JE13" i="6"/>
  <c r="IK13" i="6"/>
  <c r="AG41" i="40"/>
  <c r="HP133" i="6" l="1"/>
  <c r="HP1" i="6" s="1"/>
  <c r="HP136" i="6" s="1"/>
  <c r="HP138" i="6" s="1"/>
  <c r="JD133" i="6"/>
  <c r="JD1" i="6" s="1"/>
  <c r="JD136" i="6" s="1"/>
  <c r="JD138" i="6" s="1"/>
  <c r="IJ133" i="6"/>
  <c r="IJ1" i="6" s="1"/>
  <c r="IJ136" i="6" s="1"/>
  <c r="IJ138" i="6" s="1"/>
  <c r="JC133" i="6"/>
  <c r="JC1" i="6" s="1"/>
  <c r="JC136" i="6" s="1"/>
  <c r="JC138" i="6" s="1"/>
  <c r="II133" i="6"/>
  <c r="II1" i="6" s="1"/>
  <c r="II136" i="6" s="1"/>
  <c r="II138" i="6" s="1"/>
  <c r="HO133" i="6"/>
  <c r="HO1" i="6" s="1"/>
  <c r="HO136" i="6" s="1"/>
  <c r="HO138" i="6" s="1"/>
  <c r="BX15" i="6"/>
  <c r="IL133" i="6" l="1"/>
  <c r="IK133" i="6"/>
  <c r="HR133" i="6"/>
  <c r="HQ133" i="6"/>
  <c r="JF133" i="6"/>
  <c r="JE133" i="6"/>
  <c r="ET15" i="6"/>
  <c r="EW81" i="6"/>
  <c r="EV81" i="6"/>
  <c r="EU81" i="6"/>
  <c r="ET81" i="6"/>
  <c r="EW80" i="6"/>
  <c r="EV80" i="6"/>
  <c r="EU80" i="6"/>
  <c r="ET80" i="6"/>
  <c r="EW79" i="6"/>
  <c r="EV79" i="6"/>
  <c r="EU79" i="6"/>
  <c r="ET79" i="6"/>
  <c r="EW78" i="6"/>
  <c r="EV78" i="6"/>
  <c r="EU78" i="6"/>
  <c r="ET78" i="6"/>
  <c r="EW77" i="6"/>
  <c r="EV77" i="6"/>
  <c r="EU77" i="6"/>
  <c r="ET77" i="6"/>
  <c r="EW76" i="6"/>
  <c r="EV76" i="6"/>
  <c r="EU76" i="6"/>
  <c r="ET76" i="6"/>
  <c r="EW75" i="6"/>
  <c r="EV75" i="6"/>
  <c r="EU75" i="6"/>
  <c r="ET75" i="6"/>
  <c r="EW74" i="6"/>
  <c r="EV74" i="6"/>
  <c r="EU74" i="6"/>
  <c r="ET74" i="6"/>
  <c r="EW73" i="6"/>
  <c r="EV73" i="6"/>
  <c r="EU73" i="6"/>
  <c r="ET73" i="6"/>
  <c r="EW72" i="6"/>
  <c r="EV72" i="6"/>
  <c r="EU72" i="6"/>
  <c r="ET72" i="6"/>
  <c r="EW71" i="6"/>
  <c r="EV71" i="6"/>
  <c r="EU71" i="6"/>
  <c r="ET71" i="6"/>
  <c r="EW70" i="6"/>
  <c r="EV70" i="6"/>
  <c r="EU70" i="6"/>
  <c r="ET70" i="6"/>
  <c r="EW69" i="6"/>
  <c r="EV69" i="6"/>
  <c r="EU69" i="6"/>
  <c r="ET69" i="6"/>
  <c r="EW68" i="6"/>
  <c r="EV68" i="6"/>
  <c r="EU68" i="6"/>
  <c r="ET68" i="6"/>
  <c r="EW67" i="6"/>
  <c r="EV67" i="6"/>
  <c r="EW66" i="6"/>
  <c r="EV66" i="6"/>
  <c r="EU66" i="6"/>
  <c r="ET66" i="6"/>
  <c r="EW65" i="6"/>
  <c r="EV65" i="6"/>
  <c r="EU65" i="6"/>
  <c r="ET65" i="6"/>
  <c r="EW64" i="6"/>
  <c r="EV64" i="6"/>
  <c r="EU64" i="6"/>
  <c r="ET64" i="6"/>
  <c r="EW63" i="6"/>
  <c r="EV63" i="6"/>
  <c r="EU63" i="6"/>
  <c r="ET63" i="6"/>
  <c r="EW62" i="6"/>
  <c r="EW61" i="6"/>
  <c r="EV61" i="6"/>
  <c r="EU61" i="6"/>
  <c r="EW60" i="6"/>
  <c r="EV60" i="6"/>
  <c r="EU60" i="6"/>
  <c r="ET60" i="6"/>
  <c r="EW59" i="6"/>
  <c r="EV59" i="6"/>
  <c r="EU59" i="6"/>
  <c r="ET59" i="6"/>
  <c r="EW58" i="6"/>
  <c r="EV58" i="6"/>
  <c r="ET58" i="6"/>
  <c r="EW57" i="6"/>
  <c r="EV57" i="6"/>
  <c r="EU57" i="6"/>
  <c r="ET57" i="6"/>
  <c r="EW56" i="6"/>
  <c r="EV56" i="6"/>
  <c r="EU56" i="6"/>
  <c r="ET56" i="6"/>
  <c r="EW55" i="6"/>
  <c r="EV55" i="6"/>
  <c r="EU55" i="6"/>
  <c r="ET55" i="6"/>
  <c r="EW54" i="6"/>
  <c r="EV54" i="6"/>
  <c r="EU54" i="6"/>
  <c r="ET54" i="6"/>
  <c r="EW53" i="6"/>
  <c r="EV53" i="6"/>
  <c r="EU53" i="6"/>
  <c r="ET53" i="6"/>
  <c r="EW52" i="6"/>
  <c r="EV52" i="6"/>
  <c r="EU52" i="6"/>
  <c r="ET52" i="6"/>
  <c r="EW51" i="6"/>
  <c r="EV51" i="6"/>
  <c r="EU51" i="6"/>
  <c r="ET51" i="6"/>
  <c r="EW50" i="6"/>
  <c r="EV50" i="6"/>
  <c r="EU50" i="6"/>
  <c r="ET50" i="6"/>
  <c r="EW49" i="6"/>
  <c r="EV49" i="6"/>
  <c r="EU49" i="6"/>
  <c r="ET49" i="6"/>
  <c r="EW48" i="6"/>
  <c r="EV48" i="6"/>
  <c r="EU48" i="6"/>
  <c r="ET48" i="6"/>
  <c r="EW47" i="6"/>
  <c r="EV47" i="6"/>
  <c r="EU47" i="6"/>
  <c r="ET47" i="6"/>
  <c r="EW46" i="6"/>
  <c r="EV46" i="6"/>
  <c r="EU46" i="6"/>
  <c r="ET46" i="6"/>
  <c r="EW45" i="6"/>
  <c r="EV45" i="6"/>
  <c r="EU45" i="6"/>
  <c r="ET45" i="6"/>
  <c r="EW44" i="6"/>
  <c r="EV44" i="6"/>
  <c r="EU44" i="6"/>
  <c r="ET44" i="6"/>
  <c r="EW43" i="6"/>
  <c r="EV43" i="6"/>
  <c r="EU43" i="6"/>
  <c r="ET43" i="6"/>
  <c r="EW42" i="6"/>
  <c r="EV42" i="6"/>
  <c r="EU42" i="6"/>
  <c r="ET42" i="6"/>
  <c r="EW41" i="6"/>
  <c r="EV41" i="6"/>
  <c r="EU41" i="6"/>
  <c r="ET41" i="6"/>
  <c r="EW40" i="6"/>
  <c r="EV40" i="6"/>
  <c r="EU40" i="6"/>
  <c r="ET40" i="6"/>
  <c r="EW39" i="6"/>
  <c r="EV39" i="6"/>
  <c r="EU39" i="6"/>
  <c r="ET39" i="6"/>
  <c r="EW38" i="6"/>
  <c r="EV38" i="6"/>
  <c r="EU38" i="6"/>
  <c r="ET38" i="6"/>
  <c r="EW37" i="6"/>
  <c r="EV37" i="6"/>
  <c r="EU37" i="6"/>
  <c r="ET37" i="6"/>
  <c r="EW36" i="6"/>
  <c r="EV36" i="6"/>
  <c r="EU36" i="6"/>
  <c r="ET36" i="6"/>
  <c r="EW35" i="6"/>
  <c r="EV35" i="6"/>
  <c r="EU35" i="6"/>
  <c r="ET35" i="6"/>
  <c r="EW34" i="6"/>
  <c r="EV34" i="6"/>
  <c r="EU34" i="6"/>
  <c r="ET34" i="6"/>
  <c r="EW33" i="6"/>
  <c r="EV33" i="6"/>
  <c r="EU33" i="6"/>
  <c r="ET33" i="6"/>
  <c r="EW32" i="6"/>
  <c r="EV32" i="6"/>
  <c r="EU32" i="6"/>
  <c r="ET32" i="6"/>
  <c r="EW31" i="6"/>
  <c r="EV31" i="6"/>
  <c r="EU31" i="6"/>
  <c r="ET31" i="6"/>
  <c r="EW30" i="6"/>
  <c r="EV30" i="6"/>
  <c r="EU30" i="6"/>
  <c r="ET30" i="6"/>
  <c r="EW29" i="6"/>
  <c r="EV29" i="6"/>
  <c r="EU29" i="6"/>
  <c r="ET29" i="6"/>
  <c r="EW28" i="6"/>
  <c r="EV28" i="6"/>
  <c r="EU28" i="6"/>
  <c r="ET28" i="6"/>
  <c r="EW27" i="6"/>
  <c r="EV27" i="6"/>
  <c r="EU27" i="6"/>
  <c r="ET27" i="6"/>
  <c r="EW26" i="6"/>
  <c r="EV26" i="6"/>
  <c r="EU26" i="6"/>
  <c r="ET26" i="6"/>
  <c r="EW25" i="6"/>
  <c r="EV25" i="6"/>
  <c r="EU25" i="6"/>
  <c r="ET25" i="6"/>
  <c r="EW24" i="6"/>
  <c r="EV24" i="6"/>
  <c r="EU24" i="6"/>
  <c r="ET24" i="6"/>
  <c r="EW23" i="6"/>
  <c r="EV23" i="6"/>
  <c r="EU23" i="6"/>
  <c r="ET23" i="6"/>
  <c r="EW22" i="6"/>
  <c r="EV22" i="6"/>
  <c r="EU22" i="6"/>
  <c r="ET22" i="6"/>
  <c r="EW21" i="6"/>
  <c r="EV21" i="6"/>
  <c r="EU21" i="6"/>
  <c r="ET21" i="6"/>
  <c r="EW20" i="6"/>
  <c r="EV20" i="6"/>
  <c r="EU20" i="6"/>
  <c r="ET20" i="6"/>
  <c r="EW19" i="6"/>
  <c r="EV19" i="6"/>
  <c r="EU19" i="6"/>
  <c r="ET19" i="6"/>
  <c r="EW18" i="6"/>
  <c r="EV18" i="6"/>
  <c r="EU18" i="6"/>
  <c r="ET18" i="6"/>
  <c r="EW17" i="6"/>
  <c r="EV17" i="6"/>
  <c r="EU17" i="6"/>
  <c r="ET17" i="6"/>
  <c r="EW16" i="6"/>
  <c r="EV16" i="6"/>
  <c r="EU16" i="6"/>
  <c r="ET16" i="6"/>
  <c r="EW12" i="6"/>
  <c r="EV12" i="6"/>
  <c r="EU12" i="6"/>
  <c r="ET12" i="6"/>
  <c r="EW11" i="6"/>
  <c r="EV11" i="6"/>
  <c r="EU11" i="6"/>
  <c r="ET11" i="6"/>
  <c r="EW10" i="6"/>
  <c r="EV10" i="6"/>
  <c r="EU10" i="6"/>
  <c r="ET10" i="6"/>
  <c r="EW9" i="6"/>
  <c r="EV9" i="6"/>
  <c r="EU9" i="6"/>
  <c r="ET9" i="6"/>
  <c r="EW8" i="6"/>
  <c r="EV8" i="6"/>
  <c r="EU8" i="6"/>
  <c r="ET8" i="6"/>
  <c r="EW7" i="6"/>
  <c r="EV7" i="6"/>
  <c r="EU7" i="6"/>
  <c r="ET7" i="6"/>
  <c r="EW6" i="6"/>
  <c r="EV6" i="6"/>
  <c r="EU6" i="6"/>
  <c r="ET6" i="6"/>
  <c r="EW5" i="6"/>
  <c r="EV5" i="6"/>
  <c r="EU5" i="6"/>
  <c r="ET5" i="6"/>
  <c r="EY4" i="6"/>
  <c r="EX4" i="6"/>
  <c r="EW4" i="6"/>
  <c r="EV4" i="6"/>
  <c r="EU4" i="6"/>
  <c r="ET4" i="6"/>
  <c r="EY3" i="6"/>
  <c r="EX3" i="6"/>
  <c r="EW3" i="6"/>
  <c r="EV3" i="6"/>
  <c r="EU3" i="6"/>
  <c r="ET3" i="6"/>
  <c r="EW2" i="6"/>
  <c r="EV2" i="6"/>
  <c r="EU2" i="6"/>
  <c r="ET2" i="6"/>
  <c r="BY81" i="6"/>
  <c r="BX81" i="6"/>
  <c r="BY80" i="6"/>
  <c r="BX80" i="6"/>
  <c r="BY79" i="6"/>
  <c r="BX79" i="6"/>
  <c r="BY78" i="6"/>
  <c r="BX78" i="6"/>
  <c r="BY77" i="6"/>
  <c r="BX77" i="6"/>
  <c r="BY76" i="6"/>
  <c r="BX76" i="6"/>
  <c r="BY75" i="6"/>
  <c r="BX75" i="6"/>
  <c r="BY74" i="6"/>
  <c r="BX74" i="6"/>
  <c r="BY73" i="6"/>
  <c r="BX73" i="6"/>
  <c r="BY72" i="6"/>
  <c r="BX72" i="6"/>
  <c r="BY71" i="6"/>
  <c r="BX71" i="6"/>
  <c r="BY70" i="6"/>
  <c r="BX70" i="6"/>
  <c r="BY69" i="6"/>
  <c r="BX69" i="6"/>
  <c r="BY68" i="6"/>
  <c r="BX68" i="6"/>
  <c r="BY67" i="6"/>
  <c r="BX67" i="6"/>
  <c r="BY66" i="6"/>
  <c r="BX66" i="6"/>
  <c r="BY65" i="6"/>
  <c r="BX65" i="6"/>
  <c r="BY64" i="6"/>
  <c r="BY63" i="6"/>
  <c r="BX63" i="6"/>
  <c r="BY62" i="6"/>
  <c r="BX62" i="6"/>
  <c r="BY61" i="6"/>
  <c r="BX61" i="6"/>
  <c r="BY60" i="6"/>
  <c r="BX60" i="6"/>
  <c r="BY59" i="6"/>
  <c r="BX59" i="6"/>
  <c r="BY58" i="6"/>
  <c r="BY57" i="6"/>
  <c r="BX57" i="6"/>
  <c r="BY56" i="6"/>
  <c r="BY55" i="6"/>
  <c r="BX55" i="6"/>
  <c r="BY54" i="6"/>
  <c r="BX54" i="6"/>
  <c r="BY53" i="6"/>
  <c r="BX53" i="6"/>
  <c r="BY52" i="6"/>
  <c r="BX52" i="6"/>
  <c r="BY51" i="6"/>
  <c r="BX51" i="6"/>
  <c r="BY50" i="6"/>
  <c r="BX50" i="6"/>
  <c r="BY49" i="6"/>
  <c r="BX49" i="6"/>
  <c r="BY48" i="6"/>
  <c r="BX48" i="6"/>
  <c r="BY47" i="6"/>
  <c r="BX47" i="6"/>
  <c r="BY46" i="6"/>
  <c r="BX46" i="6"/>
  <c r="BY45" i="6"/>
  <c r="BX45" i="6"/>
  <c r="BY44" i="6"/>
  <c r="BX44" i="6"/>
  <c r="BY43" i="6"/>
  <c r="BX43" i="6"/>
  <c r="BY42" i="6"/>
  <c r="BX42" i="6"/>
  <c r="BY41" i="6"/>
  <c r="BX41" i="6"/>
  <c r="BY40" i="6"/>
  <c r="BX40" i="6"/>
  <c r="BY39" i="6"/>
  <c r="BX39" i="6"/>
  <c r="BY38" i="6"/>
  <c r="BX38" i="6"/>
  <c r="BY37" i="6"/>
  <c r="BX37" i="6"/>
  <c r="BY36" i="6"/>
  <c r="BX36" i="6"/>
  <c r="BY35" i="6"/>
  <c r="BX35" i="6"/>
  <c r="BY34" i="6"/>
  <c r="BX34" i="6"/>
  <c r="BY33" i="6"/>
  <c r="BX33" i="6"/>
  <c r="BY32" i="6"/>
  <c r="BX32" i="6"/>
  <c r="BY31" i="6"/>
  <c r="BX31" i="6"/>
  <c r="BY30" i="6"/>
  <c r="BX30" i="6"/>
  <c r="BY29" i="6"/>
  <c r="BX29" i="6"/>
  <c r="BY28" i="6"/>
  <c r="BX28" i="6"/>
  <c r="BY27" i="6"/>
  <c r="BX27" i="6"/>
  <c r="BY26" i="6"/>
  <c r="BX26" i="6"/>
  <c r="BY25" i="6"/>
  <c r="BX25" i="6"/>
  <c r="BY24" i="6"/>
  <c r="BX24" i="6"/>
  <c r="BY23" i="6"/>
  <c r="BX23" i="6"/>
  <c r="BY22" i="6"/>
  <c r="BX22" i="6"/>
  <c r="BY21" i="6"/>
  <c r="BX21" i="6"/>
  <c r="BY20" i="6"/>
  <c r="BX20" i="6"/>
  <c r="BY19" i="6"/>
  <c r="BX19" i="6"/>
  <c r="BY18" i="6"/>
  <c r="BX18" i="6"/>
  <c r="BY17" i="6"/>
  <c r="BX17" i="6"/>
  <c r="BY16" i="6"/>
  <c r="BX16" i="6"/>
  <c r="BY12" i="6"/>
  <c r="BX12" i="6"/>
  <c r="BY11" i="6"/>
  <c r="BX11" i="6"/>
  <c r="BY10" i="6"/>
  <c r="BX10" i="6"/>
  <c r="BY9" i="6"/>
  <c r="BX9" i="6"/>
  <c r="BY8" i="6"/>
  <c r="BX8" i="6"/>
  <c r="BY7" i="6"/>
  <c r="BX7" i="6"/>
  <c r="BY6" i="6"/>
  <c r="BX6" i="6"/>
  <c r="BY5" i="6"/>
  <c r="BX5" i="6"/>
  <c r="CA4" i="6"/>
  <c r="BZ4" i="6"/>
  <c r="BY4" i="6"/>
  <c r="BX4" i="6"/>
  <c r="CA3" i="6"/>
  <c r="BZ3" i="6"/>
  <c r="BY3" i="6"/>
  <c r="BX3" i="6"/>
  <c r="BY2" i="6"/>
  <c r="BX2" i="6"/>
  <c r="J113" i="48"/>
  <c r="I113" i="48"/>
  <c r="H113" i="48"/>
  <c r="G113" i="48"/>
  <c r="D113" i="48"/>
  <c r="C113" i="48"/>
  <c r="J1" i="48"/>
  <c r="L82" i="48"/>
  <c r="K82" i="48"/>
  <c r="F82" i="48"/>
  <c r="E82" i="48"/>
  <c r="L81" i="48"/>
  <c r="K81" i="48"/>
  <c r="F81" i="48"/>
  <c r="E81" i="48"/>
  <c r="L80" i="48"/>
  <c r="K80" i="48"/>
  <c r="F80" i="48"/>
  <c r="E80" i="48"/>
  <c r="L79" i="48"/>
  <c r="K79" i="48"/>
  <c r="F79" i="48"/>
  <c r="E79" i="48"/>
  <c r="L78" i="48"/>
  <c r="K78" i="48"/>
  <c r="F78" i="48"/>
  <c r="E78" i="48"/>
  <c r="L77" i="48"/>
  <c r="K77" i="48"/>
  <c r="F77" i="48"/>
  <c r="E77" i="48"/>
  <c r="L76" i="48"/>
  <c r="K76" i="48"/>
  <c r="F76" i="48"/>
  <c r="E76" i="48"/>
  <c r="L75" i="48"/>
  <c r="K75" i="48"/>
  <c r="F75" i="48"/>
  <c r="E75" i="48"/>
  <c r="L74" i="48"/>
  <c r="K74" i="48"/>
  <c r="F74" i="48"/>
  <c r="E74" i="48"/>
  <c r="L73" i="48"/>
  <c r="K73" i="48"/>
  <c r="F73" i="48"/>
  <c r="E73" i="48"/>
  <c r="L72" i="48"/>
  <c r="K72" i="48"/>
  <c r="F72" i="48"/>
  <c r="E72" i="48"/>
  <c r="L71" i="48"/>
  <c r="K71" i="48"/>
  <c r="F71" i="48"/>
  <c r="E71" i="48"/>
  <c r="L70" i="48"/>
  <c r="K70" i="48"/>
  <c r="F70" i="48"/>
  <c r="E70" i="48"/>
  <c r="L69" i="48"/>
  <c r="K69" i="48"/>
  <c r="F69" i="48"/>
  <c r="E69" i="48"/>
  <c r="L68" i="48"/>
  <c r="K68" i="48"/>
  <c r="F68" i="48"/>
  <c r="E68" i="48"/>
  <c r="EU67" i="6"/>
  <c r="ET67" i="6"/>
  <c r="F67" i="48"/>
  <c r="E67" i="48"/>
  <c r="L66" i="48"/>
  <c r="K66" i="48"/>
  <c r="F66" i="48"/>
  <c r="L65" i="48"/>
  <c r="K65" i="48"/>
  <c r="L64" i="48"/>
  <c r="K64" i="48"/>
  <c r="BX64" i="6"/>
  <c r="L63" i="48"/>
  <c r="K63" i="48"/>
  <c r="F63" i="48"/>
  <c r="E63" i="48"/>
  <c r="I62" i="48"/>
  <c r="I109" i="48" s="1"/>
  <c r="H62" i="48"/>
  <c r="G62" i="48"/>
  <c r="F62" i="48"/>
  <c r="E62" i="48"/>
  <c r="F61" i="48"/>
  <c r="E61" i="48"/>
  <c r="L60" i="48"/>
  <c r="K60" i="48"/>
  <c r="F60" i="48"/>
  <c r="E60" i="48"/>
  <c r="L59" i="48"/>
  <c r="K59" i="48"/>
  <c r="F59" i="48"/>
  <c r="E59" i="48"/>
  <c r="E58" i="48"/>
  <c r="L57" i="48"/>
  <c r="K57" i="48"/>
  <c r="F57" i="48"/>
  <c r="E57" i="48"/>
  <c r="L56" i="48"/>
  <c r="K56" i="48"/>
  <c r="L55" i="48"/>
  <c r="K55" i="48"/>
  <c r="F55" i="48"/>
  <c r="E55" i="48"/>
  <c r="L54" i="48"/>
  <c r="K54" i="48"/>
  <c r="F54" i="48"/>
  <c r="E54" i="48"/>
  <c r="L53" i="48"/>
  <c r="K53" i="48"/>
  <c r="F53" i="48"/>
  <c r="E53" i="48"/>
  <c r="L52" i="48"/>
  <c r="K52" i="48"/>
  <c r="F52" i="48"/>
  <c r="E52" i="48"/>
  <c r="L51" i="48"/>
  <c r="K51" i="48"/>
  <c r="F51" i="48"/>
  <c r="E51" i="48"/>
  <c r="L50" i="48"/>
  <c r="K50" i="48"/>
  <c r="F50" i="48"/>
  <c r="E50" i="48"/>
  <c r="L49" i="48"/>
  <c r="K49" i="48"/>
  <c r="F49" i="48"/>
  <c r="E49" i="48"/>
  <c r="L48" i="48"/>
  <c r="K48" i="48"/>
  <c r="F48" i="48"/>
  <c r="E48" i="48"/>
  <c r="L47" i="48"/>
  <c r="K47" i="48"/>
  <c r="F47" i="48"/>
  <c r="E47" i="48"/>
  <c r="L46" i="48"/>
  <c r="K46" i="48"/>
  <c r="F46" i="48"/>
  <c r="E46" i="48"/>
  <c r="L45" i="48"/>
  <c r="K45" i="48"/>
  <c r="F45" i="48"/>
  <c r="E45" i="48"/>
  <c r="L44" i="48"/>
  <c r="K44" i="48"/>
  <c r="F44" i="48"/>
  <c r="E44" i="48"/>
  <c r="L43" i="48"/>
  <c r="K43" i="48"/>
  <c r="F43" i="48"/>
  <c r="E43" i="48"/>
  <c r="L42" i="48"/>
  <c r="K42" i="48"/>
  <c r="F42" i="48"/>
  <c r="E42" i="48"/>
  <c r="L41" i="48"/>
  <c r="K41" i="48"/>
  <c r="F41" i="48"/>
  <c r="E41" i="48"/>
  <c r="L40" i="48"/>
  <c r="K40" i="48"/>
  <c r="F40" i="48"/>
  <c r="E40" i="48"/>
  <c r="L39" i="48"/>
  <c r="K39" i="48"/>
  <c r="F39" i="48"/>
  <c r="E39" i="48"/>
  <c r="L38" i="48"/>
  <c r="K38" i="48"/>
  <c r="F38" i="48"/>
  <c r="E38" i="48"/>
  <c r="L37" i="48"/>
  <c r="K37" i="48"/>
  <c r="F37" i="48"/>
  <c r="E37" i="48"/>
  <c r="L36" i="48"/>
  <c r="K36" i="48"/>
  <c r="F36" i="48"/>
  <c r="E36" i="48"/>
  <c r="L35" i="48"/>
  <c r="K35" i="48"/>
  <c r="F35" i="48"/>
  <c r="E35" i="48"/>
  <c r="L34" i="48"/>
  <c r="K34" i="48"/>
  <c r="F34" i="48"/>
  <c r="E34" i="48"/>
  <c r="L33" i="48"/>
  <c r="K33" i="48"/>
  <c r="F33" i="48"/>
  <c r="E33" i="48"/>
  <c r="L32" i="48"/>
  <c r="K32" i="48"/>
  <c r="F32" i="48"/>
  <c r="E32" i="48"/>
  <c r="L31" i="48"/>
  <c r="K31" i="48"/>
  <c r="F31" i="48"/>
  <c r="E31" i="48"/>
  <c r="L30" i="48"/>
  <c r="K30" i="48"/>
  <c r="F30" i="48"/>
  <c r="E30" i="48"/>
  <c r="L29" i="48"/>
  <c r="K29" i="48"/>
  <c r="F29" i="48"/>
  <c r="E29" i="48"/>
  <c r="L28" i="48"/>
  <c r="K28" i="48"/>
  <c r="F28" i="48"/>
  <c r="E28" i="48"/>
  <c r="L27" i="48"/>
  <c r="K27" i="48"/>
  <c r="F27" i="48"/>
  <c r="E27" i="48"/>
  <c r="L26" i="48"/>
  <c r="K26" i="48"/>
  <c r="F26" i="48"/>
  <c r="E26" i="48"/>
  <c r="L25" i="48"/>
  <c r="K25" i="48"/>
  <c r="F25" i="48"/>
  <c r="E25" i="48"/>
  <c r="L24" i="48"/>
  <c r="K24" i="48"/>
  <c r="F24" i="48"/>
  <c r="E24" i="48"/>
  <c r="L23" i="48"/>
  <c r="K23" i="48"/>
  <c r="F23" i="48"/>
  <c r="E23" i="48"/>
  <c r="L22" i="48"/>
  <c r="K22" i="48"/>
  <c r="F22" i="48"/>
  <c r="E22" i="48"/>
  <c r="L21" i="48"/>
  <c r="K21" i="48"/>
  <c r="F21" i="48"/>
  <c r="E21" i="48"/>
  <c r="L20" i="48"/>
  <c r="K20" i="48"/>
  <c r="F20" i="48"/>
  <c r="E20" i="48"/>
  <c r="L19" i="48"/>
  <c r="K19" i="48"/>
  <c r="F19" i="48"/>
  <c r="E19" i="48"/>
  <c r="L18" i="48"/>
  <c r="K18" i="48"/>
  <c r="F18" i="48"/>
  <c r="E18" i="48"/>
  <c r="L17" i="48"/>
  <c r="K17" i="48"/>
  <c r="F17" i="48"/>
  <c r="E17" i="48"/>
  <c r="L16" i="48"/>
  <c r="K16" i="48"/>
  <c r="F16" i="48"/>
  <c r="E16" i="48"/>
  <c r="J13" i="48"/>
  <c r="I13" i="48"/>
  <c r="H13" i="48"/>
  <c r="G13" i="48"/>
  <c r="D13" i="48"/>
  <c r="C13" i="48"/>
  <c r="K12" i="48"/>
  <c r="E12" i="48"/>
  <c r="K11" i="48"/>
  <c r="E11" i="48"/>
  <c r="EU62" i="6" l="1"/>
  <c r="H109" i="48"/>
  <c r="ET62" i="6"/>
  <c r="G109" i="48"/>
  <c r="EY95" i="6"/>
  <c r="EY103" i="6"/>
  <c r="EY99" i="6"/>
  <c r="EY96" i="6"/>
  <c r="EY93" i="6"/>
  <c r="EY101" i="6"/>
  <c r="EY97" i="6"/>
  <c r="EY91" i="6"/>
  <c r="EY104" i="6"/>
  <c r="EY92" i="6"/>
  <c r="EY86" i="6"/>
  <c r="EY107" i="6"/>
  <c r="EY100" i="6"/>
  <c r="EY90" i="6"/>
  <c r="EY89" i="6"/>
  <c r="EY106" i="6"/>
  <c r="EY87" i="6"/>
  <c r="EY88" i="6"/>
  <c r="EY102" i="6"/>
  <c r="EY105" i="6"/>
  <c r="EY132" i="6"/>
  <c r="EY98" i="6"/>
  <c r="EY94" i="6"/>
  <c r="EY85" i="6"/>
  <c r="CA89" i="6"/>
  <c r="CA101" i="6"/>
  <c r="CA102" i="6"/>
  <c r="CA104" i="6"/>
  <c r="CA93" i="6"/>
  <c r="CA95" i="6"/>
  <c r="CA90" i="6"/>
  <c r="CA86" i="6"/>
  <c r="CA105" i="6"/>
  <c r="CA85" i="6"/>
  <c r="CA100" i="6"/>
  <c r="CA91" i="6"/>
  <c r="CA107" i="6"/>
  <c r="CA96" i="6"/>
  <c r="CA94" i="6"/>
  <c r="CA132" i="6"/>
  <c r="CA92" i="6"/>
  <c r="CA103" i="6"/>
  <c r="CA97" i="6"/>
  <c r="CA87" i="6"/>
  <c r="CA99" i="6"/>
  <c r="CA98" i="6"/>
  <c r="CA106" i="6"/>
  <c r="CA88" i="6"/>
  <c r="EY83" i="6"/>
  <c r="EY84" i="6"/>
  <c r="EY82" i="6"/>
  <c r="CA82" i="6"/>
  <c r="CA83" i="6"/>
  <c r="CA84" i="6"/>
  <c r="A20" i="48"/>
  <c r="N20" i="6" s="1"/>
  <c r="A24" i="48"/>
  <c r="N24" i="6" s="1"/>
  <c r="A28" i="48"/>
  <c r="N28" i="6" s="1"/>
  <c r="A32" i="48"/>
  <c r="N32" i="6" s="1"/>
  <c r="A40" i="48"/>
  <c r="N40" i="6" s="1"/>
  <c r="A42" i="48"/>
  <c r="N42" i="6" s="1"/>
  <c r="A44" i="48"/>
  <c r="N44" i="6" s="1"/>
  <c r="A46" i="48"/>
  <c r="N46" i="6" s="1"/>
  <c r="A50" i="48"/>
  <c r="N50" i="6" s="1"/>
  <c r="A52" i="48"/>
  <c r="N52" i="6" s="1"/>
  <c r="A54" i="48"/>
  <c r="N54" i="6" s="1"/>
  <c r="A16" i="48"/>
  <c r="N16" i="6" s="1"/>
  <c r="A18" i="48"/>
  <c r="N18" i="6" s="1"/>
  <c r="A22" i="48"/>
  <c r="N22" i="6" s="1"/>
  <c r="A26" i="48"/>
  <c r="N26" i="6" s="1"/>
  <c r="A30" i="48"/>
  <c r="N30" i="6" s="1"/>
  <c r="A34" i="48"/>
  <c r="N34" i="6" s="1"/>
  <c r="A36" i="48"/>
  <c r="N36" i="6" s="1"/>
  <c r="A38" i="48"/>
  <c r="N38" i="6" s="1"/>
  <c r="A48" i="48"/>
  <c r="N48" i="6" s="1"/>
  <c r="A57" i="48"/>
  <c r="N57" i="6" s="1"/>
  <c r="A59" i="48"/>
  <c r="N59" i="6" s="1"/>
  <c r="A63" i="48"/>
  <c r="N63" i="6" s="1"/>
  <c r="A66" i="48"/>
  <c r="N66" i="6" s="1"/>
  <c r="A68" i="48"/>
  <c r="N68" i="6" s="1"/>
  <c r="A70" i="48"/>
  <c r="N70" i="6" s="1"/>
  <c r="A72" i="48"/>
  <c r="N72" i="6" s="1"/>
  <c r="A74" i="48"/>
  <c r="N74" i="6" s="1"/>
  <c r="A76" i="48"/>
  <c r="N76" i="6" s="1"/>
  <c r="A78" i="48"/>
  <c r="N78" i="6" s="1"/>
  <c r="A80" i="48"/>
  <c r="N80" i="6" s="1"/>
  <c r="A82" i="48"/>
  <c r="N82" i="6" s="1"/>
  <c r="A19" i="48"/>
  <c r="N19" i="6" s="1"/>
  <c r="A23" i="48"/>
  <c r="N23" i="6" s="1"/>
  <c r="A27" i="48"/>
  <c r="N27" i="6" s="1"/>
  <c r="A29" i="48"/>
  <c r="N29" i="6" s="1"/>
  <c r="A31" i="48"/>
  <c r="N31" i="6" s="1"/>
  <c r="A33" i="48"/>
  <c r="N33" i="6" s="1"/>
  <c r="A35" i="48"/>
  <c r="N35" i="6" s="1"/>
  <c r="A37" i="48"/>
  <c r="N37" i="6" s="1"/>
  <c r="A39" i="48"/>
  <c r="N39" i="6" s="1"/>
  <c r="A41" i="48"/>
  <c r="N41" i="6" s="1"/>
  <c r="A43" i="48"/>
  <c r="N43" i="6" s="1"/>
  <c r="A45" i="48"/>
  <c r="N45" i="6" s="1"/>
  <c r="A47" i="48"/>
  <c r="N47" i="6" s="1"/>
  <c r="A49" i="48"/>
  <c r="N49" i="6" s="1"/>
  <c r="A51" i="48"/>
  <c r="N51" i="6" s="1"/>
  <c r="A53" i="48"/>
  <c r="N53" i="6" s="1"/>
  <c r="A55" i="48"/>
  <c r="N55" i="6" s="1"/>
  <c r="A17" i="48"/>
  <c r="N17" i="6" s="1"/>
  <c r="A21" i="48"/>
  <c r="N21" i="6" s="1"/>
  <c r="A25" i="48"/>
  <c r="N25" i="6" s="1"/>
  <c r="A60" i="48"/>
  <c r="N60" i="6" s="1"/>
  <c r="A69" i="48"/>
  <c r="N69" i="6" s="1"/>
  <c r="A71" i="48"/>
  <c r="N71" i="6" s="1"/>
  <c r="A73" i="48"/>
  <c r="N73" i="6" s="1"/>
  <c r="A75" i="48"/>
  <c r="N75" i="6" s="1"/>
  <c r="A77" i="48"/>
  <c r="N77" i="6" s="1"/>
  <c r="A79" i="48"/>
  <c r="N79" i="6" s="1"/>
  <c r="A81" i="48"/>
  <c r="N81" i="6" s="1"/>
  <c r="L61" i="48"/>
  <c r="F56" i="48"/>
  <c r="K58" i="48"/>
  <c r="BX58" i="6"/>
  <c r="EU58" i="6"/>
  <c r="BX56" i="6"/>
  <c r="EV62" i="6"/>
  <c r="ET61" i="6"/>
  <c r="F58" i="48"/>
  <c r="L67" i="48"/>
  <c r="A67" i="48" s="1"/>
  <c r="K61" i="48"/>
  <c r="E56" i="48"/>
  <c r="E13" i="48"/>
  <c r="K13" i="48"/>
  <c r="D1" i="48"/>
  <c r="D112" i="48" s="1"/>
  <c r="L62" i="48"/>
  <c r="A62" i="48" s="1"/>
  <c r="J112" i="48"/>
  <c r="L58" i="48"/>
  <c r="K62" i="48"/>
  <c r="F65" i="48"/>
  <c r="E64" i="48"/>
  <c r="E66" i="48"/>
  <c r="F64" i="48"/>
  <c r="K67" i="48"/>
  <c r="E65" i="48"/>
  <c r="F109" i="48" l="1"/>
  <c r="E109" i="48"/>
  <c r="L109" i="48"/>
  <c r="K109" i="48"/>
  <c r="C1" i="48"/>
  <c r="C112" i="48" s="1"/>
  <c r="H1" i="48"/>
  <c r="H112" i="48" s="1"/>
  <c r="G1" i="48"/>
  <c r="G112" i="48" s="1"/>
  <c r="J114" i="48"/>
  <c r="D114" i="48"/>
  <c r="I1" i="48"/>
  <c r="I112" i="48" s="1"/>
  <c r="N67" i="6"/>
  <c r="A58" i="48"/>
  <c r="N58" i="6" s="1"/>
  <c r="A64" i="48"/>
  <c r="N64" i="6" s="1"/>
  <c r="A65" i="48"/>
  <c r="N65" i="6" s="1"/>
  <c r="N62" i="6"/>
  <c r="A56" i="48"/>
  <c r="N56" i="6" s="1"/>
  <c r="A61" i="48"/>
  <c r="N61" i="6" s="1"/>
  <c r="EW133" i="6" l="1"/>
  <c r="C114" i="48"/>
  <c r="H114" i="48"/>
  <c r="I114" i="48"/>
  <c r="BY133" i="6"/>
  <c r="G114" i="48"/>
  <c r="A109" i="48"/>
  <c r="N133" i="6" s="1"/>
  <c r="D34" i="45"/>
  <c r="C34" i="45"/>
  <c r="EU133" i="6" l="1"/>
  <c r="EV133" i="6"/>
  <c r="ET133" i="6"/>
  <c r="BX133" i="6"/>
  <c r="CD81" i="6" l="1"/>
  <c r="BI70" i="19" s="1"/>
  <c r="CC81" i="6"/>
  <c r="CB81" i="6"/>
  <c r="CD80" i="6"/>
  <c r="BI69" i="19" s="1"/>
  <c r="CC80" i="6"/>
  <c r="CB80" i="6"/>
  <c r="CD79" i="6"/>
  <c r="BI68" i="19" s="1"/>
  <c r="CC79" i="6"/>
  <c r="CB79" i="6"/>
  <c r="CD78" i="6"/>
  <c r="BI67" i="19" s="1"/>
  <c r="CC78" i="6"/>
  <c r="CB78" i="6"/>
  <c r="CD77" i="6"/>
  <c r="BI66" i="19" s="1"/>
  <c r="CC77" i="6"/>
  <c r="CB77" i="6"/>
  <c r="CD76" i="6"/>
  <c r="BI65" i="19" s="1"/>
  <c r="CC76" i="6"/>
  <c r="CB76" i="6"/>
  <c r="CD75" i="6"/>
  <c r="BI64" i="19" s="1"/>
  <c r="CC75" i="6"/>
  <c r="CB75" i="6"/>
  <c r="CD74" i="6"/>
  <c r="BI63" i="19" s="1"/>
  <c r="CC74" i="6"/>
  <c r="CB74" i="6"/>
  <c r="CD73" i="6"/>
  <c r="BI62" i="19" s="1"/>
  <c r="CC73" i="6"/>
  <c r="CB73" i="6"/>
  <c r="CD72" i="6"/>
  <c r="BI61" i="19" s="1"/>
  <c r="CC72" i="6"/>
  <c r="CB72" i="6"/>
  <c r="CD71" i="6"/>
  <c r="BI60" i="19" s="1"/>
  <c r="CC71" i="6"/>
  <c r="CB71" i="6"/>
  <c r="CD70" i="6"/>
  <c r="BI59" i="19" s="1"/>
  <c r="CC70" i="6"/>
  <c r="CB70" i="6"/>
  <c r="CD69" i="6"/>
  <c r="BI58" i="19" s="1"/>
  <c r="CC69" i="6"/>
  <c r="CB69" i="6"/>
  <c r="CD68" i="6"/>
  <c r="BI57" i="19" s="1"/>
  <c r="CC68" i="6"/>
  <c r="CB68" i="6"/>
  <c r="CD67" i="6"/>
  <c r="BI56" i="19" s="1"/>
  <c r="CC67" i="6"/>
  <c r="CB67" i="6"/>
  <c r="CD66" i="6"/>
  <c r="BI55" i="19" s="1"/>
  <c r="CC66" i="6"/>
  <c r="CB66" i="6"/>
  <c r="CD65" i="6"/>
  <c r="BI54" i="19" s="1"/>
  <c r="CC65" i="6"/>
  <c r="CB65" i="6"/>
  <c r="CD64" i="6"/>
  <c r="BI53" i="19" s="1"/>
  <c r="CC64" i="6"/>
  <c r="CB64" i="6"/>
  <c r="CD63" i="6"/>
  <c r="BI52" i="19" s="1"/>
  <c r="CC63" i="6"/>
  <c r="CB63" i="6"/>
  <c r="CD62" i="6"/>
  <c r="BI51" i="19" s="1"/>
  <c r="CC62" i="6"/>
  <c r="CB62" i="6"/>
  <c r="CD61" i="6"/>
  <c r="BI50" i="19" s="1"/>
  <c r="CC61" i="6"/>
  <c r="CB61" i="6"/>
  <c r="CD60" i="6"/>
  <c r="CC60" i="6"/>
  <c r="CB60" i="6"/>
  <c r="CD59" i="6"/>
  <c r="BI48" i="19" s="1"/>
  <c r="CC59" i="6"/>
  <c r="CB59" i="6"/>
  <c r="CD58" i="6"/>
  <c r="BI47" i="19" s="1"/>
  <c r="CC58" i="6"/>
  <c r="CB58" i="6"/>
  <c r="CD57" i="6"/>
  <c r="BI46" i="19" s="1"/>
  <c r="CC57" i="6"/>
  <c r="CB57" i="6"/>
  <c r="CD56" i="6"/>
  <c r="BI45" i="19" s="1"/>
  <c r="CC56" i="6"/>
  <c r="CB56" i="6"/>
  <c r="CD55" i="6"/>
  <c r="BI44" i="19" s="1"/>
  <c r="CC55" i="6"/>
  <c r="CB55" i="6"/>
  <c r="CD54" i="6"/>
  <c r="BI43" i="19" s="1"/>
  <c r="CC54" i="6"/>
  <c r="CB54" i="6"/>
  <c r="CD53" i="6"/>
  <c r="BI42" i="19" s="1"/>
  <c r="CC53" i="6"/>
  <c r="CB53" i="6"/>
  <c r="CD52" i="6"/>
  <c r="BI41" i="19" s="1"/>
  <c r="CC52" i="6"/>
  <c r="CB52" i="6"/>
  <c r="CD51" i="6"/>
  <c r="BI40" i="19" s="1"/>
  <c r="CC51" i="6"/>
  <c r="CB51" i="6"/>
  <c r="CD50" i="6"/>
  <c r="BI39" i="19" s="1"/>
  <c r="CC50" i="6"/>
  <c r="CB50" i="6"/>
  <c r="CD49" i="6"/>
  <c r="BI38" i="19" s="1"/>
  <c r="CC49" i="6"/>
  <c r="CB49" i="6"/>
  <c r="CD48" i="6"/>
  <c r="BI37" i="19" s="1"/>
  <c r="CC48" i="6"/>
  <c r="CB48" i="6"/>
  <c r="CD47" i="6"/>
  <c r="BI36" i="19" s="1"/>
  <c r="CC47" i="6"/>
  <c r="CB47" i="6"/>
  <c r="CD46" i="6"/>
  <c r="BI35" i="19" s="1"/>
  <c r="CC46" i="6"/>
  <c r="CB46" i="6"/>
  <c r="CD45" i="6"/>
  <c r="BI34" i="19" s="1"/>
  <c r="CC45" i="6"/>
  <c r="CB45" i="6"/>
  <c r="CD44" i="6"/>
  <c r="BI33" i="19" s="1"/>
  <c r="CC44" i="6"/>
  <c r="CB44" i="6"/>
  <c r="CD43" i="6"/>
  <c r="BI32" i="19" s="1"/>
  <c r="CC43" i="6"/>
  <c r="CB43" i="6"/>
  <c r="CD42" i="6"/>
  <c r="BI31" i="19" s="1"/>
  <c r="CC42" i="6"/>
  <c r="CB42" i="6"/>
  <c r="CD41" i="6"/>
  <c r="BI30" i="19" s="1"/>
  <c r="CC41" i="6"/>
  <c r="CB41" i="6"/>
  <c r="CD40" i="6"/>
  <c r="BI29" i="19" s="1"/>
  <c r="CC40" i="6"/>
  <c r="CB40" i="6"/>
  <c r="CD39" i="6"/>
  <c r="BI28" i="19" s="1"/>
  <c r="CC39" i="6"/>
  <c r="CB39" i="6"/>
  <c r="CD38" i="6"/>
  <c r="BI27" i="19" s="1"/>
  <c r="CC38" i="6"/>
  <c r="CB38" i="6"/>
  <c r="CD37" i="6"/>
  <c r="BI26" i="19" s="1"/>
  <c r="CC37" i="6"/>
  <c r="CB37" i="6"/>
  <c r="CD36" i="6"/>
  <c r="BI25" i="19" s="1"/>
  <c r="CC36" i="6"/>
  <c r="CB36" i="6"/>
  <c r="CD35" i="6"/>
  <c r="BI24" i="19" s="1"/>
  <c r="CC35" i="6"/>
  <c r="CB35" i="6"/>
  <c r="CD34" i="6"/>
  <c r="BI23" i="19" s="1"/>
  <c r="CC34" i="6"/>
  <c r="CB34" i="6"/>
  <c r="CD33" i="6"/>
  <c r="BI22" i="19" s="1"/>
  <c r="CC33" i="6"/>
  <c r="CB33" i="6"/>
  <c r="CD32" i="6"/>
  <c r="BI21" i="19" s="1"/>
  <c r="CC32" i="6"/>
  <c r="CB32" i="6"/>
  <c r="CD31" i="6"/>
  <c r="BI20" i="19" s="1"/>
  <c r="CC31" i="6"/>
  <c r="CB31" i="6"/>
  <c r="CD30" i="6"/>
  <c r="BI19" i="19" s="1"/>
  <c r="CC30" i="6"/>
  <c r="CB30" i="6"/>
  <c r="CD29" i="6"/>
  <c r="BI18" i="19" s="1"/>
  <c r="CC29" i="6"/>
  <c r="CB29" i="6"/>
  <c r="CD28" i="6"/>
  <c r="CC28" i="6"/>
  <c r="CB28" i="6"/>
  <c r="CD27" i="6"/>
  <c r="BI16" i="19" s="1"/>
  <c r="CC27" i="6"/>
  <c r="CB27" i="6"/>
  <c r="CD26" i="6"/>
  <c r="BI15" i="19" s="1"/>
  <c r="CC26" i="6"/>
  <c r="CB26" i="6"/>
  <c r="CD25" i="6"/>
  <c r="BI14" i="19" s="1"/>
  <c r="CC25" i="6"/>
  <c r="CB25" i="6"/>
  <c r="CD24" i="6"/>
  <c r="BI13" i="19" s="1"/>
  <c r="CC24" i="6"/>
  <c r="CB24" i="6"/>
  <c r="CD23" i="6"/>
  <c r="BI12" i="19" s="1"/>
  <c r="CC23" i="6"/>
  <c r="CB23" i="6"/>
  <c r="CD22" i="6"/>
  <c r="BI11" i="19" s="1"/>
  <c r="CC22" i="6"/>
  <c r="CB22" i="6"/>
  <c r="CD21" i="6"/>
  <c r="BI10" i="19" s="1"/>
  <c r="CC21" i="6"/>
  <c r="CB21" i="6"/>
  <c r="CD20" i="6"/>
  <c r="BI9" i="19" s="1"/>
  <c r="CC20" i="6"/>
  <c r="CB20" i="6"/>
  <c r="CD19" i="6"/>
  <c r="BI8" i="19" s="1"/>
  <c r="CC19" i="6"/>
  <c r="CB19" i="6"/>
  <c r="CD18" i="6"/>
  <c r="BI7" i="19" s="1"/>
  <c r="CC18" i="6"/>
  <c r="CB18" i="6"/>
  <c r="CD17" i="6"/>
  <c r="BI6" i="19" s="1"/>
  <c r="CC17" i="6"/>
  <c r="CB17" i="6"/>
  <c r="CD16" i="6"/>
  <c r="CC16" i="6"/>
  <c r="CB16" i="6"/>
  <c r="CD12" i="6"/>
  <c r="CC12" i="6"/>
  <c r="CB12" i="6"/>
  <c r="CD11" i="6"/>
  <c r="CC11" i="6"/>
  <c r="CB11" i="6"/>
  <c r="CD10" i="6"/>
  <c r="CC10" i="6"/>
  <c r="CB10" i="6"/>
  <c r="CD9" i="6"/>
  <c r="CD137" i="6" s="1"/>
  <c r="CC9" i="6"/>
  <c r="CC137" i="6" s="1"/>
  <c r="CB9" i="6"/>
  <c r="CD8" i="6"/>
  <c r="CC8" i="6"/>
  <c r="CB8" i="6"/>
  <c r="CB7" i="6"/>
  <c r="CD6" i="6"/>
  <c r="CC6" i="6"/>
  <c r="CB6" i="6"/>
  <c r="CD5" i="6"/>
  <c r="CC5" i="6"/>
  <c r="CB5" i="6"/>
  <c r="CB4" i="6"/>
  <c r="CB3" i="6"/>
  <c r="CD2" i="6"/>
  <c r="CC2" i="6"/>
  <c r="CB2" i="6"/>
  <c r="AG82" i="40"/>
  <c r="AG81" i="40"/>
  <c r="AG80" i="40"/>
  <c r="AG79" i="40"/>
  <c r="AG78" i="40"/>
  <c r="AG77" i="40"/>
  <c r="AG76" i="40"/>
  <c r="AG75" i="40"/>
  <c r="AG74" i="40"/>
  <c r="AG73" i="40"/>
  <c r="AG72" i="40"/>
  <c r="AG71" i="40"/>
  <c r="AG70" i="40"/>
  <c r="AG69" i="40"/>
  <c r="AG68" i="40"/>
  <c r="AG67" i="40"/>
  <c r="AG66" i="40"/>
  <c r="AG65" i="40"/>
  <c r="AG64" i="40"/>
  <c r="AG63" i="40"/>
  <c r="AG62" i="40"/>
  <c r="AG61" i="40"/>
  <c r="AG60" i="40"/>
  <c r="AG59" i="40"/>
  <c r="AG58" i="40"/>
  <c r="AG57" i="40"/>
  <c r="AG56" i="40"/>
  <c r="AG55" i="40"/>
  <c r="AG54" i="40"/>
  <c r="AG53" i="40"/>
  <c r="AG52" i="40"/>
  <c r="AG51" i="40"/>
  <c r="AG50" i="40"/>
  <c r="AG49" i="40"/>
  <c r="AG48" i="40"/>
  <c r="AG47" i="40"/>
  <c r="AG46" i="40"/>
  <c r="AG45" i="40"/>
  <c r="AG44" i="40"/>
  <c r="AG43" i="40"/>
  <c r="AG42" i="40"/>
  <c r="AG40" i="40"/>
  <c r="AG39" i="40"/>
  <c r="AG38" i="40"/>
  <c r="AG37" i="40"/>
  <c r="AG36" i="40"/>
  <c r="AG35" i="40"/>
  <c r="AG34" i="40"/>
  <c r="AG33" i="40"/>
  <c r="AG32" i="40"/>
  <c r="AG31" i="40"/>
  <c r="AG30" i="40"/>
  <c r="AG29" i="40"/>
  <c r="AG28" i="40"/>
  <c r="AG27" i="40"/>
  <c r="AG26" i="40"/>
  <c r="AG25" i="40"/>
  <c r="AG24" i="40"/>
  <c r="AG23" i="40"/>
  <c r="AG22" i="40"/>
  <c r="AG21" i="40"/>
  <c r="AG20" i="40"/>
  <c r="AG19" i="40"/>
  <c r="AG18" i="40"/>
  <c r="AG17" i="40"/>
  <c r="AG16" i="40"/>
  <c r="AD1" i="40"/>
  <c r="AF82" i="40"/>
  <c r="AF81" i="40"/>
  <c r="AF80" i="40"/>
  <c r="AF79" i="40"/>
  <c r="AF78" i="40"/>
  <c r="AF77" i="40"/>
  <c r="AF76" i="40"/>
  <c r="AF75" i="40"/>
  <c r="AF74" i="40"/>
  <c r="AF73" i="40"/>
  <c r="AF72" i="40"/>
  <c r="AF71" i="40"/>
  <c r="AF70" i="40"/>
  <c r="AF69" i="40"/>
  <c r="AF68" i="40"/>
  <c r="AF67" i="40"/>
  <c r="AF66" i="40"/>
  <c r="AF65" i="40"/>
  <c r="AF64" i="40"/>
  <c r="AF63" i="40"/>
  <c r="AF62" i="40"/>
  <c r="AF61" i="40"/>
  <c r="AF60" i="40"/>
  <c r="AF59" i="40"/>
  <c r="AF58" i="40"/>
  <c r="AF57" i="40"/>
  <c r="AF56" i="40"/>
  <c r="AF55" i="40"/>
  <c r="AF54" i="40"/>
  <c r="AF53" i="40"/>
  <c r="AF52" i="40"/>
  <c r="AF51" i="40"/>
  <c r="AF50" i="40"/>
  <c r="AF49" i="40"/>
  <c r="AF48" i="40"/>
  <c r="AF47" i="40"/>
  <c r="AF46" i="40"/>
  <c r="AF45" i="40"/>
  <c r="AF44" i="40"/>
  <c r="AF43" i="40"/>
  <c r="AF42" i="40"/>
  <c r="AF41" i="40"/>
  <c r="AF40" i="40"/>
  <c r="AF39" i="40"/>
  <c r="AE1" i="40"/>
  <c r="AF38" i="40"/>
  <c r="AF37" i="40"/>
  <c r="AF36" i="40"/>
  <c r="AF35" i="40"/>
  <c r="AF34" i="40"/>
  <c r="AF33" i="40"/>
  <c r="AF32" i="40"/>
  <c r="AF31" i="40"/>
  <c r="AF30" i="40"/>
  <c r="AC1" i="40"/>
  <c r="AF28" i="40"/>
  <c r="AF27" i="40"/>
  <c r="AF26" i="40"/>
  <c r="AF25" i="40"/>
  <c r="AF24" i="40"/>
  <c r="AF23" i="40"/>
  <c r="AF22" i="40"/>
  <c r="AF21" i="40"/>
  <c r="AF20" i="40"/>
  <c r="AF19" i="40"/>
  <c r="AF18" i="40"/>
  <c r="AF17" i="40"/>
  <c r="AF16" i="40"/>
  <c r="AE13" i="40"/>
  <c r="AD13" i="40"/>
  <c r="AC13" i="40"/>
  <c r="AF12" i="40"/>
  <c r="AF11" i="40"/>
  <c r="L55" i="40"/>
  <c r="L109" i="40" s="1"/>
  <c r="T51" i="40"/>
  <c r="T109" i="40" s="1"/>
  <c r="AG109" i="40" l="1"/>
  <c r="CF106" i="6"/>
  <c r="CF85" i="6"/>
  <c r="CF91" i="6"/>
  <c r="CF87" i="6"/>
  <c r="CF92" i="6"/>
  <c r="CF100" i="6"/>
  <c r="CF103" i="6"/>
  <c r="CF93" i="6"/>
  <c r="CF101" i="6"/>
  <c r="CF98" i="6"/>
  <c r="CF95" i="6"/>
  <c r="CF96" i="6"/>
  <c r="CF88" i="6"/>
  <c r="CF105" i="6"/>
  <c r="CF107" i="6"/>
  <c r="CF102" i="6"/>
  <c r="CF99" i="6"/>
  <c r="CF94" i="6"/>
  <c r="CF97" i="6"/>
  <c r="CF104" i="6"/>
  <c r="CF89" i="6"/>
  <c r="CF86" i="6"/>
  <c r="CF90" i="6"/>
  <c r="CF132" i="6"/>
  <c r="CB137" i="6"/>
  <c r="CF82" i="6"/>
  <c r="CF83" i="6"/>
  <c r="CF84" i="6"/>
  <c r="CE63" i="6"/>
  <c r="BI5" i="19"/>
  <c r="CE74" i="6"/>
  <c r="CE24" i="6"/>
  <c r="CE40" i="6"/>
  <c r="CE18" i="6"/>
  <c r="CE31" i="6"/>
  <c r="CE42" i="6"/>
  <c r="CF17" i="6"/>
  <c r="CE22" i="6"/>
  <c r="CF25" i="6"/>
  <c r="CE30" i="6"/>
  <c r="CF33" i="6"/>
  <c r="CE38" i="6"/>
  <c r="CE46" i="6"/>
  <c r="CF49" i="6"/>
  <c r="CE54" i="6"/>
  <c r="CF57" i="6"/>
  <c r="CE62" i="6"/>
  <c r="CF65" i="6"/>
  <c r="CE70" i="6"/>
  <c r="CF73" i="6"/>
  <c r="CE78" i="6"/>
  <c r="CF81" i="6"/>
  <c r="CE21" i="6"/>
  <c r="CE29" i="6"/>
  <c r="CE37" i="6"/>
  <c r="CE45" i="6"/>
  <c r="CE53" i="6"/>
  <c r="CF69" i="6"/>
  <c r="CD13" i="6"/>
  <c r="CE11" i="6"/>
  <c r="CE32" i="6"/>
  <c r="CF41" i="6"/>
  <c r="CB13" i="6"/>
  <c r="CE33" i="6"/>
  <c r="CE57" i="6"/>
  <c r="CE81" i="6"/>
  <c r="CF20" i="6"/>
  <c r="CF28" i="6"/>
  <c r="CF36" i="6"/>
  <c r="CF44" i="6"/>
  <c r="CF52" i="6"/>
  <c r="CF60" i="6"/>
  <c r="CF68" i="6"/>
  <c r="CF76" i="6"/>
  <c r="CF23" i="6"/>
  <c r="CF31" i="6"/>
  <c r="CF39" i="6"/>
  <c r="CF47" i="6"/>
  <c r="CF55" i="6"/>
  <c r="CF63" i="6"/>
  <c r="CF71" i="6"/>
  <c r="CF79" i="6"/>
  <c r="CE17" i="6"/>
  <c r="CE41" i="6"/>
  <c r="CC13" i="6"/>
  <c r="CE23" i="6"/>
  <c r="CF26" i="6"/>
  <c r="CE28" i="6"/>
  <c r="CF34" i="6"/>
  <c r="CE39" i="6"/>
  <c r="CF42" i="6"/>
  <c r="CE47" i="6"/>
  <c r="CE50" i="6"/>
  <c r="CE55" i="6"/>
  <c r="CF58" i="6"/>
  <c r="CE60" i="6"/>
  <c r="CF66" i="6"/>
  <c r="CE71" i="6"/>
  <c r="CF74" i="6"/>
  <c r="CE79" i="6"/>
  <c r="CE65" i="6"/>
  <c r="CE61" i="6"/>
  <c r="CE69" i="6"/>
  <c r="CE77" i="6"/>
  <c r="AF13" i="40"/>
  <c r="CF16" i="6"/>
  <c r="CF24" i="6"/>
  <c r="CF32" i="6"/>
  <c r="CF40" i="6"/>
  <c r="CF48" i="6"/>
  <c r="CF56" i="6"/>
  <c r="CF64" i="6"/>
  <c r="CF72" i="6"/>
  <c r="CF80" i="6"/>
  <c r="CE25" i="6"/>
  <c r="CE49" i="6"/>
  <c r="CE73" i="6"/>
  <c r="CE27" i="6"/>
  <c r="CE35" i="6"/>
  <c r="CE43" i="6"/>
  <c r="CE48" i="6"/>
  <c r="CE51" i="6"/>
  <c r="CE56" i="6"/>
  <c r="CE59" i="6"/>
  <c r="CE64" i="6"/>
  <c r="CE67" i="6"/>
  <c r="CE72" i="6"/>
  <c r="CE75" i="6"/>
  <c r="CE80" i="6"/>
  <c r="CF29" i="6"/>
  <c r="CE20" i="6"/>
  <c r="CE52" i="6"/>
  <c r="CF37" i="6"/>
  <c r="CF77" i="6"/>
  <c r="CE44" i="6"/>
  <c r="CE76" i="6"/>
  <c r="CF22" i="6"/>
  <c r="CF30" i="6"/>
  <c r="CF38" i="6"/>
  <c r="CF46" i="6"/>
  <c r="CF54" i="6"/>
  <c r="CF62" i="6"/>
  <c r="CF70" i="6"/>
  <c r="CF78" i="6"/>
  <c r="CF53" i="6"/>
  <c r="CE34" i="6"/>
  <c r="CE66" i="6"/>
  <c r="CF21" i="6"/>
  <c r="CF61" i="6"/>
  <c r="CE12" i="6"/>
  <c r="CE36" i="6"/>
  <c r="CE68" i="6"/>
  <c r="CF45" i="6"/>
  <c r="CE26" i="6"/>
  <c r="CE58" i="6"/>
  <c r="BI17" i="19"/>
  <c r="BI49" i="19"/>
  <c r="CF18" i="6"/>
  <c r="CF50" i="6"/>
  <c r="CF19" i="6"/>
  <c r="CF27" i="6"/>
  <c r="CF35" i="6"/>
  <c r="CF43" i="6"/>
  <c r="CF51" i="6"/>
  <c r="CF59" i="6"/>
  <c r="CF67" i="6"/>
  <c r="CF75" i="6"/>
  <c r="CE16" i="6"/>
  <c r="CE19" i="6"/>
  <c r="AD112" i="40"/>
  <c r="AE112" i="40"/>
  <c r="AC112" i="40"/>
  <c r="AF29" i="40"/>
  <c r="AF109" i="40" s="1"/>
  <c r="AI67" i="7"/>
  <c r="AI133" i="7" s="1"/>
  <c r="AI69" i="3"/>
  <c r="AI133" i="3" s="1"/>
  <c r="AE71" i="19"/>
  <c r="AD71" i="19"/>
  <c r="AC71" i="19"/>
  <c r="AE70" i="19"/>
  <c r="AD70" i="19"/>
  <c r="KC80" i="6"/>
  <c r="AE69" i="19" s="1"/>
  <c r="KB80" i="6"/>
  <c r="KA80" i="6"/>
  <c r="AC69" i="19" s="1"/>
  <c r="KC79" i="6"/>
  <c r="AE68" i="19" s="1"/>
  <c r="KB79" i="6"/>
  <c r="AD68" i="19" s="1"/>
  <c r="KA79" i="6"/>
  <c r="KC78" i="6"/>
  <c r="AE67" i="19" s="1"/>
  <c r="KB78" i="6"/>
  <c r="AD67" i="19" s="1"/>
  <c r="KA78" i="6"/>
  <c r="KC77" i="6"/>
  <c r="AE66" i="19" s="1"/>
  <c r="KB77" i="6"/>
  <c r="AD66" i="19" s="1"/>
  <c r="KA77" i="6"/>
  <c r="AC66" i="19" s="1"/>
  <c r="KC76" i="6"/>
  <c r="AE65" i="19" s="1"/>
  <c r="KB76" i="6"/>
  <c r="AD65" i="19" s="1"/>
  <c r="KA76" i="6"/>
  <c r="AC65" i="19" s="1"/>
  <c r="KC75" i="6"/>
  <c r="AE64" i="19" s="1"/>
  <c r="KB75" i="6"/>
  <c r="AD64" i="19" s="1"/>
  <c r="KA75" i="6"/>
  <c r="AC64" i="19" s="1"/>
  <c r="KC74" i="6"/>
  <c r="AE63" i="19" s="1"/>
  <c r="KB74" i="6"/>
  <c r="KA74" i="6"/>
  <c r="AC63" i="19" s="1"/>
  <c r="KC73" i="6"/>
  <c r="AE62" i="19" s="1"/>
  <c r="KB73" i="6"/>
  <c r="AD62" i="19" s="1"/>
  <c r="KA73" i="6"/>
  <c r="AC62" i="19" s="1"/>
  <c r="KC72" i="6"/>
  <c r="AE61" i="19" s="1"/>
  <c r="KB72" i="6"/>
  <c r="AD61" i="19" s="1"/>
  <c r="KA72" i="6"/>
  <c r="AC61" i="19" s="1"/>
  <c r="KC71" i="6"/>
  <c r="AE60" i="19" s="1"/>
  <c r="KB71" i="6"/>
  <c r="AD60" i="19" s="1"/>
  <c r="KA71" i="6"/>
  <c r="AC60" i="19" s="1"/>
  <c r="KC70" i="6"/>
  <c r="AE59" i="19" s="1"/>
  <c r="KB70" i="6"/>
  <c r="AD59" i="19" s="1"/>
  <c r="KA70" i="6"/>
  <c r="KC69" i="6"/>
  <c r="AE58" i="19" s="1"/>
  <c r="KB69" i="6"/>
  <c r="AD58" i="19" s="1"/>
  <c r="KA69" i="6"/>
  <c r="AC58" i="19" s="1"/>
  <c r="KC68" i="6"/>
  <c r="AE57" i="19" s="1"/>
  <c r="KB68" i="6"/>
  <c r="AD57" i="19" s="1"/>
  <c r="KA68" i="6"/>
  <c r="AC57" i="19" s="1"/>
  <c r="KC67" i="6"/>
  <c r="AE56" i="19" s="1"/>
  <c r="KB67" i="6"/>
  <c r="AD56" i="19" s="1"/>
  <c r="KA67" i="6"/>
  <c r="KC66" i="6"/>
  <c r="AE55" i="19" s="1"/>
  <c r="KB66" i="6"/>
  <c r="AD55" i="19" s="1"/>
  <c r="KA66" i="6"/>
  <c r="AC55" i="19" s="1"/>
  <c r="KC65" i="6"/>
  <c r="AE54" i="19" s="1"/>
  <c r="KB65" i="6"/>
  <c r="AD54" i="19" s="1"/>
  <c r="KA65" i="6"/>
  <c r="KC64" i="6"/>
  <c r="AE53" i="19" s="1"/>
  <c r="KB64" i="6"/>
  <c r="KA64" i="6"/>
  <c r="AC53" i="19" s="1"/>
  <c r="KC63" i="6"/>
  <c r="AE52" i="19" s="1"/>
  <c r="KB63" i="6"/>
  <c r="AD52" i="19" s="1"/>
  <c r="KA63" i="6"/>
  <c r="KC62" i="6"/>
  <c r="AE51" i="19" s="1"/>
  <c r="KB62" i="6"/>
  <c r="AD51" i="19" s="1"/>
  <c r="KA62" i="6"/>
  <c r="KC61" i="6"/>
  <c r="KB61" i="6"/>
  <c r="AD50" i="19" s="1"/>
  <c r="KA61" i="6"/>
  <c r="AC50" i="19" s="1"/>
  <c r="KC60" i="6"/>
  <c r="AE49" i="19" s="1"/>
  <c r="KB60" i="6"/>
  <c r="AD49" i="19" s="1"/>
  <c r="KA60" i="6"/>
  <c r="AC49" i="19" s="1"/>
  <c r="KC59" i="6"/>
  <c r="AE48" i="19" s="1"/>
  <c r="KB59" i="6"/>
  <c r="AD48" i="19" s="1"/>
  <c r="KA59" i="6"/>
  <c r="AC48" i="19" s="1"/>
  <c r="KC58" i="6"/>
  <c r="AE47" i="19" s="1"/>
  <c r="KB58" i="6"/>
  <c r="KA58" i="6"/>
  <c r="AC47" i="19" s="1"/>
  <c r="KC57" i="6"/>
  <c r="AE46" i="19" s="1"/>
  <c r="KB57" i="6"/>
  <c r="AD46" i="19" s="1"/>
  <c r="KA57" i="6"/>
  <c r="AC46" i="19" s="1"/>
  <c r="KC56" i="6"/>
  <c r="AE45" i="19" s="1"/>
  <c r="KB56" i="6"/>
  <c r="AD45" i="19" s="1"/>
  <c r="KA56" i="6"/>
  <c r="AC45" i="19" s="1"/>
  <c r="KC55" i="6"/>
  <c r="KB55" i="6"/>
  <c r="AD44" i="19" s="1"/>
  <c r="KA55" i="6"/>
  <c r="AC44" i="19" s="1"/>
  <c r="KC54" i="6"/>
  <c r="AE43" i="19" s="1"/>
  <c r="KB54" i="6"/>
  <c r="AD43" i="19" s="1"/>
  <c r="KA54" i="6"/>
  <c r="AC43" i="19" s="1"/>
  <c r="KC53" i="6"/>
  <c r="AE42" i="19" s="1"/>
  <c r="KB53" i="6"/>
  <c r="AD42" i="19" s="1"/>
  <c r="KA53" i="6"/>
  <c r="AC42" i="19" s="1"/>
  <c r="KC52" i="6"/>
  <c r="AE41" i="19" s="1"/>
  <c r="KB52" i="6"/>
  <c r="AD41" i="19" s="1"/>
  <c r="KA52" i="6"/>
  <c r="AC41" i="19" s="1"/>
  <c r="KC51" i="6"/>
  <c r="AE40" i="19" s="1"/>
  <c r="KB51" i="6"/>
  <c r="AD40" i="19" s="1"/>
  <c r="KA51" i="6"/>
  <c r="KC50" i="6"/>
  <c r="AE39" i="19" s="1"/>
  <c r="KB50" i="6"/>
  <c r="KA50" i="6"/>
  <c r="AC39" i="19" s="1"/>
  <c r="KC49" i="6"/>
  <c r="AE38" i="19" s="1"/>
  <c r="KB49" i="6"/>
  <c r="AD38" i="19" s="1"/>
  <c r="KA49" i="6"/>
  <c r="KC48" i="6"/>
  <c r="AE37" i="19" s="1"/>
  <c r="KB48" i="6"/>
  <c r="AD37" i="19" s="1"/>
  <c r="KA48" i="6"/>
  <c r="AC37" i="19" s="1"/>
  <c r="KC47" i="6"/>
  <c r="AE36" i="19" s="1"/>
  <c r="KB47" i="6"/>
  <c r="AD36" i="19" s="1"/>
  <c r="KA47" i="6"/>
  <c r="KC46" i="6"/>
  <c r="AE35" i="19" s="1"/>
  <c r="KB46" i="6"/>
  <c r="AD35" i="19" s="1"/>
  <c r="KA46" i="6"/>
  <c r="KC45" i="6"/>
  <c r="KB45" i="6"/>
  <c r="AD34" i="19" s="1"/>
  <c r="KA45" i="6"/>
  <c r="AC34" i="19" s="1"/>
  <c r="KC44" i="6"/>
  <c r="AE33" i="19" s="1"/>
  <c r="KB44" i="6"/>
  <c r="AD33" i="19" s="1"/>
  <c r="KA44" i="6"/>
  <c r="AC33" i="19" s="1"/>
  <c r="KC43" i="6"/>
  <c r="AE32" i="19" s="1"/>
  <c r="KB43" i="6"/>
  <c r="AD32" i="19" s="1"/>
  <c r="KA43" i="6"/>
  <c r="AC32" i="19" s="1"/>
  <c r="KC42" i="6"/>
  <c r="AE31" i="19" s="1"/>
  <c r="KB42" i="6"/>
  <c r="KA42" i="6"/>
  <c r="AC31" i="19" s="1"/>
  <c r="KC41" i="6"/>
  <c r="AE30" i="19" s="1"/>
  <c r="KB41" i="6"/>
  <c r="AD30" i="19" s="1"/>
  <c r="KA41" i="6"/>
  <c r="KC40" i="6"/>
  <c r="AE29" i="19" s="1"/>
  <c r="KB40" i="6"/>
  <c r="AD29" i="19" s="1"/>
  <c r="KA40" i="6"/>
  <c r="AC29" i="19" s="1"/>
  <c r="KC39" i="6"/>
  <c r="AE28" i="19" s="1"/>
  <c r="KB39" i="6"/>
  <c r="AD28" i="19" s="1"/>
  <c r="KA39" i="6"/>
  <c r="AC28" i="19" s="1"/>
  <c r="KC38" i="6"/>
  <c r="AE27" i="19" s="1"/>
  <c r="KB38" i="6"/>
  <c r="AD27" i="19" s="1"/>
  <c r="KA38" i="6"/>
  <c r="AC27" i="19" s="1"/>
  <c r="KC37" i="6"/>
  <c r="KB37" i="6"/>
  <c r="AD26" i="19" s="1"/>
  <c r="KA37" i="6"/>
  <c r="AC26" i="19" s="1"/>
  <c r="KC36" i="6"/>
  <c r="AE25" i="19" s="1"/>
  <c r="KB36" i="6"/>
  <c r="AD25" i="19" s="1"/>
  <c r="KA36" i="6"/>
  <c r="AC25" i="19" s="1"/>
  <c r="KC35" i="6"/>
  <c r="AE24" i="19" s="1"/>
  <c r="KB35" i="6"/>
  <c r="AD24" i="19" s="1"/>
  <c r="KA35" i="6"/>
  <c r="AC24" i="19" s="1"/>
  <c r="KC34" i="6"/>
  <c r="AE23" i="19" s="1"/>
  <c r="KB34" i="6"/>
  <c r="AD23" i="19" s="1"/>
  <c r="KA34" i="6"/>
  <c r="AC23" i="19" s="1"/>
  <c r="KC33" i="6"/>
  <c r="AE22" i="19" s="1"/>
  <c r="KB33" i="6"/>
  <c r="AD22" i="19" s="1"/>
  <c r="KA33" i="6"/>
  <c r="KC32" i="6"/>
  <c r="AE21" i="19" s="1"/>
  <c r="KB32" i="6"/>
  <c r="AD21" i="19" s="1"/>
  <c r="KA32" i="6"/>
  <c r="AC21" i="19" s="1"/>
  <c r="KC31" i="6"/>
  <c r="AE20" i="19" s="1"/>
  <c r="KB31" i="6"/>
  <c r="AD20" i="19" s="1"/>
  <c r="KA31" i="6"/>
  <c r="KC30" i="6"/>
  <c r="AE19" i="19" s="1"/>
  <c r="KB30" i="6"/>
  <c r="AD19" i="19" s="1"/>
  <c r="KA30" i="6"/>
  <c r="KC29" i="6"/>
  <c r="AE18" i="19" s="1"/>
  <c r="KB29" i="6"/>
  <c r="AD18" i="19" s="1"/>
  <c r="KA29" i="6"/>
  <c r="AC18" i="19" s="1"/>
  <c r="KC28" i="6"/>
  <c r="AE17" i="19" s="1"/>
  <c r="KB28" i="6"/>
  <c r="AD17" i="19" s="1"/>
  <c r="KA28" i="6"/>
  <c r="AC17" i="19" s="1"/>
  <c r="KC27" i="6"/>
  <c r="AE16" i="19" s="1"/>
  <c r="KB27" i="6"/>
  <c r="AD16" i="19" s="1"/>
  <c r="KA27" i="6"/>
  <c r="AC16" i="19" s="1"/>
  <c r="KC26" i="6"/>
  <c r="AE15" i="19" s="1"/>
  <c r="KB26" i="6"/>
  <c r="KA26" i="6"/>
  <c r="AC15" i="19" s="1"/>
  <c r="KC25" i="6"/>
  <c r="AE14" i="19" s="1"/>
  <c r="KB25" i="6"/>
  <c r="AD14" i="19" s="1"/>
  <c r="KA25" i="6"/>
  <c r="AC14" i="19" s="1"/>
  <c r="KC24" i="6"/>
  <c r="AE13" i="19" s="1"/>
  <c r="KB24" i="6"/>
  <c r="AD13" i="19" s="1"/>
  <c r="KA24" i="6"/>
  <c r="AC13" i="19" s="1"/>
  <c r="KC23" i="6"/>
  <c r="KB23" i="6"/>
  <c r="AD12" i="19" s="1"/>
  <c r="KA23" i="6"/>
  <c r="AC12" i="19" s="1"/>
  <c r="KC22" i="6"/>
  <c r="AE11" i="19" s="1"/>
  <c r="KB22" i="6"/>
  <c r="AD11" i="19" s="1"/>
  <c r="KA22" i="6"/>
  <c r="KC21" i="6"/>
  <c r="KB21" i="6"/>
  <c r="AD10" i="19" s="1"/>
  <c r="KA21" i="6"/>
  <c r="AC10" i="19" s="1"/>
  <c r="KC20" i="6"/>
  <c r="AE9" i="19" s="1"/>
  <c r="KB20" i="6"/>
  <c r="AD9" i="19" s="1"/>
  <c r="KA20" i="6"/>
  <c r="AC9" i="19" s="1"/>
  <c r="KC19" i="6"/>
  <c r="AE8" i="19" s="1"/>
  <c r="KB19" i="6"/>
  <c r="AD8" i="19" s="1"/>
  <c r="KA19" i="6"/>
  <c r="AC8" i="19" s="1"/>
  <c r="KC18" i="6"/>
  <c r="AE7" i="19" s="1"/>
  <c r="KB18" i="6"/>
  <c r="KA18" i="6"/>
  <c r="AC7" i="19" s="1"/>
  <c r="KC17" i="6"/>
  <c r="AE6" i="19" s="1"/>
  <c r="KB17" i="6"/>
  <c r="AD6" i="19" s="1"/>
  <c r="KA17" i="6"/>
  <c r="KC16" i="6"/>
  <c r="KB16" i="6"/>
  <c r="KA16" i="6"/>
  <c r="KA15" i="6"/>
  <c r="KC12" i="6"/>
  <c r="KB12" i="6"/>
  <c r="KA12" i="6"/>
  <c r="KC11" i="6"/>
  <c r="KB11" i="6"/>
  <c r="KA11" i="6"/>
  <c r="KC10" i="6"/>
  <c r="KB10" i="6"/>
  <c r="KA10" i="6"/>
  <c r="KC9" i="6"/>
  <c r="KB9" i="6"/>
  <c r="KA9" i="6"/>
  <c r="KC8" i="6"/>
  <c r="KB8" i="6"/>
  <c r="KA8" i="6"/>
  <c r="KA7" i="6"/>
  <c r="KC6" i="6"/>
  <c r="KB6" i="6"/>
  <c r="KA6" i="6"/>
  <c r="KC5" i="6"/>
  <c r="KB5" i="6"/>
  <c r="KA5" i="6"/>
  <c r="KA4" i="6"/>
  <c r="KA3" i="6"/>
  <c r="KC2" i="6"/>
  <c r="KB2" i="6"/>
  <c r="KA2" i="6"/>
  <c r="R1" i="44"/>
  <c r="Q1" i="44"/>
  <c r="P1" i="44"/>
  <c r="S82" i="44"/>
  <c r="T82" i="44" s="1"/>
  <c r="A82" i="44" s="1"/>
  <c r="S81" i="44"/>
  <c r="T81" i="44" s="1"/>
  <c r="S80" i="44"/>
  <c r="T80" i="44" s="1"/>
  <c r="S79" i="44"/>
  <c r="T79" i="44" s="1"/>
  <c r="S78" i="44"/>
  <c r="T78" i="44" s="1"/>
  <c r="S77" i="44"/>
  <c r="T77" i="44" s="1"/>
  <c r="S76" i="44"/>
  <c r="T76" i="44" s="1"/>
  <c r="S75" i="44"/>
  <c r="T75" i="44" s="1"/>
  <c r="S74" i="44"/>
  <c r="T74" i="44" s="1"/>
  <c r="S73" i="44"/>
  <c r="T73" i="44" s="1"/>
  <c r="S72" i="44"/>
  <c r="T72" i="44" s="1"/>
  <c r="S71" i="44"/>
  <c r="T71" i="44" s="1"/>
  <c r="S69" i="44"/>
  <c r="T69" i="44" s="1"/>
  <c r="S68" i="44"/>
  <c r="T68" i="44" s="1"/>
  <c r="S67" i="44"/>
  <c r="T67" i="44" s="1"/>
  <c r="S66" i="44"/>
  <c r="T66" i="44" s="1"/>
  <c r="S65" i="44"/>
  <c r="T65" i="44" s="1"/>
  <c r="S64" i="44"/>
  <c r="T64" i="44" s="1"/>
  <c r="S63" i="44"/>
  <c r="T63" i="44" s="1"/>
  <c r="S62" i="44"/>
  <c r="T62" i="44" s="1"/>
  <c r="S61" i="44"/>
  <c r="T61" i="44" s="1"/>
  <c r="S60" i="44"/>
  <c r="T60" i="44" s="1"/>
  <c r="S59" i="44"/>
  <c r="T59" i="44" s="1"/>
  <c r="S58" i="44"/>
  <c r="T58" i="44" s="1"/>
  <c r="S57" i="44"/>
  <c r="T57" i="44" s="1"/>
  <c r="S56" i="44"/>
  <c r="T56" i="44" s="1"/>
  <c r="S55" i="44"/>
  <c r="T55" i="44" s="1"/>
  <c r="S54" i="44"/>
  <c r="T54" i="44" s="1"/>
  <c r="S53" i="44"/>
  <c r="T53" i="44" s="1"/>
  <c r="S52" i="44"/>
  <c r="T52" i="44" s="1"/>
  <c r="S51" i="44"/>
  <c r="T51" i="44" s="1"/>
  <c r="S50" i="44"/>
  <c r="T50" i="44" s="1"/>
  <c r="S49" i="44"/>
  <c r="T49" i="44" s="1"/>
  <c r="S48" i="44"/>
  <c r="T48" i="44" s="1"/>
  <c r="S47" i="44"/>
  <c r="T47" i="44" s="1"/>
  <c r="S46" i="44"/>
  <c r="T46" i="44" s="1"/>
  <c r="S45" i="44"/>
  <c r="T45" i="44" s="1"/>
  <c r="S44" i="44"/>
  <c r="T44" i="44" s="1"/>
  <c r="S43" i="44"/>
  <c r="T43" i="44" s="1"/>
  <c r="S42" i="44"/>
  <c r="T42" i="44" s="1"/>
  <c r="S41" i="44"/>
  <c r="T41" i="44" s="1"/>
  <c r="S40" i="44"/>
  <c r="T40" i="44" s="1"/>
  <c r="S39" i="44"/>
  <c r="T39" i="44" s="1"/>
  <c r="S38" i="44"/>
  <c r="T38" i="44" s="1"/>
  <c r="S37" i="44"/>
  <c r="T37" i="44" s="1"/>
  <c r="S36" i="44"/>
  <c r="T36" i="44" s="1"/>
  <c r="S35" i="44"/>
  <c r="T35" i="44" s="1"/>
  <c r="S34" i="44"/>
  <c r="T34" i="44" s="1"/>
  <c r="S33" i="44"/>
  <c r="T33" i="44" s="1"/>
  <c r="S32" i="44"/>
  <c r="T32" i="44" s="1"/>
  <c r="S31" i="44"/>
  <c r="T31" i="44" s="1"/>
  <c r="S30" i="44"/>
  <c r="T30" i="44" s="1"/>
  <c r="S29" i="44"/>
  <c r="T29" i="44" s="1"/>
  <c r="S28" i="44"/>
  <c r="T28" i="44" s="1"/>
  <c r="S27" i="44"/>
  <c r="T27" i="44" s="1"/>
  <c r="S26" i="44"/>
  <c r="T26" i="44" s="1"/>
  <c r="S25" i="44"/>
  <c r="T25" i="44" s="1"/>
  <c r="S24" i="44"/>
  <c r="T24" i="44" s="1"/>
  <c r="S23" i="44"/>
  <c r="T23" i="44" s="1"/>
  <c r="S22" i="44"/>
  <c r="T22" i="44" s="1"/>
  <c r="S21" i="44"/>
  <c r="T21" i="44" s="1"/>
  <c r="S20" i="44"/>
  <c r="T20" i="44" s="1"/>
  <c r="S19" i="44"/>
  <c r="S18" i="44"/>
  <c r="T18" i="44" s="1"/>
  <c r="S17" i="44"/>
  <c r="T17" i="44" s="1"/>
  <c r="S16" i="44"/>
  <c r="R13" i="44"/>
  <c r="Q13" i="44"/>
  <c r="P13" i="44"/>
  <c r="S12" i="44"/>
  <c r="S11" i="44"/>
  <c r="AC114" i="40" l="1"/>
  <c r="AD114" i="40"/>
  <c r="AE114" i="40"/>
  <c r="C71" i="19"/>
  <c r="B71" i="19"/>
  <c r="T16" i="44"/>
  <c r="AC5" i="19"/>
  <c r="P136" i="44"/>
  <c r="BI4" i="19"/>
  <c r="KD75" i="6"/>
  <c r="KE75" i="6" s="1"/>
  <c r="S13" i="44"/>
  <c r="Q136" i="44"/>
  <c r="R136" i="44"/>
  <c r="KD37" i="6"/>
  <c r="KE37" i="6" s="1"/>
  <c r="KD20" i="6"/>
  <c r="KE20" i="6" s="1"/>
  <c r="KD44" i="6"/>
  <c r="KE44" i="6" s="1"/>
  <c r="KA13" i="6"/>
  <c r="KD21" i="6"/>
  <c r="KE21" i="6" s="1"/>
  <c r="KD76" i="6"/>
  <c r="KE76" i="6" s="1"/>
  <c r="KB13" i="6"/>
  <c r="KD22" i="6"/>
  <c r="KE22" i="6" s="1"/>
  <c r="KD30" i="6"/>
  <c r="KE30" i="6" s="1"/>
  <c r="KD46" i="6"/>
  <c r="KE46" i="6" s="1"/>
  <c r="KD62" i="6"/>
  <c r="KE62" i="6" s="1"/>
  <c r="KD70" i="6"/>
  <c r="KE70" i="6" s="1"/>
  <c r="KD78" i="6"/>
  <c r="KE78" i="6" s="1"/>
  <c r="KD25" i="6"/>
  <c r="KE25" i="6" s="1"/>
  <c r="KD36" i="6"/>
  <c r="KE36" i="6" s="1"/>
  <c r="KD57" i="6"/>
  <c r="KE57" i="6" s="1"/>
  <c r="KD52" i="6"/>
  <c r="KE52" i="6" s="1"/>
  <c r="KD68" i="6"/>
  <c r="KE68" i="6" s="1"/>
  <c r="KD45" i="6"/>
  <c r="KE45" i="6" s="1"/>
  <c r="KD51" i="6"/>
  <c r="KE51" i="6" s="1"/>
  <c r="KD61" i="6"/>
  <c r="KE61" i="6" s="1"/>
  <c r="KD28" i="6"/>
  <c r="KE28" i="6" s="1"/>
  <c r="KD60" i="6"/>
  <c r="KE60" i="6" s="1"/>
  <c r="KD34" i="6"/>
  <c r="KE34" i="6" s="1"/>
  <c r="KD66" i="6"/>
  <c r="KE66" i="6" s="1"/>
  <c r="KD31" i="6"/>
  <c r="KE31" i="6" s="1"/>
  <c r="KD63" i="6"/>
  <c r="KE63" i="6" s="1"/>
  <c r="KD79" i="6"/>
  <c r="KE79" i="6" s="1"/>
  <c r="KD42" i="6"/>
  <c r="KE42" i="6" s="1"/>
  <c r="KD50" i="6"/>
  <c r="KE50" i="6" s="1"/>
  <c r="KD74" i="6"/>
  <c r="KE74" i="6" s="1"/>
  <c r="KD38" i="6"/>
  <c r="KE38" i="6" s="1"/>
  <c r="KD71" i="6"/>
  <c r="KE71" i="6" s="1"/>
  <c r="KD58" i="6"/>
  <c r="KE58" i="6" s="1"/>
  <c r="KD39" i="6"/>
  <c r="KE39" i="6" s="1"/>
  <c r="KD73" i="6"/>
  <c r="KE73" i="6" s="1"/>
  <c r="CE13" i="6"/>
  <c r="KD64" i="6"/>
  <c r="KE64" i="6" s="1"/>
  <c r="KD67" i="6"/>
  <c r="KE67" i="6" s="1"/>
  <c r="KD80" i="6"/>
  <c r="KE80" i="6" s="1"/>
  <c r="KD27" i="6"/>
  <c r="KE27" i="6" s="1"/>
  <c r="KD65" i="6"/>
  <c r="KE65" i="6" s="1"/>
  <c r="KD81" i="6"/>
  <c r="KE81" i="6" s="1"/>
  <c r="KD12" i="6"/>
  <c r="KD53" i="6"/>
  <c r="KE53" i="6" s="1"/>
  <c r="KD16" i="6"/>
  <c r="KD29" i="6"/>
  <c r="KE29" i="6" s="1"/>
  <c r="KD43" i="6"/>
  <c r="KE43" i="6" s="1"/>
  <c r="KD54" i="6"/>
  <c r="KE54" i="6" s="1"/>
  <c r="KD77" i="6"/>
  <c r="KE77" i="6" s="1"/>
  <c r="KD17" i="6"/>
  <c r="KE17" i="6" s="1"/>
  <c r="KD33" i="6"/>
  <c r="KE33" i="6" s="1"/>
  <c r="KD41" i="6"/>
  <c r="KE41" i="6" s="1"/>
  <c r="KD49" i="6"/>
  <c r="KE49" i="6" s="1"/>
  <c r="AE5" i="19"/>
  <c r="AC11" i="19"/>
  <c r="AC19" i="19"/>
  <c r="AC35" i="19"/>
  <c r="AC51" i="19"/>
  <c r="AC59" i="19"/>
  <c r="AC67" i="19"/>
  <c r="AE34" i="19"/>
  <c r="AE50" i="19"/>
  <c r="AC56" i="19"/>
  <c r="KD19" i="6"/>
  <c r="KE19" i="6" s="1"/>
  <c r="KD69" i="6"/>
  <c r="KE69" i="6" s="1"/>
  <c r="KC13" i="6"/>
  <c r="AC6" i="19"/>
  <c r="AC22" i="19"/>
  <c r="AC30" i="19"/>
  <c r="AC38" i="19"/>
  <c r="AC54" i="19"/>
  <c r="AC70" i="19"/>
  <c r="AE10" i="19"/>
  <c r="AD69" i="19"/>
  <c r="KD59" i="6"/>
  <c r="KE59" i="6" s="1"/>
  <c r="KD47" i="6"/>
  <c r="KE47" i="6" s="1"/>
  <c r="KD35" i="6"/>
  <c r="KE35" i="6" s="1"/>
  <c r="AC20" i="19"/>
  <c r="AC36" i="19"/>
  <c r="AC52" i="19"/>
  <c r="AC68" i="19"/>
  <c r="AD5" i="19"/>
  <c r="AC40" i="19"/>
  <c r="AD53" i="19"/>
  <c r="KD48" i="6"/>
  <c r="KE48" i="6" s="1"/>
  <c r="KD18" i="6"/>
  <c r="KE18" i="6" s="1"/>
  <c r="KD23" i="6"/>
  <c r="KE23" i="6" s="1"/>
  <c r="KD26" i="6"/>
  <c r="KE26" i="6" s="1"/>
  <c r="KD55" i="6"/>
  <c r="KE55" i="6" s="1"/>
  <c r="AE26" i="19"/>
  <c r="KD11" i="6"/>
  <c r="KD24" i="6"/>
  <c r="KE24" i="6" s="1"/>
  <c r="KD32" i="6"/>
  <c r="KE32" i="6" s="1"/>
  <c r="KD40" i="6"/>
  <c r="KE40" i="6" s="1"/>
  <c r="KD56" i="6"/>
  <c r="KE56" i="6" s="1"/>
  <c r="KD72" i="6"/>
  <c r="KE72" i="6" s="1"/>
  <c r="AD7" i="19"/>
  <c r="AE12" i="19"/>
  <c r="AD15" i="19"/>
  <c r="AD31" i="19"/>
  <c r="AD39" i="19"/>
  <c r="AE44" i="19"/>
  <c r="AD47" i="19"/>
  <c r="AD63" i="19"/>
  <c r="S70" i="44"/>
  <c r="T70" i="44" s="1"/>
  <c r="T19" i="44"/>
  <c r="AC4" i="19" l="1"/>
  <c r="CD133" i="6"/>
  <c r="CD1" i="6" s="1"/>
  <c r="CD136" i="6" s="1"/>
  <c r="CD138" i="6" s="1"/>
  <c r="CC133" i="6"/>
  <c r="CC1" i="6" s="1"/>
  <c r="CC136" i="6" s="1"/>
  <c r="CC138" i="6" s="1"/>
  <c r="CB133" i="6"/>
  <c r="CB1" i="6" s="1"/>
  <c r="CB136" i="6" s="1"/>
  <c r="CB138" i="6" s="1"/>
  <c r="R138" i="44"/>
  <c r="Q138" i="44"/>
  <c r="P138" i="44"/>
  <c r="KE16" i="6"/>
  <c r="AE4" i="19"/>
  <c r="AD4" i="19"/>
  <c r="KD13" i="6"/>
  <c r="CE133" i="6" l="1"/>
  <c r="CF133" i="6"/>
  <c r="KB133" i="6"/>
  <c r="KB1" i="6" s="1"/>
  <c r="KB136" i="6" s="1"/>
  <c r="KB138" i="6" s="1"/>
  <c r="KC133" i="6"/>
  <c r="KC1" i="6" s="1"/>
  <c r="KC136" i="6" s="1"/>
  <c r="KC138" i="6" s="1"/>
  <c r="KA133" i="6"/>
  <c r="KA1" i="6" s="1"/>
  <c r="KA136" i="6" s="1"/>
  <c r="KA138" i="6" s="1"/>
  <c r="Y1" i="8"/>
  <c r="N63" i="40"/>
  <c r="N64" i="40"/>
  <c r="BK57" i="19"/>
  <c r="BK51" i="19"/>
  <c r="BJ52" i="19"/>
  <c r="BJ46" i="19"/>
  <c r="BM70" i="19"/>
  <c r="BL70" i="19"/>
  <c r="BK70" i="19"/>
  <c r="BJ70" i="19"/>
  <c r="BM69" i="19"/>
  <c r="BL69" i="19"/>
  <c r="EX80" i="6"/>
  <c r="BJ69" i="19"/>
  <c r="BM68" i="19"/>
  <c r="BL68" i="19"/>
  <c r="BK68" i="19"/>
  <c r="BJ68" i="19"/>
  <c r="BM67" i="19"/>
  <c r="BL67" i="19"/>
  <c r="BJ67" i="19"/>
  <c r="BM66" i="19"/>
  <c r="BL66" i="19"/>
  <c r="BK66" i="19"/>
  <c r="BJ66" i="19"/>
  <c r="BM65" i="19"/>
  <c r="BL65" i="19"/>
  <c r="BJ65" i="19"/>
  <c r="BM64" i="19"/>
  <c r="BL64" i="19"/>
  <c r="BK64" i="19"/>
  <c r="BJ64" i="19"/>
  <c r="BM63" i="19"/>
  <c r="BL63" i="19"/>
  <c r="BJ63" i="19"/>
  <c r="BM62" i="19"/>
  <c r="BL62" i="19"/>
  <c r="BK62" i="19"/>
  <c r="BJ62" i="19"/>
  <c r="BM61" i="19"/>
  <c r="BL61" i="19"/>
  <c r="BK61" i="19"/>
  <c r="BJ61" i="19"/>
  <c r="BM60" i="19"/>
  <c r="BL60" i="19"/>
  <c r="BK60" i="19"/>
  <c r="BJ60" i="19"/>
  <c r="BL59" i="19"/>
  <c r="BK59" i="19"/>
  <c r="BJ59" i="19"/>
  <c r="BM58" i="19"/>
  <c r="BL58" i="19"/>
  <c r="BK58" i="19"/>
  <c r="BM57" i="19"/>
  <c r="BL57" i="19"/>
  <c r="BM56" i="19"/>
  <c r="BL56" i="19"/>
  <c r="BM55" i="19"/>
  <c r="BL55" i="19"/>
  <c r="BM54" i="19"/>
  <c r="BL54" i="19"/>
  <c r="BK54" i="19"/>
  <c r="BM53" i="19"/>
  <c r="BL53" i="19"/>
  <c r="BK53" i="19"/>
  <c r="BJ53" i="19"/>
  <c r="BM52" i="19"/>
  <c r="BL52" i="19"/>
  <c r="BK52" i="19"/>
  <c r="BM51" i="19"/>
  <c r="BL51" i="19"/>
  <c r="BM50" i="19"/>
  <c r="BL50" i="19"/>
  <c r="BK50" i="19"/>
  <c r="BM49" i="19"/>
  <c r="BL49" i="19"/>
  <c r="BJ49" i="19"/>
  <c r="BM48" i="19"/>
  <c r="BL48" i="19"/>
  <c r="BK48" i="19"/>
  <c r="BM47" i="19"/>
  <c r="BL47" i="19"/>
  <c r="BM46" i="19"/>
  <c r="BL46" i="19"/>
  <c r="BK46" i="19"/>
  <c r="BM45" i="19"/>
  <c r="BL45" i="19"/>
  <c r="BJ45" i="19"/>
  <c r="BM44" i="19"/>
  <c r="BL44" i="19"/>
  <c r="BK44" i="19"/>
  <c r="BM43" i="19"/>
  <c r="BL43" i="19"/>
  <c r="BJ43" i="19"/>
  <c r="BM42" i="19"/>
  <c r="BL42" i="19"/>
  <c r="BK42" i="19"/>
  <c r="BM41" i="19"/>
  <c r="BL41" i="19"/>
  <c r="BJ41" i="19"/>
  <c r="BM40" i="19"/>
  <c r="BL40" i="19"/>
  <c r="BK40" i="19"/>
  <c r="BM39" i="19"/>
  <c r="BL39" i="19"/>
  <c r="BK39" i="19"/>
  <c r="BJ39" i="19"/>
  <c r="BM38" i="19"/>
  <c r="BL38" i="19"/>
  <c r="BK38" i="19"/>
  <c r="BM37" i="19"/>
  <c r="BL37" i="19"/>
  <c r="BJ37" i="19"/>
  <c r="BM36" i="19"/>
  <c r="BL36" i="19"/>
  <c r="BK36" i="19"/>
  <c r="BM35" i="19"/>
  <c r="BL35" i="19"/>
  <c r="BJ35" i="19"/>
  <c r="BM34" i="19"/>
  <c r="BL34" i="19"/>
  <c r="BK34" i="19"/>
  <c r="BM33" i="19"/>
  <c r="BL33" i="19"/>
  <c r="BJ33" i="19"/>
  <c r="BM32" i="19"/>
  <c r="BL32" i="19"/>
  <c r="BK32" i="19"/>
  <c r="BM31" i="19"/>
  <c r="BL31" i="19"/>
  <c r="BJ31" i="19"/>
  <c r="BM30" i="19"/>
  <c r="BL30" i="19"/>
  <c r="BK30" i="19"/>
  <c r="BM29" i="19"/>
  <c r="BL29" i="19"/>
  <c r="BJ29" i="19"/>
  <c r="BM28" i="19"/>
  <c r="BL28" i="19"/>
  <c r="BK28" i="19"/>
  <c r="BM27" i="19"/>
  <c r="BL27" i="19"/>
  <c r="BJ27" i="19"/>
  <c r="BM26" i="19"/>
  <c r="BL26" i="19"/>
  <c r="BK26" i="19"/>
  <c r="BM25" i="19"/>
  <c r="BL25" i="19"/>
  <c r="BJ25" i="19"/>
  <c r="BM24" i="19"/>
  <c r="BL24" i="19"/>
  <c r="BK24" i="19"/>
  <c r="BM23" i="19"/>
  <c r="BL23" i="19"/>
  <c r="BK23" i="19"/>
  <c r="BJ23" i="19"/>
  <c r="BM22" i="19"/>
  <c r="BL22" i="19"/>
  <c r="BK22" i="19"/>
  <c r="BM21" i="19"/>
  <c r="BL21" i="19"/>
  <c r="BJ21" i="19"/>
  <c r="BM20" i="19"/>
  <c r="BL20" i="19"/>
  <c r="BK20" i="19"/>
  <c r="BM19" i="19"/>
  <c r="BL19" i="19"/>
  <c r="BJ19" i="19"/>
  <c r="BM18" i="19"/>
  <c r="BL18" i="19"/>
  <c r="BK18" i="19"/>
  <c r="BM17" i="19"/>
  <c r="BL17" i="19"/>
  <c r="BJ17" i="19"/>
  <c r="BM16" i="19"/>
  <c r="BL16" i="19"/>
  <c r="BK16" i="19"/>
  <c r="BM15" i="19"/>
  <c r="BL15" i="19"/>
  <c r="BM14" i="19"/>
  <c r="BL14" i="19"/>
  <c r="BK14" i="19"/>
  <c r="BM13" i="19"/>
  <c r="BL13" i="19"/>
  <c r="BJ13" i="19"/>
  <c r="BM12" i="19"/>
  <c r="BL12" i="19"/>
  <c r="BK12" i="19"/>
  <c r="BM11" i="19"/>
  <c r="BL11" i="19"/>
  <c r="BJ11" i="19"/>
  <c r="BM10" i="19"/>
  <c r="BL10" i="19"/>
  <c r="BK10" i="19"/>
  <c r="BM9" i="19"/>
  <c r="BL9" i="19"/>
  <c r="BJ9" i="19"/>
  <c r="BM8" i="19"/>
  <c r="BL8" i="19"/>
  <c r="BK8" i="19"/>
  <c r="BM7" i="19"/>
  <c r="BL7" i="19"/>
  <c r="BK7" i="19"/>
  <c r="BJ7" i="19"/>
  <c r="BM6" i="19"/>
  <c r="BL6" i="19"/>
  <c r="BK6" i="19"/>
  <c r="BJ6" i="19"/>
  <c r="BM5" i="19"/>
  <c r="BL5" i="19"/>
  <c r="BJ5" i="19"/>
  <c r="EW137" i="6"/>
  <c r="EU137" i="6"/>
  <c r="ET137" i="6"/>
  <c r="BH70" i="19"/>
  <c r="BG70" i="19"/>
  <c r="BH69" i="19"/>
  <c r="BG69" i="19"/>
  <c r="BH68" i="19"/>
  <c r="BG68" i="19"/>
  <c r="BH67" i="19"/>
  <c r="BG67" i="19"/>
  <c r="BH66" i="19"/>
  <c r="BG66" i="19"/>
  <c r="BH65" i="19"/>
  <c r="BG65" i="19"/>
  <c r="BH64" i="19"/>
  <c r="BH63" i="19"/>
  <c r="BG63" i="19"/>
  <c r="BH62" i="19"/>
  <c r="BG62" i="19"/>
  <c r="BH61" i="19"/>
  <c r="BG61" i="19"/>
  <c r="BH60" i="19"/>
  <c r="BH59" i="19"/>
  <c r="BG59" i="19"/>
  <c r="BH58" i="19"/>
  <c r="BG58" i="19"/>
  <c r="BH57" i="19"/>
  <c r="BG57" i="19"/>
  <c r="BH56" i="19"/>
  <c r="BG56" i="19"/>
  <c r="BG55" i="19"/>
  <c r="BG54" i="19"/>
  <c r="BH53" i="19"/>
  <c r="BG53" i="19"/>
  <c r="BH52" i="19"/>
  <c r="BG52" i="19"/>
  <c r="BH51" i="19"/>
  <c r="BG51" i="19"/>
  <c r="BH50" i="19"/>
  <c r="BG50" i="19"/>
  <c r="BH49" i="19"/>
  <c r="BG49" i="19"/>
  <c r="BH48" i="19"/>
  <c r="BG48" i="19"/>
  <c r="BH47" i="19"/>
  <c r="BG47" i="19"/>
  <c r="BH46" i="19"/>
  <c r="BG46" i="19"/>
  <c r="BH45" i="19"/>
  <c r="BG45" i="19"/>
  <c r="BH44" i="19"/>
  <c r="BG44" i="19"/>
  <c r="BH43" i="19"/>
  <c r="BH42" i="19"/>
  <c r="BG42" i="19"/>
  <c r="BH41" i="19"/>
  <c r="BG41" i="19"/>
  <c r="BH40" i="19"/>
  <c r="BG40" i="19"/>
  <c r="BH39" i="19"/>
  <c r="BG39" i="19"/>
  <c r="BH38" i="19"/>
  <c r="BG38" i="19"/>
  <c r="BH37" i="19"/>
  <c r="BG37" i="19"/>
  <c r="BH36" i="19"/>
  <c r="BG36" i="19"/>
  <c r="BH35" i="19"/>
  <c r="BH34" i="19"/>
  <c r="BG34" i="19"/>
  <c r="BH33" i="19"/>
  <c r="BG33" i="19"/>
  <c r="BH32" i="19"/>
  <c r="BG32" i="19"/>
  <c r="BH31" i="19"/>
  <c r="BG31" i="19"/>
  <c r="BH30" i="19"/>
  <c r="BG30" i="19"/>
  <c r="BH29" i="19"/>
  <c r="BG29" i="19"/>
  <c r="BH28" i="19"/>
  <c r="BG28" i="19"/>
  <c r="BH27" i="19"/>
  <c r="BG27" i="19"/>
  <c r="BH26" i="19"/>
  <c r="BG26" i="19"/>
  <c r="BH25" i="19"/>
  <c r="BG25" i="19"/>
  <c r="BH24" i="19"/>
  <c r="BG24" i="19"/>
  <c r="BH23" i="19"/>
  <c r="BG23" i="19"/>
  <c r="BH22" i="19"/>
  <c r="BG22" i="19"/>
  <c r="BH21" i="19"/>
  <c r="BG21" i="19"/>
  <c r="BH20" i="19"/>
  <c r="BG20" i="19"/>
  <c r="BH19" i="19"/>
  <c r="BH18" i="19"/>
  <c r="BG18" i="19"/>
  <c r="BH17" i="19"/>
  <c r="BG17" i="19"/>
  <c r="BH16" i="19"/>
  <c r="BG16" i="19"/>
  <c r="BH15" i="19"/>
  <c r="BG15" i="19"/>
  <c r="BH14" i="19"/>
  <c r="BG14" i="19"/>
  <c r="BH13" i="19"/>
  <c r="BG13" i="19"/>
  <c r="BH12" i="19"/>
  <c r="BG12" i="19"/>
  <c r="BH11" i="19"/>
  <c r="BG11" i="19"/>
  <c r="BH10" i="19"/>
  <c r="BG10" i="19"/>
  <c r="BH9" i="19"/>
  <c r="BG9" i="19"/>
  <c r="BH8" i="19"/>
  <c r="BG8" i="19"/>
  <c r="BH7" i="19"/>
  <c r="BG7" i="19"/>
  <c r="BH6" i="19"/>
  <c r="BG6" i="19"/>
  <c r="BH5" i="19"/>
  <c r="BG5" i="19"/>
  <c r="BZ11" i="6"/>
  <c r="BY137" i="6"/>
  <c r="BX137" i="6"/>
  <c r="BZ80" i="6"/>
  <c r="X16" i="40"/>
  <c r="AB16" i="40"/>
  <c r="KE133" i="6" l="1"/>
  <c r="KD133" i="6"/>
  <c r="BL4" i="19"/>
  <c r="S1" i="3"/>
  <c r="EX56" i="6"/>
  <c r="EX50" i="6"/>
  <c r="BZ78" i="6"/>
  <c r="BY13" i="6"/>
  <c r="BZ30" i="6"/>
  <c r="BG19" i="19"/>
  <c r="BZ46" i="6"/>
  <c r="BG35" i="19"/>
  <c r="BZ54" i="6"/>
  <c r="BG43" i="19"/>
  <c r="BZ71" i="6"/>
  <c r="BG60" i="19"/>
  <c r="BZ75" i="6"/>
  <c r="BG64" i="19"/>
  <c r="EX18" i="6"/>
  <c r="EY26" i="6"/>
  <c r="BJ15" i="19"/>
  <c r="EX72" i="6"/>
  <c r="EU13" i="6"/>
  <c r="EY81" i="6"/>
  <c r="EX12" i="6"/>
  <c r="EX65" i="6"/>
  <c r="ET13" i="6"/>
  <c r="BZ26" i="6"/>
  <c r="BZ23" i="6"/>
  <c r="BZ27" i="6"/>
  <c r="BZ31" i="6"/>
  <c r="BZ35" i="6"/>
  <c r="BZ39" i="6"/>
  <c r="BZ43" i="6"/>
  <c r="BZ47" i="6"/>
  <c r="BZ51" i="6"/>
  <c r="BZ63" i="6"/>
  <c r="EX34" i="6"/>
  <c r="EY42" i="6"/>
  <c r="EV13" i="6"/>
  <c r="EX74" i="6"/>
  <c r="EX78" i="6"/>
  <c r="BZ42" i="6"/>
  <c r="EW13" i="6"/>
  <c r="BZ70" i="6"/>
  <c r="BZ74" i="6"/>
  <c r="EX19" i="6"/>
  <c r="EX21" i="6"/>
  <c r="EX23" i="6"/>
  <c r="EX25" i="6"/>
  <c r="EX27" i="6"/>
  <c r="EX29" i="6"/>
  <c r="EX31" i="6"/>
  <c r="EX33" i="6"/>
  <c r="EX35" i="6"/>
  <c r="EX37" i="6"/>
  <c r="EX39" i="6"/>
  <c r="EX41" i="6"/>
  <c r="EX43" i="6"/>
  <c r="EX45" i="6"/>
  <c r="EX47" i="6"/>
  <c r="EX49" i="6"/>
  <c r="EX51" i="6"/>
  <c r="EX53" i="6"/>
  <c r="EX55" i="6"/>
  <c r="BZ16" i="6"/>
  <c r="BZ36" i="6"/>
  <c r="BZ25" i="6"/>
  <c r="BZ37" i="6"/>
  <c r="CA41" i="6"/>
  <c r="BZ45" i="6"/>
  <c r="CA49" i="6"/>
  <c r="BZ49" i="6"/>
  <c r="BZ53" i="6"/>
  <c r="BK47" i="19"/>
  <c r="BH54" i="19"/>
  <c r="BZ24" i="6"/>
  <c r="EY18" i="6"/>
  <c r="CA29" i="6"/>
  <c r="EY34" i="6"/>
  <c r="BZ28" i="6"/>
  <c r="BZ44" i="6"/>
  <c r="BZ48" i="6"/>
  <c r="BZ52" i="6"/>
  <c r="CA52" i="6"/>
  <c r="BZ21" i="6"/>
  <c r="CA44" i="6"/>
  <c r="BZ40" i="6"/>
  <c r="CA76" i="6"/>
  <c r="BZ32" i="6"/>
  <c r="CA33" i="6"/>
  <c r="CA68" i="6"/>
  <c r="BZ68" i="6"/>
  <c r="BZ72" i="6"/>
  <c r="BZ76" i="6"/>
  <c r="EY16" i="6"/>
  <c r="EY20" i="6"/>
  <c r="EY22" i="6"/>
  <c r="EY24" i="6"/>
  <c r="EY28" i="6"/>
  <c r="EY30" i="6"/>
  <c r="EY32" i="6"/>
  <c r="EY36" i="6"/>
  <c r="EY38" i="6"/>
  <c r="EY40" i="6"/>
  <c r="EY44" i="6"/>
  <c r="EY46" i="6"/>
  <c r="EY48" i="6"/>
  <c r="EY52" i="6"/>
  <c r="EY54" i="6"/>
  <c r="EY72" i="6"/>
  <c r="EY78" i="6"/>
  <c r="EY80" i="6"/>
  <c r="EY50" i="6"/>
  <c r="BZ17" i="6"/>
  <c r="BZ20" i="6"/>
  <c r="CA28" i="6"/>
  <c r="CA36" i="6"/>
  <c r="CA69" i="6"/>
  <c r="BZ69" i="6"/>
  <c r="CA73" i="6"/>
  <c r="BZ77" i="6"/>
  <c r="CA81" i="6"/>
  <c r="EY74" i="6"/>
  <c r="EY51" i="6"/>
  <c r="EY43" i="6"/>
  <c r="EY35" i="6"/>
  <c r="EY27" i="6"/>
  <c r="EY19" i="6"/>
  <c r="EV137" i="6"/>
  <c r="EX16" i="6"/>
  <c r="BK5" i="19"/>
  <c r="BK9" i="19"/>
  <c r="EX20" i="6"/>
  <c r="BK11" i="19"/>
  <c r="EX22" i="6"/>
  <c r="EX24" i="6"/>
  <c r="BK13" i="19"/>
  <c r="BK15" i="19"/>
  <c r="EX26" i="6"/>
  <c r="EX28" i="6"/>
  <c r="BK17" i="19"/>
  <c r="EX30" i="6"/>
  <c r="BK19" i="19"/>
  <c r="EX32" i="6"/>
  <c r="BK21" i="19"/>
  <c r="BK25" i="19"/>
  <c r="EX36" i="6"/>
  <c r="BK27" i="19"/>
  <c r="EX38" i="6"/>
  <c r="BK29" i="19"/>
  <c r="EX40" i="6"/>
  <c r="BK31" i="19"/>
  <c r="EX42" i="6"/>
  <c r="EX44" i="6"/>
  <c r="BK33" i="19"/>
  <c r="EX46" i="6"/>
  <c r="BK35" i="19"/>
  <c r="EX48" i="6"/>
  <c r="BK37" i="19"/>
  <c r="EX52" i="6"/>
  <c r="BK41" i="19"/>
  <c r="BK43" i="19"/>
  <c r="EX54" i="6"/>
  <c r="EY76" i="6"/>
  <c r="EY73" i="6"/>
  <c r="BK63" i="19"/>
  <c r="BK65" i="19"/>
  <c r="BK67" i="19"/>
  <c r="BK69" i="19"/>
  <c r="EY59" i="6"/>
  <c r="EY75" i="6"/>
  <c r="CA30" i="6"/>
  <c r="CA46" i="6"/>
  <c r="CA78" i="6"/>
  <c r="EY37" i="6"/>
  <c r="BH55" i="19"/>
  <c r="EY66" i="6"/>
  <c r="EY77" i="6"/>
  <c r="BJ48" i="19"/>
  <c r="CA18" i="6"/>
  <c r="CA34" i="6"/>
  <c r="CA50" i="6"/>
  <c r="CA70" i="6"/>
  <c r="EY45" i="6"/>
  <c r="BZ18" i="6"/>
  <c r="BZ34" i="6"/>
  <c r="BX13" i="6"/>
  <c r="BZ55" i="6"/>
  <c r="BZ79" i="6"/>
  <c r="CA20" i="6"/>
  <c r="EX76" i="6"/>
  <c r="ET1" i="6"/>
  <c r="EX70" i="6"/>
  <c r="EY23" i="6"/>
  <c r="EY31" i="6"/>
  <c r="EY39" i="6"/>
  <c r="EY47" i="6"/>
  <c r="EY55" i="6"/>
  <c r="CA22" i="6"/>
  <c r="CA38" i="6"/>
  <c r="CA54" i="6"/>
  <c r="EY21" i="6"/>
  <c r="BZ50" i="6"/>
  <c r="EX71" i="6"/>
  <c r="EX73" i="6"/>
  <c r="EX75" i="6"/>
  <c r="EX77" i="6"/>
  <c r="EX79" i="6"/>
  <c r="EX81" i="6"/>
  <c r="EY71" i="6"/>
  <c r="EY79" i="6"/>
  <c r="CA26" i="6"/>
  <c r="CA42" i="6"/>
  <c r="CA62" i="6"/>
  <c r="CA74" i="6"/>
  <c r="EY29" i="6"/>
  <c r="EY53" i="6"/>
  <c r="BZ22" i="6"/>
  <c r="BZ38" i="6"/>
  <c r="CA16" i="6"/>
  <c r="CA24" i="6"/>
  <c r="CA32" i="6"/>
  <c r="CA40" i="6"/>
  <c r="CA48" i="6"/>
  <c r="CA72" i="6"/>
  <c r="CA80" i="6"/>
  <c r="EY17" i="6"/>
  <c r="EY25" i="6"/>
  <c r="EY33" i="6"/>
  <c r="EY41" i="6"/>
  <c r="EY49" i="6"/>
  <c r="BJ8" i="19"/>
  <c r="BJ10" i="19"/>
  <c r="BJ12" i="19"/>
  <c r="BJ14" i="19"/>
  <c r="BJ16" i="19"/>
  <c r="BJ18" i="19"/>
  <c r="BJ20" i="19"/>
  <c r="BJ22" i="19"/>
  <c r="BJ24" i="19"/>
  <c r="BJ26" i="19"/>
  <c r="BJ28" i="19"/>
  <c r="BJ30" i="19"/>
  <c r="BJ32" i="19"/>
  <c r="BJ34" i="19"/>
  <c r="BJ36" i="19"/>
  <c r="BJ38" i="19"/>
  <c r="BJ40" i="19"/>
  <c r="BJ42" i="19"/>
  <c r="BJ44" i="19"/>
  <c r="EX66" i="6"/>
  <c r="BJ56" i="19"/>
  <c r="BK56" i="19"/>
  <c r="BJ54" i="19"/>
  <c r="EY65" i="6"/>
  <c r="EX69" i="6"/>
  <c r="EY69" i="6"/>
  <c r="BJ58" i="19"/>
  <c r="BM59" i="19"/>
  <c r="BM4" i="19" s="1"/>
  <c r="EY70" i="6"/>
  <c r="BK55" i="19"/>
  <c r="BJ55" i="19"/>
  <c r="EY68" i="6"/>
  <c r="BJ57" i="19"/>
  <c r="EX68" i="6"/>
  <c r="EX60" i="6"/>
  <c r="BK49" i="19"/>
  <c r="BZ57" i="6"/>
  <c r="BZ62" i="6"/>
  <c r="EY62" i="6"/>
  <c r="EX58" i="6"/>
  <c r="EX63" i="6"/>
  <c r="EW1" i="6"/>
  <c r="EY63" i="6"/>
  <c r="EX64" i="6"/>
  <c r="BZ64" i="6"/>
  <c r="BZ67" i="6"/>
  <c r="EY64" i="6"/>
  <c r="CA64" i="6"/>
  <c r="EX61" i="6"/>
  <c r="EY61" i="6"/>
  <c r="BJ50" i="19"/>
  <c r="BZ61" i="6"/>
  <c r="EY58" i="6"/>
  <c r="BJ47" i="19"/>
  <c r="CA56" i="6"/>
  <c r="BZ56" i="6"/>
  <c r="EY56" i="6"/>
  <c r="BK45" i="19"/>
  <c r="BZ58" i="6"/>
  <c r="CA58" i="6"/>
  <c r="EU1" i="6"/>
  <c r="EY60" i="6"/>
  <c r="EV1" i="6"/>
  <c r="EX57" i="6"/>
  <c r="EY57" i="6"/>
  <c r="BZ60" i="6"/>
  <c r="CA60" i="6"/>
  <c r="CA59" i="6"/>
  <c r="EX17" i="6"/>
  <c r="EX11" i="6"/>
  <c r="BZ29" i="6"/>
  <c r="BZ81" i="6"/>
  <c r="CA21" i="6"/>
  <c r="CA37" i="6"/>
  <c r="CA45" i="6"/>
  <c r="CA53" i="6"/>
  <c r="CA61" i="6"/>
  <c r="CA77" i="6"/>
  <c r="BZ41" i="6"/>
  <c r="BZ73" i="6"/>
  <c r="CA23" i="6"/>
  <c r="CA31" i="6"/>
  <c r="CA39" i="6"/>
  <c r="CA47" i="6"/>
  <c r="CA55" i="6"/>
  <c r="CA63" i="6"/>
  <c r="CA71" i="6"/>
  <c r="CA79" i="6"/>
  <c r="BZ33" i="6"/>
  <c r="BX1" i="6"/>
  <c r="EX59" i="6"/>
  <c r="BZ65" i="6"/>
  <c r="CA17" i="6"/>
  <c r="CA25" i="6"/>
  <c r="CA57" i="6"/>
  <c r="CA19" i="6"/>
  <c r="CA27" i="6"/>
  <c r="CA35" i="6"/>
  <c r="CA43" i="6"/>
  <c r="CA51" i="6"/>
  <c r="CA67" i="6"/>
  <c r="CA75" i="6"/>
  <c r="BZ19" i="6"/>
  <c r="BZ12" i="6"/>
  <c r="BZ13" i="6" s="1"/>
  <c r="BZ59" i="6"/>
  <c r="BK4" i="19" l="1"/>
  <c r="BX136" i="6"/>
  <c r="BX138" i="6" s="1"/>
  <c r="BG4" i="19"/>
  <c r="EU136" i="6"/>
  <c r="EU138" i="6" s="1"/>
  <c r="BH4" i="19"/>
  <c r="ET136" i="6"/>
  <c r="ET138" i="6" s="1"/>
  <c r="EV136" i="6"/>
  <c r="EV138" i="6" s="1"/>
  <c r="EX13" i="6"/>
  <c r="EW136" i="6"/>
  <c r="EW138" i="6" s="1"/>
  <c r="BJ51" i="19"/>
  <c r="BJ4" i="19" s="1"/>
  <c r="CA65" i="6"/>
  <c r="CA66" i="6"/>
  <c r="EX62" i="6"/>
  <c r="BY1" i="6"/>
  <c r="BY136" i="6" s="1"/>
  <c r="BY138" i="6" s="1"/>
  <c r="EX67" i="6"/>
  <c r="BZ66" i="6"/>
  <c r="BZ133" i="6" s="1"/>
  <c r="EY67" i="6"/>
  <c r="EY133" i="6" s="1"/>
  <c r="EX133" i="6" l="1"/>
  <c r="CA133" i="6"/>
  <c r="C63" i="45" l="1"/>
  <c r="M80" i="45" l="1"/>
  <c r="N59" i="45"/>
  <c r="N68" i="45"/>
  <c r="N69" i="45"/>
  <c r="N73" i="45"/>
  <c r="N76" i="45"/>
  <c r="N77" i="45"/>
  <c r="N66" i="45"/>
  <c r="N70" i="45"/>
  <c r="N74" i="45"/>
  <c r="N78" i="45"/>
  <c r="N72" i="45"/>
  <c r="N64" i="45"/>
  <c r="N62" i="45"/>
  <c r="N52" i="45"/>
  <c r="N82" i="45"/>
  <c r="N81" i="45"/>
  <c r="N80" i="45"/>
  <c r="N79" i="45"/>
  <c r="N75" i="45"/>
  <c r="N71" i="45"/>
  <c r="N67" i="45"/>
  <c r="N65" i="45"/>
  <c r="N61" i="45"/>
  <c r="N51" i="45"/>
  <c r="N50" i="45"/>
  <c r="N49" i="45"/>
  <c r="N48" i="45"/>
  <c r="N47" i="45"/>
  <c r="N46" i="45"/>
  <c r="N45" i="45"/>
  <c r="N44" i="45"/>
  <c r="N43" i="45"/>
  <c r="N42" i="45"/>
  <c r="N41" i="45"/>
  <c r="N40" i="45"/>
  <c r="N39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53" i="45" l="1"/>
  <c r="N63" i="45"/>
  <c r="N60" i="45"/>
  <c r="N58" i="45"/>
  <c r="N57" i="45"/>
  <c r="N56" i="45"/>
  <c r="N55" i="45"/>
  <c r="N54" i="45"/>
  <c r="N109" i="45" l="1"/>
  <c r="J47" i="45"/>
  <c r="J66" i="45"/>
  <c r="J82" i="45"/>
  <c r="J81" i="45"/>
  <c r="J80" i="45"/>
  <c r="J79" i="45"/>
  <c r="J78" i="45"/>
  <c r="J77" i="45"/>
  <c r="J76" i="45"/>
  <c r="J75" i="45"/>
  <c r="J74" i="45"/>
  <c r="J73" i="45"/>
  <c r="J72" i="45"/>
  <c r="J71" i="45"/>
  <c r="J70" i="45"/>
  <c r="J69" i="45"/>
  <c r="J68" i="45"/>
  <c r="J67" i="45"/>
  <c r="J65" i="45"/>
  <c r="J64" i="45"/>
  <c r="J63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39" i="45"/>
  <c r="J45" i="45"/>
  <c r="J44" i="45"/>
  <c r="J43" i="45"/>
  <c r="J42" i="45"/>
  <c r="J41" i="45"/>
  <c r="J40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AA7" i="6"/>
  <c r="JX81" i="6"/>
  <c r="BF70" i="19" s="1"/>
  <c r="JW81" i="6"/>
  <c r="BE70" i="19" s="1"/>
  <c r="JX80" i="6"/>
  <c r="BF69" i="19" s="1"/>
  <c r="JW80" i="6"/>
  <c r="BE69" i="19" s="1"/>
  <c r="JX79" i="6"/>
  <c r="BF68" i="19" s="1"/>
  <c r="JW79" i="6"/>
  <c r="BE68" i="19" s="1"/>
  <c r="JX78" i="6"/>
  <c r="BF67" i="19" s="1"/>
  <c r="JW78" i="6"/>
  <c r="BE67" i="19" s="1"/>
  <c r="JX77" i="6"/>
  <c r="BF66" i="19" s="1"/>
  <c r="JW77" i="6"/>
  <c r="BE66" i="19" s="1"/>
  <c r="JX76" i="6"/>
  <c r="BF65" i="19" s="1"/>
  <c r="JW76" i="6"/>
  <c r="BE65" i="19" s="1"/>
  <c r="JX75" i="6"/>
  <c r="BF64" i="19" s="1"/>
  <c r="JW75" i="6"/>
  <c r="JX74" i="6"/>
  <c r="BF63" i="19" s="1"/>
  <c r="JW74" i="6"/>
  <c r="BE63" i="19" s="1"/>
  <c r="JX73" i="6"/>
  <c r="BF62" i="19" s="1"/>
  <c r="JW73" i="6"/>
  <c r="BE62" i="19" s="1"/>
  <c r="JX72" i="6"/>
  <c r="BF61" i="19" s="1"/>
  <c r="JW72" i="6"/>
  <c r="BE61" i="19" s="1"/>
  <c r="JX71" i="6"/>
  <c r="BF60" i="19" s="1"/>
  <c r="JW71" i="6"/>
  <c r="JX70" i="6"/>
  <c r="BF59" i="19" s="1"/>
  <c r="JW70" i="6"/>
  <c r="BE59" i="19" s="1"/>
  <c r="JX69" i="6"/>
  <c r="BF58" i="19" s="1"/>
  <c r="JW69" i="6"/>
  <c r="BE58" i="19" s="1"/>
  <c r="JX68" i="6"/>
  <c r="BF57" i="19" s="1"/>
  <c r="JW68" i="6"/>
  <c r="BE57" i="19" s="1"/>
  <c r="JX67" i="6"/>
  <c r="BF56" i="19" s="1"/>
  <c r="JW67" i="6"/>
  <c r="JX66" i="6"/>
  <c r="BF55" i="19" s="1"/>
  <c r="JW66" i="6"/>
  <c r="BE55" i="19" s="1"/>
  <c r="JX65" i="6"/>
  <c r="BF54" i="19" s="1"/>
  <c r="JW65" i="6"/>
  <c r="BE54" i="19" s="1"/>
  <c r="JX64" i="6"/>
  <c r="BF53" i="19" s="1"/>
  <c r="JW64" i="6"/>
  <c r="BE53" i="19" s="1"/>
  <c r="JX63" i="6"/>
  <c r="BF52" i="19" s="1"/>
  <c r="JW63" i="6"/>
  <c r="JX62" i="6"/>
  <c r="BF51" i="19" s="1"/>
  <c r="JW62" i="6"/>
  <c r="BE51" i="19" s="1"/>
  <c r="JX61" i="6"/>
  <c r="BF50" i="19" s="1"/>
  <c r="JW61" i="6"/>
  <c r="BE50" i="19" s="1"/>
  <c r="JX60" i="6"/>
  <c r="BF49" i="19" s="1"/>
  <c r="JW60" i="6"/>
  <c r="BE49" i="19" s="1"/>
  <c r="JX59" i="6"/>
  <c r="BF48" i="19" s="1"/>
  <c r="JW59" i="6"/>
  <c r="BE48" i="19" s="1"/>
  <c r="JX58" i="6"/>
  <c r="BF47" i="19" s="1"/>
  <c r="JW58" i="6"/>
  <c r="BE47" i="19" s="1"/>
  <c r="JX57" i="6"/>
  <c r="BF46" i="19" s="1"/>
  <c r="JW57" i="6"/>
  <c r="BE46" i="19" s="1"/>
  <c r="JX56" i="6"/>
  <c r="BF45" i="19" s="1"/>
  <c r="JW56" i="6"/>
  <c r="BE45" i="19" s="1"/>
  <c r="JX55" i="6"/>
  <c r="BF44" i="19" s="1"/>
  <c r="JW55" i="6"/>
  <c r="JX54" i="6"/>
  <c r="BF43" i="19" s="1"/>
  <c r="JW54" i="6"/>
  <c r="BE43" i="19" s="1"/>
  <c r="JX53" i="6"/>
  <c r="BF42" i="19" s="1"/>
  <c r="JW53" i="6"/>
  <c r="BE42" i="19" s="1"/>
  <c r="JX52" i="6"/>
  <c r="BF41" i="19" s="1"/>
  <c r="JW52" i="6"/>
  <c r="BE41" i="19" s="1"/>
  <c r="JX51" i="6"/>
  <c r="BF40" i="19" s="1"/>
  <c r="JW51" i="6"/>
  <c r="JX50" i="6"/>
  <c r="BF39" i="19" s="1"/>
  <c r="JW50" i="6"/>
  <c r="BE39" i="19" s="1"/>
  <c r="JX49" i="6"/>
  <c r="BF38" i="19" s="1"/>
  <c r="JW49" i="6"/>
  <c r="BE38" i="19" s="1"/>
  <c r="JX48" i="6"/>
  <c r="BF37" i="19" s="1"/>
  <c r="JW48" i="6"/>
  <c r="BE37" i="19" s="1"/>
  <c r="JX47" i="6"/>
  <c r="BF36" i="19" s="1"/>
  <c r="JW47" i="6"/>
  <c r="BE36" i="19" s="1"/>
  <c r="JX46" i="6"/>
  <c r="BF35" i="19" s="1"/>
  <c r="JW46" i="6"/>
  <c r="BE35" i="19" s="1"/>
  <c r="JX45" i="6"/>
  <c r="BF34" i="19" s="1"/>
  <c r="JW45" i="6"/>
  <c r="BE34" i="19" s="1"/>
  <c r="JX44" i="6"/>
  <c r="BF33" i="19" s="1"/>
  <c r="JW44" i="6"/>
  <c r="BE33" i="19" s="1"/>
  <c r="JX43" i="6"/>
  <c r="BF32" i="19" s="1"/>
  <c r="JW43" i="6"/>
  <c r="BE32" i="19" s="1"/>
  <c r="JX42" i="6"/>
  <c r="BF31" i="19" s="1"/>
  <c r="JW42" i="6"/>
  <c r="BE31" i="19" s="1"/>
  <c r="JX41" i="6"/>
  <c r="BF30" i="19" s="1"/>
  <c r="JW41" i="6"/>
  <c r="BE30" i="19" s="1"/>
  <c r="JX40" i="6"/>
  <c r="BF29" i="19" s="1"/>
  <c r="JW40" i="6"/>
  <c r="BE29" i="19" s="1"/>
  <c r="JX39" i="6"/>
  <c r="BF28" i="19" s="1"/>
  <c r="JW39" i="6"/>
  <c r="JX38" i="6"/>
  <c r="BF27" i="19" s="1"/>
  <c r="JW38" i="6"/>
  <c r="BE27" i="19" s="1"/>
  <c r="JX37" i="6"/>
  <c r="BF26" i="19" s="1"/>
  <c r="JW37" i="6"/>
  <c r="BE26" i="19" s="1"/>
  <c r="JX36" i="6"/>
  <c r="BF25" i="19" s="1"/>
  <c r="JW36" i="6"/>
  <c r="BE25" i="19" s="1"/>
  <c r="JX35" i="6"/>
  <c r="BF24" i="19" s="1"/>
  <c r="JW35" i="6"/>
  <c r="JX34" i="6"/>
  <c r="BF23" i="19" s="1"/>
  <c r="JW34" i="6"/>
  <c r="BE23" i="19" s="1"/>
  <c r="JX33" i="6"/>
  <c r="BF22" i="19" s="1"/>
  <c r="JW33" i="6"/>
  <c r="BE22" i="19" s="1"/>
  <c r="JX32" i="6"/>
  <c r="BF21" i="19" s="1"/>
  <c r="JW32" i="6"/>
  <c r="BE21" i="19" s="1"/>
  <c r="JX31" i="6"/>
  <c r="BF20" i="19" s="1"/>
  <c r="JW31" i="6"/>
  <c r="JX30" i="6"/>
  <c r="BF19" i="19" s="1"/>
  <c r="JW30" i="6"/>
  <c r="BE19" i="19" s="1"/>
  <c r="JX29" i="6"/>
  <c r="BF18" i="19" s="1"/>
  <c r="JW29" i="6"/>
  <c r="BE18" i="19" s="1"/>
  <c r="JX28" i="6"/>
  <c r="BF17" i="19" s="1"/>
  <c r="JW28" i="6"/>
  <c r="BE17" i="19" s="1"/>
  <c r="JX27" i="6"/>
  <c r="BF16" i="19" s="1"/>
  <c r="JW27" i="6"/>
  <c r="JX26" i="6"/>
  <c r="BF15" i="19" s="1"/>
  <c r="JW26" i="6"/>
  <c r="BE15" i="19" s="1"/>
  <c r="JX25" i="6"/>
  <c r="BF14" i="19" s="1"/>
  <c r="JW25" i="6"/>
  <c r="BE14" i="19" s="1"/>
  <c r="JX24" i="6"/>
  <c r="BF13" i="19" s="1"/>
  <c r="JW24" i="6"/>
  <c r="BE13" i="19" s="1"/>
  <c r="JX23" i="6"/>
  <c r="BF12" i="19" s="1"/>
  <c r="JW23" i="6"/>
  <c r="BE12" i="19" s="1"/>
  <c r="JX22" i="6"/>
  <c r="BF11" i="19" s="1"/>
  <c r="JW22" i="6"/>
  <c r="BE11" i="19" s="1"/>
  <c r="JX21" i="6"/>
  <c r="BF10" i="19" s="1"/>
  <c r="JW21" i="6"/>
  <c r="BE10" i="19" s="1"/>
  <c r="JX20" i="6"/>
  <c r="BF9" i="19" s="1"/>
  <c r="JW20" i="6"/>
  <c r="BE9" i="19" s="1"/>
  <c r="JX19" i="6"/>
  <c r="BF8" i="19" s="1"/>
  <c r="JW19" i="6"/>
  <c r="JX18" i="6"/>
  <c r="BF7" i="19" s="1"/>
  <c r="JW18" i="6"/>
  <c r="BE7" i="19" s="1"/>
  <c r="JX17" i="6"/>
  <c r="BF6" i="19" s="1"/>
  <c r="JW17" i="6"/>
  <c r="BE6" i="19" s="1"/>
  <c r="JX16" i="6"/>
  <c r="JW16" i="6"/>
  <c r="JW15" i="6"/>
  <c r="JX12" i="6"/>
  <c r="JW12" i="6"/>
  <c r="JX11" i="6"/>
  <c r="JW11" i="6"/>
  <c r="JX10" i="6"/>
  <c r="JW10" i="6"/>
  <c r="JX9" i="6"/>
  <c r="JX137" i="6" s="1"/>
  <c r="JW9" i="6"/>
  <c r="JX8" i="6"/>
  <c r="JW8" i="6"/>
  <c r="JW7" i="6"/>
  <c r="JX6" i="6"/>
  <c r="JW6" i="6"/>
  <c r="JX5" i="6"/>
  <c r="JW5" i="6"/>
  <c r="JW4" i="6"/>
  <c r="JW3" i="6"/>
  <c r="JX2" i="6"/>
  <c r="JW2" i="6"/>
  <c r="L113" i="45"/>
  <c r="K113" i="45"/>
  <c r="K1" i="45"/>
  <c r="M82" i="45"/>
  <c r="M81" i="45"/>
  <c r="M79" i="45"/>
  <c r="M78" i="45"/>
  <c r="M77" i="45"/>
  <c r="M76" i="45"/>
  <c r="M75" i="45"/>
  <c r="M74" i="45"/>
  <c r="M73" i="45"/>
  <c r="M72" i="45"/>
  <c r="M71" i="45"/>
  <c r="M70" i="45"/>
  <c r="M69" i="45"/>
  <c r="M68" i="45"/>
  <c r="M67" i="45"/>
  <c r="M66" i="45"/>
  <c r="M65" i="45"/>
  <c r="M64" i="45"/>
  <c r="M63" i="45"/>
  <c r="M62" i="45"/>
  <c r="M61" i="45"/>
  <c r="M60" i="45"/>
  <c r="M59" i="45"/>
  <c r="M58" i="45"/>
  <c r="M57" i="45"/>
  <c r="M56" i="45"/>
  <c r="M55" i="45"/>
  <c r="M54" i="45"/>
  <c r="M53" i="45"/>
  <c r="M52" i="45"/>
  <c r="M51" i="45"/>
  <c r="M50" i="45"/>
  <c r="M49" i="45"/>
  <c r="M48" i="45"/>
  <c r="M47" i="45"/>
  <c r="M45" i="45"/>
  <c r="M43" i="45"/>
  <c r="M41" i="45"/>
  <c r="M39" i="45"/>
  <c r="M37" i="45"/>
  <c r="M35" i="45"/>
  <c r="M34" i="45"/>
  <c r="M32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L13" i="45"/>
  <c r="K13" i="45"/>
  <c r="M12" i="45"/>
  <c r="M11" i="45"/>
  <c r="JZ101" i="6" l="1"/>
  <c r="JZ93" i="6"/>
  <c r="JZ102" i="6"/>
  <c r="JZ103" i="6"/>
  <c r="JZ86" i="6"/>
  <c r="JZ90" i="6"/>
  <c r="JZ97" i="6"/>
  <c r="JZ85" i="6"/>
  <c r="JZ89" i="6"/>
  <c r="JZ96" i="6"/>
  <c r="JZ92" i="6"/>
  <c r="JZ88" i="6"/>
  <c r="JZ87" i="6"/>
  <c r="JZ132" i="6"/>
  <c r="JZ106" i="6"/>
  <c r="JZ91" i="6"/>
  <c r="JZ104" i="6"/>
  <c r="JZ94" i="6"/>
  <c r="JZ100" i="6"/>
  <c r="JZ105" i="6"/>
  <c r="JZ107" i="6"/>
  <c r="JZ99" i="6"/>
  <c r="JZ98" i="6"/>
  <c r="JZ95" i="6"/>
  <c r="JZ84" i="6"/>
  <c r="JZ83" i="6"/>
  <c r="JZ82" i="6"/>
  <c r="BE5" i="19"/>
  <c r="BF5" i="19"/>
  <c r="BF4" i="19" s="1"/>
  <c r="JY76" i="6"/>
  <c r="JY80" i="6"/>
  <c r="JY68" i="6"/>
  <c r="JY72" i="6"/>
  <c r="JY12" i="6"/>
  <c r="JY24" i="6"/>
  <c r="JY28" i="6"/>
  <c r="JY40" i="6"/>
  <c r="JY44" i="6"/>
  <c r="JY48" i="6"/>
  <c r="JY52" i="6"/>
  <c r="JY56" i="6"/>
  <c r="JX13" i="6"/>
  <c r="JW13" i="6"/>
  <c r="JY18" i="6"/>
  <c r="JY20" i="6"/>
  <c r="JY49" i="6"/>
  <c r="JY50" i="6"/>
  <c r="JY32" i="6"/>
  <c r="JY38" i="6"/>
  <c r="JY17" i="6"/>
  <c r="JY30" i="6"/>
  <c r="JY21" i="6"/>
  <c r="JY42" i="6"/>
  <c r="JY27" i="6"/>
  <c r="BE16" i="19"/>
  <c r="JY39" i="6"/>
  <c r="BE28" i="19"/>
  <c r="JZ47" i="6"/>
  <c r="JY22" i="6"/>
  <c r="JY33" i="6"/>
  <c r="JY41" i="6"/>
  <c r="JY11" i="6"/>
  <c r="JY31" i="6"/>
  <c r="BE20" i="19"/>
  <c r="JY35" i="6"/>
  <c r="BE24" i="19"/>
  <c r="JY51" i="6"/>
  <c r="BE40" i="19"/>
  <c r="JY34" i="6"/>
  <c r="JY25" i="6"/>
  <c r="JY36" i="6"/>
  <c r="JY46" i="6"/>
  <c r="JY29" i="6"/>
  <c r="JY19" i="6"/>
  <c r="BE8" i="19"/>
  <c r="JY45" i="6"/>
  <c r="JY16" i="6"/>
  <c r="JY26" i="6"/>
  <c r="JY37" i="6"/>
  <c r="JY81" i="6"/>
  <c r="JY74" i="6"/>
  <c r="JY64" i="6"/>
  <c r="JY65" i="6"/>
  <c r="JY61" i="6"/>
  <c r="JY78" i="6"/>
  <c r="JY77" i="6"/>
  <c r="JY75" i="6"/>
  <c r="BE64" i="19"/>
  <c r="JY73" i="6"/>
  <c r="JY71" i="6"/>
  <c r="BE60" i="19"/>
  <c r="JY70" i="6"/>
  <c r="JY69" i="6"/>
  <c r="JY67" i="6"/>
  <c r="BE56" i="19"/>
  <c r="JY66" i="6"/>
  <c r="JY63" i="6"/>
  <c r="BE52" i="19"/>
  <c r="JY62" i="6"/>
  <c r="JY60" i="6"/>
  <c r="JY58" i="6"/>
  <c r="JY57" i="6"/>
  <c r="JY55" i="6"/>
  <c r="BE44" i="19"/>
  <c r="JY54" i="6"/>
  <c r="JY53" i="6"/>
  <c r="JZ55" i="6"/>
  <c r="JZ63" i="6"/>
  <c r="JZ71" i="6"/>
  <c r="JZ23" i="6"/>
  <c r="JZ78" i="6"/>
  <c r="JZ31" i="6"/>
  <c r="JZ39" i="6"/>
  <c r="JZ40" i="6"/>
  <c r="JZ79" i="6"/>
  <c r="JZ80" i="6"/>
  <c r="JZ81" i="6"/>
  <c r="JZ17" i="6"/>
  <c r="JZ33" i="6"/>
  <c r="JZ49" i="6"/>
  <c r="JZ57" i="6"/>
  <c r="JZ73" i="6"/>
  <c r="JZ18" i="6"/>
  <c r="JZ26" i="6"/>
  <c r="JZ34" i="6"/>
  <c r="JZ42" i="6"/>
  <c r="JZ50" i="6"/>
  <c r="JZ58" i="6"/>
  <c r="JZ66" i="6"/>
  <c r="JZ74" i="6"/>
  <c r="JZ25" i="6"/>
  <c r="JZ41" i="6"/>
  <c r="JZ65" i="6"/>
  <c r="JZ19" i="6"/>
  <c r="JZ27" i="6"/>
  <c r="JZ35" i="6"/>
  <c r="JZ43" i="6"/>
  <c r="JZ51" i="6"/>
  <c r="JZ59" i="6"/>
  <c r="JZ67" i="6"/>
  <c r="JZ75" i="6"/>
  <c r="JZ76" i="6"/>
  <c r="JZ77" i="6"/>
  <c r="JZ16" i="6"/>
  <c r="JZ24" i="6"/>
  <c r="JZ32" i="6"/>
  <c r="JZ48" i="6"/>
  <c r="JZ56" i="6"/>
  <c r="JZ64" i="6"/>
  <c r="JZ72" i="6"/>
  <c r="JZ20" i="6"/>
  <c r="JZ28" i="6"/>
  <c r="JZ36" i="6"/>
  <c r="JZ44" i="6"/>
  <c r="JZ52" i="6"/>
  <c r="JZ60" i="6"/>
  <c r="JZ68" i="6"/>
  <c r="JW137" i="6"/>
  <c r="JZ21" i="6"/>
  <c r="JZ29" i="6"/>
  <c r="JZ37" i="6"/>
  <c r="JZ45" i="6"/>
  <c r="JZ53" i="6"/>
  <c r="JZ61" i="6"/>
  <c r="JZ69" i="6"/>
  <c r="JZ22" i="6"/>
  <c r="JZ30" i="6"/>
  <c r="JZ38" i="6"/>
  <c r="JZ46" i="6"/>
  <c r="JZ54" i="6"/>
  <c r="JZ62" i="6"/>
  <c r="JZ70" i="6"/>
  <c r="J46" i="45"/>
  <c r="J109" i="45" s="1"/>
  <c r="JY23" i="6"/>
  <c r="JY43" i="6"/>
  <c r="JY47" i="6"/>
  <c r="JY59" i="6"/>
  <c r="JY79" i="6"/>
  <c r="M13" i="45"/>
  <c r="K112" i="45"/>
  <c r="L1" i="45"/>
  <c r="L112" i="45" s="1"/>
  <c r="M31" i="45"/>
  <c r="M33" i="45"/>
  <c r="M36" i="45"/>
  <c r="M38" i="45"/>
  <c r="M40" i="45"/>
  <c r="M42" i="45"/>
  <c r="M44" i="45"/>
  <c r="M46" i="45"/>
  <c r="M109" i="45" l="1"/>
  <c r="L114" i="45"/>
  <c r="K114" i="45"/>
  <c r="BE4" i="19"/>
  <c r="JY13" i="6"/>
  <c r="JX133" i="6" l="1"/>
  <c r="JX1" i="6" s="1"/>
  <c r="JX136" i="6" s="1"/>
  <c r="JX138" i="6" s="1"/>
  <c r="JW133" i="6"/>
  <c r="JW1" i="6" s="1"/>
  <c r="JW136" i="6" s="1"/>
  <c r="JW138" i="6" s="1"/>
  <c r="Z113" i="40"/>
  <c r="Y113" i="40"/>
  <c r="JZ133" i="6" l="1"/>
  <c r="JY133" i="6"/>
  <c r="AR81" i="6"/>
  <c r="AQ81" i="6"/>
  <c r="AR80" i="6"/>
  <c r="AQ80" i="6"/>
  <c r="AR79" i="6"/>
  <c r="AQ79" i="6"/>
  <c r="AR78" i="6"/>
  <c r="AQ78" i="6"/>
  <c r="AR77" i="6"/>
  <c r="AQ77" i="6"/>
  <c r="AR76" i="6"/>
  <c r="AQ76" i="6"/>
  <c r="AR75" i="6"/>
  <c r="AQ75" i="6"/>
  <c r="AR74" i="6"/>
  <c r="AQ74" i="6"/>
  <c r="AR73" i="6"/>
  <c r="AQ73" i="6"/>
  <c r="AR72" i="6"/>
  <c r="AQ72" i="6"/>
  <c r="AR71" i="6"/>
  <c r="AQ71" i="6"/>
  <c r="AR70" i="6"/>
  <c r="AQ70" i="6"/>
  <c r="AR69" i="6"/>
  <c r="AQ69" i="6"/>
  <c r="AR68" i="6"/>
  <c r="AQ68" i="6"/>
  <c r="AR67" i="6"/>
  <c r="AQ67" i="6"/>
  <c r="AR66" i="6"/>
  <c r="AQ66" i="6"/>
  <c r="AR65" i="6"/>
  <c r="AQ65" i="6"/>
  <c r="AR64" i="6"/>
  <c r="AQ64" i="6"/>
  <c r="AR63" i="6"/>
  <c r="AQ63" i="6"/>
  <c r="AR62" i="6"/>
  <c r="AQ62" i="6"/>
  <c r="AR61" i="6"/>
  <c r="AQ61" i="6"/>
  <c r="AR60" i="6"/>
  <c r="AQ60" i="6"/>
  <c r="AR59" i="6"/>
  <c r="AQ59" i="6"/>
  <c r="AR58" i="6"/>
  <c r="AQ58" i="6"/>
  <c r="AR57" i="6"/>
  <c r="AQ57" i="6"/>
  <c r="AR56" i="6"/>
  <c r="AQ56" i="6"/>
  <c r="AR55" i="6"/>
  <c r="AQ55" i="6"/>
  <c r="AR54" i="6"/>
  <c r="AQ54" i="6"/>
  <c r="AR53" i="6"/>
  <c r="AQ53" i="6"/>
  <c r="AR52" i="6"/>
  <c r="AQ52" i="6"/>
  <c r="AR51" i="6"/>
  <c r="AQ51" i="6"/>
  <c r="AR50" i="6"/>
  <c r="AQ50" i="6"/>
  <c r="AR49" i="6"/>
  <c r="AQ49" i="6"/>
  <c r="AR48" i="6"/>
  <c r="AQ48" i="6"/>
  <c r="AR47" i="6"/>
  <c r="AQ47" i="6"/>
  <c r="AR46" i="6"/>
  <c r="AQ46" i="6"/>
  <c r="AR45" i="6"/>
  <c r="AQ45" i="6"/>
  <c r="AR44" i="6"/>
  <c r="AQ44" i="6"/>
  <c r="AR43" i="6"/>
  <c r="AQ43" i="6"/>
  <c r="AR42" i="6"/>
  <c r="AQ42" i="6"/>
  <c r="AR41" i="6"/>
  <c r="AQ41" i="6"/>
  <c r="AR40" i="6"/>
  <c r="AQ40" i="6"/>
  <c r="AR39" i="6"/>
  <c r="AQ39" i="6"/>
  <c r="AR38" i="6"/>
  <c r="AQ38" i="6"/>
  <c r="AR37" i="6"/>
  <c r="AQ37" i="6"/>
  <c r="AR36" i="6"/>
  <c r="AQ36" i="6"/>
  <c r="AR35" i="6"/>
  <c r="AQ35" i="6"/>
  <c r="AR34" i="6"/>
  <c r="AQ34" i="6"/>
  <c r="AR33" i="6"/>
  <c r="AQ33" i="6"/>
  <c r="AR32" i="6"/>
  <c r="AQ32" i="6"/>
  <c r="AR31" i="6"/>
  <c r="AQ31" i="6"/>
  <c r="AR30" i="6"/>
  <c r="AQ30" i="6"/>
  <c r="AR29" i="6"/>
  <c r="AQ29" i="6"/>
  <c r="AR28" i="6"/>
  <c r="AQ28" i="6"/>
  <c r="AR27" i="6"/>
  <c r="AQ27" i="6"/>
  <c r="AR26" i="6"/>
  <c r="AQ26" i="6"/>
  <c r="AR25" i="6"/>
  <c r="AQ25" i="6"/>
  <c r="AR24" i="6"/>
  <c r="AQ24" i="6"/>
  <c r="AR23" i="6"/>
  <c r="AQ23" i="6"/>
  <c r="AR22" i="6"/>
  <c r="AQ22" i="6"/>
  <c r="AR21" i="6"/>
  <c r="AQ21" i="6"/>
  <c r="AR20" i="6"/>
  <c r="AQ20" i="6"/>
  <c r="AR19" i="6"/>
  <c r="AQ19" i="6"/>
  <c r="AR18" i="6"/>
  <c r="AQ18" i="6"/>
  <c r="AR17" i="6"/>
  <c r="AQ17" i="6"/>
  <c r="AR16" i="6"/>
  <c r="AQ16" i="6"/>
  <c r="AQ15" i="6"/>
  <c r="AR12" i="6"/>
  <c r="AQ12" i="6"/>
  <c r="AR11" i="6"/>
  <c r="AQ11" i="6"/>
  <c r="AR10" i="6"/>
  <c r="AQ10" i="6"/>
  <c r="AR9" i="6"/>
  <c r="AR137" i="6" s="1"/>
  <c r="AQ9" i="6"/>
  <c r="AR8" i="6"/>
  <c r="AQ8" i="6"/>
  <c r="AQ7" i="6"/>
  <c r="AR6" i="6"/>
  <c r="AQ6" i="6"/>
  <c r="AR5" i="6"/>
  <c r="AQ5" i="6"/>
  <c r="AQ4" i="6"/>
  <c r="AQ3" i="6"/>
  <c r="AR2" i="6"/>
  <c r="AQ2" i="6"/>
  <c r="H113" i="45"/>
  <c r="G113" i="45"/>
  <c r="H1" i="45"/>
  <c r="G1" i="45"/>
  <c r="I82" i="45"/>
  <c r="I81" i="45"/>
  <c r="I80" i="45"/>
  <c r="I79" i="45"/>
  <c r="I78" i="45"/>
  <c r="I77" i="45"/>
  <c r="I76" i="45"/>
  <c r="I75" i="45"/>
  <c r="I74" i="45"/>
  <c r="I73" i="45"/>
  <c r="I72" i="45"/>
  <c r="I71" i="45"/>
  <c r="I70" i="45"/>
  <c r="I69" i="45"/>
  <c r="I68" i="45"/>
  <c r="I67" i="45"/>
  <c r="I66" i="45"/>
  <c r="I65" i="45"/>
  <c r="I64" i="45"/>
  <c r="I63" i="45"/>
  <c r="I62" i="45"/>
  <c r="I61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H13" i="45"/>
  <c r="G13" i="45"/>
  <c r="I12" i="45"/>
  <c r="I11" i="45"/>
  <c r="I109" i="45" l="1"/>
  <c r="AT88" i="6"/>
  <c r="AT103" i="6"/>
  <c r="AT98" i="6"/>
  <c r="AT97" i="6"/>
  <c r="AT95" i="6"/>
  <c r="AT85" i="6"/>
  <c r="AT105" i="6"/>
  <c r="AT100" i="6"/>
  <c r="AT92" i="6"/>
  <c r="AT99" i="6"/>
  <c r="AT93" i="6"/>
  <c r="AT96" i="6"/>
  <c r="AT102" i="6"/>
  <c r="AT94" i="6"/>
  <c r="AT101" i="6"/>
  <c r="AT89" i="6"/>
  <c r="AT107" i="6"/>
  <c r="AT87" i="6"/>
  <c r="AT104" i="6"/>
  <c r="AT91" i="6"/>
  <c r="AT132" i="6"/>
  <c r="AT106" i="6"/>
  <c r="AT90" i="6"/>
  <c r="AT86" i="6"/>
  <c r="AT84" i="6"/>
  <c r="AT82" i="6"/>
  <c r="AT83" i="6"/>
  <c r="AQ13" i="6"/>
  <c r="AS11" i="6"/>
  <c r="AS18" i="6"/>
  <c r="AS26" i="6"/>
  <c r="AS34" i="6"/>
  <c r="AS42" i="6"/>
  <c r="AS50" i="6"/>
  <c r="AS54" i="6"/>
  <c r="AS58" i="6"/>
  <c r="AS62" i="6"/>
  <c r="H112" i="45"/>
  <c r="AS66" i="6"/>
  <c r="AS70" i="6"/>
  <c r="AS17" i="6"/>
  <c r="AS21" i="6"/>
  <c r="AS25" i="6"/>
  <c r="AS29" i="6"/>
  <c r="AS33" i="6"/>
  <c r="AS37" i="6"/>
  <c r="AS41" i="6"/>
  <c r="AS45" i="6"/>
  <c r="AS49" i="6"/>
  <c r="AS57" i="6"/>
  <c r="AS61" i="6"/>
  <c r="AS65" i="6"/>
  <c r="AS69" i="6"/>
  <c r="AS73" i="6"/>
  <c r="AS77" i="6"/>
  <c r="AS81" i="6"/>
  <c r="I13" i="45"/>
  <c r="G112" i="45"/>
  <c r="AS20" i="6"/>
  <c r="AS28" i="6"/>
  <c r="AS36" i="6"/>
  <c r="AS44" i="6"/>
  <c r="AS52" i="6"/>
  <c r="AS60" i="6"/>
  <c r="AS64" i="6"/>
  <c r="AS68" i="6"/>
  <c r="AS72" i="6"/>
  <c r="AS76" i="6"/>
  <c r="AS80" i="6"/>
  <c r="AS53" i="6"/>
  <c r="AT77" i="6"/>
  <c r="AS74" i="6"/>
  <c r="AS12" i="6"/>
  <c r="AS78" i="6"/>
  <c r="AS19" i="6"/>
  <c r="AS23" i="6"/>
  <c r="AS27" i="6"/>
  <c r="AS31" i="6"/>
  <c r="AS35" i="6"/>
  <c r="AS39" i="6"/>
  <c r="AS43" i="6"/>
  <c r="AS47" i="6"/>
  <c r="AS51" i="6"/>
  <c r="AS55" i="6"/>
  <c r="AS59" i="6"/>
  <c r="AS63" i="6"/>
  <c r="AS67" i="6"/>
  <c r="AS71" i="6"/>
  <c r="AS75" i="6"/>
  <c r="AS79" i="6"/>
  <c r="AR13" i="6"/>
  <c r="AS16" i="6"/>
  <c r="AS24" i="6"/>
  <c r="AS32" i="6"/>
  <c r="AS40" i="6"/>
  <c r="AS48" i="6"/>
  <c r="AS56" i="6"/>
  <c r="AQ137" i="6"/>
  <c r="AT22" i="6"/>
  <c r="AT30" i="6"/>
  <c r="AT38" i="6"/>
  <c r="AS46" i="6"/>
  <c r="AS22" i="6"/>
  <c r="AS30" i="6"/>
  <c r="AS38" i="6"/>
  <c r="AT62" i="6"/>
  <c r="AT31" i="6"/>
  <c r="AT16" i="6"/>
  <c r="AT24" i="6"/>
  <c r="AT32" i="6"/>
  <c r="AT40" i="6"/>
  <c r="AT48" i="6"/>
  <c r="AT56" i="6"/>
  <c r="AT64" i="6"/>
  <c r="AT72" i="6"/>
  <c r="AT80" i="6"/>
  <c r="AT54" i="6"/>
  <c r="AT23" i="6"/>
  <c r="AT47" i="6"/>
  <c r="AT17" i="6"/>
  <c r="AT25" i="6"/>
  <c r="AT33" i="6"/>
  <c r="AT41" i="6"/>
  <c r="AT49" i="6"/>
  <c r="AT57" i="6"/>
  <c r="AT65" i="6"/>
  <c r="AT73" i="6"/>
  <c r="AT81" i="6"/>
  <c r="AT70" i="6"/>
  <c r="AT79" i="6"/>
  <c r="AT18" i="6"/>
  <c r="AT26" i="6"/>
  <c r="AT34" i="6"/>
  <c r="AT42" i="6"/>
  <c r="AT50" i="6"/>
  <c r="AT58" i="6"/>
  <c r="AT66" i="6"/>
  <c r="AT74" i="6"/>
  <c r="AT39" i="6"/>
  <c r="AT55" i="6"/>
  <c r="AT19" i="6"/>
  <c r="AT27" i="6"/>
  <c r="AT35" i="6"/>
  <c r="AT43" i="6"/>
  <c r="AT51" i="6"/>
  <c r="AT59" i="6"/>
  <c r="AT67" i="6"/>
  <c r="AT75" i="6"/>
  <c r="AT46" i="6"/>
  <c r="AT71" i="6"/>
  <c r="AT20" i="6"/>
  <c r="AT28" i="6"/>
  <c r="AT36" i="6"/>
  <c r="AT44" i="6"/>
  <c r="AT52" i="6"/>
  <c r="AT60" i="6"/>
  <c r="AT68" i="6"/>
  <c r="AT76" i="6"/>
  <c r="AT78" i="6"/>
  <c r="AT63" i="6"/>
  <c r="AT21" i="6"/>
  <c r="AT29" i="6"/>
  <c r="AT37" i="6"/>
  <c r="AT45" i="6"/>
  <c r="AT53" i="6"/>
  <c r="AT61" i="6"/>
  <c r="AT69" i="6"/>
  <c r="H114" i="45" l="1"/>
  <c r="G114" i="45"/>
  <c r="AS13" i="6"/>
  <c r="D31" i="45"/>
  <c r="C31" i="45"/>
  <c r="AR133" i="6" l="1"/>
  <c r="AR1" i="6" s="1"/>
  <c r="AR136" i="6" s="1"/>
  <c r="AR138" i="6" s="1"/>
  <c r="AQ133" i="6"/>
  <c r="AQ1" i="6" s="1"/>
  <c r="AQ136" i="6" s="1"/>
  <c r="AQ138" i="6" s="1"/>
  <c r="AT133" i="6"/>
  <c r="E57" i="7"/>
  <c r="F57" i="7" s="1"/>
  <c r="J57" i="7"/>
  <c r="K57" i="7" s="1"/>
  <c r="N57" i="7"/>
  <c r="O57" i="7" s="1"/>
  <c r="R57" i="7"/>
  <c r="W57" i="7"/>
  <c r="X57" i="7" s="1"/>
  <c r="AA57" i="7"/>
  <c r="AB57" i="7" s="1"/>
  <c r="AG57" i="7"/>
  <c r="AH57" i="7" s="1"/>
  <c r="AJ57" i="7"/>
  <c r="AK57" i="7" s="1"/>
  <c r="AN57" i="7"/>
  <c r="AO57" i="7" s="1"/>
  <c r="AR57" i="7"/>
  <c r="AS57" i="7" s="1"/>
  <c r="AV57" i="7"/>
  <c r="AW57" i="7" s="1"/>
  <c r="BA57" i="7"/>
  <c r="BB57" i="7" s="1"/>
  <c r="BD57" i="7"/>
  <c r="BE57" i="7" s="1"/>
  <c r="BG57" i="7"/>
  <c r="BH57" i="7" s="1"/>
  <c r="I38" i="3"/>
  <c r="H38" i="3"/>
  <c r="G38" i="3"/>
  <c r="A57" i="7" l="1"/>
  <c r="AS133" i="6"/>
  <c r="JK27" i="6"/>
  <c r="D41" i="45" l="1"/>
  <c r="D32" i="45"/>
  <c r="D45" i="45"/>
  <c r="C45" i="45"/>
  <c r="D44" i="45"/>
  <c r="C44" i="45"/>
  <c r="D43" i="45"/>
  <c r="C43" i="45"/>
  <c r="D42" i="45"/>
  <c r="C42" i="45"/>
  <c r="C41" i="45"/>
  <c r="D40" i="45"/>
  <c r="C40" i="45"/>
  <c r="D36" i="45"/>
  <c r="C36" i="45"/>
  <c r="C32" i="45"/>
  <c r="Q9" i="38"/>
  <c r="C109" i="45" l="1"/>
  <c r="D109" i="45"/>
  <c r="AI64" i="46"/>
  <c r="AJ64" i="46" s="1"/>
  <c r="AE64" i="46"/>
  <c r="AF64" i="46" s="1"/>
  <c r="AA64" i="46"/>
  <c r="AB64" i="46" s="1"/>
  <c r="E66" i="46"/>
  <c r="F66" i="46" s="1"/>
  <c r="I66" i="46"/>
  <c r="J66" i="46" s="1"/>
  <c r="M66" i="46"/>
  <c r="N66" i="46" s="1"/>
  <c r="AA66" i="46"/>
  <c r="AB66" i="46" s="1"/>
  <c r="AE66" i="46"/>
  <c r="AF66" i="46" s="1"/>
  <c r="AI66" i="46"/>
  <c r="AJ66" i="46" s="1"/>
  <c r="E67" i="46"/>
  <c r="F67" i="46" s="1"/>
  <c r="I67" i="46"/>
  <c r="J67" i="46" s="1"/>
  <c r="M67" i="46"/>
  <c r="N67" i="46" s="1"/>
  <c r="AA67" i="46"/>
  <c r="AB67" i="46" s="1"/>
  <c r="AE67" i="46"/>
  <c r="AF67" i="46" s="1"/>
  <c r="AI67" i="46"/>
  <c r="AJ67" i="46" s="1"/>
  <c r="E68" i="46"/>
  <c r="F68" i="46" s="1"/>
  <c r="I68" i="46"/>
  <c r="J68" i="46" s="1"/>
  <c r="M68" i="46"/>
  <c r="N68" i="46" s="1"/>
  <c r="AA68" i="46"/>
  <c r="AB68" i="46" s="1"/>
  <c r="AE68" i="46"/>
  <c r="AF68" i="46" s="1"/>
  <c r="AI68" i="46"/>
  <c r="AJ68" i="46" s="1"/>
  <c r="E69" i="46"/>
  <c r="F69" i="46" s="1"/>
  <c r="I69" i="46"/>
  <c r="J69" i="46" s="1"/>
  <c r="M69" i="46"/>
  <c r="N69" i="46" s="1"/>
  <c r="AA69" i="46"/>
  <c r="AB69" i="46" s="1"/>
  <c r="AE69" i="46"/>
  <c r="AF69" i="46" s="1"/>
  <c r="AI69" i="46"/>
  <c r="AJ69" i="46" s="1"/>
  <c r="E70" i="46"/>
  <c r="F70" i="46" s="1"/>
  <c r="I70" i="46"/>
  <c r="J70" i="46" s="1"/>
  <c r="M70" i="46"/>
  <c r="N70" i="46" s="1"/>
  <c r="AA70" i="46"/>
  <c r="AB70" i="46" s="1"/>
  <c r="AE70" i="46"/>
  <c r="AF70" i="46" s="1"/>
  <c r="AI70" i="46"/>
  <c r="AJ70" i="46" s="1"/>
  <c r="E71" i="46"/>
  <c r="F71" i="46" s="1"/>
  <c r="I71" i="46"/>
  <c r="J71" i="46" s="1"/>
  <c r="M71" i="46"/>
  <c r="N71" i="46" s="1"/>
  <c r="AA71" i="46"/>
  <c r="AB71" i="46" s="1"/>
  <c r="AE71" i="46"/>
  <c r="AF71" i="46" s="1"/>
  <c r="AI71" i="46"/>
  <c r="AJ71" i="46" s="1"/>
  <c r="E72" i="46"/>
  <c r="F72" i="46" s="1"/>
  <c r="I72" i="46"/>
  <c r="J72" i="46" s="1"/>
  <c r="M72" i="46"/>
  <c r="N72" i="46" s="1"/>
  <c r="AA72" i="46"/>
  <c r="AB72" i="46" s="1"/>
  <c r="AE72" i="46"/>
  <c r="AF72" i="46" s="1"/>
  <c r="AI72" i="46"/>
  <c r="AJ72" i="46" s="1"/>
  <c r="E73" i="46"/>
  <c r="F73" i="46" s="1"/>
  <c r="I73" i="46"/>
  <c r="J73" i="46" s="1"/>
  <c r="M73" i="46"/>
  <c r="N73" i="46" s="1"/>
  <c r="AA73" i="46"/>
  <c r="AB73" i="46" s="1"/>
  <c r="AE73" i="46"/>
  <c r="AF73" i="46" s="1"/>
  <c r="AI73" i="46"/>
  <c r="AJ73" i="46" s="1"/>
  <c r="E74" i="46"/>
  <c r="F74" i="46" s="1"/>
  <c r="I74" i="46"/>
  <c r="J74" i="46" s="1"/>
  <c r="M74" i="46"/>
  <c r="N74" i="46" s="1"/>
  <c r="AA74" i="46"/>
  <c r="AB74" i="46" s="1"/>
  <c r="AE74" i="46"/>
  <c r="AF74" i="46" s="1"/>
  <c r="AI74" i="46"/>
  <c r="AJ74" i="46" s="1"/>
  <c r="A67" i="46" l="1"/>
  <c r="A71" i="46"/>
  <c r="A73" i="46"/>
  <c r="A69" i="46"/>
  <c r="A74" i="46"/>
  <c r="A72" i="46"/>
  <c r="A70" i="46"/>
  <c r="A68" i="46"/>
  <c r="A66" i="46"/>
  <c r="A64" i="46"/>
  <c r="BA56" i="7"/>
  <c r="AI47" i="42" l="1"/>
  <c r="AA42" i="40" l="1"/>
  <c r="F30" i="45" l="1"/>
  <c r="A30" i="45" s="1"/>
  <c r="F31" i="45"/>
  <c r="A31" i="45" s="1"/>
  <c r="H27" i="40" l="1"/>
  <c r="H109" i="40" s="1"/>
  <c r="G27" i="40"/>
  <c r="G109" i="40" s="1"/>
  <c r="CT81" i="6" l="1"/>
  <c r="BD70" i="19" s="1"/>
  <c r="CS81" i="6"/>
  <c r="BC70" i="19" s="1"/>
  <c r="CT80" i="6"/>
  <c r="BD69" i="19" s="1"/>
  <c r="CS80" i="6"/>
  <c r="BC69" i="19" s="1"/>
  <c r="CT79" i="6"/>
  <c r="BD68" i="19" s="1"/>
  <c r="CS79" i="6"/>
  <c r="BC68" i="19" s="1"/>
  <c r="CT78" i="6"/>
  <c r="BD67" i="19" s="1"/>
  <c r="CS78" i="6"/>
  <c r="BC67" i="19" s="1"/>
  <c r="CT77" i="6"/>
  <c r="BD66" i="19" s="1"/>
  <c r="CS77" i="6"/>
  <c r="BC66" i="19" s="1"/>
  <c r="CT76" i="6"/>
  <c r="BD65" i="19" s="1"/>
  <c r="CS76" i="6"/>
  <c r="BC65" i="19" s="1"/>
  <c r="CT75" i="6"/>
  <c r="BD64" i="19" s="1"/>
  <c r="CS75" i="6"/>
  <c r="BC64" i="19" s="1"/>
  <c r="CT74" i="6"/>
  <c r="BD63" i="19" s="1"/>
  <c r="CS74" i="6"/>
  <c r="BC63" i="19" s="1"/>
  <c r="CT73" i="6"/>
  <c r="BD62" i="19" s="1"/>
  <c r="CS73" i="6"/>
  <c r="BC62" i="19" s="1"/>
  <c r="CT72" i="6"/>
  <c r="BD61" i="19" s="1"/>
  <c r="CS72" i="6"/>
  <c r="BC61" i="19" s="1"/>
  <c r="CT71" i="6"/>
  <c r="BD60" i="19" s="1"/>
  <c r="CS71" i="6"/>
  <c r="BC60" i="19" s="1"/>
  <c r="CT70" i="6"/>
  <c r="BD59" i="19" s="1"/>
  <c r="CS70" i="6"/>
  <c r="BC59" i="19" s="1"/>
  <c r="CT69" i="6"/>
  <c r="BD58" i="19" s="1"/>
  <c r="CS69" i="6"/>
  <c r="BC58" i="19" s="1"/>
  <c r="CT68" i="6"/>
  <c r="BD57" i="19" s="1"/>
  <c r="CS68" i="6"/>
  <c r="BC57" i="19" s="1"/>
  <c r="CT67" i="6"/>
  <c r="BD56" i="19" s="1"/>
  <c r="CS67" i="6"/>
  <c r="BC56" i="19" s="1"/>
  <c r="CT66" i="6"/>
  <c r="BD55" i="19" s="1"/>
  <c r="CS66" i="6"/>
  <c r="BC55" i="19" s="1"/>
  <c r="CT65" i="6"/>
  <c r="BD54" i="19" s="1"/>
  <c r="CS65" i="6"/>
  <c r="BC54" i="19" s="1"/>
  <c r="CT64" i="6"/>
  <c r="BD53" i="19" s="1"/>
  <c r="CS64" i="6"/>
  <c r="BC53" i="19" s="1"/>
  <c r="CT63" i="6"/>
  <c r="BD52" i="19" s="1"/>
  <c r="CS63" i="6"/>
  <c r="BC52" i="19" s="1"/>
  <c r="CT62" i="6"/>
  <c r="BD51" i="19" s="1"/>
  <c r="CS62" i="6"/>
  <c r="BC51" i="19" s="1"/>
  <c r="CT61" i="6"/>
  <c r="BD50" i="19" s="1"/>
  <c r="CS61" i="6"/>
  <c r="BC50" i="19" s="1"/>
  <c r="CT60" i="6"/>
  <c r="BD49" i="19" s="1"/>
  <c r="CS60" i="6"/>
  <c r="BC49" i="19" s="1"/>
  <c r="CT59" i="6"/>
  <c r="BD48" i="19" s="1"/>
  <c r="CS59" i="6"/>
  <c r="BC48" i="19" s="1"/>
  <c r="CT58" i="6"/>
  <c r="BD47" i="19" s="1"/>
  <c r="CS58" i="6"/>
  <c r="BC47" i="19" s="1"/>
  <c r="CT57" i="6"/>
  <c r="BD46" i="19" s="1"/>
  <c r="CS57" i="6"/>
  <c r="BC46" i="19" s="1"/>
  <c r="CT56" i="6"/>
  <c r="BD45" i="19" s="1"/>
  <c r="CS56" i="6"/>
  <c r="BC45" i="19" s="1"/>
  <c r="CT55" i="6"/>
  <c r="BD44" i="19" s="1"/>
  <c r="CS55" i="6"/>
  <c r="BC44" i="19" s="1"/>
  <c r="CT54" i="6"/>
  <c r="BD43" i="19" s="1"/>
  <c r="CS54" i="6"/>
  <c r="BC43" i="19" s="1"/>
  <c r="CT53" i="6"/>
  <c r="BD42" i="19" s="1"/>
  <c r="CS53" i="6"/>
  <c r="BC42" i="19" s="1"/>
  <c r="CT52" i="6"/>
  <c r="BD41" i="19" s="1"/>
  <c r="CS52" i="6"/>
  <c r="BC41" i="19" s="1"/>
  <c r="CT51" i="6"/>
  <c r="BD40" i="19" s="1"/>
  <c r="CS51" i="6"/>
  <c r="BC40" i="19" s="1"/>
  <c r="CT50" i="6"/>
  <c r="BD39" i="19" s="1"/>
  <c r="CS50" i="6"/>
  <c r="BC39" i="19" s="1"/>
  <c r="CT49" i="6"/>
  <c r="BD38" i="19" s="1"/>
  <c r="CS49" i="6"/>
  <c r="BC38" i="19" s="1"/>
  <c r="CT48" i="6"/>
  <c r="BD37" i="19" s="1"/>
  <c r="CS48" i="6"/>
  <c r="BC37" i="19" s="1"/>
  <c r="CT47" i="6"/>
  <c r="BD36" i="19" s="1"/>
  <c r="CS47" i="6"/>
  <c r="BC36" i="19" s="1"/>
  <c r="CT46" i="6"/>
  <c r="BD35" i="19" s="1"/>
  <c r="CS46" i="6"/>
  <c r="BC35" i="19" s="1"/>
  <c r="CT45" i="6"/>
  <c r="BD34" i="19" s="1"/>
  <c r="CS45" i="6"/>
  <c r="BC34" i="19" s="1"/>
  <c r="CT44" i="6"/>
  <c r="BD33" i="19" s="1"/>
  <c r="CS44" i="6"/>
  <c r="BC33" i="19" s="1"/>
  <c r="CT43" i="6"/>
  <c r="BD32" i="19" s="1"/>
  <c r="CS43" i="6"/>
  <c r="BC32" i="19" s="1"/>
  <c r="CT42" i="6"/>
  <c r="BD31" i="19" s="1"/>
  <c r="CS42" i="6"/>
  <c r="BC31" i="19" s="1"/>
  <c r="CT41" i="6"/>
  <c r="BD30" i="19" s="1"/>
  <c r="CS41" i="6"/>
  <c r="BC30" i="19" s="1"/>
  <c r="CT40" i="6"/>
  <c r="BD29" i="19" s="1"/>
  <c r="CS40" i="6"/>
  <c r="BC29" i="19" s="1"/>
  <c r="CT39" i="6"/>
  <c r="BD28" i="19" s="1"/>
  <c r="CS39" i="6"/>
  <c r="BC28" i="19" s="1"/>
  <c r="CT38" i="6"/>
  <c r="BD27" i="19" s="1"/>
  <c r="CS38" i="6"/>
  <c r="BC27" i="19" s="1"/>
  <c r="CT37" i="6"/>
  <c r="BD26" i="19" s="1"/>
  <c r="CS37" i="6"/>
  <c r="BC26" i="19" s="1"/>
  <c r="CT36" i="6"/>
  <c r="BD25" i="19" s="1"/>
  <c r="CS36" i="6"/>
  <c r="BC25" i="19" s="1"/>
  <c r="CT35" i="6"/>
  <c r="BD24" i="19" s="1"/>
  <c r="CS35" i="6"/>
  <c r="BC24" i="19" s="1"/>
  <c r="CT34" i="6"/>
  <c r="BD23" i="19" s="1"/>
  <c r="CS34" i="6"/>
  <c r="BC23" i="19" s="1"/>
  <c r="CT33" i="6"/>
  <c r="BD22" i="19" s="1"/>
  <c r="CS33" i="6"/>
  <c r="BC22" i="19" s="1"/>
  <c r="CT32" i="6"/>
  <c r="BD21" i="19" s="1"/>
  <c r="CS32" i="6"/>
  <c r="BC21" i="19" s="1"/>
  <c r="CT31" i="6"/>
  <c r="BD20" i="19" s="1"/>
  <c r="CS31" i="6"/>
  <c r="BC20" i="19" s="1"/>
  <c r="CT30" i="6"/>
  <c r="BD19" i="19" s="1"/>
  <c r="CS30" i="6"/>
  <c r="BC19" i="19" s="1"/>
  <c r="CT29" i="6"/>
  <c r="BD18" i="19" s="1"/>
  <c r="CS29" i="6"/>
  <c r="BC18" i="19" s="1"/>
  <c r="CT28" i="6"/>
  <c r="BD17" i="19" s="1"/>
  <c r="CS28" i="6"/>
  <c r="BC17" i="19" s="1"/>
  <c r="CT27" i="6"/>
  <c r="BD16" i="19" s="1"/>
  <c r="CS27" i="6"/>
  <c r="BC16" i="19" s="1"/>
  <c r="CT26" i="6"/>
  <c r="BD15" i="19" s="1"/>
  <c r="CS26" i="6"/>
  <c r="BC15" i="19" s="1"/>
  <c r="CT25" i="6"/>
  <c r="BD14" i="19" s="1"/>
  <c r="CS25" i="6"/>
  <c r="BC14" i="19" s="1"/>
  <c r="CT24" i="6"/>
  <c r="BD13" i="19" s="1"/>
  <c r="CS24" i="6"/>
  <c r="BC13" i="19" s="1"/>
  <c r="CT23" i="6"/>
  <c r="BD12" i="19" s="1"/>
  <c r="CS23" i="6"/>
  <c r="BC12" i="19" s="1"/>
  <c r="CT22" i="6"/>
  <c r="BD11" i="19" s="1"/>
  <c r="CS22" i="6"/>
  <c r="BC11" i="19" s="1"/>
  <c r="CT21" i="6"/>
  <c r="BD10" i="19" s="1"/>
  <c r="CS21" i="6"/>
  <c r="BC10" i="19" s="1"/>
  <c r="CT20" i="6"/>
  <c r="BD9" i="19" s="1"/>
  <c r="CS20" i="6"/>
  <c r="BC9" i="19" s="1"/>
  <c r="CT19" i="6"/>
  <c r="BD8" i="19" s="1"/>
  <c r="CS19" i="6"/>
  <c r="BC8" i="19" s="1"/>
  <c r="CT18" i="6"/>
  <c r="BD7" i="19" s="1"/>
  <c r="CS18" i="6"/>
  <c r="BC7" i="19" s="1"/>
  <c r="CT17" i="6"/>
  <c r="BD6" i="19" s="1"/>
  <c r="CS17" i="6"/>
  <c r="BC6" i="19" s="1"/>
  <c r="CT16" i="6"/>
  <c r="CS16" i="6"/>
  <c r="CS15" i="6"/>
  <c r="CT12" i="6"/>
  <c r="CS12" i="6"/>
  <c r="CT11" i="6"/>
  <c r="CS11" i="6"/>
  <c r="CT10" i="6"/>
  <c r="CS10" i="6"/>
  <c r="CT9" i="6"/>
  <c r="CT137" i="6" s="1"/>
  <c r="CS9" i="6"/>
  <c r="CT8" i="6"/>
  <c r="CS8" i="6"/>
  <c r="CS7" i="6"/>
  <c r="CT6" i="6"/>
  <c r="CS6" i="6"/>
  <c r="CT5" i="6"/>
  <c r="CS5" i="6"/>
  <c r="CS4" i="6"/>
  <c r="CS3" i="6"/>
  <c r="CT2" i="6"/>
  <c r="CS2" i="6"/>
  <c r="AB82" i="40"/>
  <c r="AB81" i="40"/>
  <c r="AB80" i="40"/>
  <c r="AB79" i="40"/>
  <c r="AB77" i="40"/>
  <c r="AB76" i="40"/>
  <c r="AB75" i="40"/>
  <c r="AB74" i="40"/>
  <c r="AB73" i="40"/>
  <c r="AB72" i="40"/>
  <c r="AB71" i="40"/>
  <c r="AB70" i="40"/>
  <c r="AB69" i="40"/>
  <c r="AB68" i="40"/>
  <c r="AB67" i="40"/>
  <c r="AB66" i="40"/>
  <c r="AB65" i="40"/>
  <c r="AB64" i="40"/>
  <c r="AB63" i="40"/>
  <c r="AB62" i="40"/>
  <c r="AB61" i="40"/>
  <c r="AB60" i="40"/>
  <c r="AB59" i="40"/>
  <c r="AB58" i="40"/>
  <c r="AB57" i="40"/>
  <c r="AB56" i="40"/>
  <c r="AB55" i="40"/>
  <c r="AB54" i="40"/>
  <c r="AB53" i="40"/>
  <c r="AB52" i="40"/>
  <c r="AB51" i="40"/>
  <c r="AB50" i="40"/>
  <c r="AB49" i="40"/>
  <c r="AB48" i="40"/>
  <c r="AB47" i="40"/>
  <c r="AB46" i="40"/>
  <c r="AB45" i="40"/>
  <c r="AB44" i="40"/>
  <c r="AB43" i="40"/>
  <c r="AB42" i="40"/>
  <c r="AB41" i="40"/>
  <c r="AB40" i="40"/>
  <c r="AB39" i="40"/>
  <c r="AB38" i="40"/>
  <c r="AB37" i="40"/>
  <c r="AB36" i="40"/>
  <c r="AB35" i="40"/>
  <c r="AB34" i="40"/>
  <c r="AB33" i="40"/>
  <c r="AB32" i="40"/>
  <c r="AB31" i="40"/>
  <c r="AB30" i="40"/>
  <c r="AB29" i="40"/>
  <c r="AB28" i="40"/>
  <c r="AB27" i="40"/>
  <c r="AB26" i="40"/>
  <c r="AB25" i="40"/>
  <c r="AB24" i="40"/>
  <c r="AB23" i="40"/>
  <c r="AB22" i="40"/>
  <c r="AB21" i="40"/>
  <c r="AB20" i="40"/>
  <c r="AB19" i="40"/>
  <c r="AB18" i="40"/>
  <c r="AB17" i="40"/>
  <c r="Z1" i="40"/>
  <c r="Y1" i="40"/>
  <c r="AA82" i="40"/>
  <c r="AA81" i="40"/>
  <c r="AA80" i="40"/>
  <c r="AA79" i="40"/>
  <c r="AA78" i="40"/>
  <c r="AA77" i="40"/>
  <c r="AA76" i="40"/>
  <c r="AA75" i="40"/>
  <c r="AA74" i="40"/>
  <c r="AA73" i="40"/>
  <c r="AA72" i="40"/>
  <c r="AA71" i="40"/>
  <c r="AA70" i="40"/>
  <c r="AA69" i="40"/>
  <c r="AA68" i="40"/>
  <c r="AA67" i="40"/>
  <c r="AA66" i="40"/>
  <c r="AA65" i="40"/>
  <c r="AA64" i="40"/>
  <c r="AA63" i="40"/>
  <c r="AA62" i="40"/>
  <c r="AA61" i="40"/>
  <c r="AA60" i="40"/>
  <c r="AA59" i="40"/>
  <c r="AA58" i="40"/>
  <c r="AA57" i="40"/>
  <c r="AA56" i="40"/>
  <c r="AA55" i="40"/>
  <c r="AA54" i="40"/>
  <c r="AA53" i="40"/>
  <c r="AA52" i="40"/>
  <c r="AA51" i="40"/>
  <c r="AA50" i="40"/>
  <c r="AA49" i="40"/>
  <c r="AA48" i="40"/>
  <c r="AA47" i="40"/>
  <c r="AA46" i="40"/>
  <c r="AA45" i="40"/>
  <c r="AA44" i="40"/>
  <c r="AA43" i="40"/>
  <c r="AA41" i="40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25" i="40"/>
  <c r="AA24" i="40"/>
  <c r="AA23" i="40"/>
  <c r="AA22" i="40"/>
  <c r="AA21" i="40"/>
  <c r="AA20" i="40"/>
  <c r="AA19" i="40"/>
  <c r="AA18" i="40"/>
  <c r="AA17" i="40"/>
  <c r="AA16" i="40"/>
  <c r="Z13" i="40"/>
  <c r="Y13" i="40"/>
  <c r="AA12" i="40"/>
  <c r="AA11" i="40"/>
  <c r="I29" i="3"/>
  <c r="I133" i="3" s="1"/>
  <c r="H29" i="3"/>
  <c r="H133" i="3" s="1"/>
  <c r="G29" i="3"/>
  <c r="G133" i="3" s="1"/>
  <c r="N57" i="40"/>
  <c r="N82" i="40"/>
  <c r="N81" i="40"/>
  <c r="N80" i="40"/>
  <c r="N79" i="40"/>
  <c r="N78" i="40"/>
  <c r="N77" i="40"/>
  <c r="N76" i="40"/>
  <c r="N75" i="40"/>
  <c r="N74" i="40"/>
  <c r="N73" i="40"/>
  <c r="N72" i="40"/>
  <c r="N71" i="40"/>
  <c r="N70" i="40"/>
  <c r="N69" i="40"/>
  <c r="N68" i="40"/>
  <c r="N67" i="40"/>
  <c r="N66" i="40"/>
  <c r="N65" i="40"/>
  <c r="N62" i="40"/>
  <c r="N60" i="40"/>
  <c r="N59" i="40"/>
  <c r="N58" i="40"/>
  <c r="N56" i="40"/>
  <c r="N55" i="40"/>
  <c r="N54" i="40"/>
  <c r="N53" i="40"/>
  <c r="N52" i="40"/>
  <c r="N51" i="40"/>
  <c r="N50" i="40"/>
  <c r="N49" i="40"/>
  <c r="N48" i="40"/>
  <c r="N47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N31" i="40"/>
  <c r="N30" i="40"/>
  <c r="N29" i="40"/>
  <c r="N28" i="40"/>
  <c r="N27" i="40"/>
  <c r="N26" i="40"/>
  <c r="N25" i="40"/>
  <c r="N23" i="40"/>
  <c r="N22" i="40"/>
  <c r="N21" i="40"/>
  <c r="N20" i="40"/>
  <c r="N19" i="40"/>
  <c r="N18" i="40"/>
  <c r="N17" i="40"/>
  <c r="N16" i="40"/>
  <c r="AA109" i="40" l="1"/>
  <c r="AB109" i="40"/>
  <c r="CV99" i="6"/>
  <c r="CV95" i="6"/>
  <c r="CV107" i="6"/>
  <c r="CV98" i="6"/>
  <c r="CV88" i="6"/>
  <c r="CV106" i="6"/>
  <c r="CV97" i="6"/>
  <c r="CV100" i="6"/>
  <c r="CV92" i="6"/>
  <c r="CV89" i="6"/>
  <c r="CV103" i="6"/>
  <c r="CV94" i="6"/>
  <c r="CV91" i="6"/>
  <c r="CV85" i="6"/>
  <c r="CV93" i="6"/>
  <c r="CV87" i="6"/>
  <c r="CV86" i="6"/>
  <c r="CV101" i="6"/>
  <c r="CV105" i="6"/>
  <c r="CV104" i="6"/>
  <c r="CV132" i="6"/>
  <c r="CV96" i="6"/>
  <c r="CV102" i="6"/>
  <c r="CV90" i="6"/>
  <c r="BC5" i="19"/>
  <c r="BD5" i="19"/>
  <c r="CS137" i="6"/>
  <c r="CV82" i="6"/>
  <c r="CV83" i="6"/>
  <c r="CV84" i="6"/>
  <c r="CU74" i="6"/>
  <c r="CU80" i="6"/>
  <c r="CU72" i="6"/>
  <c r="CU76" i="6"/>
  <c r="CU81" i="6"/>
  <c r="CU68" i="6"/>
  <c r="CU56" i="6"/>
  <c r="CU28" i="6"/>
  <c r="CU36" i="6"/>
  <c r="CU12" i="6"/>
  <c r="CU32" i="6"/>
  <c r="CU16" i="6"/>
  <c r="CU75" i="6"/>
  <c r="CU79" i="6"/>
  <c r="CU20" i="6"/>
  <c r="CU71" i="6"/>
  <c r="CU45" i="6"/>
  <c r="CU40" i="6"/>
  <c r="CU22" i="6"/>
  <c r="CU34" i="6"/>
  <c r="CU70" i="6"/>
  <c r="CU78" i="6"/>
  <c r="CU66" i="6"/>
  <c r="CU64" i="6"/>
  <c r="CU63" i="6"/>
  <c r="CU52" i="6"/>
  <c r="CU69" i="6"/>
  <c r="CU24" i="6"/>
  <c r="CS13" i="6"/>
  <c r="CU25" i="6"/>
  <c r="CU73" i="6"/>
  <c r="CU67" i="6"/>
  <c r="CU11" i="6"/>
  <c r="CU37" i="6"/>
  <c r="CU77" i="6"/>
  <c r="CU21" i="6"/>
  <c r="CU29" i="6"/>
  <c r="CU17" i="6"/>
  <c r="CU18" i="6"/>
  <c r="CU33" i="6"/>
  <c r="CU65" i="6"/>
  <c r="CV16" i="6"/>
  <c r="CU30" i="6"/>
  <c r="CU62" i="6"/>
  <c r="CT13" i="6"/>
  <c r="CU23" i="6"/>
  <c r="CU27" i="6"/>
  <c r="CU31" i="6"/>
  <c r="CU35" i="6"/>
  <c r="CU39" i="6"/>
  <c r="CU43" i="6"/>
  <c r="CU51" i="6"/>
  <c r="CU55" i="6"/>
  <c r="CU26" i="6"/>
  <c r="CU48" i="6"/>
  <c r="CU58" i="6"/>
  <c r="CU50" i="6"/>
  <c r="CU49" i="6"/>
  <c r="CU41" i="6"/>
  <c r="CU57" i="6"/>
  <c r="CU61" i="6"/>
  <c r="CU42" i="6"/>
  <c r="CU60" i="6"/>
  <c r="CU59" i="6"/>
  <c r="CU54" i="6"/>
  <c r="CU53" i="6"/>
  <c r="CU46" i="6"/>
  <c r="CU44" i="6"/>
  <c r="CU38" i="6"/>
  <c r="CV55" i="6"/>
  <c r="CV47" i="6"/>
  <c r="CV78" i="6"/>
  <c r="CV63" i="6"/>
  <c r="CV71" i="6"/>
  <c r="CV23" i="6"/>
  <c r="CV31" i="6"/>
  <c r="CV39" i="6"/>
  <c r="CV79" i="6"/>
  <c r="CU19" i="6"/>
  <c r="CU47" i="6"/>
  <c r="CV24" i="6"/>
  <c r="CV32" i="6"/>
  <c r="CV40" i="6"/>
  <c r="CV48" i="6"/>
  <c r="CV56" i="6"/>
  <c r="CV64" i="6"/>
  <c r="CV72" i="6"/>
  <c r="CV80" i="6"/>
  <c r="CV17" i="6"/>
  <c r="CV25" i="6"/>
  <c r="CV33" i="6"/>
  <c r="CV41" i="6"/>
  <c r="CV49" i="6"/>
  <c r="CV57" i="6"/>
  <c r="CV65" i="6"/>
  <c r="CV73" i="6"/>
  <c r="CV81" i="6"/>
  <c r="CV18" i="6"/>
  <c r="CV26" i="6"/>
  <c r="CV34" i="6"/>
  <c r="CV42" i="6"/>
  <c r="CV50" i="6"/>
  <c r="CV58" i="6"/>
  <c r="CV66" i="6"/>
  <c r="CV74" i="6"/>
  <c r="CV19" i="6"/>
  <c r="CV27" i="6"/>
  <c r="CV35" i="6"/>
  <c r="CV43" i="6"/>
  <c r="CV51" i="6"/>
  <c r="CV59" i="6"/>
  <c r="CV67" i="6"/>
  <c r="CV75" i="6"/>
  <c r="CV20" i="6"/>
  <c r="CV28" i="6"/>
  <c r="CV36" i="6"/>
  <c r="CV44" i="6"/>
  <c r="CV52" i="6"/>
  <c r="CV60" i="6"/>
  <c r="CV68" i="6"/>
  <c r="CV76" i="6"/>
  <c r="CV21" i="6"/>
  <c r="CV29" i="6"/>
  <c r="CV37" i="6"/>
  <c r="CV45" i="6"/>
  <c r="CV53" i="6"/>
  <c r="CV61" i="6"/>
  <c r="CV69" i="6"/>
  <c r="CV77" i="6"/>
  <c r="CV22" i="6"/>
  <c r="CV30" i="6"/>
  <c r="CV38" i="6"/>
  <c r="CV46" i="6"/>
  <c r="CV54" i="6"/>
  <c r="CV62" i="6"/>
  <c r="CV70" i="6"/>
  <c r="AA13" i="40"/>
  <c r="Z112" i="40"/>
  <c r="Y112" i="40"/>
  <c r="N61" i="40"/>
  <c r="N109" i="40" s="1"/>
  <c r="Z114" i="40" l="1"/>
  <c r="Y114" i="40"/>
  <c r="BC4" i="19"/>
  <c r="BD4" i="19"/>
  <c r="CU13" i="6"/>
  <c r="JO7" i="6"/>
  <c r="CT133" i="6" l="1"/>
  <c r="CT1" i="6" s="1"/>
  <c r="CT136" i="6" s="1"/>
  <c r="CT138" i="6" s="1"/>
  <c r="CS133" i="6"/>
  <c r="CS1" i="6" s="1"/>
  <c r="CS136" i="6" s="1"/>
  <c r="CS138" i="6" s="1"/>
  <c r="HS16" i="6"/>
  <c r="CV133" i="6" l="1"/>
  <c r="CU133" i="6"/>
  <c r="GO137" i="6"/>
  <c r="GN137" i="6"/>
  <c r="GM137" i="6"/>
  <c r="GL137" i="6"/>
  <c r="HX81" i="6"/>
  <c r="HW81" i="6"/>
  <c r="HX80" i="6"/>
  <c r="HW80" i="6"/>
  <c r="HX79" i="6"/>
  <c r="HW79" i="6"/>
  <c r="HX78" i="6"/>
  <c r="HW78" i="6"/>
  <c r="HX77" i="6"/>
  <c r="HW77" i="6"/>
  <c r="HX76" i="6"/>
  <c r="HW76" i="6"/>
  <c r="HX75" i="6"/>
  <c r="HW75" i="6"/>
  <c r="HX74" i="6"/>
  <c r="HW74" i="6"/>
  <c r="HX73" i="6"/>
  <c r="HW73" i="6"/>
  <c r="HX72" i="6"/>
  <c r="HW72" i="6"/>
  <c r="HX71" i="6"/>
  <c r="HW71" i="6"/>
  <c r="HX70" i="6"/>
  <c r="HW70" i="6"/>
  <c r="HX69" i="6"/>
  <c r="HW69" i="6"/>
  <c r="HX68" i="6"/>
  <c r="HW68" i="6"/>
  <c r="HX67" i="6"/>
  <c r="HW67" i="6"/>
  <c r="HX66" i="6"/>
  <c r="HW66" i="6"/>
  <c r="HX65" i="6"/>
  <c r="HW65" i="6"/>
  <c r="HX64" i="6"/>
  <c r="HW64" i="6"/>
  <c r="HX63" i="6"/>
  <c r="HW63" i="6"/>
  <c r="HX62" i="6"/>
  <c r="HW62" i="6"/>
  <c r="HX61" i="6"/>
  <c r="HW61" i="6"/>
  <c r="HX60" i="6"/>
  <c r="HW60" i="6"/>
  <c r="HX59" i="6"/>
  <c r="HW59" i="6"/>
  <c r="HX58" i="6"/>
  <c r="HW58" i="6"/>
  <c r="HX57" i="6"/>
  <c r="HW57" i="6"/>
  <c r="HX56" i="6"/>
  <c r="HW56" i="6"/>
  <c r="HX55" i="6"/>
  <c r="HW55" i="6"/>
  <c r="HX54" i="6"/>
  <c r="HW54" i="6"/>
  <c r="HX53" i="6"/>
  <c r="HW53" i="6"/>
  <c r="HX52" i="6"/>
  <c r="HW52" i="6"/>
  <c r="HX51" i="6"/>
  <c r="HW51" i="6"/>
  <c r="HX50" i="6"/>
  <c r="HW50" i="6"/>
  <c r="HX49" i="6"/>
  <c r="HW49" i="6"/>
  <c r="HX48" i="6"/>
  <c r="HW48" i="6"/>
  <c r="HX47" i="6"/>
  <c r="HW47" i="6"/>
  <c r="HX46" i="6"/>
  <c r="HW46" i="6"/>
  <c r="HX45" i="6"/>
  <c r="HW45" i="6"/>
  <c r="HX44" i="6"/>
  <c r="HW44" i="6"/>
  <c r="HX43" i="6"/>
  <c r="HW43" i="6"/>
  <c r="HX42" i="6"/>
  <c r="HW42" i="6"/>
  <c r="HX41" i="6"/>
  <c r="HW41" i="6"/>
  <c r="HX40" i="6"/>
  <c r="HW40" i="6"/>
  <c r="HX39" i="6"/>
  <c r="HW39" i="6"/>
  <c r="HX38" i="6"/>
  <c r="HW38" i="6"/>
  <c r="HX37" i="6"/>
  <c r="HW37" i="6"/>
  <c r="HX36" i="6"/>
  <c r="HW36" i="6"/>
  <c r="HX35" i="6"/>
  <c r="HW35" i="6"/>
  <c r="HX34" i="6"/>
  <c r="HW34" i="6"/>
  <c r="HX33" i="6"/>
  <c r="HW33" i="6"/>
  <c r="HX32" i="6"/>
  <c r="HW32" i="6"/>
  <c r="HX31" i="6"/>
  <c r="HW31" i="6"/>
  <c r="HX30" i="6"/>
  <c r="HW30" i="6"/>
  <c r="HX29" i="6"/>
  <c r="HW29" i="6"/>
  <c r="HX28" i="6"/>
  <c r="HW28" i="6"/>
  <c r="HX27" i="6"/>
  <c r="HW27" i="6"/>
  <c r="HX26" i="6"/>
  <c r="HW26" i="6"/>
  <c r="HX25" i="6"/>
  <c r="HW25" i="6"/>
  <c r="HX24" i="6"/>
  <c r="HW24" i="6"/>
  <c r="HX23" i="6"/>
  <c r="HW23" i="6"/>
  <c r="HX22" i="6"/>
  <c r="HW22" i="6"/>
  <c r="HX21" i="6"/>
  <c r="HW21" i="6"/>
  <c r="HX20" i="6"/>
  <c r="HW20" i="6"/>
  <c r="HX19" i="6"/>
  <c r="HW19" i="6"/>
  <c r="HX18" i="6"/>
  <c r="HW18" i="6"/>
  <c r="HX17" i="6"/>
  <c r="HW17" i="6"/>
  <c r="HX16" i="6"/>
  <c r="HW16" i="6"/>
  <c r="HL137" i="6"/>
  <c r="HK137" i="6"/>
  <c r="FQ137" i="6"/>
  <c r="FP137" i="6"/>
  <c r="AC59" i="42"/>
  <c r="AD59" i="42" s="1"/>
  <c r="Y59" i="42"/>
  <c r="Z59" i="42" s="1"/>
  <c r="U59" i="42"/>
  <c r="V59" i="42" s="1"/>
  <c r="AI59" i="42"/>
  <c r="AJ59" i="42" s="1"/>
  <c r="AC53" i="42"/>
  <c r="AD53" i="42" s="1"/>
  <c r="Y53" i="42"/>
  <c r="Z53" i="42" s="1"/>
  <c r="U53" i="42"/>
  <c r="V53" i="42" s="1"/>
  <c r="AC57" i="42"/>
  <c r="AD57" i="42" s="1"/>
  <c r="Y57" i="42"/>
  <c r="Z57" i="42" s="1"/>
  <c r="U57" i="42"/>
  <c r="V57" i="42" s="1"/>
  <c r="U60" i="42"/>
  <c r="V60" i="42" s="1"/>
  <c r="Y60" i="42"/>
  <c r="Z60" i="42" s="1"/>
  <c r="AC60" i="42"/>
  <c r="AD60" i="42" s="1"/>
  <c r="AI60" i="42"/>
  <c r="AJ60" i="42" s="1"/>
  <c r="U61" i="42"/>
  <c r="V61" i="42" s="1"/>
  <c r="Y61" i="42"/>
  <c r="Z61" i="42" s="1"/>
  <c r="AC61" i="42"/>
  <c r="AD61" i="42" s="1"/>
  <c r="AI61" i="42"/>
  <c r="AJ61" i="42" s="1"/>
  <c r="U62" i="42"/>
  <c r="V62" i="42" s="1"/>
  <c r="Y62" i="42"/>
  <c r="Z62" i="42" s="1"/>
  <c r="AC62" i="42"/>
  <c r="AD62" i="42" s="1"/>
  <c r="AI62" i="42"/>
  <c r="AJ62" i="42" s="1"/>
  <c r="U63" i="42"/>
  <c r="V63" i="42" s="1"/>
  <c r="Y63" i="42"/>
  <c r="Z63" i="42" s="1"/>
  <c r="AC63" i="42"/>
  <c r="AD63" i="42" s="1"/>
  <c r="AI63" i="42"/>
  <c r="AJ63" i="42" s="1"/>
  <c r="U64" i="42"/>
  <c r="V64" i="42" s="1"/>
  <c r="Y64" i="42"/>
  <c r="Z64" i="42" s="1"/>
  <c r="AC64" i="42"/>
  <c r="AD64" i="42" s="1"/>
  <c r="AI64" i="42"/>
  <c r="AJ64" i="42" s="1"/>
  <c r="U65" i="42"/>
  <c r="V65" i="42" s="1"/>
  <c r="Y65" i="42"/>
  <c r="Z65" i="42" s="1"/>
  <c r="AC65" i="42"/>
  <c r="AD65" i="42" s="1"/>
  <c r="AI65" i="42"/>
  <c r="AJ65" i="42" s="1"/>
  <c r="U66" i="42"/>
  <c r="V66" i="42" s="1"/>
  <c r="Y66" i="42"/>
  <c r="Z66" i="42" s="1"/>
  <c r="AC66" i="42"/>
  <c r="AD66" i="42" s="1"/>
  <c r="AI66" i="42"/>
  <c r="AJ66" i="42" s="1"/>
  <c r="U67" i="42"/>
  <c r="V67" i="42" s="1"/>
  <c r="Y67" i="42"/>
  <c r="Z67" i="42" s="1"/>
  <c r="AC67" i="42"/>
  <c r="AD67" i="42" s="1"/>
  <c r="AI67" i="42"/>
  <c r="AJ67" i="42" s="1"/>
  <c r="U68" i="42"/>
  <c r="V68" i="42" s="1"/>
  <c r="Y68" i="42"/>
  <c r="Z68" i="42" s="1"/>
  <c r="AC68" i="42"/>
  <c r="AD68" i="42" s="1"/>
  <c r="AI68" i="42"/>
  <c r="AJ68" i="42" s="1"/>
  <c r="U69" i="42"/>
  <c r="V69" i="42" s="1"/>
  <c r="Y69" i="42"/>
  <c r="Z69" i="42" s="1"/>
  <c r="AC69" i="42"/>
  <c r="AD69" i="42" s="1"/>
  <c r="AI69" i="42"/>
  <c r="AJ69" i="42" s="1"/>
  <c r="U70" i="42"/>
  <c r="V70" i="42" s="1"/>
  <c r="Y70" i="42"/>
  <c r="Z70" i="42" s="1"/>
  <c r="AC70" i="42"/>
  <c r="AD70" i="42" s="1"/>
  <c r="AI70" i="42"/>
  <c r="AJ70" i="42" s="1"/>
  <c r="U71" i="42"/>
  <c r="V71" i="42" s="1"/>
  <c r="Y71" i="42"/>
  <c r="Z71" i="42" s="1"/>
  <c r="AC71" i="42"/>
  <c r="AD71" i="42" s="1"/>
  <c r="AI71" i="42"/>
  <c r="AJ71" i="42" s="1"/>
  <c r="U72" i="42"/>
  <c r="V72" i="42" s="1"/>
  <c r="Y72" i="42"/>
  <c r="Z72" i="42" s="1"/>
  <c r="AC72" i="42"/>
  <c r="AD72" i="42" s="1"/>
  <c r="AI72" i="42"/>
  <c r="AJ72" i="42" s="1"/>
  <c r="U73" i="42"/>
  <c r="V73" i="42" s="1"/>
  <c r="Y73" i="42"/>
  <c r="Z73" i="42" s="1"/>
  <c r="AC73" i="42"/>
  <c r="AD73" i="42" s="1"/>
  <c r="AI73" i="42"/>
  <c r="AJ73" i="42" s="1"/>
  <c r="U74" i="42"/>
  <c r="V74" i="42" s="1"/>
  <c r="Y74" i="42"/>
  <c r="Z74" i="42" s="1"/>
  <c r="AC74" i="42"/>
  <c r="AD74" i="42" s="1"/>
  <c r="AI74" i="42"/>
  <c r="AJ74" i="42" s="1"/>
  <c r="U75" i="42"/>
  <c r="V75" i="42" s="1"/>
  <c r="Y75" i="42"/>
  <c r="Z75" i="42" s="1"/>
  <c r="AC75" i="42"/>
  <c r="AD75" i="42" s="1"/>
  <c r="AI75" i="42"/>
  <c r="AJ75" i="42" s="1"/>
  <c r="U76" i="42"/>
  <c r="V76" i="42" s="1"/>
  <c r="Y76" i="42"/>
  <c r="Z76" i="42" s="1"/>
  <c r="AC76" i="42"/>
  <c r="AD76" i="42" s="1"/>
  <c r="AI76" i="42"/>
  <c r="AJ76" i="42" s="1"/>
  <c r="AI58" i="46" l="1"/>
  <c r="AJ58" i="46" s="1"/>
  <c r="AE58" i="46"/>
  <c r="AF58" i="46" s="1"/>
  <c r="AA58" i="46"/>
  <c r="AB58" i="46" s="1"/>
  <c r="M58" i="46"/>
  <c r="N58" i="46" s="1"/>
  <c r="I58" i="46"/>
  <c r="J58" i="46" s="1"/>
  <c r="E58" i="46"/>
  <c r="F58" i="46" s="1"/>
  <c r="AI56" i="46"/>
  <c r="AJ56" i="46" s="1"/>
  <c r="AE56" i="46"/>
  <c r="AF56" i="46" s="1"/>
  <c r="AA56" i="46"/>
  <c r="AB56" i="46" s="1"/>
  <c r="M56" i="46"/>
  <c r="N56" i="46" s="1"/>
  <c r="I56" i="46"/>
  <c r="J56" i="46" s="1"/>
  <c r="E56" i="46"/>
  <c r="F56" i="46" s="1"/>
  <c r="AI54" i="46"/>
  <c r="AJ54" i="46" s="1"/>
  <c r="AE54" i="46"/>
  <c r="AF54" i="46" s="1"/>
  <c r="AA54" i="46"/>
  <c r="AB54" i="46" s="1"/>
  <c r="M54" i="46"/>
  <c r="N54" i="46" s="1"/>
  <c r="I54" i="46"/>
  <c r="J54" i="46" s="1"/>
  <c r="E54" i="46"/>
  <c r="F54" i="46" s="1"/>
  <c r="AI52" i="46"/>
  <c r="AJ52" i="46" s="1"/>
  <c r="AE52" i="46"/>
  <c r="AF52" i="46" s="1"/>
  <c r="AA52" i="46"/>
  <c r="AB52" i="46" s="1"/>
  <c r="M52" i="46"/>
  <c r="N52" i="46" s="1"/>
  <c r="I52" i="46"/>
  <c r="J52" i="46" s="1"/>
  <c r="E52" i="46"/>
  <c r="F52" i="46" s="1"/>
  <c r="AI48" i="46"/>
  <c r="AJ48" i="46" s="1"/>
  <c r="AE48" i="46"/>
  <c r="AF48" i="46" s="1"/>
  <c r="AA48" i="46"/>
  <c r="AB48" i="46" s="1"/>
  <c r="M48" i="46"/>
  <c r="N48" i="46" s="1"/>
  <c r="I48" i="46"/>
  <c r="J48" i="46" s="1"/>
  <c r="E48" i="46"/>
  <c r="F48" i="46" s="1"/>
  <c r="E50" i="46"/>
  <c r="F50" i="46" s="1"/>
  <c r="I50" i="46"/>
  <c r="J50" i="46" s="1"/>
  <c r="M50" i="46"/>
  <c r="N50" i="46" s="1"/>
  <c r="AA50" i="46"/>
  <c r="AB50" i="46" s="1"/>
  <c r="AE50" i="46"/>
  <c r="AF50" i="46" s="1"/>
  <c r="AI50" i="46"/>
  <c r="AJ50" i="46" s="1"/>
  <c r="AI46" i="46"/>
  <c r="AJ46" i="46" s="1"/>
  <c r="AE46" i="46"/>
  <c r="AF46" i="46" s="1"/>
  <c r="AA46" i="46"/>
  <c r="AB46" i="46" s="1"/>
  <c r="M46" i="46"/>
  <c r="N46" i="46" s="1"/>
  <c r="I46" i="46"/>
  <c r="J46" i="46" s="1"/>
  <c r="E46" i="46"/>
  <c r="F46" i="46" s="1"/>
  <c r="A52" i="46" l="1"/>
  <c r="A56" i="46"/>
  <c r="A50" i="46"/>
  <c r="A46" i="46"/>
  <c r="A48" i="46"/>
  <c r="A54" i="46"/>
  <c r="A58" i="46"/>
  <c r="EQ81" i="6"/>
  <c r="EP81" i="6"/>
  <c r="EO81" i="6"/>
  <c r="EN81" i="6"/>
  <c r="EQ80" i="6"/>
  <c r="EP80" i="6"/>
  <c r="EO80" i="6"/>
  <c r="EN80" i="6"/>
  <c r="EQ79" i="6"/>
  <c r="EP79" i="6"/>
  <c r="EO79" i="6"/>
  <c r="EN79" i="6"/>
  <c r="EQ78" i="6"/>
  <c r="EP78" i="6"/>
  <c r="EO78" i="6"/>
  <c r="EN78" i="6"/>
  <c r="EQ77" i="6"/>
  <c r="EP77" i="6"/>
  <c r="EO77" i="6"/>
  <c r="EN77" i="6"/>
  <c r="EQ76" i="6"/>
  <c r="EP76" i="6"/>
  <c r="EO76" i="6"/>
  <c r="EN76" i="6"/>
  <c r="EQ75" i="6"/>
  <c r="EP75" i="6"/>
  <c r="EO75" i="6"/>
  <c r="EN75" i="6"/>
  <c r="EQ74" i="6"/>
  <c r="EP74" i="6"/>
  <c r="EO74" i="6"/>
  <c r="EN74" i="6"/>
  <c r="EQ73" i="6"/>
  <c r="EP73" i="6"/>
  <c r="EO73" i="6"/>
  <c r="EN73" i="6"/>
  <c r="EQ72" i="6"/>
  <c r="EP72" i="6"/>
  <c r="EO72" i="6"/>
  <c r="EN72" i="6"/>
  <c r="EQ71" i="6"/>
  <c r="EP71" i="6"/>
  <c r="EO71" i="6"/>
  <c r="EN71" i="6"/>
  <c r="EQ70" i="6"/>
  <c r="EP70" i="6"/>
  <c r="EO70" i="6"/>
  <c r="EN70" i="6"/>
  <c r="EQ69" i="6"/>
  <c r="EP69" i="6"/>
  <c r="EO69" i="6"/>
  <c r="EN69" i="6"/>
  <c r="EQ68" i="6"/>
  <c r="EP68" i="6"/>
  <c r="EO68" i="6"/>
  <c r="EN68" i="6"/>
  <c r="EQ67" i="6"/>
  <c r="EP67" i="6"/>
  <c r="EO67" i="6"/>
  <c r="EN67" i="6"/>
  <c r="EQ66" i="6"/>
  <c r="EP66" i="6"/>
  <c r="EO66" i="6"/>
  <c r="EN66" i="6"/>
  <c r="EQ65" i="6"/>
  <c r="EP65" i="6"/>
  <c r="EO65" i="6"/>
  <c r="EN65" i="6"/>
  <c r="EQ64" i="6"/>
  <c r="EP64" i="6"/>
  <c r="EO64" i="6"/>
  <c r="EN64" i="6"/>
  <c r="EQ63" i="6"/>
  <c r="EP63" i="6"/>
  <c r="EO63" i="6"/>
  <c r="EN63" i="6"/>
  <c r="EQ62" i="6"/>
  <c r="EP62" i="6"/>
  <c r="EO62" i="6"/>
  <c r="EN62" i="6"/>
  <c r="EQ61" i="6"/>
  <c r="EP61" i="6"/>
  <c r="EO61" i="6"/>
  <c r="EN61" i="6"/>
  <c r="EQ60" i="6"/>
  <c r="EP60" i="6"/>
  <c r="EO60" i="6"/>
  <c r="EN60" i="6"/>
  <c r="EQ59" i="6"/>
  <c r="EP59" i="6"/>
  <c r="EO59" i="6"/>
  <c r="EN59" i="6"/>
  <c r="EQ58" i="6"/>
  <c r="EP58" i="6"/>
  <c r="EO58" i="6"/>
  <c r="EN58" i="6"/>
  <c r="EQ57" i="6"/>
  <c r="EP57" i="6"/>
  <c r="EO57" i="6"/>
  <c r="EN57" i="6"/>
  <c r="EQ56" i="6"/>
  <c r="EP56" i="6"/>
  <c r="EO56" i="6"/>
  <c r="EN56" i="6"/>
  <c r="EQ55" i="6"/>
  <c r="EP55" i="6"/>
  <c r="EO55" i="6"/>
  <c r="EN55" i="6"/>
  <c r="EQ54" i="6"/>
  <c r="EP54" i="6"/>
  <c r="EO54" i="6"/>
  <c r="EN54" i="6"/>
  <c r="EQ53" i="6"/>
  <c r="EP53" i="6"/>
  <c r="EO53" i="6"/>
  <c r="EN53" i="6"/>
  <c r="EQ52" i="6"/>
  <c r="EP52" i="6"/>
  <c r="EO52" i="6"/>
  <c r="EN52" i="6"/>
  <c r="EQ51" i="6"/>
  <c r="EP51" i="6"/>
  <c r="EO51" i="6"/>
  <c r="EN51" i="6"/>
  <c r="EQ50" i="6"/>
  <c r="EP50" i="6"/>
  <c r="EO50" i="6"/>
  <c r="EN50" i="6"/>
  <c r="EQ49" i="6"/>
  <c r="EP49" i="6"/>
  <c r="EO49" i="6"/>
  <c r="EN49" i="6"/>
  <c r="EQ48" i="6"/>
  <c r="EP48" i="6"/>
  <c r="EO48" i="6"/>
  <c r="EN48" i="6"/>
  <c r="EQ47" i="6"/>
  <c r="EP47" i="6"/>
  <c r="EO47" i="6"/>
  <c r="EN47" i="6"/>
  <c r="EQ46" i="6"/>
  <c r="EP46" i="6"/>
  <c r="EO46" i="6"/>
  <c r="EN46" i="6"/>
  <c r="EQ45" i="6"/>
  <c r="EP45" i="6"/>
  <c r="EO45" i="6"/>
  <c r="EN45" i="6"/>
  <c r="EQ44" i="6"/>
  <c r="EP44" i="6"/>
  <c r="EO44" i="6"/>
  <c r="EN44" i="6"/>
  <c r="EQ43" i="6"/>
  <c r="EP43" i="6"/>
  <c r="EO43" i="6"/>
  <c r="EN43" i="6"/>
  <c r="EQ42" i="6"/>
  <c r="EP42" i="6"/>
  <c r="EO42" i="6"/>
  <c r="EN42" i="6"/>
  <c r="EQ41" i="6"/>
  <c r="EP41" i="6"/>
  <c r="EO41" i="6"/>
  <c r="EN41" i="6"/>
  <c r="EQ40" i="6"/>
  <c r="EP40" i="6"/>
  <c r="EO40" i="6"/>
  <c r="EN40" i="6"/>
  <c r="EQ39" i="6"/>
  <c r="EP39" i="6"/>
  <c r="EO39" i="6"/>
  <c r="EN39" i="6"/>
  <c r="EQ38" i="6"/>
  <c r="EP38" i="6"/>
  <c r="EO38" i="6"/>
  <c r="EN38" i="6"/>
  <c r="EQ37" i="6"/>
  <c r="EP37" i="6"/>
  <c r="EO37" i="6"/>
  <c r="EN37" i="6"/>
  <c r="EQ36" i="6"/>
  <c r="EP36" i="6"/>
  <c r="EO36" i="6"/>
  <c r="EN36" i="6"/>
  <c r="EQ35" i="6"/>
  <c r="EP35" i="6"/>
  <c r="EO35" i="6"/>
  <c r="EN35" i="6"/>
  <c r="EQ34" i="6"/>
  <c r="EP34" i="6"/>
  <c r="EO34" i="6"/>
  <c r="EN34" i="6"/>
  <c r="EQ33" i="6"/>
  <c r="EP33" i="6"/>
  <c r="EO33" i="6"/>
  <c r="EN33" i="6"/>
  <c r="EQ32" i="6"/>
  <c r="EP32" i="6"/>
  <c r="EO32" i="6"/>
  <c r="EN32" i="6"/>
  <c r="EQ31" i="6"/>
  <c r="EP31" i="6"/>
  <c r="EO31" i="6"/>
  <c r="EN31" i="6"/>
  <c r="EQ30" i="6"/>
  <c r="EP30" i="6"/>
  <c r="EO30" i="6"/>
  <c r="EN30" i="6"/>
  <c r="EQ29" i="6"/>
  <c r="EP29" i="6"/>
  <c r="EO29" i="6"/>
  <c r="EN29" i="6"/>
  <c r="EQ28" i="6"/>
  <c r="EP28" i="6"/>
  <c r="EO28" i="6"/>
  <c r="EN28" i="6"/>
  <c r="EQ27" i="6"/>
  <c r="EP27" i="6"/>
  <c r="EO27" i="6"/>
  <c r="EN27" i="6"/>
  <c r="EQ26" i="6"/>
  <c r="EP26" i="6"/>
  <c r="EO26" i="6"/>
  <c r="EN26" i="6"/>
  <c r="EQ25" i="6"/>
  <c r="EP25" i="6"/>
  <c r="EO25" i="6"/>
  <c r="EN25" i="6"/>
  <c r="EQ24" i="6"/>
  <c r="EP24" i="6"/>
  <c r="EO24" i="6"/>
  <c r="EN24" i="6"/>
  <c r="EQ23" i="6"/>
  <c r="EP23" i="6"/>
  <c r="EO23" i="6"/>
  <c r="EN23" i="6"/>
  <c r="EQ22" i="6"/>
  <c r="EP22" i="6"/>
  <c r="EO22" i="6"/>
  <c r="EN22" i="6"/>
  <c r="EQ21" i="6"/>
  <c r="EP21" i="6"/>
  <c r="EO21" i="6"/>
  <c r="EN21" i="6"/>
  <c r="EQ20" i="6"/>
  <c r="EP20" i="6"/>
  <c r="EO20" i="6"/>
  <c r="EN20" i="6"/>
  <c r="EQ19" i="6"/>
  <c r="EP19" i="6"/>
  <c r="EO19" i="6"/>
  <c r="EN19" i="6"/>
  <c r="EQ18" i="6"/>
  <c r="EP18" i="6"/>
  <c r="EO18" i="6"/>
  <c r="EN18" i="6"/>
  <c r="EQ17" i="6"/>
  <c r="EP17" i="6"/>
  <c r="EO17" i="6"/>
  <c r="EN17" i="6"/>
  <c r="EQ16" i="6"/>
  <c r="EP16" i="6"/>
  <c r="EO16" i="6"/>
  <c r="EN16" i="6"/>
  <c r="EN15" i="6"/>
  <c r="EQ12" i="6"/>
  <c r="EP12" i="6"/>
  <c r="EO12" i="6"/>
  <c r="EN12" i="6"/>
  <c r="EQ11" i="6"/>
  <c r="EP11" i="6"/>
  <c r="EO11" i="6"/>
  <c r="EN11" i="6"/>
  <c r="EQ10" i="6"/>
  <c r="EP10" i="6"/>
  <c r="EO10" i="6"/>
  <c r="EN10" i="6"/>
  <c r="EQ9" i="6"/>
  <c r="EP9" i="6"/>
  <c r="EO9" i="6"/>
  <c r="EN9" i="6"/>
  <c r="EQ8" i="6"/>
  <c r="EP8" i="6"/>
  <c r="EO8" i="6"/>
  <c r="EN8" i="6"/>
  <c r="EN7" i="6"/>
  <c r="EQ6" i="6"/>
  <c r="EP6" i="6"/>
  <c r="EO6" i="6"/>
  <c r="EN6" i="6"/>
  <c r="EQ5" i="6"/>
  <c r="EP5" i="6"/>
  <c r="EO5" i="6"/>
  <c r="EN5" i="6"/>
  <c r="EN4" i="6"/>
  <c r="EN3" i="6"/>
  <c r="EQ2" i="6"/>
  <c r="EP2" i="6"/>
  <c r="EO2" i="6"/>
  <c r="EN2" i="6"/>
  <c r="JT81" i="6"/>
  <c r="JS81" i="6"/>
  <c r="JT80" i="6"/>
  <c r="JS80" i="6"/>
  <c r="JT79" i="6"/>
  <c r="JS79" i="6"/>
  <c r="JT78" i="6"/>
  <c r="JS78" i="6"/>
  <c r="JT77" i="6"/>
  <c r="JS77" i="6"/>
  <c r="JT76" i="6"/>
  <c r="JS76" i="6"/>
  <c r="JT75" i="6"/>
  <c r="JS75" i="6"/>
  <c r="JT74" i="6"/>
  <c r="JS74" i="6"/>
  <c r="JT73" i="6"/>
  <c r="JS73" i="6"/>
  <c r="JT72" i="6"/>
  <c r="JS72" i="6"/>
  <c r="JT71" i="6"/>
  <c r="JS71" i="6"/>
  <c r="JT70" i="6"/>
  <c r="JS70" i="6"/>
  <c r="JT69" i="6"/>
  <c r="JS69" i="6"/>
  <c r="JT68" i="6"/>
  <c r="JS68" i="6"/>
  <c r="JT67" i="6"/>
  <c r="JS67" i="6"/>
  <c r="JT66" i="6"/>
  <c r="JS66" i="6"/>
  <c r="JT65" i="6"/>
  <c r="JS65" i="6"/>
  <c r="JT64" i="6"/>
  <c r="JS64" i="6"/>
  <c r="JT63" i="6"/>
  <c r="JS63" i="6"/>
  <c r="JT62" i="6"/>
  <c r="JS62" i="6"/>
  <c r="JT61" i="6"/>
  <c r="JS61" i="6"/>
  <c r="JT60" i="6"/>
  <c r="JS60" i="6"/>
  <c r="JT59" i="6"/>
  <c r="JS59" i="6"/>
  <c r="JT58" i="6"/>
  <c r="JS58" i="6"/>
  <c r="JT57" i="6"/>
  <c r="JS57" i="6"/>
  <c r="JT56" i="6"/>
  <c r="JS56" i="6"/>
  <c r="JT55" i="6"/>
  <c r="JS55" i="6"/>
  <c r="JT54" i="6"/>
  <c r="JS54" i="6"/>
  <c r="JT53" i="6"/>
  <c r="JS53" i="6"/>
  <c r="JT52" i="6"/>
  <c r="JS52" i="6"/>
  <c r="JT51" i="6"/>
  <c r="JS51" i="6"/>
  <c r="JT50" i="6"/>
  <c r="JS50" i="6"/>
  <c r="JT49" i="6"/>
  <c r="JS49" i="6"/>
  <c r="JT48" i="6"/>
  <c r="JS48" i="6"/>
  <c r="JT47" i="6"/>
  <c r="JS47" i="6"/>
  <c r="JT46" i="6"/>
  <c r="JS46" i="6"/>
  <c r="JT45" i="6"/>
  <c r="JS45" i="6"/>
  <c r="JT44" i="6"/>
  <c r="JS44" i="6"/>
  <c r="JT43" i="6"/>
  <c r="JS43" i="6"/>
  <c r="JT42" i="6"/>
  <c r="JS42" i="6"/>
  <c r="JT41" i="6"/>
  <c r="JS41" i="6"/>
  <c r="JT40" i="6"/>
  <c r="JS40" i="6"/>
  <c r="JT39" i="6"/>
  <c r="JS39" i="6"/>
  <c r="JT38" i="6"/>
  <c r="JS38" i="6"/>
  <c r="JT37" i="6"/>
  <c r="JS37" i="6"/>
  <c r="JT36" i="6"/>
  <c r="JS36" i="6"/>
  <c r="JT35" i="6"/>
  <c r="JS35" i="6"/>
  <c r="JT34" i="6"/>
  <c r="JS34" i="6"/>
  <c r="JT33" i="6"/>
  <c r="JS33" i="6"/>
  <c r="JT32" i="6"/>
  <c r="JS32" i="6"/>
  <c r="JT31" i="6"/>
  <c r="JS31" i="6"/>
  <c r="JT30" i="6"/>
  <c r="JS30" i="6"/>
  <c r="JT29" i="6"/>
  <c r="JS29" i="6"/>
  <c r="JT28" i="6"/>
  <c r="JS28" i="6"/>
  <c r="JT27" i="6"/>
  <c r="JS27" i="6"/>
  <c r="JT26" i="6"/>
  <c r="JS26" i="6"/>
  <c r="JT25" i="6"/>
  <c r="JS25" i="6"/>
  <c r="JT24" i="6"/>
  <c r="JS24" i="6"/>
  <c r="JT23" i="6"/>
  <c r="JS23" i="6"/>
  <c r="JT22" i="6"/>
  <c r="JS22" i="6"/>
  <c r="JT21" i="6"/>
  <c r="JS21" i="6"/>
  <c r="JT20" i="6"/>
  <c r="JS20" i="6"/>
  <c r="JT19" i="6"/>
  <c r="JS19" i="6"/>
  <c r="JT18" i="6"/>
  <c r="JS18" i="6"/>
  <c r="JT17" i="6"/>
  <c r="JS17" i="6"/>
  <c r="JT16" i="6"/>
  <c r="JS16" i="6"/>
  <c r="JS15" i="6"/>
  <c r="JT12" i="6"/>
  <c r="JS12" i="6"/>
  <c r="JT11" i="6"/>
  <c r="JS11" i="6"/>
  <c r="JT10" i="6"/>
  <c r="JS10" i="6"/>
  <c r="JT9" i="6"/>
  <c r="JS9" i="6"/>
  <c r="JT8" i="6"/>
  <c r="JS8" i="6"/>
  <c r="JS7" i="6"/>
  <c r="JT6" i="6"/>
  <c r="JS6" i="6"/>
  <c r="JT5" i="6"/>
  <c r="JS5" i="6"/>
  <c r="JS4" i="6"/>
  <c r="JS3" i="6"/>
  <c r="JT2" i="6"/>
  <c r="JS2" i="6"/>
  <c r="JP81" i="6"/>
  <c r="JO81" i="6"/>
  <c r="JP80" i="6"/>
  <c r="JO80" i="6"/>
  <c r="JP79" i="6"/>
  <c r="JO79" i="6"/>
  <c r="JP78" i="6"/>
  <c r="JO78" i="6"/>
  <c r="JP77" i="6"/>
  <c r="JO77" i="6"/>
  <c r="JP76" i="6"/>
  <c r="JO76" i="6"/>
  <c r="JP75" i="6"/>
  <c r="JO75" i="6"/>
  <c r="JP74" i="6"/>
  <c r="JO74" i="6"/>
  <c r="JP73" i="6"/>
  <c r="JO73" i="6"/>
  <c r="JP72" i="6"/>
  <c r="JO72" i="6"/>
  <c r="JP71" i="6"/>
  <c r="JO71" i="6"/>
  <c r="JP70" i="6"/>
  <c r="JO70" i="6"/>
  <c r="JP69" i="6"/>
  <c r="JO69" i="6"/>
  <c r="JP68" i="6"/>
  <c r="JO68" i="6"/>
  <c r="JP67" i="6"/>
  <c r="JO67" i="6"/>
  <c r="JP66" i="6"/>
  <c r="JO66" i="6"/>
  <c r="JP65" i="6"/>
  <c r="JO65" i="6"/>
  <c r="JP64" i="6"/>
  <c r="JO64" i="6"/>
  <c r="JP63" i="6"/>
  <c r="JO63" i="6"/>
  <c r="JP62" i="6"/>
  <c r="JO62" i="6"/>
  <c r="JP61" i="6"/>
  <c r="JO61" i="6"/>
  <c r="JP60" i="6"/>
  <c r="JO60" i="6"/>
  <c r="JP59" i="6"/>
  <c r="JO59" i="6"/>
  <c r="JP58" i="6"/>
  <c r="JO58" i="6"/>
  <c r="JP57" i="6"/>
  <c r="JO57" i="6"/>
  <c r="JP56" i="6"/>
  <c r="JO56" i="6"/>
  <c r="JP55" i="6"/>
  <c r="JO55" i="6"/>
  <c r="JP54" i="6"/>
  <c r="JO54" i="6"/>
  <c r="JP53" i="6"/>
  <c r="JO53" i="6"/>
  <c r="JP52" i="6"/>
  <c r="JO52" i="6"/>
  <c r="JP51" i="6"/>
  <c r="JO51" i="6"/>
  <c r="JP50" i="6"/>
  <c r="JO50" i="6"/>
  <c r="JP49" i="6"/>
  <c r="JO49" i="6"/>
  <c r="JP48" i="6"/>
  <c r="JO48" i="6"/>
  <c r="JP47" i="6"/>
  <c r="JO47" i="6"/>
  <c r="JP46" i="6"/>
  <c r="JO46" i="6"/>
  <c r="JP45" i="6"/>
  <c r="JO45" i="6"/>
  <c r="JP44" i="6"/>
  <c r="JO44" i="6"/>
  <c r="JP43" i="6"/>
  <c r="JO43" i="6"/>
  <c r="JP42" i="6"/>
  <c r="JO42" i="6"/>
  <c r="JP41" i="6"/>
  <c r="JO41" i="6"/>
  <c r="JP40" i="6"/>
  <c r="JO40" i="6"/>
  <c r="JP39" i="6"/>
  <c r="JO39" i="6"/>
  <c r="JP38" i="6"/>
  <c r="JO38" i="6"/>
  <c r="JP37" i="6"/>
  <c r="JO37" i="6"/>
  <c r="JP36" i="6"/>
  <c r="JO36" i="6"/>
  <c r="JP35" i="6"/>
  <c r="JO35" i="6"/>
  <c r="JP34" i="6"/>
  <c r="JO34" i="6"/>
  <c r="JP33" i="6"/>
  <c r="JO33" i="6"/>
  <c r="JP32" i="6"/>
  <c r="JO32" i="6"/>
  <c r="JP31" i="6"/>
  <c r="JO31" i="6"/>
  <c r="JP30" i="6"/>
  <c r="JO30" i="6"/>
  <c r="JP29" i="6"/>
  <c r="JO29" i="6"/>
  <c r="JP28" i="6"/>
  <c r="JO28" i="6"/>
  <c r="JP27" i="6"/>
  <c r="JO27" i="6"/>
  <c r="JP26" i="6"/>
  <c r="JO26" i="6"/>
  <c r="JP25" i="6"/>
  <c r="JO25" i="6"/>
  <c r="JP24" i="6"/>
  <c r="JO24" i="6"/>
  <c r="JP23" i="6"/>
  <c r="JO23" i="6"/>
  <c r="JP22" i="6"/>
  <c r="JO22" i="6"/>
  <c r="JP21" i="6"/>
  <c r="JO21" i="6"/>
  <c r="JP20" i="6"/>
  <c r="JO20" i="6"/>
  <c r="JP19" i="6"/>
  <c r="JO19" i="6"/>
  <c r="JP18" i="6"/>
  <c r="JO18" i="6"/>
  <c r="JP17" i="6"/>
  <c r="JO17" i="6"/>
  <c r="JP16" i="6"/>
  <c r="JO16" i="6"/>
  <c r="JO15" i="6"/>
  <c r="JP12" i="6"/>
  <c r="JO12" i="6"/>
  <c r="JP11" i="6"/>
  <c r="JO11" i="6"/>
  <c r="JP10" i="6"/>
  <c r="JO10" i="6"/>
  <c r="JP9" i="6"/>
  <c r="JO9" i="6"/>
  <c r="JP8" i="6"/>
  <c r="JO8" i="6"/>
  <c r="JP6" i="6"/>
  <c r="JO6" i="6"/>
  <c r="JP5" i="6"/>
  <c r="JO5" i="6"/>
  <c r="JR4" i="6"/>
  <c r="JQ4" i="6"/>
  <c r="JP4" i="6"/>
  <c r="JO4" i="6"/>
  <c r="JO3" i="6"/>
  <c r="JP2" i="6"/>
  <c r="JO2" i="6"/>
  <c r="JL81" i="6"/>
  <c r="JK81" i="6"/>
  <c r="JL80" i="6"/>
  <c r="JK80" i="6"/>
  <c r="JL79" i="6"/>
  <c r="JK79" i="6"/>
  <c r="JL78" i="6"/>
  <c r="JK78" i="6"/>
  <c r="JL77" i="6"/>
  <c r="JK77" i="6"/>
  <c r="JL76" i="6"/>
  <c r="JK76" i="6"/>
  <c r="JL75" i="6"/>
  <c r="JK75" i="6"/>
  <c r="JL74" i="6"/>
  <c r="JK74" i="6"/>
  <c r="JL73" i="6"/>
  <c r="JK73" i="6"/>
  <c r="JL72" i="6"/>
  <c r="JK72" i="6"/>
  <c r="JL71" i="6"/>
  <c r="JK71" i="6"/>
  <c r="JL70" i="6"/>
  <c r="JK70" i="6"/>
  <c r="JL69" i="6"/>
  <c r="JK69" i="6"/>
  <c r="JL68" i="6"/>
  <c r="JK68" i="6"/>
  <c r="JL67" i="6"/>
  <c r="JK67" i="6"/>
  <c r="JL66" i="6"/>
  <c r="JK66" i="6"/>
  <c r="JL65" i="6"/>
  <c r="JK65" i="6"/>
  <c r="JL64" i="6"/>
  <c r="JK64" i="6"/>
  <c r="JL63" i="6"/>
  <c r="JK63" i="6"/>
  <c r="JL62" i="6"/>
  <c r="JK62" i="6"/>
  <c r="JL61" i="6"/>
  <c r="JK61" i="6"/>
  <c r="JL60" i="6"/>
  <c r="JK60" i="6"/>
  <c r="JL59" i="6"/>
  <c r="JK59" i="6"/>
  <c r="JL58" i="6"/>
  <c r="JK58" i="6"/>
  <c r="JL57" i="6"/>
  <c r="JK57" i="6"/>
  <c r="JL56" i="6"/>
  <c r="JK56" i="6"/>
  <c r="JL55" i="6"/>
  <c r="JK55" i="6"/>
  <c r="JL54" i="6"/>
  <c r="JK54" i="6"/>
  <c r="JL53" i="6"/>
  <c r="JK53" i="6"/>
  <c r="JL52" i="6"/>
  <c r="JK52" i="6"/>
  <c r="JL51" i="6"/>
  <c r="JK51" i="6"/>
  <c r="JL50" i="6"/>
  <c r="JK50" i="6"/>
  <c r="JL49" i="6"/>
  <c r="JK49" i="6"/>
  <c r="JL48" i="6"/>
  <c r="JK48" i="6"/>
  <c r="JL47" i="6"/>
  <c r="JK47" i="6"/>
  <c r="JL46" i="6"/>
  <c r="JK46" i="6"/>
  <c r="JL45" i="6"/>
  <c r="JK45" i="6"/>
  <c r="JL44" i="6"/>
  <c r="JK44" i="6"/>
  <c r="JL43" i="6"/>
  <c r="JK43" i="6"/>
  <c r="JL42" i="6"/>
  <c r="JK42" i="6"/>
  <c r="JL41" i="6"/>
  <c r="JK41" i="6"/>
  <c r="JL40" i="6"/>
  <c r="JK40" i="6"/>
  <c r="JL39" i="6"/>
  <c r="JK39" i="6"/>
  <c r="JL38" i="6"/>
  <c r="JK38" i="6"/>
  <c r="JL37" i="6"/>
  <c r="JK37" i="6"/>
  <c r="JL36" i="6"/>
  <c r="JK36" i="6"/>
  <c r="JL35" i="6"/>
  <c r="JK35" i="6"/>
  <c r="JL34" i="6"/>
  <c r="JK34" i="6"/>
  <c r="JL33" i="6"/>
  <c r="JK33" i="6"/>
  <c r="JL32" i="6"/>
  <c r="JK32" i="6"/>
  <c r="JL31" i="6"/>
  <c r="JK31" i="6"/>
  <c r="JL30" i="6"/>
  <c r="JK30" i="6"/>
  <c r="JL29" i="6"/>
  <c r="JK29" i="6"/>
  <c r="JL28" i="6"/>
  <c r="JK28" i="6"/>
  <c r="JL27" i="6"/>
  <c r="JL26" i="6"/>
  <c r="JK26" i="6"/>
  <c r="JL25" i="6"/>
  <c r="JK25" i="6"/>
  <c r="JL24" i="6"/>
  <c r="JK24" i="6"/>
  <c r="JL23" i="6"/>
  <c r="JK23" i="6"/>
  <c r="JL22" i="6"/>
  <c r="JK22" i="6"/>
  <c r="JL21" i="6"/>
  <c r="JK21" i="6"/>
  <c r="JL20" i="6"/>
  <c r="JK20" i="6"/>
  <c r="JL19" i="6"/>
  <c r="JK19" i="6"/>
  <c r="JL18" i="6"/>
  <c r="JK18" i="6"/>
  <c r="JL17" i="6"/>
  <c r="JK17" i="6"/>
  <c r="JL16" i="6"/>
  <c r="JK16" i="6"/>
  <c r="JK15" i="6"/>
  <c r="JL12" i="6"/>
  <c r="JK12" i="6"/>
  <c r="JL11" i="6"/>
  <c r="JK11" i="6"/>
  <c r="JL10" i="6"/>
  <c r="JK10" i="6"/>
  <c r="JL9" i="6"/>
  <c r="JK9" i="6"/>
  <c r="JL8" i="6"/>
  <c r="JK8" i="6"/>
  <c r="JK7" i="6"/>
  <c r="JL6" i="6"/>
  <c r="JK6" i="6"/>
  <c r="JL5" i="6"/>
  <c r="JK5" i="6"/>
  <c r="JK4" i="6"/>
  <c r="JK3" i="6"/>
  <c r="JL2" i="6"/>
  <c r="JK2" i="6"/>
  <c r="JH81" i="6"/>
  <c r="JG81" i="6"/>
  <c r="JH80" i="6"/>
  <c r="JG80" i="6"/>
  <c r="JH79" i="6"/>
  <c r="JG79" i="6"/>
  <c r="JH78" i="6"/>
  <c r="JG78" i="6"/>
  <c r="JH77" i="6"/>
  <c r="JG77" i="6"/>
  <c r="JH76" i="6"/>
  <c r="JG76" i="6"/>
  <c r="JH75" i="6"/>
  <c r="JG75" i="6"/>
  <c r="JH74" i="6"/>
  <c r="JG74" i="6"/>
  <c r="JH73" i="6"/>
  <c r="JG73" i="6"/>
  <c r="JH72" i="6"/>
  <c r="JG72" i="6"/>
  <c r="JH71" i="6"/>
  <c r="JG71" i="6"/>
  <c r="JH70" i="6"/>
  <c r="JG70" i="6"/>
  <c r="JH69" i="6"/>
  <c r="JG69" i="6"/>
  <c r="JH68" i="6"/>
  <c r="JG68" i="6"/>
  <c r="JH67" i="6"/>
  <c r="JG67" i="6"/>
  <c r="JH66" i="6"/>
  <c r="JG66" i="6"/>
  <c r="JH65" i="6"/>
  <c r="JG65" i="6"/>
  <c r="JH64" i="6"/>
  <c r="JG64" i="6"/>
  <c r="JH63" i="6"/>
  <c r="JG63" i="6"/>
  <c r="JH62" i="6"/>
  <c r="JG62" i="6"/>
  <c r="JH61" i="6"/>
  <c r="JG61" i="6"/>
  <c r="JH60" i="6"/>
  <c r="JG60" i="6"/>
  <c r="JH59" i="6"/>
  <c r="JG59" i="6"/>
  <c r="JH58" i="6"/>
  <c r="JG58" i="6"/>
  <c r="JH57" i="6"/>
  <c r="JG57" i="6"/>
  <c r="JH56" i="6"/>
  <c r="JG56" i="6"/>
  <c r="JH55" i="6"/>
  <c r="JG55" i="6"/>
  <c r="JH54" i="6"/>
  <c r="JG54" i="6"/>
  <c r="JH53" i="6"/>
  <c r="JG53" i="6"/>
  <c r="JH52" i="6"/>
  <c r="JG52" i="6"/>
  <c r="JH51" i="6"/>
  <c r="JG51" i="6"/>
  <c r="JH50" i="6"/>
  <c r="JG50" i="6"/>
  <c r="JH49" i="6"/>
  <c r="JG49" i="6"/>
  <c r="JH48" i="6"/>
  <c r="JG48" i="6"/>
  <c r="JH47" i="6"/>
  <c r="JG47" i="6"/>
  <c r="JH46" i="6"/>
  <c r="JG46" i="6"/>
  <c r="JH45" i="6"/>
  <c r="JG45" i="6"/>
  <c r="JH44" i="6"/>
  <c r="JG44" i="6"/>
  <c r="JH43" i="6"/>
  <c r="JG43" i="6"/>
  <c r="JH42" i="6"/>
  <c r="JG42" i="6"/>
  <c r="JH41" i="6"/>
  <c r="JG41" i="6"/>
  <c r="JH40" i="6"/>
  <c r="JG40" i="6"/>
  <c r="JH39" i="6"/>
  <c r="JG39" i="6"/>
  <c r="JH38" i="6"/>
  <c r="JG38" i="6"/>
  <c r="JH37" i="6"/>
  <c r="JG37" i="6"/>
  <c r="JH36" i="6"/>
  <c r="JG36" i="6"/>
  <c r="JH35" i="6"/>
  <c r="JG35" i="6"/>
  <c r="JH34" i="6"/>
  <c r="JG34" i="6"/>
  <c r="JH33" i="6"/>
  <c r="JG33" i="6"/>
  <c r="JH32" i="6"/>
  <c r="JG32" i="6"/>
  <c r="JH31" i="6"/>
  <c r="JG31" i="6"/>
  <c r="JH30" i="6"/>
  <c r="JG30" i="6"/>
  <c r="JH29" i="6"/>
  <c r="JG29" i="6"/>
  <c r="JH28" i="6"/>
  <c r="JG28" i="6"/>
  <c r="JH27" i="6"/>
  <c r="JG27" i="6"/>
  <c r="JH26" i="6"/>
  <c r="JG26" i="6"/>
  <c r="JH25" i="6"/>
  <c r="JG25" i="6"/>
  <c r="JH24" i="6"/>
  <c r="JG24" i="6"/>
  <c r="JH23" i="6"/>
  <c r="JG23" i="6"/>
  <c r="JH22" i="6"/>
  <c r="JG22" i="6"/>
  <c r="JH21" i="6"/>
  <c r="JG21" i="6"/>
  <c r="JH20" i="6"/>
  <c r="JG20" i="6"/>
  <c r="JH19" i="6"/>
  <c r="JG19" i="6"/>
  <c r="JH18" i="6"/>
  <c r="JG18" i="6"/>
  <c r="JH17" i="6"/>
  <c r="JG17" i="6"/>
  <c r="JH16" i="6"/>
  <c r="JG16" i="6"/>
  <c r="JG15" i="6"/>
  <c r="JH12" i="6"/>
  <c r="JG12" i="6"/>
  <c r="JH11" i="6"/>
  <c r="JG11" i="6"/>
  <c r="JH10" i="6"/>
  <c r="JG10" i="6"/>
  <c r="JH9" i="6"/>
  <c r="JG9" i="6"/>
  <c r="JH8" i="6"/>
  <c r="JG8" i="6"/>
  <c r="JG7" i="6"/>
  <c r="JH6" i="6"/>
  <c r="JG6" i="6"/>
  <c r="JH5" i="6"/>
  <c r="JG5" i="6"/>
  <c r="JG4" i="6"/>
  <c r="JG3" i="6"/>
  <c r="JH2" i="6"/>
  <c r="JG2" i="6"/>
  <c r="IZ81" i="6"/>
  <c r="IY81" i="6"/>
  <c r="IZ80" i="6"/>
  <c r="IY80" i="6"/>
  <c r="IZ79" i="6"/>
  <c r="IY79" i="6"/>
  <c r="IZ78" i="6"/>
  <c r="IY78" i="6"/>
  <c r="IZ77" i="6"/>
  <c r="IY77" i="6"/>
  <c r="IZ76" i="6"/>
  <c r="IY76" i="6"/>
  <c r="IZ75" i="6"/>
  <c r="IY75" i="6"/>
  <c r="IZ74" i="6"/>
  <c r="IY74" i="6"/>
  <c r="IZ73" i="6"/>
  <c r="IY73" i="6"/>
  <c r="IZ72" i="6"/>
  <c r="IY72" i="6"/>
  <c r="IZ71" i="6"/>
  <c r="IY71" i="6"/>
  <c r="IZ70" i="6"/>
  <c r="IY70" i="6"/>
  <c r="IZ69" i="6"/>
  <c r="IY69" i="6"/>
  <c r="IZ68" i="6"/>
  <c r="IY68" i="6"/>
  <c r="IZ67" i="6"/>
  <c r="IY67" i="6"/>
  <c r="IZ66" i="6"/>
  <c r="IY66" i="6"/>
  <c r="IZ65" i="6"/>
  <c r="IY65" i="6"/>
  <c r="IZ64" i="6"/>
  <c r="IY64" i="6"/>
  <c r="IZ63" i="6"/>
  <c r="IY63" i="6"/>
  <c r="IZ62" i="6"/>
  <c r="IY62" i="6"/>
  <c r="IZ61" i="6"/>
  <c r="IY61" i="6"/>
  <c r="IZ60" i="6"/>
  <c r="IY60" i="6"/>
  <c r="IZ59" i="6"/>
  <c r="IY59" i="6"/>
  <c r="IZ58" i="6"/>
  <c r="IY58" i="6"/>
  <c r="IZ57" i="6"/>
  <c r="IY57" i="6"/>
  <c r="IZ56" i="6"/>
  <c r="IY56" i="6"/>
  <c r="IZ55" i="6"/>
  <c r="IY55" i="6"/>
  <c r="IZ54" i="6"/>
  <c r="IY54" i="6"/>
  <c r="IZ53" i="6"/>
  <c r="IY53" i="6"/>
  <c r="IZ52" i="6"/>
  <c r="IY52" i="6"/>
  <c r="IZ51" i="6"/>
  <c r="IY51" i="6"/>
  <c r="IZ50" i="6"/>
  <c r="IY50" i="6"/>
  <c r="IZ49" i="6"/>
  <c r="IY49" i="6"/>
  <c r="IZ48" i="6"/>
  <c r="IY48" i="6"/>
  <c r="IZ47" i="6"/>
  <c r="IY47" i="6"/>
  <c r="IZ46" i="6"/>
  <c r="IY46" i="6"/>
  <c r="IZ45" i="6"/>
  <c r="IY45" i="6"/>
  <c r="IZ44" i="6"/>
  <c r="IY44" i="6"/>
  <c r="IZ43" i="6"/>
  <c r="IY43" i="6"/>
  <c r="IZ42" i="6"/>
  <c r="IY42" i="6"/>
  <c r="IZ41" i="6"/>
  <c r="IY41" i="6"/>
  <c r="IZ40" i="6"/>
  <c r="IY40" i="6"/>
  <c r="IZ39" i="6"/>
  <c r="IY39" i="6"/>
  <c r="IZ38" i="6"/>
  <c r="IY38" i="6"/>
  <c r="IZ37" i="6"/>
  <c r="IY37" i="6"/>
  <c r="IZ36" i="6"/>
  <c r="IY36" i="6"/>
  <c r="IZ35" i="6"/>
  <c r="IY35" i="6"/>
  <c r="IZ34" i="6"/>
  <c r="IY34" i="6"/>
  <c r="IZ33" i="6"/>
  <c r="IY33" i="6"/>
  <c r="IZ32" i="6"/>
  <c r="IY32" i="6"/>
  <c r="IZ31" i="6"/>
  <c r="IY31" i="6"/>
  <c r="IZ30" i="6"/>
  <c r="IY30" i="6"/>
  <c r="IZ29" i="6"/>
  <c r="IY29" i="6"/>
  <c r="IZ28" i="6"/>
  <c r="IY28" i="6"/>
  <c r="IZ27" i="6"/>
  <c r="IY27" i="6"/>
  <c r="IZ26" i="6"/>
  <c r="IY26" i="6"/>
  <c r="IZ25" i="6"/>
  <c r="IY25" i="6"/>
  <c r="IZ24" i="6"/>
  <c r="IY24" i="6"/>
  <c r="IZ23" i="6"/>
  <c r="IY23" i="6"/>
  <c r="IZ22" i="6"/>
  <c r="IY22" i="6"/>
  <c r="IZ21" i="6"/>
  <c r="IY21" i="6"/>
  <c r="IZ20" i="6"/>
  <c r="IY20" i="6"/>
  <c r="IZ19" i="6"/>
  <c r="IY19" i="6"/>
  <c r="IZ18" i="6"/>
  <c r="IY18" i="6"/>
  <c r="IZ17" i="6"/>
  <c r="IY17" i="6"/>
  <c r="IZ16" i="6"/>
  <c r="IY16" i="6"/>
  <c r="IY15" i="6"/>
  <c r="IZ12" i="6"/>
  <c r="IY12" i="6"/>
  <c r="IZ11" i="6"/>
  <c r="IY11" i="6"/>
  <c r="IZ10" i="6"/>
  <c r="IY10" i="6"/>
  <c r="IZ9" i="6"/>
  <c r="IY9" i="6"/>
  <c r="IZ8" i="6"/>
  <c r="IY8" i="6"/>
  <c r="IY7" i="6"/>
  <c r="IZ6" i="6"/>
  <c r="IY6" i="6"/>
  <c r="IZ5" i="6"/>
  <c r="IY5" i="6"/>
  <c r="IY4" i="6"/>
  <c r="IY3" i="6"/>
  <c r="IZ2" i="6"/>
  <c r="IY2" i="6"/>
  <c r="IV81" i="6"/>
  <c r="IU81" i="6"/>
  <c r="IV80" i="6"/>
  <c r="IU80" i="6"/>
  <c r="IV79" i="6"/>
  <c r="IU79" i="6"/>
  <c r="IV78" i="6"/>
  <c r="IU78" i="6"/>
  <c r="IV77" i="6"/>
  <c r="IU77" i="6"/>
  <c r="IV76" i="6"/>
  <c r="IU76" i="6"/>
  <c r="IV75" i="6"/>
  <c r="IU75" i="6"/>
  <c r="IV74" i="6"/>
  <c r="IU74" i="6"/>
  <c r="IV73" i="6"/>
  <c r="IU73" i="6"/>
  <c r="IV72" i="6"/>
  <c r="IU72" i="6"/>
  <c r="IV71" i="6"/>
  <c r="IU71" i="6"/>
  <c r="IV70" i="6"/>
  <c r="IU70" i="6"/>
  <c r="IV69" i="6"/>
  <c r="IU69" i="6"/>
  <c r="IV68" i="6"/>
  <c r="IU68" i="6"/>
  <c r="IV67" i="6"/>
  <c r="IU67" i="6"/>
  <c r="IV66" i="6"/>
  <c r="IU66" i="6"/>
  <c r="IV65" i="6"/>
  <c r="IU65" i="6"/>
  <c r="IV64" i="6"/>
  <c r="IU64" i="6"/>
  <c r="IV63" i="6"/>
  <c r="IU63" i="6"/>
  <c r="IV62" i="6"/>
  <c r="IU62" i="6"/>
  <c r="IV61" i="6"/>
  <c r="IU61" i="6"/>
  <c r="IV60" i="6"/>
  <c r="IU60" i="6"/>
  <c r="IV59" i="6"/>
  <c r="IU59" i="6"/>
  <c r="IV58" i="6"/>
  <c r="IU58" i="6"/>
  <c r="IV57" i="6"/>
  <c r="IU57" i="6"/>
  <c r="IV56" i="6"/>
  <c r="IU56" i="6"/>
  <c r="IV55" i="6"/>
  <c r="IU55" i="6"/>
  <c r="IV54" i="6"/>
  <c r="IU54" i="6"/>
  <c r="IV53" i="6"/>
  <c r="IU53" i="6"/>
  <c r="IV52" i="6"/>
  <c r="IU52" i="6"/>
  <c r="IV51" i="6"/>
  <c r="IU51" i="6"/>
  <c r="IV50" i="6"/>
  <c r="IU50" i="6"/>
  <c r="IV49" i="6"/>
  <c r="IU49" i="6"/>
  <c r="IV48" i="6"/>
  <c r="IU48" i="6"/>
  <c r="IV47" i="6"/>
  <c r="IU47" i="6"/>
  <c r="IV46" i="6"/>
  <c r="IU46" i="6"/>
  <c r="IV45" i="6"/>
  <c r="IU45" i="6"/>
  <c r="IV44" i="6"/>
  <c r="IU44" i="6"/>
  <c r="IV43" i="6"/>
  <c r="IU43" i="6"/>
  <c r="IV42" i="6"/>
  <c r="IU42" i="6"/>
  <c r="IV41" i="6"/>
  <c r="IU41" i="6"/>
  <c r="IV40" i="6"/>
  <c r="IU40" i="6"/>
  <c r="IV39" i="6"/>
  <c r="IU39" i="6"/>
  <c r="IV38" i="6"/>
  <c r="IU38" i="6"/>
  <c r="IV37" i="6"/>
  <c r="IU37" i="6"/>
  <c r="IV36" i="6"/>
  <c r="IU36" i="6"/>
  <c r="IV35" i="6"/>
  <c r="IU35" i="6"/>
  <c r="IV34" i="6"/>
  <c r="IU34" i="6"/>
  <c r="IV33" i="6"/>
  <c r="IU33" i="6"/>
  <c r="IV32" i="6"/>
  <c r="IU32" i="6"/>
  <c r="IV31" i="6"/>
  <c r="IU31" i="6"/>
  <c r="IV30" i="6"/>
  <c r="IU30" i="6"/>
  <c r="IV29" i="6"/>
  <c r="IU29" i="6"/>
  <c r="IV28" i="6"/>
  <c r="IU28" i="6"/>
  <c r="IV27" i="6"/>
  <c r="IU27" i="6"/>
  <c r="IV26" i="6"/>
  <c r="IU26" i="6"/>
  <c r="IV25" i="6"/>
  <c r="IU25" i="6"/>
  <c r="IV24" i="6"/>
  <c r="IU24" i="6"/>
  <c r="IV23" i="6"/>
  <c r="IU23" i="6"/>
  <c r="IV22" i="6"/>
  <c r="IU22" i="6"/>
  <c r="IV21" i="6"/>
  <c r="IU21" i="6"/>
  <c r="IV20" i="6"/>
  <c r="IU20" i="6"/>
  <c r="IV19" i="6"/>
  <c r="IU19" i="6"/>
  <c r="IV18" i="6"/>
  <c r="IU18" i="6"/>
  <c r="IV17" i="6"/>
  <c r="IU17" i="6"/>
  <c r="IV16" i="6"/>
  <c r="IU16" i="6"/>
  <c r="IU15" i="6"/>
  <c r="IV12" i="6"/>
  <c r="IU12" i="6"/>
  <c r="IV11" i="6"/>
  <c r="IU11" i="6"/>
  <c r="IV10" i="6"/>
  <c r="IU10" i="6"/>
  <c r="IV9" i="6"/>
  <c r="IU9" i="6"/>
  <c r="IV8" i="6"/>
  <c r="IU8" i="6"/>
  <c r="IU7" i="6"/>
  <c r="IV6" i="6"/>
  <c r="IU6" i="6"/>
  <c r="IV5" i="6"/>
  <c r="IU5" i="6"/>
  <c r="IU4" i="6"/>
  <c r="IU3" i="6"/>
  <c r="IV2" i="6"/>
  <c r="IU2" i="6"/>
  <c r="IR81" i="6"/>
  <c r="IQ81" i="6"/>
  <c r="IR80" i="6"/>
  <c r="IQ80" i="6"/>
  <c r="IR79" i="6"/>
  <c r="IQ79" i="6"/>
  <c r="IR78" i="6"/>
  <c r="IQ78" i="6"/>
  <c r="IR77" i="6"/>
  <c r="IQ77" i="6"/>
  <c r="IR76" i="6"/>
  <c r="IQ76" i="6"/>
  <c r="IR75" i="6"/>
  <c r="IQ75" i="6"/>
  <c r="IR74" i="6"/>
  <c r="IQ74" i="6"/>
  <c r="IR73" i="6"/>
  <c r="IQ73" i="6"/>
  <c r="IR72" i="6"/>
  <c r="IQ72" i="6"/>
  <c r="IR71" i="6"/>
  <c r="IQ71" i="6"/>
  <c r="IR70" i="6"/>
  <c r="IQ70" i="6"/>
  <c r="IR69" i="6"/>
  <c r="IQ69" i="6"/>
  <c r="IR68" i="6"/>
  <c r="IQ68" i="6"/>
  <c r="IR67" i="6"/>
  <c r="IQ67" i="6"/>
  <c r="IR66" i="6"/>
  <c r="IQ66" i="6"/>
  <c r="IR65" i="6"/>
  <c r="IQ65" i="6"/>
  <c r="IR64" i="6"/>
  <c r="IQ64" i="6"/>
  <c r="IR63" i="6"/>
  <c r="IQ63" i="6"/>
  <c r="IR62" i="6"/>
  <c r="IQ62" i="6"/>
  <c r="IR61" i="6"/>
  <c r="IQ61" i="6"/>
  <c r="IR60" i="6"/>
  <c r="IQ60" i="6"/>
  <c r="IR59" i="6"/>
  <c r="IQ59" i="6"/>
  <c r="IR58" i="6"/>
  <c r="IQ58" i="6"/>
  <c r="IR57" i="6"/>
  <c r="IQ57" i="6"/>
  <c r="IR56" i="6"/>
  <c r="IQ56" i="6"/>
  <c r="IR55" i="6"/>
  <c r="IQ55" i="6"/>
  <c r="IR54" i="6"/>
  <c r="IQ54" i="6"/>
  <c r="IR53" i="6"/>
  <c r="IQ53" i="6"/>
  <c r="IR52" i="6"/>
  <c r="IQ52" i="6"/>
  <c r="IR51" i="6"/>
  <c r="IQ51" i="6"/>
  <c r="IR50" i="6"/>
  <c r="IQ50" i="6"/>
  <c r="IR49" i="6"/>
  <c r="IQ49" i="6"/>
  <c r="IR48" i="6"/>
  <c r="IQ48" i="6"/>
  <c r="IR47" i="6"/>
  <c r="IQ47" i="6"/>
  <c r="IR46" i="6"/>
  <c r="IQ46" i="6"/>
  <c r="IR45" i="6"/>
  <c r="IQ45" i="6"/>
  <c r="IR44" i="6"/>
  <c r="IQ44" i="6"/>
  <c r="IR43" i="6"/>
  <c r="IQ43" i="6"/>
  <c r="IR42" i="6"/>
  <c r="IQ42" i="6"/>
  <c r="IR41" i="6"/>
  <c r="IQ41" i="6"/>
  <c r="IR40" i="6"/>
  <c r="IQ40" i="6"/>
  <c r="IR39" i="6"/>
  <c r="IQ39" i="6"/>
  <c r="IR38" i="6"/>
  <c r="IQ38" i="6"/>
  <c r="IR37" i="6"/>
  <c r="IQ37" i="6"/>
  <c r="IR36" i="6"/>
  <c r="IQ36" i="6"/>
  <c r="IR35" i="6"/>
  <c r="IQ35" i="6"/>
  <c r="IR34" i="6"/>
  <c r="IQ34" i="6"/>
  <c r="IR33" i="6"/>
  <c r="IQ33" i="6"/>
  <c r="IR32" i="6"/>
  <c r="IQ32" i="6"/>
  <c r="IR31" i="6"/>
  <c r="IQ31" i="6"/>
  <c r="IR30" i="6"/>
  <c r="IQ30" i="6"/>
  <c r="IR29" i="6"/>
  <c r="IQ29" i="6"/>
  <c r="IR28" i="6"/>
  <c r="IQ28" i="6"/>
  <c r="IR27" i="6"/>
  <c r="IQ27" i="6"/>
  <c r="IR26" i="6"/>
  <c r="IQ26" i="6"/>
  <c r="IR25" i="6"/>
  <c r="IQ25" i="6"/>
  <c r="IR24" i="6"/>
  <c r="IQ24" i="6"/>
  <c r="IR23" i="6"/>
  <c r="IQ23" i="6"/>
  <c r="IR22" i="6"/>
  <c r="IQ22" i="6"/>
  <c r="IR21" i="6"/>
  <c r="IQ21" i="6"/>
  <c r="IR20" i="6"/>
  <c r="IQ20" i="6"/>
  <c r="IR19" i="6"/>
  <c r="IQ19" i="6"/>
  <c r="IR18" i="6"/>
  <c r="IQ18" i="6"/>
  <c r="IR17" i="6"/>
  <c r="IQ17" i="6"/>
  <c r="IR16" i="6"/>
  <c r="IQ16" i="6"/>
  <c r="IQ15" i="6"/>
  <c r="IR12" i="6"/>
  <c r="IQ12" i="6"/>
  <c r="IR11" i="6"/>
  <c r="IQ11" i="6"/>
  <c r="IR10" i="6"/>
  <c r="IQ10" i="6"/>
  <c r="IR9" i="6"/>
  <c r="IQ9" i="6"/>
  <c r="IR8" i="6"/>
  <c r="IQ8" i="6"/>
  <c r="IQ7" i="6"/>
  <c r="IR6" i="6"/>
  <c r="IQ6" i="6"/>
  <c r="IR5" i="6"/>
  <c r="IQ5" i="6"/>
  <c r="IQ4" i="6"/>
  <c r="IQ3" i="6"/>
  <c r="IR2" i="6"/>
  <c r="IQ2" i="6"/>
  <c r="AB18" i="19" l="1"/>
  <c r="AB18" i="34" s="1"/>
  <c r="AB22" i="19"/>
  <c r="AB22" i="34" s="1"/>
  <c r="AB26" i="19"/>
  <c r="AB26" i="34" s="1"/>
  <c r="AB30" i="19"/>
  <c r="AB30" i="34" s="1"/>
  <c r="AB34" i="19"/>
  <c r="AB34" i="34" s="1"/>
  <c r="AB38" i="19"/>
  <c r="AB38" i="34" s="1"/>
  <c r="AB42" i="19"/>
  <c r="AB42" i="34" s="1"/>
  <c r="AB46" i="19"/>
  <c r="AB46" i="34" s="1"/>
  <c r="AA12" i="19"/>
  <c r="AA12" i="34" s="1"/>
  <c r="AA16" i="19"/>
  <c r="AA16" i="34" s="1"/>
  <c r="AA20" i="19"/>
  <c r="AA20" i="34" s="1"/>
  <c r="AA24" i="19"/>
  <c r="AA24" i="34" s="1"/>
  <c r="AA28" i="19"/>
  <c r="AA28" i="34" s="1"/>
  <c r="AA32" i="19"/>
  <c r="AA32" i="34" s="1"/>
  <c r="AA36" i="19"/>
  <c r="AA36" i="34" s="1"/>
  <c r="AA40" i="19"/>
  <c r="AA40" i="34" s="1"/>
  <c r="AA44" i="19"/>
  <c r="AA44" i="34" s="1"/>
  <c r="AA48" i="19"/>
  <c r="AA48" i="34" s="1"/>
  <c r="AA52" i="19"/>
  <c r="AA52" i="34" s="1"/>
  <c r="AA56" i="19"/>
  <c r="AA56" i="34" s="1"/>
  <c r="AA60" i="19"/>
  <c r="AA60" i="34" s="1"/>
  <c r="AA64" i="19"/>
  <c r="AA64" i="34" s="1"/>
  <c r="AA68" i="19"/>
  <c r="AA68" i="34" s="1"/>
  <c r="AA8" i="19"/>
  <c r="AA8" i="34" s="1"/>
  <c r="AB6" i="19"/>
  <c r="AB6" i="34" s="1"/>
  <c r="AB10" i="19"/>
  <c r="AB10" i="34" s="1"/>
  <c r="AB14" i="19"/>
  <c r="AB14" i="34" s="1"/>
  <c r="AA19" i="19"/>
  <c r="AA19" i="34" s="1"/>
  <c r="AA23" i="19"/>
  <c r="AA23" i="34" s="1"/>
  <c r="AA27" i="19"/>
  <c r="AA27" i="34" s="1"/>
  <c r="AA31" i="19"/>
  <c r="AA31" i="34" s="1"/>
  <c r="AA35" i="19"/>
  <c r="AA35" i="34" s="1"/>
  <c r="AA39" i="19"/>
  <c r="AA39" i="34" s="1"/>
  <c r="AA43" i="19"/>
  <c r="AA43" i="34" s="1"/>
  <c r="AA47" i="19"/>
  <c r="AA47" i="34" s="1"/>
  <c r="AA51" i="19"/>
  <c r="AA51" i="34" s="1"/>
  <c r="AA55" i="19"/>
  <c r="AA55" i="34" s="1"/>
  <c r="AA59" i="19"/>
  <c r="AA59" i="34" s="1"/>
  <c r="AA63" i="19"/>
  <c r="AA63" i="34" s="1"/>
  <c r="AA67" i="19"/>
  <c r="AA67" i="34" s="1"/>
  <c r="AA71" i="34"/>
  <c r="AB50" i="19"/>
  <c r="AB50" i="34" s="1"/>
  <c r="AB54" i="19"/>
  <c r="AB54" i="34" s="1"/>
  <c r="AB58" i="19"/>
  <c r="AB58" i="34" s="1"/>
  <c r="AB62" i="19"/>
  <c r="AB62" i="34" s="1"/>
  <c r="AB66" i="19"/>
  <c r="AB66" i="34" s="1"/>
  <c r="AB70" i="19"/>
  <c r="AB70" i="34" s="1"/>
  <c r="AB7" i="19"/>
  <c r="AB7" i="34" s="1"/>
  <c r="AB11" i="19"/>
  <c r="AB11" i="34" s="1"/>
  <c r="AB15" i="19"/>
  <c r="AB15" i="34" s="1"/>
  <c r="AA5" i="19"/>
  <c r="AA9" i="19"/>
  <c r="AA9" i="34" s="1"/>
  <c r="AA13" i="19"/>
  <c r="AA13" i="34" s="1"/>
  <c r="AA21" i="19"/>
  <c r="AA21" i="34" s="1"/>
  <c r="AA29" i="19"/>
  <c r="AA29" i="34" s="1"/>
  <c r="AA33" i="19"/>
  <c r="AA33" i="34" s="1"/>
  <c r="AA37" i="19"/>
  <c r="AA37" i="34" s="1"/>
  <c r="AA41" i="19"/>
  <c r="AA41" i="34" s="1"/>
  <c r="AA45" i="19"/>
  <c r="AA45" i="34" s="1"/>
  <c r="AA49" i="19"/>
  <c r="AA49" i="34" s="1"/>
  <c r="AA53" i="19"/>
  <c r="AA53" i="34" s="1"/>
  <c r="AA57" i="19"/>
  <c r="AA57" i="34" s="1"/>
  <c r="AA61" i="19"/>
  <c r="AA61" i="34" s="1"/>
  <c r="AA65" i="19"/>
  <c r="AA65" i="34" s="1"/>
  <c r="AA69" i="19"/>
  <c r="AA69" i="34" s="1"/>
  <c r="AA17" i="19"/>
  <c r="AA17" i="34" s="1"/>
  <c r="AA25" i="19"/>
  <c r="AA25" i="34" s="1"/>
  <c r="AA6" i="19"/>
  <c r="AA6" i="34" s="1"/>
  <c r="AA18" i="19"/>
  <c r="AA18" i="34" s="1"/>
  <c r="AA22" i="19"/>
  <c r="AA22" i="34" s="1"/>
  <c r="AA26" i="19"/>
  <c r="AA26" i="34" s="1"/>
  <c r="AA30" i="19"/>
  <c r="AA30" i="34" s="1"/>
  <c r="AA34" i="19"/>
  <c r="AA34" i="34" s="1"/>
  <c r="AA38" i="19"/>
  <c r="AA38" i="34" s="1"/>
  <c r="AA42" i="19"/>
  <c r="AA42" i="34" s="1"/>
  <c r="AA46" i="19"/>
  <c r="AA46" i="34" s="1"/>
  <c r="AA50" i="19"/>
  <c r="AA50" i="34" s="1"/>
  <c r="AA54" i="19"/>
  <c r="AA54" i="34" s="1"/>
  <c r="AA58" i="19"/>
  <c r="AA58" i="34" s="1"/>
  <c r="AA62" i="19"/>
  <c r="AA62" i="34" s="1"/>
  <c r="AA66" i="19"/>
  <c r="AA66" i="34" s="1"/>
  <c r="AA70" i="19"/>
  <c r="AA70" i="34" s="1"/>
  <c r="AB19" i="19"/>
  <c r="AB19" i="34" s="1"/>
  <c r="AB23" i="19"/>
  <c r="AB23" i="34" s="1"/>
  <c r="AB27" i="19"/>
  <c r="AB27" i="34" s="1"/>
  <c r="AB31" i="19"/>
  <c r="AB31" i="34" s="1"/>
  <c r="AB35" i="19"/>
  <c r="AB35" i="34" s="1"/>
  <c r="AB39" i="19"/>
  <c r="AB39" i="34" s="1"/>
  <c r="AB43" i="19"/>
  <c r="AB43" i="34" s="1"/>
  <c r="AB47" i="19"/>
  <c r="AB47" i="34" s="1"/>
  <c r="AB51" i="19"/>
  <c r="AB51" i="34" s="1"/>
  <c r="AB55" i="19"/>
  <c r="AB55" i="34" s="1"/>
  <c r="AB59" i="19"/>
  <c r="AB59" i="34" s="1"/>
  <c r="AB63" i="19"/>
  <c r="AB63" i="34" s="1"/>
  <c r="AB67" i="19"/>
  <c r="AB67" i="34" s="1"/>
  <c r="AB71" i="34"/>
  <c r="AB12" i="19"/>
  <c r="AB12" i="34" s="1"/>
  <c r="AB16" i="19"/>
  <c r="AB16" i="34" s="1"/>
  <c r="AB32" i="19"/>
  <c r="AB32" i="34" s="1"/>
  <c r="AB36" i="19"/>
  <c r="AB36" i="34" s="1"/>
  <c r="AB40" i="19"/>
  <c r="AB40" i="34" s="1"/>
  <c r="AB44" i="19"/>
  <c r="AB44" i="34" s="1"/>
  <c r="AB48" i="19"/>
  <c r="AB48" i="34" s="1"/>
  <c r="AB52" i="19"/>
  <c r="AB52" i="34" s="1"/>
  <c r="AB56" i="19"/>
  <c r="AB56" i="34" s="1"/>
  <c r="AB60" i="19"/>
  <c r="AB60" i="34" s="1"/>
  <c r="AB64" i="19"/>
  <c r="AB64" i="34" s="1"/>
  <c r="AB68" i="19"/>
  <c r="AB68" i="34" s="1"/>
  <c r="AB8" i="19"/>
  <c r="AB8" i="34" s="1"/>
  <c r="AB20" i="19"/>
  <c r="AB20" i="34" s="1"/>
  <c r="AB24" i="19"/>
  <c r="AB24" i="34" s="1"/>
  <c r="AB5" i="19"/>
  <c r="AB9" i="19"/>
  <c r="AB9" i="34" s="1"/>
  <c r="AB13" i="19"/>
  <c r="AB13" i="34" s="1"/>
  <c r="AB17" i="19"/>
  <c r="AB17" i="34" s="1"/>
  <c r="AB21" i="19"/>
  <c r="AB21" i="34" s="1"/>
  <c r="AB25" i="19"/>
  <c r="AB25" i="34" s="1"/>
  <c r="AB29" i="19"/>
  <c r="AB29" i="34" s="1"/>
  <c r="AB33" i="19"/>
  <c r="AB33" i="34" s="1"/>
  <c r="AB37" i="19"/>
  <c r="AB37" i="34" s="1"/>
  <c r="AB41" i="19"/>
  <c r="AB41" i="34" s="1"/>
  <c r="AB45" i="19"/>
  <c r="AB45" i="34" s="1"/>
  <c r="AB49" i="19"/>
  <c r="AB49" i="34" s="1"/>
  <c r="AB53" i="19"/>
  <c r="AB53" i="34" s="1"/>
  <c r="AB57" i="19"/>
  <c r="AB57" i="34" s="1"/>
  <c r="AB61" i="19"/>
  <c r="AB61" i="34" s="1"/>
  <c r="AB65" i="19"/>
  <c r="AB65" i="34" s="1"/>
  <c r="AB69" i="19"/>
  <c r="AB69" i="34" s="1"/>
  <c r="AB28" i="19"/>
  <c r="AB28" i="34" s="1"/>
  <c r="AA10" i="19"/>
  <c r="AA10" i="34" s="1"/>
  <c r="AA14" i="19"/>
  <c r="AA14" i="34" s="1"/>
  <c r="AA7" i="19"/>
  <c r="AA7" i="34" s="1"/>
  <c r="AA11" i="19"/>
  <c r="AA11" i="34" s="1"/>
  <c r="AA15" i="19"/>
  <c r="AA15" i="34" s="1"/>
  <c r="IN81" i="6"/>
  <c r="IM81" i="6"/>
  <c r="IN80" i="6"/>
  <c r="IM80" i="6"/>
  <c r="IN79" i="6"/>
  <c r="IM79" i="6"/>
  <c r="Y68" i="19" s="1"/>
  <c r="IN78" i="6"/>
  <c r="Z67" i="19" s="1"/>
  <c r="IM78" i="6"/>
  <c r="IN77" i="6"/>
  <c r="IM77" i="6"/>
  <c r="IN76" i="6"/>
  <c r="IM76" i="6"/>
  <c r="IN75" i="6"/>
  <c r="IM75" i="6"/>
  <c r="Y64" i="19" s="1"/>
  <c r="IN74" i="6"/>
  <c r="IM74" i="6"/>
  <c r="IN73" i="6"/>
  <c r="IM73" i="6"/>
  <c r="IN72" i="6"/>
  <c r="IM72" i="6"/>
  <c r="IN71" i="6"/>
  <c r="IM71" i="6"/>
  <c r="Y60" i="19" s="1"/>
  <c r="IN70" i="6"/>
  <c r="IM70" i="6"/>
  <c r="IN69" i="6"/>
  <c r="IM69" i="6"/>
  <c r="IN68" i="6"/>
  <c r="IM68" i="6"/>
  <c r="IN67" i="6"/>
  <c r="IM67" i="6"/>
  <c r="Y56" i="19" s="1"/>
  <c r="IN66" i="6"/>
  <c r="IM66" i="6"/>
  <c r="IN65" i="6"/>
  <c r="IM65" i="6"/>
  <c r="IN64" i="6"/>
  <c r="IM64" i="6"/>
  <c r="IN63" i="6"/>
  <c r="IM63" i="6"/>
  <c r="Y52" i="19" s="1"/>
  <c r="IN62" i="6"/>
  <c r="IM62" i="6"/>
  <c r="IN61" i="6"/>
  <c r="IM61" i="6"/>
  <c r="IN60" i="6"/>
  <c r="IM60" i="6"/>
  <c r="IN59" i="6"/>
  <c r="IM59" i="6"/>
  <c r="IN58" i="6"/>
  <c r="Z47" i="19" s="1"/>
  <c r="IM58" i="6"/>
  <c r="IN57" i="6"/>
  <c r="IM57" i="6"/>
  <c r="IN56" i="6"/>
  <c r="IM56" i="6"/>
  <c r="IN55" i="6"/>
  <c r="IM55" i="6"/>
  <c r="Y44" i="19" s="1"/>
  <c r="IN54" i="6"/>
  <c r="IM54" i="6"/>
  <c r="IN53" i="6"/>
  <c r="IM53" i="6"/>
  <c r="IN52" i="6"/>
  <c r="IM52" i="6"/>
  <c r="IN51" i="6"/>
  <c r="IM51" i="6"/>
  <c r="Y40" i="19" s="1"/>
  <c r="IN50" i="6"/>
  <c r="IM50" i="6"/>
  <c r="IN49" i="6"/>
  <c r="IM49" i="6"/>
  <c r="IN48" i="6"/>
  <c r="IM48" i="6"/>
  <c r="IN47" i="6"/>
  <c r="IM47" i="6"/>
  <c r="IN46" i="6"/>
  <c r="IM46" i="6"/>
  <c r="IN45" i="6"/>
  <c r="IM45" i="6"/>
  <c r="IN44" i="6"/>
  <c r="IM44" i="6"/>
  <c r="IN43" i="6"/>
  <c r="IM43" i="6"/>
  <c r="Y32" i="19" s="1"/>
  <c r="IN42" i="6"/>
  <c r="Z31" i="19" s="1"/>
  <c r="IM42" i="6"/>
  <c r="IN41" i="6"/>
  <c r="IM41" i="6"/>
  <c r="IN40" i="6"/>
  <c r="IM40" i="6"/>
  <c r="IN39" i="6"/>
  <c r="IM39" i="6"/>
  <c r="IN38" i="6"/>
  <c r="IM38" i="6"/>
  <c r="IN37" i="6"/>
  <c r="IM37" i="6"/>
  <c r="IN36" i="6"/>
  <c r="IM36" i="6"/>
  <c r="IN35" i="6"/>
  <c r="IM35" i="6"/>
  <c r="Y24" i="19" s="1"/>
  <c r="IN34" i="6"/>
  <c r="Z23" i="19" s="1"/>
  <c r="IM34" i="6"/>
  <c r="IN33" i="6"/>
  <c r="IM33" i="6"/>
  <c r="IN32" i="6"/>
  <c r="IM32" i="6"/>
  <c r="IN31" i="6"/>
  <c r="IM31" i="6"/>
  <c r="Y20" i="19" s="1"/>
  <c r="IN30" i="6"/>
  <c r="Z19" i="19" s="1"/>
  <c r="IM30" i="6"/>
  <c r="IN29" i="6"/>
  <c r="IM29" i="6"/>
  <c r="IN28" i="6"/>
  <c r="IM28" i="6"/>
  <c r="IN27" i="6"/>
  <c r="IM27" i="6"/>
  <c r="Y16" i="19" s="1"/>
  <c r="IN26" i="6"/>
  <c r="Z15" i="19" s="1"/>
  <c r="IM26" i="6"/>
  <c r="IN25" i="6"/>
  <c r="IM25" i="6"/>
  <c r="IN24" i="6"/>
  <c r="IM24" i="6"/>
  <c r="IN23" i="6"/>
  <c r="IM23" i="6"/>
  <c r="Y12" i="19" s="1"/>
  <c r="IN22" i="6"/>
  <c r="Z11" i="19" s="1"/>
  <c r="IM22" i="6"/>
  <c r="IN21" i="6"/>
  <c r="IM21" i="6"/>
  <c r="IN20" i="6"/>
  <c r="IM20" i="6"/>
  <c r="IN19" i="6"/>
  <c r="IM19" i="6"/>
  <c r="IN18" i="6"/>
  <c r="Z7" i="19" s="1"/>
  <c r="IM18" i="6"/>
  <c r="IN17" i="6"/>
  <c r="IM17" i="6"/>
  <c r="IN16" i="6"/>
  <c r="IM16" i="6"/>
  <c r="IM15" i="6"/>
  <c r="IN12" i="6"/>
  <c r="IM12" i="6"/>
  <c r="IN11" i="6"/>
  <c r="IM11" i="6"/>
  <c r="IN10" i="6"/>
  <c r="IM10" i="6"/>
  <c r="IN9" i="6"/>
  <c r="IM9" i="6"/>
  <c r="IN8" i="6"/>
  <c r="IM8" i="6"/>
  <c r="IM7" i="6"/>
  <c r="IN6" i="6"/>
  <c r="IM6" i="6"/>
  <c r="IN5" i="6"/>
  <c r="IM5" i="6"/>
  <c r="IM4" i="6"/>
  <c r="IM3" i="6"/>
  <c r="IN2" i="6"/>
  <c r="IM2" i="6"/>
  <c r="IF81" i="6"/>
  <c r="IE81" i="6"/>
  <c r="IF80" i="6"/>
  <c r="IE80" i="6"/>
  <c r="IF79" i="6"/>
  <c r="IE79" i="6"/>
  <c r="IF78" i="6"/>
  <c r="IE78" i="6"/>
  <c r="IF77" i="6"/>
  <c r="IE77" i="6"/>
  <c r="IF76" i="6"/>
  <c r="IE76" i="6"/>
  <c r="IF75" i="6"/>
  <c r="IE75" i="6"/>
  <c r="IF74" i="6"/>
  <c r="IE74" i="6"/>
  <c r="IF73" i="6"/>
  <c r="IE73" i="6"/>
  <c r="IF72" i="6"/>
  <c r="IE72" i="6"/>
  <c r="IF71" i="6"/>
  <c r="IE71" i="6"/>
  <c r="IF70" i="6"/>
  <c r="IE70" i="6"/>
  <c r="IF69" i="6"/>
  <c r="IE69" i="6"/>
  <c r="IF68" i="6"/>
  <c r="IE68" i="6"/>
  <c r="IF67" i="6"/>
  <c r="IE67" i="6"/>
  <c r="IF66" i="6"/>
  <c r="IE66" i="6"/>
  <c r="IF65" i="6"/>
  <c r="IE65" i="6"/>
  <c r="IF64" i="6"/>
  <c r="IE64" i="6"/>
  <c r="IF63" i="6"/>
  <c r="IE63" i="6"/>
  <c r="IF62" i="6"/>
  <c r="IE62" i="6"/>
  <c r="IF61" i="6"/>
  <c r="IE61" i="6"/>
  <c r="IF60" i="6"/>
  <c r="IE60" i="6"/>
  <c r="IF59" i="6"/>
  <c r="IE59" i="6"/>
  <c r="IF58" i="6"/>
  <c r="IE58" i="6"/>
  <c r="IF57" i="6"/>
  <c r="IE57" i="6"/>
  <c r="IF56" i="6"/>
  <c r="IE56" i="6"/>
  <c r="IF55" i="6"/>
  <c r="IE55" i="6"/>
  <c r="IF54" i="6"/>
  <c r="IE54" i="6"/>
  <c r="IF53" i="6"/>
  <c r="IE53" i="6"/>
  <c r="IF52" i="6"/>
  <c r="IE52" i="6"/>
  <c r="IF51" i="6"/>
  <c r="IE51" i="6"/>
  <c r="IF50" i="6"/>
  <c r="IE50" i="6"/>
  <c r="IF49" i="6"/>
  <c r="IE49" i="6"/>
  <c r="IF48" i="6"/>
  <c r="IE48" i="6"/>
  <c r="IF47" i="6"/>
  <c r="IE47" i="6"/>
  <c r="IF46" i="6"/>
  <c r="IE46" i="6"/>
  <c r="IF45" i="6"/>
  <c r="IE45" i="6"/>
  <c r="IF44" i="6"/>
  <c r="IE44" i="6"/>
  <c r="IF43" i="6"/>
  <c r="IE43" i="6"/>
  <c r="IF42" i="6"/>
  <c r="IE42" i="6"/>
  <c r="IF41" i="6"/>
  <c r="IE41" i="6"/>
  <c r="IF40" i="6"/>
  <c r="IE40" i="6"/>
  <c r="IF39" i="6"/>
  <c r="IE39" i="6"/>
  <c r="IF38" i="6"/>
  <c r="IE38" i="6"/>
  <c r="IF37" i="6"/>
  <c r="IE37" i="6"/>
  <c r="IF36" i="6"/>
  <c r="IE36" i="6"/>
  <c r="IF35" i="6"/>
  <c r="IE35" i="6"/>
  <c r="IF34" i="6"/>
  <c r="IE34" i="6"/>
  <c r="IF33" i="6"/>
  <c r="IE33" i="6"/>
  <c r="IF32" i="6"/>
  <c r="IE32" i="6"/>
  <c r="IF31" i="6"/>
  <c r="IE31" i="6"/>
  <c r="IF30" i="6"/>
  <c r="IE30" i="6"/>
  <c r="IF29" i="6"/>
  <c r="IE29" i="6"/>
  <c r="IF28" i="6"/>
  <c r="IE28" i="6"/>
  <c r="IF27" i="6"/>
  <c r="IE27" i="6"/>
  <c r="IF26" i="6"/>
  <c r="IE26" i="6"/>
  <c r="IF25" i="6"/>
  <c r="IE25" i="6"/>
  <c r="IF24" i="6"/>
  <c r="IE24" i="6"/>
  <c r="IF23" i="6"/>
  <c r="IE23" i="6"/>
  <c r="IF22" i="6"/>
  <c r="IE22" i="6"/>
  <c r="IF21" i="6"/>
  <c r="IE21" i="6"/>
  <c r="IF20" i="6"/>
  <c r="IE20" i="6"/>
  <c r="IF19" i="6"/>
  <c r="IE19" i="6"/>
  <c r="IF18" i="6"/>
  <c r="IE18" i="6"/>
  <c r="IF17" i="6"/>
  <c r="IE17" i="6"/>
  <c r="IF16" i="6"/>
  <c r="IE16" i="6"/>
  <c r="IE15" i="6"/>
  <c r="IF12" i="6"/>
  <c r="IE12" i="6"/>
  <c r="IF11" i="6"/>
  <c r="IE11" i="6"/>
  <c r="IF10" i="6"/>
  <c r="IE10" i="6"/>
  <c r="IF9" i="6"/>
  <c r="IE9" i="6"/>
  <c r="IF8" i="6"/>
  <c r="IE8" i="6"/>
  <c r="IE7" i="6"/>
  <c r="IF6" i="6"/>
  <c r="IE6" i="6"/>
  <c r="IF5" i="6"/>
  <c r="IE5" i="6"/>
  <c r="IE4" i="6"/>
  <c r="IE3" i="6"/>
  <c r="IF2" i="6"/>
  <c r="IE2" i="6"/>
  <c r="IB81" i="6"/>
  <c r="IA81" i="6"/>
  <c r="IB80" i="6"/>
  <c r="IA80" i="6"/>
  <c r="IB79" i="6"/>
  <c r="IA79" i="6"/>
  <c r="IB78" i="6"/>
  <c r="IA78" i="6"/>
  <c r="IB77" i="6"/>
  <c r="IA77" i="6"/>
  <c r="IB76" i="6"/>
  <c r="IA76" i="6"/>
  <c r="IB75" i="6"/>
  <c r="IA75" i="6"/>
  <c r="IB74" i="6"/>
  <c r="IA74" i="6"/>
  <c r="IB73" i="6"/>
  <c r="IA73" i="6"/>
  <c r="IB72" i="6"/>
  <c r="IA72" i="6"/>
  <c r="IB71" i="6"/>
  <c r="IA71" i="6"/>
  <c r="IB70" i="6"/>
  <c r="IA70" i="6"/>
  <c r="IB69" i="6"/>
  <c r="IA69" i="6"/>
  <c r="IB68" i="6"/>
  <c r="IA68" i="6"/>
  <c r="IB67" i="6"/>
  <c r="IA67" i="6"/>
  <c r="IB66" i="6"/>
  <c r="IA66" i="6"/>
  <c r="IB65" i="6"/>
  <c r="IA65" i="6"/>
  <c r="IB64" i="6"/>
  <c r="IA64" i="6"/>
  <c r="IB63" i="6"/>
  <c r="IA63" i="6"/>
  <c r="IB62" i="6"/>
  <c r="IA62" i="6"/>
  <c r="IB61" i="6"/>
  <c r="IA61" i="6"/>
  <c r="IB60" i="6"/>
  <c r="IA60" i="6"/>
  <c r="IB59" i="6"/>
  <c r="IA59" i="6"/>
  <c r="IB58" i="6"/>
  <c r="IA58" i="6"/>
  <c r="IB57" i="6"/>
  <c r="IA57" i="6"/>
  <c r="IB56" i="6"/>
  <c r="IA56" i="6"/>
  <c r="IB55" i="6"/>
  <c r="IA55" i="6"/>
  <c r="IB54" i="6"/>
  <c r="IA54" i="6"/>
  <c r="IB53" i="6"/>
  <c r="IA53" i="6"/>
  <c r="IB52" i="6"/>
  <c r="IA52" i="6"/>
  <c r="IB51" i="6"/>
  <c r="IA51" i="6"/>
  <c r="IB50" i="6"/>
  <c r="IA50" i="6"/>
  <c r="IB49" i="6"/>
  <c r="IA49" i="6"/>
  <c r="IB48" i="6"/>
  <c r="IA48" i="6"/>
  <c r="IB47" i="6"/>
  <c r="IA47" i="6"/>
  <c r="IB46" i="6"/>
  <c r="IA46" i="6"/>
  <c r="IB45" i="6"/>
  <c r="IA45" i="6"/>
  <c r="IB44" i="6"/>
  <c r="IA44" i="6"/>
  <c r="IB43" i="6"/>
  <c r="IA43" i="6"/>
  <c r="IB42" i="6"/>
  <c r="IA42" i="6"/>
  <c r="IB41" i="6"/>
  <c r="IA41" i="6"/>
  <c r="IB40" i="6"/>
  <c r="IA40" i="6"/>
  <c r="IB39" i="6"/>
  <c r="IA39" i="6"/>
  <c r="IB38" i="6"/>
  <c r="IA38" i="6"/>
  <c r="IB37" i="6"/>
  <c r="IA37" i="6"/>
  <c r="IB36" i="6"/>
  <c r="IA36" i="6"/>
  <c r="IB35" i="6"/>
  <c r="IA35" i="6"/>
  <c r="IB34" i="6"/>
  <c r="IA34" i="6"/>
  <c r="IB33" i="6"/>
  <c r="IA33" i="6"/>
  <c r="IB32" i="6"/>
  <c r="IA32" i="6"/>
  <c r="IB31" i="6"/>
  <c r="IA31" i="6"/>
  <c r="IB30" i="6"/>
  <c r="IA30" i="6"/>
  <c r="IB29" i="6"/>
  <c r="IA29" i="6"/>
  <c r="IB28" i="6"/>
  <c r="IA28" i="6"/>
  <c r="IB27" i="6"/>
  <c r="IA27" i="6"/>
  <c r="IB26" i="6"/>
  <c r="IA26" i="6"/>
  <c r="IB25" i="6"/>
  <c r="IA25" i="6"/>
  <c r="IB24" i="6"/>
  <c r="IA24" i="6"/>
  <c r="IB23" i="6"/>
  <c r="IA23" i="6"/>
  <c r="IB22" i="6"/>
  <c r="IA22" i="6"/>
  <c r="IB21" i="6"/>
  <c r="IA21" i="6"/>
  <c r="IB20" i="6"/>
  <c r="IA20" i="6"/>
  <c r="IB19" i="6"/>
  <c r="IA19" i="6"/>
  <c r="IB18" i="6"/>
  <c r="IA18" i="6"/>
  <c r="IB17" i="6"/>
  <c r="IA17" i="6"/>
  <c r="IB16" i="6"/>
  <c r="IA16" i="6"/>
  <c r="IA15" i="6"/>
  <c r="IB12" i="6"/>
  <c r="IA12" i="6"/>
  <c r="IB11" i="6"/>
  <c r="IA11" i="6"/>
  <c r="IB10" i="6"/>
  <c r="IA10" i="6"/>
  <c r="IB9" i="6"/>
  <c r="IA9" i="6"/>
  <c r="IB8" i="6"/>
  <c r="IA8" i="6"/>
  <c r="IA7" i="6"/>
  <c r="IB6" i="6"/>
  <c r="IA6" i="6"/>
  <c r="IB5" i="6"/>
  <c r="IA5" i="6"/>
  <c r="IA4" i="6"/>
  <c r="IA3" i="6"/>
  <c r="IB2" i="6"/>
  <c r="IA2" i="6"/>
  <c r="HW15" i="6"/>
  <c r="HX12" i="6"/>
  <c r="HW12" i="6"/>
  <c r="HX11" i="6"/>
  <c r="HW11" i="6"/>
  <c r="HX10" i="6"/>
  <c r="HW10" i="6"/>
  <c r="HX9" i="6"/>
  <c r="HW9" i="6"/>
  <c r="HX8" i="6"/>
  <c r="HW8" i="6"/>
  <c r="HW7" i="6"/>
  <c r="HX6" i="6"/>
  <c r="HW6" i="6"/>
  <c r="HX5" i="6"/>
  <c r="HW5" i="6"/>
  <c r="HW4" i="6"/>
  <c r="HW3" i="6"/>
  <c r="HX2" i="6"/>
  <c r="HW2" i="6"/>
  <c r="HT81" i="6"/>
  <c r="HS81" i="6"/>
  <c r="HT80" i="6"/>
  <c r="HS80" i="6"/>
  <c r="HT79" i="6"/>
  <c r="HS79" i="6"/>
  <c r="HT78" i="6"/>
  <c r="HS78" i="6"/>
  <c r="HT77" i="6"/>
  <c r="HS77" i="6"/>
  <c r="HT76" i="6"/>
  <c r="HS76" i="6"/>
  <c r="HT75" i="6"/>
  <c r="HS75" i="6"/>
  <c r="HT74" i="6"/>
  <c r="HS74" i="6"/>
  <c r="HT73" i="6"/>
  <c r="HS73" i="6"/>
  <c r="HT72" i="6"/>
  <c r="HS72" i="6"/>
  <c r="HT71" i="6"/>
  <c r="HS71" i="6"/>
  <c r="HT70" i="6"/>
  <c r="HS70" i="6"/>
  <c r="HT69" i="6"/>
  <c r="HS69" i="6"/>
  <c r="HT68" i="6"/>
  <c r="HS68" i="6"/>
  <c r="HT67" i="6"/>
  <c r="HS67" i="6"/>
  <c r="HT66" i="6"/>
  <c r="HS66" i="6"/>
  <c r="HT65" i="6"/>
  <c r="HS65" i="6"/>
  <c r="HT64" i="6"/>
  <c r="HS64" i="6"/>
  <c r="HT63" i="6"/>
  <c r="HS63" i="6"/>
  <c r="HT62" i="6"/>
  <c r="HS62" i="6"/>
  <c r="HT61" i="6"/>
  <c r="HS61" i="6"/>
  <c r="HT60" i="6"/>
  <c r="HS60" i="6"/>
  <c r="HT59" i="6"/>
  <c r="HS59" i="6"/>
  <c r="HT58" i="6"/>
  <c r="HS58" i="6"/>
  <c r="HT57" i="6"/>
  <c r="HS57" i="6"/>
  <c r="HT56" i="6"/>
  <c r="HS56" i="6"/>
  <c r="HT55" i="6"/>
  <c r="HS55" i="6"/>
  <c r="HT54" i="6"/>
  <c r="HS54" i="6"/>
  <c r="HT53" i="6"/>
  <c r="HS53" i="6"/>
  <c r="HT52" i="6"/>
  <c r="HS52" i="6"/>
  <c r="HT51" i="6"/>
  <c r="HS51" i="6"/>
  <c r="HT50" i="6"/>
  <c r="HS50" i="6"/>
  <c r="HT49" i="6"/>
  <c r="HS49" i="6"/>
  <c r="HT48" i="6"/>
  <c r="HS48" i="6"/>
  <c r="HT47" i="6"/>
  <c r="HS47" i="6"/>
  <c r="HT46" i="6"/>
  <c r="HS46" i="6"/>
  <c r="HT45" i="6"/>
  <c r="HS45" i="6"/>
  <c r="HT44" i="6"/>
  <c r="HS44" i="6"/>
  <c r="HT43" i="6"/>
  <c r="HS43" i="6"/>
  <c r="HT42" i="6"/>
  <c r="HS42" i="6"/>
  <c r="HT41" i="6"/>
  <c r="HS41" i="6"/>
  <c r="HT40" i="6"/>
  <c r="HS40" i="6"/>
  <c r="HT39" i="6"/>
  <c r="HS39" i="6"/>
  <c r="HT38" i="6"/>
  <c r="HS38" i="6"/>
  <c r="HT37" i="6"/>
  <c r="HS37" i="6"/>
  <c r="HT36" i="6"/>
  <c r="HS36" i="6"/>
  <c r="HT35" i="6"/>
  <c r="HS35" i="6"/>
  <c r="HT34" i="6"/>
  <c r="HS34" i="6"/>
  <c r="HT33" i="6"/>
  <c r="HS33" i="6"/>
  <c r="HT32" i="6"/>
  <c r="HS32" i="6"/>
  <c r="HT31" i="6"/>
  <c r="HS31" i="6"/>
  <c r="HT30" i="6"/>
  <c r="HS30" i="6"/>
  <c r="HT29" i="6"/>
  <c r="HS29" i="6"/>
  <c r="HT28" i="6"/>
  <c r="HS28" i="6"/>
  <c r="HT27" i="6"/>
  <c r="HS27" i="6"/>
  <c r="HT26" i="6"/>
  <c r="HS26" i="6"/>
  <c r="HT25" i="6"/>
  <c r="HS25" i="6"/>
  <c r="HT24" i="6"/>
  <c r="HS24" i="6"/>
  <c r="HT23" i="6"/>
  <c r="HS23" i="6"/>
  <c r="HT22" i="6"/>
  <c r="HS22" i="6"/>
  <c r="HT21" i="6"/>
  <c r="HS21" i="6"/>
  <c r="HT20" i="6"/>
  <c r="HS20" i="6"/>
  <c r="HT19" i="6"/>
  <c r="HS19" i="6"/>
  <c r="HT18" i="6"/>
  <c r="HS18" i="6"/>
  <c r="HT17" i="6"/>
  <c r="HS17" i="6"/>
  <c r="HT16" i="6"/>
  <c r="HS15" i="6"/>
  <c r="HT12" i="6"/>
  <c r="HS12" i="6"/>
  <c r="HT11" i="6"/>
  <c r="HS11" i="6"/>
  <c r="HT10" i="6"/>
  <c r="HS10" i="6"/>
  <c r="HT9" i="6"/>
  <c r="HS9" i="6"/>
  <c r="HT8" i="6"/>
  <c r="HS8" i="6"/>
  <c r="HS7" i="6"/>
  <c r="HT6" i="6"/>
  <c r="HS6" i="6"/>
  <c r="HT5" i="6"/>
  <c r="HS5" i="6"/>
  <c r="HS4" i="6"/>
  <c r="HS3" i="6"/>
  <c r="HT2" i="6"/>
  <c r="HS2" i="6"/>
  <c r="ER81" i="6"/>
  <c r="ES81" i="6" s="1"/>
  <c r="ER80" i="6"/>
  <c r="ES80" i="6" s="1"/>
  <c r="ER79" i="6"/>
  <c r="ES79" i="6" s="1"/>
  <c r="ER78" i="6"/>
  <c r="ES78" i="6" s="1"/>
  <c r="ER77" i="6"/>
  <c r="ES77" i="6" s="1"/>
  <c r="ER76" i="6"/>
  <c r="ES76" i="6" s="1"/>
  <c r="ER75" i="6"/>
  <c r="ES75" i="6" s="1"/>
  <c r="ER74" i="6"/>
  <c r="ES74" i="6" s="1"/>
  <c r="ER73" i="6"/>
  <c r="ES73" i="6" s="1"/>
  <c r="ER72" i="6"/>
  <c r="ES72" i="6" s="1"/>
  <c r="ER71" i="6"/>
  <c r="ES71" i="6" s="1"/>
  <c r="ER70" i="6"/>
  <c r="ES70" i="6" s="1"/>
  <c r="ER69" i="6"/>
  <c r="ES69" i="6" s="1"/>
  <c r="ER68" i="6"/>
  <c r="ES68" i="6" s="1"/>
  <c r="ER67" i="6"/>
  <c r="ES67" i="6" s="1"/>
  <c r="ER66" i="6"/>
  <c r="ES66" i="6" s="1"/>
  <c r="ER65" i="6"/>
  <c r="ES65" i="6" s="1"/>
  <c r="ER64" i="6"/>
  <c r="ES64" i="6" s="1"/>
  <c r="ER63" i="6"/>
  <c r="ES63" i="6" s="1"/>
  <c r="ER62" i="6"/>
  <c r="ES62" i="6" s="1"/>
  <c r="ER61" i="6"/>
  <c r="ES61" i="6" s="1"/>
  <c r="ER60" i="6"/>
  <c r="ES60" i="6" s="1"/>
  <c r="ER59" i="6"/>
  <c r="ES59" i="6" s="1"/>
  <c r="ER58" i="6"/>
  <c r="ES58" i="6" s="1"/>
  <c r="ER57" i="6"/>
  <c r="ES57" i="6" s="1"/>
  <c r="ER56" i="6"/>
  <c r="ES56" i="6" s="1"/>
  <c r="ER55" i="6"/>
  <c r="ES55" i="6" s="1"/>
  <c r="ER54" i="6"/>
  <c r="ES54" i="6" s="1"/>
  <c r="ER53" i="6"/>
  <c r="ES53" i="6" s="1"/>
  <c r="ER52" i="6"/>
  <c r="ES52" i="6" s="1"/>
  <c r="ER51" i="6"/>
  <c r="ES51" i="6" s="1"/>
  <c r="ER50" i="6"/>
  <c r="ES50" i="6" s="1"/>
  <c r="ER49" i="6"/>
  <c r="ES49" i="6" s="1"/>
  <c r="ER48" i="6"/>
  <c r="ES48" i="6" s="1"/>
  <c r="ER47" i="6"/>
  <c r="ES47" i="6" s="1"/>
  <c r="ER46" i="6"/>
  <c r="ES46" i="6" s="1"/>
  <c r="ER45" i="6"/>
  <c r="ES45" i="6" s="1"/>
  <c r="ER44" i="6"/>
  <c r="ES44" i="6" s="1"/>
  <c r="ER43" i="6"/>
  <c r="ES43" i="6" s="1"/>
  <c r="ER42" i="6"/>
  <c r="ES42" i="6" s="1"/>
  <c r="ER41" i="6"/>
  <c r="ES41" i="6" s="1"/>
  <c r="ER40" i="6"/>
  <c r="ES40" i="6" s="1"/>
  <c r="ER39" i="6"/>
  <c r="ES39" i="6" s="1"/>
  <c r="ER38" i="6"/>
  <c r="ES38" i="6" s="1"/>
  <c r="ER37" i="6"/>
  <c r="ES37" i="6" s="1"/>
  <c r="ER36" i="6"/>
  <c r="ES36" i="6" s="1"/>
  <c r="ER35" i="6"/>
  <c r="ES35" i="6" s="1"/>
  <c r="ER34" i="6"/>
  <c r="ES34" i="6" s="1"/>
  <c r="ER33" i="6"/>
  <c r="ES33" i="6" s="1"/>
  <c r="ER32" i="6"/>
  <c r="ES32" i="6" s="1"/>
  <c r="ER31" i="6"/>
  <c r="ES31" i="6" s="1"/>
  <c r="ER30" i="6"/>
  <c r="ES30" i="6" s="1"/>
  <c r="ER29" i="6"/>
  <c r="ES29" i="6" s="1"/>
  <c r="ER28" i="6"/>
  <c r="ES28" i="6" s="1"/>
  <c r="ER27" i="6"/>
  <c r="ES27" i="6" s="1"/>
  <c r="ER26" i="6"/>
  <c r="ES26" i="6" s="1"/>
  <c r="ER25" i="6"/>
  <c r="ES25" i="6" s="1"/>
  <c r="ER24" i="6"/>
  <c r="ES24" i="6" s="1"/>
  <c r="ER23" i="6"/>
  <c r="ES23" i="6" s="1"/>
  <c r="ER22" i="6"/>
  <c r="ES22" i="6" s="1"/>
  <c r="ER21" i="6"/>
  <c r="ES21" i="6" s="1"/>
  <c r="ER20" i="6"/>
  <c r="ES20" i="6" s="1"/>
  <c r="ER19" i="6"/>
  <c r="ES19" i="6" s="1"/>
  <c r="ER18" i="6"/>
  <c r="ES18" i="6" s="1"/>
  <c r="ER17" i="6"/>
  <c r="ES17" i="6" s="1"/>
  <c r="ER16" i="6"/>
  <c r="EQ13" i="6"/>
  <c r="EP13" i="6"/>
  <c r="EO13" i="6"/>
  <c r="EN13" i="6"/>
  <c r="ER12" i="6"/>
  <c r="ER11" i="6"/>
  <c r="JU81" i="6"/>
  <c r="JV81" i="6" s="1"/>
  <c r="JU80" i="6"/>
  <c r="JV80" i="6" s="1"/>
  <c r="JU79" i="6"/>
  <c r="JV79" i="6" s="1"/>
  <c r="JU78" i="6"/>
  <c r="JV78" i="6" s="1"/>
  <c r="JU77" i="6"/>
  <c r="JV77" i="6" s="1"/>
  <c r="JU76" i="6"/>
  <c r="JV76" i="6" s="1"/>
  <c r="JU75" i="6"/>
  <c r="JV75" i="6" s="1"/>
  <c r="JU74" i="6"/>
  <c r="JV74" i="6" s="1"/>
  <c r="JU73" i="6"/>
  <c r="JV73" i="6" s="1"/>
  <c r="JU72" i="6"/>
  <c r="JV72" i="6" s="1"/>
  <c r="JU71" i="6"/>
  <c r="JV71" i="6" s="1"/>
  <c r="JU70" i="6"/>
  <c r="JV70" i="6" s="1"/>
  <c r="JU69" i="6"/>
  <c r="JV69" i="6" s="1"/>
  <c r="JU68" i="6"/>
  <c r="JV68" i="6" s="1"/>
  <c r="JU67" i="6"/>
  <c r="JV67" i="6" s="1"/>
  <c r="JU66" i="6"/>
  <c r="JV66" i="6" s="1"/>
  <c r="JU65" i="6"/>
  <c r="JV65" i="6" s="1"/>
  <c r="JU64" i="6"/>
  <c r="JV64" i="6" s="1"/>
  <c r="JU63" i="6"/>
  <c r="JV63" i="6" s="1"/>
  <c r="JU62" i="6"/>
  <c r="JV62" i="6" s="1"/>
  <c r="JU61" i="6"/>
  <c r="JV61" i="6" s="1"/>
  <c r="JU60" i="6"/>
  <c r="JV60" i="6" s="1"/>
  <c r="JU59" i="6"/>
  <c r="JV59" i="6" s="1"/>
  <c r="JU58" i="6"/>
  <c r="JV58" i="6" s="1"/>
  <c r="JU57" i="6"/>
  <c r="JV57" i="6" s="1"/>
  <c r="JU56" i="6"/>
  <c r="JV56" i="6" s="1"/>
  <c r="JU55" i="6"/>
  <c r="JV55" i="6" s="1"/>
  <c r="JU54" i="6"/>
  <c r="JV54" i="6" s="1"/>
  <c r="JU53" i="6"/>
  <c r="JV53" i="6" s="1"/>
  <c r="JU52" i="6"/>
  <c r="JV52" i="6" s="1"/>
  <c r="JU51" i="6"/>
  <c r="JV51" i="6" s="1"/>
  <c r="JU50" i="6"/>
  <c r="JV50" i="6" s="1"/>
  <c r="JU49" i="6"/>
  <c r="JV49" i="6" s="1"/>
  <c r="JU48" i="6"/>
  <c r="JV48" i="6" s="1"/>
  <c r="JU47" i="6"/>
  <c r="JV47" i="6" s="1"/>
  <c r="JU46" i="6"/>
  <c r="JV46" i="6" s="1"/>
  <c r="JU45" i="6"/>
  <c r="JV45" i="6" s="1"/>
  <c r="JU44" i="6"/>
  <c r="JV44" i="6" s="1"/>
  <c r="JU43" i="6"/>
  <c r="JV43" i="6" s="1"/>
  <c r="JU42" i="6"/>
  <c r="JV42" i="6" s="1"/>
  <c r="JU41" i="6"/>
  <c r="JV41" i="6" s="1"/>
  <c r="JU40" i="6"/>
  <c r="JV40" i="6" s="1"/>
  <c r="JU39" i="6"/>
  <c r="JV39" i="6" s="1"/>
  <c r="JU38" i="6"/>
  <c r="JV38" i="6" s="1"/>
  <c r="JU37" i="6"/>
  <c r="JV37" i="6" s="1"/>
  <c r="JU36" i="6"/>
  <c r="JV36" i="6" s="1"/>
  <c r="JU35" i="6"/>
  <c r="JV35" i="6" s="1"/>
  <c r="JU34" i="6"/>
  <c r="JV34" i="6" s="1"/>
  <c r="JU33" i="6"/>
  <c r="JV33" i="6" s="1"/>
  <c r="JU32" i="6"/>
  <c r="JV32" i="6" s="1"/>
  <c r="JU31" i="6"/>
  <c r="JV31" i="6" s="1"/>
  <c r="JU30" i="6"/>
  <c r="JV30" i="6" s="1"/>
  <c r="JU29" i="6"/>
  <c r="JV29" i="6" s="1"/>
  <c r="JU28" i="6"/>
  <c r="JV28" i="6" s="1"/>
  <c r="JU27" i="6"/>
  <c r="JV27" i="6" s="1"/>
  <c r="JU26" i="6"/>
  <c r="JV26" i="6" s="1"/>
  <c r="JU25" i="6"/>
  <c r="JV25" i="6" s="1"/>
  <c r="JU24" i="6"/>
  <c r="JV24" i="6" s="1"/>
  <c r="JU23" i="6"/>
  <c r="JV23" i="6" s="1"/>
  <c r="JU22" i="6"/>
  <c r="JV22" i="6" s="1"/>
  <c r="JU21" i="6"/>
  <c r="JV21" i="6" s="1"/>
  <c r="JU20" i="6"/>
  <c r="JV20" i="6" s="1"/>
  <c r="JU19" i="6"/>
  <c r="JV19" i="6" s="1"/>
  <c r="JU18" i="6"/>
  <c r="JV18" i="6" s="1"/>
  <c r="JU17" i="6"/>
  <c r="JV17" i="6" s="1"/>
  <c r="JU16" i="6"/>
  <c r="JT13" i="6"/>
  <c r="JS13" i="6"/>
  <c r="JU12" i="6"/>
  <c r="JU11" i="6"/>
  <c r="JQ81" i="6"/>
  <c r="JR81" i="6" s="1"/>
  <c r="JQ80" i="6"/>
  <c r="JR80" i="6" s="1"/>
  <c r="JQ79" i="6"/>
  <c r="JR79" i="6" s="1"/>
  <c r="JQ78" i="6"/>
  <c r="JR78" i="6" s="1"/>
  <c r="JQ77" i="6"/>
  <c r="JR77" i="6" s="1"/>
  <c r="JQ76" i="6"/>
  <c r="JR76" i="6" s="1"/>
  <c r="JQ75" i="6"/>
  <c r="JR75" i="6" s="1"/>
  <c r="JQ74" i="6"/>
  <c r="JR74" i="6" s="1"/>
  <c r="JQ73" i="6"/>
  <c r="JR73" i="6" s="1"/>
  <c r="JQ72" i="6"/>
  <c r="JR72" i="6" s="1"/>
  <c r="JQ71" i="6"/>
  <c r="JR71" i="6" s="1"/>
  <c r="JQ70" i="6"/>
  <c r="JR70" i="6" s="1"/>
  <c r="JQ69" i="6"/>
  <c r="JR69" i="6" s="1"/>
  <c r="JQ68" i="6"/>
  <c r="JR68" i="6" s="1"/>
  <c r="JQ67" i="6"/>
  <c r="JR67" i="6" s="1"/>
  <c r="JQ66" i="6"/>
  <c r="JR66" i="6" s="1"/>
  <c r="JQ65" i="6"/>
  <c r="JR65" i="6" s="1"/>
  <c r="JQ64" i="6"/>
  <c r="JR64" i="6" s="1"/>
  <c r="JQ63" i="6"/>
  <c r="JR63" i="6" s="1"/>
  <c r="JQ62" i="6"/>
  <c r="JR62" i="6" s="1"/>
  <c r="JQ61" i="6"/>
  <c r="JR61" i="6" s="1"/>
  <c r="JQ60" i="6"/>
  <c r="JR60" i="6" s="1"/>
  <c r="JQ59" i="6"/>
  <c r="JR59" i="6" s="1"/>
  <c r="JQ58" i="6"/>
  <c r="JR58" i="6" s="1"/>
  <c r="JQ57" i="6"/>
  <c r="JR57" i="6" s="1"/>
  <c r="JQ56" i="6"/>
  <c r="JR56" i="6" s="1"/>
  <c r="JQ55" i="6"/>
  <c r="JR55" i="6" s="1"/>
  <c r="JQ54" i="6"/>
  <c r="JR54" i="6" s="1"/>
  <c r="JQ53" i="6"/>
  <c r="JR53" i="6" s="1"/>
  <c r="JQ52" i="6"/>
  <c r="JR52" i="6" s="1"/>
  <c r="JQ51" i="6"/>
  <c r="JR51" i="6" s="1"/>
  <c r="JQ50" i="6"/>
  <c r="JR50" i="6" s="1"/>
  <c r="JQ49" i="6"/>
  <c r="JR49" i="6" s="1"/>
  <c r="JQ48" i="6"/>
  <c r="JR48" i="6" s="1"/>
  <c r="JQ47" i="6"/>
  <c r="JR47" i="6" s="1"/>
  <c r="JQ46" i="6"/>
  <c r="JR46" i="6" s="1"/>
  <c r="JQ45" i="6"/>
  <c r="JR45" i="6" s="1"/>
  <c r="JQ44" i="6"/>
  <c r="JR44" i="6" s="1"/>
  <c r="JQ43" i="6"/>
  <c r="JR43" i="6" s="1"/>
  <c r="JQ42" i="6"/>
  <c r="JR42" i="6" s="1"/>
  <c r="JQ41" i="6"/>
  <c r="JR41" i="6" s="1"/>
  <c r="JQ40" i="6"/>
  <c r="JR40" i="6" s="1"/>
  <c r="JQ39" i="6"/>
  <c r="JR39" i="6" s="1"/>
  <c r="JQ38" i="6"/>
  <c r="JR38" i="6" s="1"/>
  <c r="JQ37" i="6"/>
  <c r="JR37" i="6" s="1"/>
  <c r="JQ36" i="6"/>
  <c r="JR36" i="6" s="1"/>
  <c r="JQ35" i="6"/>
  <c r="JR35" i="6" s="1"/>
  <c r="JQ34" i="6"/>
  <c r="JR34" i="6" s="1"/>
  <c r="JQ33" i="6"/>
  <c r="JR33" i="6" s="1"/>
  <c r="JQ32" i="6"/>
  <c r="JR32" i="6" s="1"/>
  <c r="JQ31" i="6"/>
  <c r="JR31" i="6" s="1"/>
  <c r="JQ30" i="6"/>
  <c r="JR30" i="6" s="1"/>
  <c r="JQ29" i="6"/>
  <c r="JR29" i="6" s="1"/>
  <c r="JQ28" i="6"/>
  <c r="JR28" i="6" s="1"/>
  <c r="JQ27" i="6"/>
  <c r="JR27" i="6" s="1"/>
  <c r="JQ26" i="6"/>
  <c r="JR26" i="6" s="1"/>
  <c r="JQ25" i="6"/>
  <c r="JR25" i="6" s="1"/>
  <c r="JQ24" i="6"/>
  <c r="JR24" i="6" s="1"/>
  <c r="JQ23" i="6"/>
  <c r="JR23" i="6" s="1"/>
  <c r="JQ22" i="6"/>
  <c r="JR22" i="6" s="1"/>
  <c r="JQ21" i="6"/>
  <c r="JR21" i="6" s="1"/>
  <c r="JQ20" i="6"/>
  <c r="JR20" i="6" s="1"/>
  <c r="JQ19" i="6"/>
  <c r="JR19" i="6" s="1"/>
  <c r="JQ18" i="6"/>
  <c r="JR18" i="6" s="1"/>
  <c r="JQ17" i="6"/>
  <c r="JR17" i="6" s="1"/>
  <c r="JQ16" i="6"/>
  <c r="JP13" i="6"/>
  <c r="JO13" i="6"/>
  <c r="JQ12" i="6"/>
  <c r="JQ11" i="6"/>
  <c r="JM81" i="6"/>
  <c r="JN81" i="6" s="1"/>
  <c r="JM80" i="6"/>
  <c r="JN80" i="6" s="1"/>
  <c r="JM79" i="6"/>
  <c r="JN79" i="6" s="1"/>
  <c r="JM78" i="6"/>
  <c r="JN78" i="6" s="1"/>
  <c r="JM77" i="6"/>
  <c r="JN77" i="6" s="1"/>
  <c r="JM76" i="6"/>
  <c r="JN76" i="6" s="1"/>
  <c r="JM75" i="6"/>
  <c r="JN75" i="6" s="1"/>
  <c r="JM74" i="6"/>
  <c r="JN74" i="6" s="1"/>
  <c r="JM73" i="6"/>
  <c r="JN73" i="6" s="1"/>
  <c r="JM72" i="6"/>
  <c r="JN72" i="6" s="1"/>
  <c r="JM71" i="6"/>
  <c r="JN71" i="6" s="1"/>
  <c r="JM70" i="6"/>
  <c r="JN70" i="6" s="1"/>
  <c r="JM69" i="6"/>
  <c r="JN69" i="6" s="1"/>
  <c r="JM68" i="6"/>
  <c r="JN68" i="6" s="1"/>
  <c r="JM67" i="6"/>
  <c r="JN67" i="6" s="1"/>
  <c r="JM66" i="6"/>
  <c r="JN66" i="6" s="1"/>
  <c r="JM65" i="6"/>
  <c r="JN65" i="6" s="1"/>
  <c r="JM64" i="6"/>
  <c r="JN64" i="6" s="1"/>
  <c r="JM63" i="6"/>
  <c r="JN63" i="6" s="1"/>
  <c r="JM62" i="6"/>
  <c r="JN62" i="6" s="1"/>
  <c r="JM61" i="6"/>
  <c r="JN61" i="6" s="1"/>
  <c r="JM60" i="6"/>
  <c r="JN60" i="6" s="1"/>
  <c r="JM59" i="6"/>
  <c r="JN59" i="6" s="1"/>
  <c r="JM58" i="6"/>
  <c r="JN58" i="6" s="1"/>
  <c r="JM57" i="6"/>
  <c r="JN57" i="6" s="1"/>
  <c r="JM56" i="6"/>
  <c r="JN56" i="6" s="1"/>
  <c r="JM55" i="6"/>
  <c r="JN55" i="6" s="1"/>
  <c r="JM54" i="6"/>
  <c r="JN54" i="6" s="1"/>
  <c r="JM53" i="6"/>
  <c r="JN53" i="6" s="1"/>
  <c r="JM52" i="6"/>
  <c r="JN52" i="6" s="1"/>
  <c r="JM51" i="6"/>
  <c r="JN51" i="6" s="1"/>
  <c r="JM50" i="6"/>
  <c r="JN50" i="6" s="1"/>
  <c r="JM49" i="6"/>
  <c r="JN49" i="6" s="1"/>
  <c r="JM48" i="6"/>
  <c r="JN48" i="6" s="1"/>
  <c r="JM47" i="6"/>
  <c r="JN47" i="6" s="1"/>
  <c r="JM46" i="6"/>
  <c r="JN46" i="6" s="1"/>
  <c r="JM45" i="6"/>
  <c r="JN45" i="6" s="1"/>
  <c r="JM44" i="6"/>
  <c r="JN44" i="6" s="1"/>
  <c r="JM43" i="6"/>
  <c r="JN43" i="6" s="1"/>
  <c r="JM42" i="6"/>
  <c r="JN42" i="6" s="1"/>
  <c r="JM41" i="6"/>
  <c r="JN41" i="6" s="1"/>
  <c r="JM40" i="6"/>
  <c r="JN40" i="6" s="1"/>
  <c r="JM39" i="6"/>
  <c r="JN39" i="6" s="1"/>
  <c r="JM38" i="6"/>
  <c r="JN38" i="6" s="1"/>
  <c r="JM37" i="6"/>
  <c r="JN37" i="6" s="1"/>
  <c r="JM36" i="6"/>
  <c r="JN36" i="6" s="1"/>
  <c r="JM35" i="6"/>
  <c r="JN35" i="6" s="1"/>
  <c r="JM34" i="6"/>
  <c r="JN34" i="6" s="1"/>
  <c r="JM33" i="6"/>
  <c r="JN33" i="6" s="1"/>
  <c r="JM32" i="6"/>
  <c r="JN32" i="6" s="1"/>
  <c r="JM31" i="6"/>
  <c r="JN31" i="6" s="1"/>
  <c r="JM30" i="6"/>
  <c r="JN30" i="6" s="1"/>
  <c r="JM29" i="6"/>
  <c r="JN29" i="6" s="1"/>
  <c r="JM28" i="6"/>
  <c r="JN28" i="6" s="1"/>
  <c r="JM27" i="6"/>
  <c r="JN27" i="6" s="1"/>
  <c r="JM26" i="6"/>
  <c r="JN26" i="6" s="1"/>
  <c r="JM25" i="6"/>
  <c r="JN25" i="6" s="1"/>
  <c r="JM24" i="6"/>
  <c r="JN24" i="6" s="1"/>
  <c r="JM23" i="6"/>
  <c r="JN23" i="6" s="1"/>
  <c r="JM22" i="6"/>
  <c r="JN22" i="6" s="1"/>
  <c r="JM21" i="6"/>
  <c r="JN21" i="6" s="1"/>
  <c r="JM20" i="6"/>
  <c r="JN20" i="6" s="1"/>
  <c r="JM19" i="6"/>
  <c r="JM18" i="6"/>
  <c r="JN18" i="6" s="1"/>
  <c r="JM17" i="6"/>
  <c r="JN17" i="6" s="1"/>
  <c r="JM16" i="6"/>
  <c r="JL13" i="6"/>
  <c r="JK13" i="6"/>
  <c r="JM12" i="6"/>
  <c r="JM11" i="6"/>
  <c r="JI81" i="6"/>
  <c r="JJ81" i="6" s="1"/>
  <c r="JI80" i="6"/>
  <c r="JJ80" i="6" s="1"/>
  <c r="JI79" i="6"/>
  <c r="JJ79" i="6" s="1"/>
  <c r="JI78" i="6"/>
  <c r="JJ78" i="6" s="1"/>
  <c r="JI77" i="6"/>
  <c r="JJ77" i="6" s="1"/>
  <c r="JI76" i="6"/>
  <c r="JJ76" i="6" s="1"/>
  <c r="JI75" i="6"/>
  <c r="JJ75" i="6" s="1"/>
  <c r="JI74" i="6"/>
  <c r="JJ74" i="6" s="1"/>
  <c r="JI73" i="6"/>
  <c r="JJ73" i="6" s="1"/>
  <c r="JI72" i="6"/>
  <c r="JJ72" i="6" s="1"/>
  <c r="JI71" i="6"/>
  <c r="JJ71" i="6" s="1"/>
  <c r="JI70" i="6"/>
  <c r="JJ70" i="6" s="1"/>
  <c r="JI69" i="6"/>
  <c r="JJ69" i="6" s="1"/>
  <c r="JI68" i="6"/>
  <c r="JJ68" i="6" s="1"/>
  <c r="JI67" i="6"/>
  <c r="JJ67" i="6" s="1"/>
  <c r="JI66" i="6"/>
  <c r="JJ66" i="6" s="1"/>
  <c r="JI65" i="6"/>
  <c r="JJ65" i="6" s="1"/>
  <c r="JI64" i="6"/>
  <c r="JJ64" i="6" s="1"/>
  <c r="JI63" i="6"/>
  <c r="JJ63" i="6" s="1"/>
  <c r="JI62" i="6"/>
  <c r="JJ62" i="6" s="1"/>
  <c r="JI61" i="6"/>
  <c r="JJ61" i="6" s="1"/>
  <c r="JI60" i="6"/>
  <c r="JJ60" i="6" s="1"/>
  <c r="JI59" i="6"/>
  <c r="JJ59" i="6" s="1"/>
  <c r="JI58" i="6"/>
  <c r="JJ58" i="6" s="1"/>
  <c r="JI57" i="6"/>
  <c r="JJ57" i="6" s="1"/>
  <c r="JI56" i="6"/>
  <c r="JJ56" i="6" s="1"/>
  <c r="JI55" i="6"/>
  <c r="JJ55" i="6" s="1"/>
  <c r="JI54" i="6"/>
  <c r="JJ54" i="6" s="1"/>
  <c r="JI53" i="6"/>
  <c r="JJ53" i="6" s="1"/>
  <c r="JI52" i="6"/>
  <c r="JJ52" i="6" s="1"/>
  <c r="JI51" i="6"/>
  <c r="JJ51" i="6" s="1"/>
  <c r="JI50" i="6"/>
  <c r="JJ50" i="6" s="1"/>
  <c r="JI49" i="6"/>
  <c r="JJ49" i="6" s="1"/>
  <c r="JI48" i="6"/>
  <c r="JJ48" i="6" s="1"/>
  <c r="JI47" i="6"/>
  <c r="JJ47" i="6" s="1"/>
  <c r="JI46" i="6"/>
  <c r="JJ46" i="6" s="1"/>
  <c r="JI45" i="6"/>
  <c r="JJ45" i="6" s="1"/>
  <c r="JI44" i="6"/>
  <c r="JJ44" i="6" s="1"/>
  <c r="JI43" i="6"/>
  <c r="JJ43" i="6" s="1"/>
  <c r="JI42" i="6"/>
  <c r="JJ42" i="6" s="1"/>
  <c r="JI41" i="6"/>
  <c r="JJ41" i="6" s="1"/>
  <c r="JI40" i="6"/>
  <c r="JJ40" i="6" s="1"/>
  <c r="JI39" i="6"/>
  <c r="JJ39" i="6" s="1"/>
  <c r="JI38" i="6"/>
  <c r="JJ38" i="6" s="1"/>
  <c r="JI37" i="6"/>
  <c r="JJ37" i="6" s="1"/>
  <c r="JI36" i="6"/>
  <c r="JJ36" i="6" s="1"/>
  <c r="JI35" i="6"/>
  <c r="JJ35" i="6" s="1"/>
  <c r="JI34" i="6"/>
  <c r="JJ34" i="6" s="1"/>
  <c r="JI33" i="6"/>
  <c r="JJ33" i="6" s="1"/>
  <c r="JI32" i="6"/>
  <c r="JJ32" i="6" s="1"/>
  <c r="JI31" i="6"/>
  <c r="JJ31" i="6" s="1"/>
  <c r="JI30" i="6"/>
  <c r="JJ30" i="6" s="1"/>
  <c r="JI29" i="6"/>
  <c r="JJ29" i="6" s="1"/>
  <c r="JI28" i="6"/>
  <c r="JJ28" i="6" s="1"/>
  <c r="JI27" i="6"/>
  <c r="JJ27" i="6" s="1"/>
  <c r="JI26" i="6"/>
  <c r="JJ26" i="6" s="1"/>
  <c r="JI25" i="6"/>
  <c r="JJ25" i="6" s="1"/>
  <c r="JI24" i="6"/>
  <c r="JJ24" i="6" s="1"/>
  <c r="JI23" i="6"/>
  <c r="JJ23" i="6" s="1"/>
  <c r="JI22" i="6"/>
  <c r="JJ22" i="6" s="1"/>
  <c r="JI21" i="6"/>
  <c r="JJ21" i="6" s="1"/>
  <c r="JI20" i="6"/>
  <c r="JJ20" i="6" s="1"/>
  <c r="JI19" i="6"/>
  <c r="JJ19" i="6" s="1"/>
  <c r="JI18" i="6"/>
  <c r="JJ18" i="6" s="1"/>
  <c r="JI17" i="6"/>
  <c r="JJ17" i="6" s="1"/>
  <c r="JI16" i="6"/>
  <c r="JH13" i="6"/>
  <c r="JG13" i="6"/>
  <c r="JI12" i="6"/>
  <c r="JI11" i="6"/>
  <c r="JA81" i="6"/>
  <c r="JB81" i="6" s="1"/>
  <c r="JA80" i="6"/>
  <c r="JB80" i="6" s="1"/>
  <c r="JA79" i="6"/>
  <c r="JB79" i="6" s="1"/>
  <c r="JA78" i="6"/>
  <c r="JB78" i="6" s="1"/>
  <c r="JA77" i="6"/>
  <c r="JB77" i="6" s="1"/>
  <c r="JA76" i="6"/>
  <c r="JB76" i="6" s="1"/>
  <c r="JA75" i="6"/>
  <c r="JB75" i="6" s="1"/>
  <c r="JA74" i="6"/>
  <c r="JB74" i="6" s="1"/>
  <c r="JA73" i="6"/>
  <c r="JB73" i="6" s="1"/>
  <c r="JA72" i="6"/>
  <c r="JB72" i="6" s="1"/>
  <c r="JA71" i="6"/>
  <c r="JB71" i="6" s="1"/>
  <c r="JA70" i="6"/>
  <c r="JB70" i="6" s="1"/>
  <c r="JA69" i="6"/>
  <c r="JB69" i="6" s="1"/>
  <c r="JA68" i="6"/>
  <c r="JB68" i="6" s="1"/>
  <c r="JA67" i="6"/>
  <c r="JB67" i="6" s="1"/>
  <c r="JA66" i="6"/>
  <c r="JB66" i="6" s="1"/>
  <c r="JA65" i="6"/>
  <c r="JB65" i="6" s="1"/>
  <c r="JA64" i="6"/>
  <c r="JB64" i="6" s="1"/>
  <c r="JA63" i="6"/>
  <c r="JB63" i="6" s="1"/>
  <c r="JA62" i="6"/>
  <c r="JB62" i="6" s="1"/>
  <c r="JA61" i="6"/>
  <c r="JB61" i="6" s="1"/>
  <c r="JA60" i="6"/>
  <c r="JB60" i="6" s="1"/>
  <c r="JA59" i="6"/>
  <c r="JB59" i="6" s="1"/>
  <c r="JA58" i="6"/>
  <c r="JB58" i="6" s="1"/>
  <c r="JA57" i="6"/>
  <c r="JB57" i="6" s="1"/>
  <c r="JA56" i="6"/>
  <c r="JB56" i="6" s="1"/>
  <c r="JA55" i="6"/>
  <c r="JB55" i="6" s="1"/>
  <c r="JA54" i="6"/>
  <c r="JB54" i="6" s="1"/>
  <c r="JA53" i="6"/>
  <c r="JB53" i="6" s="1"/>
  <c r="JA52" i="6"/>
  <c r="JB52" i="6" s="1"/>
  <c r="JA51" i="6"/>
  <c r="JB51" i="6" s="1"/>
  <c r="JA50" i="6"/>
  <c r="JB50" i="6" s="1"/>
  <c r="JA49" i="6"/>
  <c r="JB49" i="6" s="1"/>
  <c r="JA48" i="6"/>
  <c r="JB48" i="6" s="1"/>
  <c r="JA47" i="6"/>
  <c r="JB47" i="6" s="1"/>
  <c r="JA46" i="6"/>
  <c r="JB46" i="6" s="1"/>
  <c r="JA45" i="6"/>
  <c r="JB45" i="6" s="1"/>
  <c r="JA44" i="6"/>
  <c r="JB44" i="6" s="1"/>
  <c r="JA43" i="6"/>
  <c r="JB43" i="6" s="1"/>
  <c r="JA42" i="6"/>
  <c r="JB42" i="6" s="1"/>
  <c r="JA41" i="6"/>
  <c r="JB41" i="6" s="1"/>
  <c r="JA40" i="6"/>
  <c r="JB40" i="6" s="1"/>
  <c r="JA39" i="6"/>
  <c r="JB39" i="6" s="1"/>
  <c r="JA38" i="6"/>
  <c r="JB38" i="6" s="1"/>
  <c r="JA37" i="6"/>
  <c r="JB37" i="6" s="1"/>
  <c r="JA36" i="6"/>
  <c r="JB36" i="6" s="1"/>
  <c r="JA35" i="6"/>
  <c r="JB35" i="6" s="1"/>
  <c r="JA34" i="6"/>
  <c r="JB34" i="6" s="1"/>
  <c r="JA33" i="6"/>
  <c r="JB33" i="6" s="1"/>
  <c r="JA32" i="6"/>
  <c r="JB32" i="6" s="1"/>
  <c r="JA31" i="6"/>
  <c r="JB31" i="6" s="1"/>
  <c r="JA30" i="6"/>
  <c r="JB30" i="6" s="1"/>
  <c r="JA29" i="6"/>
  <c r="JB29" i="6" s="1"/>
  <c r="JA28" i="6"/>
  <c r="JB28" i="6" s="1"/>
  <c r="JA27" i="6"/>
  <c r="JB27" i="6" s="1"/>
  <c r="JA26" i="6"/>
  <c r="JB26" i="6" s="1"/>
  <c r="JA25" i="6"/>
  <c r="JB25" i="6" s="1"/>
  <c r="JA24" i="6"/>
  <c r="JB24" i="6" s="1"/>
  <c r="JA23" i="6"/>
  <c r="JB23" i="6" s="1"/>
  <c r="JA22" i="6"/>
  <c r="JB22" i="6" s="1"/>
  <c r="JA21" i="6"/>
  <c r="JB21" i="6" s="1"/>
  <c r="JA20" i="6"/>
  <c r="JB20" i="6" s="1"/>
  <c r="JA19" i="6"/>
  <c r="JB19" i="6" s="1"/>
  <c r="JA18" i="6"/>
  <c r="JB18" i="6" s="1"/>
  <c r="JA17" i="6"/>
  <c r="JB17" i="6" s="1"/>
  <c r="JA16" i="6"/>
  <c r="IZ13" i="6"/>
  <c r="IY13" i="6"/>
  <c r="JA12" i="6"/>
  <c r="JA11" i="6"/>
  <c r="IW81" i="6"/>
  <c r="IX81" i="6" s="1"/>
  <c r="IW80" i="6"/>
  <c r="IX80" i="6" s="1"/>
  <c r="IW79" i="6"/>
  <c r="IX79" i="6" s="1"/>
  <c r="IW78" i="6"/>
  <c r="IX78" i="6" s="1"/>
  <c r="IW77" i="6"/>
  <c r="IX77" i="6" s="1"/>
  <c r="IW76" i="6"/>
  <c r="IX76" i="6" s="1"/>
  <c r="IW75" i="6"/>
  <c r="IX75" i="6" s="1"/>
  <c r="IW74" i="6"/>
  <c r="IX74" i="6" s="1"/>
  <c r="IW73" i="6"/>
  <c r="IX73" i="6" s="1"/>
  <c r="IW72" i="6"/>
  <c r="IX72" i="6" s="1"/>
  <c r="IW71" i="6"/>
  <c r="IX71" i="6" s="1"/>
  <c r="IW70" i="6"/>
  <c r="IX70" i="6" s="1"/>
  <c r="IW69" i="6"/>
  <c r="IX69" i="6" s="1"/>
  <c r="IW68" i="6"/>
  <c r="IX68" i="6" s="1"/>
  <c r="IW67" i="6"/>
  <c r="IX67" i="6" s="1"/>
  <c r="IW66" i="6"/>
  <c r="IX66" i="6" s="1"/>
  <c r="IW65" i="6"/>
  <c r="IX65" i="6" s="1"/>
  <c r="IW64" i="6"/>
  <c r="IX64" i="6" s="1"/>
  <c r="IW63" i="6"/>
  <c r="IX63" i="6" s="1"/>
  <c r="IW62" i="6"/>
  <c r="IX62" i="6" s="1"/>
  <c r="IW61" i="6"/>
  <c r="IX61" i="6" s="1"/>
  <c r="IW60" i="6"/>
  <c r="IX60" i="6" s="1"/>
  <c r="IW59" i="6"/>
  <c r="IX59" i="6" s="1"/>
  <c r="IW58" i="6"/>
  <c r="IX58" i="6" s="1"/>
  <c r="IW57" i="6"/>
  <c r="IX57" i="6" s="1"/>
  <c r="IW56" i="6"/>
  <c r="IX56" i="6" s="1"/>
  <c r="IW55" i="6"/>
  <c r="IX55" i="6" s="1"/>
  <c r="IW54" i="6"/>
  <c r="IX54" i="6" s="1"/>
  <c r="IW53" i="6"/>
  <c r="IX53" i="6" s="1"/>
  <c r="IW52" i="6"/>
  <c r="IX52" i="6" s="1"/>
  <c r="IW51" i="6"/>
  <c r="IX51" i="6" s="1"/>
  <c r="IW50" i="6"/>
  <c r="IX50" i="6" s="1"/>
  <c r="IW49" i="6"/>
  <c r="IX49" i="6" s="1"/>
  <c r="IW48" i="6"/>
  <c r="IX48" i="6" s="1"/>
  <c r="IW47" i="6"/>
  <c r="IX47" i="6" s="1"/>
  <c r="IW46" i="6"/>
  <c r="IX46" i="6" s="1"/>
  <c r="IW45" i="6"/>
  <c r="IX45" i="6" s="1"/>
  <c r="IW44" i="6"/>
  <c r="IX44" i="6" s="1"/>
  <c r="IW43" i="6"/>
  <c r="IX43" i="6" s="1"/>
  <c r="IW42" i="6"/>
  <c r="IX42" i="6" s="1"/>
  <c r="IW41" i="6"/>
  <c r="IX41" i="6" s="1"/>
  <c r="IW40" i="6"/>
  <c r="IX40" i="6" s="1"/>
  <c r="IW39" i="6"/>
  <c r="IX39" i="6" s="1"/>
  <c r="IW38" i="6"/>
  <c r="IX38" i="6" s="1"/>
  <c r="IW37" i="6"/>
  <c r="IX37" i="6" s="1"/>
  <c r="IW36" i="6"/>
  <c r="IX36" i="6" s="1"/>
  <c r="IW35" i="6"/>
  <c r="IX35" i="6" s="1"/>
  <c r="IW34" i="6"/>
  <c r="IX34" i="6" s="1"/>
  <c r="IW33" i="6"/>
  <c r="IX33" i="6" s="1"/>
  <c r="IW32" i="6"/>
  <c r="IX32" i="6" s="1"/>
  <c r="IW31" i="6"/>
  <c r="IX31" i="6" s="1"/>
  <c r="IW30" i="6"/>
  <c r="IX30" i="6" s="1"/>
  <c r="IW29" i="6"/>
  <c r="IX29" i="6" s="1"/>
  <c r="IW28" i="6"/>
  <c r="IX28" i="6" s="1"/>
  <c r="IW27" i="6"/>
  <c r="IX27" i="6" s="1"/>
  <c r="IW26" i="6"/>
  <c r="IX26" i="6" s="1"/>
  <c r="IW25" i="6"/>
  <c r="IX25" i="6" s="1"/>
  <c r="IW24" i="6"/>
  <c r="IX24" i="6" s="1"/>
  <c r="IW23" i="6"/>
  <c r="IX23" i="6" s="1"/>
  <c r="IW22" i="6"/>
  <c r="IX22" i="6" s="1"/>
  <c r="IW21" i="6"/>
  <c r="IX21" i="6" s="1"/>
  <c r="IW20" i="6"/>
  <c r="IX20" i="6" s="1"/>
  <c r="IW19" i="6"/>
  <c r="IX19" i="6" s="1"/>
  <c r="IW18" i="6"/>
  <c r="IX18" i="6" s="1"/>
  <c r="IW17" i="6"/>
  <c r="IX17" i="6" s="1"/>
  <c r="IW16" i="6"/>
  <c r="IV13" i="6"/>
  <c r="IU13" i="6"/>
  <c r="IW12" i="6"/>
  <c r="IW11" i="6"/>
  <c r="IS81" i="6"/>
  <c r="IT81" i="6" s="1"/>
  <c r="IS80" i="6"/>
  <c r="IT80" i="6" s="1"/>
  <c r="IS79" i="6"/>
  <c r="IT79" i="6" s="1"/>
  <c r="IS78" i="6"/>
  <c r="IT78" i="6" s="1"/>
  <c r="IS77" i="6"/>
  <c r="IT77" i="6" s="1"/>
  <c r="IS76" i="6"/>
  <c r="IT76" i="6" s="1"/>
  <c r="IS75" i="6"/>
  <c r="IT75" i="6" s="1"/>
  <c r="IS74" i="6"/>
  <c r="IT74" i="6" s="1"/>
  <c r="IS73" i="6"/>
  <c r="IT73" i="6" s="1"/>
  <c r="IS72" i="6"/>
  <c r="IT72" i="6" s="1"/>
  <c r="IS71" i="6"/>
  <c r="IT71" i="6" s="1"/>
  <c r="IS70" i="6"/>
  <c r="IT70" i="6" s="1"/>
  <c r="IS69" i="6"/>
  <c r="IT69" i="6" s="1"/>
  <c r="IS68" i="6"/>
  <c r="IT68" i="6" s="1"/>
  <c r="IS67" i="6"/>
  <c r="IT67" i="6" s="1"/>
  <c r="IS66" i="6"/>
  <c r="IT66" i="6" s="1"/>
  <c r="IS65" i="6"/>
  <c r="IT65" i="6" s="1"/>
  <c r="IS64" i="6"/>
  <c r="IT64" i="6" s="1"/>
  <c r="IS63" i="6"/>
  <c r="IT63" i="6" s="1"/>
  <c r="IS62" i="6"/>
  <c r="IT62" i="6" s="1"/>
  <c r="IS61" i="6"/>
  <c r="IT61" i="6" s="1"/>
  <c r="IS60" i="6"/>
  <c r="IT60" i="6" s="1"/>
  <c r="IS59" i="6"/>
  <c r="IT59" i="6" s="1"/>
  <c r="IS58" i="6"/>
  <c r="IT58" i="6" s="1"/>
  <c r="IS57" i="6"/>
  <c r="IT57" i="6" s="1"/>
  <c r="IS56" i="6"/>
  <c r="IT56" i="6" s="1"/>
  <c r="IS55" i="6"/>
  <c r="IT55" i="6" s="1"/>
  <c r="IS54" i="6"/>
  <c r="IT54" i="6" s="1"/>
  <c r="IS53" i="6"/>
  <c r="IT53" i="6" s="1"/>
  <c r="IS52" i="6"/>
  <c r="IT52" i="6" s="1"/>
  <c r="IS51" i="6"/>
  <c r="IT51" i="6" s="1"/>
  <c r="IS50" i="6"/>
  <c r="IT50" i="6" s="1"/>
  <c r="IS49" i="6"/>
  <c r="IT49" i="6" s="1"/>
  <c r="IS48" i="6"/>
  <c r="IT48" i="6" s="1"/>
  <c r="IS47" i="6"/>
  <c r="IT47" i="6" s="1"/>
  <c r="IS46" i="6"/>
  <c r="IT46" i="6" s="1"/>
  <c r="IS45" i="6"/>
  <c r="IT45" i="6" s="1"/>
  <c r="IS44" i="6"/>
  <c r="IT44" i="6" s="1"/>
  <c r="IS43" i="6"/>
  <c r="IT43" i="6" s="1"/>
  <c r="IS42" i="6"/>
  <c r="IT42" i="6" s="1"/>
  <c r="IS41" i="6"/>
  <c r="IT41" i="6" s="1"/>
  <c r="IS40" i="6"/>
  <c r="IT40" i="6" s="1"/>
  <c r="IS39" i="6"/>
  <c r="IT39" i="6" s="1"/>
  <c r="IS38" i="6"/>
  <c r="IT38" i="6" s="1"/>
  <c r="IS37" i="6"/>
  <c r="IT37" i="6" s="1"/>
  <c r="IS36" i="6"/>
  <c r="IT36" i="6" s="1"/>
  <c r="IS35" i="6"/>
  <c r="IT35" i="6" s="1"/>
  <c r="IS34" i="6"/>
  <c r="IT34" i="6" s="1"/>
  <c r="IS33" i="6"/>
  <c r="IT33" i="6" s="1"/>
  <c r="IS32" i="6"/>
  <c r="IT32" i="6" s="1"/>
  <c r="IS31" i="6"/>
  <c r="IT31" i="6" s="1"/>
  <c r="IS30" i="6"/>
  <c r="IT30" i="6" s="1"/>
  <c r="IS29" i="6"/>
  <c r="IT29" i="6" s="1"/>
  <c r="IS28" i="6"/>
  <c r="IT28" i="6" s="1"/>
  <c r="IS27" i="6"/>
  <c r="IT27" i="6" s="1"/>
  <c r="IS26" i="6"/>
  <c r="IT26" i="6" s="1"/>
  <c r="IS25" i="6"/>
  <c r="IT25" i="6" s="1"/>
  <c r="IS24" i="6"/>
  <c r="IT24" i="6" s="1"/>
  <c r="IS23" i="6"/>
  <c r="IT23" i="6" s="1"/>
  <c r="IS22" i="6"/>
  <c r="IT22" i="6" s="1"/>
  <c r="IS21" i="6"/>
  <c r="IT21" i="6" s="1"/>
  <c r="IS20" i="6"/>
  <c r="IT20" i="6" s="1"/>
  <c r="IS19" i="6"/>
  <c r="IS18" i="6"/>
  <c r="IT18" i="6" s="1"/>
  <c r="IS17" i="6"/>
  <c r="IT17" i="6" s="1"/>
  <c r="IS16" i="6"/>
  <c r="IR13" i="6"/>
  <c r="IQ13" i="6"/>
  <c r="IS12" i="6"/>
  <c r="IS11" i="6"/>
  <c r="HY81" i="6"/>
  <c r="HZ81" i="6" s="1"/>
  <c r="HY80" i="6"/>
  <c r="HZ80" i="6" s="1"/>
  <c r="HY79" i="6"/>
  <c r="HZ79" i="6" s="1"/>
  <c r="HY78" i="6"/>
  <c r="HZ78" i="6" s="1"/>
  <c r="HY77" i="6"/>
  <c r="HZ77" i="6" s="1"/>
  <c r="HY76" i="6"/>
  <c r="HZ76" i="6" s="1"/>
  <c r="HY75" i="6"/>
  <c r="HZ75" i="6" s="1"/>
  <c r="HY74" i="6"/>
  <c r="HZ74" i="6" s="1"/>
  <c r="HY73" i="6"/>
  <c r="HZ73" i="6" s="1"/>
  <c r="HY72" i="6"/>
  <c r="HZ72" i="6" s="1"/>
  <c r="HY71" i="6"/>
  <c r="HZ71" i="6" s="1"/>
  <c r="HY70" i="6"/>
  <c r="HZ70" i="6" s="1"/>
  <c r="HY69" i="6"/>
  <c r="HZ69" i="6" s="1"/>
  <c r="HY68" i="6"/>
  <c r="HZ68" i="6" s="1"/>
  <c r="HY67" i="6"/>
  <c r="HZ67" i="6" s="1"/>
  <c r="HY66" i="6"/>
  <c r="HZ66" i="6" s="1"/>
  <c r="HY65" i="6"/>
  <c r="HZ65" i="6" s="1"/>
  <c r="HY64" i="6"/>
  <c r="HZ64" i="6" s="1"/>
  <c r="HY63" i="6"/>
  <c r="HZ63" i="6" s="1"/>
  <c r="HY62" i="6"/>
  <c r="HZ62" i="6" s="1"/>
  <c r="HY61" i="6"/>
  <c r="HZ61" i="6" s="1"/>
  <c r="HY60" i="6"/>
  <c r="HZ60" i="6" s="1"/>
  <c r="HY59" i="6"/>
  <c r="HZ59" i="6" s="1"/>
  <c r="HY58" i="6"/>
  <c r="HZ58" i="6" s="1"/>
  <c r="HY57" i="6"/>
  <c r="HZ57" i="6" s="1"/>
  <c r="HY56" i="6"/>
  <c r="HZ56" i="6" s="1"/>
  <c r="HY55" i="6"/>
  <c r="HZ55" i="6" s="1"/>
  <c r="HY54" i="6"/>
  <c r="HZ54" i="6" s="1"/>
  <c r="HY53" i="6"/>
  <c r="HZ53" i="6" s="1"/>
  <c r="HY52" i="6"/>
  <c r="HZ52" i="6" s="1"/>
  <c r="HY51" i="6"/>
  <c r="HZ51" i="6" s="1"/>
  <c r="HY50" i="6"/>
  <c r="HZ50" i="6" s="1"/>
  <c r="HY49" i="6"/>
  <c r="HZ49" i="6" s="1"/>
  <c r="HY48" i="6"/>
  <c r="HZ48" i="6" s="1"/>
  <c r="HY47" i="6"/>
  <c r="HZ47" i="6" s="1"/>
  <c r="HY46" i="6"/>
  <c r="HZ46" i="6" s="1"/>
  <c r="HY45" i="6"/>
  <c r="HZ45" i="6" s="1"/>
  <c r="HY44" i="6"/>
  <c r="HZ44" i="6" s="1"/>
  <c r="HY43" i="6"/>
  <c r="HZ43" i="6" s="1"/>
  <c r="HY42" i="6"/>
  <c r="HZ42" i="6" s="1"/>
  <c r="HY41" i="6"/>
  <c r="HZ41" i="6" s="1"/>
  <c r="HY40" i="6"/>
  <c r="HZ40" i="6" s="1"/>
  <c r="HY39" i="6"/>
  <c r="HZ39" i="6" s="1"/>
  <c r="HY38" i="6"/>
  <c r="HZ38" i="6" s="1"/>
  <c r="HY37" i="6"/>
  <c r="HZ37" i="6" s="1"/>
  <c r="HY36" i="6"/>
  <c r="HZ36" i="6" s="1"/>
  <c r="HY35" i="6"/>
  <c r="HZ35" i="6" s="1"/>
  <c r="HY34" i="6"/>
  <c r="HZ34" i="6" s="1"/>
  <c r="HY33" i="6"/>
  <c r="HZ33" i="6" s="1"/>
  <c r="HY32" i="6"/>
  <c r="HZ32" i="6" s="1"/>
  <c r="HY31" i="6"/>
  <c r="HZ31" i="6" s="1"/>
  <c r="HY30" i="6"/>
  <c r="HZ30" i="6" s="1"/>
  <c r="HY29" i="6"/>
  <c r="HZ29" i="6" s="1"/>
  <c r="HY28" i="6"/>
  <c r="HZ28" i="6" s="1"/>
  <c r="HY27" i="6"/>
  <c r="HZ27" i="6" s="1"/>
  <c r="HY26" i="6"/>
  <c r="HZ26" i="6" s="1"/>
  <c r="HY25" i="6"/>
  <c r="HZ25" i="6" s="1"/>
  <c r="HY24" i="6"/>
  <c r="HZ24" i="6" s="1"/>
  <c r="HY23" i="6"/>
  <c r="HZ23" i="6" s="1"/>
  <c r="HY22" i="6"/>
  <c r="HZ22" i="6" s="1"/>
  <c r="HY21" i="6"/>
  <c r="HZ21" i="6" s="1"/>
  <c r="HY20" i="6"/>
  <c r="HZ20" i="6" s="1"/>
  <c r="HY19" i="6"/>
  <c r="HZ19" i="6" s="1"/>
  <c r="HY18" i="6"/>
  <c r="HZ18" i="6" s="1"/>
  <c r="HY17" i="6"/>
  <c r="HZ17" i="6" s="1"/>
  <c r="HY16" i="6"/>
  <c r="AA5" i="34" l="1"/>
  <c r="AA4" i="19"/>
  <c r="AB5" i="34"/>
  <c r="AB4" i="19"/>
  <c r="IX16" i="6"/>
  <c r="JB16" i="6"/>
  <c r="JR16" i="6"/>
  <c r="JV16" i="6"/>
  <c r="JN16" i="6"/>
  <c r="HZ16" i="6"/>
  <c r="IT16" i="6"/>
  <c r="ES16" i="6"/>
  <c r="JJ16" i="6"/>
  <c r="W7" i="19"/>
  <c r="W7" i="34" s="1"/>
  <c r="W11" i="19"/>
  <c r="W11" i="34" s="1"/>
  <c r="W15" i="19"/>
  <c r="W15" i="34" s="1"/>
  <c r="W19" i="19"/>
  <c r="W19" i="34" s="1"/>
  <c r="W23" i="19"/>
  <c r="W23" i="34" s="1"/>
  <c r="W27" i="19"/>
  <c r="W27" i="34" s="1"/>
  <c r="W31" i="19"/>
  <c r="W31" i="34" s="1"/>
  <c r="X6" i="19"/>
  <c r="X6" i="34" s="1"/>
  <c r="X10" i="19"/>
  <c r="X10" i="34" s="1"/>
  <c r="X14" i="19"/>
  <c r="X14" i="34" s="1"/>
  <c r="X18" i="19"/>
  <c r="X18" i="34" s="1"/>
  <c r="X22" i="19"/>
  <c r="X22" i="34" s="1"/>
  <c r="X26" i="19"/>
  <c r="X26" i="34" s="1"/>
  <c r="X30" i="19"/>
  <c r="X30" i="34" s="1"/>
  <c r="X34" i="19"/>
  <c r="X34" i="34" s="1"/>
  <c r="X38" i="19"/>
  <c r="X38" i="34" s="1"/>
  <c r="X42" i="19"/>
  <c r="X42" i="34" s="1"/>
  <c r="X46" i="19"/>
  <c r="X46" i="34" s="1"/>
  <c r="X7" i="19"/>
  <c r="X7" i="34" s="1"/>
  <c r="W9" i="19"/>
  <c r="W9" i="34" s="1"/>
  <c r="W13" i="19"/>
  <c r="W13" i="34" s="1"/>
  <c r="W17" i="19"/>
  <c r="W17" i="34" s="1"/>
  <c r="W21" i="19"/>
  <c r="W21" i="34" s="1"/>
  <c r="W25" i="19"/>
  <c r="W25" i="34" s="1"/>
  <c r="W29" i="19"/>
  <c r="W29" i="34" s="1"/>
  <c r="W33" i="19"/>
  <c r="W33" i="34" s="1"/>
  <c r="W37" i="19"/>
  <c r="W37" i="34" s="1"/>
  <c r="W41" i="19"/>
  <c r="W41" i="34" s="1"/>
  <c r="W45" i="19"/>
  <c r="W45" i="34" s="1"/>
  <c r="W49" i="19"/>
  <c r="W49" i="34" s="1"/>
  <c r="W53" i="19"/>
  <c r="W53" i="34" s="1"/>
  <c r="W57" i="19"/>
  <c r="W57" i="34" s="1"/>
  <c r="W61" i="19"/>
  <c r="W61" i="34" s="1"/>
  <c r="W65" i="19"/>
  <c r="W65" i="34" s="1"/>
  <c r="W69" i="19"/>
  <c r="W69" i="34" s="1"/>
  <c r="X50" i="19"/>
  <c r="X50" i="34" s="1"/>
  <c r="X54" i="19"/>
  <c r="X54" i="34" s="1"/>
  <c r="X58" i="19"/>
  <c r="X58" i="34" s="1"/>
  <c r="X62" i="19"/>
  <c r="X62" i="34" s="1"/>
  <c r="W35" i="19"/>
  <c r="W35" i="34" s="1"/>
  <c r="W39" i="19"/>
  <c r="W39" i="34" s="1"/>
  <c r="W43" i="19"/>
  <c r="W43" i="34" s="1"/>
  <c r="W47" i="19"/>
  <c r="W47" i="34" s="1"/>
  <c r="W51" i="19"/>
  <c r="W51" i="34" s="1"/>
  <c r="W55" i="19"/>
  <c r="W55" i="34" s="1"/>
  <c r="W59" i="19"/>
  <c r="W59" i="34" s="1"/>
  <c r="W8" i="19"/>
  <c r="W8" i="34" s="1"/>
  <c r="W12" i="19"/>
  <c r="W12" i="34" s="1"/>
  <c r="W16" i="19"/>
  <c r="W16" i="34" s="1"/>
  <c r="W20" i="19"/>
  <c r="W20" i="34" s="1"/>
  <c r="W24" i="19"/>
  <c r="W24" i="34" s="1"/>
  <c r="W28" i="19"/>
  <c r="W28" i="34" s="1"/>
  <c r="W32" i="19"/>
  <c r="W32" i="34" s="1"/>
  <c r="W36" i="19"/>
  <c r="W36" i="34" s="1"/>
  <c r="W40" i="19"/>
  <c r="W40" i="34" s="1"/>
  <c r="W44" i="19"/>
  <c r="W44" i="34" s="1"/>
  <c r="W48" i="19"/>
  <c r="W48" i="34" s="1"/>
  <c r="W52" i="19"/>
  <c r="W52" i="34" s="1"/>
  <c r="W56" i="19"/>
  <c r="W56" i="34" s="1"/>
  <c r="W60" i="19"/>
  <c r="W60" i="34" s="1"/>
  <c r="W64" i="19"/>
  <c r="W64" i="34" s="1"/>
  <c r="X66" i="19"/>
  <c r="X66" i="34" s="1"/>
  <c r="X70" i="19"/>
  <c r="X70" i="34" s="1"/>
  <c r="W63" i="19"/>
  <c r="W63" i="34" s="1"/>
  <c r="W67" i="19"/>
  <c r="W67" i="34" s="1"/>
  <c r="W71" i="34"/>
  <c r="X11" i="19"/>
  <c r="X11" i="34" s="1"/>
  <c r="X15" i="19"/>
  <c r="X15" i="34" s="1"/>
  <c r="X19" i="19"/>
  <c r="X19" i="34" s="1"/>
  <c r="X23" i="19"/>
  <c r="X23" i="34" s="1"/>
  <c r="X27" i="19"/>
  <c r="X27" i="34" s="1"/>
  <c r="X31" i="19"/>
  <c r="X31" i="34" s="1"/>
  <c r="X35" i="19"/>
  <c r="X35" i="34" s="1"/>
  <c r="X39" i="19"/>
  <c r="X39" i="34" s="1"/>
  <c r="X43" i="19"/>
  <c r="X43" i="34" s="1"/>
  <c r="X47" i="19"/>
  <c r="X47" i="34" s="1"/>
  <c r="X51" i="19"/>
  <c r="X51" i="34" s="1"/>
  <c r="X55" i="19"/>
  <c r="X55" i="34" s="1"/>
  <c r="X59" i="19"/>
  <c r="X59" i="34" s="1"/>
  <c r="X63" i="19"/>
  <c r="X63" i="34" s="1"/>
  <c r="X67" i="19"/>
  <c r="X67" i="34" s="1"/>
  <c r="X71" i="34"/>
  <c r="W68" i="19"/>
  <c r="W68" i="34" s="1"/>
  <c r="X37" i="19"/>
  <c r="X37" i="34" s="1"/>
  <c r="X45" i="19"/>
  <c r="X45" i="34" s="1"/>
  <c r="X49" i="19"/>
  <c r="X49" i="34" s="1"/>
  <c r="W6" i="19"/>
  <c r="W6" i="34" s="1"/>
  <c r="W10" i="19"/>
  <c r="W10" i="34" s="1"/>
  <c r="W14" i="19"/>
  <c r="W14" i="34" s="1"/>
  <c r="W18" i="19"/>
  <c r="W18" i="34" s="1"/>
  <c r="W22" i="19"/>
  <c r="W22" i="34" s="1"/>
  <c r="W26" i="19"/>
  <c r="W26" i="34" s="1"/>
  <c r="W30" i="19"/>
  <c r="W30" i="34" s="1"/>
  <c r="W34" i="19"/>
  <c r="W34" i="34" s="1"/>
  <c r="W38" i="19"/>
  <c r="W38" i="34" s="1"/>
  <c r="Z6" i="19"/>
  <c r="Z6" i="34" s="1"/>
  <c r="Z54" i="19"/>
  <c r="Z54" i="34" s="1"/>
  <c r="Y6" i="19"/>
  <c r="Y6" i="34" s="1"/>
  <c r="Y10" i="19"/>
  <c r="Y10" i="34" s="1"/>
  <c r="Y14" i="19"/>
  <c r="Y14" i="34" s="1"/>
  <c r="Y18" i="19"/>
  <c r="Y18" i="34" s="1"/>
  <c r="Y26" i="19"/>
  <c r="Y26" i="34" s="1"/>
  <c r="Y30" i="19"/>
  <c r="Y30" i="34" s="1"/>
  <c r="Y34" i="19"/>
  <c r="Y34" i="34" s="1"/>
  <c r="Y38" i="19"/>
  <c r="Y38" i="34" s="1"/>
  <c r="Y42" i="19"/>
  <c r="Y42" i="34" s="1"/>
  <c r="Y46" i="19"/>
  <c r="Y46" i="34" s="1"/>
  <c r="Y50" i="19"/>
  <c r="Y50" i="34" s="1"/>
  <c r="Y54" i="19"/>
  <c r="Y54" i="34" s="1"/>
  <c r="Y58" i="19"/>
  <c r="Y58" i="34" s="1"/>
  <c r="Y62" i="19"/>
  <c r="Y62" i="34" s="1"/>
  <c r="Y66" i="19"/>
  <c r="Y66" i="34" s="1"/>
  <c r="Y70" i="19"/>
  <c r="Y70" i="34" s="1"/>
  <c r="Z14" i="19"/>
  <c r="Z14" i="34" s="1"/>
  <c r="Z26" i="19"/>
  <c r="Z26" i="34" s="1"/>
  <c r="Z34" i="19"/>
  <c r="Z34" i="34" s="1"/>
  <c r="Z42" i="19"/>
  <c r="Z42" i="34" s="1"/>
  <c r="Z62" i="19"/>
  <c r="Z62" i="34" s="1"/>
  <c r="W5" i="19"/>
  <c r="Y7" i="19"/>
  <c r="Y7" i="34" s="1"/>
  <c r="Y11" i="19"/>
  <c r="Y11" i="34" s="1"/>
  <c r="Y15" i="19"/>
  <c r="Y15" i="34" s="1"/>
  <c r="Y19" i="19"/>
  <c r="Y19" i="34" s="1"/>
  <c r="Y27" i="19"/>
  <c r="Y27" i="34" s="1"/>
  <c r="Y31" i="19"/>
  <c r="Y31" i="34" s="1"/>
  <c r="Y35" i="19"/>
  <c r="Y35" i="34" s="1"/>
  <c r="Y39" i="19"/>
  <c r="Y39" i="34" s="1"/>
  <c r="Y43" i="19"/>
  <c r="Y43" i="34" s="1"/>
  <c r="Y51" i="19"/>
  <c r="Y51" i="34" s="1"/>
  <c r="Y55" i="19"/>
  <c r="Y55" i="34" s="1"/>
  <c r="Y59" i="19"/>
  <c r="Y59" i="34" s="1"/>
  <c r="Y63" i="19"/>
  <c r="Y63" i="34" s="1"/>
  <c r="Y67" i="19"/>
  <c r="Y67" i="34" s="1"/>
  <c r="Y71" i="34"/>
  <c r="Z66" i="19"/>
  <c r="Z66" i="34" s="1"/>
  <c r="X8" i="19"/>
  <c r="X8" i="34" s="1"/>
  <c r="X12" i="19"/>
  <c r="X12" i="34" s="1"/>
  <c r="X16" i="19"/>
  <c r="X16" i="34" s="1"/>
  <c r="X20" i="19"/>
  <c r="X20" i="34" s="1"/>
  <c r="X24" i="19"/>
  <c r="X24" i="34" s="1"/>
  <c r="X28" i="19"/>
  <c r="X28" i="34" s="1"/>
  <c r="X32" i="19"/>
  <c r="X32" i="34" s="1"/>
  <c r="X36" i="19"/>
  <c r="X36" i="34" s="1"/>
  <c r="X40" i="19"/>
  <c r="X40" i="34" s="1"/>
  <c r="X44" i="19"/>
  <c r="X44" i="34" s="1"/>
  <c r="X48" i="19"/>
  <c r="X48" i="34" s="1"/>
  <c r="X52" i="19"/>
  <c r="X52" i="34" s="1"/>
  <c r="X56" i="19"/>
  <c r="X56" i="34" s="1"/>
  <c r="X60" i="19"/>
  <c r="X60" i="34" s="1"/>
  <c r="X64" i="19"/>
  <c r="X64" i="34" s="1"/>
  <c r="X68" i="19"/>
  <c r="X68" i="34" s="1"/>
  <c r="Z27" i="19"/>
  <c r="Z27" i="34" s="1"/>
  <c r="Z35" i="19"/>
  <c r="Z35" i="34" s="1"/>
  <c r="Z39" i="19"/>
  <c r="Z39" i="34" s="1"/>
  <c r="Z43" i="19"/>
  <c r="Z43" i="34" s="1"/>
  <c r="Z47" i="34"/>
  <c r="Z51" i="19"/>
  <c r="Z51" i="34" s="1"/>
  <c r="Z55" i="19"/>
  <c r="Z55" i="34" s="1"/>
  <c r="Z59" i="19"/>
  <c r="Z59" i="34" s="1"/>
  <c r="Z63" i="19"/>
  <c r="Z63" i="34" s="1"/>
  <c r="Y47" i="19"/>
  <c r="Y47" i="34" s="1"/>
  <c r="Z50" i="19"/>
  <c r="Z50" i="34" s="1"/>
  <c r="Y8" i="19"/>
  <c r="Y8" i="34" s="1"/>
  <c r="Y28" i="19"/>
  <c r="Y28" i="34" s="1"/>
  <c r="Y36" i="19"/>
  <c r="Y36" i="34" s="1"/>
  <c r="Y48" i="19"/>
  <c r="Y48" i="34" s="1"/>
  <c r="Z18" i="19"/>
  <c r="Z18" i="34" s="1"/>
  <c r="Z70" i="19"/>
  <c r="Z70" i="34" s="1"/>
  <c r="X5" i="19"/>
  <c r="X9" i="19"/>
  <c r="X9" i="34" s="1"/>
  <c r="X13" i="19"/>
  <c r="X13" i="34" s="1"/>
  <c r="X17" i="19"/>
  <c r="X17" i="34" s="1"/>
  <c r="X21" i="19"/>
  <c r="X21" i="34" s="1"/>
  <c r="X25" i="19"/>
  <c r="X25" i="34" s="1"/>
  <c r="X29" i="19"/>
  <c r="X29" i="34" s="1"/>
  <c r="X33" i="19"/>
  <c r="X33" i="34" s="1"/>
  <c r="X41" i="19"/>
  <c r="X41" i="34" s="1"/>
  <c r="X53" i="19"/>
  <c r="X53" i="34" s="1"/>
  <c r="X57" i="19"/>
  <c r="X57" i="34" s="1"/>
  <c r="X61" i="19"/>
  <c r="X61" i="34" s="1"/>
  <c r="X65" i="19"/>
  <c r="X65" i="34" s="1"/>
  <c r="X69" i="19"/>
  <c r="X69" i="34" s="1"/>
  <c r="Z8" i="19"/>
  <c r="Z8" i="34" s="1"/>
  <c r="Z12" i="19"/>
  <c r="Z12" i="34" s="1"/>
  <c r="Z16" i="19"/>
  <c r="Z16" i="34" s="1"/>
  <c r="Z20" i="19"/>
  <c r="Z20" i="34" s="1"/>
  <c r="Z24" i="19"/>
  <c r="Z24" i="34" s="1"/>
  <c r="Z28" i="19"/>
  <c r="Z28" i="34" s="1"/>
  <c r="Z32" i="19"/>
  <c r="Z32" i="34" s="1"/>
  <c r="Z36" i="19"/>
  <c r="Z36" i="34" s="1"/>
  <c r="Z40" i="19"/>
  <c r="Z40" i="34" s="1"/>
  <c r="Z44" i="19"/>
  <c r="Z44" i="34" s="1"/>
  <c r="Z48" i="19"/>
  <c r="Z48" i="34" s="1"/>
  <c r="Z52" i="19"/>
  <c r="Z52" i="34" s="1"/>
  <c r="Z56" i="19"/>
  <c r="Z56" i="34" s="1"/>
  <c r="Z60" i="19"/>
  <c r="Z60" i="34" s="1"/>
  <c r="Z64" i="19"/>
  <c r="Z64" i="34" s="1"/>
  <c r="Z68" i="19"/>
  <c r="Z68" i="34" s="1"/>
  <c r="Z10" i="19"/>
  <c r="Z10" i="34" s="1"/>
  <c r="Z30" i="19"/>
  <c r="Z30" i="34" s="1"/>
  <c r="Z38" i="19"/>
  <c r="Z38" i="34" s="1"/>
  <c r="Z58" i="19"/>
  <c r="Z58" i="34" s="1"/>
  <c r="W42" i="19"/>
  <c r="W42" i="34" s="1"/>
  <c r="W46" i="19"/>
  <c r="W46" i="34" s="1"/>
  <c r="W50" i="19"/>
  <c r="W50" i="34" s="1"/>
  <c r="W54" i="19"/>
  <c r="W54" i="34" s="1"/>
  <c r="W58" i="19"/>
  <c r="W58" i="34" s="1"/>
  <c r="W62" i="19"/>
  <c r="W62" i="34" s="1"/>
  <c r="W66" i="19"/>
  <c r="W66" i="34" s="1"/>
  <c r="W70" i="19"/>
  <c r="W70" i="34" s="1"/>
  <c r="Y5" i="19"/>
  <c r="Y9" i="19"/>
  <c r="Y9" i="34" s="1"/>
  <c r="Y13" i="19"/>
  <c r="Y13" i="34" s="1"/>
  <c r="Y17" i="19"/>
  <c r="Y17" i="34" s="1"/>
  <c r="Y21" i="19"/>
  <c r="Y21" i="34" s="1"/>
  <c r="Y25" i="19"/>
  <c r="Y25" i="34" s="1"/>
  <c r="Y29" i="19"/>
  <c r="Y29" i="34" s="1"/>
  <c r="Y33" i="19"/>
  <c r="Y33" i="34" s="1"/>
  <c r="Y37" i="19"/>
  <c r="Y37" i="34" s="1"/>
  <c r="Y41" i="19"/>
  <c r="Y41" i="34" s="1"/>
  <c r="Y45" i="19"/>
  <c r="Y45" i="34" s="1"/>
  <c r="Y49" i="19"/>
  <c r="Y49" i="34" s="1"/>
  <c r="Y53" i="19"/>
  <c r="Y53" i="34" s="1"/>
  <c r="Y57" i="19"/>
  <c r="Y57" i="34" s="1"/>
  <c r="Y61" i="19"/>
  <c r="Y61" i="34" s="1"/>
  <c r="Y65" i="19"/>
  <c r="Y65" i="34" s="1"/>
  <c r="Y69" i="19"/>
  <c r="Y69" i="34" s="1"/>
  <c r="Z46" i="19"/>
  <c r="Z46" i="34" s="1"/>
  <c r="Z5" i="19"/>
  <c r="Z9" i="19"/>
  <c r="Z9" i="34" s="1"/>
  <c r="Z13" i="19"/>
  <c r="Z13" i="34" s="1"/>
  <c r="Z17" i="19"/>
  <c r="Z17" i="34" s="1"/>
  <c r="Z21" i="19"/>
  <c r="Z21" i="34" s="1"/>
  <c r="Z25" i="19"/>
  <c r="Z25" i="34" s="1"/>
  <c r="Z29" i="19"/>
  <c r="Z29" i="34" s="1"/>
  <c r="Z33" i="19"/>
  <c r="Z33" i="34" s="1"/>
  <c r="Z37" i="19"/>
  <c r="Z37" i="34" s="1"/>
  <c r="Z41" i="19"/>
  <c r="Z41" i="34" s="1"/>
  <c r="Z45" i="19"/>
  <c r="Z45" i="34" s="1"/>
  <c r="Z49" i="19"/>
  <c r="Z49" i="34" s="1"/>
  <c r="Z53" i="19"/>
  <c r="Z53" i="34" s="1"/>
  <c r="Z57" i="19"/>
  <c r="Z57" i="34" s="1"/>
  <c r="Z61" i="19"/>
  <c r="Z61" i="34" s="1"/>
  <c r="Z65" i="19"/>
  <c r="Z65" i="34" s="1"/>
  <c r="Z69" i="19"/>
  <c r="Z69" i="34" s="1"/>
  <c r="Y22" i="19"/>
  <c r="Y22" i="34" s="1"/>
  <c r="Z22" i="19"/>
  <c r="Z22" i="34" s="1"/>
  <c r="Y23" i="19"/>
  <c r="Y23" i="34" s="1"/>
  <c r="IG40" i="6"/>
  <c r="IH40" i="6" s="1"/>
  <c r="IC79" i="6"/>
  <c r="ID79" i="6" s="1"/>
  <c r="IG74" i="6"/>
  <c r="IH74" i="6" s="1"/>
  <c r="IC16" i="6"/>
  <c r="IC20" i="6"/>
  <c r="ID20" i="6" s="1"/>
  <c r="IC24" i="6"/>
  <c r="ID24" i="6" s="1"/>
  <c r="IC28" i="6"/>
  <c r="ID28" i="6" s="1"/>
  <c r="IC32" i="6"/>
  <c r="ID32" i="6" s="1"/>
  <c r="IC36" i="6"/>
  <c r="ID36" i="6" s="1"/>
  <c r="IC40" i="6"/>
  <c r="ID40" i="6" s="1"/>
  <c r="IC44" i="6"/>
  <c r="ID44" i="6" s="1"/>
  <c r="IC52" i="6"/>
  <c r="ID52" i="6" s="1"/>
  <c r="IC56" i="6"/>
  <c r="ID56" i="6" s="1"/>
  <c r="IC68" i="6"/>
  <c r="ID68" i="6" s="1"/>
  <c r="IC72" i="6"/>
  <c r="ID72" i="6" s="1"/>
  <c r="IC76" i="6"/>
  <c r="ID76" i="6" s="1"/>
  <c r="IC80" i="6"/>
  <c r="ID80" i="6" s="1"/>
  <c r="IG19" i="6"/>
  <c r="IH19" i="6" s="1"/>
  <c r="IG23" i="6"/>
  <c r="IH23" i="6" s="1"/>
  <c r="IG27" i="6"/>
  <c r="IH27" i="6" s="1"/>
  <c r="IG31" i="6"/>
  <c r="T31" i="6" s="1"/>
  <c r="IG35" i="6"/>
  <c r="T35" i="6" s="1"/>
  <c r="IG39" i="6"/>
  <c r="IH39" i="6" s="1"/>
  <c r="IG47" i="6"/>
  <c r="IH47" i="6" s="1"/>
  <c r="IG51" i="6"/>
  <c r="IH51" i="6" s="1"/>
  <c r="IG55" i="6"/>
  <c r="IH55" i="6" s="1"/>
  <c r="IG59" i="6"/>
  <c r="IH59" i="6" s="1"/>
  <c r="IG63" i="6"/>
  <c r="IH63" i="6" s="1"/>
  <c r="IG75" i="6"/>
  <c r="IG79" i="6"/>
  <c r="T79" i="6" s="1"/>
  <c r="IO38" i="6"/>
  <c r="IP38" i="6" s="1"/>
  <c r="JQ13" i="6"/>
  <c r="HS13" i="6"/>
  <c r="IF13" i="6"/>
  <c r="IO46" i="6"/>
  <c r="IP46" i="6" s="1"/>
  <c r="IG43" i="6"/>
  <c r="T43" i="6" s="1"/>
  <c r="HU42" i="6"/>
  <c r="HV42" i="6" s="1"/>
  <c r="HU50" i="6"/>
  <c r="HV50" i="6" s="1"/>
  <c r="HU54" i="6"/>
  <c r="HV54" i="6" s="1"/>
  <c r="HU58" i="6"/>
  <c r="HV58" i="6" s="1"/>
  <c r="IC19" i="6"/>
  <c r="ID19" i="6" s="1"/>
  <c r="IC23" i="6"/>
  <c r="ID23" i="6" s="1"/>
  <c r="IC27" i="6"/>
  <c r="ID27" i="6" s="1"/>
  <c r="IC31" i="6"/>
  <c r="ID31" i="6" s="1"/>
  <c r="IC35" i="6"/>
  <c r="ID35" i="6" s="1"/>
  <c r="IC39" i="6"/>
  <c r="ID39" i="6" s="1"/>
  <c r="IC43" i="6"/>
  <c r="ID43" i="6" s="1"/>
  <c r="IC47" i="6"/>
  <c r="ID47" i="6" s="1"/>
  <c r="IC51" i="6"/>
  <c r="ID51" i="6" s="1"/>
  <c r="IC55" i="6"/>
  <c r="ID55" i="6" s="1"/>
  <c r="IC59" i="6"/>
  <c r="ID59" i="6" s="1"/>
  <c r="IC67" i="6"/>
  <c r="ID67" i="6" s="1"/>
  <c r="IC71" i="6"/>
  <c r="ID71" i="6" s="1"/>
  <c r="IC75" i="6"/>
  <c r="ID75" i="6" s="1"/>
  <c r="IG18" i="6"/>
  <c r="T18" i="6" s="1"/>
  <c r="IG22" i="6"/>
  <c r="IH22" i="6" s="1"/>
  <c r="IG26" i="6"/>
  <c r="T26" i="6" s="1"/>
  <c r="IG30" i="6"/>
  <c r="IH30" i="6" s="1"/>
  <c r="IG34" i="6"/>
  <c r="T34" i="6" s="1"/>
  <c r="IG38" i="6"/>
  <c r="T38" i="6" s="1"/>
  <c r="IG42" i="6"/>
  <c r="T42" i="6" s="1"/>
  <c r="IG46" i="6"/>
  <c r="T46" i="6" s="1"/>
  <c r="IG54" i="6"/>
  <c r="IH54" i="6" s="1"/>
  <c r="IG66" i="6"/>
  <c r="IH66" i="6" s="1"/>
  <c r="IG78" i="6"/>
  <c r="IG12" i="6"/>
  <c r="IO77" i="6"/>
  <c r="IP77" i="6" s="1"/>
  <c r="IE13" i="6"/>
  <c r="IO57" i="6"/>
  <c r="IP57" i="6" s="1"/>
  <c r="IO61" i="6"/>
  <c r="IP61" i="6" s="1"/>
  <c r="IO73" i="6"/>
  <c r="IP73" i="6" s="1"/>
  <c r="HU17" i="6"/>
  <c r="HV17" i="6" s="1"/>
  <c r="HU45" i="6"/>
  <c r="HV45" i="6" s="1"/>
  <c r="HU57" i="6"/>
  <c r="HV57" i="6" s="1"/>
  <c r="HU81" i="6"/>
  <c r="HV81" i="6" s="1"/>
  <c r="IC18" i="6"/>
  <c r="ID18" i="6" s="1"/>
  <c r="IC22" i="6"/>
  <c r="ID22" i="6" s="1"/>
  <c r="IC26" i="6"/>
  <c r="ID26" i="6" s="1"/>
  <c r="IC38" i="6"/>
  <c r="ID38" i="6" s="1"/>
  <c r="IC42" i="6"/>
  <c r="ID42" i="6" s="1"/>
  <c r="IC70" i="6"/>
  <c r="ID70" i="6" s="1"/>
  <c r="IC74" i="6"/>
  <c r="ID74" i="6" s="1"/>
  <c r="IC78" i="6"/>
  <c r="ID78" i="6" s="1"/>
  <c r="IG17" i="6"/>
  <c r="T17" i="6" s="1"/>
  <c r="IG21" i="6"/>
  <c r="IH21" i="6" s="1"/>
  <c r="IG25" i="6"/>
  <c r="IH25" i="6" s="1"/>
  <c r="IG37" i="6"/>
  <c r="T37" i="6" s="1"/>
  <c r="IG41" i="6"/>
  <c r="T41" i="6" s="1"/>
  <c r="IG45" i="6"/>
  <c r="IH45" i="6" s="1"/>
  <c r="IG49" i="6"/>
  <c r="T49" i="6" s="1"/>
  <c r="IG73" i="6"/>
  <c r="IH73" i="6" s="1"/>
  <c r="IG77" i="6"/>
  <c r="IG81" i="6"/>
  <c r="IO64" i="6"/>
  <c r="IP64" i="6" s="1"/>
  <c r="IM13" i="6"/>
  <c r="IO72" i="6"/>
  <c r="IP72" i="6" s="1"/>
  <c r="IO44" i="6"/>
  <c r="IP44" i="6" s="1"/>
  <c r="IO48" i="6"/>
  <c r="IP48" i="6" s="1"/>
  <c r="IC34" i="6"/>
  <c r="ID34" i="6" s="1"/>
  <c r="IC66" i="6"/>
  <c r="ID66" i="6" s="1"/>
  <c r="IG29" i="6"/>
  <c r="T29" i="6" s="1"/>
  <c r="IG33" i="6"/>
  <c r="IH33" i="6" s="1"/>
  <c r="IG57" i="6"/>
  <c r="IH57" i="6" s="1"/>
  <c r="IG69" i="6"/>
  <c r="IH69" i="6" s="1"/>
  <c r="IO68" i="6"/>
  <c r="IP68" i="6" s="1"/>
  <c r="HU69" i="6"/>
  <c r="HV69" i="6" s="1"/>
  <c r="IC62" i="6"/>
  <c r="ID62" i="6" s="1"/>
  <c r="IG61" i="6"/>
  <c r="IH61" i="6" s="1"/>
  <c r="IG65" i="6"/>
  <c r="T65" i="6" s="1"/>
  <c r="IB13" i="6"/>
  <c r="IG11" i="6"/>
  <c r="IO52" i="6"/>
  <c r="IP52" i="6" s="1"/>
  <c r="IO56" i="6"/>
  <c r="IP56" i="6" s="1"/>
  <c r="IO19" i="6"/>
  <c r="IP19" i="6" s="1"/>
  <c r="IO76" i="6"/>
  <c r="IP76" i="6" s="1"/>
  <c r="IO36" i="6"/>
  <c r="IP36" i="6" s="1"/>
  <c r="IO60" i="6"/>
  <c r="IP60" i="6" s="1"/>
  <c r="IO80" i="6"/>
  <c r="IP80" i="6" s="1"/>
  <c r="IO40" i="6"/>
  <c r="IP40" i="6" s="1"/>
  <c r="IC17" i="6"/>
  <c r="ID17" i="6" s="1"/>
  <c r="IC21" i="6"/>
  <c r="ID21" i="6" s="1"/>
  <c r="IC25" i="6"/>
  <c r="ID25" i="6" s="1"/>
  <c r="IC29" i="6"/>
  <c r="ID29" i="6" s="1"/>
  <c r="IC33" i="6"/>
  <c r="ID33" i="6" s="1"/>
  <c r="IC37" i="6"/>
  <c r="ID37" i="6" s="1"/>
  <c r="IC41" i="6"/>
  <c r="ID41" i="6" s="1"/>
  <c r="IC45" i="6"/>
  <c r="ID45" i="6" s="1"/>
  <c r="IC49" i="6"/>
  <c r="ID49" i="6" s="1"/>
  <c r="IC57" i="6"/>
  <c r="ID57" i="6" s="1"/>
  <c r="IC69" i="6"/>
  <c r="ID69" i="6" s="1"/>
  <c r="IC77" i="6"/>
  <c r="ID77" i="6" s="1"/>
  <c r="IC81" i="6"/>
  <c r="ID81" i="6" s="1"/>
  <c r="IG16" i="6"/>
  <c r="IG20" i="6"/>
  <c r="IH20" i="6" s="1"/>
  <c r="IG24" i="6"/>
  <c r="IH24" i="6" s="1"/>
  <c r="IG28" i="6"/>
  <c r="IH28" i="6" s="1"/>
  <c r="IG32" i="6"/>
  <c r="IH32" i="6" s="1"/>
  <c r="IG36" i="6"/>
  <c r="IH36" i="6" s="1"/>
  <c r="IG44" i="6"/>
  <c r="IH44" i="6" s="1"/>
  <c r="IG72" i="6"/>
  <c r="IH72" i="6" s="1"/>
  <c r="IG76" i="6"/>
  <c r="IG80" i="6"/>
  <c r="IA13" i="6"/>
  <c r="HU34" i="6"/>
  <c r="HV34" i="6" s="1"/>
  <c r="HU25" i="6"/>
  <c r="HV25" i="6" s="1"/>
  <c r="HU33" i="6"/>
  <c r="HV33" i="6" s="1"/>
  <c r="HU37" i="6"/>
  <c r="HV37" i="6" s="1"/>
  <c r="HU41" i="6"/>
  <c r="HV41" i="6" s="1"/>
  <c r="HU49" i="6"/>
  <c r="HV49" i="6" s="1"/>
  <c r="HU53" i="6"/>
  <c r="HV53" i="6" s="1"/>
  <c r="HU61" i="6"/>
  <c r="HV61" i="6" s="1"/>
  <c r="HU65" i="6"/>
  <c r="HV65" i="6" s="1"/>
  <c r="HU73" i="6"/>
  <c r="HV73" i="6" s="1"/>
  <c r="HU77" i="6"/>
  <c r="HV77" i="6" s="1"/>
  <c r="HU66" i="6"/>
  <c r="HV66" i="6" s="1"/>
  <c r="HU12" i="6"/>
  <c r="IO25" i="6"/>
  <c r="IP25" i="6" s="1"/>
  <c r="IO65" i="6"/>
  <c r="IP65" i="6" s="1"/>
  <c r="IO81" i="6"/>
  <c r="IP81" i="6" s="1"/>
  <c r="IO28" i="6"/>
  <c r="IP28" i="6" s="1"/>
  <c r="IO33" i="6"/>
  <c r="IP33" i="6" s="1"/>
  <c r="IO53" i="6"/>
  <c r="IP53" i="6" s="1"/>
  <c r="IO69" i="6"/>
  <c r="IP69" i="6" s="1"/>
  <c r="HU18" i="6"/>
  <c r="HV18" i="6" s="1"/>
  <c r="IO11" i="6"/>
  <c r="IO32" i="6"/>
  <c r="IP32" i="6" s="1"/>
  <c r="IO49" i="6"/>
  <c r="IP49" i="6" s="1"/>
  <c r="HU74" i="6"/>
  <c r="HV74" i="6" s="1"/>
  <c r="HU56" i="6"/>
  <c r="HV56" i="6" s="1"/>
  <c r="HU64" i="6"/>
  <c r="HV64" i="6" s="1"/>
  <c r="IN13" i="6"/>
  <c r="IO16" i="6"/>
  <c r="IO20" i="6"/>
  <c r="IP20" i="6" s="1"/>
  <c r="IO24" i="6"/>
  <c r="IP24" i="6" s="1"/>
  <c r="HT13" i="6"/>
  <c r="HU46" i="6"/>
  <c r="HV46" i="6" s="1"/>
  <c r="HU62" i="6"/>
  <c r="HV62" i="6" s="1"/>
  <c r="HU70" i="6"/>
  <c r="HV70" i="6" s="1"/>
  <c r="IC61" i="6"/>
  <c r="ID61" i="6" s="1"/>
  <c r="IC73" i="6"/>
  <c r="ID73" i="6" s="1"/>
  <c r="IO66" i="6"/>
  <c r="IP66" i="6" s="1"/>
  <c r="HW13" i="6"/>
  <c r="HX13" i="6"/>
  <c r="HY11" i="6"/>
  <c r="HU22" i="6"/>
  <c r="HV22" i="6" s="1"/>
  <c r="HY12" i="6"/>
  <c r="IG48" i="6"/>
  <c r="T48" i="6" s="1"/>
  <c r="HU38" i="6"/>
  <c r="HV38" i="6" s="1"/>
  <c r="IO21" i="6"/>
  <c r="IP21" i="6" s="1"/>
  <c r="IO37" i="6"/>
  <c r="IP37" i="6" s="1"/>
  <c r="HU24" i="6"/>
  <c r="HV24" i="6" s="1"/>
  <c r="IO12" i="6"/>
  <c r="HU11" i="6"/>
  <c r="IC30" i="6"/>
  <c r="ID30" i="6" s="1"/>
  <c r="HU60" i="6"/>
  <c r="HV60" i="6" s="1"/>
  <c r="HU68" i="6"/>
  <c r="HV68" i="6" s="1"/>
  <c r="HU26" i="6"/>
  <c r="HV26" i="6" s="1"/>
  <c r="IC12" i="6"/>
  <c r="IO41" i="6"/>
  <c r="IP41" i="6" s="1"/>
  <c r="IW13" i="6"/>
  <c r="IC11" i="6"/>
  <c r="HU30" i="6"/>
  <c r="HV30" i="6" s="1"/>
  <c r="HU78" i="6"/>
  <c r="HV78" i="6" s="1"/>
  <c r="IO29" i="6"/>
  <c r="IP29" i="6" s="1"/>
  <c r="HU48" i="6"/>
  <c r="HV48" i="6" s="1"/>
  <c r="IG56" i="6"/>
  <c r="IH56" i="6" s="1"/>
  <c r="HU16" i="6"/>
  <c r="IO17" i="6"/>
  <c r="IP17" i="6" s="1"/>
  <c r="IO45" i="6"/>
  <c r="IP45" i="6" s="1"/>
  <c r="HU44" i="6"/>
  <c r="HV44" i="6" s="1"/>
  <c r="HU76" i="6"/>
  <c r="HV76" i="6" s="1"/>
  <c r="IO23" i="6"/>
  <c r="IP23" i="6" s="1"/>
  <c r="Y12" i="34"/>
  <c r="IO27" i="6"/>
  <c r="IP27" i="6" s="1"/>
  <c r="Y16" i="34"/>
  <c r="IO31" i="6"/>
  <c r="IP31" i="6" s="1"/>
  <c r="Y20" i="34"/>
  <c r="IO35" i="6"/>
  <c r="IP35" i="6" s="1"/>
  <c r="Y24" i="34"/>
  <c r="IO43" i="6"/>
  <c r="IP43" i="6" s="1"/>
  <c r="Y32" i="34"/>
  <c r="IO55" i="6"/>
  <c r="IP55" i="6" s="1"/>
  <c r="IO63" i="6"/>
  <c r="IP63" i="6" s="1"/>
  <c r="IO67" i="6"/>
  <c r="IP67" i="6" s="1"/>
  <c r="IO71" i="6"/>
  <c r="IP71" i="6" s="1"/>
  <c r="IO75" i="6"/>
  <c r="IP75" i="6" s="1"/>
  <c r="IO79" i="6"/>
  <c r="IP79" i="6" s="1"/>
  <c r="Y68" i="34"/>
  <c r="Y56" i="34"/>
  <c r="Y52" i="34"/>
  <c r="Y64" i="34"/>
  <c r="HU80" i="6"/>
  <c r="HV80" i="6" s="1"/>
  <c r="HU28" i="6"/>
  <c r="HV28" i="6" s="1"/>
  <c r="IO59" i="6"/>
  <c r="IP59" i="6" s="1"/>
  <c r="Y44" i="34"/>
  <c r="HU29" i="6"/>
  <c r="HV29" i="6" s="1"/>
  <c r="HU40" i="6"/>
  <c r="HV40" i="6" s="1"/>
  <c r="HU72" i="6"/>
  <c r="HV72" i="6" s="1"/>
  <c r="IO47" i="6"/>
  <c r="IP47" i="6" s="1"/>
  <c r="Y60" i="34"/>
  <c r="HU36" i="6"/>
  <c r="HV36" i="6" s="1"/>
  <c r="HU20" i="6"/>
  <c r="HV20" i="6" s="1"/>
  <c r="HU52" i="6"/>
  <c r="HV52" i="6" s="1"/>
  <c r="HU21" i="6"/>
  <c r="HV21" i="6" s="1"/>
  <c r="HU32" i="6"/>
  <c r="HV32" i="6" s="1"/>
  <c r="IO39" i="6"/>
  <c r="IP39" i="6" s="1"/>
  <c r="HU23" i="6"/>
  <c r="HV23" i="6" s="1"/>
  <c r="HU27" i="6"/>
  <c r="HV27" i="6" s="1"/>
  <c r="HU31" i="6"/>
  <c r="HV31" i="6" s="1"/>
  <c r="HU35" i="6"/>
  <c r="HV35" i="6" s="1"/>
  <c r="HU39" i="6"/>
  <c r="HV39" i="6" s="1"/>
  <c r="HU43" i="6"/>
  <c r="HV43" i="6" s="1"/>
  <c r="HU47" i="6"/>
  <c r="HV47" i="6" s="1"/>
  <c r="HU63" i="6"/>
  <c r="HV63" i="6" s="1"/>
  <c r="HU67" i="6"/>
  <c r="HV67" i="6" s="1"/>
  <c r="HU71" i="6"/>
  <c r="HV71" i="6" s="1"/>
  <c r="HU75" i="6"/>
  <c r="HV75" i="6" s="1"/>
  <c r="HU79" i="6"/>
  <c r="HV79" i="6" s="1"/>
  <c r="IO18" i="6"/>
  <c r="IP18" i="6" s="1"/>
  <c r="Z7" i="34"/>
  <c r="IO22" i="6"/>
  <c r="IP22" i="6" s="1"/>
  <c r="Z11" i="34"/>
  <c r="IO26" i="6"/>
  <c r="IP26" i="6" s="1"/>
  <c r="Z15" i="34"/>
  <c r="IO30" i="6"/>
  <c r="IP30" i="6" s="1"/>
  <c r="Z19" i="34"/>
  <c r="IO34" i="6"/>
  <c r="IP34" i="6" s="1"/>
  <c r="Z23" i="34"/>
  <c r="IO42" i="6"/>
  <c r="IP42" i="6" s="1"/>
  <c r="Z31" i="34"/>
  <c r="IO50" i="6"/>
  <c r="IP50" i="6" s="1"/>
  <c r="IO54" i="6"/>
  <c r="IP54" i="6" s="1"/>
  <c r="IO58" i="6"/>
  <c r="IP58" i="6" s="1"/>
  <c r="IO62" i="6"/>
  <c r="IP62" i="6" s="1"/>
  <c r="IO70" i="6"/>
  <c r="IP70" i="6" s="1"/>
  <c r="IO74" i="6"/>
  <c r="IP74" i="6" s="1"/>
  <c r="IO78" i="6"/>
  <c r="IP78" i="6" s="1"/>
  <c r="Z67" i="34"/>
  <c r="Z71" i="34"/>
  <c r="IG60" i="6"/>
  <c r="IG67" i="6"/>
  <c r="IG71" i="6"/>
  <c r="IG64" i="6"/>
  <c r="IC65" i="6"/>
  <c r="ID65" i="6" s="1"/>
  <c r="IC64" i="6"/>
  <c r="ID64" i="6" s="1"/>
  <c r="IC58" i="6"/>
  <c r="ID58" i="6" s="1"/>
  <c r="IG62" i="6"/>
  <c r="IC60" i="6"/>
  <c r="ID60" i="6" s="1"/>
  <c r="IG58" i="6"/>
  <c r="IC54" i="6"/>
  <c r="ID54" i="6" s="1"/>
  <c r="IG52" i="6"/>
  <c r="IG50" i="6"/>
  <c r="IC50" i="6"/>
  <c r="ID50" i="6" s="1"/>
  <c r="IC48" i="6"/>
  <c r="ID48" i="6" s="1"/>
  <c r="IC46" i="6"/>
  <c r="ID46" i="6" s="1"/>
  <c r="IG70" i="6"/>
  <c r="IG68" i="6"/>
  <c r="IC63" i="6"/>
  <c r="ID63" i="6" s="1"/>
  <c r="IG53" i="6"/>
  <c r="IC53" i="6"/>
  <c r="ID53" i="6" s="1"/>
  <c r="HU59" i="6"/>
  <c r="HV59" i="6" s="1"/>
  <c r="HU55" i="6"/>
  <c r="HV55" i="6" s="1"/>
  <c r="IO51" i="6"/>
  <c r="IP51" i="6" s="1"/>
  <c r="Y40" i="34"/>
  <c r="HU51" i="6"/>
  <c r="HV51" i="6" s="1"/>
  <c r="ER13" i="6"/>
  <c r="HU19" i="6"/>
  <c r="HV19" i="6" s="1"/>
  <c r="JM13" i="6"/>
  <c r="JU13" i="6"/>
  <c r="IS13" i="6"/>
  <c r="JA13" i="6"/>
  <c r="JI13" i="6"/>
  <c r="JN19" i="6"/>
  <c r="IT19" i="6"/>
  <c r="AU1" i="7"/>
  <c r="AT1" i="7"/>
  <c r="AQ1" i="7"/>
  <c r="AP1" i="7"/>
  <c r="AM1" i="7"/>
  <c r="AL1" i="7"/>
  <c r="AV82" i="7"/>
  <c r="AW82" i="7" s="1"/>
  <c r="AR82" i="7"/>
  <c r="AS82" i="7" s="1"/>
  <c r="AN82" i="7"/>
  <c r="AO82" i="7" s="1"/>
  <c r="AV81" i="7"/>
  <c r="AW81" i="7" s="1"/>
  <c r="AR81" i="7"/>
  <c r="AS81" i="7" s="1"/>
  <c r="AN81" i="7"/>
  <c r="AO81" i="7" s="1"/>
  <c r="AV80" i="7"/>
  <c r="AW80" i="7" s="1"/>
  <c r="AR80" i="7"/>
  <c r="AS80" i="7" s="1"/>
  <c r="AN80" i="7"/>
  <c r="AO80" i="7" s="1"/>
  <c r="AV79" i="7"/>
  <c r="AW79" i="7" s="1"/>
  <c r="AR79" i="7"/>
  <c r="AS79" i="7" s="1"/>
  <c r="AN79" i="7"/>
  <c r="AO79" i="7" s="1"/>
  <c r="AV78" i="7"/>
  <c r="AW78" i="7" s="1"/>
  <c r="AR78" i="7"/>
  <c r="AS78" i="7" s="1"/>
  <c r="AN78" i="7"/>
  <c r="AO78" i="7" s="1"/>
  <c r="AV77" i="7"/>
  <c r="AW77" i="7" s="1"/>
  <c r="AR77" i="7"/>
  <c r="AS77" i="7" s="1"/>
  <c r="AN77" i="7"/>
  <c r="AO77" i="7" s="1"/>
  <c r="AV76" i="7"/>
  <c r="AW76" i="7" s="1"/>
  <c r="AR76" i="7"/>
  <c r="AS76" i="7" s="1"/>
  <c r="AN76" i="7"/>
  <c r="AO76" i="7" s="1"/>
  <c r="AV75" i="7"/>
  <c r="AW75" i="7" s="1"/>
  <c r="AR75" i="7"/>
  <c r="AS75" i="7" s="1"/>
  <c r="AN75" i="7"/>
  <c r="AO75" i="7" s="1"/>
  <c r="AV74" i="7"/>
  <c r="AW74" i="7" s="1"/>
  <c r="AR74" i="7"/>
  <c r="AS74" i="7" s="1"/>
  <c r="AN74" i="7"/>
  <c r="AO74" i="7" s="1"/>
  <c r="AV73" i="7"/>
  <c r="AW73" i="7" s="1"/>
  <c r="AR73" i="7"/>
  <c r="AS73" i="7" s="1"/>
  <c r="AN73" i="7"/>
  <c r="AO73" i="7" s="1"/>
  <c r="AV72" i="7"/>
  <c r="AW72" i="7" s="1"/>
  <c r="AR72" i="7"/>
  <c r="AS72" i="7" s="1"/>
  <c r="AN72" i="7"/>
  <c r="AO72" i="7" s="1"/>
  <c r="AV71" i="7"/>
  <c r="AW71" i="7" s="1"/>
  <c r="AR71" i="7"/>
  <c r="AS71" i="7" s="1"/>
  <c r="AN71" i="7"/>
  <c r="AO71" i="7" s="1"/>
  <c r="AV70" i="7"/>
  <c r="AW70" i="7" s="1"/>
  <c r="AR70" i="7"/>
  <c r="AS70" i="7" s="1"/>
  <c r="AN70" i="7"/>
  <c r="AO70" i="7" s="1"/>
  <c r="AV69" i="7"/>
  <c r="AW69" i="7" s="1"/>
  <c r="AR69" i="7"/>
  <c r="AS69" i="7" s="1"/>
  <c r="AN69" i="7"/>
  <c r="AO69" i="7" s="1"/>
  <c r="AV68" i="7"/>
  <c r="AW68" i="7" s="1"/>
  <c r="AR68" i="7"/>
  <c r="AS68" i="7" s="1"/>
  <c r="AN68" i="7"/>
  <c r="AO68" i="7" s="1"/>
  <c r="AV67" i="7"/>
  <c r="AW67" i="7" s="1"/>
  <c r="AR67" i="7"/>
  <c r="AS67" i="7" s="1"/>
  <c r="AN67" i="7"/>
  <c r="AO67" i="7" s="1"/>
  <c r="AV66" i="7"/>
  <c r="AW66" i="7" s="1"/>
  <c r="AR66" i="7"/>
  <c r="AS66" i="7" s="1"/>
  <c r="AN66" i="7"/>
  <c r="AO66" i="7" s="1"/>
  <c r="AV65" i="7"/>
  <c r="AW65" i="7" s="1"/>
  <c r="AR65" i="7"/>
  <c r="AS65" i="7" s="1"/>
  <c r="AN65" i="7"/>
  <c r="AO65" i="7" s="1"/>
  <c r="AV64" i="7"/>
  <c r="AW64" i="7" s="1"/>
  <c r="AR64" i="7"/>
  <c r="AS64" i="7" s="1"/>
  <c r="AN64" i="7"/>
  <c r="AO64" i="7" s="1"/>
  <c r="AV63" i="7"/>
  <c r="AW63" i="7" s="1"/>
  <c r="AR63" i="7"/>
  <c r="AS63" i="7" s="1"/>
  <c r="AN63" i="7"/>
  <c r="AO63" i="7" s="1"/>
  <c r="AV62" i="7"/>
  <c r="AW62" i="7" s="1"/>
  <c r="AR62" i="7"/>
  <c r="AS62" i="7" s="1"/>
  <c r="AN62" i="7"/>
  <c r="AO62" i="7" s="1"/>
  <c r="AV61" i="7"/>
  <c r="AW61" i="7" s="1"/>
  <c r="AR61" i="7"/>
  <c r="AS61" i="7" s="1"/>
  <c r="AN61" i="7"/>
  <c r="AO61" i="7" s="1"/>
  <c r="AV60" i="7"/>
  <c r="AW60" i="7" s="1"/>
  <c r="AR60" i="7"/>
  <c r="AS60" i="7" s="1"/>
  <c r="AN60" i="7"/>
  <c r="AO60" i="7" s="1"/>
  <c r="AV59" i="7"/>
  <c r="AW59" i="7" s="1"/>
  <c r="AR59" i="7"/>
  <c r="AS59" i="7" s="1"/>
  <c r="AN59" i="7"/>
  <c r="AO59" i="7" s="1"/>
  <c r="AV58" i="7"/>
  <c r="AW58" i="7" s="1"/>
  <c r="AR58" i="7"/>
  <c r="AS58" i="7" s="1"/>
  <c r="AN58" i="7"/>
  <c r="AO58" i="7" s="1"/>
  <c r="AV56" i="7"/>
  <c r="AW56" i="7" s="1"/>
  <c r="AR56" i="7"/>
  <c r="AS56" i="7" s="1"/>
  <c r="AN56" i="7"/>
  <c r="AO56" i="7" s="1"/>
  <c r="AV55" i="7"/>
  <c r="AW55" i="7" s="1"/>
  <c r="AR55" i="7"/>
  <c r="AS55" i="7" s="1"/>
  <c r="AN55" i="7"/>
  <c r="AO55" i="7" s="1"/>
  <c r="AV54" i="7"/>
  <c r="AW54" i="7" s="1"/>
  <c r="AR54" i="7"/>
  <c r="AS54" i="7" s="1"/>
  <c r="AN54" i="7"/>
  <c r="AO54" i="7" s="1"/>
  <c r="AV53" i="7"/>
  <c r="AW53" i="7" s="1"/>
  <c r="AR53" i="7"/>
  <c r="AS53" i="7" s="1"/>
  <c r="AN53" i="7"/>
  <c r="AO53" i="7" s="1"/>
  <c r="AV52" i="7"/>
  <c r="AW52" i="7" s="1"/>
  <c r="AR52" i="7"/>
  <c r="AS52" i="7" s="1"/>
  <c r="AN52" i="7"/>
  <c r="AO52" i="7" s="1"/>
  <c r="AV51" i="7"/>
  <c r="AW51" i="7" s="1"/>
  <c r="AR51" i="7"/>
  <c r="AS51" i="7" s="1"/>
  <c r="AN51" i="7"/>
  <c r="AO51" i="7" s="1"/>
  <c r="AV50" i="7"/>
  <c r="AW50" i="7" s="1"/>
  <c r="AR50" i="7"/>
  <c r="AS50" i="7" s="1"/>
  <c r="AN50" i="7"/>
  <c r="AO50" i="7" s="1"/>
  <c r="AV49" i="7"/>
  <c r="AW49" i="7" s="1"/>
  <c r="AR49" i="7"/>
  <c r="AS49" i="7" s="1"/>
  <c r="AN49" i="7"/>
  <c r="AO49" i="7" s="1"/>
  <c r="AV48" i="7"/>
  <c r="AW48" i="7" s="1"/>
  <c r="AR48" i="7"/>
  <c r="AS48" i="7" s="1"/>
  <c r="AN48" i="7"/>
  <c r="AO48" i="7" s="1"/>
  <c r="AV47" i="7"/>
  <c r="AW47" i="7" s="1"/>
  <c r="AR47" i="7"/>
  <c r="AS47" i="7" s="1"/>
  <c r="AN47" i="7"/>
  <c r="AO47" i="7" s="1"/>
  <c r="AV46" i="7"/>
  <c r="AW46" i="7" s="1"/>
  <c r="AR46" i="7"/>
  <c r="AS46" i="7" s="1"/>
  <c r="AN46" i="7"/>
  <c r="AO46" i="7" s="1"/>
  <c r="AV45" i="7"/>
  <c r="AW45" i="7" s="1"/>
  <c r="AR45" i="7"/>
  <c r="AS45" i="7" s="1"/>
  <c r="AN45" i="7"/>
  <c r="AO45" i="7" s="1"/>
  <c r="AV44" i="7"/>
  <c r="AW44" i="7" s="1"/>
  <c r="AR44" i="7"/>
  <c r="AS44" i="7" s="1"/>
  <c r="AN44" i="7"/>
  <c r="AO44" i="7" s="1"/>
  <c r="AV43" i="7"/>
  <c r="AW43" i="7" s="1"/>
  <c r="AR43" i="7"/>
  <c r="AS43" i="7" s="1"/>
  <c r="AN43" i="7"/>
  <c r="AO43" i="7" s="1"/>
  <c r="AV42" i="7"/>
  <c r="AW42" i="7" s="1"/>
  <c r="AR42" i="7"/>
  <c r="AS42" i="7" s="1"/>
  <c r="AN42" i="7"/>
  <c r="AO42" i="7" s="1"/>
  <c r="AV41" i="7"/>
  <c r="AW41" i="7" s="1"/>
  <c r="AR41" i="7"/>
  <c r="AS41" i="7" s="1"/>
  <c r="AN41" i="7"/>
  <c r="AO41" i="7" s="1"/>
  <c r="AV40" i="7"/>
  <c r="AW40" i="7" s="1"/>
  <c r="AR40" i="7"/>
  <c r="AS40" i="7" s="1"/>
  <c r="AN40" i="7"/>
  <c r="AO40" i="7" s="1"/>
  <c r="AV39" i="7"/>
  <c r="AW39" i="7" s="1"/>
  <c r="AR39" i="7"/>
  <c r="AS39" i="7" s="1"/>
  <c r="AN39" i="7"/>
  <c r="AO39" i="7" s="1"/>
  <c r="AV38" i="7"/>
  <c r="AW38" i="7" s="1"/>
  <c r="AR38" i="7"/>
  <c r="AS38" i="7" s="1"/>
  <c r="AN38" i="7"/>
  <c r="AO38" i="7" s="1"/>
  <c r="AV37" i="7"/>
  <c r="AW37" i="7" s="1"/>
  <c r="AR37" i="7"/>
  <c r="AS37" i="7" s="1"/>
  <c r="AN37" i="7"/>
  <c r="AO37" i="7" s="1"/>
  <c r="AV36" i="7"/>
  <c r="AW36" i="7" s="1"/>
  <c r="AR36" i="7"/>
  <c r="AS36" i="7" s="1"/>
  <c r="AN36" i="7"/>
  <c r="AO36" i="7" s="1"/>
  <c r="AV35" i="7"/>
  <c r="AW35" i="7" s="1"/>
  <c r="AR35" i="7"/>
  <c r="AS35" i="7" s="1"/>
  <c r="AN35" i="7"/>
  <c r="AO35" i="7" s="1"/>
  <c r="AV34" i="7"/>
  <c r="AW34" i="7" s="1"/>
  <c r="AR34" i="7"/>
  <c r="AS34" i="7" s="1"/>
  <c r="AN34" i="7"/>
  <c r="AO34" i="7" s="1"/>
  <c r="AV33" i="7"/>
  <c r="AW33" i="7" s="1"/>
  <c r="AR33" i="7"/>
  <c r="AS33" i="7" s="1"/>
  <c r="AN33" i="7"/>
  <c r="AO33" i="7" s="1"/>
  <c r="AV32" i="7"/>
  <c r="AW32" i="7" s="1"/>
  <c r="AR32" i="7"/>
  <c r="AS32" i="7" s="1"/>
  <c r="AN32" i="7"/>
  <c r="AO32" i="7" s="1"/>
  <c r="AV31" i="7"/>
  <c r="AW31" i="7" s="1"/>
  <c r="AR31" i="7"/>
  <c r="AS31" i="7" s="1"/>
  <c r="AN31" i="7"/>
  <c r="AO31" i="7" s="1"/>
  <c r="AV30" i="7"/>
  <c r="AW30" i="7" s="1"/>
  <c r="AR30" i="7"/>
  <c r="AS30" i="7" s="1"/>
  <c r="AN30" i="7"/>
  <c r="AO30" i="7" s="1"/>
  <c r="AV29" i="7"/>
  <c r="AW29" i="7" s="1"/>
  <c r="AR29" i="7"/>
  <c r="AS29" i="7" s="1"/>
  <c r="AN29" i="7"/>
  <c r="AO29" i="7" s="1"/>
  <c r="AV28" i="7"/>
  <c r="AW28" i="7" s="1"/>
  <c r="AR28" i="7"/>
  <c r="AS28" i="7" s="1"/>
  <c r="AN28" i="7"/>
  <c r="AO28" i="7" s="1"/>
  <c r="AV27" i="7"/>
  <c r="AW27" i="7" s="1"/>
  <c r="AR27" i="7"/>
  <c r="AS27" i="7" s="1"/>
  <c r="AN27" i="7"/>
  <c r="AO27" i="7" s="1"/>
  <c r="AV26" i="7"/>
  <c r="AW26" i="7" s="1"/>
  <c r="AR26" i="7"/>
  <c r="AS26" i="7" s="1"/>
  <c r="AN26" i="7"/>
  <c r="AO26" i="7" s="1"/>
  <c r="AV25" i="7"/>
  <c r="AW25" i="7" s="1"/>
  <c r="AR25" i="7"/>
  <c r="AS25" i="7" s="1"/>
  <c r="AN25" i="7"/>
  <c r="AO25" i="7" s="1"/>
  <c r="AV24" i="7"/>
  <c r="AW24" i="7" s="1"/>
  <c r="AR24" i="7"/>
  <c r="AS24" i="7" s="1"/>
  <c r="AN24" i="7"/>
  <c r="AO24" i="7" s="1"/>
  <c r="AV23" i="7"/>
  <c r="AW23" i="7" s="1"/>
  <c r="AR23" i="7"/>
  <c r="AS23" i="7" s="1"/>
  <c r="AN23" i="7"/>
  <c r="AO23" i="7" s="1"/>
  <c r="AV22" i="7"/>
  <c r="AW22" i="7" s="1"/>
  <c r="AR22" i="7"/>
  <c r="AS22" i="7" s="1"/>
  <c r="AN22" i="7"/>
  <c r="AO22" i="7" s="1"/>
  <c r="AV21" i="7"/>
  <c r="AW21" i="7" s="1"/>
  <c r="AR21" i="7"/>
  <c r="AS21" i="7" s="1"/>
  <c r="AN21" i="7"/>
  <c r="AO21" i="7" s="1"/>
  <c r="AV20" i="7"/>
  <c r="AW20" i="7" s="1"/>
  <c r="AR20" i="7"/>
  <c r="AS20" i="7" s="1"/>
  <c r="AN20" i="7"/>
  <c r="AO20" i="7" s="1"/>
  <c r="AV19" i="7"/>
  <c r="AW19" i="7" s="1"/>
  <c r="AR19" i="7"/>
  <c r="AS19" i="7" s="1"/>
  <c r="AN19" i="7"/>
  <c r="AO19" i="7" s="1"/>
  <c r="AV18" i="7"/>
  <c r="AW18" i="7" s="1"/>
  <c r="AR18" i="7"/>
  <c r="AS18" i="7" s="1"/>
  <c r="AN18" i="7"/>
  <c r="AO18" i="7" s="1"/>
  <c r="AV17" i="7"/>
  <c r="AW17" i="7" s="1"/>
  <c r="AR17" i="7"/>
  <c r="AS17" i="7" s="1"/>
  <c r="AN17" i="7"/>
  <c r="AO17" i="7" s="1"/>
  <c r="AV16" i="7"/>
  <c r="AR16" i="7"/>
  <c r="AN16" i="7"/>
  <c r="AU13" i="7"/>
  <c r="AT13" i="7"/>
  <c r="AQ13" i="7"/>
  <c r="AP13" i="7"/>
  <c r="AM13" i="7"/>
  <c r="AL13" i="7"/>
  <c r="AV12" i="7"/>
  <c r="AR12" i="7"/>
  <c r="AN12" i="7"/>
  <c r="AV11" i="7"/>
  <c r="AR11" i="7"/>
  <c r="AN11" i="7"/>
  <c r="L74" i="6"/>
  <c r="L73" i="6"/>
  <c r="L72" i="6"/>
  <c r="L61" i="6"/>
  <c r="L54" i="6"/>
  <c r="L52" i="6"/>
  <c r="L50" i="6"/>
  <c r="L48" i="6"/>
  <c r="L46" i="6"/>
  <c r="L1" i="46"/>
  <c r="K1" i="46"/>
  <c r="M82" i="46"/>
  <c r="N82" i="46" s="1"/>
  <c r="M81" i="46"/>
  <c r="N81" i="46" s="1"/>
  <c r="M80" i="46"/>
  <c r="N80" i="46" s="1"/>
  <c r="M79" i="46"/>
  <c r="N79" i="46" s="1"/>
  <c r="M78" i="46"/>
  <c r="N78" i="46" s="1"/>
  <c r="M77" i="46"/>
  <c r="N77" i="46" s="1"/>
  <c r="M76" i="46"/>
  <c r="N76" i="46" s="1"/>
  <c r="M75" i="46"/>
  <c r="N75" i="46" s="1"/>
  <c r="M57" i="46"/>
  <c r="N57" i="46" s="1"/>
  <c r="M55" i="46"/>
  <c r="N55" i="46" s="1"/>
  <c r="M53" i="46"/>
  <c r="N53" i="46" s="1"/>
  <c r="M51" i="46"/>
  <c r="N51" i="46" s="1"/>
  <c r="M49" i="46"/>
  <c r="N49" i="46" s="1"/>
  <c r="M47" i="46"/>
  <c r="N47" i="46" s="1"/>
  <c r="M45" i="46"/>
  <c r="N45" i="46" s="1"/>
  <c r="M44" i="46"/>
  <c r="N44" i="46" s="1"/>
  <c r="M43" i="46"/>
  <c r="N43" i="46" s="1"/>
  <c r="M42" i="46"/>
  <c r="N42" i="46" s="1"/>
  <c r="M41" i="46"/>
  <c r="N41" i="46" s="1"/>
  <c r="M40" i="46"/>
  <c r="N40" i="46" s="1"/>
  <c r="M39" i="46"/>
  <c r="N39" i="46" s="1"/>
  <c r="M38" i="46"/>
  <c r="N38" i="46" s="1"/>
  <c r="M37" i="46"/>
  <c r="N37" i="46" s="1"/>
  <c r="M36" i="46"/>
  <c r="N36" i="46" s="1"/>
  <c r="M35" i="46"/>
  <c r="N35" i="46" s="1"/>
  <c r="M34" i="46"/>
  <c r="N34" i="46" s="1"/>
  <c r="M33" i="46"/>
  <c r="N33" i="46" s="1"/>
  <c r="M32" i="46"/>
  <c r="N32" i="46" s="1"/>
  <c r="M31" i="46"/>
  <c r="N31" i="46" s="1"/>
  <c r="M30" i="46"/>
  <c r="N30" i="46" s="1"/>
  <c r="M29" i="46"/>
  <c r="N29" i="46" s="1"/>
  <c r="M28" i="46"/>
  <c r="N28" i="46" s="1"/>
  <c r="M27" i="46"/>
  <c r="N27" i="46" s="1"/>
  <c r="M26" i="46"/>
  <c r="N26" i="46" s="1"/>
  <c r="M25" i="46"/>
  <c r="N25" i="46" s="1"/>
  <c r="M24" i="46"/>
  <c r="N24" i="46" s="1"/>
  <c r="M23" i="46"/>
  <c r="N23" i="46" s="1"/>
  <c r="M22" i="46"/>
  <c r="N22" i="46" s="1"/>
  <c r="M21" i="46"/>
  <c r="N21" i="46" s="1"/>
  <c r="M20" i="46"/>
  <c r="N20" i="46" s="1"/>
  <c r="M19" i="46"/>
  <c r="N19" i="46" s="1"/>
  <c r="M18" i="46"/>
  <c r="N18" i="46" s="1"/>
  <c r="M17" i="46"/>
  <c r="N17" i="46" s="1"/>
  <c r="M16" i="46"/>
  <c r="L13" i="46"/>
  <c r="K13" i="46"/>
  <c r="M12" i="46"/>
  <c r="M11" i="46"/>
  <c r="AH1" i="46"/>
  <c r="AG1" i="46"/>
  <c r="AI82" i="46"/>
  <c r="AJ82" i="46" s="1"/>
  <c r="AI81" i="46"/>
  <c r="AJ81" i="46" s="1"/>
  <c r="AI80" i="46"/>
  <c r="AJ80" i="46" s="1"/>
  <c r="AI79" i="46"/>
  <c r="AJ79" i="46" s="1"/>
  <c r="AI78" i="46"/>
  <c r="AJ78" i="46" s="1"/>
  <c r="AI77" i="46"/>
  <c r="AJ77" i="46" s="1"/>
  <c r="AI76" i="46"/>
  <c r="AJ76" i="46" s="1"/>
  <c r="AI75" i="46"/>
  <c r="AJ75" i="46" s="1"/>
  <c r="AI59" i="46"/>
  <c r="AJ59" i="46" s="1"/>
  <c r="AI57" i="46"/>
  <c r="AJ57" i="46" s="1"/>
  <c r="AI55" i="46"/>
  <c r="AJ55" i="46" s="1"/>
  <c r="AI53" i="46"/>
  <c r="AJ53" i="46" s="1"/>
  <c r="AI51" i="46"/>
  <c r="AJ51" i="46" s="1"/>
  <c r="AI49" i="46"/>
  <c r="AJ49" i="46" s="1"/>
  <c r="AI47" i="46"/>
  <c r="AJ47" i="46" s="1"/>
  <c r="AI45" i="46"/>
  <c r="AJ45" i="46" s="1"/>
  <c r="AI44" i="46"/>
  <c r="AJ44" i="46" s="1"/>
  <c r="AI43" i="46"/>
  <c r="AJ43" i="46" s="1"/>
  <c r="AI42" i="46"/>
  <c r="AJ42" i="46" s="1"/>
  <c r="AI41" i="46"/>
  <c r="AJ41" i="46" s="1"/>
  <c r="AI40" i="46"/>
  <c r="AJ40" i="46" s="1"/>
  <c r="AI39" i="46"/>
  <c r="AJ39" i="46" s="1"/>
  <c r="AI38" i="46"/>
  <c r="AJ38" i="46" s="1"/>
  <c r="AI37" i="46"/>
  <c r="AJ37" i="46" s="1"/>
  <c r="AI36" i="46"/>
  <c r="AJ36" i="46" s="1"/>
  <c r="AI35" i="46"/>
  <c r="AJ35" i="46" s="1"/>
  <c r="AI34" i="46"/>
  <c r="AJ34" i="46" s="1"/>
  <c r="AI33" i="46"/>
  <c r="AJ33" i="46" s="1"/>
  <c r="AI32" i="46"/>
  <c r="AJ32" i="46" s="1"/>
  <c r="AI31" i="46"/>
  <c r="AJ31" i="46" s="1"/>
  <c r="AI30" i="46"/>
  <c r="AJ30" i="46" s="1"/>
  <c r="AI29" i="46"/>
  <c r="AJ29" i="46" s="1"/>
  <c r="AI28" i="46"/>
  <c r="AJ28" i="46" s="1"/>
  <c r="AI27" i="46"/>
  <c r="AJ27" i="46" s="1"/>
  <c r="AI26" i="46"/>
  <c r="AJ26" i="46" s="1"/>
  <c r="AI25" i="46"/>
  <c r="AJ25" i="46" s="1"/>
  <c r="AI24" i="46"/>
  <c r="AJ24" i="46" s="1"/>
  <c r="AI23" i="46"/>
  <c r="AJ23" i="46" s="1"/>
  <c r="AI22" i="46"/>
  <c r="AJ22" i="46" s="1"/>
  <c r="AI21" i="46"/>
  <c r="AJ21" i="46" s="1"/>
  <c r="AI20" i="46"/>
  <c r="AJ20" i="46" s="1"/>
  <c r="AI19" i="46"/>
  <c r="AJ19" i="46" s="1"/>
  <c r="AI18" i="46"/>
  <c r="AJ18" i="46" s="1"/>
  <c r="AI17" i="46"/>
  <c r="AJ17" i="46" s="1"/>
  <c r="AI16" i="46"/>
  <c r="AH13" i="46"/>
  <c r="AG13" i="46"/>
  <c r="AI12" i="46"/>
  <c r="AI11" i="46"/>
  <c r="AD1" i="46"/>
  <c r="AC1" i="46"/>
  <c r="AE82" i="46"/>
  <c r="AF82" i="46" s="1"/>
  <c r="AE81" i="46"/>
  <c r="AF81" i="46" s="1"/>
  <c r="AE80" i="46"/>
  <c r="AF80" i="46" s="1"/>
  <c r="AE79" i="46"/>
  <c r="AF79" i="46" s="1"/>
  <c r="AE78" i="46"/>
  <c r="AF78" i="46" s="1"/>
  <c r="AE77" i="46"/>
  <c r="AF77" i="46" s="1"/>
  <c r="AE76" i="46"/>
  <c r="AF76" i="46" s="1"/>
  <c r="AE75" i="46"/>
  <c r="AF75" i="46" s="1"/>
  <c r="AE59" i="46"/>
  <c r="AF59" i="46" s="1"/>
  <c r="AE57" i="46"/>
  <c r="AF57" i="46" s="1"/>
  <c r="AE55" i="46"/>
  <c r="AF55" i="46" s="1"/>
  <c r="AE53" i="46"/>
  <c r="AF53" i="46" s="1"/>
  <c r="AE51" i="46"/>
  <c r="AF51" i="46" s="1"/>
  <c r="AE49" i="46"/>
  <c r="AF49" i="46" s="1"/>
  <c r="AE47" i="46"/>
  <c r="AF47" i="46" s="1"/>
  <c r="AE45" i="46"/>
  <c r="AF45" i="46" s="1"/>
  <c r="AE44" i="46"/>
  <c r="AF44" i="46" s="1"/>
  <c r="AE43" i="46"/>
  <c r="AF43" i="46" s="1"/>
  <c r="AE42" i="46"/>
  <c r="AF42" i="46" s="1"/>
  <c r="AE41" i="46"/>
  <c r="AF41" i="46" s="1"/>
  <c r="AE40" i="46"/>
  <c r="AF40" i="46" s="1"/>
  <c r="AE39" i="46"/>
  <c r="AF39" i="46" s="1"/>
  <c r="AE38" i="46"/>
  <c r="AF38" i="46" s="1"/>
  <c r="AE37" i="46"/>
  <c r="AF37" i="46" s="1"/>
  <c r="AE36" i="46"/>
  <c r="AF36" i="46" s="1"/>
  <c r="AE35" i="46"/>
  <c r="AF35" i="46" s="1"/>
  <c r="AE34" i="46"/>
  <c r="AF34" i="46" s="1"/>
  <c r="AE33" i="46"/>
  <c r="AF33" i="46" s="1"/>
  <c r="AE32" i="46"/>
  <c r="AF32" i="46" s="1"/>
  <c r="AE31" i="46"/>
  <c r="AF31" i="46" s="1"/>
  <c r="AE30" i="46"/>
  <c r="AF30" i="46" s="1"/>
  <c r="AE29" i="46"/>
  <c r="AF29" i="46" s="1"/>
  <c r="AE28" i="46"/>
  <c r="AF28" i="46" s="1"/>
  <c r="AE27" i="46"/>
  <c r="AF27" i="46" s="1"/>
  <c r="AE26" i="46"/>
  <c r="AF26" i="46" s="1"/>
  <c r="AE25" i="46"/>
  <c r="AF25" i="46" s="1"/>
  <c r="AE24" i="46"/>
  <c r="AF24" i="46" s="1"/>
  <c r="AE23" i="46"/>
  <c r="AF23" i="46" s="1"/>
  <c r="AE22" i="46"/>
  <c r="AF22" i="46" s="1"/>
  <c r="AE21" i="46"/>
  <c r="AF21" i="46" s="1"/>
  <c r="AE20" i="46"/>
  <c r="AF20" i="46" s="1"/>
  <c r="AE19" i="46"/>
  <c r="AF19" i="46" s="1"/>
  <c r="AE18" i="46"/>
  <c r="AF18" i="46" s="1"/>
  <c r="AE17" i="46"/>
  <c r="AF17" i="46" s="1"/>
  <c r="AE16" i="46"/>
  <c r="AD13" i="46"/>
  <c r="AC13" i="46"/>
  <c r="AE12" i="46"/>
  <c r="AE11" i="46"/>
  <c r="H1" i="46"/>
  <c r="G1" i="46"/>
  <c r="I82" i="46"/>
  <c r="J82" i="46" s="1"/>
  <c r="I81" i="46"/>
  <c r="J81" i="46" s="1"/>
  <c r="I80" i="46"/>
  <c r="J80" i="46" s="1"/>
  <c r="I79" i="46"/>
  <c r="J79" i="46" s="1"/>
  <c r="I78" i="46"/>
  <c r="J78" i="46" s="1"/>
  <c r="I77" i="46"/>
  <c r="J77" i="46" s="1"/>
  <c r="I76" i="46"/>
  <c r="J76" i="46" s="1"/>
  <c r="I75" i="46"/>
  <c r="J75" i="46" s="1"/>
  <c r="I57" i="46"/>
  <c r="J57" i="46" s="1"/>
  <c r="I55" i="46"/>
  <c r="J55" i="46" s="1"/>
  <c r="I53" i="46"/>
  <c r="J53" i="46" s="1"/>
  <c r="I51" i="46"/>
  <c r="J51" i="46" s="1"/>
  <c r="I49" i="46"/>
  <c r="J49" i="46" s="1"/>
  <c r="I47" i="46"/>
  <c r="J47" i="46" s="1"/>
  <c r="I45" i="46"/>
  <c r="J45" i="46" s="1"/>
  <c r="I44" i="46"/>
  <c r="J44" i="46" s="1"/>
  <c r="I43" i="46"/>
  <c r="J43" i="46" s="1"/>
  <c r="I42" i="46"/>
  <c r="J42" i="46" s="1"/>
  <c r="I41" i="46"/>
  <c r="J41" i="46" s="1"/>
  <c r="I40" i="46"/>
  <c r="J40" i="46" s="1"/>
  <c r="I39" i="46"/>
  <c r="J39" i="46" s="1"/>
  <c r="I38" i="46"/>
  <c r="J38" i="46" s="1"/>
  <c r="I37" i="46"/>
  <c r="J37" i="46" s="1"/>
  <c r="I36" i="46"/>
  <c r="J36" i="46" s="1"/>
  <c r="I35" i="46"/>
  <c r="J35" i="46" s="1"/>
  <c r="I34" i="46"/>
  <c r="J34" i="46" s="1"/>
  <c r="I33" i="46"/>
  <c r="J33" i="46" s="1"/>
  <c r="I32" i="46"/>
  <c r="J32" i="46" s="1"/>
  <c r="I31" i="46"/>
  <c r="J31" i="46" s="1"/>
  <c r="I30" i="46"/>
  <c r="J30" i="46" s="1"/>
  <c r="I29" i="46"/>
  <c r="J29" i="46" s="1"/>
  <c r="I28" i="46"/>
  <c r="J28" i="46" s="1"/>
  <c r="I27" i="46"/>
  <c r="J27" i="46" s="1"/>
  <c r="I26" i="46"/>
  <c r="J26" i="46" s="1"/>
  <c r="I25" i="46"/>
  <c r="J25" i="46" s="1"/>
  <c r="I24" i="46"/>
  <c r="J24" i="46" s="1"/>
  <c r="I23" i="46"/>
  <c r="J23" i="46" s="1"/>
  <c r="I22" i="46"/>
  <c r="J22" i="46" s="1"/>
  <c r="I21" i="46"/>
  <c r="J21" i="46" s="1"/>
  <c r="I20" i="46"/>
  <c r="J20" i="46" s="1"/>
  <c r="I19" i="46"/>
  <c r="J19" i="46" s="1"/>
  <c r="I18" i="46"/>
  <c r="J18" i="46" s="1"/>
  <c r="I17" i="46"/>
  <c r="J17" i="46" s="1"/>
  <c r="I16" i="46"/>
  <c r="H13" i="46"/>
  <c r="G13" i="46"/>
  <c r="I12" i="46"/>
  <c r="I11" i="46"/>
  <c r="M133" i="46" l="1"/>
  <c r="AE133" i="46"/>
  <c r="I133" i="46"/>
  <c r="AI133" i="46"/>
  <c r="AS16" i="7"/>
  <c r="AS133" i="7" s="1"/>
  <c r="AR133" i="7"/>
  <c r="AF16" i="46"/>
  <c r="AF133" i="46" s="1"/>
  <c r="AO16" i="7"/>
  <c r="AO133" i="7" s="1"/>
  <c r="AN133" i="7"/>
  <c r="AJ16" i="46"/>
  <c r="AJ133" i="46" s="1"/>
  <c r="AW16" i="7"/>
  <c r="AW133" i="7" s="1"/>
  <c r="AV133" i="7"/>
  <c r="J16" i="46"/>
  <c r="J133" i="46" s="1"/>
  <c r="N16" i="46"/>
  <c r="N133" i="46" s="1"/>
  <c r="Z5" i="34"/>
  <c r="Z4" i="19"/>
  <c r="Y5" i="34"/>
  <c r="Y4" i="19"/>
  <c r="X5" i="34"/>
  <c r="X4" i="19"/>
  <c r="W5" i="34"/>
  <c r="W4" i="19"/>
  <c r="IH81" i="6"/>
  <c r="T81" i="6"/>
  <c r="IH75" i="6"/>
  <c r="T75" i="6"/>
  <c r="ID16" i="6"/>
  <c r="IH77" i="6"/>
  <c r="T77" i="6"/>
  <c r="IH78" i="6"/>
  <c r="T78" i="6"/>
  <c r="IH80" i="6"/>
  <c r="T80" i="6"/>
  <c r="IH76" i="6"/>
  <c r="T76" i="6"/>
  <c r="T16" i="6"/>
  <c r="HV16" i="6"/>
  <c r="IP16" i="6"/>
  <c r="T40" i="6"/>
  <c r="IH34" i="6"/>
  <c r="T55" i="6"/>
  <c r="AC136" i="46"/>
  <c r="IH29" i="6"/>
  <c r="IH43" i="6"/>
  <c r="T30" i="6"/>
  <c r="T19" i="6"/>
  <c r="T74" i="6"/>
  <c r="IH26" i="6"/>
  <c r="T51" i="6"/>
  <c r="IH17" i="6"/>
  <c r="T63" i="6"/>
  <c r="T27" i="6"/>
  <c r="T45" i="6"/>
  <c r="IH65" i="6"/>
  <c r="AD136" i="46"/>
  <c r="AH136" i="46"/>
  <c r="T23" i="6"/>
  <c r="IH35" i="6"/>
  <c r="IH31" i="6"/>
  <c r="IO13" i="6"/>
  <c r="IH79" i="6"/>
  <c r="T47" i="6"/>
  <c r="T59" i="6"/>
  <c r="AG136" i="46"/>
  <c r="IG13" i="6"/>
  <c r="IH37" i="6"/>
  <c r="T39" i="6"/>
  <c r="IH42" i="6"/>
  <c r="T25" i="6"/>
  <c r="IH46" i="6"/>
  <c r="T21" i="6"/>
  <c r="T44" i="6"/>
  <c r="AQ136" i="7"/>
  <c r="L136" i="46"/>
  <c r="K136" i="46"/>
  <c r="G136" i="46"/>
  <c r="H136" i="46"/>
  <c r="IH18" i="6"/>
  <c r="T54" i="6"/>
  <c r="IH48" i="6"/>
  <c r="T20" i="6"/>
  <c r="T22" i="6"/>
  <c r="T72" i="6"/>
  <c r="T66" i="6"/>
  <c r="T61" i="6"/>
  <c r="IH16" i="6"/>
  <c r="HY13" i="6"/>
  <c r="IH41" i="6"/>
  <c r="IH38" i="6"/>
  <c r="T32" i="6"/>
  <c r="IH49" i="6"/>
  <c r="T33" i="6"/>
  <c r="T73" i="6"/>
  <c r="T57" i="6"/>
  <c r="T24" i="6"/>
  <c r="HU13" i="6"/>
  <c r="T69" i="6"/>
  <c r="T36" i="6"/>
  <c r="IC13" i="6"/>
  <c r="T28" i="6"/>
  <c r="AM136" i="7"/>
  <c r="AP136" i="7"/>
  <c r="AT136" i="7"/>
  <c r="AU136" i="7"/>
  <c r="AL136" i="7"/>
  <c r="T56" i="6"/>
  <c r="IH64" i="6"/>
  <c r="T64" i="6"/>
  <c r="IH58" i="6"/>
  <c r="T58" i="6"/>
  <c r="IH71" i="6"/>
  <c r="T71" i="6"/>
  <c r="IH50" i="6"/>
  <c r="T50" i="6"/>
  <c r="IH62" i="6"/>
  <c r="T62" i="6"/>
  <c r="IH68" i="6"/>
  <c r="T68" i="6"/>
  <c r="IH70" i="6"/>
  <c r="T70" i="6"/>
  <c r="IH67" i="6"/>
  <c r="T67" i="6"/>
  <c r="IH53" i="6"/>
  <c r="T53" i="6"/>
  <c r="IH52" i="6"/>
  <c r="T52" i="6"/>
  <c r="IH60" i="6"/>
  <c r="T60" i="6"/>
  <c r="AV13" i="7"/>
  <c r="AR13" i="7"/>
  <c r="AN13" i="7"/>
  <c r="AI13" i="46"/>
  <c r="AE13" i="46"/>
  <c r="I13" i="46"/>
  <c r="M13" i="46"/>
  <c r="D1" i="46"/>
  <c r="C1" i="46"/>
  <c r="AA82" i="46"/>
  <c r="AB82" i="46" s="1"/>
  <c r="E82" i="46"/>
  <c r="F82" i="46" s="1"/>
  <c r="AA81" i="46"/>
  <c r="AB81" i="46" s="1"/>
  <c r="E81" i="46"/>
  <c r="F81" i="46" s="1"/>
  <c r="AA80" i="46"/>
  <c r="AB80" i="46" s="1"/>
  <c r="E80" i="46"/>
  <c r="F80" i="46" s="1"/>
  <c r="AA79" i="46"/>
  <c r="AB79" i="46" s="1"/>
  <c r="E79" i="46"/>
  <c r="F79" i="46" s="1"/>
  <c r="AA78" i="46"/>
  <c r="AB78" i="46" s="1"/>
  <c r="E78" i="46"/>
  <c r="F78" i="46" s="1"/>
  <c r="AA77" i="46"/>
  <c r="AB77" i="46" s="1"/>
  <c r="E77" i="46"/>
  <c r="F77" i="46" s="1"/>
  <c r="AA76" i="46"/>
  <c r="AB76" i="46" s="1"/>
  <c r="E76" i="46"/>
  <c r="F76" i="46" s="1"/>
  <c r="AA75" i="46"/>
  <c r="AB75" i="46" s="1"/>
  <c r="E75" i="46"/>
  <c r="F75" i="46" s="1"/>
  <c r="L71" i="6"/>
  <c r="L70" i="6"/>
  <c r="L69" i="6"/>
  <c r="L67" i="6"/>
  <c r="L65" i="6"/>
  <c r="L63" i="6"/>
  <c r="AA59" i="46"/>
  <c r="AB59" i="46" s="1"/>
  <c r="A59" i="46" s="1"/>
  <c r="AA57" i="46"/>
  <c r="AB57" i="46" s="1"/>
  <c r="E57" i="46"/>
  <c r="F57" i="46" s="1"/>
  <c r="A57" i="46" s="1"/>
  <c r="AA55" i="46"/>
  <c r="AB55" i="46" s="1"/>
  <c r="E55" i="46"/>
  <c r="F55" i="46" s="1"/>
  <c r="A55" i="46" s="1"/>
  <c r="AA53" i="46"/>
  <c r="AB53" i="46" s="1"/>
  <c r="E53" i="46"/>
  <c r="F53" i="46" s="1"/>
  <c r="A53" i="46" s="1"/>
  <c r="AA51" i="46"/>
  <c r="AB51" i="46" s="1"/>
  <c r="E51" i="46"/>
  <c r="F51" i="46" s="1"/>
  <c r="A51" i="46" s="1"/>
  <c r="AA49" i="46"/>
  <c r="AB49" i="46" s="1"/>
  <c r="E49" i="46"/>
  <c r="F49" i="46" s="1"/>
  <c r="A49" i="46" s="1"/>
  <c r="AA47" i="46"/>
  <c r="AB47" i="46" s="1"/>
  <c r="E47" i="46"/>
  <c r="F47" i="46" s="1"/>
  <c r="A47" i="46" s="1"/>
  <c r="AA45" i="46"/>
  <c r="AB45" i="46" s="1"/>
  <c r="E45" i="46"/>
  <c r="F45" i="46" s="1"/>
  <c r="A45" i="46" s="1"/>
  <c r="AA44" i="46"/>
  <c r="AB44" i="46" s="1"/>
  <c r="E44" i="46"/>
  <c r="F44" i="46" s="1"/>
  <c r="A44" i="46" s="1"/>
  <c r="AA43" i="46"/>
  <c r="AB43" i="46" s="1"/>
  <c r="E43" i="46"/>
  <c r="F43" i="46" s="1"/>
  <c r="A43" i="46" s="1"/>
  <c r="AA42" i="46"/>
  <c r="AB42" i="46" s="1"/>
  <c r="E42" i="46"/>
  <c r="F42" i="46" s="1"/>
  <c r="A42" i="46" s="1"/>
  <c r="AA41" i="46"/>
  <c r="AB41" i="46" s="1"/>
  <c r="E41" i="46"/>
  <c r="F41" i="46" s="1"/>
  <c r="A41" i="46" s="1"/>
  <c r="AA40" i="46"/>
  <c r="AB40" i="46" s="1"/>
  <c r="E40" i="46"/>
  <c r="F40" i="46" s="1"/>
  <c r="A40" i="46" s="1"/>
  <c r="AA39" i="46"/>
  <c r="AB39" i="46" s="1"/>
  <c r="E39" i="46"/>
  <c r="F39" i="46" s="1"/>
  <c r="A39" i="46" s="1"/>
  <c r="AA38" i="46"/>
  <c r="AB38" i="46" s="1"/>
  <c r="E38" i="46"/>
  <c r="F38" i="46" s="1"/>
  <c r="A38" i="46" s="1"/>
  <c r="AA37" i="46"/>
  <c r="AB37" i="46" s="1"/>
  <c r="E37" i="46"/>
  <c r="F37" i="46" s="1"/>
  <c r="A37" i="46" s="1"/>
  <c r="AA36" i="46"/>
  <c r="AB36" i="46" s="1"/>
  <c r="E36" i="46"/>
  <c r="F36" i="46" s="1"/>
  <c r="A36" i="46" s="1"/>
  <c r="AA35" i="46"/>
  <c r="AB35" i="46" s="1"/>
  <c r="E35" i="46"/>
  <c r="F35" i="46" s="1"/>
  <c r="A35" i="46" s="1"/>
  <c r="AA34" i="46"/>
  <c r="AB34" i="46" s="1"/>
  <c r="E34" i="46"/>
  <c r="F34" i="46" s="1"/>
  <c r="A34" i="46" s="1"/>
  <c r="AA33" i="46"/>
  <c r="AB33" i="46" s="1"/>
  <c r="E33" i="46"/>
  <c r="F33" i="46" s="1"/>
  <c r="A33" i="46" s="1"/>
  <c r="AA32" i="46"/>
  <c r="AB32" i="46" s="1"/>
  <c r="E32" i="46"/>
  <c r="F32" i="46" s="1"/>
  <c r="A32" i="46" s="1"/>
  <c r="AA31" i="46"/>
  <c r="AB31" i="46" s="1"/>
  <c r="E31" i="46"/>
  <c r="F31" i="46" s="1"/>
  <c r="A31" i="46" s="1"/>
  <c r="AA30" i="46"/>
  <c r="AB30" i="46" s="1"/>
  <c r="E30" i="46"/>
  <c r="F30" i="46" s="1"/>
  <c r="A30" i="46" s="1"/>
  <c r="AA29" i="46"/>
  <c r="AB29" i="46" s="1"/>
  <c r="E29" i="46"/>
  <c r="F29" i="46" s="1"/>
  <c r="A29" i="46" s="1"/>
  <c r="AA28" i="46"/>
  <c r="AB28" i="46" s="1"/>
  <c r="E28" i="46"/>
  <c r="F28" i="46" s="1"/>
  <c r="A28" i="46" s="1"/>
  <c r="AA27" i="46"/>
  <c r="AB27" i="46" s="1"/>
  <c r="E27" i="46"/>
  <c r="F27" i="46" s="1"/>
  <c r="A27" i="46" s="1"/>
  <c r="AA26" i="46"/>
  <c r="AB26" i="46" s="1"/>
  <c r="E26" i="46"/>
  <c r="F26" i="46" s="1"/>
  <c r="A26" i="46" s="1"/>
  <c r="AA25" i="46"/>
  <c r="AB25" i="46" s="1"/>
  <c r="E25" i="46"/>
  <c r="F25" i="46" s="1"/>
  <c r="A25" i="46" s="1"/>
  <c r="AA24" i="46"/>
  <c r="AB24" i="46" s="1"/>
  <c r="E24" i="46"/>
  <c r="F24" i="46" s="1"/>
  <c r="A24" i="46" s="1"/>
  <c r="AA23" i="46"/>
  <c r="AB23" i="46" s="1"/>
  <c r="E23" i="46"/>
  <c r="F23" i="46" s="1"/>
  <c r="A23" i="46" s="1"/>
  <c r="AA22" i="46"/>
  <c r="AB22" i="46" s="1"/>
  <c r="E22" i="46"/>
  <c r="F22" i="46" s="1"/>
  <c r="A22" i="46" s="1"/>
  <c r="AA21" i="46"/>
  <c r="AB21" i="46" s="1"/>
  <c r="E21" i="46"/>
  <c r="F21" i="46" s="1"/>
  <c r="A21" i="46" s="1"/>
  <c r="AA20" i="46"/>
  <c r="AB20" i="46" s="1"/>
  <c r="E20" i="46"/>
  <c r="F20" i="46" s="1"/>
  <c r="A20" i="46" s="1"/>
  <c r="AA19" i="46"/>
  <c r="AB19" i="46" s="1"/>
  <c r="E19" i="46"/>
  <c r="F19" i="46" s="1"/>
  <c r="A19" i="46" s="1"/>
  <c r="AA18" i="46"/>
  <c r="AB18" i="46" s="1"/>
  <c r="E18" i="46"/>
  <c r="F18" i="46" s="1"/>
  <c r="A18" i="46" s="1"/>
  <c r="AA17" i="46"/>
  <c r="AB17" i="46" s="1"/>
  <c r="E17" i="46"/>
  <c r="F17" i="46" s="1"/>
  <c r="A17" i="46" s="1"/>
  <c r="AA16" i="46"/>
  <c r="E16" i="46"/>
  <c r="D13" i="46"/>
  <c r="C13" i="46"/>
  <c r="AA12" i="46"/>
  <c r="E12" i="46"/>
  <c r="AA11" i="46"/>
  <c r="E11" i="46"/>
  <c r="A76" i="46" l="1"/>
  <c r="A78" i="46"/>
  <c r="L78" i="6" s="1"/>
  <c r="A80" i="46"/>
  <c r="L80" i="6" s="1"/>
  <c r="A82" i="46"/>
  <c r="L82" i="6" s="1"/>
  <c r="A75" i="46"/>
  <c r="L75" i="6" s="1"/>
  <c r="A77" i="46"/>
  <c r="L77" i="6" s="1"/>
  <c r="A79" i="46"/>
  <c r="L79" i="6" s="1"/>
  <c r="A81" i="46"/>
  <c r="L81" i="6" s="1"/>
  <c r="L20" i="6"/>
  <c r="L24" i="6"/>
  <c r="L28" i="6"/>
  <c r="E133" i="46"/>
  <c r="AA133" i="46"/>
  <c r="L32" i="6"/>
  <c r="L18" i="6"/>
  <c r="L22" i="6"/>
  <c r="L26" i="6"/>
  <c r="L30" i="6"/>
  <c r="L34" i="6"/>
  <c r="L38" i="6"/>
  <c r="L42" i="6"/>
  <c r="L47" i="6"/>
  <c r="L36" i="6"/>
  <c r="L19" i="6"/>
  <c r="L23" i="6"/>
  <c r="L27" i="6"/>
  <c r="L55" i="6"/>
  <c r="L31" i="6"/>
  <c r="L35" i="6"/>
  <c r="L39" i="6"/>
  <c r="L43" i="6"/>
  <c r="L49" i="6"/>
  <c r="L57" i="6"/>
  <c r="L40" i="6"/>
  <c r="L44" i="6"/>
  <c r="L51" i="6"/>
  <c r="L17" i="6"/>
  <c r="L21" i="6"/>
  <c r="L25" i="6"/>
  <c r="L29" i="6"/>
  <c r="L33" i="6"/>
  <c r="L37" i="6"/>
  <c r="L41" i="6"/>
  <c r="L45" i="6"/>
  <c r="L76" i="6"/>
  <c r="AH138" i="46"/>
  <c r="H138" i="46"/>
  <c r="AD138" i="46"/>
  <c r="G138" i="46"/>
  <c r="AC138" i="46"/>
  <c r="K138" i="46"/>
  <c r="AG138" i="46"/>
  <c r="L138" i="46"/>
  <c r="L53" i="6"/>
  <c r="T133" i="6"/>
  <c r="AM138" i="7"/>
  <c r="AL138" i="7"/>
  <c r="AU138" i="7"/>
  <c r="AT138" i="7"/>
  <c r="AQ138" i="7"/>
  <c r="IN133" i="6"/>
  <c r="IN1" i="6" s="1"/>
  <c r="IN136" i="6" s="1"/>
  <c r="IN138" i="6" s="1"/>
  <c r="AP138" i="7"/>
  <c r="D136" i="46"/>
  <c r="AB16" i="46"/>
  <c r="AB133" i="46" s="1"/>
  <c r="C136" i="46"/>
  <c r="L59" i="6"/>
  <c r="L68" i="6"/>
  <c r="L66" i="6"/>
  <c r="L64" i="6"/>
  <c r="L58" i="6"/>
  <c r="L62" i="6"/>
  <c r="L60" i="6"/>
  <c r="L56" i="6"/>
  <c r="AA13" i="46"/>
  <c r="E13" i="46"/>
  <c r="F16" i="46"/>
  <c r="F133" i="46" l="1"/>
  <c r="A16" i="46"/>
  <c r="L16" i="6" s="1"/>
  <c r="JP133" i="6"/>
  <c r="JP1" i="6" s="1"/>
  <c r="JP136" i="6" s="1"/>
  <c r="JP138" i="6" s="1"/>
  <c r="JT133" i="6"/>
  <c r="JT1" i="6" s="1"/>
  <c r="JT136" i="6" s="1"/>
  <c r="JT138" i="6" s="1"/>
  <c r="D138" i="46"/>
  <c r="IY133" i="6"/>
  <c r="IY1" i="6" s="1"/>
  <c r="IY136" i="6" s="1"/>
  <c r="IY138" i="6" s="1"/>
  <c r="IV133" i="6"/>
  <c r="IV1" i="6" s="1"/>
  <c r="IV136" i="6" s="1"/>
  <c r="IV138" i="6" s="1"/>
  <c r="C138" i="46"/>
  <c r="IU133" i="6"/>
  <c r="IU1" i="6" s="1"/>
  <c r="IU136" i="6" s="1"/>
  <c r="IU138" i="6" s="1"/>
  <c r="JS133" i="6"/>
  <c r="JS1" i="6" s="1"/>
  <c r="JS136" i="6" s="1"/>
  <c r="JS138" i="6" s="1"/>
  <c r="JO133" i="6"/>
  <c r="JO1" i="6" s="1"/>
  <c r="JO136" i="6" s="1"/>
  <c r="JO138" i="6" s="1"/>
  <c r="IZ133" i="6"/>
  <c r="IZ1" i="6" s="1"/>
  <c r="IZ136" i="6" s="1"/>
  <c r="IZ138" i="6" s="1"/>
  <c r="HT133" i="6"/>
  <c r="HT1" i="6" s="1"/>
  <c r="HT136" i="6" s="1"/>
  <c r="HT138" i="6" s="1"/>
  <c r="JH133" i="6"/>
  <c r="JH1" i="6" s="1"/>
  <c r="JH136" i="6" s="1"/>
  <c r="JH138" i="6" s="1"/>
  <c r="JG133" i="6"/>
  <c r="JG1" i="6" s="1"/>
  <c r="JG136" i="6" s="1"/>
  <c r="JG138" i="6" s="1"/>
  <c r="HS133" i="6"/>
  <c r="HS1" i="6" s="1"/>
  <c r="HS136" i="6" s="1"/>
  <c r="HS138" i="6" s="1"/>
  <c r="IM133" i="6"/>
  <c r="IM1" i="6" s="1"/>
  <c r="IM136" i="6" s="1"/>
  <c r="IM138" i="6" s="1"/>
  <c r="AH1" i="42"/>
  <c r="AG1" i="42"/>
  <c r="AF1" i="42"/>
  <c r="AI82" i="42"/>
  <c r="AJ82" i="42" s="1"/>
  <c r="AI81" i="42"/>
  <c r="AJ81" i="42" s="1"/>
  <c r="AI80" i="42"/>
  <c r="AJ80" i="42" s="1"/>
  <c r="AI79" i="42"/>
  <c r="AJ79" i="42" s="1"/>
  <c r="AI78" i="42"/>
  <c r="AJ78" i="42" s="1"/>
  <c r="AI77" i="42"/>
  <c r="AJ77" i="42" s="1"/>
  <c r="AI58" i="42"/>
  <c r="AJ58" i="42" s="1"/>
  <c r="AI57" i="42"/>
  <c r="AJ57" i="42" s="1"/>
  <c r="AI56" i="42"/>
  <c r="AJ56" i="42" s="1"/>
  <c r="AI55" i="42"/>
  <c r="AJ55" i="42" s="1"/>
  <c r="AI54" i="42"/>
  <c r="AJ54" i="42" s="1"/>
  <c r="AI53" i="42"/>
  <c r="AJ53" i="42" s="1"/>
  <c r="AI52" i="42"/>
  <c r="AJ52" i="42" s="1"/>
  <c r="AI51" i="42"/>
  <c r="AJ51" i="42" s="1"/>
  <c r="AI50" i="42"/>
  <c r="AJ50" i="42" s="1"/>
  <c r="AI49" i="42"/>
  <c r="AJ49" i="42" s="1"/>
  <c r="AI48" i="42"/>
  <c r="AJ48" i="42" s="1"/>
  <c r="AJ47" i="42"/>
  <c r="AI46" i="42"/>
  <c r="AJ46" i="42" s="1"/>
  <c r="AI45" i="42"/>
  <c r="AJ45" i="42" s="1"/>
  <c r="AI44" i="42"/>
  <c r="AJ44" i="42" s="1"/>
  <c r="AI43" i="42"/>
  <c r="AJ43" i="42" s="1"/>
  <c r="AI42" i="42"/>
  <c r="AJ42" i="42" s="1"/>
  <c r="AI41" i="42"/>
  <c r="AJ41" i="42" s="1"/>
  <c r="AI40" i="42"/>
  <c r="AJ40" i="42" s="1"/>
  <c r="AI39" i="42"/>
  <c r="AJ39" i="42" s="1"/>
  <c r="AI38" i="42"/>
  <c r="AJ38" i="42" s="1"/>
  <c r="AI37" i="42"/>
  <c r="AJ37" i="42" s="1"/>
  <c r="AI36" i="42"/>
  <c r="AJ36" i="42" s="1"/>
  <c r="AI35" i="42"/>
  <c r="AJ35" i="42" s="1"/>
  <c r="AI34" i="42"/>
  <c r="AJ34" i="42" s="1"/>
  <c r="AI33" i="42"/>
  <c r="AJ33" i="42" s="1"/>
  <c r="AI32" i="42"/>
  <c r="AJ32" i="42" s="1"/>
  <c r="AI31" i="42"/>
  <c r="AJ31" i="42" s="1"/>
  <c r="AI30" i="42"/>
  <c r="AJ30" i="42" s="1"/>
  <c r="AI29" i="42"/>
  <c r="AJ29" i="42" s="1"/>
  <c r="AI28" i="42"/>
  <c r="AJ28" i="42" s="1"/>
  <c r="AI27" i="42"/>
  <c r="AJ27" i="42" s="1"/>
  <c r="AI26" i="42"/>
  <c r="AJ26" i="42" s="1"/>
  <c r="AI25" i="42"/>
  <c r="AJ25" i="42" s="1"/>
  <c r="AI24" i="42"/>
  <c r="AJ24" i="42" s="1"/>
  <c r="AI23" i="42"/>
  <c r="AJ23" i="42" s="1"/>
  <c r="AI22" i="42"/>
  <c r="AJ22" i="42" s="1"/>
  <c r="AI21" i="42"/>
  <c r="AJ21" i="42" s="1"/>
  <c r="AI20" i="42"/>
  <c r="AJ20" i="42" s="1"/>
  <c r="AI19" i="42"/>
  <c r="AJ19" i="42" s="1"/>
  <c r="AI18" i="42"/>
  <c r="AJ18" i="42" s="1"/>
  <c r="AI17" i="42"/>
  <c r="AJ17" i="42" s="1"/>
  <c r="AI16" i="42"/>
  <c r="AH13" i="42"/>
  <c r="AG13" i="42"/>
  <c r="AF13" i="42"/>
  <c r="AE13" i="42"/>
  <c r="AI12" i="42"/>
  <c r="AI11" i="42"/>
  <c r="AC82" i="42"/>
  <c r="AD82" i="42" s="1"/>
  <c r="AC81" i="42"/>
  <c r="AD81" i="42" s="1"/>
  <c r="AC80" i="42"/>
  <c r="AD80" i="42" s="1"/>
  <c r="AC79" i="42"/>
  <c r="AD79" i="42" s="1"/>
  <c r="AC78" i="42"/>
  <c r="AD78" i="42" s="1"/>
  <c r="AC77" i="42"/>
  <c r="AD77" i="42" s="1"/>
  <c r="AB1" i="42"/>
  <c r="AA1" i="42"/>
  <c r="AC58" i="42"/>
  <c r="AD58" i="42" s="1"/>
  <c r="AC56" i="42"/>
  <c r="AD56" i="42" s="1"/>
  <c r="AC55" i="42"/>
  <c r="AD55" i="42" s="1"/>
  <c r="AC54" i="42"/>
  <c r="AD54" i="42" s="1"/>
  <c r="AC52" i="42"/>
  <c r="AD52" i="42" s="1"/>
  <c r="AC51" i="42"/>
  <c r="AD51" i="42" s="1"/>
  <c r="AC50" i="42"/>
  <c r="AD50" i="42" s="1"/>
  <c r="AC49" i="42"/>
  <c r="AD49" i="42" s="1"/>
  <c r="AC48" i="42"/>
  <c r="AD48" i="42" s="1"/>
  <c r="AC47" i="42"/>
  <c r="AD47" i="42" s="1"/>
  <c r="AC46" i="42"/>
  <c r="AD46" i="42" s="1"/>
  <c r="AC45" i="42"/>
  <c r="AD45" i="42" s="1"/>
  <c r="AC44" i="42"/>
  <c r="AD44" i="42" s="1"/>
  <c r="AC43" i="42"/>
  <c r="AD43" i="42" s="1"/>
  <c r="AC42" i="42"/>
  <c r="AD42" i="42" s="1"/>
  <c r="AC41" i="42"/>
  <c r="AD41" i="42" s="1"/>
  <c r="AC40" i="42"/>
  <c r="AD40" i="42" s="1"/>
  <c r="AC39" i="42"/>
  <c r="AD39" i="42" s="1"/>
  <c r="AC38" i="42"/>
  <c r="AD38" i="42" s="1"/>
  <c r="AC37" i="42"/>
  <c r="AD37" i="42" s="1"/>
  <c r="AC36" i="42"/>
  <c r="AD36" i="42" s="1"/>
  <c r="AC35" i="42"/>
  <c r="AD35" i="42" s="1"/>
  <c r="AC34" i="42"/>
  <c r="AD34" i="42" s="1"/>
  <c r="AC33" i="42"/>
  <c r="AD33" i="42" s="1"/>
  <c r="AC32" i="42"/>
  <c r="AD32" i="42" s="1"/>
  <c r="AC31" i="42"/>
  <c r="AD31" i="42" s="1"/>
  <c r="AC30" i="42"/>
  <c r="AD30" i="42" s="1"/>
  <c r="AC29" i="42"/>
  <c r="AD29" i="42" s="1"/>
  <c r="AC28" i="42"/>
  <c r="AD28" i="42" s="1"/>
  <c r="AC27" i="42"/>
  <c r="AD27" i="42" s="1"/>
  <c r="AC26" i="42"/>
  <c r="AD26" i="42" s="1"/>
  <c r="AC25" i="42"/>
  <c r="AD25" i="42" s="1"/>
  <c r="AC24" i="42"/>
  <c r="AD24" i="42" s="1"/>
  <c r="AC23" i="42"/>
  <c r="AD23" i="42" s="1"/>
  <c r="AC22" i="42"/>
  <c r="AD22" i="42" s="1"/>
  <c r="AC21" i="42"/>
  <c r="AD21" i="42" s="1"/>
  <c r="AC20" i="42"/>
  <c r="AD20" i="42" s="1"/>
  <c r="AC19" i="42"/>
  <c r="AC18" i="42"/>
  <c r="AD18" i="42" s="1"/>
  <c r="AC17" i="42"/>
  <c r="AD17" i="42" s="1"/>
  <c r="AC16" i="42"/>
  <c r="AB13" i="42"/>
  <c r="AA13" i="42"/>
  <c r="AC12" i="42"/>
  <c r="AC11" i="42"/>
  <c r="Y82" i="42"/>
  <c r="Z82" i="42" s="1"/>
  <c r="U82" i="42"/>
  <c r="V82" i="42" s="1"/>
  <c r="Y81" i="42"/>
  <c r="Z81" i="42" s="1"/>
  <c r="U81" i="42"/>
  <c r="V81" i="42" s="1"/>
  <c r="Y80" i="42"/>
  <c r="Z80" i="42" s="1"/>
  <c r="U80" i="42"/>
  <c r="V80" i="42" s="1"/>
  <c r="Y79" i="42"/>
  <c r="Z79" i="42" s="1"/>
  <c r="U79" i="42"/>
  <c r="V79" i="42" s="1"/>
  <c r="Y78" i="42"/>
  <c r="Z78" i="42" s="1"/>
  <c r="U78" i="42"/>
  <c r="V78" i="42" s="1"/>
  <c r="Y77" i="42"/>
  <c r="Z77" i="42" s="1"/>
  <c r="U77" i="42"/>
  <c r="V77" i="42" s="1"/>
  <c r="T1" i="42"/>
  <c r="X1" i="42"/>
  <c r="W1" i="42"/>
  <c r="Y58" i="42"/>
  <c r="Z58" i="42" s="1"/>
  <c r="U58" i="42"/>
  <c r="V58" i="42" s="1"/>
  <c r="Y56" i="42"/>
  <c r="Z56" i="42" s="1"/>
  <c r="U56" i="42"/>
  <c r="V56" i="42" s="1"/>
  <c r="Y55" i="42"/>
  <c r="Z55" i="42" s="1"/>
  <c r="U55" i="42"/>
  <c r="V55" i="42" s="1"/>
  <c r="Y54" i="42"/>
  <c r="Z54" i="42" s="1"/>
  <c r="U54" i="42"/>
  <c r="V54" i="42" s="1"/>
  <c r="Y52" i="42"/>
  <c r="Z52" i="42" s="1"/>
  <c r="U52" i="42"/>
  <c r="V52" i="42" s="1"/>
  <c r="Y51" i="42"/>
  <c r="Z51" i="42" s="1"/>
  <c r="U51" i="42"/>
  <c r="V51" i="42" s="1"/>
  <c r="Y50" i="42"/>
  <c r="Z50" i="42" s="1"/>
  <c r="U50" i="42"/>
  <c r="V50" i="42" s="1"/>
  <c r="Y49" i="42"/>
  <c r="Z49" i="42" s="1"/>
  <c r="U49" i="42"/>
  <c r="V49" i="42" s="1"/>
  <c r="Y48" i="42"/>
  <c r="Z48" i="42" s="1"/>
  <c r="U48" i="42"/>
  <c r="V48" i="42" s="1"/>
  <c r="Y47" i="42"/>
  <c r="Z47" i="42" s="1"/>
  <c r="U47" i="42"/>
  <c r="V47" i="42" s="1"/>
  <c r="Y46" i="42"/>
  <c r="Z46" i="42" s="1"/>
  <c r="U46" i="42"/>
  <c r="V46" i="42" s="1"/>
  <c r="Y45" i="42"/>
  <c r="Z45" i="42" s="1"/>
  <c r="U45" i="42"/>
  <c r="V45" i="42" s="1"/>
  <c r="Y44" i="42"/>
  <c r="Z44" i="42" s="1"/>
  <c r="U44" i="42"/>
  <c r="V44" i="42" s="1"/>
  <c r="Y43" i="42"/>
  <c r="Z43" i="42" s="1"/>
  <c r="U43" i="42"/>
  <c r="V43" i="42" s="1"/>
  <c r="Y42" i="42"/>
  <c r="Z42" i="42" s="1"/>
  <c r="U42" i="42"/>
  <c r="V42" i="42" s="1"/>
  <c r="Y41" i="42"/>
  <c r="Z41" i="42" s="1"/>
  <c r="U41" i="42"/>
  <c r="V41" i="42" s="1"/>
  <c r="Y40" i="42"/>
  <c r="Z40" i="42" s="1"/>
  <c r="U40" i="42"/>
  <c r="V40" i="42" s="1"/>
  <c r="Y39" i="42"/>
  <c r="Z39" i="42" s="1"/>
  <c r="U39" i="42"/>
  <c r="V39" i="42" s="1"/>
  <c r="Y38" i="42"/>
  <c r="Z38" i="42" s="1"/>
  <c r="U38" i="42"/>
  <c r="V38" i="42" s="1"/>
  <c r="Y37" i="42"/>
  <c r="Z37" i="42" s="1"/>
  <c r="U37" i="42"/>
  <c r="V37" i="42" s="1"/>
  <c r="Y36" i="42"/>
  <c r="Z36" i="42" s="1"/>
  <c r="U36" i="42"/>
  <c r="V36" i="42" s="1"/>
  <c r="Y35" i="42"/>
  <c r="Z35" i="42" s="1"/>
  <c r="U35" i="42"/>
  <c r="V35" i="42" s="1"/>
  <c r="Y34" i="42"/>
  <c r="Z34" i="42" s="1"/>
  <c r="U34" i="42"/>
  <c r="V34" i="42" s="1"/>
  <c r="Y33" i="42"/>
  <c r="Z33" i="42" s="1"/>
  <c r="U33" i="42"/>
  <c r="V33" i="42" s="1"/>
  <c r="Y32" i="42"/>
  <c r="Z32" i="42" s="1"/>
  <c r="U32" i="42"/>
  <c r="V32" i="42" s="1"/>
  <c r="Y31" i="42"/>
  <c r="Z31" i="42" s="1"/>
  <c r="U31" i="42"/>
  <c r="V31" i="42" s="1"/>
  <c r="Y30" i="42"/>
  <c r="Z30" i="42" s="1"/>
  <c r="U30" i="42"/>
  <c r="V30" i="42" s="1"/>
  <c r="Y29" i="42"/>
  <c r="Z29" i="42" s="1"/>
  <c r="U29" i="42"/>
  <c r="V29" i="42" s="1"/>
  <c r="Y28" i="42"/>
  <c r="Z28" i="42" s="1"/>
  <c r="U28" i="42"/>
  <c r="V28" i="42" s="1"/>
  <c r="Y27" i="42"/>
  <c r="Z27" i="42" s="1"/>
  <c r="U27" i="42"/>
  <c r="V27" i="42" s="1"/>
  <c r="Y26" i="42"/>
  <c r="Z26" i="42" s="1"/>
  <c r="U26" i="42"/>
  <c r="V26" i="42" s="1"/>
  <c r="Y25" i="42"/>
  <c r="Z25" i="42" s="1"/>
  <c r="U25" i="42"/>
  <c r="V25" i="42" s="1"/>
  <c r="Y24" i="42"/>
  <c r="Z24" i="42" s="1"/>
  <c r="U24" i="42"/>
  <c r="V24" i="42" s="1"/>
  <c r="Y23" i="42"/>
  <c r="Z23" i="42" s="1"/>
  <c r="U23" i="42"/>
  <c r="V23" i="42" s="1"/>
  <c r="Y22" i="42"/>
  <c r="Z22" i="42" s="1"/>
  <c r="U22" i="42"/>
  <c r="V22" i="42" s="1"/>
  <c r="Y21" i="42"/>
  <c r="Z21" i="42" s="1"/>
  <c r="U21" i="42"/>
  <c r="V21" i="42" s="1"/>
  <c r="Y20" i="42"/>
  <c r="Z20" i="42" s="1"/>
  <c r="U20" i="42"/>
  <c r="V20" i="42" s="1"/>
  <c r="Y19" i="42"/>
  <c r="Z19" i="42" s="1"/>
  <c r="U19" i="42"/>
  <c r="V19" i="42" s="1"/>
  <c r="Y18" i="42"/>
  <c r="Z18" i="42" s="1"/>
  <c r="U18" i="42"/>
  <c r="V18" i="42" s="1"/>
  <c r="Y17" i="42"/>
  <c r="Z17" i="42" s="1"/>
  <c r="U17" i="42"/>
  <c r="V17" i="42" s="1"/>
  <c r="Y16" i="42"/>
  <c r="U16" i="42"/>
  <c r="X13" i="42"/>
  <c r="W13" i="42"/>
  <c r="T13" i="42"/>
  <c r="S13" i="42"/>
  <c r="Y12" i="42"/>
  <c r="U12" i="42"/>
  <c r="Y11" i="42"/>
  <c r="U11" i="42"/>
  <c r="AI133" i="42" l="1"/>
  <c r="AC133" i="42"/>
  <c r="U133" i="42"/>
  <c r="Y133" i="42"/>
  <c r="IB133" i="6"/>
  <c r="IB1" i="6" s="1"/>
  <c r="IB136" i="6" s="1"/>
  <c r="IB138" i="6" s="1"/>
  <c r="L133" i="6"/>
  <c r="IA133" i="6"/>
  <c r="IA1" i="6" s="1"/>
  <c r="IA136" i="6" s="1"/>
  <c r="IA138" i="6" s="1"/>
  <c r="JV133" i="6"/>
  <c r="JU133" i="6"/>
  <c r="JB133" i="6"/>
  <c r="JA133" i="6"/>
  <c r="IE133" i="6"/>
  <c r="IE1" i="6" s="1"/>
  <c r="IE136" i="6" s="1"/>
  <c r="IE138" i="6" s="1"/>
  <c r="JR133" i="6"/>
  <c r="JQ133" i="6"/>
  <c r="IF133" i="6"/>
  <c r="IF1" i="6" s="1"/>
  <c r="IF136" i="6" s="1"/>
  <c r="IF138" i="6" s="1"/>
  <c r="IX133" i="6"/>
  <c r="IW133" i="6"/>
  <c r="HV133" i="6"/>
  <c r="HU133" i="6"/>
  <c r="IP133" i="6"/>
  <c r="IO133" i="6"/>
  <c r="JJ133" i="6"/>
  <c r="JI133" i="6"/>
  <c r="AJ16" i="42"/>
  <c r="AJ133" i="42" s="1"/>
  <c r="AD16" i="42"/>
  <c r="V16" i="42"/>
  <c r="V133" i="42" s="1"/>
  <c r="Z16" i="42"/>
  <c r="Z133" i="42" s="1"/>
  <c r="W136" i="42"/>
  <c r="X136" i="42"/>
  <c r="AA136" i="42"/>
  <c r="T136" i="42"/>
  <c r="AB136" i="42"/>
  <c r="AE1" i="42"/>
  <c r="AE136" i="42" s="1"/>
  <c r="AH136" i="42"/>
  <c r="AG136" i="42"/>
  <c r="AI13" i="42"/>
  <c r="AF136" i="42"/>
  <c r="AC13" i="42"/>
  <c r="Y13" i="42"/>
  <c r="U13" i="42"/>
  <c r="AD19" i="42"/>
  <c r="S1" i="42"/>
  <c r="S136" i="42" s="1"/>
  <c r="AD133" i="42" l="1"/>
  <c r="IH133" i="6"/>
  <c r="IG133" i="6"/>
  <c r="ID133" i="6"/>
  <c r="IC133" i="6"/>
  <c r="AF138" i="42"/>
  <c r="X138" i="42"/>
  <c r="AG138" i="42"/>
  <c r="EP133" i="6"/>
  <c r="EP1" i="6" s="1"/>
  <c r="EP136" i="6" s="1"/>
  <c r="EP138" i="6" s="1"/>
  <c r="S138" i="42"/>
  <c r="W138" i="42"/>
  <c r="AH138" i="42"/>
  <c r="AE138" i="42"/>
  <c r="AB138" i="42"/>
  <c r="T138" i="42"/>
  <c r="AA138" i="42"/>
  <c r="FZ69" i="6"/>
  <c r="FZ70" i="6"/>
  <c r="FZ71" i="6"/>
  <c r="FZ72" i="6"/>
  <c r="FZ73" i="6"/>
  <c r="FZ74" i="6"/>
  <c r="FZ75" i="6"/>
  <c r="FZ76" i="6"/>
  <c r="FZ77" i="6"/>
  <c r="FZ78" i="6"/>
  <c r="FZ79" i="6"/>
  <c r="FZ80" i="6"/>
  <c r="FZ81" i="6"/>
  <c r="GO81" i="6"/>
  <c r="GN81" i="6"/>
  <c r="GM81" i="6"/>
  <c r="GL81" i="6"/>
  <c r="AY70" i="19" s="1"/>
  <c r="GO80" i="6"/>
  <c r="GN80" i="6"/>
  <c r="GM80" i="6"/>
  <c r="GL80" i="6"/>
  <c r="GO79" i="6"/>
  <c r="GN79" i="6"/>
  <c r="GM79" i="6"/>
  <c r="GL79" i="6"/>
  <c r="AY68" i="19" s="1"/>
  <c r="GO78" i="6"/>
  <c r="GN78" i="6"/>
  <c r="GM78" i="6"/>
  <c r="GL78" i="6"/>
  <c r="GO77" i="6"/>
  <c r="GN77" i="6"/>
  <c r="GM77" i="6"/>
  <c r="GL77" i="6"/>
  <c r="AY66" i="19" s="1"/>
  <c r="GO76" i="6"/>
  <c r="GN76" i="6"/>
  <c r="GM76" i="6"/>
  <c r="GL76" i="6"/>
  <c r="GO75" i="6"/>
  <c r="GN75" i="6"/>
  <c r="GM75" i="6"/>
  <c r="GL75" i="6"/>
  <c r="AY64" i="19" s="1"/>
  <c r="GO74" i="6"/>
  <c r="GN74" i="6"/>
  <c r="GM74" i="6"/>
  <c r="GL74" i="6"/>
  <c r="GO73" i="6"/>
  <c r="GN73" i="6"/>
  <c r="GM73" i="6"/>
  <c r="GL73" i="6"/>
  <c r="AY62" i="19" s="1"/>
  <c r="GO72" i="6"/>
  <c r="GN72" i="6"/>
  <c r="GM72" i="6"/>
  <c r="GL72" i="6"/>
  <c r="GO71" i="6"/>
  <c r="GN71" i="6"/>
  <c r="GM71" i="6"/>
  <c r="GL71" i="6"/>
  <c r="GO70" i="6"/>
  <c r="GN70" i="6"/>
  <c r="GM70" i="6"/>
  <c r="GL70" i="6"/>
  <c r="GO69" i="6"/>
  <c r="GN69" i="6"/>
  <c r="GM69" i="6"/>
  <c r="GL69" i="6"/>
  <c r="AY58" i="19" s="1"/>
  <c r="GO68" i="6"/>
  <c r="GN68" i="6"/>
  <c r="GM68" i="6"/>
  <c r="GL68" i="6"/>
  <c r="GO67" i="6"/>
  <c r="GN67" i="6"/>
  <c r="GM67" i="6"/>
  <c r="GL67" i="6"/>
  <c r="GO66" i="6"/>
  <c r="GN66" i="6"/>
  <c r="GM66" i="6"/>
  <c r="GL66" i="6"/>
  <c r="GO65" i="6"/>
  <c r="GN65" i="6"/>
  <c r="GM65" i="6"/>
  <c r="GL65" i="6"/>
  <c r="AY54" i="19" s="1"/>
  <c r="GO64" i="6"/>
  <c r="GN64" i="6"/>
  <c r="GM64" i="6"/>
  <c r="GL64" i="6"/>
  <c r="GO63" i="6"/>
  <c r="GN63" i="6"/>
  <c r="GM63" i="6"/>
  <c r="GL63" i="6"/>
  <c r="AY52" i="19" s="1"/>
  <c r="GO62" i="6"/>
  <c r="GN62" i="6"/>
  <c r="GM62" i="6"/>
  <c r="GL62" i="6"/>
  <c r="GO61" i="6"/>
  <c r="GM61" i="6"/>
  <c r="GL61" i="6"/>
  <c r="AY50" i="19" s="1"/>
  <c r="GO60" i="6"/>
  <c r="GN60" i="6"/>
  <c r="GM60" i="6"/>
  <c r="GL60" i="6"/>
  <c r="GO59" i="6"/>
  <c r="GN59" i="6"/>
  <c r="GM59" i="6"/>
  <c r="GL59" i="6"/>
  <c r="GO58" i="6"/>
  <c r="GN58" i="6"/>
  <c r="GM58" i="6"/>
  <c r="GL58" i="6"/>
  <c r="GO57" i="6"/>
  <c r="GN57" i="6"/>
  <c r="GM57" i="6"/>
  <c r="GL57" i="6"/>
  <c r="AY46" i="19" s="1"/>
  <c r="GO56" i="6"/>
  <c r="GN56" i="6"/>
  <c r="GM56" i="6"/>
  <c r="GL56" i="6"/>
  <c r="GO55" i="6"/>
  <c r="GN55" i="6"/>
  <c r="GM55" i="6"/>
  <c r="GL55" i="6"/>
  <c r="AY44" i="19" s="1"/>
  <c r="GO54" i="6"/>
  <c r="GN54" i="6"/>
  <c r="GM54" i="6"/>
  <c r="GL54" i="6"/>
  <c r="GO53" i="6"/>
  <c r="GN53" i="6"/>
  <c r="GM53" i="6"/>
  <c r="GL53" i="6"/>
  <c r="AY42" i="19" s="1"/>
  <c r="GO52" i="6"/>
  <c r="GN52" i="6"/>
  <c r="GM52" i="6"/>
  <c r="GL52" i="6"/>
  <c r="GO51" i="6"/>
  <c r="GN51" i="6"/>
  <c r="GM51" i="6"/>
  <c r="GL51" i="6"/>
  <c r="GO50" i="6"/>
  <c r="GN50" i="6"/>
  <c r="GM50" i="6"/>
  <c r="GL50" i="6"/>
  <c r="GO49" i="6"/>
  <c r="GN49" i="6"/>
  <c r="GM49" i="6"/>
  <c r="GL49" i="6"/>
  <c r="AY38" i="19" s="1"/>
  <c r="GO48" i="6"/>
  <c r="GN48" i="6"/>
  <c r="GO47" i="6"/>
  <c r="GN47" i="6"/>
  <c r="GM47" i="6"/>
  <c r="GL47" i="6"/>
  <c r="GO46" i="6"/>
  <c r="GN46" i="6"/>
  <c r="GM46" i="6"/>
  <c r="GL46" i="6"/>
  <c r="GO45" i="6"/>
  <c r="GN45" i="6"/>
  <c r="GM45" i="6"/>
  <c r="GL45" i="6"/>
  <c r="AY34" i="19" s="1"/>
  <c r="GO44" i="6"/>
  <c r="GN44" i="6"/>
  <c r="GM44" i="6"/>
  <c r="GL44" i="6"/>
  <c r="GO43" i="6"/>
  <c r="GN43" i="6"/>
  <c r="GM43" i="6"/>
  <c r="GL43" i="6"/>
  <c r="GO42" i="6"/>
  <c r="GN42" i="6"/>
  <c r="GM42" i="6"/>
  <c r="GL42" i="6"/>
  <c r="GO41" i="6"/>
  <c r="GN41" i="6"/>
  <c r="GM41" i="6"/>
  <c r="GL41" i="6"/>
  <c r="AY30" i="19" s="1"/>
  <c r="GO40" i="6"/>
  <c r="GN40" i="6"/>
  <c r="GM40" i="6"/>
  <c r="GL40" i="6"/>
  <c r="GO39" i="6"/>
  <c r="GN39" i="6"/>
  <c r="GM39" i="6"/>
  <c r="GL39" i="6"/>
  <c r="GO38" i="6"/>
  <c r="GN38" i="6"/>
  <c r="GM38" i="6"/>
  <c r="GL38" i="6"/>
  <c r="GO37" i="6"/>
  <c r="GN37" i="6"/>
  <c r="GM37" i="6"/>
  <c r="GL37" i="6"/>
  <c r="AY26" i="19" s="1"/>
  <c r="GO36" i="6"/>
  <c r="GN36" i="6"/>
  <c r="GM36" i="6"/>
  <c r="GL36" i="6"/>
  <c r="GO35" i="6"/>
  <c r="GN35" i="6"/>
  <c r="GM35" i="6"/>
  <c r="GL35" i="6"/>
  <c r="GO34" i="6"/>
  <c r="GN34" i="6"/>
  <c r="GM34" i="6"/>
  <c r="GL34" i="6"/>
  <c r="GO33" i="6"/>
  <c r="GN33" i="6"/>
  <c r="GM33" i="6"/>
  <c r="GL33" i="6"/>
  <c r="AY22" i="19" s="1"/>
  <c r="GO32" i="6"/>
  <c r="GN32" i="6"/>
  <c r="GM32" i="6"/>
  <c r="GL32" i="6"/>
  <c r="GO31" i="6"/>
  <c r="GN31" i="6"/>
  <c r="GM31" i="6"/>
  <c r="GL31" i="6"/>
  <c r="GO30" i="6"/>
  <c r="GN30" i="6"/>
  <c r="GM30" i="6"/>
  <c r="GL30" i="6"/>
  <c r="GO29" i="6"/>
  <c r="GN29" i="6"/>
  <c r="GM29" i="6"/>
  <c r="GL29" i="6"/>
  <c r="AY18" i="19" s="1"/>
  <c r="GO28" i="6"/>
  <c r="GN28" i="6"/>
  <c r="GM28" i="6"/>
  <c r="GL28" i="6"/>
  <c r="GO27" i="6"/>
  <c r="GN27" i="6"/>
  <c r="GM27" i="6"/>
  <c r="GL27" i="6"/>
  <c r="GO26" i="6"/>
  <c r="GN26" i="6"/>
  <c r="GM26" i="6"/>
  <c r="GL26" i="6"/>
  <c r="GO25" i="6"/>
  <c r="GN25" i="6"/>
  <c r="GM25" i="6"/>
  <c r="GL25" i="6"/>
  <c r="AY14" i="19" s="1"/>
  <c r="GO24" i="6"/>
  <c r="GN24" i="6"/>
  <c r="GM24" i="6"/>
  <c r="GL24" i="6"/>
  <c r="GO23" i="6"/>
  <c r="GN23" i="6"/>
  <c r="GM23" i="6"/>
  <c r="GL23" i="6"/>
  <c r="GO22" i="6"/>
  <c r="GN22" i="6"/>
  <c r="GM22" i="6"/>
  <c r="GL22" i="6"/>
  <c r="GO21" i="6"/>
  <c r="GN21" i="6"/>
  <c r="GM21" i="6"/>
  <c r="GL21" i="6"/>
  <c r="AY10" i="19" s="1"/>
  <c r="GO20" i="6"/>
  <c r="GN20" i="6"/>
  <c r="GM20" i="6"/>
  <c r="GL20" i="6"/>
  <c r="GO19" i="6"/>
  <c r="GN19" i="6"/>
  <c r="GM19" i="6"/>
  <c r="GL19" i="6"/>
  <c r="GO18" i="6"/>
  <c r="GN18" i="6"/>
  <c r="GM18" i="6"/>
  <c r="GL18" i="6"/>
  <c r="GO17" i="6"/>
  <c r="BB6" i="19" s="1"/>
  <c r="GN17" i="6"/>
  <c r="GM17" i="6"/>
  <c r="GL17" i="6"/>
  <c r="AY6" i="19" s="1"/>
  <c r="GO16" i="6"/>
  <c r="GN16" i="6"/>
  <c r="GM16" i="6"/>
  <c r="GL16" i="6"/>
  <c r="GO12" i="6"/>
  <c r="GN12" i="6"/>
  <c r="GM12" i="6"/>
  <c r="GL12" i="6"/>
  <c r="GO11" i="6"/>
  <c r="GN11" i="6"/>
  <c r="GM11" i="6"/>
  <c r="GL11" i="6"/>
  <c r="GO10" i="6"/>
  <c r="GN10" i="6"/>
  <c r="GM10" i="6"/>
  <c r="GL10" i="6"/>
  <c r="GO9" i="6"/>
  <c r="GN9" i="6"/>
  <c r="GM9" i="6"/>
  <c r="GL9" i="6"/>
  <c r="GO8" i="6"/>
  <c r="GN8" i="6"/>
  <c r="GM8" i="6"/>
  <c r="GL8" i="6"/>
  <c r="GL7" i="6"/>
  <c r="GO6" i="6"/>
  <c r="GN6" i="6"/>
  <c r="GM6" i="6"/>
  <c r="GL6" i="6"/>
  <c r="GO5" i="6"/>
  <c r="GN5" i="6"/>
  <c r="GM5" i="6"/>
  <c r="GL5" i="6"/>
  <c r="GL4" i="6"/>
  <c r="GL3" i="6"/>
  <c r="GO2" i="6"/>
  <c r="GN2" i="6"/>
  <c r="GM2" i="6"/>
  <c r="GL2" i="6"/>
  <c r="FQ81" i="6"/>
  <c r="FP81" i="6"/>
  <c r="FQ80" i="6"/>
  <c r="FP80" i="6"/>
  <c r="FQ79" i="6"/>
  <c r="FP79" i="6"/>
  <c r="FQ78" i="6"/>
  <c r="FP78" i="6"/>
  <c r="FQ77" i="6"/>
  <c r="AX66" i="19" s="1"/>
  <c r="FP77" i="6"/>
  <c r="FQ76" i="6"/>
  <c r="FP76" i="6"/>
  <c r="FQ75" i="6"/>
  <c r="FP75" i="6"/>
  <c r="FQ74" i="6"/>
  <c r="FP74" i="6"/>
  <c r="FQ73" i="6"/>
  <c r="FP73" i="6"/>
  <c r="FQ72" i="6"/>
  <c r="FP72" i="6"/>
  <c r="FQ71" i="6"/>
  <c r="FP71" i="6"/>
  <c r="FQ70" i="6"/>
  <c r="FP70" i="6"/>
  <c r="FQ69" i="6"/>
  <c r="FP69" i="6"/>
  <c r="FQ68" i="6"/>
  <c r="FP68" i="6"/>
  <c r="FQ67" i="6"/>
  <c r="FP67" i="6"/>
  <c r="FQ66" i="6"/>
  <c r="FP66" i="6"/>
  <c r="FQ65" i="6"/>
  <c r="FP65" i="6"/>
  <c r="FQ64" i="6"/>
  <c r="FP64" i="6"/>
  <c r="FQ63" i="6"/>
  <c r="FP63" i="6"/>
  <c r="FQ62" i="6"/>
  <c r="FP62" i="6"/>
  <c r="FQ61" i="6"/>
  <c r="FP61" i="6"/>
  <c r="FQ60" i="6"/>
  <c r="FP60" i="6"/>
  <c r="FQ59" i="6"/>
  <c r="FP59" i="6"/>
  <c r="FQ58" i="6"/>
  <c r="FP58" i="6"/>
  <c r="FQ57" i="6"/>
  <c r="FP57" i="6"/>
  <c r="FQ56" i="6"/>
  <c r="FP56" i="6"/>
  <c r="FQ55" i="6"/>
  <c r="FP55" i="6"/>
  <c r="FQ54" i="6"/>
  <c r="FP54" i="6"/>
  <c r="FQ53" i="6"/>
  <c r="FP53" i="6"/>
  <c r="FP52" i="6"/>
  <c r="FQ51" i="6"/>
  <c r="FP51" i="6"/>
  <c r="FQ50" i="6"/>
  <c r="FP50" i="6"/>
  <c r="FQ49" i="6"/>
  <c r="FP49" i="6"/>
  <c r="FQ47" i="6"/>
  <c r="FP47" i="6"/>
  <c r="FQ46" i="6"/>
  <c r="FP46" i="6"/>
  <c r="FQ45" i="6"/>
  <c r="FP45" i="6"/>
  <c r="FQ43" i="6"/>
  <c r="FP43" i="6"/>
  <c r="FQ42" i="6"/>
  <c r="FP42" i="6"/>
  <c r="FQ41" i="6"/>
  <c r="FP41" i="6"/>
  <c r="FQ40" i="6"/>
  <c r="FP40" i="6"/>
  <c r="AW29" i="19" s="1"/>
  <c r="FQ39" i="6"/>
  <c r="FP39" i="6"/>
  <c r="FQ38" i="6"/>
  <c r="FP38" i="6"/>
  <c r="FQ37" i="6"/>
  <c r="AX26" i="19" s="1"/>
  <c r="FP37" i="6"/>
  <c r="FQ36" i="6"/>
  <c r="FP36" i="6"/>
  <c r="FQ35" i="6"/>
  <c r="FP35" i="6"/>
  <c r="FQ34" i="6"/>
  <c r="FP34" i="6"/>
  <c r="FQ33" i="6"/>
  <c r="FP33" i="6"/>
  <c r="FQ32" i="6"/>
  <c r="FP32" i="6"/>
  <c r="AW21" i="19" s="1"/>
  <c r="FQ31" i="6"/>
  <c r="FP31" i="6"/>
  <c r="FQ30" i="6"/>
  <c r="FP30" i="6"/>
  <c r="FQ29" i="6"/>
  <c r="AX18" i="19" s="1"/>
  <c r="FP29" i="6"/>
  <c r="FQ28" i="6"/>
  <c r="FP28" i="6"/>
  <c r="FQ27" i="6"/>
  <c r="FP27" i="6"/>
  <c r="FQ26" i="6"/>
  <c r="FP26" i="6"/>
  <c r="FQ25" i="6"/>
  <c r="FP25" i="6"/>
  <c r="FQ24" i="6"/>
  <c r="FP24" i="6"/>
  <c r="AW13" i="19" s="1"/>
  <c r="FQ23" i="6"/>
  <c r="FP23" i="6"/>
  <c r="FQ22" i="6"/>
  <c r="FP22" i="6"/>
  <c r="FQ21" i="6"/>
  <c r="AX10" i="19" s="1"/>
  <c r="FP21" i="6"/>
  <c r="FQ20" i="6"/>
  <c r="FP20" i="6"/>
  <c r="FQ19" i="6"/>
  <c r="FP19" i="6"/>
  <c r="FQ18" i="6"/>
  <c r="FP18" i="6"/>
  <c r="FQ17" i="6"/>
  <c r="FP17" i="6"/>
  <c r="FQ16" i="6"/>
  <c r="FP16" i="6"/>
  <c r="FP15" i="6"/>
  <c r="FQ12" i="6"/>
  <c r="FP12" i="6"/>
  <c r="FQ11" i="6"/>
  <c r="FP11" i="6"/>
  <c r="FQ9" i="6"/>
  <c r="FP9" i="6"/>
  <c r="FQ8" i="6"/>
  <c r="FP8" i="6"/>
  <c r="FP7" i="6"/>
  <c r="FQ6" i="6"/>
  <c r="FP6" i="6"/>
  <c r="FQ5" i="6"/>
  <c r="FP5" i="6"/>
  <c r="FS4" i="6"/>
  <c r="FR4" i="6"/>
  <c r="FQ4" i="6"/>
  <c r="FP4" i="6"/>
  <c r="FP3" i="6"/>
  <c r="FQ2" i="6"/>
  <c r="FP2" i="6"/>
  <c r="FS94" i="6" l="1"/>
  <c r="FS88" i="6"/>
  <c r="FS101" i="6"/>
  <c r="FS95" i="6"/>
  <c r="FS132" i="6"/>
  <c r="FS90" i="6"/>
  <c r="FS104" i="6"/>
  <c r="FS99" i="6"/>
  <c r="FS92" i="6"/>
  <c r="FS91" i="6"/>
  <c r="FS93" i="6"/>
  <c r="FS105" i="6"/>
  <c r="FS87" i="6"/>
  <c r="FS86" i="6"/>
  <c r="FS98" i="6"/>
  <c r="FS107" i="6"/>
  <c r="FS102" i="6"/>
  <c r="FS89" i="6"/>
  <c r="FS100" i="6"/>
  <c r="FS96" i="6"/>
  <c r="FS97" i="6"/>
  <c r="FS103" i="6"/>
  <c r="FS106" i="6"/>
  <c r="FS85" i="6"/>
  <c r="GQ104" i="6"/>
  <c r="GQ92" i="6"/>
  <c r="GQ87" i="6"/>
  <c r="GQ90" i="6"/>
  <c r="GQ105" i="6"/>
  <c r="GQ97" i="6"/>
  <c r="GQ102" i="6"/>
  <c r="GQ100" i="6"/>
  <c r="GQ88" i="6"/>
  <c r="GQ89" i="6"/>
  <c r="GQ91" i="6"/>
  <c r="GQ99" i="6"/>
  <c r="GQ103" i="6"/>
  <c r="GQ96" i="6"/>
  <c r="GQ106" i="6"/>
  <c r="GQ93" i="6"/>
  <c r="GQ107" i="6"/>
  <c r="GQ98" i="6"/>
  <c r="GQ86" i="6"/>
  <c r="GQ85" i="6"/>
  <c r="GQ95" i="6"/>
  <c r="GQ94" i="6"/>
  <c r="GQ101" i="6"/>
  <c r="GQ132" i="6"/>
  <c r="HX133" i="6"/>
  <c r="HX1" i="6" s="1"/>
  <c r="HX136" i="6" s="1"/>
  <c r="HX138" i="6" s="1"/>
  <c r="EO133" i="6"/>
  <c r="EO1" i="6" s="1"/>
  <c r="EO136" i="6" s="1"/>
  <c r="EO138" i="6" s="1"/>
  <c r="EQ133" i="6"/>
  <c r="EQ1" i="6" s="1"/>
  <c r="EQ136" i="6" s="1"/>
  <c r="EQ138" i="6" s="1"/>
  <c r="IR133" i="6"/>
  <c r="IR1" i="6" s="1"/>
  <c r="IR136" i="6" s="1"/>
  <c r="IR138" i="6" s="1"/>
  <c r="JL133" i="6"/>
  <c r="JL1" i="6" s="1"/>
  <c r="JL136" i="6" s="1"/>
  <c r="JL138" i="6" s="1"/>
  <c r="HW133" i="6"/>
  <c r="HW1" i="6" s="1"/>
  <c r="HW136" i="6" s="1"/>
  <c r="HW138" i="6" s="1"/>
  <c r="EN133" i="6"/>
  <c r="EN1" i="6" s="1"/>
  <c r="EN136" i="6" s="1"/>
  <c r="EN138" i="6" s="1"/>
  <c r="IQ133" i="6"/>
  <c r="IQ1" i="6" s="1"/>
  <c r="IQ136" i="6" s="1"/>
  <c r="IQ138" i="6" s="1"/>
  <c r="JK133" i="6"/>
  <c r="JK1" i="6" s="1"/>
  <c r="JK136" i="6" s="1"/>
  <c r="JK138" i="6" s="1"/>
  <c r="FS83" i="6"/>
  <c r="FS82" i="6"/>
  <c r="FS84" i="6"/>
  <c r="GQ82" i="6"/>
  <c r="GQ83" i="6"/>
  <c r="GQ84" i="6"/>
  <c r="AW5" i="19"/>
  <c r="AT5" i="34" s="1"/>
  <c r="AX22" i="19"/>
  <c r="AU22" i="34" s="1"/>
  <c r="AX30" i="19"/>
  <c r="AU30" i="34" s="1"/>
  <c r="AX35" i="19"/>
  <c r="AU35" i="34" s="1"/>
  <c r="AX40" i="19"/>
  <c r="AU40" i="34" s="1"/>
  <c r="AW45" i="19"/>
  <c r="AT45" i="34" s="1"/>
  <c r="AW49" i="19"/>
  <c r="AT49" i="34" s="1"/>
  <c r="AW61" i="19"/>
  <c r="AT61" i="34" s="1"/>
  <c r="AW65" i="19"/>
  <c r="AT65" i="34" s="1"/>
  <c r="AW69" i="19"/>
  <c r="AT69" i="34" s="1"/>
  <c r="BB8" i="19"/>
  <c r="AY8" i="34" s="1"/>
  <c r="BB10" i="19"/>
  <c r="AY10" i="34" s="1"/>
  <c r="BB12" i="19"/>
  <c r="AY12" i="34" s="1"/>
  <c r="BB14" i="19"/>
  <c r="AY14" i="34" s="1"/>
  <c r="BB16" i="19"/>
  <c r="AY16" i="34" s="1"/>
  <c r="BB18" i="19"/>
  <c r="AY18" i="34" s="1"/>
  <c r="BB20" i="19"/>
  <c r="AY20" i="34" s="1"/>
  <c r="BB22" i="19"/>
  <c r="AY22" i="34" s="1"/>
  <c r="BB24" i="19"/>
  <c r="AY24" i="34" s="1"/>
  <c r="BB26" i="19"/>
  <c r="AY26" i="34" s="1"/>
  <c r="BB28" i="19"/>
  <c r="AY28" i="34" s="1"/>
  <c r="BB30" i="19"/>
  <c r="AY30" i="34" s="1"/>
  <c r="BB32" i="19"/>
  <c r="AY32" i="34" s="1"/>
  <c r="BB34" i="19"/>
  <c r="AY34" i="34" s="1"/>
  <c r="BB36" i="19"/>
  <c r="AY36" i="34" s="1"/>
  <c r="AZ43" i="19"/>
  <c r="AW43" i="34" s="1"/>
  <c r="AZ49" i="19"/>
  <c r="AW49" i="34" s="1"/>
  <c r="AZ51" i="19"/>
  <c r="AW51" i="34" s="1"/>
  <c r="AZ65" i="19"/>
  <c r="AW65" i="34" s="1"/>
  <c r="AZ67" i="19"/>
  <c r="AW67" i="34" s="1"/>
  <c r="AZ69" i="19"/>
  <c r="AW69" i="34" s="1"/>
  <c r="AW71" i="34"/>
  <c r="AX6" i="19"/>
  <c r="AU6" i="34" s="1"/>
  <c r="AW7" i="19"/>
  <c r="AT7" i="34" s="1"/>
  <c r="AW11" i="19"/>
  <c r="AT11" i="34" s="1"/>
  <c r="AW15" i="19"/>
  <c r="AT15" i="34" s="1"/>
  <c r="AW19" i="19"/>
  <c r="AT19" i="34" s="1"/>
  <c r="AW23" i="19"/>
  <c r="AT23" i="34" s="1"/>
  <c r="AW27" i="19"/>
  <c r="AT27" i="34" s="1"/>
  <c r="AW31" i="19"/>
  <c r="AT31" i="34" s="1"/>
  <c r="AX49" i="19"/>
  <c r="AU49" i="34" s="1"/>
  <c r="AX61" i="19"/>
  <c r="AU61" i="34" s="1"/>
  <c r="AX65" i="19"/>
  <c r="AU65" i="34" s="1"/>
  <c r="AX69" i="19"/>
  <c r="AU69" i="34" s="1"/>
  <c r="AY5" i="19"/>
  <c r="AY7" i="19"/>
  <c r="AV7" i="34" s="1"/>
  <c r="AY9" i="19"/>
  <c r="AV9" i="34" s="1"/>
  <c r="AY11" i="19"/>
  <c r="AV11" i="34" s="1"/>
  <c r="AY13" i="19"/>
  <c r="AV13" i="34" s="1"/>
  <c r="AY15" i="19"/>
  <c r="AV15" i="34" s="1"/>
  <c r="AY17" i="19"/>
  <c r="AV17" i="34" s="1"/>
  <c r="AY19" i="19"/>
  <c r="AV19" i="34" s="1"/>
  <c r="AY21" i="19"/>
  <c r="AV21" i="34" s="1"/>
  <c r="AY23" i="19"/>
  <c r="AV23" i="34" s="1"/>
  <c r="AY25" i="19"/>
  <c r="AV25" i="34" s="1"/>
  <c r="AY27" i="19"/>
  <c r="AV27" i="34" s="1"/>
  <c r="AY29" i="19"/>
  <c r="AV29" i="34" s="1"/>
  <c r="AY31" i="19"/>
  <c r="AV31" i="34" s="1"/>
  <c r="AY35" i="19"/>
  <c r="AV35" i="34" s="1"/>
  <c r="BA43" i="19"/>
  <c r="AX43" i="34" s="1"/>
  <c r="BA49" i="19"/>
  <c r="AX49" i="34" s="1"/>
  <c r="BA51" i="19"/>
  <c r="AX51" i="34" s="1"/>
  <c r="BA67" i="19"/>
  <c r="AX67" i="34" s="1"/>
  <c r="BA69" i="19"/>
  <c r="AX69" i="34" s="1"/>
  <c r="AX71" i="34"/>
  <c r="AX7" i="19"/>
  <c r="AU7" i="34" s="1"/>
  <c r="AX11" i="19"/>
  <c r="AU11" i="34" s="1"/>
  <c r="AX15" i="19"/>
  <c r="AU15" i="34" s="1"/>
  <c r="AX19" i="19"/>
  <c r="AU19" i="34" s="1"/>
  <c r="AX23" i="19"/>
  <c r="AU23" i="34" s="1"/>
  <c r="AX27" i="19"/>
  <c r="AU27" i="34" s="1"/>
  <c r="AX31" i="19"/>
  <c r="AU31" i="34" s="1"/>
  <c r="AW50" i="19"/>
  <c r="AT50" i="34" s="1"/>
  <c r="AW58" i="19"/>
  <c r="AT58" i="34" s="1"/>
  <c r="AW62" i="19"/>
  <c r="AT62" i="34" s="1"/>
  <c r="AW66" i="19"/>
  <c r="AT66" i="34" s="1"/>
  <c r="AW70" i="19"/>
  <c r="AT70" i="34" s="1"/>
  <c r="AZ5" i="19"/>
  <c r="AZ7" i="19"/>
  <c r="AW7" i="34" s="1"/>
  <c r="AZ9" i="19"/>
  <c r="AW9" i="34" s="1"/>
  <c r="AZ11" i="19"/>
  <c r="AW11" i="34" s="1"/>
  <c r="AZ13" i="19"/>
  <c r="AW13" i="34" s="1"/>
  <c r="AZ15" i="19"/>
  <c r="AW15" i="34" s="1"/>
  <c r="AZ17" i="19"/>
  <c r="AW17" i="34" s="1"/>
  <c r="AZ19" i="19"/>
  <c r="AW19" i="34" s="1"/>
  <c r="AZ21" i="19"/>
  <c r="AW21" i="34" s="1"/>
  <c r="AZ23" i="19"/>
  <c r="AW23" i="34" s="1"/>
  <c r="AZ25" i="19"/>
  <c r="AW25" i="34" s="1"/>
  <c r="AZ27" i="19"/>
  <c r="AW27" i="34" s="1"/>
  <c r="AZ29" i="19"/>
  <c r="AW29" i="34" s="1"/>
  <c r="AZ31" i="19"/>
  <c r="AW31" i="34" s="1"/>
  <c r="AZ33" i="19"/>
  <c r="AW33" i="34" s="1"/>
  <c r="AZ35" i="19"/>
  <c r="AW35" i="34" s="1"/>
  <c r="BB43" i="19"/>
  <c r="AY43" i="34" s="1"/>
  <c r="BB49" i="19"/>
  <c r="AY49" i="34" s="1"/>
  <c r="BB51" i="19"/>
  <c r="AY51" i="34" s="1"/>
  <c r="BB65" i="19"/>
  <c r="AY65" i="34" s="1"/>
  <c r="BB67" i="19"/>
  <c r="AY67" i="34" s="1"/>
  <c r="BB69" i="19"/>
  <c r="AY69" i="34" s="1"/>
  <c r="AY71" i="34"/>
  <c r="AX14" i="19"/>
  <c r="AU14" i="34" s="1"/>
  <c r="AW8" i="19"/>
  <c r="AT8" i="34" s="1"/>
  <c r="AW12" i="19"/>
  <c r="AT12" i="34" s="1"/>
  <c r="AW16" i="19"/>
  <c r="AT16" i="34" s="1"/>
  <c r="AW20" i="19"/>
  <c r="AT20" i="34" s="1"/>
  <c r="AW24" i="19"/>
  <c r="AT24" i="34" s="1"/>
  <c r="AW28" i="19"/>
  <c r="AT28" i="34" s="1"/>
  <c r="AW32" i="19"/>
  <c r="AT32" i="34" s="1"/>
  <c r="AW38" i="19"/>
  <c r="AT38" i="34" s="1"/>
  <c r="AX50" i="19"/>
  <c r="AU50" i="34" s="1"/>
  <c r="AX58" i="19"/>
  <c r="AU58" i="34" s="1"/>
  <c r="AX62" i="19"/>
  <c r="AU62" i="34" s="1"/>
  <c r="AX70" i="19"/>
  <c r="AU70" i="34" s="1"/>
  <c r="BA5" i="19"/>
  <c r="BA7" i="19"/>
  <c r="AX7" i="34" s="1"/>
  <c r="BA9" i="19"/>
  <c r="AX9" i="34" s="1"/>
  <c r="BA11" i="19"/>
  <c r="AX11" i="34" s="1"/>
  <c r="BA13" i="19"/>
  <c r="AX13" i="34" s="1"/>
  <c r="BA15" i="19"/>
  <c r="AX15" i="34" s="1"/>
  <c r="BA17" i="19"/>
  <c r="AX17" i="34" s="1"/>
  <c r="BA19" i="19"/>
  <c r="AX19" i="34" s="1"/>
  <c r="BA21" i="19"/>
  <c r="AX21" i="34" s="1"/>
  <c r="BA23" i="19"/>
  <c r="AX23" i="34" s="1"/>
  <c r="BA25" i="19"/>
  <c r="AX25" i="34" s="1"/>
  <c r="BA27" i="19"/>
  <c r="AX27" i="34" s="1"/>
  <c r="BA29" i="19"/>
  <c r="AX29" i="34" s="1"/>
  <c r="BA31" i="19"/>
  <c r="AX31" i="34" s="1"/>
  <c r="BA35" i="19"/>
  <c r="AX35" i="34" s="1"/>
  <c r="AY40" i="19"/>
  <c r="AV40" i="34" s="1"/>
  <c r="AX8" i="19"/>
  <c r="AU8" i="34" s="1"/>
  <c r="AX12" i="19"/>
  <c r="AU12" i="34" s="1"/>
  <c r="AX16" i="19"/>
  <c r="AU16" i="34" s="1"/>
  <c r="AX20" i="19"/>
  <c r="AU20" i="34" s="1"/>
  <c r="AX24" i="19"/>
  <c r="AU24" i="34" s="1"/>
  <c r="AX28" i="19"/>
  <c r="AU28" i="34" s="1"/>
  <c r="AX32" i="19"/>
  <c r="AU32" i="34" s="1"/>
  <c r="AX38" i="19"/>
  <c r="AU38" i="34" s="1"/>
  <c r="AW43" i="19"/>
  <c r="AT43" i="34" s="1"/>
  <c r="AW51" i="19"/>
  <c r="AT51" i="34" s="1"/>
  <c r="AW55" i="19"/>
  <c r="AT55" i="34" s="1"/>
  <c r="AW63" i="19"/>
  <c r="AT63" i="34" s="1"/>
  <c r="AW67" i="19"/>
  <c r="AT67" i="34" s="1"/>
  <c r="AT71" i="34"/>
  <c r="BB5" i="19"/>
  <c r="BB7" i="19"/>
  <c r="AY7" i="34" s="1"/>
  <c r="BB9" i="19"/>
  <c r="AY9" i="34" s="1"/>
  <c r="BB11" i="19"/>
  <c r="AY11" i="34" s="1"/>
  <c r="BB13" i="19"/>
  <c r="AY13" i="34" s="1"/>
  <c r="BB15" i="19"/>
  <c r="AY15" i="34" s="1"/>
  <c r="BB17" i="19"/>
  <c r="AY17" i="34" s="1"/>
  <c r="BB19" i="19"/>
  <c r="AY19" i="34" s="1"/>
  <c r="BB21" i="19"/>
  <c r="AY21" i="34" s="1"/>
  <c r="BB23" i="19"/>
  <c r="AY23" i="34" s="1"/>
  <c r="BB25" i="19"/>
  <c r="AY25" i="34" s="1"/>
  <c r="BB27" i="19"/>
  <c r="AY27" i="34" s="1"/>
  <c r="BB29" i="19"/>
  <c r="AY29" i="34" s="1"/>
  <c r="BB31" i="19"/>
  <c r="AY31" i="34" s="1"/>
  <c r="BB35" i="19"/>
  <c r="AY35" i="34" s="1"/>
  <c r="AZ38" i="19"/>
  <c r="AW38" i="34" s="1"/>
  <c r="AZ40" i="19"/>
  <c r="AW40" i="34" s="1"/>
  <c r="AZ44" i="19"/>
  <c r="AW44" i="34" s="1"/>
  <c r="AZ50" i="19"/>
  <c r="AW50" i="34" s="1"/>
  <c r="AZ52" i="19"/>
  <c r="AW52" i="34" s="1"/>
  <c r="AZ58" i="19"/>
  <c r="AW58" i="34" s="1"/>
  <c r="AZ66" i="19"/>
  <c r="AW66" i="34" s="1"/>
  <c r="AZ68" i="19"/>
  <c r="AW68" i="34" s="1"/>
  <c r="AZ70" i="19"/>
  <c r="AW70" i="34" s="1"/>
  <c r="AW17" i="19"/>
  <c r="AT17" i="34" s="1"/>
  <c r="AW25" i="19"/>
  <c r="AT25" i="34" s="1"/>
  <c r="AW34" i="19"/>
  <c r="AT34" i="34" s="1"/>
  <c r="AX43" i="19"/>
  <c r="AU43" i="34" s="1"/>
  <c r="AX51" i="19"/>
  <c r="AU51" i="34" s="1"/>
  <c r="AX55" i="19"/>
  <c r="AU55" i="34" s="1"/>
  <c r="AX63" i="19"/>
  <c r="AU63" i="34" s="1"/>
  <c r="AX67" i="19"/>
  <c r="AU67" i="34" s="1"/>
  <c r="AU71" i="34"/>
  <c r="AY8" i="19"/>
  <c r="AV8" i="34" s="1"/>
  <c r="AY12" i="19"/>
  <c r="AV12" i="34" s="1"/>
  <c r="AY16" i="19"/>
  <c r="AV16" i="34" s="1"/>
  <c r="AY20" i="19"/>
  <c r="AV20" i="34" s="1"/>
  <c r="AY24" i="19"/>
  <c r="AV24" i="34" s="1"/>
  <c r="AY28" i="19"/>
  <c r="AV28" i="34" s="1"/>
  <c r="AY32" i="19"/>
  <c r="AV32" i="34" s="1"/>
  <c r="AY36" i="19"/>
  <c r="AV36" i="34" s="1"/>
  <c r="BA38" i="19"/>
  <c r="AX38" i="34" s="1"/>
  <c r="BA40" i="19"/>
  <c r="AX40" i="34" s="1"/>
  <c r="BA44" i="19"/>
  <c r="AX44" i="34" s="1"/>
  <c r="AX50" i="34"/>
  <c r="BA52" i="19"/>
  <c r="AX52" i="34" s="1"/>
  <c r="BA58" i="19"/>
  <c r="AX58" i="34" s="1"/>
  <c r="BA66" i="19"/>
  <c r="AX66" i="34" s="1"/>
  <c r="BA68" i="19"/>
  <c r="AX68" i="34" s="1"/>
  <c r="BA70" i="19"/>
  <c r="AX70" i="34" s="1"/>
  <c r="AW9" i="19"/>
  <c r="AT9" i="34" s="1"/>
  <c r="AX5" i="19"/>
  <c r="AX9" i="19"/>
  <c r="AU9" i="34" s="1"/>
  <c r="AX13" i="19"/>
  <c r="AU13" i="34" s="1"/>
  <c r="AX17" i="19"/>
  <c r="AU17" i="34" s="1"/>
  <c r="AX21" i="19"/>
  <c r="AU21" i="34" s="1"/>
  <c r="AX25" i="19"/>
  <c r="AU25" i="34" s="1"/>
  <c r="AX29" i="19"/>
  <c r="AU29" i="34" s="1"/>
  <c r="AX34" i="19"/>
  <c r="AU34" i="34" s="1"/>
  <c r="AW44" i="19"/>
  <c r="AT44" i="34" s="1"/>
  <c r="AW52" i="19"/>
  <c r="AT52" i="34" s="1"/>
  <c r="AW60" i="19"/>
  <c r="AT60" i="34" s="1"/>
  <c r="AW64" i="19"/>
  <c r="AT64" i="34" s="1"/>
  <c r="AW68" i="19"/>
  <c r="AT68" i="34" s="1"/>
  <c r="AZ6" i="19"/>
  <c r="AW6" i="34" s="1"/>
  <c r="AZ8" i="19"/>
  <c r="AW8" i="34" s="1"/>
  <c r="AZ10" i="19"/>
  <c r="AW10" i="34" s="1"/>
  <c r="AZ12" i="19"/>
  <c r="AW12" i="34" s="1"/>
  <c r="AZ14" i="19"/>
  <c r="AW14" i="34" s="1"/>
  <c r="AZ16" i="19"/>
  <c r="AW16" i="34" s="1"/>
  <c r="AZ18" i="19"/>
  <c r="AW18" i="34" s="1"/>
  <c r="AZ20" i="19"/>
  <c r="AW20" i="34" s="1"/>
  <c r="AZ22" i="19"/>
  <c r="AW22" i="34" s="1"/>
  <c r="AZ24" i="19"/>
  <c r="AW24" i="34" s="1"/>
  <c r="AZ26" i="19"/>
  <c r="AW26" i="34" s="1"/>
  <c r="AZ28" i="19"/>
  <c r="AW28" i="34" s="1"/>
  <c r="AZ30" i="19"/>
  <c r="AW30" i="34" s="1"/>
  <c r="AZ32" i="19"/>
  <c r="AW32" i="34" s="1"/>
  <c r="AZ34" i="19"/>
  <c r="AW34" i="34" s="1"/>
  <c r="AZ36" i="19"/>
  <c r="AW36" i="34" s="1"/>
  <c r="BB38" i="19"/>
  <c r="AY38" i="34" s="1"/>
  <c r="BB40" i="19"/>
  <c r="AY40" i="34" s="1"/>
  <c r="BB44" i="19"/>
  <c r="AY44" i="34" s="1"/>
  <c r="BB50" i="19"/>
  <c r="AY50" i="34" s="1"/>
  <c r="BB52" i="19"/>
  <c r="AY52" i="34" s="1"/>
  <c r="BB58" i="19"/>
  <c r="AY58" i="34" s="1"/>
  <c r="BB66" i="19"/>
  <c r="AY66" i="34" s="1"/>
  <c r="BB68" i="19"/>
  <c r="AY68" i="34" s="1"/>
  <c r="BB70" i="19"/>
  <c r="AY70" i="34" s="1"/>
  <c r="AW6" i="19"/>
  <c r="AT6" i="34" s="1"/>
  <c r="AW10" i="19"/>
  <c r="AT10" i="34" s="1"/>
  <c r="AW14" i="19"/>
  <c r="AT14" i="34" s="1"/>
  <c r="AW18" i="19"/>
  <c r="AT18" i="34" s="1"/>
  <c r="AW22" i="19"/>
  <c r="AT22" i="34" s="1"/>
  <c r="AW26" i="19"/>
  <c r="AT26" i="34" s="1"/>
  <c r="AW30" i="19"/>
  <c r="AT30" i="34" s="1"/>
  <c r="AW35" i="19"/>
  <c r="AT35" i="34" s="1"/>
  <c r="AW40" i="19"/>
  <c r="AT40" i="34" s="1"/>
  <c r="AX44" i="19"/>
  <c r="AU44" i="34" s="1"/>
  <c r="AX52" i="19"/>
  <c r="AU52" i="34" s="1"/>
  <c r="AX60" i="19"/>
  <c r="AU60" i="34" s="1"/>
  <c r="AX64" i="19"/>
  <c r="AU64" i="34" s="1"/>
  <c r="AX68" i="19"/>
  <c r="AU68" i="34" s="1"/>
  <c r="BA6" i="19"/>
  <c r="AX6" i="34" s="1"/>
  <c r="BA8" i="19"/>
  <c r="AX8" i="34" s="1"/>
  <c r="BA10" i="19"/>
  <c r="AX10" i="34" s="1"/>
  <c r="BA12" i="19"/>
  <c r="AX12" i="34" s="1"/>
  <c r="BA14" i="19"/>
  <c r="AX14" i="34" s="1"/>
  <c r="BA16" i="19"/>
  <c r="AX16" i="34" s="1"/>
  <c r="BA18" i="19"/>
  <c r="AX18" i="34" s="1"/>
  <c r="BA20" i="19"/>
  <c r="AX20" i="34" s="1"/>
  <c r="BA22" i="19"/>
  <c r="AX22" i="34" s="1"/>
  <c r="BA24" i="19"/>
  <c r="AX24" i="34" s="1"/>
  <c r="BA26" i="19"/>
  <c r="AX26" i="34" s="1"/>
  <c r="BA28" i="19"/>
  <c r="AX28" i="34" s="1"/>
  <c r="BA30" i="19"/>
  <c r="AX30" i="34" s="1"/>
  <c r="BA32" i="19"/>
  <c r="AX32" i="34" s="1"/>
  <c r="BA34" i="19"/>
  <c r="AX34" i="34" s="1"/>
  <c r="BA36" i="19"/>
  <c r="AX36" i="34" s="1"/>
  <c r="AY43" i="19"/>
  <c r="AV43" i="34" s="1"/>
  <c r="AY49" i="19"/>
  <c r="AV49" i="34" s="1"/>
  <c r="AY51" i="19"/>
  <c r="AV51" i="34" s="1"/>
  <c r="AY67" i="19"/>
  <c r="AV67" i="34" s="1"/>
  <c r="AY69" i="19"/>
  <c r="AV69" i="34" s="1"/>
  <c r="AV71" i="34"/>
  <c r="BA65" i="19"/>
  <c r="AX65" i="34" s="1"/>
  <c r="AY65" i="19"/>
  <c r="AV65" i="34" s="1"/>
  <c r="BB64" i="19"/>
  <c r="AY64" i="34" s="1"/>
  <c r="BA64" i="19"/>
  <c r="AX64" i="34" s="1"/>
  <c r="AZ64" i="19"/>
  <c r="AW64" i="34" s="1"/>
  <c r="BB63" i="19"/>
  <c r="AY63" i="34" s="1"/>
  <c r="BA63" i="19"/>
  <c r="AX63" i="34" s="1"/>
  <c r="AZ63" i="19"/>
  <c r="AW63" i="34" s="1"/>
  <c r="AY63" i="19"/>
  <c r="AV63" i="34" s="1"/>
  <c r="AZ62" i="19"/>
  <c r="AW62" i="34" s="1"/>
  <c r="BA62" i="19"/>
  <c r="AX62" i="34" s="1"/>
  <c r="BB62" i="19"/>
  <c r="AY62" i="34" s="1"/>
  <c r="BB61" i="19"/>
  <c r="AY61" i="34" s="1"/>
  <c r="BA61" i="19"/>
  <c r="AX61" i="34" s="1"/>
  <c r="AZ61" i="19"/>
  <c r="AW61" i="34" s="1"/>
  <c r="AY61" i="19"/>
  <c r="AV61" i="34" s="1"/>
  <c r="BB60" i="19"/>
  <c r="AY60" i="34" s="1"/>
  <c r="BA60" i="19"/>
  <c r="AX60" i="34" s="1"/>
  <c r="AZ60" i="19"/>
  <c r="AW60" i="34" s="1"/>
  <c r="AY60" i="19"/>
  <c r="AV60" i="34" s="1"/>
  <c r="AX45" i="19"/>
  <c r="AU45" i="34" s="1"/>
  <c r="BB59" i="19"/>
  <c r="AY59" i="34" s="1"/>
  <c r="BA59" i="19"/>
  <c r="AX59" i="34" s="1"/>
  <c r="AZ59" i="19"/>
  <c r="AW59" i="34" s="1"/>
  <c r="AY59" i="19"/>
  <c r="AV59" i="34" s="1"/>
  <c r="AX59" i="19"/>
  <c r="AU59" i="34" s="1"/>
  <c r="AW59" i="19"/>
  <c r="AT59" i="34" s="1"/>
  <c r="BB57" i="19"/>
  <c r="AY57" i="34" s="1"/>
  <c r="BA57" i="19"/>
  <c r="AX57" i="34" s="1"/>
  <c r="AZ57" i="19"/>
  <c r="AW57" i="34" s="1"/>
  <c r="AY57" i="19"/>
  <c r="AV57" i="34" s="1"/>
  <c r="AX57" i="19"/>
  <c r="AU57" i="34" s="1"/>
  <c r="AW57" i="19"/>
  <c r="AT57" i="34" s="1"/>
  <c r="AX56" i="19"/>
  <c r="AU56" i="34" s="1"/>
  <c r="AW56" i="19"/>
  <c r="AT56" i="34" s="1"/>
  <c r="AZ55" i="19"/>
  <c r="AW55" i="34" s="1"/>
  <c r="BA55" i="19"/>
  <c r="AX55" i="34" s="1"/>
  <c r="BB55" i="19"/>
  <c r="AY55" i="34" s="1"/>
  <c r="AY56" i="19"/>
  <c r="AV56" i="34" s="1"/>
  <c r="AZ54" i="19"/>
  <c r="AW54" i="34" s="1"/>
  <c r="AZ56" i="19"/>
  <c r="AW56" i="34" s="1"/>
  <c r="BA54" i="19"/>
  <c r="AX54" i="34" s="1"/>
  <c r="BA56" i="19"/>
  <c r="AX56" i="34" s="1"/>
  <c r="BB54" i="19"/>
  <c r="AY54" i="34" s="1"/>
  <c r="BB56" i="19"/>
  <c r="AY56" i="34" s="1"/>
  <c r="AY55" i="19"/>
  <c r="AV55" i="34" s="1"/>
  <c r="AW54" i="19"/>
  <c r="AT54" i="34" s="1"/>
  <c r="AX54" i="19"/>
  <c r="AU54" i="34" s="1"/>
  <c r="AZ53" i="19"/>
  <c r="AW53" i="34" s="1"/>
  <c r="BA53" i="19"/>
  <c r="AX53" i="34" s="1"/>
  <c r="BB53" i="19"/>
  <c r="AY53" i="34" s="1"/>
  <c r="AY53" i="19"/>
  <c r="AV53" i="34" s="1"/>
  <c r="AX53" i="19"/>
  <c r="AU53" i="34" s="1"/>
  <c r="AW53" i="19"/>
  <c r="AT53" i="34" s="1"/>
  <c r="BB48" i="19"/>
  <c r="AY48" i="34" s="1"/>
  <c r="BA48" i="19"/>
  <c r="AX48" i="34" s="1"/>
  <c r="AZ48" i="19"/>
  <c r="AW48" i="34" s="1"/>
  <c r="AY48" i="19"/>
  <c r="AV48" i="34" s="1"/>
  <c r="AX48" i="19"/>
  <c r="AU48" i="34" s="1"/>
  <c r="AW48" i="19"/>
  <c r="AT48" i="34" s="1"/>
  <c r="AX47" i="19"/>
  <c r="AU47" i="34" s="1"/>
  <c r="AW47" i="19"/>
  <c r="AT47" i="34" s="1"/>
  <c r="BB47" i="19"/>
  <c r="AY47" i="34" s="1"/>
  <c r="BA47" i="19"/>
  <c r="AX47" i="34" s="1"/>
  <c r="AZ47" i="19"/>
  <c r="AW47" i="34" s="1"/>
  <c r="AY47" i="19"/>
  <c r="AV47" i="34" s="1"/>
  <c r="BB46" i="19"/>
  <c r="AY46" i="34" s="1"/>
  <c r="BA46" i="19"/>
  <c r="AX46" i="34" s="1"/>
  <c r="AZ46" i="19"/>
  <c r="AW46" i="34" s="1"/>
  <c r="AW46" i="19"/>
  <c r="AT46" i="34" s="1"/>
  <c r="AX46" i="19"/>
  <c r="AU46" i="34" s="1"/>
  <c r="BB45" i="19"/>
  <c r="AY45" i="34" s="1"/>
  <c r="BA45" i="19"/>
  <c r="AX45" i="34" s="1"/>
  <c r="AZ45" i="19"/>
  <c r="AW45" i="34" s="1"/>
  <c r="AY45" i="19"/>
  <c r="AV45" i="34" s="1"/>
  <c r="BB42" i="19"/>
  <c r="AY42" i="34" s="1"/>
  <c r="BA42" i="19"/>
  <c r="AX42" i="34" s="1"/>
  <c r="AZ42" i="19"/>
  <c r="AW42" i="34" s="1"/>
  <c r="AX42" i="19"/>
  <c r="AU42" i="34" s="1"/>
  <c r="AW42" i="19"/>
  <c r="AT42" i="34" s="1"/>
  <c r="BB41" i="19"/>
  <c r="AY41" i="34" s="1"/>
  <c r="BA41" i="19"/>
  <c r="AX41" i="34" s="1"/>
  <c r="AZ41" i="19"/>
  <c r="AW41" i="34" s="1"/>
  <c r="AY41" i="19"/>
  <c r="AV41" i="34" s="1"/>
  <c r="AW41" i="19"/>
  <c r="AT41" i="34" s="1"/>
  <c r="BB39" i="19"/>
  <c r="AY39" i="34" s="1"/>
  <c r="BA39" i="19"/>
  <c r="AX39" i="34" s="1"/>
  <c r="AZ39" i="19"/>
  <c r="AW39" i="34" s="1"/>
  <c r="AY39" i="19"/>
  <c r="AV39" i="34" s="1"/>
  <c r="AX39" i="19"/>
  <c r="AU39" i="34" s="1"/>
  <c r="AW39" i="19"/>
  <c r="AT39" i="34" s="1"/>
  <c r="AX36" i="19"/>
  <c r="AU36" i="34" s="1"/>
  <c r="AW36" i="19"/>
  <c r="AT36" i="34" s="1"/>
  <c r="BB37" i="19"/>
  <c r="AY37" i="34" s="1"/>
  <c r="BA37" i="19"/>
  <c r="AX37" i="34" s="1"/>
  <c r="BA33" i="19"/>
  <c r="AX33" i="34" s="1"/>
  <c r="BB33" i="19"/>
  <c r="AY33" i="34" s="1"/>
  <c r="AY33" i="19"/>
  <c r="AV33" i="34" s="1"/>
  <c r="GO13" i="6"/>
  <c r="GN13" i="6"/>
  <c r="FR12" i="6"/>
  <c r="GP54" i="6"/>
  <c r="GQ80" i="6"/>
  <c r="FR11" i="6"/>
  <c r="FR21" i="6"/>
  <c r="AU10" i="34"/>
  <c r="FR29" i="6"/>
  <c r="AU18" i="34"/>
  <c r="FR37" i="6"/>
  <c r="AU26" i="34"/>
  <c r="FR77" i="6"/>
  <c r="AU66" i="34"/>
  <c r="AY6" i="34"/>
  <c r="FR53" i="6"/>
  <c r="GQ64" i="6"/>
  <c r="FS18" i="6"/>
  <c r="FS26" i="6"/>
  <c r="GP22" i="6"/>
  <c r="FS16" i="6"/>
  <c r="FS24" i="6"/>
  <c r="AT13" i="34"/>
  <c r="FS32" i="6"/>
  <c r="AT21" i="34"/>
  <c r="FS40" i="6"/>
  <c r="AT29" i="34"/>
  <c r="FS58" i="6"/>
  <c r="GP50" i="6"/>
  <c r="GP12" i="6"/>
  <c r="GP17" i="6"/>
  <c r="AV6" i="34"/>
  <c r="GP21" i="6"/>
  <c r="AV10" i="34"/>
  <c r="GP25" i="6"/>
  <c r="AV14" i="34"/>
  <c r="GP29" i="6"/>
  <c r="AV18" i="34"/>
  <c r="GP33" i="6"/>
  <c r="AV22" i="34"/>
  <c r="GP37" i="6"/>
  <c r="AV26" i="34"/>
  <c r="GP41" i="6"/>
  <c r="AV30" i="34"/>
  <c r="GP45" i="6"/>
  <c r="AV34" i="34"/>
  <c r="GP49" i="6"/>
  <c r="AV38" i="34"/>
  <c r="GP53" i="6"/>
  <c r="AV42" i="34"/>
  <c r="GP55" i="6"/>
  <c r="AV44" i="34"/>
  <c r="GP57" i="6"/>
  <c r="AV46" i="34"/>
  <c r="GP61" i="6"/>
  <c r="AV50" i="34"/>
  <c r="GP63" i="6"/>
  <c r="AV52" i="34"/>
  <c r="GP65" i="6"/>
  <c r="AV54" i="34"/>
  <c r="GP69" i="6"/>
  <c r="AV58" i="34"/>
  <c r="GP73" i="6"/>
  <c r="AV62" i="34"/>
  <c r="GP75" i="6"/>
  <c r="AV64" i="34"/>
  <c r="GP77" i="6"/>
  <c r="AV66" i="34"/>
  <c r="GP79" i="6"/>
  <c r="AV68" i="34"/>
  <c r="GP81" i="6"/>
  <c r="AV70" i="34"/>
  <c r="GQ16" i="6"/>
  <c r="FS66" i="6"/>
  <c r="GQ56" i="6"/>
  <c r="GP30" i="6"/>
  <c r="FR45" i="6"/>
  <c r="GP34" i="6"/>
  <c r="FS74" i="6"/>
  <c r="GQ72" i="6"/>
  <c r="GP62" i="6"/>
  <c r="FS56" i="6"/>
  <c r="FS64" i="6"/>
  <c r="FS72" i="6"/>
  <c r="FS80" i="6"/>
  <c r="FS34" i="6"/>
  <c r="GQ32" i="6"/>
  <c r="GQ24" i="6"/>
  <c r="GQ40" i="6"/>
  <c r="FR69" i="6"/>
  <c r="GP74" i="6"/>
  <c r="FS81" i="6"/>
  <c r="FS42" i="6"/>
  <c r="GP18" i="6"/>
  <c r="GP78" i="6"/>
  <c r="FS50" i="6"/>
  <c r="GQ18" i="6"/>
  <c r="GQ22" i="6"/>
  <c r="GQ26" i="6"/>
  <c r="GQ30" i="6"/>
  <c r="GQ34" i="6"/>
  <c r="GP38" i="6"/>
  <c r="GP42" i="6"/>
  <c r="GP46" i="6"/>
  <c r="GQ50" i="6"/>
  <c r="GQ54" i="6"/>
  <c r="GQ58" i="6"/>
  <c r="GQ62" i="6"/>
  <c r="GP66" i="6"/>
  <c r="GQ70" i="6"/>
  <c r="GQ74" i="6"/>
  <c r="GQ78" i="6"/>
  <c r="FS19" i="6"/>
  <c r="FS27" i="6"/>
  <c r="FS35" i="6"/>
  <c r="FS43" i="6"/>
  <c r="FS51" i="6"/>
  <c r="FS59" i="6"/>
  <c r="FS67" i="6"/>
  <c r="FS75" i="6"/>
  <c r="GQ17" i="6"/>
  <c r="GQ25" i="6"/>
  <c r="GQ33" i="6"/>
  <c r="GQ41" i="6"/>
  <c r="GQ49" i="6"/>
  <c r="GQ57" i="6"/>
  <c r="GQ65" i="6"/>
  <c r="GQ73" i="6"/>
  <c r="GQ81" i="6"/>
  <c r="FR61" i="6"/>
  <c r="GP26" i="6"/>
  <c r="GP58" i="6"/>
  <c r="FR17" i="6"/>
  <c r="FR25" i="6"/>
  <c r="FR33" i="6"/>
  <c r="FR41" i="6"/>
  <c r="FR49" i="6"/>
  <c r="FR57" i="6"/>
  <c r="FR65" i="6"/>
  <c r="FR73" i="6"/>
  <c r="FR81" i="6"/>
  <c r="FS20" i="6"/>
  <c r="FS28" i="6"/>
  <c r="FS36" i="6"/>
  <c r="FS60" i="6"/>
  <c r="FS68" i="6"/>
  <c r="FS76" i="6"/>
  <c r="GQ42" i="6"/>
  <c r="GQ66" i="6"/>
  <c r="GP59" i="6"/>
  <c r="GQ19" i="6"/>
  <c r="GQ27" i="6"/>
  <c r="GQ35" i="6"/>
  <c r="GQ43" i="6"/>
  <c r="GQ51" i="6"/>
  <c r="GQ59" i="6"/>
  <c r="GQ67" i="6"/>
  <c r="FS21" i="6"/>
  <c r="FS29" i="6"/>
  <c r="FS37" i="6"/>
  <c r="FS45" i="6"/>
  <c r="FS53" i="6"/>
  <c r="FS61" i="6"/>
  <c r="FS69" i="6"/>
  <c r="FS77" i="6"/>
  <c r="GQ75" i="6"/>
  <c r="FS22" i="6"/>
  <c r="FS30" i="6"/>
  <c r="FS38" i="6"/>
  <c r="FS46" i="6"/>
  <c r="FS54" i="6"/>
  <c r="FS62" i="6"/>
  <c r="FS70" i="6"/>
  <c r="FS78" i="6"/>
  <c r="GQ20" i="6"/>
  <c r="GQ28" i="6"/>
  <c r="GQ36" i="6"/>
  <c r="GQ44" i="6"/>
  <c r="GQ52" i="6"/>
  <c r="GQ60" i="6"/>
  <c r="GQ68" i="6"/>
  <c r="GQ76" i="6"/>
  <c r="FS23" i="6"/>
  <c r="FS31" i="6"/>
  <c r="FS39" i="6"/>
  <c r="FS47" i="6"/>
  <c r="FS55" i="6"/>
  <c r="FS63" i="6"/>
  <c r="FS71" i="6"/>
  <c r="FS79" i="6"/>
  <c r="GM13" i="6"/>
  <c r="GQ21" i="6"/>
  <c r="GQ29" i="6"/>
  <c r="GQ37" i="6"/>
  <c r="GQ45" i="6"/>
  <c r="GQ53" i="6"/>
  <c r="GQ61" i="6"/>
  <c r="GQ69" i="6"/>
  <c r="GQ77" i="6"/>
  <c r="GP70" i="6"/>
  <c r="FR19" i="6"/>
  <c r="FR23" i="6"/>
  <c r="FR27" i="6"/>
  <c r="FR31" i="6"/>
  <c r="FR35" i="6"/>
  <c r="FR39" i="6"/>
  <c r="FR43" i="6"/>
  <c r="FR47" i="6"/>
  <c r="FR51" i="6"/>
  <c r="FR55" i="6"/>
  <c r="FR59" i="6"/>
  <c r="FR63" i="6"/>
  <c r="FR67" i="6"/>
  <c r="FR71" i="6"/>
  <c r="FR75" i="6"/>
  <c r="FR79" i="6"/>
  <c r="GQ38" i="6"/>
  <c r="GQ46" i="6"/>
  <c r="GP71" i="6"/>
  <c r="FS17" i="6"/>
  <c r="FS25" i="6"/>
  <c r="FS33" i="6"/>
  <c r="FS41" i="6"/>
  <c r="FS49" i="6"/>
  <c r="FS57" i="6"/>
  <c r="FS65" i="6"/>
  <c r="FS73" i="6"/>
  <c r="GQ23" i="6"/>
  <c r="GQ31" i="6"/>
  <c r="GQ39" i="6"/>
  <c r="GQ47" i="6"/>
  <c r="GQ55" i="6"/>
  <c r="GQ63" i="6"/>
  <c r="GQ71" i="6"/>
  <c r="GQ79" i="6"/>
  <c r="FQ13" i="6"/>
  <c r="GL13" i="6"/>
  <c r="GP16" i="6"/>
  <c r="GP20" i="6"/>
  <c r="GP24" i="6"/>
  <c r="GP28" i="6"/>
  <c r="GP32" i="6"/>
  <c r="GP36" i="6"/>
  <c r="GP40" i="6"/>
  <c r="GP44" i="6"/>
  <c r="GP52" i="6"/>
  <c r="GP56" i="6"/>
  <c r="GP60" i="6"/>
  <c r="GP64" i="6"/>
  <c r="GP68" i="6"/>
  <c r="GP72" i="6"/>
  <c r="GP76" i="6"/>
  <c r="GP80" i="6"/>
  <c r="GP11" i="6"/>
  <c r="GP19" i="6"/>
  <c r="GP23" i="6"/>
  <c r="GP27" i="6"/>
  <c r="GP31" i="6"/>
  <c r="GP35" i="6"/>
  <c r="GP39" i="6"/>
  <c r="GP43" i="6"/>
  <c r="GP47" i="6"/>
  <c r="GP51" i="6"/>
  <c r="GP67" i="6"/>
  <c r="FP13" i="6"/>
  <c r="FR16" i="6"/>
  <c r="FR18" i="6"/>
  <c r="FR20" i="6"/>
  <c r="FR22" i="6"/>
  <c r="FR24" i="6"/>
  <c r="FR26" i="6"/>
  <c r="FR28" i="6"/>
  <c r="FR30" i="6"/>
  <c r="FR32" i="6"/>
  <c r="FR34" i="6"/>
  <c r="FR36" i="6"/>
  <c r="FR38" i="6"/>
  <c r="FR40" i="6"/>
  <c r="FR42" i="6"/>
  <c r="FR46" i="6"/>
  <c r="FR50" i="6"/>
  <c r="FR54" i="6"/>
  <c r="FR56" i="6"/>
  <c r="FR58" i="6"/>
  <c r="FR60" i="6"/>
  <c r="FR62" i="6"/>
  <c r="FR64" i="6"/>
  <c r="FR66" i="6"/>
  <c r="FR68" i="6"/>
  <c r="FR70" i="6"/>
  <c r="FR72" i="6"/>
  <c r="FR74" i="6"/>
  <c r="FR76" i="6"/>
  <c r="FR78" i="6"/>
  <c r="FR80" i="6"/>
  <c r="AJ49" i="7"/>
  <c r="FQ44" i="6"/>
  <c r="FQ52" i="6"/>
  <c r="FQ48" i="6"/>
  <c r="GM48" i="6"/>
  <c r="FP44" i="6"/>
  <c r="FP48" i="6"/>
  <c r="GL48" i="6"/>
  <c r="P113" i="40"/>
  <c r="R64" i="40"/>
  <c r="X52" i="40"/>
  <c r="X82" i="40"/>
  <c r="X81" i="40"/>
  <c r="X80" i="40"/>
  <c r="X79" i="40"/>
  <c r="X78" i="40"/>
  <c r="X77" i="40"/>
  <c r="X76" i="40"/>
  <c r="X75" i="40"/>
  <c r="X74" i="40"/>
  <c r="X73" i="40"/>
  <c r="X72" i="40"/>
  <c r="X71" i="40"/>
  <c r="X70" i="40"/>
  <c r="X69" i="40"/>
  <c r="X68" i="40"/>
  <c r="X67" i="40"/>
  <c r="X66" i="40"/>
  <c r="X65" i="40"/>
  <c r="X64" i="40"/>
  <c r="X63" i="40"/>
  <c r="X62" i="40"/>
  <c r="X59" i="40"/>
  <c r="X58" i="40"/>
  <c r="X57" i="40"/>
  <c r="X56" i="40"/>
  <c r="X55" i="40"/>
  <c r="X54" i="40"/>
  <c r="X53" i="40"/>
  <c r="X51" i="40"/>
  <c r="X50" i="40"/>
  <c r="X49" i="40"/>
  <c r="X47" i="40"/>
  <c r="X46" i="40"/>
  <c r="X45" i="40"/>
  <c r="X43" i="40"/>
  <c r="X42" i="40"/>
  <c r="X41" i="40"/>
  <c r="X40" i="40"/>
  <c r="X39" i="40"/>
  <c r="X38" i="40"/>
  <c r="X37" i="40"/>
  <c r="X36" i="40"/>
  <c r="X35" i="40"/>
  <c r="X34" i="40"/>
  <c r="X33" i="40"/>
  <c r="X32" i="40"/>
  <c r="X31" i="40"/>
  <c r="X30" i="40"/>
  <c r="X29" i="40"/>
  <c r="X28" i="40"/>
  <c r="X27" i="40"/>
  <c r="X26" i="40"/>
  <c r="X25" i="40"/>
  <c r="X24" i="40"/>
  <c r="X23" i="40"/>
  <c r="X22" i="40"/>
  <c r="X21" i="40"/>
  <c r="X20" i="40"/>
  <c r="X19" i="40"/>
  <c r="X18" i="40"/>
  <c r="X17" i="40"/>
  <c r="R82" i="40"/>
  <c r="R81" i="40"/>
  <c r="R80" i="40"/>
  <c r="R79" i="40"/>
  <c r="R78" i="40"/>
  <c r="R77" i="40"/>
  <c r="R76" i="40"/>
  <c r="R75" i="40"/>
  <c r="R73" i="40"/>
  <c r="R72" i="40"/>
  <c r="R71" i="40"/>
  <c r="R70" i="40"/>
  <c r="R69" i="40"/>
  <c r="R68" i="40"/>
  <c r="R67" i="40"/>
  <c r="R66" i="40"/>
  <c r="R65" i="40"/>
  <c r="R63" i="40"/>
  <c r="R62" i="40"/>
  <c r="R61" i="40"/>
  <c r="R60" i="40"/>
  <c r="R59" i="40"/>
  <c r="R58" i="40"/>
  <c r="R57" i="40"/>
  <c r="R56" i="40"/>
  <c r="R55" i="40"/>
  <c r="R54" i="40"/>
  <c r="R53" i="40"/>
  <c r="R52" i="40"/>
  <c r="R51" i="40"/>
  <c r="R50" i="40"/>
  <c r="R49" i="40"/>
  <c r="R47" i="40"/>
  <c r="R46" i="40"/>
  <c r="R45" i="40"/>
  <c r="R43" i="40"/>
  <c r="R42" i="40"/>
  <c r="R41" i="40"/>
  <c r="R40" i="40"/>
  <c r="R39" i="40"/>
  <c r="R38" i="40"/>
  <c r="R37" i="40"/>
  <c r="R36" i="40"/>
  <c r="R35" i="40"/>
  <c r="R34" i="40"/>
  <c r="R33" i="40"/>
  <c r="R32" i="40"/>
  <c r="R31" i="40"/>
  <c r="R30" i="40"/>
  <c r="R29" i="40"/>
  <c r="R28" i="40"/>
  <c r="R27" i="40"/>
  <c r="R26" i="40"/>
  <c r="R25" i="40"/>
  <c r="R24" i="40"/>
  <c r="R23" i="40"/>
  <c r="R22" i="40"/>
  <c r="R21" i="40"/>
  <c r="R20" i="40"/>
  <c r="R19" i="40"/>
  <c r="R18" i="40"/>
  <c r="R17" i="40"/>
  <c r="R16" i="40"/>
  <c r="IT133" i="6" l="1"/>
  <c r="IS133" i="6"/>
  <c r="ES133" i="6"/>
  <c r="ER133" i="6"/>
  <c r="JN133" i="6"/>
  <c r="JM133" i="6"/>
  <c r="HZ133" i="6"/>
  <c r="HY133" i="6"/>
  <c r="AW5" i="34"/>
  <c r="AV5" i="34"/>
  <c r="AX5" i="34"/>
  <c r="BA4" i="19"/>
  <c r="AY5" i="34"/>
  <c r="BB4" i="19"/>
  <c r="AU5" i="34"/>
  <c r="AW37" i="19"/>
  <c r="AT37" i="34" s="1"/>
  <c r="AX41" i="19"/>
  <c r="AU41" i="34" s="1"/>
  <c r="AZ37" i="19"/>
  <c r="AW37" i="34" s="1"/>
  <c r="AY37" i="19"/>
  <c r="AV37" i="34" s="1"/>
  <c r="AX37" i="19"/>
  <c r="AU37" i="34" s="1"/>
  <c r="AX33" i="19"/>
  <c r="AU33" i="34" s="1"/>
  <c r="AW33" i="19"/>
  <c r="AT33" i="34" s="1"/>
  <c r="FR13" i="6"/>
  <c r="FR44" i="6"/>
  <c r="FR52" i="6"/>
  <c r="GQ48" i="6"/>
  <c r="FS48" i="6"/>
  <c r="FR48" i="6"/>
  <c r="GP48" i="6"/>
  <c r="FS52" i="6"/>
  <c r="FS44" i="6"/>
  <c r="GP13" i="6"/>
  <c r="X44" i="40"/>
  <c r="R44" i="40"/>
  <c r="X48" i="40"/>
  <c r="R48" i="40"/>
  <c r="D113" i="45"/>
  <c r="C113" i="45"/>
  <c r="K113" i="40"/>
  <c r="V113" i="40"/>
  <c r="U113" i="40"/>
  <c r="T113" i="40"/>
  <c r="O113" i="40"/>
  <c r="L113" i="40"/>
  <c r="H113" i="40"/>
  <c r="D113" i="40"/>
  <c r="G113" i="40"/>
  <c r="C113" i="40"/>
  <c r="R109" i="40" l="1"/>
  <c r="X109" i="40"/>
  <c r="AY4" i="19"/>
  <c r="AZ4" i="19"/>
  <c r="AW4" i="19"/>
  <c r="AX4" i="19"/>
  <c r="AS71" i="34"/>
  <c r="AR71" i="34"/>
  <c r="HL81" i="6"/>
  <c r="AV70" i="19" s="1"/>
  <c r="AS70" i="34" s="1"/>
  <c r="HK81" i="6"/>
  <c r="HL80" i="6"/>
  <c r="AV69" i="19" s="1"/>
  <c r="AS69" i="34" s="1"/>
  <c r="HK80" i="6"/>
  <c r="AU69" i="19" s="1"/>
  <c r="AR69" i="34" s="1"/>
  <c r="HL79" i="6"/>
  <c r="AV68" i="19" s="1"/>
  <c r="AS68" i="34" s="1"/>
  <c r="HK79" i="6"/>
  <c r="HL78" i="6"/>
  <c r="AV67" i="19" s="1"/>
  <c r="AS67" i="34" s="1"/>
  <c r="HK78" i="6"/>
  <c r="AU67" i="19" s="1"/>
  <c r="AR67" i="34" s="1"/>
  <c r="HL77" i="6"/>
  <c r="AV66" i="19" s="1"/>
  <c r="AS66" i="34" s="1"/>
  <c r="HK77" i="6"/>
  <c r="HL76" i="6"/>
  <c r="AV65" i="19" s="1"/>
  <c r="AS65" i="34" s="1"/>
  <c r="HK76" i="6"/>
  <c r="AU65" i="19" s="1"/>
  <c r="AR65" i="34" s="1"/>
  <c r="HL75" i="6"/>
  <c r="AV64" i="19" s="1"/>
  <c r="AS64" i="34" s="1"/>
  <c r="HK75" i="6"/>
  <c r="HL74" i="6"/>
  <c r="AV63" i="19" s="1"/>
  <c r="AS63" i="34" s="1"/>
  <c r="HK74" i="6"/>
  <c r="AU63" i="19" s="1"/>
  <c r="AR63" i="34" s="1"/>
  <c r="HL73" i="6"/>
  <c r="AV62" i="19" s="1"/>
  <c r="AS62" i="34" s="1"/>
  <c r="HK73" i="6"/>
  <c r="HL72" i="6"/>
  <c r="AV61" i="19" s="1"/>
  <c r="AS61" i="34" s="1"/>
  <c r="HK72" i="6"/>
  <c r="HL71" i="6"/>
  <c r="AV60" i="19" s="1"/>
  <c r="AS60" i="34" s="1"/>
  <c r="HK71" i="6"/>
  <c r="HL70" i="6"/>
  <c r="AV59" i="19" s="1"/>
  <c r="AS59" i="34" s="1"/>
  <c r="HK70" i="6"/>
  <c r="AU59" i="19" s="1"/>
  <c r="AR59" i="34" s="1"/>
  <c r="HL69" i="6"/>
  <c r="AV58" i="19" s="1"/>
  <c r="AS58" i="34" s="1"/>
  <c r="HK69" i="6"/>
  <c r="HL68" i="6"/>
  <c r="AV57" i="19" s="1"/>
  <c r="AS57" i="34" s="1"/>
  <c r="HK68" i="6"/>
  <c r="AU57" i="19" s="1"/>
  <c r="AR57" i="34" s="1"/>
  <c r="HL67" i="6"/>
  <c r="AV56" i="19" s="1"/>
  <c r="AS56" i="34" s="1"/>
  <c r="HK67" i="6"/>
  <c r="HL66" i="6"/>
  <c r="AV55" i="19" s="1"/>
  <c r="AS55" i="34" s="1"/>
  <c r="HK66" i="6"/>
  <c r="AU55" i="19" s="1"/>
  <c r="AR55" i="34" s="1"/>
  <c r="HL65" i="6"/>
  <c r="AV54" i="19" s="1"/>
  <c r="AS54" i="34" s="1"/>
  <c r="HK65" i="6"/>
  <c r="HL64" i="6"/>
  <c r="AV53" i="19" s="1"/>
  <c r="AS53" i="34" s="1"/>
  <c r="HK64" i="6"/>
  <c r="AU53" i="19" s="1"/>
  <c r="AR53" i="34" s="1"/>
  <c r="HL63" i="6"/>
  <c r="AV52" i="19" s="1"/>
  <c r="AS52" i="34" s="1"/>
  <c r="HK63" i="6"/>
  <c r="HL62" i="6"/>
  <c r="AV51" i="19" s="1"/>
  <c r="AS51" i="34" s="1"/>
  <c r="HK62" i="6"/>
  <c r="AU51" i="19" s="1"/>
  <c r="AR51" i="34" s="1"/>
  <c r="HL61" i="6"/>
  <c r="AV50" i="19" s="1"/>
  <c r="AS50" i="34" s="1"/>
  <c r="HK61" i="6"/>
  <c r="HL60" i="6"/>
  <c r="AV49" i="19" s="1"/>
  <c r="AS49" i="34" s="1"/>
  <c r="HK60" i="6"/>
  <c r="AU49" i="19" s="1"/>
  <c r="AR49" i="34" s="1"/>
  <c r="HL59" i="6"/>
  <c r="AV48" i="19" s="1"/>
  <c r="AS48" i="34" s="1"/>
  <c r="HK59" i="6"/>
  <c r="HL58" i="6"/>
  <c r="AV47" i="19" s="1"/>
  <c r="AS47" i="34" s="1"/>
  <c r="HK58" i="6"/>
  <c r="AU47" i="19" s="1"/>
  <c r="AR47" i="34" s="1"/>
  <c r="HL57" i="6"/>
  <c r="AV46" i="19" s="1"/>
  <c r="AS46" i="34" s="1"/>
  <c r="HK57" i="6"/>
  <c r="HL56" i="6"/>
  <c r="AV45" i="19" s="1"/>
  <c r="AS45" i="34" s="1"/>
  <c r="HK56" i="6"/>
  <c r="HL55" i="6"/>
  <c r="AV44" i="19" s="1"/>
  <c r="AS44" i="34" s="1"/>
  <c r="HK55" i="6"/>
  <c r="HL54" i="6"/>
  <c r="AV43" i="19" s="1"/>
  <c r="AS43" i="34" s="1"/>
  <c r="HK54" i="6"/>
  <c r="HL53" i="6"/>
  <c r="AV42" i="19" s="1"/>
  <c r="AS42" i="34" s="1"/>
  <c r="HK53" i="6"/>
  <c r="HL52" i="6"/>
  <c r="AV41" i="19" s="1"/>
  <c r="AS41" i="34" s="1"/>
  <c r="HK52" i="6"/>
  <c r="AU41" i="19" s="1"/>
  <c r="AR41" i="34" s="1"/>
  <c r="HL51" i="6"/>
  <c r="AV40" i="19" s="1"/>
  <c r="AS40" i="34" s="1"/>
  <c r="HK51" i="6"/>
  <c r="HL50" i="6"/>
  <c r="AV39" i="19" s="1"/>
  <c r="AS39" i="34" s="1"/>
  <c r="HK50" i="6"/>
  <c r="AU39" i="19" s="1"/>
  <c r="AR39" i="34" s="1"/>
  <c r="HL49" i="6"/>
  <c r="AV38" i="19" s="1"/>
  <c r="AS38" i="34" s="1"/>
  <c r="HK49" i="6"/>
  <c r="HL48" i="6"/>
  <c r="AV37" i="19" s="1"/>
  <c r="AS37" i="34" s="1"/>
  <c r="HK48" i="6"/>
  <c r="AU37" i="19" s="1"/>
  <c r="AR37" i="34" s="1"/>
  <c r="HL47" i="6"/>
  <c r="AV36" i="19" s="1"/>
  <c r="AS36" i="34" s="1"/>
  <c r="HK47" i="6"/>
  <c r="HL46" i="6"/>
  <c r="AV35" i="19" s="1"/>
  <c r="AS35" i="34" s="1"/>
  <c r="HK46" i="6"/>
  <c r="AU35" i="19" s="1"/>
  <c r="AR35" i="34" s="1"/>
  <c r="HL45" i="6"/>
  <c r="AV34" i="19" s="1"/>
  <c r="AS34" i="34" s="1"/>
  <c r="HK45" i="6"/>
  <c r="HL44" i="6"/>
  <c r="AV33" i="19" s="1"/>
  <c r="AS33" i="34" s="1"/>
  <c r="HK44" i="6"/>
  <c r="AU33" i="19" s="1"/>
  <c r="AR33" i="34" s="1"/>
  <c r="HL43" i="6"/>
  <c r="AV32" i="19" s="1"/>
  <c r="AS32" i="34" s="1"/>
  <c r="HK43" i="6"/>
  <c r="HL42" i="6"/>
  <c r="AV31" i="19" s="1"/>
  <c r="AS31" i="34" s="1"/>
  <c r="HK42" i="6"/>
  <c r="AU31" i="19" s="1"/>
  <c r="AR31" i="34" s="1"/>
  <c r="HL41" i="6"/>
  <c r="AV30" i="19" s="1"/>
  <c r="AS30" i="34" s="1"/>
  <c r="HK41" i="6"/>
  <c r="HL40" i="6"/>
  <c r="AV29" i="19" s="1"/>
  <c r="AS29" i="34" s="1"/>
  <c r="HK40" i="6"/>
  <c r="HL39" i="6"/>
  <c r="AV28" i="19" s="1"/>
  <c r="AS28" i="34" s="1"/>
  <c r="HK39" i="6"/>
  <c r="HL38" i="6"/>
  <c r="AV27" i="19" s="1"/>
  <c r="AS27" i="34" s="1"/>
  <c r="HK38" i="6"/>
  <c r="AU27" i="19" s="1"/>
  <c r="AR27" i="34" s="1"/>
  <c r="HL37" i="6"/>
  <c r="AV26" i="19" s="1"/>
  <c r="AS26" i="34" s="1"/>
  <c r="HK37" i="6"/>
  <c r="HL36" i="6"/>
  <c r="AV25" i="19" s="1"/>
  <c r="AS25" i="34" s="1"/>
  <c r="HK36" i="6"/>
  <c r="AU25" i="19" s="1"/>
  <c r="AR25" i="34" s="1"/>
  <c r="HL35" i="6"/>
  <c r="AV24" i="19" s="1"/>
  <c r="AS24" i="34" s="1"/>
  <c r="HK35" i="6"/>
  <c r="HL34" i="6"/>
  <c r="AV23" i="19" s="1"/>
  <c r="AS23" i="34" s="1"/>
  <c r="HK34" i="6"/>
  <c r="AU23" i="19" s="1"/>
  <c r="AR23" i="34" s="1"/>
  <c r="HL33" i="6"/>
  <c r="AV22" i="19" s="1"/>
  <c r="AS22" i="34" s="1"/>
  <c r="HK33" i="6"/>
  <c r="HL32" i="6"/>
  <c r="AV21" i="19" s="1"/>
  <c r="AS21" i="34" s="1"/>
  <c r="HK32" i="6"/>
  <c r="HL31" i="6"/>
  <c r="AV20" i="19" s="1"/>
  <c r="AS20" i="34" s="1"/>
  <c r="HK31" i="6"/>
  <c r="HL30" i="6"/>
  <c r="AV19" i="19" s="1"/>
  <c r="AS19" i="34" s="1"/>
  <c r="HK30" i="6"/>
  <c r="AU19" i="19" s="1"/>
  <c r="AR19" i="34" s="1"/>
  <c r="HL29" i="6"/>
  <c r="AV18" i="19" s="1"/>
  <c r="AS18" i="34" s="1"/>
  <c r="HK29" i="6"/>
  <c r="HL28" i="6"/>
  <c r="AV17" i="19" s="1"/>
  <c r="AS17" i="34" s="1"/>
  <c r="HK28" i="6"/>
  <c r="AU17" i="19" s="1"/>
  <c r="AR17" i="34" s="1"/>
  <c r="HL27" i="6"/>
  <c r="AV16" i="19" s="1"/>
  <c r="AS16" i="34" s="1"/>
  <c r="HK27" i="6"/>
  <c r="HL26" i="6"/>
  <c r="AV15" i="19" s="1"/>
  <c r="AS15" i="34" s="1"/>
  <c r="HK26" i="6"/>
  <c r="AU15" i="19" s="1"/>
  <c r="AR15" i="34" s="1"/>
  <c r="HL25" i="6"/>
  <c r="AV14" i="19" s="1"/>
  <c r="AS14" i="34" s="1"/>
  <c r="HK25" i="6"/>
  <c r="HL24" i="6"/>
  <c r="AV13" i="19" s="1"/>
  <c r="AS13" i="34" s="1"/>
  <c r="HK24" i="6"/>
  <c r="HL23" i="6"/>
  <c r="AV12" i="19" s="1"/>
  <c r="AS12" i="34" s="1"/>
  <c r="HK23" i="6"/>
  <c r="HL22" i="6"/>
  <c r="AV11" i="19" s="1"/>
  <c r="AS11" i="34" s="1"/>
  <c r="HK22" i="6"/>
  <c r="AU11" i="19" s="1"/>
  <c r="AR11" i="34" s="1"/>
  <c r="HL21" i="6"/>
  <c r="AV10" i="19" s="1"/>
  <c r="AS10" i="34" s="1"/>
  <c r="HK21" i="6"/>
  <c r="HL20" i="6"/>
  <c r="AV9" i="19" s="1"/>
  <c r="AS9" i="34" s="1"/>
  <c r="HK20" i="6"/>
  <c r="AU9" i="19" s="1"/>
  <c r="AR9" i="34" s="1"/>
  <c r="HL19" i="6"/>
  <c r="AV8" i="19" s="1"/>
  <c r="AS8" i="34" s="1"/>
  <c r="HK19" i="6"/>
  <c r="HL18" i="6"/>
  <c r="AV7" i="19" s="1"/>
  <c r="AS7" i="34" s="1"/>
  <c r="HK18" i="6"/>
  <c r="AU7" i="19" s="1"/>
  <c r="AR7" i="34" s="1"/>
  <c r="HL17" i="6"/>
  <c r="AV6" i="19" s="1"/>
  <c r="AS6" i="34" s="1"/>
  <c r="HK17" i="6"/>
  <c r="HL16" i="6"/>
  <c r="HK16" i="6"/>
  <c r="HK15" i="6"/>
  <c r="HL12" i="6"/>
  <c r="HK12" i="6"/>
  <c r="HL11" i="6"/>
  <c r="HK11" i="6"/>
  <c r="HL9" i="6"/>
  <c r="HK9" i="6"/>
  <c r="HL8" i="6"/>
  <c r="HK8" i="6"/>
  <c r="HK7" i="6"/>
  <c r="HL6" i="6"/>
  <c r="HK6" i="6"/>
  <c r="HL5" i="6"/>
  <c r="HK5" i="6"/>
  <c r="HK4" i="6"/>
  <c r="HK3" i="6"/>
  <c r="HL2" i="6"/>
  <c r="HK2" i="6"/>
  <c r="HN86" i="6" l="1"/>
  <c r="HN95" i="6"/>
  <c r="HN96" i="6"/>
  <c r="HN97" i="6"/>
  <c r="HN92" i="6"/>
  <c r="HN100" i="6"/>
  <c r="HN107" i="6"/>
  <c r="HN91" i="6"/>
  <c r="HN87" i="6"/>
  <c r="HN101" i="6"/>
  <c r="HN103" i="6"/>
  <c r="HN94" i="6"/>
  <c r="HN102" i="6"/>
  <c r="HN99" i="6"/>
  <c r="HN105" i="6"/>
  <c r="HN90" i="6"/>
  <c r="HN88" i="6"/>
  <c r="HN89" i="6"/>
  <c r="HN104" i="6"/>
  <c r="HN85" i="6"/>
  <c r="HN93" i="6"/>
  <c r="HN98" i="6"/>
  <c r="HN106" i="6"/>
  <c r="HN132" i="6"/>
  <c r="AU43" i="19"/>
  <c r="AR43" i="34" s="1"/>
  <c r="HN84" i="6"/>
  <c r="HN82" i="6"/>
  <c r="HN83" i="6"/>
  <c r="AU5" i="19"/>
  <c r="AV5" i="19"/>
  <c r="HM66" i="6"/>
  <c r="HM38" i="6"/>
  <c r="HM70" i="6"/>
  <c r="HM11" i="6"/>
  <c r="HM18" i="6"/>
  <c r="HM26" i="6"/>
  <c r="HM42" i="6"/>
  <c r="HM58" i="6"/>
  <c r="HM64" i="6"/>
  <c r="HM46" i="6"/>
  <c r="HN16" i="6"/>
  <c r="HM20" i="6"/>
  <c r="HN22" i="6"/>
  <c r="HN48" i="6"/>
  <c r="HM30" i="6"/>
  <c r="HM48" i="6"/>
  <c r="HM76" i="6"/>
  <c r="HN80" i="6"/>
  <c r="HM32" i="6"/>
  <c r="HM34" i="6"/>
  <c r="HM50" i="6"/>
  <c r="HM16" i="6"/>
  <c r="HM36" i="6"/>
  <c r="HM52" i="6"/>
  <c r="HM68" i="6"/>
  <c r="HM40" i="6"/>
  <c r="HN24" i="6"/>
  <c r="AU13" i="19"/>
  <c r="AR13" i="34" s="1"/>
  <c r="HM22" i="6"/>
  <c r="HM28" i="6"/>
  <c r="HM44" i="6"/>
  <c r="HM54" i="6"/>
  <c r="HM60" i="6"/>
  <c r="HN33" i="6"/>
  <c r="HN17" i="6"/>
  <c r="AU6" i="19"/>
  <c r="AR6" i="34" s="1"/>
  <c r="HM21" i="6"/>
  <c r="AU10" i="19"/>
  <c r="AR10" i="34" s="1"/>
  <c r="HM25" i="6"/>
  <c r="AU14" i="19"/>
  <c r="AR14" i="34" s="1"/>
  <c r="HM29" i="6"/>
  <c r="AU18" i="19"/>
  <c r="AR18" i="34" s="1"/>
  <c r="HM33" i="6"/>
  <c r="AU22" i="19"/>
  <c r="AR22" i="34" s="1"/>
  <c r="HM37" i="6"/>
  <c r="AU26" i="19"/>
  <c r="AR26" i="34" s="1"/>
  <c r="HM41" i="6"/>
  <c r="AU30" i="19"/>
  <c r="AR30" i="34" s="1"/>
  <c r="HM45" i="6"/>
  <c r="AU34" i="19"/>
  <c r="AR34" i="34" s="1"/>
  <c r="HM49" i="6"/>
  <c r="AU38" i="19"/>
  <c r="AR38" i="34" s="1"/>
  <c r="HM53" i="6"/>
  <c r="AU42" i="19"/>
  <c r="AR42" i="34" s="1"/>
  <c r="HM57" i="6"/>
  <c r="AU46" i="19"/>
  <c r="AR46" i="34" s="1"/>
  <c r="HM61" i="6"/>
  <c r="AU50" i="19"/>
  <c r="AR50" i="34" s="1"/>
  <c r="HM65" i="6"/>
  <c r="AU54" i="19"/>
  <c r="AR54" i="34" s="1"/>
  <c r="HM69" i="6"/>
  <c r="AU58" i="19"/>
  <c r="AR58" i="34" s="1"/>
  <c r="HM73" i="6"/>
  <c r="AU62" i="19"/>
  <c r="AR62" i="34" s="1"/>
  <c r="HM77" i="6"/>
  <c r="AU66" i="19"/>
  <c r="AR66" i="34" s="1"/>
  <c r="HM81" i="6"/>
  <c r="AU70" i="19"/>
  <c r="AR70" i="34" s="1"/>
  <c r="HM56" i="6"/>
  <c r="HM72" i="6"/>
  <c r="HM78" i="6"/>
  <c r="HN64" i="6"/>
  <c r="HM24" i="6"/>
  <c r="HK13" i="6"/>
  <c r="HM62" i="6"/>
  <c r="HM74" i="6"/>
  <c r="HM80" i="6"/>
  <c r="HL13" i="6"/>
  <c r="HM19" i="6"/>
  <c r="AU8" i="19"/>
  <c r="AR8" i="34" s="1"/>
  <c r="HM23" i="6"/>
  <c r="AU12" i="19"/>
  <c r="AR12" i="34" s="1"/>
  <c r="HM27" i="6"/>
  <c r="AU16" i="19"/>
  <c r="AR16" i="34" s="1"/>
  <c r="HM31" i="6"/>
  <c r="AU20" i="19"/>
  <c r="AR20" i="34" s="1"/>
  <c r="HM35" i="6"/>
  <c r="AU24" i="19"/>
  <c r="AR24" i="34" s="1"/>
  <c r="HM39" i="6"/>
  <c r="AU28" i="19"/>
  <c r="AR28" i="34" s="1"/>
  <c r="HM43" i="6"/>
  <c r="AU32" i="19"/>
  <c r="AR32" i="34" s="1"/>
  <c r="HM47" i="6"/>
  <c r="AU36" i="19"/>
  <c r="AR36" i="34" s="1"/>
  <c r="HM51" i="6"/>
  <c r="AU40" i="19"/>
  <c r="AR40" i="34" s="1"/>
  <c r="HM55" i="6"/>
  <c r="AU44" i="19"/>
  <c r="AR44" i="34" s="1"/>
  <c r="HM59" i="6"/>
  <c r="AU48" i="19"/>
  <c r="AR48" i="34" s="1"/>
  <c r="HM63" i="6"/>
  <c r="AU52" i="19"/>
  <c r="AR52" i="34" s="1"/>
  <c r="HM67" i="6"/>
  <c r="AU56" i="19"/>
  <c r="AR56" i="34" s="1"/>
  <c r="HM71" i="6"/>
  <c r="AU60" i="19"/>
  <c r="AR60" i="34" s="1"/>
  <c r="HM75" i="6"/>
  <c r="AU64" i="19"/>
  <c r="AR64" i="34" s="1"/>
  <c r="HM79" i="6"/>
  <c r="AU68" i="19"/>
  <c r="AR68" i="34" s="1"/>
  <c r="HN32" i="6"/>
  <c r="AU21" i="19"/>
  <c r="AR21" i="34" s="1"/>
  <c r="HN40" i="6"/>
  <c r="AU29" i="19"/>
  <c r="AR29" i="34" s="1"/>
  <c r="HN56" i="6"/>
  <c r="AU45" i="19"/>
  <c r="AR45" i="34" s="1"/>
  <c r="HN72" i="6"/>
  <c r="AU61" i="19"/>
  <c r="AR61" i="34" s="1"/>
  <c r="HN25" i="6"/>
  <c r="HM17" i="6"/>
  <c r="HN77" i="6"/>
  <c r="HM12" i="6"/>
  <c r="HN30" i="6"/>
  <c r="HN38" i="6"/>
  <c r="HN46" i="6"/>
  <c r="HN54" i="6"/>
  <c r="HN62" i="6"/>
  <c r="HN70" i="6"/>
  <c r="HN78" i="6"/>
  <c r="HN23" i="6"/>
  <c r="HN31" i="6"/>
  <c r="HN39" i="6"/>
  <c r="HN47" i="6"/>
  <c r="HN55" i="6"/>
  <c r="HN63" i="6"/>
  <c r="HN71" i="6"/>
  <c r="HN79" i="6"/>
  <c r="HN41" i="6"/>
  <c r="HN49" i="6"/>
  <c r="HN57" i="6"/>
  <c r="HN65" i="6"/>
  <c r="HN73" i="6"/>
  <c r="HN81" i="6"/>
  <c r="HN18" i="6"/>
  <c r="HN26" i="6"/>
  <c r="HN34" i="6"/>
  <c r="HN42" i="6"/>
  <c r="HN50" i="6"/>
  <c r="HN58" i="6"/>
  <c r="HN66" i="6"/>
  <c r="HN74" i="6"/>
  <c r="HN19" i="6"/>
  <c r="HN51" i="6"/>
  <c r="HN67" i="6"/>
  <c r="HN20" i="6"/>
  <c r="HN28" i="6"/>
  <c r="HN44" i="6"/>
  <c r="HN52" i="6"/>
  <c r="HN60" i="6"/>
  <c r="HN68" i="6"/>
  <c r="HN76" i="6"/>
  <c r="HN27" i="6"/>
  <c r="HN35" i="6"/>
  <c r="HN43" i="6"/>
  <c r="HN59" i="6"/>
  <c r="HN75" i="6"/>
  <c r="HN36" i="6"/>
  <c r="HN21" i="6"/>
  <c r="HN29" i="6"/>
  <c r="HN37" i="6"/>
  <c r="HN45" i="6"/>
  <c r="HN53" i="6"/>
  <c r="HN61" i="6"/>
  <c r="HN69" i="6"/>
  <c r="U1" i="40"/>
  <c r="T1" i="40"/>
  <c r="P1" i="40"/>
  <c r="W82" i="40"/>
  <c r="Q82" i="40"/>
  <c r="W81" i="40"/>
  <c r="Q81" i="40"/>
  <c r="W80" i="40"/>
  <c r="Q80" i="40"/>
  <c r="W79" i="40"/>
  <c r="Q79" i="40"/>
  <c r="W78" i="40"/>
  <c r="Q78" i="40"/>
  <c r="W77" i="40"/>
  <c r="Q77" i="40"/>
  <c r="W76" i="40"/>
  <c r="Q76" i="40"/>
  <c r="W75" i="40"/>
  <c r="Q75" i="40"/>
  <c r="W74" i="40"/>
  <c r="Q74" i="40"/>
  <c r="W73" i="40"/>
  <c r="Q73" i="40"/>
  <c r="W72" i="40"/>
  <c r="Q72" i="40"/>
  <c r="W71" i="40"/>
  <c r="Q71" i="40"/>
  <c r="W70" i="40"/>
  <c r="Q70" i="40"/>
  <c r="W69" i="40"/>
  <c r="Q69" i="40"/>
  <c r="W68" i="40"/>
  <c r="Q68" i="40"/>
  <c r="W67" i="40"/>
  <c r="Q67" i="40"/>
  <c r="W66" i="40"/>
  <c r="Q66" i="40"/>
  <c r="W65" i="40"/>
  <c r="Q65" i="40"/>
  <c r="W64" i="40"/>
  <c r="Q64" i="40"/>
  <c r="W63" i="40"/>
  <c r="Q63" i="40"/>
  <c r="W62" i="40"/>
  <c r="Q62" i="40"/>
  <c r="Q61" i="40"/>
  <c r="W60" i="40"/>
  <c r="Q60" i="40"/>
  <c r="W59" i="40"/>
  <c r="Q59" i="40"/>
  <c r="W58" i="40"/>
  <c r="Q58" i="40"/>
  <c r="W57" i="40"/>
  <c r="Q57" i="40"/>
  <c r="W56" i="40"/>
  <c r="Q56" i="40"/>
  <c r="W55" i="40"/>
  <c r="Q55" i="40"/>
  <c r="W54" i="40"/>
  <c r="Q54" i="40"/>
  <c r="W53" i="40"/>
  <c r="Q53" i="40"/>
  <c r="W52" i="40"/>
  <c r="Q52" i="40"/>
  <c r="W51" i="40"/>
  <c r="Q51" i="40"/>
  <c r="W50" i="40"/>
  <c r="W49" i="40"/>
  <c r="Q49" i="40"/>
  <c r="W48" i="40"/>
  <c r="Q48" i="40"/>
  <c r="W47" i="40"/>
  <c r="Q47" i="40"/>
  <c r="W46" i="40"/>
  <c r="Q46" i="40"/>
  <c r="W45" i="40"/>
  <c r="Q45" i="40"/>
  <c r="W44" i="40"/>
  <c r="Q44" i="40"/>
  <c r="W43" i="40"/>
  <c r="Q43" i="40"/>
  <c r="W42" i="40"/>
  <c r="Q42" i="40"/>
  <c r="W41" i="40"/>
  <c r="Q41" i="40"/>
  <c r="W40" i="40"/>
  <c r="Q40" i="40"/>
  <c r="W39" i="40"/>
  <c r="Q39" i="40"/>
  <c r="W38" i="40"/>
  <c r="Q38" i="40"/>
  <c r="W37" i="40"/>
  <c r="Q37" i="40"/>
  <c r="W36" i="40"/>
  <c r="Q36" i="40"/>
  <c r="W35" i="40"/>
  <c r="Q35" i="40"/>
  <c r="W34" i="40"/>
  <c r="Q34" i="40"/>
  <c r="W33" i="40"/>
  <c r="Q33" i="40"/>
  <c r="W32" i="40"/>
  <c r="Q32" i="40"/>
  <c r="W31" i="40"/>
  <c r="Q31" i="40"/>
  <c r="W30" i="40"/>
  <c r="Q30" i="40"/>
  <c r="W29" i="40"/>
  <c r="Q29" i="40"/>
  <c r="W28" i="40"/>
  <c r="Q28" i="40"/>
  <c r="W27" i="40"/>
  <c r="Q27" i="40"/>
  <c r="W26" i="40"/>
  <c r="Q26" i="40"/>
  <c r="W25" i="40"/>
  <c r="Q25" i="40"/>
  <c r="W24" i="40"/>
  <c r="Q24" i="40"/>
  <c r="W23" i="40"/>
  <c r="Q23" i="40"/>
  <c r="W22" i="40"/>
  <c r="Q22" i="40"/>
  <c r="W21" i="40"/>
  <c r="Q21" i="40"/>
  <c r="W20" i="40"/>
  <c r="Q20" i="40"/>
  <c r="W19" i="40"/>
  <c r="Q19" i="40"/>
  <c r="W18" i="40"/>
  <c r="Q18" i="40"/>
  <c r="W17" i="40"/>
  <c r="Q17" i="40"/>
  <c r="W16" i="40"/>
  <c r="Q16" i="40"/>
  <c r="V13" i="40"/>
  <c r="V112" i="40" s="1"/>
  <c r="U13" i="40"/>
  <c r="T13" i="40"/>
  <c r="S13" i="40"/>
  <c r="P13" i="40"/>
  <c r="O13" i="40"/>
  <c r="W12" i="40"/>
  <c r="Q12" i="40"/>
  <c r="W11" i="40"/>
  <c r="Q11" i="40"/>
  <c r="W109" i="40" l="1"/>
  <c r="Q109" i="40"/>
  <c r="AS5" i="34"/>
  <c r="AV4" i="19"/>
  <c r="AR5" i="34"/>
  <c r="AU4" i="19"/>
  <c r="HM13" i="6"/>
  <c r="V114" i="40"/>
  <c r="GO133" i="6" s="1"/>
  <c r="GO1" i="6" s="1"/>
  <c r="GO136" i="6" s="1"/>
  <c r="GO138" i="6" s="1"/>
  <c r="U112" i="40"/>
  <c r="T112" i="40"/>
  <c r="P112" i="40"/>
  <c r="W13" i="40"/>
  <c r="Q13" i="40"/>
  <c r="S1" i="40"/>
  <c r="S112" i="40" s="1"/>
  <c r="O1" i="40"/>
  <c r="O112" i="40" s="1"/>
  <c r="M82" i="40"/>
  <c r="M81" i="40"/>
  <c r="M80" i="40"/>
  <c r="M79" i="40"/>
  <c r="M78" i="40"/>
  <c r="M77" i="40"/>
  <c r="M76" i="40"/>
  <c r="M75" i="40"/>
  <c r="M74" i="40"/>
  <c r="M73" i="40"/>
  <c r="M72" i="40"/>
  <c r="M71" i="40"/>
  <c r="M70" i="40"/>
  <c r="M69" i="40"/>
  <c r="M68" i="40"/>
  <c r="M67" i="40"/>
  <c r="M66" i="40"/>
  <c r="M65" i="40"/>
  <c r="M64" i="40"/>
  <c r="M63" i="40"/>
  <c r="M62" i="40"/>
  <c r="M61" i="40"/>
  <c r="M60" i="40"/>
  <c r="M59" i="40"/>
  <c r="M58" i="40"/>
  <c r="M57" i="40"/>
  <c r="M56" i="40"/>
  <c r="M55" i="40"/>
  <c r="M54" i="40"/>
  <c r="M53" i="40"/>
  <c r="M52" i="40"/>
  <c r="M51" i="40"/>
  <c r="M50" i="40"/>
  <c r="M49" i="40"/>
  <c r="M48" i="40"/>
  <c r="M47" i="40"/>
  <c r="M46" i="40"/>
  <c r="M45" i="40"/>
  <c r="M43" i="40"/>
  <c r="M41" i="40"/>
  <c r="M40" i="40"/>
  <c r="M39" i="40"/>
  <c r="M38" i="40"/>
  <c r="M37" i="40"/>
  <c r="M36" i="40"/>
  <c r="M35" i="40"/>
  <c r="M34" i="40"/>
  <c r="M33" i="40"/>
  <c r="L1" i="40"/>
  <c r="M31" i="40"/>
  <c r="M30" i="40"/>
  <c r="M29" i="40"/>
  <c r="M28" i="40"/>
  <c r="M27" i="40"/>
  <c r="M26" i="40"/>
  <c r="M25" i="40"/>
  <c r="M24" i="40"/>
  <c r="M23" i="40"/>
  <c r="M22" i="40"/>
  <c r="M21" i="40"/>
  <c r="M20" i="40"/>
  <c r="M19" i="40"/>
  <c r="M18" i="40"/>
  <c r="M17" i="40"/>
  <c r="M16" i="40"/>
  <c r="L13" i="40"/>
  <c r="K13" i="40"/>
  <c r="M12" i="40"/>
  <c r="M11" i="40"/>
  <c r="O114" i="40" l="1"/>
  <c r="S114" i="40"/>
  <c r="U114" i="40"/>
  <c r="P114" i="40"/>
  <c r="T114" i="40"/>
  <c r="GM133" i="6"/>
  <c r="GM1" i="6" s="1"/>
  <c r="GM136" i="6" s="1"/>
  <c r="GM138" i="6" s="1"/>
  <c r="L112" i="40"/>
  <c r="M13" i="40"/>
  <c r="K1" i="40"/>
  <c r="K112" i="40" s="1"/>
  <c r="M32" i="40"/>
  <c r="M44" i="40"/>
  <c r="M42" i="40"/>
  <c r="M109" i="40" l="1"/>
  <c r="GN133" i="6"/>
  <c r="GN1" i="6" s="1"/>
  <c r="GN136" i="6" s="1"/>
  <c r="GN138" i="6" s="1"/>
  <c r="FQ133" i="6"/>
  <c r="FQ1" i="6" s="1"/>
  <c r="FQ136" i="6" s="1"/>
  <c r="FQ138" i="6" s="1"/>
  <c r="K114" i="40"/>
  <c r="FP133" i="6"/>
  <c r="FP1" i="6" s="1"/>
  <c r="FP136" i="6" s="1"/>
  <c r="FP138" i="6" s="1"/>
  <c r="GL133" i="6"/>
  <c r="GL1" i="6" s="1"/>
  <c r="GL136" i="6" s="1"/>
  <c r="GL138" i="6" s="1"/>
  <c r="L114" i="40"/>
  <c r="D59" i="44"/>
  <c r="E59" i="44" s="1"/>
  <c r="D60" i="44"/>
  <c r="E60" i="44" s="1"/>
  <c r="D61" i="44"/>
  <c r="E61" i="44" s="1"/>
  <c r="D62" i="44"/>
  <c r="E62" i="44" s="1"/>
  <c r="D63" i="44"/>
  <c r="E63" i="44" s="1"/>
  <c r="D64" i="44"/>
  <c r="E64" i="44" s="1"/>
  <c r="D65" i="44"/>
  <c r="E65" i="44" s="1"/>
  <c r="D66" i="44"/>
  <c r="E66" i="44" s="1"/>
  <c r="D67" i="44"/>
  <c r="E67" i="44" s="1"/>
  <c r="D68" i="44"/>
  <c r="E68" i="44" s="1"/>
  <c r="D69" i="44"/>
  <c r="E69" i="44" s="1"/>
  <c r="D70" i="44"/>
  <c r="E70" i="44" s="1"/>
  <c r="D71" i="44"/>
  <c r="E71" i="44" s="1"/>
  <c r="D72" i="44"/>
  <c r="E72" i="44" s="1"/>
  <c r="D73" i="44"/>
  <c r="E73" i="44" s="1"/>
  <c r="D74" i="44"/>
  <c r="E74" i="44" s="1"/>
  <c r="D75" i="44"/>
  <c r="E75" i="44" s="1"/>
  <c r="EJ11" i="6"/>
  <c r="FR133" i="6" l="1"/>
  <c r="GP133" i="6"/>
  <c r="HL133" i="6"/>
  <c r="HL1" i="6" s="1"/>
  <c r="HL136" i="6" s="1"/>
  <c r="HL138" i="6" s="1"/>
  <c r="FS133" i="6"/>
  <c r="HK133" i="6"/>
  <c r="HK1" i="6" s="1"/>
  <c r="HK136" i="6" s="1"/>
  <c r="HK138" i="6" s="1"/>
  <c r="GQ133" i="6"/>
  <c r="FD15" i="6"/>
  <c r="HN133" i="6" l="1"/>
  <c r="HM133" i="6"/>
  <c r="CP81" i="6"/>
  <c r="CO81" i="6"/>
  <c r="CP80" i="6"/>
  <c r="CO80" i="6"/>
  <c r="CP79" i="6"/>
  <c r="CO79" i="6"/>
  <c r="CP78" i="6"/>
  <c r="CO78" i="6"/>
  <c r="CP77" i="6"/>
  <c r="CO77" i="6"/>
  <c r="CP76" i="6"/>
  <c r="CO76" i="6"/>
  <c r="CP75" i="6"/>
  <c r="CO75" i="6"/>
  <c r="CP74" i="6"/>
  <c r="CO74" i="6"/>
  <c r="CP73" i="6"/>
  <c r="CO73" i="6"/>
  <c r="CP72" i="6"/>
  <c r="CO72" i="6"/>
  <c r="CP71" i="6"/>
  <c r="CO71" i="6"/>
  <c r="CP70" i="6"/>
  <c r="CO70" i="6"/>
  <c r="CP69" i="6"/>
  <c r="CO69" i="6"/>
  <c r="CP68" i="6"/>
  <c r="CO68" i="6"/>
  <c r="CP67" i="6"/>
  <c r="CO67" i="6"/>
  <c r="CP66" i="6"/>
  <c r="CO66" i="6"/>
  <c r="CP65" i="6"/>
  <c r="CO65" i="6"/>
  <c r="CP64" i="6"/>
  <c r="CO64" i="6"/>
  <c r="CP63" i="6"/>
  <c r="CO63" i="6"/>
  <c r="CP62" i="6"/>
  <c r="CO62" i="6"/>
  <c r="CP61" i="6"/>
  <c r="CO61" i="6"/>
  <c r="CP60" i="6"/>
  <c r="CO60" i="6"/>
  <c r="CP59" i="6"/>
  <c r="CO59" i="6"/>
  <c r="CP58" i="6"/>
  <c r="CO58" i="6"/>
  <c r="CP57" i="6"/>
  <c r="CO57" i="6"/>
  <c r="CP56" i="6"/>
  <c r="CO56" i="6"/>
  <c r="CP55" i="6"/>
  <c r="CO55" i="6"/>
  <c r="CP54" i="6"/>
  <c r="CO54" i="6"/>
  <c r="CP53" i="6"/>
  <c r="CO53" i="6"/>
  <c r="CP52" i="6"/>
  <c r="CO52" i="6"/>
  <c r="CP51" i="6"/>
  <c r="CO51" i="6"/>
  <c r="CP50" i="6"/>
  <c r="CO50" i="6"/>
  <c r="CP49" i="6"/>
  <c r="CO49" i="6"/>
  <c r="CP48" i="6"/>
  <c r="CO48" i="6"/>
  <c r="CP47" i="6"/>
  <c r="CO47" i="6"/>
  <c r="CP46" i="6"/>
  <c r="CO46" i="6"/>
  <c r="CP45" i="6"/>
  <c r="CO45" i="6"/>
  <c r="CP44" i="6"/>
  <c r="CO44" i="6"/>
  <c r="CP43" i="6"/>
  <c r="CO43" i="6"/>
  <c r="CP42" i="6"/>
  <c r="CO42" i="6"/>
  <c r="CP41" i="6"/>
  <c r="CO41" i="6"/>
  <c r="CP40" i="6"/>
  <c r="CO40" i="6"/>
  <c r="CP39" i="6"/>
  <c r="CO39" i="6"/>
  <c r="CP38" i="6"/>
  <c r="CO38" i="6"/>
  <c r="CP37" i="6"/>
  <c r="CO37" i="6"/>
  <c r="CP36" i="6"/>
  <c r="CO36" i="6"/>
  <c r="CP35" i="6"/>
  <c r="CO35" i="6"/>
  <c r="CP34" i="6"/>
  <c r="CO34" i="6"/>
  <c r="CP33" i="6"/>
  <c r="CO33" i="6"/>
  <c r="CP32" i="6"/>
  <c r="CO32" i="6"/>
  <c r="CP31" i="6"/>
  <c r="CO31" i="6"/>
  <c r="CP30" i="6"/>
  <c r="CO30" i="6"/>
  <c r="CP29" i="6"/>
  <c r="CO29" i="6"/>
  <c r="CP28" i="6"/>
  <c r="CO28" i="6"/>
  <c r="CP27" i="6"/>
  <c r="CO27" i="6"/>
  <c r="CP26" i="6"/>
  <c r="CO26" i="6"/>
  <c r="CP25" i="6"/>
  <c r="CO25" i="6"/>
  <c r="CP24" i="6"/>
  <c r="CO24" i="6"/>
  <c r="CP23" i="6"/>
  <c r="CO23" i="6"/>
  <c r="CP22" i="6"/>
  <c r="CO22" i="6"/>
  <c r="CP21" i="6"/>
  <c r="CO21" i="6"/>
  <c r="CP20" i="6"/>
  <c r="CO20" i="6"/>
  <c r="CP19" i="6"/>
  <c r="CO19" i="6"/>
  <c r="CP18" i="6"/>
  <c r="CO18" i="6"/>
  <c r="CP17" i="6"/>
  <c r="CO17" i="6"/>
  <c r="CP16" i="6"/>
  <c r="CO16" i="6"/>
  <c r="CO15" i="6"/>
  <c r="CP12" i="6"/>
  <c r="CO12" i="6"/>
  <c r="CP11" i="6"/>
  <c r="CO11" i="6"/>
  <c r="CP9" i="6"/>
  <c r="CO9" i="6"/>
  <c r="CP8" i="6"/>
  <c r="CO8" i="6"/>
  <c r="CO7" i="6"/>
  <c r="CP6" i="6"/>
  <c r="CO6" i="6"/>
  <c r="CP5" i="6"/>
  <c r="CO5" i="6"/>
  <c r="CO4" i="6"/>
  <c r="CO3" i="6"/>
  <c r="CP2" i="6"/>
  <c r="CO2" i="6"/>
  <c r="CQ53" i="6" l="1"/>
  <c r="CR53" i="6" s="1"/>
  <c r="CQ57" i="6"/>
  <c r="CR57" i="6" s="1"/>
  <c r="CQ69" i="6"/>
  <c r="CR69" i="6" s="1"/>
  <c r="CQ42" i="6"/>
  <c r="CR42" i="6" s="1"/>
  <c r="CQ58" i="6"/>
  <c r="CR58" i="6" s="1"/>
  <c r="CQ66" i="6"/>
  <c r="CR66" i="6" s="1"/>
  <c r="CQ70" i="6"/>
  <c r="CR70" i="6" s="1"/>
  <c r="CQ78" i="6"/>
  <c r="CR78" i="6" s="1"/>
  <c r="CP13" i="6"/>
  <c r="CQ45" i="6"/>
  <c r="CR45" i="6" s="1"/>
  <c r="CQ61" i="6"/>
  <c r="CR61" i="6" s="1"/>
  <c r="CQ18" i="6"/>
  <c r="CR18" i="6" s="1"/>
  <c r="CQ22" i="6"/>
  <c r="CR22" i="6" s="1"/>
  <c r="CQ30" i="6"/>
  <c r="CR30" i="6" s="1"/>
  <c r="CQ34" i="6"/>
  <c r="CR34" i="6" s="1"/>
  <c r="CQ38" i="6"/>
  <c r="CR38" i="6" s="1"/>
  <c r="CQ46" i="6"/>
  <c r="CR46" i="6" s="1"/>
  <c r="CQ54" i="6"/>
  <c r="CR54" i="6" s="1"/>
  <c r="CQ36" i="6"/>
  <c r="CR36" i="6" s="1"/>
  <c r="CQ65" i="6"/>
  <c r="CR65" i="6" s="1"/>
  <c r="CQ62" i="6"/>
  <c r="CR62" i="6" s="1"/>
  <c r="CQ73" i="6"/>
  <c r="CR73" i="6" s="1"/>
  <c r="CQ60" i="6"/>
  <c r="CR60" i="6" s="1"/>
  <c r="CQ11" i="6"/>
  <c r="CQ20" i="6"/>
  <c r="CR20" i="6" s="1"/>
  <c r="CQ24" i="6"/>
  <c r="CR24" i="6" s="1"/>
  <c r="CQ28" i="6"/>
  <c r="CR28" i="6" s="1"/>
  <c r="CQ32" i="6"/>
  <c r="CR32" i="6" s="1"/>
  <c r="CQ44" i="6"/>
  <c r="CR44" i="6" s="1"/>
  <c r="CQ48" i="6"/>
  <c r="CR48" i="6" s="1"/>
  <c r="CQ52" i="6"/>
  <c r="CR52" i="6" s="1"/>
  <c r="CQ56" i="6"/>
  <c r="CR56" i="6" s="1"/>
  <c r="CQ64" i="6"/>
  <c r="CR64" i="6" s="1"/>
  <c r="CQ68" i="6"/>
  <c r="CR68" i="6" s="1"/>
  <c r="CQ72" i="6"/>
  <c r="CR72" i="6" s="1"/>
  <c r="CQ76" i="6"/>
  <c r="CR76" i="6" s="1"/>
  <c r="CQ80" i="6"/>
  <c r="CR80" i="6" s="1"/>
  <c r="CQ17" i="6"/>
  <c r="CR17" i="6" s="1"/>
  <c r="CQ49" i="6"/>
  <c r="CR49" i="6" s="1"/>
  <c r="CQ50" i="6"/>
  <c r="CR50" i="6" s="1"/>
  <c r="CQ77" i="6"/>
  <c r="CR77" i="6" s="1"/>
  <c r="CQ81" i="6"/>
  <c r="CR81" i="6" s="1"/>
  <c r="CQ26" i="6"/>
  <c r="CR26" i="6" s="1"/>
  <c r="CQ74" i="6"/>
  <c r="CR74" i="6" s="1"/>
  <c r="CO13" i="6"/>
  <c r="CQ41" i="6"/>
  <c r="CR41" i="6" s="1"/>
  <c r="CQ43" i="6"/>
  <c r="CR43" i="6" s="1"/>
  <c r="CQ12" i="6"/>
  <c r="CQ71" i="6"/>
  <c r="CR71" i="6" s="1"/>
  <c r="CQ40" i="6"/>
  <c r="CR40" i="6" s="1"/>
  <c r="CQ19" i="6"/>
  <c r="CR19" i="6" s="1"/>
  <c r="CQ23" i="6"/>
  <c r="CR23" i="6" s="1"/>
  <c r="CQ27" i="6"/>
  <c r="CR27" i="6" s="1"/>
  <c r="CQ31" i="6"/>
  <c r="CR31" i="6" s="1"/>
  <c r="CQ35" i="6"/>
  <c r="CR35" i="6" s="1"/>
  <c r="CQ39" i="6"/>
  <c r="CR39" i="6" s="1"/>
  <c r="CQ47" i="6"/>
  <c r="CR47" i="6" s="1"/>
  <c r="CQ51" i="6"/>
  <c r="CR51" i="6" s="1"/>
  <c r="CQ55" i="6"/>
  <c r="CR55" i="6" s="1"/>
  <c r="CQ59" i="6"/>
  <c r="CR59" i="6" s="1"/>
  <c r="CQ63" i="6"/>
  <c r="CR63" i="6" s="1"/>
  <c r="CQ67" i="6"/>
  <c r="CR67" i="6" s="1"/>
  <c r="CQ75" i="6"/>
  <c r="CR75" i="6" s="1"/>
  <c r="CQ79" i="6"/>
  <c r="CR79" i="6" s="1"/>
  <c r="CQ16" i="6"/>
  <c r="CQ21" i="6"/>
  <c r="CR21" i="6" s="1"/>
  <c r="CQ25" i="6"/>
  <c r="CR25" i="6" s="1"/>
  <c r="CQ29" i="6"/>
  <c r="CR29" i="6" s="1"/>
  <c r="CQ33" i="6"/>
  <c r="CR33" i="6" s="1"/>
  <c r="CQ37" i="6"/>
  <c r="CR37" i="6" s="1"/>
  <c r="CQ13" i="6" l="1"/>
  <c r="CR16" i="6"/>
  <c r="AJ59" i="3"/>
  <c r="AJ58" i="3"/>
  <c r="AJ57" i="3"/>
  <c r="AF60" i="8"/>
  <c r="AF61" i="8" l="1"/>
  <c r="D19" i="40" l="1"/>
  <c r="D20" i="40"/>
  <c r="C19" i="40"/>
  <c r="C20" i="40"/>
  <c r="Q81" i="3" l="1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48" i="3"/>
  <c r="Q47" i="3"/>
  <c r="Q46" i="3"/>
  <c r="Q17" i="3"/>
  <c r="Q18" i="3"/>
  <c r="Q19" i="3"/>
  <c r="Q20" i="3"/>
  <c r="Q21" i="3"/>
  <c r="Q22" i="3"/>
  <c r="Q24" i="3"/>
  <c r="Q26" i="3"/>
  <c r="Q27" i="3"/>
  <c r="Q28" i="3"/>
  <c r="Q29" i="3"/>
  <c r="Q30" i="3"/>
  <c r="Q31" i="3"/>
  <c r="Q32" i="3"/>
  <c r="Q35" i="3"/>
  <c r="Q36" i="3"/>
  <c r="Q37" i="3"/>
  <c r="Q38" i="3"/>
  <c r="Q39" i="3"/>
  <c r="Q40" i="3"/>
  <c r="Q41" i="3"/>
  <c r="Q42" i="3"/>
  <c r="Q43" i="3"/>
  <c r="Q44" i="3"/>
  <c r="Q45" i="3"/>
  <c r="Q82" i="3"/>
  <c r="AF52" i="8" l="1"/>
  <c r="AF53" i="8"/>
  <c r="AF54" i="8"/>
  <c r="AF55" i="8"/>
  <c r="AF56" i="8"/>
  <c r="AF57" i="8"/>
  <c r="AF58" i="8"/>
  <c r="AJ58" i="7"/>
  <c r="AJ60" i="3" l="1"/>
  <c r="AJ61" i="3"/>
  <c r="AJ62" i="3"/>
  <c r="AJ63" i="3"/>
  <c r="AJ64" i="3"/>
  <c r="AJ65" i="3"/>
  <c r="HE81" i="6"/>
  <c r="HF81" i="6" s="1"/>
  <c r="HG81" i="6" s="1"/>
  <c r="HE80" i="6"/>
  <c r="HF80" i="6" s="1"/>
  <c r="HG80" i="6" s="1"/>
  <c r="HE79" i="6"/>
  <c r="HF79" i="6" s="1"/>
  <c r="HG79" i="6" s="1"/>
  <c r="HE78" i="6"/>
  <c r="HF78" i="6" s="1"/>
  <c r="HG78" i="6" s="1"/>
  <c r="HE77" i="6"/>
  <c r="HF77" i="6" s="1"/>
  <c r="HG77" i="6" s="1"/>
  <c r="HE76" i="6"/>
  <c r="HF76" i="6" s="1"/>
  <c r="HG76" i="6" s="1"/>
  <c r="HE75" i="6"/>
  <c r="HF75" i="6" s="1"/>
  <c r="HG75" i="6" s="1"/>
  <c r="HE74" i="6"/>
  <c r="HF74" i="6" s="1"/>
  <c r="HG74" i="6" s="1"/>
  <c r="HE73" i="6"/>
  <c r="HF73" i="6" s="1"/>
  <c r="HG73" i="6" s="1"/>
  <c r="HE72" i="6"/>
  <c r="HF72" i="6" s="1"/>
  <c r="HG72" i="6" s="1"/>
  <c r="HE71" i="6"/>
  <c r="HF71" i="6" s="1"/>
  <c r="HG71" i="6" s="1"/>
  <c r="HE70" i="6"/>
  <c r="HF70" i="6" s="1"/>
  <c r="HG70" i="6" s="1"/>
  <c r="HE69" i="6"/>
  <c r="HF69" i="6" s="1"/>
  <c r="HG69" i="6" s="1"/>
  <c r="HE68" i="6"/>
  <c r="HF68" i="6" s="1"/>
  <c r="HG68" i="6" s="1"/>
  <c r="HE67" i="6"/>
  <c r="HF67" i="6" s="1"/>
  <c r="HG67" i="6" s="1"/>
  <c r="HE66" i="6"/>
  <c r="HF66" i="6" s="1"/>
  <c r="HG66" i="6" s="1"/>
  <c r="HE65" i="6"/>
  <c r="HF65" i="6" s="1"/>
  <c r="HG65" i="6" s="1"/>
  <c r="HE64" i="6"/>
  <c r="HF64" i="6" s="1"/>
  <c r="HG64" i="6" s="1"/>
  <c r="HE63" i="6"/>
  <c r="HF63" i="6" s="1"/>
  <c r="HG63" i="6" s="1"/>
  <c r="HE62" i="6"/>
  <c r="HF62" i="6" s="1"/>
  <c r="HG62" i="6" s="1"/>
  <c r="HE61" i="6"/>
  <c r="HF61" i="6" s="1"/>
  <c r="HG61" i="6" s="1"/>
  <c r="HE60" i="6"/>
  <c r="HF60" i="6" s="1"/>
  <c r="HG60" i="6" s="1"/>
  <c r="HE59" i="6"/>
  <c r="HF59" i="6" s="1"/>
  <c r="HG59" i="6" s="1"/>
  <c r="HE58" i="6"/>
  <c r="HF58" i="6" s="1"/>
  <c r="HG58" i="6" s="1"/>
  <c r="HE57" i="6"/>
  <c r="HF57" i="6" s="1"/>
  <c r="HG57" i="6" s="1"/>
  <c r="HE56" i="6"/>
  <c r="HF56" i="6" s="1"/>
  <c r="HG56" i="6" s="1"/>
  <c r="HE55" i="6"/>
  <c r="HF55" i="6" s="1"/>
  <c r="HG55" i="6" s="1"/>
  <c r="HE54" i="6"/>
  <c r="HF54" i="6" s="1"/>
  <c r="HG54" i="6" s="1"/>
  <c r="HE53" i="6"/>
  <c r="HF53" i="6" s="1"/>
  <c r="HE52" i="6"/>
  <c r="HF52" i="6" s="1"/>
  <c r="HG52" i="6" s="1"/>
  <c r="HE51" i="6"/>
  <c r="HF51" i="6" s="1"/>
  <c r="HG51" i="6" s="1"/>
  <c r="HE50" i="6"/>
  <c r="HF50" i="6" s="1"/>
  <c r="HG50" i="6" s="1"/>
  <c r="HE49" i="6"/>
  <c r="HF49" i="6" s="1"/>
  <c r="HG49" i="6" s="1"/>
  <c r="HE48" i="6"/>
  <c r="HF48" i="6" s="1"/>
  <c r="HG48" i="6" s="1"/>
  <c r="HE47" i="6"/>
  <c r="HF47" i="6" s="1"/>
  <c r="HG47" i="6" s="1"/>
  <c r="HE46" i="6"/>
  <c r="HF46" i="6" s="1"/>
  <c r="HG46" i="6" s="1"/>
  <c r="HE45" i="6"/>
  <c r="HF45" i="6" s="1"/>
  <c r="HG45" i="6" s="1"/>
  <c r="HE44" i="6"/>
  <c r="HF44" i="6" s="1"/>
  <c r="HG44" i="6" s="1"/>
  <c r="HE43" i="6"/>
  <c r="HF43" i="6" s="1"/>
  <c r="HG43" i="6" s="1"/>
  <c r="HE42" i="6"/>
  <c r="HF42" i="6" s="1"/>
  <c r="HG42" i="6" s="1"/>
  <c r="HE41" i="6"/>
  <c r="HF41" i="6" s="1"/>
  <c r="HG41" i="6" s="1"/>
  <c r="HE40" i="6"/>
  <c r="HF40" i="6" s="1"/>
  <c r="HG40" i="6" s="1"/>
  <c r="HE39" i="6"/>
  <c r="HF39" i="6" s="1"/>
  <c r="HG39" i="6" s="1"/>
  <c r="HE38" i="6"/>
  <c r="HF38" i="6" s="1"/>
  <c r="HG38" i="6" s="1"/>
  <c r="HE37" i="6"/>
  <c r="HF37" i="6" s="1"/>
  <c r="HG37" i="6" s="1"/>
  <c r="HE36" i="6"/>
  <c r="HF36" i="6" s="1"/>
  <c r="HG36" i="6" s="1"/>
  <c r="HE35" i="6"/>
  <c r="HF35" i="6" s="1"/>
  <c r="HG35" i="6" s="1"/>
  <c r="HE34" i="6"/>
  <c r="HF34" i="6" s="1"/>
  <c r="HG34" i="6" s="1"/>
  <c r="HE33" i="6"/>
  <c r="HF33" i="6" s="1"/>
  <c r="HG33" i="6" s="1"/>
  <c r="HE32" i="6"/>
  <c r="HF32" i="6" s="1"/>
  <c r="HG32" i="6" s="1"/>
  <c r="HE31" i="6"/>
  <c r="HF31" i="6" s="1"/>
  <c r="HG31" i="6" s="1"/>
  <c r="HE30" i="6"/>
  <c r="HF30" i="6" s="1"/>
  <c r="HG30" i="6" s="1"/>
  <c r="HE29" i="6"/>
  <c r="HF29" i="6" s="1"/>
  <c r="HG29" i="6" s="1"/>
  <c r="HE28" i="6"/>
  <c r="HF28" i="6" s="1"/>
  <c r="HG28" i="6" s="1"/>
  <c r="HE27" i="6"/>
  <c r="HF27" i="6" s="1"/>
  <c r="HG27" i="6" s="1"/>
  <c r="HE26" i="6"/>
  <c r="HF26" i="6" s="1"/>
  <c r="HG26" i="6" s="1"/>
  <c r="HE25" i="6"/>
  <c r="HE24" i="6"/>
  <c r="HF24" i="6" s="1"/>
  <c r="HG24" i="6" s="1"/>
  <c r="HE23" i="6"/>
  <c r="HF23" i="6" s="1"/>
  <c r="HG23" i="6" s="1"/>
  <c r="HE22" i="6"/>
  <c r="HF22" i="6" s="1"/>
  <c r="HG22" i="6" s="1"/>
  <c r="HE21" i="6"/>
  <c r="HF21" i="6" s="1"/>
  <c r="HG21" i="6" s="1"/>
  <c r="HE20" i="6"/>
  <c r="HF20" i="6" s="1"/>
  <c r="HG20" i="6" s="1"/>
  <c r="HE19" i="6"/>
  <c r="HF19" i="6" s="1"/>
  <c r="HG19" i="6" s="1"/>
  <c r="HE18" i="6"/>
  <c r="HF18" i="6" s="1"/>
  <c r="HG18" i="6" s="1"/>
  <c r="HE17" i="6"/>
  <c r="HF17" i="6" s="1"/>
  <c r="HG17" i="6" s="1"/>
  <c r="HE16" i="6"/>
  <c r="HE15" i="6"/>
  <c r="HE12" i="6"/>
  <c r="HE11" i="6"/>
  <c r="HF11" i="6" s="1"/>
  <c r="HE10" i="6"/>
  <c r="HE9" i="6"/>
  <c r="HE8" i="6"/>
  <c r="HE7" i="6"/>
  <c r="HE6" i="6"/>
  <c r="HE5" i="6"/>
  <c r="HG3" i="6"/>
  <c r="HF3" i="6"/>
  <c r="HE3" i="6"/>
  <c r="HE2" i="6"/>
  <c r="HG25" i="6"/>
  <c r="HF16" i="6" l="1"/>
  <c r="HG16" i="6" s="1"/>
  <c r="HG53" i="6"/>
  <c r="HE13" i="6"/>
  <c r="HF12" i="6"/>
  <c r="HF13" i="6" s="1"/>
  <c r="HH81" i="6"/>
  <c r="HI81" i="6" s="1"/>
  <c r="HJ81" i="6" s="1"/>
  <c r="HH80" i="6"/>
  <c r="HI80" i="6" s="1"/>
  <c r="HJ80" i="6" s="1"/>
  <c r="HH79" i="6"/>
  <c r="HI79" i="6" s="1"/>
  <c r="HJ79" i="6" s="1"/>
  <c r="HH78" i="6"/>
  <c r="HI78" i="6" s="1"/>
  <c r="HJ78" i="6" s="1"/>
  <c r="HH77" i="6"/>
  <c r="HI77" i="6" s="1"/>
  <c r="HJ77" i="6" s="1"/>
  <c r="HH76" i="6"/>
  <c r="HI76" i="6" s="1"/>
  <c r="HJ76" i="6" s="1"/>
  <c r="HH75" i="6"/>
  <c r="HI75" i="6" s="1"/>
  <c r="HJ75" i="6" s="1"/>
  <c r="HH74" i="6"/>
  <c r="HI74" i="6" s="1"/>
  <c r="HJ74" i="6" s="1"/>
  <c r="HH73" i="6"/>
  <c r="HI73" i="6" s="1"/>
  <c r="HJ73" i="6" s="1"/>
  <c r="HH72" i="6"/>
  <c r="HI72" i="6" s="1"/>
  <c r="HJ72" i="6" s="1"/>
  <c r="HH71" i="6"/>
  <c r="HI71" i="6" s="1"/>
  <c r="HJ71" i="6" s="1"/>
  <c r="HH70" i="6"/>
  <c r="HI70" i="6" s="1"/>
  <c r="HJ70" i="6" s="1"/>
  <c r="HH69" i="6"/>
  <c r="HI69" i="6" s="1"/>
  <c r="HJ69" i="6" s="1"/>
  <c r="HH68" i="6"/>
  <c r="HI68" i="6" s="1"/>
  <c r="HJ68" i="6" s="1"/>
  <c r="HH67" i="6"/>
  <c r="HI67" i="6" s="1"/>
  <c r="HJ67" i="6" s="1"/>
  <c r="HH66" i="6"/>
  <c r="HI66" i="6" s="1"/>
  <c r="HJ66" i="6" s="1"/>
  <c r="HH65" i="6"/>
  <c r="HI65" i="6" s="1"/>
  <c r="HJ65" i="6" s="1"/>
  <c r="HH64" i="6"/>
  <c r="HI64" i="6" s="1"/>
  <c r="HJ64" i="6" s="1"/>
  <c r="HH63" i="6"/>
  <c r="HI63" i="6" s="1"/>
  <c r="HJ63" i="6" s="1"/>
  <c r="HH62" i="6"/>
  <c r="HH61" i="6"/>
  <c r="HI61" i="6" s="1"/>
  <c r="HJ61" i="6" s="1"/>
  <c r="HH60" i="6"/>
  <c r="HI60" i="6" s="1"/>
  <c r="HJ60" i="6" s="1"/>
  <c r="HH59" i="6"/>
  <c r="HI59" i="6" s="1"/>
  <c r="HJ59" i="6" s="1"/>
  <c r="HH58" i="6"/>
  <c r="HI58" i="6" s="1"/>
  <c r="HJ58" i="6" s="1"/>
  <c r="HH57" i="6"/>
  <c r="HI57" i="6" s="1"/>
  <c r="HJ57" i="6" s="1"/>
  <c r="HH56" i="6"/>
  <c r="HI56" i="6" s="1"/>
  <c r="HJ56" i="6" s="1"/>
  <c r="HH55" i="6"/>
  <c r="HI55" i="6" s="1"/>
  <c r="HJ55" i="6" s="1"/>
  <c r="HH54" i="6"/>
  <c r="HH53" i="6"/>
  <c r="HI53" i="6" s="1"/>
  <c r="HJ53" i="6" s="1"/>
  <c r="HH52" i="6"/>
  <c r="HI52" i="6" s="1"/>
  <c r="HJ52" i="6" s="1"/>
  <c r="HH51" i="6"/>
  <c r="HI51" i="6" s="1"/>
  <c r="HJ51" i="6" s="1"/>
  <c r="HH50" i="6"/>
  <c r="HI50" i="6" s="1"/>
  <c r="HJ50" i="6" s="1"/>
  <c r="HH49" i="6"/>
  <c r="HI49" i="6" s="1"/>
  <c r="HJ49" i="6" s="1"/>
  <c r="HH48" i="6"/>
  <c r="HI48" i="6" s="1"/>
  <c r="HJ48" i="6" s="1"/>
  <c r="HH47" i="6"/>
  <c r="HI47" i="6" s="1"/>
  <c r="HJ47" i="6" s="1"/>
  <c r="HH46" i="6"/>
  <c r="HI46" i="6" s="1"/>
  <c r="HJ46" i="6" s="1"/>
  <c r="HH45" i="6"/>
  <c r="HH44" i="6"/>
  <c r="HI44" i="6" s="1"/>
  <c r="HJ44" i="6" s="1"/>
  <c r="HH43" i="6"/>
  <c r="HI43" i="6" s="1"/>
  <c r="HJ43" i="6" s="1"/>
  <c r="HH42" i="6"/>
  <c r="HI42" i="6" s="1"/>
  <c r="HJ42" i="6" s="1"/>
  <c r="HH41" i="6"/>
  <c r="HI41" i="6" s="1"/>
  <c r="HJ41" i="6" s="1"/>
  <c r="HH40" i="6"/>
  <c r="HI40" i="6" s="1"/>
  <c r="HJ40" i="6" s="1"/>
  <c r="HH39" i="6"/>
  <c r="HI39" i="6" s="1"/>
  <c r="HJ39" i="6" s="1"/>
  <c r="HH38" i="6"/>
  <c r="HI38" i="6" s="1"/>
  <c r="HJ38" i="6" s="1"/>
  <c r="HH37" i="6"/>
  <c r="HI37" i="6" s="1"/>
  <c r="HJ37" i="6" s="1"/>
  <c r="HH36" i="6"/>
  <c r="HI36" i="6" s="1"/>
  <c r="HJ36" i="6" s="1"/>
  <c r="HH35" i="6"/>
  <c r="HI35" i="6" s="1"/>
  <c r="HJ35" i="6" s="1"/>
  <c r="HH34" i="6"/>
  <c r="HI34" i="6" s="1"/>
  <c r="HJ34" i="6" s="1"/>
  <c r="HH33" i="6"/>
  <c r="HI33" i="6" s="1"/>
  <c r="HJ33" i="6" s="1"/>
  <c r="HH32" i="6"/>
  <c r="HI32" i="6" s="1"/>
  <c r="HJ32" i="6" s="1"/>
  <c r="HH31" i="6"/>
  <c r="HI31" i="6" s="1"/>
  <c r="HJ31" i="6" s="1"/>
  <c r="HH30" i="6"/>
  <c r="HI30" i="6" s="1"/>
  <c r="HJ30" i="6" s="1"/>
  <c r="HH29" i="6"/>
  <c r="HI29" i="6" s="1"/>
  <c r="HJ29" i="6" s="1"/>
  <c r="HH28" i="6"/>
  <c r="HI28" i="6" s="1"/>
  <c r="HJ28" i="6" s="1"/>
  <c r="HH27" i="6"/>
  <c r="HI27" i="6" s="1"/>
  <c r="HJ27" i="6" s="1"/>
  <c r="HH26" i="6"/>
  <c r="HI26" i="6" s="1"/>
  <c r="HJ26" i="6" s="1"/>
  <c r="HH25" i="6"/>
  <c r="HH24" i="6"/>
  <c r="HI24" i="6" s="1"/>
  <c r="HJ24" i="6" s="1"/>
  <c r="HH23" i="6"/>
  <c r="HI23" i="6" s="1"/>
  <c r="HJ23" i="6" s="1"/>
  <c r="HH22" i="6"/>
  <c r="HI22" i="6" s="1"/>
  <c r="HJ22" i="6" s="1"/>
  <c r="HH21" i="6"/>
  <c r="HI21" i="6" s="1"/>
  <c r="HJ21" i="6" s="1"/>
  <c r="HH20" i="6"/>
  <c r="HI20" i="6" s="1"/>
  <c r="HJ20" i="6" s="1"/>
  <c r="HH19" i="6"/>
  <c r="HI19" i="6" s="1"/>
  <c r="HJ19" i="6" s="1"/>
  <c r="HH18" i="6"/>
  <c r="HI18" i="6" s="1"/>
  <c r="HJ18" i="6" s="1"/>
  <c r="HH17" i="6"/>
  <c r="HI17" i="6" s="1"/>
  <c r="HJ17" i="6" s="1"/>
  <c r="HH16" i="6"/>
  <c r="HH15" i="6"/>
  <c r="HH12" i="6"/>
  <c r="HI12" i="6" s="1"/>
  <c r="HH11" i="6"/>
  <c r="HH10" i="6"/>
  <c r="HH9" i="6"/>
  <c r="HH8" i="6"/>
  <c r="HH7" i="6"/>
  <c r="HH6" i="6"/>
  <c r="HH5" i="6"/>
  <c r="HJ4" i="6"/>
  <c r="HI4" i="6"/>
  <c r="HH4" i="6"/>
  <c r="HJ3" i="6"/>
  <c r="HI3" i="6"/>
  <c r="HH3" i="6"/>
  <c r="HH2" i="6"/>
  <c r="HJ25" i="6"/>
  <c r="HB81" i="6"/>
  <c r="HC81" i="6" s="1"/>
  <c r="HD81" i="6" s="1"/>
  <c r="HB80" i="6"/>
  <c r="HC80" i="6" s="1"/>
  <c r="HD80" i="6" s="1"/>
  <c r="HB79" i="6"/>
  <c r="HC79" i="6" s="1"/>
  <c r="HD79" i="6" s="1"/>
  <c r="HB78" i="6"/>
  <c r="HC78" i="6" s="1"/>
  <c r="HD78" i="6" s="1"/>
  <c r="HB77" i="6"/>
  <c r="HC77" i="6" s="1"/>
  <c r="HD77" i="6" s="1"/>
  <c r="HB76" i="6"/>
  <c r="HC76" i="6" s="1"/>
  <c r="HD76" i="6" s="1"/>
  <c r="HB75" i="6"/>
  <c r="HC75" i="6" s="1"/>
  <c r="HD75" i="6" s="1"/>
  <c r="HB74" i="6"/>
  <c r="HC74" i="6" s="1"/>
  <c r="HD74" i="6" s="1"/>
  <c r="HB73" i="6"/>
  <c r="HC73" i="6" s="1"/>
  <c r="HD73" i="6" s="1"/>
  <c r="HB72" i="6"/>
  <c r="HC72" i="6" s="1"/>
  <c r="HD72" i="6" s="1"/>
  <c r="HB71" i="6"/>
  <c r="HC71" i="6" s="1"/>
  <c r="HD71" i="6" s="1"/>
  <c r="HB70" i="6"/>
  <c r="HC70" i="6" s="1"/>
  <c r="HD70" i="6" s="1"/>
  <c r="HB69" i="6"/>
  <c r="HC69" i="6" s="1"/>
  <c r="HD69" i="6" s="1"/>
  <c r="HB68" i="6"/>
  <c r="HC68" i="6" s="1"/>
  <c r="HD68" i="6" s="1"/>
  <c r="HB67" i="6"/>
  <c r="HC67" i="6" s="1"/>
  <c r="HD67" i="6" s="1"/>
  <c r="HB66" i="6"/>
  <c r="HC66" i="6" s="1"/>
  <c r="HD66" i="6" s="1"/>
  <c r="HB65" i="6"/>
  <c r="HC65" i="6" s="1"/>
  <c r="HD65" i="6" s="1"/>
  <c r="HB64" i="6"/>
  <c r="HC64" i="6" s="1"/>
  <c r="HD64" i="6" s="1"/>
  <c r="HB63" i="6"/>
  <c r="HC63" i="6" s="1"/>
  <c r="HD63" i="6" s="1"/>
  <c r="HB62" i="6"/>
  <c r="HC62" i="6" s="1"/>
  <c r="HD62" i="6" s="1"/>
  <c r="HB61" i="6"/>
  <c r="HC61" i="6" s="1"/>
  <c r="HD61" i="6" s="1"/>
  <c r="HB60" i="6"/>
  <c r="HC60" i="6" s="1"/>
  <c r="HD60" i="6" s="1"/>
  <c r="HB59" i="6"/>
  <c r="HB58" i="6"/>
  <c r="HB57" i="6"/>
  <c r="HC57" i="6" s="1"/>
  <c r="HD57" i="6" s="1"/>
  <c r="HB56" i="6"/>
  <c r="HC56" i="6" s="1"/>
  <c r="HD56" i="6" s="1"/>
  <c r="HB55" i="6"/>
  <c r="HC55" i="6" s="1"/>
  <c r="HD55" i="6" s="1"/>
  <c r="HB54" i="6"/>
  <c r="HC54" i="6" s="1"/>
  <c r="HD54" i="6" s="1"/>
  <c r="HB53" i="6"/>
  <c r="HC53" i="6" s="1"/>
  <c r="HD53" i="6" s="1"/>
  <c r="HB52" i="6"/>
  <c r="HC52" i="6" s="1"/>
  <c r="HD52" i="6" s="1"/>
  <c r="HB51" i="6"/>
  <c r="HC51" i="6" s="1"/>
  <c r="HD51" i="6" s="1"/>
  <c r="HB50" i="6"/>
  <c r="HC50" i="6" s="1"/>
  <c r="HD50" i="6" s="1"/>
  <c r="HB49" i="6"/>
  <c r="HC49" i="6" s="1"/>
  <c r="HD49" i="6" s="1"/>
  <c r="HB48" i="6"/>
  <c r="HC48" i="6" s="1"/>
  <c r="HD48" i="6" s="1"/>
  <c r="HB47" i="6"/>
  <c r="HC47" i="6" s="1"/>
  <c r="HD47" i="6" s="1"/>
  <c r="HB46" i="6"/>
  <c r="HC46" i="6" s="1"/>
  <c r="HD46" i="6" s="1"/>
  <c r="HB45" i="6"/>
  <c r="HC45" i="6" s="1"/>
  <c r="HD45" i="6" s="1"/>
  <c r="HB44" i="6"/>
  <c r="HC44" i="6" s="1"/>
  <c r="HD44" i="6" s="1"/>
  <c r="HB43" i="6"/>
  <c r="HC43" i="6" s="1"/>
  <c r="HD43" i="6" s="1"/>
  <c r="HB42" i="6"/>
  <c r="HC42" i="6" s="1"/>
  <c r="HD42" i="6" s="1"/>
  <c r="HB41" i="6"/>
  <c r="HC41" i="6" s="1"/>
  <c r="HD41" i="6" s="1"/>
  <c r="HB40" i="6"/>
  <c r="HC40" i="6" s="1"/>
  <c r="HD40" i="6" s="1"/>
  <c r="HB39" i="6"/>
  <c r="HC39" i="6" s="1"/>
  <c r="HD39" i="6" s="1"/>
  <c r="HB38" i="6"/>
  <c r="HC38" i="6" s="1"/>
  <c r="HD38" i="6" s="1"/>
  <c r="HB37" i="6"/>
  <c r="HC37" i="6" s="1"/>
  <c r="HD37" i="6" s="1"/>
  <c r="HB36" i="6"/>
  <c r="HC36" i="6" s="1"/>
  <c r="HD36" i="6" s="1"/>
  <c r="HB35" i="6"/>
  <c r="HC35" i="6" s="1"/>
  <c r="HD35" i="6" s="1"/>
  <c r="HB34" i="6"/>
  <c r="HC34" i="6" s="1"/>
  <c r="HD34" i="6" s="1"/>
  <c r="HB33" i="6"/>
  <c r="HC33" i="6" s="1"/>
  <c r="HD33" i="6" s="1"/>
  <c r="HB32" i="6"/>
  <c r="HC32" i="6" s="1"/>
  <c r="HD32" i="6" s="1"/>
  <c r="HB31" i="6"/>
  <c r="HC31" i="6" s="1"/>
  <c r="HD31" i="6" s="1"/>
  <c r="HB30" i="6"/>
  <c r="HC30" i="6" s="1"/>
  <c r="HD30" i="6" s="1"/>
  <c r="HB29" i="6"/>
  <c r="HC29" i="6" s="1"/>
  <c r="HD29" i="6" s="1"/>
  <c r="HB28" i="6"/>
  <c r="HC28" i="6" s="1"/>
  <c r="HD28" i="6" s="1"/>
  <c r="HB27" i="6"/>
  <c r="HC27" i="6" s="1"/>
  <c r="HD27" i="6" s="1"/>
  <c r="HB26" i="6"/>
  <c r="HB25" i="6"/>
  <c r="HC25" i="6" s="1"/>
  <c r="HD25" i="6" s="1"/>
  <c r="HB24" i="6"/>
  <c r="HC24" i="6" s="1"/>
  <c r="HD24" i="6" s="1"/>
  <c r="HB23" i="6"/>
  <c r="HC23" i="6" s="1"/>
  <c r="HD23" i="6" s="1"/>
  <c r="HB22" i="6"/>
  <c r="HC22" i="6" s="1"/>
  <c r="HD22" i="6" s="1"/>
  <c r="HB21" i="6"/>
  <c r="HC21" i="6" s="1"/>
  <c r="HD21" i="6" s="1"/>
  <c r="HB20" i="6"/>
  <c r="HC20" i="6" s="1"/>
  <c r="HD20" i="6" s="1"/>
  <c r="HB19" i="6"/>
  <c r="HC19" i="6" s="1"/>
  <c r="HD19" i="6" s="1"/>
  <c r="HB18" i="6"/>
  <c r="HC18" i="6" s="1"/>
  <c r="HD18" i="6" s="1"/>
  <c r="HB17" i="6"/>
  <c r="HC17" i="6" s="1"/>
  <c r="HD17" i="6" s="1"/>
  <c r="HB16" i="6"/>
  <c r="HB15" i="6"/>
  <c r="HB12" i="6"/>
  <c r="HC12" i="6" s="1"/>
  <c r="HB11" i="6"/>
  <c r="HC11" i="6" s="1"/>
  <c r="HB9" i="6"/>
  <c r="HB8" i="6"/>
  <c r="HB7" i="6"/>
  <c r="HB6" i="6"/>
  <c r="HB5" i="6"/>
  <c r="HD4" i="6"/>
  <c r="HC4" i="6"/>
  <c r="HB4" i="6"/>
  <c r="HD3" i="6"/>
  <c r="HC3" i="6"/>
  <c r="HB3" i="6"/>
  <c r="HB2" i="6"/>
  <c r="HD26" i="6"/>
  <c r="GY81" i="6"/>
  <c r="GY80" i="6"/>
  <c r="GY79" i="6"/>
  <c r="GZ79" i="6" s="1"/>
  <c r="HA79" i="6" s="1"/>
  <c r="GY78" i="6"/>
  <c r="GZ78" i="6" s="1"/>
  <c r="HA78" i="6" s="1"/>
  <c r="GY77" i="6"/>
  <c r="GY76" i="6"/>
  <c r="GZ76" i="6" s="1"/>
  <c r="HA76" i="6" s="1"/>
  <c r="GY75" i="6"/>
  <c r="GZ75" i="6" s="1"/>
  <c r="HA75" i="6" s="1"/>
  <c r="GY74" i="6"/>
  <c r="GY73" i="6"/>
  <c r="GY72" i="6"/>
  <c r="GY71" i="6"/>
  <c r="GY70" i="6"/>
  <c r="GY69" i="6"/>
  <c r="GY68" i="6"/>
  <c r="GY67" i="6"/>
  <c r="GY66" i="6"/>
  <c r="GY65" i="6"/>
  <c r="GY64" i="6"/>
  <c r="GY63" i="6"/>
  <c r="GY62" i="6"/>
  <c r="GY61" i="6"/>
  <c r="GZ61" i="6" s="1"/>
  <c r="HA61" i="6" s="1"/>
  <c r="GY60" i="6"/>
  <c r="GZ60" i="6" s="1"/>
  <c r="HA60" i="6" s="1"/>
  <c r="GY59" i="6"/>
  <c r="GZ59" i="6" s="1"/>
  <c r="HA59" i="6" s="1"/>
  <c r="GY58" i="6"/>
  <c r="GZ58" i="6" s="1"/>
  <c r="HA58" i="6" s="1"/>
  <c r="GY57" i="6"/>
  <c r="GY56" i="6"/>
  <c r="GZ56" i="6" s="1"/>
  <c r="HA56" i="6" s="1"/>
  <c r="GY55" i="6"/>
  <c r="GZ55" i="6" s="1"/>
  <c r="HA55" i="6" s="1"/>
  <c r="GY54" i="6"/>
  <c r="GZ54" i="6" s="1"/>
  <c r="HA54" i="6" s="1"/>
  <c r="GY53" i="6"/>
  <c r="GY52" i="6"/>
  <c r="GY51" i="6"/>
  <c r="GY50" i="6"/>
  <c r="GY49" i="6"/>
  <c r="GY48" i="6"/>
  <c r="GZ48" i="6" s="1"/>
  <c r="HA48" i="6" s="1"/>
  <c r="GY47" i="6"/>
  <c r="GY46" i="6"/>
  <c r="GY45" i="6"/>
  <c r="GY44" i="6"/>
  <c r="GY43" i="6"/>
  <c r="GY42" i="6"/>
  <c r="GY41" i="6"/>
  <c r="GZ41" i="6" s="1"/>
  <c r="HA41" i="6" s="1"/>
  <c r="GY40" i="6"/>
  <c r="GY39" i="6"/>
  <c r="GY38" i="6"/>
  <c r="GY37" i="6"/>
  <c r="GY36" i="6"/>
  <c r="GY35" i="6"/>
  <c r="GY34" i="6"/>
  <c r="GY33" i="6"/>
  <c r="GZ33" i="6" s="1"/>
  <c r="HA33" i="6" s="1"/>
  <c r="GY32" i="6"/>
  <c r="GZ32" i="6" s="1"/>
  <c r="HA32" i="6" s="1"/>
  <c r="GY31" i="6"/>
  <c r="GY30" i="6"/>
  <c r="GY29" i="6"/>
  <c r="GY28" i="6"/>
  <c r="GY27" i="6"/>
  <c r="GY26" i="6"/>
  <c r="GY25" i="6"/>
  <c r="GY24" i="6"/>
  <c r="GY23" i="6"/>
  <c r="GY22" i="6"/>
  <c r="GY21" i="6"/>
  <c r="GY20" i="6"/>
  <c r="GY19" i="6"/>
  <c r="GY18" i="6"/>
  <c r="GY17" i="6"/>
  <c r="GY16" i="6"/>
  <c r="GY15" i="6"/>
  <c r="GY12" i="6"/>
  <c r="GZ12" i="6" s="1"/>
  <c r="GY11" i="6"/>
  <c r="GZ11" i="6" s="1"/>
  <c r="GY9" i="6"/>
  <c r="GY8" i="6"/>
  <c r="GY7" i="6"/>
  <c r="GY6" i="6"/>
  <c r="GY5" i="6"/>
  <c r="HA4" i="6"/>
  <c r="GZ4" i="6"/>
  <c r="GY4" i="6"/>
  <c r="HA3" i="6"/>
  <c r="GZ3" i="6"/>
  <c r="GY3" i="6"/>
  <c r="GY2" i="6"/>
  <c r="HA26" i="6"/>
  <c r="GV81" i="6"/>
  <c r="GW81" i="6" s="1"/>
  <c r="GX81" i="6" s="1"/>
  <c r="GV80" i="6"/>
  <c r="GV79" i="6"/>
  <c r="GW79" i="6" s="1"/>
  <c r="GX79" i="6" s="1"/>
  <c r="GV78" i="6"/>
  <c r="GW78" i="6" s="1"/>
  <c r="GX78" i="6" s="1"/>
  <c r="GV77" i="6"/>
  <c r="GW77" i="6" s="1"/>
  <c r="GX77" i="6" s="1"/>
  <c r="GV76" i="6"/>
  <c r="GV75" i="6"/>
  <c r="GW75" i="6" s="1"/>
  <c r="GX75" i="6" s="1"/>
  <c r="GV74" i="6"/>
  <c r="GV73" i="6"/>
  <c r="GW73" i="6" s="1"/>
  <c r="GX73" i="6" s="1"/>
  <c r="GV72" i="6"/>
  <c r="GW72" i="6" s="1"/>
  <c r="GX72" i="6" s="1"/>
  <c r="GV71" i="6"/>
  <c r="GW71" i="6" s="1"/>
  <c r="GX71" i="6" s="1"/>
  <c r="GV70" i="6"/>
  <c r="GW70" i="6" s="1"/>
  <c r="GX70" i="6" s="1"/>
  <c r="GV69" i="6"/>
  <c r="GW69" i="6" s="1"/>
  <c r="GX69" i="6" s="1"/>
  <c r="GV68" i="6"/>
  <c r="GV67" i="6"/>
  <c r="GW67" i="6" s="1"/>
  <c r="GX67" i="6" s="1"/>
  <c r="GV66" i="6"/>
  <c r="GV65" i="6"/>
  <c r="GV64" i="6"/>
  <c r="GW64" i="6" s="1"/>
  <c r="GX64" i="6" s="1"/>
  <c r="GV63" i="6"/>
  <c r="GW63" i="6" s="1"/>
  <c r="GX63" i="6" s="1"/>
  <c r="GV62" i="6"/>
  <c r="GW62" i="6" s="1"/>
  <c r="GX62" i="6" s="1"/>
  <c r="GV61" i="6"/>
  <c r="GW61" i="6" s="1"/>
  <c r="GX61" i="6" s="1"/>
  <c r="GV60" i="6"/>
  <c r="GV59" i="6"/>
  <c r="GW59" i="6" s="1"/>
  <c r="GX59" i="6" s="1"/>
  <c r="GV58" i="6"/>
  <c r="GV57" i="6"/>
  <c r="GW57" i="6" s="1"/>
  <c r="GX57" i="6" s="1"/>
  <c r="GV56" i="6"/>
  <c r="GW56" i="6" s="1"/>
  <c r="GX56" i="6" s="1"/>
  <c r="GV55" i="6"/>
  <c r="GV54" i="6"/>
  <c r="GW54" i="6" s="1"/>
  <c r="GX54" i="6" s="1"/>
  <c r="GV53" i="6"/>
  <c r="GW53" i="6" s="1"/>
  <c r="GX53" i="6" s="1"/>
  <c r="GV52" i="6"/>
  <c r="GV51" i="6"/>
  <c r="GV50" i="6"/>
  <c r="GV49" i="6"/>
  <c r="GV48" i="6"/>
  <c r="GW48" i="6" s="1"/>
  <c r="GX48" i="6" s="1"/>
  <c r="GV47" i="6"/>
  <c r="GW47" i="6" s="1"/>
  <c r="GX47" i="6" s="1"/>
  <c r="GV46" i="6"/>
  <c r="GW46" i="6" s="1"/>
  <c r="GX46" i="6" s="1"/>
  <c r="GV45" i="6"/>
  <c r="GW45" i="6" s="1"/>
  <c r="GX45" i="6" s="1"/>
  <c r="GV44" i="6"/>
  <c r="GW44" i="6" s="1"/>
  <c r="GX44" i="6" s="1"/>
  <c r="GV43" i="6"/>
  <c r="GW43" i="6" s="1"/>
  <c r="GX43" i="6" s="1"/>
  <c r="GV42" i="6"/>
  <c r="GV41" i="6"/>
  <c r="GV40" i="6"/>
  <c r="GW40" i="6" s="1"/>
  <c r="GX40" i="6" s="1"/>
  <c r="GV39" i="6"/>
  <c r="GW39" i="6" s="1"/>
  <c r="GX39" i="6" s="1"/>
  <c r="GV38" i="6"/>
  <c r="GW38" i="6" s="1"/>
  <c r="GX38" i="6" s="1"/>
  <c r="GV37" i="6"/>
  <c r="GW37" i="6" s="1"/>
  <c r="GX37" i="6" s="1"/>
  <c r="GV36" i="6"/>
  <c r="GW36" i="6" s="1"/>
  <c r="GX36" i="6" s="1"/>
  <c r="GV35" i="6"/>
  <c r="GW35" i="6" s="1"/>
  <c r="GX35" i="6" s="1"/>
  <c r="GV34" i="6"/>
  <c r="GV33" i="6"/>
  <c r="GV32" i="6"/>
  <c r="GW32" i="6" s="1"/>
  <c r="GX32" i="6" s="1"/>
  <c r="GV31" i="6"/>
  <c r="GW31" i="6" s="1"/>
  <c r="GX31" i="6" s="1"/>
  <c r="GV30" i="6"/>
  <c r="GW30" i="6" s="1"/>
  <c r="GX30" i="6" s="1"/>
  <c r="GV29" i="6"/>
  <c r="GW29" i="6" s="1"/>
  <c r="GX29" i="6" s="1"/>
  <c r="GV28" i="6"/>
  <c r="GW28" i="6" s="1"/>
  <c r="GX28" i="6" s="1"/>
  <c r="GV27" i="6"/>
  <c r="GW27" i="6" s="1"/>
  <c r="GX27" i="6" s="1"/>
  <c r="GV26" i="6"/>
  <c r="GV25" i="6"/>
  <c r="GV24" i="6"/>
  <c r="GW24" i="6" s="1"/>
  <c r="GX24" i="6" s="1"/>
  <c r="GV23" i="6"/>
  <c r="GV22" i="6"/>
  <c r="GW22" i="6" s="1"/>
  <c r="GX22" i="6" s="1"/>
  <c r="GV21" i="6"/>
  <c r="GW21" i="6" s="1"/>
  <c r="GX21" i="6" s="1"/>
  <c r="GV20" i="6"/>
  <c r="GW20" i="6" s="1"/>
  <c r="GX20" i="6" s="1"/>
  <c r="GV19" i="6"/>
  <c r="GW19" i="6" s="1"/>
  <c r="GX19" i="6" s="1"/>
  <c r="GV18" i="6"/>
  <c r="GW18" i="6" s="1"/>
  <c r="GX18" i="6" s="1"/>
  <c r="GV17" i="6"/>
  <c r="GV16" i="6"/>
  <c r="GV15" i="6"/>
  <c r="GV12" i="6"/>
  <c r="GW12" i="6" s="1"/>
  <c r="GV11" i="6"/>
  <c r="GV9" i="6"/>
  <c r="GV8" i="6"/>
  <c r="GV7" i="6"/>
  <c r="GV6" i="6"/>
  <c r="GV5" i="6"/>
  <c r="GX4" i="6"/>
  <c r="GW4" i="6"/>
  <c r="GV4" i="6"/>
  <c r="GX3" i="6"/>
  <c r="GW3" i="6"/>
  <c r="GV3" i="6"/>
  <c r="GV2" i="6"/>
  <c r="GW80" i="6"/>
  <c r="GX80" i="6" s="1"/>
  <c r="GX58" i="6"/>
  <c r="GX25" i="6"/>
  <c r="GX23" i="6"/>
  <c r="P1" i="42"/>
  <c r="Q82" i="42"/>
  <c r="R82" i="42" s="1"/>
  <c r="Q81" i="42"/>
  <c r="R81" i="42" s="1"/>
  <c r="Q80" i="42"/>
  <c r="R80" i="42" s="1"/>
  <c r="Q79" i="42"/>
  <c r="R79" i="42" s="1"/>
  <c r="Q78" i="42"/>
  <c r="R78" i="42" s="1"/>
  <c r="Q77" i="42"/>
  <c r="R77" i="42" s="1"/>
  <c r="Q76" i="42"/>
  <c r="R76" i="42" s="1"/>
  <c r="Q75" i="42"/>
  <c r="R75" i="42" s="1"/>
  <c r="Q74" i="42"/>
  <c r="R74" i="42" s="1"/>
  <c r="Q73" i="42"/>
  <c r="R73" i="42" s="1"/>
  <c r="Q72" i="42"/>
  <c r="R72" i="42" s="1"/>
  <c r="Q71" i="42"/>
  <c r="R71" i="42" s="1"/>
  <c r="Q70" i="42"/>
  <c r="R70" i="42" s="1"/>
  <c r="Q69" i="42"/>
  <c r="R69" i="42" s="1"/>
  <c r="Q68" i="42"/>
  <c r="R68" i="42" s="1"/>
  <c r="Q67" i="42"/>
  <c r="R67" i="42" s="1"/>
  <c r="R66" i="42"/>
  <c r="R65" i="42"/>
  <c r="R64" i="42"/>
  <c r="R63" i="42"/>
  <c r="R62" i="42"/>
  <c r="R61" i="42"/>
  <c r="R60" i="42"/>
  <c r="R59" i="42"/>
  <c r="R58" i="42"/>
  <c r="R57" i="42"/>
  <c r="R56" i="42"/>
  <c r="R55" i="42"/>
  <c r="R54" i="42"/>
  <c r="R53" i="42"/>
  <c r="R52" i="42"/>
  <c r="R51" i="42"/>
  <c r="R50" i="42"/>
  <c r="R49" i="42"/>
  <c r="R48" i="42"/>
  <c r="R47" i="42"/>
  <c r="R46" i="42"/>
  <c r="Q45" i="42"/>
  <c r="R45" i="42" s="1"/>
  <c r="Q44" i="42"/>
  <c r="R44" i="42" s="1"/>
  <c r="Q43" i="42"/>
  <c r="R43" i="42" s="1"/>
  <c r="Q42" i="42"/>
  <c r="R42" i="42" s="1"/>
  <c r="Q41" i="42"/>
  <c r="R41" i="42" s="1"/>
  <c r="Q40" i="42"/>
  <c r="R40" i="42" s="1"/>
  <c r="Q39" i="42"/>
  <c r="R39" i="42" s="1"/>
  <c r="Q38" i="42"/>
  <c r="R38" i="42" s="1"/>
  <c r="Q37" i="42"/>
  <c r="R37" i="42" s="1"/>
  <c r="Q36" i="42"/>
  <c r="R36" i="42" s="1"/>
  <c r="Q35" i="42"/>
  <c r="R35" i="42" s="1"/>
  <c r="Q34" i="42"/>
  <c r="R34" i="42" s="1"/>
  <c r="Q33" i="42"/>
  <c r="R33" i="42" s="1"/>
  <c r="Q32" i="42"/>
  <c r="R32" i="42" s="1"/>
  <c r="Q31" i="42"/>
  <c r="R31" i="42" s="1"/>
  <c r="Q30" i="42"/>
  <c r="R30" i="42" s="1"/>
  <c r="Q29" i="42"/>
  <c r="R29" i="42" s="1"/>
  <c r="Q28" i="42"/>
  <c r="R28" i="42" s="1"/>
  <c r="Q27" i="42"/>
  <c r="R27" i="42" s="1"/>
  <c r="Q26" i="42"/>
  <c r="R26" i="42" s="1"/>
  <c r="R25" i="42"/>
  <c r="Q24" i="42"/>
  <c r="R24" i="42" s="1"/>
  <c r="Q23" i="42"/>
  <c r="R23" i="42" s="1"/>
  <c r="Q22" i="42"/>
  <c r="R22" i="42" s="1"/>
  <c r="Q21" i="42"/>
  <c r="R21" i="42" s="1"/>
  <c r="Q20" i="42"/>
  <c r="R20" i="42" s="1"/>
  <c r="Q19" i="42"/>
  <c r="R19" i="42" s="1"/>
  <c r="Q18" i="42"/>
  <c r="R18" i="42" s="1"/>
  <c r="Q17" i="42"/>
  <c r="R17" i="42" s="1"/>
  <c r="Q16" i="42"/>
  <c r="P13" i="42"/>
  <c r="Q12" i="42"/>
  <c r="Q11" i="42"/>
  <c r="AI1" i="7"/>
  <c r="AJ82" i="7"/>
  <c r="AK82" i="7" s="1"/>
  <c r="AJ81" i="7"/>
  <c r="AK81" i="7" s="1"/>
  <c r="AJ80" i="7"/>
  <c r="AK80" i="7" s="1"/>
  <c r="AJ79" i="7"/>
  <c r="AK79" i="7" s="1"/>
  <c r="AJ78" i="7"/>
  <c r="AK78" i="7" s="1"/>
  <c r="AJ77" i="7"/>
  <c r="AK77" i="7" s="1"/>
  <c r="AJ76" i="7"/>
  <c r="AK76" i="7" s="1"/>
  <c r="AJ75" i="7"/>
  <c r="AK75" i="7" s="1"/>
  <c r="AJ74" i="7"/>
  <c r="AK74" i="7" s="1"/>
  <c r="AJ73" i="7"/>
  <c r="AK73" i="7" s="1"/>
  <c r="AJ72" i="7"/>
  <c r="AK72" i="7" s="1"/>
  <c r="AJ71" i="7"/>
  <c r="AK71" i="7" s="1"/>
  <c r="AJ70" i="7"/>
  <c r="AK70" i="7" s="1"/>
  <c r="AJ69" i="7"/>
  <c r="AK69" i="7" s="1"/>
  <c r="AJ68" i="7"/>
  <c r="AK68" i="7" s="1"/>
  <c r="AJ67" i="7"/>
  <c r="AK67" i="7" s="1"/>
  <c r="AJ66" i="7"/>
  <c r="AK66" i="7" s="1"/>
  <c r="AJ65" i="7"/>
  <c r="AK65" i="7" s="1"/>
  <c r="AJ64" i="7"/>
  <c r="AK64" i="7" s="1"/>
  <c r="AJ63" i="7"/>
  <c r="AK63" i="7" s="1"/>
  <c r="AJ62" i="7"/>
  <c r="AK62" i="7" s="1"/>
  <c r="AJ61" i="7"/>
  <c r="AK61" i="7" s="1"/>
  <c r="AJ60" i="7"/>
  <c r="AK60" i="7" s="1"/>
  <c r="AJ59" i="7"/>
  <c r="AK59" i="7" s="1"/>
  <c r="AK58" i="7"/>
  <c r="AJ56" i="7"/>
  <c r="AK56" i="7" s="1"/>
  <c r="AJ55" i="7"/>
  <c r="AK55" i="7" s="1"/>
  <c r="AJ54" i="7"/>
  <c r="AK54" i="7" s="1"/>
  <c r="AJ53" i="7"/>
  <c r="AK53" i="7" s="1"/>
  <c r="AJ52" i="7"/>
  <c r="AK52" i="7" s="1"/>
  <c r="AJ51" i="7"/>
  <c r="AK51" i="7" s="1"/>
  <c r="AK50" i="7"/>
  <c r="AK49" i="7"/>
  <c r="AJ48" i="7"/>
  <c r="AK48" i="7" s="1"/>
  <c r="AJ47" i="7"/>
  <c r="AK47" i="7" s="1"/>
  <c r="AJ46" i="7"/>
  <c r="AK46" i="7" s="1"/>
  <c r="AJ45" i="7"/>
  <c r="AK45" i="7" s="1"/>
  <c r="AJ44" i="7"/>
  <c r="AK44" i="7" s="1"/>
  <c r="AJ43" i="7"/>
  <c r="AK43" i="7" s="1"/>
  <c r="AJ42" i="7"/>
  <c r="AK42" i="7" s="1"/>
  <c r="AJ41" i="7"/>
  <c r="AK41" i="7" s="1"/>
  <c r="AJ40" i="7"/>
  <c r="AK40" i="7" s="1"/>
  <c r="AJ39" i="7"/>
  <c r="AK39" i="7" s="1"/>
  <c r="AJ38" i="7"/>
  <c r="AK38" i="7" s="1"/>
  <c r="AJ37" i="7"/>
  <c r="AK37" i="7" s="1"/>
  <c r="AJ36" i="7"/>
  <c r="AK36" i="7" s="1"/>
  <c r="AJ35" i="7"/>
  <c r="AK35" i="7" s="1"/>
  <c r="AJ34" i="7"/>
  <c r="AK34" i="7" s="1"/>
  <c r="AJ33" i="7"/>
  <c r="AK33" i="7" s="1"/>
  <c r="AJ32" i="7"/>
  <c r="AK32" i="7" s="1"/>
  <c r="AJ31" i="7"/>
  <c r="AK31" i="7" s="1"/>
  <c r="AJ30" i="7"/>
  <c r="AK30" i="7" s="1"/>
  <c r="AJ29" i="7"/>
  <c r="AK29" i="7" s="1"/>
  <c r="AJ28" i="7"/>
  <c r="AK28" i="7" s="1"/>
  <c r="AJ27" i="7"/>
  <c r="AK27" i="7" s="1"/>
  <c r="AK26" i="7"/>
  <c r="AJ25" i="7"/>
  <c r="AK25" i="7" s="1"/>
  <c r="AJ24" i="7"/>
  <c r="AK24" i="7" s="1"/>
  <c r="AJ23" i="7"/>
  <c r="AK23" i="7" s="1"/>
  <c r="AJ22" i="7"/>
  <c r="AK22" i="7" s="1"/>
  <c r="AJ21" i="7"/>
  <c r="AK21" i="7" s="1"/>
  <c r="AJ20" i="7"/>
  <c r="AK20" i="7" s="1"/>
  <c r="AJ19" i="7"/>
  <c r="AK19" i="7" s="1"/>
  <c r="AJ18" i="7"/>
  <c r="AK18" i="7" s="1"/>
  <c r="AJ17" i="7"/>
  <c r="AK17" i="7" s="1"/>
  <c r="AJ16" i="7"/>
  <c r="AI13" i="7"/>
  <c r="AJ12" i="7"/>
  <c r="AJ11" i="7"/>
  <c r="AE1" i="8"/>
  <c r="AF82" i="8"/>
  <c r="AG82" i="8" s="1"/>
  <c r="AF81" i="8"/>
  <c r="AG81" i="8" s="1"/>
  <c r="AF80" i="8"/>
  <c r="AG80" i="8" s="1"/>
  <c r="AF79" i="8"/>
  <c r="AG79" i="8" s="1"/>
  <c r="AF78" i="8"/>
  <c r="AG78" i="8" s="1"/>
  <c r="AF77" i="8"/>
  <c r="AG77" i="8" s="1"/>
  <c r="AF76" i="8"/>
  <c r="AG76" i="8" s="1"/>
  <c r="AF75" i="8"/>
  <c r="AG75" i="8" s="1"/>
  <c r="AF74" i="8"/>
  <c r="AG74" i="8" s="1"/>
  <c r="AF73" i="8"/>
  <c r="AG73" i="8" s="1"/>
  <c r="AF72" i="8"/>
  <c r="AG72" i="8" s="1"/>
  <c r="AF71" i="8"/>
  <c r="AG71" i="8" s="1"/>
  <c r="AF70" i="8"/>
  <c r="AG70" i="8" s="1"/>
  <c r="AF69" i="8"/>
  <c r="AG69" i="8" s="1"/>
  <c r="AF68" i="8"/>
  <c r="AG68" i="8" s="1"/>
  <c r="AF67" i="8"/>
  <c r="AG67" i="8" s="1"/>
  <c r="AF66" i="8"/>
  <c r="AG66" i="8" s="1"/>
  <c r="AF65" i="8"/>
  <c r="AG65" i="8" s="1"/>
  <c r="AF64" i="8"/>
  <c r="AG64" i="8" s="1"/>
  <c r="AF63" i="8"/>
  <c r="AG63" i="8" s="1"/>
  <c r="AF62" i="8"/>
  <c r="AG62" i="8" s="1"/>
  <c r="AG61" i="8"/>
  <c r="AG60" i="8"/>
  <c r="AF59" i="8"/>
  <c r="AG59" i="8" s="1"/>
  <c r="AG58" i="8"/>
  <c r="AG57" i="8"/>
  <c r="AG56" i="8"/>
  <c r="AG55" i="8"/>
  <c r="AG54" i="8"/>
  <c r="AG53" i="8"/>
  <c r="AG52" i="8"/>
  <c r="AF51" i="8"/>
  <c r="AG51" i="8" s="1"/>
  <c r="AF50" i="8"/>
  <c r="AG50" i="8" s="1"/>
  <c r="AG49" i="8"/>
  <c r="AF48" i="8"/>
  <c r="AG48" i="8" s="1"/>
  <c r="AF47" i="8"/>
  <c r="AG47" i="8" s="1"/>
  <c r="AF46" i="8"/>
  <c r="AG46" i="8" s="1"/>
  <c r="AF45" i="8"/>
  <c r="AG45" i="8" s="1"/>
  <c r="AF44" i="8"/>
  <c r="AG44" i="8" s="1"/>
  <c r="AF43" i="8"/>
  <c r="AG43" i="8" s="1"/>
  <c r="AF42" i="8"/>
  <c r="AG42" i="8" s="1"/>
  <c r="AF41" i="8"/>
  <c r="AG41" i="8" s="1"/>
  <c r="AF40" i="8"/>
  <c r="AG40" i="8" s="1"/>
  <c r="AF39" i="8"/>
  <c r="AG39" i="8" s="1"/>
  <c r="AF38" i="8"/>
  <c r="AG38" i="8" s="1"/>
  <c r="AF37" i="8"/>
  <c r="AG37" i="8" s="1"/>
  <c r="AF36" i="8"/>
  <c r="AG36" i="8" s="1"/>
  <c r="AF35" i="8"/>
  <c r="AG35" i="8" s="1"/>
  <c r="AF34" i="8"/>
  <c r="AG34" i="8" s="1"/>
  <c r="AF33" i="8"/>
  <c r="AG33" i="8" s="1"/>
  <c r="AF32" i="8"/>
  <c r="AG32" i="8" s="1"/>
  <c r="AF31" i="8"/>
  <c r="AG31" i="8" s="1"/>
  <c r="AF30" i="8"/>
  <c r="AG30" i="8" s="1"/>
  <c r="AF29" i="8"/>
  <c r="AG29" i="8" s="1"/>
  <c r="AF28" i="8"/>
  <c r="AG28" i="8" s="1"/>
  <c r="AF27" i="8"/>
  <c r="AG27" i="8" s="1"/>
  <c r="AF26" i="8"/>
  <c r="AG26" i="8" s="1"/>
  <c r="AG25" i="8"/>
  <c r="AF24" i="8"/>
  <c r="AG24" i="8" s="1"/>
  <c r="AF23" i="8"/>
  <c r="AG23" i="8" s="1"/>
  <c r="AF22" i="8"/>
  <c r="AG22" i="8" s="1"/>
  <c r="AF21" i="8"/>
  <c r="AG21" i="8" s="1"/>
  <c r="AF20" i="8"/>
  <c r="AG20" i="8" s="1"/>
  <c r="AF19" i="8"/>
  <c r="AG19" i="8" s="1"/>
  <c r="AF18" i="8"/>
  <c r="AG18" i="8" s="1"/>
  <c r="AF17" i="8"/>
  <c r="AG17" i="8" s="1"/>
  <c r="AF16" i="8"/>
  <c r="AE13" i="8"/>
  <c r="AF12" i="8"/>
  <c r="AF11" i="8"/>
  <c r="BF1" i="7"/>
  <c r="BG82" i="7"/>
  <c r="BH82" i="7" s="1"/>
  <c r="BG81" i="7"/>
  <c r="BH81" i="7" s="1"/>
  <c r="BG80" i="7"/>
  <c r="BH80" i="7" s="1"/>
  <c r="BG79" i="7"/>
  <c r="BH79" i="7" s="1"/>
  <c r="BG78" i="7"/>
  <c r="BH78" i="7" s="1"/>
  <c r="BG77" i="7"/>
  <c r="BH77" i="7" s="1"/>
  <c r="BG76" i="7"/>
  <c r="BH76" i="7" s="1"/>
  <c r="BG75" i="7"/>
  <c r="BH75" i="7" s="1"/>
  <c r="BG74" i="7"/>
  <c r="BH74" i="7" s="1"/>
  <c r="BG73" i="7"/>
  <c r="BH73" i="7" s="1"/>
  <c r="BG72" i="7"/>
  <c r="BH72" i="7" s="1"/>
  <c r="BG71" i="7"/>
  <c r="BH71" i="7" s="1"/>
  <c r="BG70" i="7"/>
  <c r="BH70" i="7" s="1"/>
  <c r="BG69" i="7"/>
  <c r="BH69" i="7" s="1"/>
  <c r="BG68" i="7"/>
  <c r="BH68" i="7" s="1"/>
  <c r="BG67" i="7"/>
  <c r="BH67" i="7" s="1"/>
  <c r="BG66" i="7"/>
  <c r="BH66" i="7" s="1"/>
  <c r="BG65" i="7"/>
  <c r="BH65" i="7" s="1"/>
  <c r="BG64" i="7"/>
  <c r="BH64" i="7" s="1"/>
  <c r="BG63" i="7"/>
  <c r="BH63" i="7" s="1"/>
  <c r="BG62" i="7"/>
  <c r="BH62" i="7" s="1"/>
  <c r="BG61" i="7"/>
  <c r="BH61" i="7" s="1"/>
  <c r="BG60" i="7"/>
  <c r="BH60" i="7" s="1"/>
  <c r="BG59" i="7"/>
  <c r="BH59" i="7" s="1"/>
  <c r="BG58" i="7"/>
  <c r="BH58" i="7" s="1"/>
  <c r="BG56" i="7"/>
  <c r="BH56" i="7" s="1"/>
  <c r="BG55" i="7"/>
  <c r="BH55" i="7" s="1"/>
  <c r="BG54" i="7"/>
  <c r="BH54" i="7" s="1"/>
  <c r="BG53" i="7"/>
  <c r="BH53" i="7" s="1"/>
  <c r="BG52" i="7"/>
  <c r="BH52" i="7" s="1"/>
  <c r="BG51" i="7"/>
  <c r="BH51" i="7" s="1"/>
  <c r="BG50" i="7"/>
  <c r="BH50" i="7" s="1"/>
  <c r="BG49" i="7"/>
  <c r="BH49" i="7" s="1"/>
  <c r="BG48" i="7"/>
  <c r="BH48" i="7" s="1"/>
  <c r="BG47" i="7"/>
  <c r="BH47" i="7" s="1"/>
  <c r="BG46" i="7"/>
  <c r="BH46" i="7" s="1"/>
  <c r="BG45" i="7"/>
  <c r="BH45" i="7" s="1"/>
  <c r="BG44" i="7"/>
  <c r="BH44" i="7" s="1"/>
  <c r="BG43" i="7"/>
  <c r="BH43" i="7" s="1"/>
  <c r="BG42" i="7"/>
  <c r="BH42" i="7" s="1"/>
  <c r="BG41" i="7"/>
  <c r="BH41" i="7" s="1"/>
  <c r="BG40" i="7"/>
  <c r="BH40" i="7" s="1"/>
  <c r="BG39" i="7"/>
  <c r="BH39" i="7" s="1"/>
  <c r="BG38" i="7"/>
  <c r="BH38" i="7" s="1"/>
  <c r="BG37" i="7"/>
  <c r="BH37" i="7" s="1"/>
  <c r="BG36" i="7"/>
  <c r="BH36" i="7" s="1"/>
  <c r="BG35" i="7"/>
  <c r="BH35" i="7" s="1"/>
  <c r="BG34" i="7"/>
  <c r="BH34" i="7" s="1"/>
  <c r="BG33" i="7"/>
  <c r="BH33" i="7" s="1"/>
  <c r="BG32" i="7"/>
  <c r="BH32" i="7" s="1"/>
  <c r="BG31" i="7"/>
  <c r="BH31" i="7" s="1"/>
  <c r="BG30" i="7"/>
  <c r="BH30" i="7" s="1"/>
  <c r="BG29" i="7"/>
  <c r="BH29" i="7" s="1"/>
  <c r="BG28" i="7"/>
  <c r="BH28" i="7" s="1"/>
  <c r="BG27" i="7"/>
  <c r="BH27" i="7" s="1"/>
  <c r="BH26" i="7"/>
  <c r="BG25" i="7"/>
  <c r="BH25" i="7" s="1"/>
  <c r="BG24" i="7"/>
  <c r="BH24" i="7" s="1"/>
  <c r="BG23" i="7"/>
  <c r="BH23" i="7" s="1"/>
  <c r="BG22" i="7"/>
  <c r="BH22" i="7" s="1"/>
  <c r="BG21" i="7"/>
  <c r="BH21" i="7" s="1"/>
  <c r="BG20" i="7"/>
  <c r="BH20" i="7" s="1"/>
  <c r="BG19" i="7"/>
  <c r="BH19" i="7" s="1"/>
  <c r="BG18" i="7"/>
  <c r="BH18" i="7" s="1"/>
  <c r="BG17" i="7"/>
  <c r="BH17" i="7" s="1"/>
  <c r="BG16" i="7"/>
  <c r="BF13" i="7"/>
  <c r="BG12" i="7"/>
  <c r="BG11" i="7"/>
  <c r="AJ40" i="3"/>
  <c r="AK40" i="3" s="1"/>
  <c r="AJ41" i="3"/>
  <c r="AK41" i="3" s="1"/>
  <c r="AJ42" i="3"/>
  <c r="AK42" i="3" s="1"/>
  <c r="AJ43" i="3"/>
  <c r="AK43" i="3" s="1"/>
  <c r="AJ44" i="3"/>
  <c r="AK44" i="3" s="1"/>
  <c r="AJ82" i="3"/>
  <c r="AK82" i="3" s="1"/>
  <c r="AJ81" i="3"/>
  <c r="AK81" i="3" s="1"/>
  <c r="AJ80" i="3"/>
  <c r="AK80" i="3" s="1"/>
  <c r="AJ79" i="3"/>
  <c r="AK79" i="3" s="1"/>
  <c r="AJ78" i="3"/>
  <c r="AK78" i="3" s="1"/>
  <c r="AJ77" i="3"/>
  <c r="AK77" i="3" s="1"/>
  <c r="AJ76" i="3"/>
  <c r="AK76" i="3" s="1"/>
  <c r="AJ75" i="3"/>
  <c r="AK75" i="3" s="1"/>
  <c r="AJ74" i="3"/>
  <c r="AK74" i="3" s="1"/>
  <c r="AJ73" i="3"/>
  <c r="AK73" i="3" s="1"/>
  <c r="AJ72" i="3"/>
  <c r="AK72" i="3" s="1"/>
  <c r="AJ71" i="3"/>
  <c r="AK71" i="3" s="1"/>
  <c r="AJ70" i="3"/>
  <c r="AK70" i="3" s="1"/>
  <c r="AJ69" i="3"/>
  <c r="AK69" i="3" s="1"/>
  <c r="AJ68" i="3"/>
  <c r="AK68" i="3" s="1"/>
  <c r="AJ67" i="3"/>
  <c r="AK67" i="3" s="1"/>
  <c r="AJ66" i="3"/>
  <c r="AK66" i="3" s="1"/>
  <c r="AK65" i="3"/>
  <c r="AK64" i="3"/>
  <c r="AK63" i="3"/>
  <c r="AK62" i="3"/>
  <c r="AK61" i="3"/>
  <c r="AK60" i="3"/>
  <c r="AK59" i="3"/>
  <c r="AK58" i="3"/>
  <c r="AK57" i="3"/>
  <c r="AJ56" i="3"/>
  <c r="AK56" i="3" s="1"/>
  <c r="AJ55" i="3"/>
  <c r="AK55" i="3" s="1"/>
  <c r="AJ54" i="3"/>
  <c r="AK54" i="3" s="1"/>
  <c r="AJ53" i="3"/>
  <c r="AK53" i="3" s="1"/>
  <c r="AJ52" i="3"/>
  <c r="AK52" i="3" s="1"/>
  <c r="AJ51" i="3"/>
  <c r="AK51" i="3" s="1"/>
  <c r="AJ50" i="3"/>
  <c r="AK50" i="3" s="1"/>
  <c r="AJ49" i="3"/>
  <c r="AK49" i="3" s="1"/>
  <c r="AJ48" i="3"/>
  <c r="AK48" i="3" s="1"/>
  <c r="AJ47" i="3"/>
  <c r="AK47" i="3" s="1"/>
  <c r="AJ46" i="3"/>
  <c r="AK46" i="3" s="1"/>
  <c r="AJ45" i="3"/>
  <c r="AK45" i="3" s="1"/>
  <c r="AJ39" i="3"/>
  <c r="AK39" i="3" s="1"/>
  <c r="AJ38" i="3"/>
  <c r="AK38" i="3" s="1"/>
  <c r="AJ37" i="3"/>
  <c r="AK37" i="3" s="1"/>
  <c r="AJ36" i="3"/>
  <c r="AK36" i="3" s="1"/>
  <c r="AJ35" i="3"/>
  <c r="AK35" i="3" s="1"/>
  <c r="AJ34" i="3"/>
  <c r="AK34" i="3" s="1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K25" i="3"/>
  <c r="AJ24" i="3"/>
  <c r="AK24" i="3" s="1"/>
  <c r="AK23" i="3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I13" i="3"/>
  <c r="AJ12" i="3"/>
  <c r="AJ11" i="3"/>
  <c r="Q133" i="42" l="1"/>
  <c r="AJ133" i="7"/>
  <c r="AF133" i="8"/>
  <c r="AK16" i="3"/>
  <c r="AK133" i="3" s="1"/>
  <c r="AJ133" i="3"/>
  <c r="BG133" i="7"/>
  <c r="R16" i="42"/>
  <c r="R133" i="42" s="1"/>
  <c r="HC16" i="6"/>
  <c r="AI1" i="3"/>
  <c r="AI136" i="3" s="1"/>
  <c r="V5" i="19"/>
  <c r="HH13" i="6"/>
  <c r="AE136" i="8"/>
  <c r="P136" i="42"/>
  <c r="AI136" i="7"/>
  <c r="BF136" i="7"/>
  <c r="Q13" i="42"/>
  <c r="V42" i="19"/>
  <c r="V42" i="34" s="1"/>
  <c r="V58" i="19"/>
  <c r="V58" i="34" s="1"/>
  <c r="V66" i="19"/>
  <c r="V66" i="34" s="1"/>
  <c r="V24" i="19"/>
  <c r="V24" i="34" s="1"/>
  <c r="V32" i="19"/>
  <c r="V32" i="34" s="1"/>
  <c r="V56" i="19"/>
  <c r="V56" i="34" s="1"/>
  <c r="GZ77" i="6"/>
  <c r="HA77" i="6" s="1"/>
  <c r="V15" i="19"/>
  <c r="V15" i="34" s="1"/>
  <c r="V23" i="19"/>
  <c r="V23" i="34" s="1"/>
  <c r="V31" i="19"/>
  <c r="V31" i="34" s="1"/>
  <c r="V39" i="19"/>
  <c r="V39" i="34" s="1"/>
  <c r="V55" i="19"/>
  <c r="V55" i="34" s="1"/>
  <c r="V11" i="19"/>
  <c r="V11" i="34" s="1"/>
  <c r="V19" i="19"/>
  <c r="V19" i="34" s="1"/>
  <c r="V27" i="19"/>
  <c r="V27" i="34" s="1"/>
  <c r="V35" i="19"/>
  <c r="V35" i="34" s="1"/>
  <c r="V51" i="19"/>
  <c r="V51" i="34" s="1"/>
  <c r="V59" i="19"/>
  <c r="V59" i="34" s="1"/>
  <c r="V67" i="19"/>
  <c r="V67" i="34" s="1"/>
  <c r="V71" i="34"/>
  <c r="V64" i="19"/>
  <c r="V64" i="34" s="1"/>
  <c r="V33" i="19"/>
  <c r="V33" i="34" s="1"/>
  <c r="V65" i="19"/>
  <c r="V65" i="34" s="1"/>
  <c r="HB13" i="6"/>
  <c r="V40" i="19"/>
  <c r="V40" i="34" s="1"/>
  <c r="AJ13" i="7"/>
  <c r="GZ34" i="6"/>
  <c r="HA34" i="6" s="1"/>
  <c r="GZ43" i="6"/>
  <c r="HA43" i="6" s="1"/>
  <c r="GZ44" i="6"/>
  <c r="HA44" i="6" s="1"/>
  <c r="GZ51" i="6"/>
  <c r="HA51" i="6" s="1"/>
  <c r="V36" i="19"/>
  <c r="V36" i="34" s="1"/>
  <c r="V68" i="19"/>
  <c r="V68" i="34" s="1"/>
  <c r="GZ67" i="6"/>
  <c r="HA67" i="6" s="1"/>
  <c r="GZ42" i="6"/>
  <c r="HA42" i="6" s="1"/>
  <c r="GZ50" i="6"/>
  <c r="GZ46" i="6"/>
  <c r="HA46" i="6" s="1"/>
  <c r="GZ62" i="6"/>
  <c r="HA62" i="6" s="1"/>
  <c r="GZ47" i="6"/>
  <c r="HA47" i="6" s="1"/>
  <c r="GZ66" i="6"/>
  <c r="HA66" i="6" s="1"/>
  <c r="GZ28" i="6"/>
  <c r="HA28" i="6" s="1"/>
  <c r="V17" i="19"/>
  <c r="V17" i="34" s="1"/>
  <c r="GZ68" i="6"/>
  <c r="HA68" i="6" s="1"/>
  <c r="V57" i="19"/>
  <c r="V57" i="34" s="1"/>
  <c r="GZ21" i="6"/>
  <c r="HA21" i="6" s="1"/>
  <c r="V10" i="19"/>
  <c r="V10" i="34" s="1"/>
  <c r="GZ29" i="6"/>
  <c r="HA29" i="6" s="1"/>
  <c r="V18" i="19"/>
  <c r="V18" i="34" s="1"/>
  <c r="GZ45" i="6"/>
  <c r="HA45" i="6" s="1"/>
  <c r="V34" i="19"/>
  <c r="V34" i="34" s="1"/>
  <c r="GZ30" i="6"/>
  <c r="HA30" i="6" s="1"/>
  <c r="GZ19" i="6"/>
  <c r="HA19" i="6" s="1"/>
  <c r="V8" i="19"/>
  <c r="V8" i="34" s="1"/>
  <c r="GZ27" i="6"/>
  <c r="HA27" i="6" s="1"/>
  <c r="V16" i="19"/>
  <c r="V16" i="34" s="1"/>
  <c r="GZ52" i="6"/>
  <c r="HA52" i="6" s="1"/>
  <c r="V41" i="19"/>
  <c r="V41" i="34" s="1"/>
  <c r="GZ35" i="6"/>
  <c r="HA35" i="6" s="1"/>
  <c r="GZ23" i="6"/>
  <c r="HA23" i="6" s="1"/>
  <c r="V12" i="19"/>
  <c r="V12" i="34" s="1"/>
  <c r="GZ31" i="6"/>
  <c r="HA31" i="6" s="1"/>
  <c r="V20" i="19"/>
  <c r="V20" i="34" s="1"/>
  <c r="GZ39" i="6"/>
  <c r="HA39" i="6" s="1"/>
  <c r="V28" i="19"/>
  <c r="V28" i="34" s="1"/>
  <c r="GZ63" i="6"/>
  <c r="HA63" i="6" s="1"/>
  <c r="V52" i="19"/>
  <c r="V52" i="34" s="1"/>
  <c r="GZ71" i="6"/>
  <c r="HA71" i="6" s="1"/>
  <c r="V60" i="19"/>
  <c r="V60" i="34" s="1"/>
  <c r="V48" i="19"/>
  <c r="V48" i="34" s="1"/>
  <c r="GZ20" i="6"/>
  <c r="HA20" i="6" s="1"/>
  <c r="V9" i="19"/>
  <c r="V9" i="34" s="1"/>
  <c r="GZ36" i="6"/>
  <c r="HA36" i="6" s="1"/>
  <c r="V25" i="19"/>
  <c r="V25" i="34" s="1"/>
  <c r="GZ37" i="6"/>
  <c r="HA37" i="6" s="1"/>
  <c r="V26" i="19"/>
  <c r="V26" i="34" s="1"/>
  <c r="GZ38" i="6"/>
  <c r="HA38" i="6" s="1"/>
  <c r="GZ16" i="6"/>
  <c r="V13" i="19"/>
  <c r="V13" i="34" s="1"/>
  <c r="V21" i="19"/>
  <c r="V21" i="34" s="1"/>
  <c r="GZ40" i="6"/>
  <c r="HA40" i="6" s="1"/>
  <c r="V29" i="19"/>
  <c r="V29" i="34" s="1"/>
  <c r="V37" i="19"/>
  <c r="V37" i="34" s="1"/>
  <c r="V45" i="19"/>
  <c r="V45" i="34" s="1"/>
  <c r="GZ64" i="6"/>
  <c r="HA64" i="6" s="1"/>
  <c r="V53" i="19"/>
  <c r="V53" i="34" s="1"/>
  <c r="GZ72" i="6"/>
  <c r="HA72" i="6" s="1"/>
  <c r="V61" i="19"/>
  <c r="V61" i="34" s="1"/>
  <c r="GZ80" i="6"/>
  <c r="HA80" i="6" s="1"/>
  <c r="V69" i="19"/>
  <c r="V69" i="34" s="1"/>
  <c r="GZ22" i="6"/>
  <c r="HA22" i="6" s="1"/>
  <c r="GZ69" i="6"/>
  <c r="HA69" i="6" s="1"/>
  <c r="GZ17" i="6"/>
  <c r="HA17" i="6" s="1"/>
  <c r="V6" i="19"/>
  <c r="V6" i="34" s="1"/>
  <c r="GZ25" i="6"/>
  <c r="HA25" i="6" s="1"/>
  <c r="V14" i="19"/>
  <c r="V14" i="34" s="1"/>
  <c r="V22" i="19"/>
  <c r="V22" i="34" s="1"/>
  <c r="V30" i="19"/>
  <c r="V30" i="34" s="1"/>
  <c r="GZ49" i="6"/>
  <c r="HA49" i="6" s="1"/>
  <c r="V38" i="19"/>
  <c r="V38" i="34" s="1"/>
  <c r="GZ65" i="6"/>
  <c r="HA65" i="6" s="1"/>
  <c r="V54" i="19"/>
  <c r="V54" i="34" s="1"/>
  <c r="GZ73" i="6"/>
  <c r="HA73" i="6" s="1"/>
  <c r="V62" i="19"/>
  <c r="V62" i="34" s="1"/>
  <c r="GZ81" i="6"/>
  <c r="HA81" i="6" s="1"/>
  <c r="V70" i="19"/>
  <c r="V70" i="34" s="1"/>
  <c r="V50" i="19"/>
  <c r="V50" i="34" s="1"/>
  <c r="GZ70" i="6"/>
  <c r="HA70" i="6" s="1"/>
  <c r="GZ18" i="6"/>
  <c r="HA18" i="6" s="1"/>
  <c r="V7" i="19"/>
  <c r="V7" i="34" s="1"/>
  <c r="GZ74" i="6"/>
  <c r="HA74" i="6" s="1"/>
  <c r="V63" i="19"/>
  <c r="V63" i="34" s="1"/>
  <c r="V43" i="19"/>
  <c r="V43" i="34" s="1"/>
  <c r="V49" i="19"/>
  <c r="V49" i="34" s="1"/>
  <c r="HC59" i="6"/>
  <c r="HD59" i="6" s="1"/>
  <c r="HC58" i="6"/>
  <c r="HD58" i="6" s="1"/>
  <c r="V47" i="19"/>
  <c r="V47" i="34" s="1"/>
  <c r="GZ57" i="6"/>
  <c r="HA57" i="6" s="1"/>
  <c r="V46" i="19"/>
  <c r="V46" i="34" s="1"/>
  <c r="V44" i="19"/>
  <c r="V44" i="34" s="1"/>
  <c r="GW55" i="6"/>
  <c r="GX55" i="6" s="1"/>
  <c r="GZ53" i="6"/>
  <c r="HA53" i="6" s="1"/>
  <c r="HI11" i="6"/>
  <c r="HI13" i="6" s="1"/>
  <c r="GW65" i="6"/>
  <c r="GX65" i="6" s="1"/>
  <c r="GW66" i="6"/>
  <c r="GX66" i="6" s="1"/>
  <c r="HI62" i="6"/>
  <c r="HJ62" i="6" s="1"/>
  <c r="GZ24" i="6"/>
  <c r="HA24" i="6" s="1"/>
  <c r="GW17" i="6"/>
  <c r="GX17" i="6" s="1"/>
  <c r="GW49" i="6"/>
  <c r="GX49" i="6" s="1"/>
  <c r="GW60" i="6"/>
  <c r="GX60" i="6" s="1"/>
  <c r="GW33" i="6"/>
  <c r="GX33" i="6" s="1"/>
  <c r="GW41" i="6"/>
  <c r="GX41" i="6" s="1"/>
  <c r="GW52" i="6"/>
  <c r="GX52" i="6" s="1"/>
  <c r="GW68" i="6"/>
  <c r="GX68" i="6" s="1"/>
  <c r="GW74" i="6"/>
  <c r="GX74" i="6" s="1"/>
  <c r="HI54" i="6"/>
  <c r="HI45" i="6"/>
  <c r="HJ45" i="6" s="1"/>
  <c r="GW26" i="6"/>
  <c r="GX26" i="6" s="1"/>
  <c r="GW34" i="6"/>
  <c r="GX34" i="6" s="1"/>
  <c r="GW42" i="6"/>
  <c r="GX42" i="6" s="1"/>
  <c r="GW76" i="6"/>
  <c r="GX76" i="6" s="1"/>
  <c r="GW51" i="6"/>
  <c r="GX51" i="6" s="1"/>
  <c r="GW50" i="6"/>
  <c r="GX50" i="6" s="1"/>
  <c r="HI16" i="6"/>
  <c r="HC13" i="6"/>
  <c r="GZ13" i="6"/>
  <c r="GY13" i="6"/>
  <c r="GW16" i="6"/>
  <c r="GV13" i="6"/>
  <c r="GW11" i="6"/>
  <c r="GW13" i="6" s="1"/>
  <c r="AK16" i="7"/>
  <c r="AK133" i="7" s="1"/>
  <c r="AF13" i="8"/>
  <c r="AG16" i="8"/>
  <c r="AG133" i="8" s="1"/>
  <c r="BG13" i="7"/>
  <c r="BH16" i="7"/>
  <c r="BH133" i="7" s="1"/>
  <c r="AJ13" i="3"/>
  <c r="P138" i="42" l="1"/>
  <c r="AE138" i="8"/>
  <c r="BF138" i="7"/>
  <c r="HD16" i="6"/>
  <c r="AI138" i="7"/>
  <c r="AI138" i="3"/>
  <c r="V5" i="34"/>
  <c r="V4" i="19"/>
  <c r="HJ16" i="6"/>
  <c r="HA16" i="6"/>
  <c r="HJ54" i="6"/>
  <c r="HA50" i="6"/>
  <c r="GX16" i="6"/>
  <c r="M1" i="42"/>
  <c r="L1" i="42"/>
  <c r="N82" i="42"/>
  <c r="O82" i="42" s="1"/>
  <c r="N81" i="42"/>
  <c r="O81" i="42" s="1"/>
  <c r="N80" i="42"/>
  <c r="O80" i="42" s="1"/>
  <c r="N79" i="42"/>
  <c r="O79" i="42" s="1"/>
  <c r="N78" i="42"/>
  <c r="O78" i="42" s="1"/>
  <c r="N77" i="42"/>
  <c r="O77" i="42" s="1"/>
  <c r="N76" i="42"/>
  <c r="O76" i="42" s="1"/>
  <c r="N75" i="42"/>
  <c r="O75" i="42" s="1"/>
  <c r="N74" i="42"/>
  <c r="O74" i="42" s="1"/>
  <c r="N73" i="42"/>
  <c r="O73" i="42" s="1"/>
  <c r="N72" i="42"/>
  <c r="O72" i="42" s="1"/>
  <c r="N71" i="42"/>
  <c r="O71" i="42" s="1"/>
  <c r="N70" i="42"/>
  <c r="O70" i="42" s="1"/>
  <c r="N69" i="42"/>
  <c r="O69" i="42" s="1"/>
  <c r="N68" i="42"/>
  <c r="O68" i="42" s="1"/>
  <c r="N67" i="42"/>
  <c r="O67" i="42" s="1"/>
  <c r="N66" i="42"/>
  <c r="O66" i="42" s="1"/>
  <c r="N65" i="42"/>
  <c r="O65" i="42" s="1"/>
  <c r="N64" i="42"/>
  <c r="O64" i="42" s="1"/>
  <c r="N63" i="42"/>
  <c r="O63" i="42" s="1"/>
  <c r="N62" i="42"/>
  <c r="O62" i="42" s="1"/>
  <c r="N61" i="42"/>
  <c r="O61" i="42" s="1"/>
  <c r="N60" i="42"/>
  <c r="O60" i="42" s="1"/>
  <c r="N59" i="42"/>
  <c r="O59" i="42" s="1"/>
  <c r="N58" i="42"/>
  <c r="O58" i="42" s="1"/>
  <c r="N57" i="42"/>
  <c r="O57" i="42" s="1"/>
  <c r="N56" i="42"/>
  <c r="O56" i="42" s="1"/>
  <c r="N55" i="42"/>
  <c r="O55" i="42" s="1"/>
  <c r="N54" i="42"/>
  <c r="O54" i="42" s="1"/>
  <c r="N53" i="42"/>
  <c r="O53" i="42" s="1"/>
  <c r="N52" i="42"/>
  <c r="O52" i="42" s="1"/>
  <c r="N51" i="42"/>
  <c r="O51" i="42" s="1"/>
  <c r="N50" i="42"/>
  <c r="O50" i="42" s="1"/>
  <c r="N49" i="42"/>
  <c r="O49" i="42" s="1"/>
  <c r="N48" i="42"/>
  <c r="O48" i="42" s="1"/>
  <c r="N47" i="42"/>
  <c r="O47" i="42" s="1"/>
  <c r="N46" i="42"/>
  <c r="O46" i="42" s="1"/>
  <c r="N45" i="42"/>
  <c r="O45" i="42" s="1"/>
  <c r="N44" i="42"/>
  <c r="O44" i="42" s="1"/>
  <c r="N43" i="42"/>
  <c r="O43" i="42" s="1"/>
  <c r="N42" i="42"/>
  <c r="O42" i="42" s="1"/>
  <c r="N41" i="42"/>
  <c r="O41" i="42" s="1"/>
  <c r="N40" i="42"/>
  <c r="O40" i="42" s="1"/>
  <c r="N39" i="42"/>
  <c r="O39" i="42" s="1"/>
  <c r="N38" i="42"/>
  <c r="O38" i="42" s="1"/>
  <c r="N37" i="42"/>
  <c r="O37" i="42" s="1"/>
  <c r="N36" i="42"/>
  <c r="O36" i="42" s="1"/>
  <c r="N35" i="42"/>
  <c r="O35" i="42" s="1"/>
  <c r="N34" i="42"/>
  <c r="O34" i="42" s="1"/>
  <c r="N33" i="42"/>
  <c r="O33" i="42" s="1"/>
  <c r="N32" i="42"/>
  <c r="O32" i="42" s="1"/>
  <c r="N31" i="42"/>
  <c r="O31" i="42" s="1"/>
  <c r="N30" i="42"/>
  <c r="O30" i="42" s="1"/>
  <c r="N29" i="42"/>
  <c r="O29" i="42" s="1"/>
  <c r="N28" i="42"/>
  <c r="O28" i="42" s="1"/>
  <c r="N27" i="42"/>
  <c r="O27" i="42" s="1"/>
  <c r="N26" i="42"/>
  <c r="O26" i="42" s="1"/>
  <c r="N25" i="42"/>
  <c r="O25" i="42" s="1"/>
  <c r="N24" i="42"/>
  <c r="O24" i="42" s="1"/>
  <c r="N23" i="42"/>
  <c r="O23" i="42" s="1"/>
  <c r="N22" i="42"/>
  <c r="O22" i="42" s="1"/>
  <c r="N21" i="42"/>
  <c r="O21" i="42" s="1"/>
  <c r="N20" i="42"/>
  <c r="O20" i="42" s="1"/>
  <c r="N19" i="42"/>
  <c r="O19" i="42" s="1"/>
  <c r="N18" i="42"/>
  <c r="O18" i="42" s="1"/>
  <c r="N17" i="42"/>
  <c r="O17" i="42" s="1"/>
  <c r="N16" i="42"/>
  <c r="M13" i="42"/>
  <c r="L13" i="42"/>
  <c r="N12" i="42"/>
  <c r="N11" i="42"/>
  <c r="N133" i="42" l="1"/>
  <c r="HH133" i="6"/>
  <c r="HH1" i="6" s="1"/>
  <c r="HH136" i="6" s="1"/>
  <c r="HH138" i="6" s="1"/>
  <c r="HE133" i="6"/>
  <c r="HE1" i="6" s="1"/>
  <c r="HE136" i="6" s="1"/>
  <c r="HE138" i="6" s="1"/>
  <c r="GY133" i="6"/>
  <c r="GY1" i="6" s="1"/>
  <c r="GY136" i="6" s="1"/>
  <c r="GY138" i="6" s="1"/>
  <c r="HB133" i="6"/>
  <c r="HB1" i="6" s="1"/>
  <c r="HB136" i="6" s="1"/>
  <c r="HB138" i="6" s="1"/>
  <c r="GV133" i="6"/>
  <c r="GV1" i="6" s="1"/>
  <c r="GV136" i="6" s="1"/>
  <c r="GV138" i="6" s="1"/>
  <c r="O16" i="42"/>
  <c r="O133" i="42" s="1"/>
  <c r="M136" i="42"/>
  <c r="L136" i="42"/>
  <c r="N13" i="42"/>
  <c r="EK81" i="6"/>
  <c r="EJ81" i="6"/>
  <c r="EI81" i="6"/>
  <c r="EH81" i="6"/>
  <c r="EK80" i="6"/>
  <c r="EJ80" i="6"/>
  <c r="EI80" i="6"/>
  <c r="EH80" i="6"/>
  <c r="EK79" i="6"/>
  <c r="EJ79" i="6"/>
  <c r="EI79" i="6"/>
  <c r="EH79" i="6"/>
  <c r="EK78" i="6"/>
  <c r="EJ78" i="6"/>
  <c r="EI78" i="6"/>
  <c r="EH78" i="6"/>
  <c r="EK77" i="6"/>
  <c r="EJ77" i="6"/>
  <c r="EI77" i="6"/>
  <c r="EH77" i="6"/>
  <c r="EK76" i="6"/>
  <c r="EJ76" i="6"/>
  <c r="EI76" i="6"/>
  <c r="EH76" i="6"/>
  <c r="EK75" i="6"/>
  <c r="EJ75" i="6"/>
  <c r="EI75" i="6"/>
  <c r="EH75" i="6"/>
  <c r="EK74" i="6"/>
  <c r="EJ74" i="6"/>
  <c r="EI74" i="6"/>
  <c r="EH74" i="6"/>
  <c r="EK73" i="6"/>
  <c r="EJ73" i="6"/>
  <c r="EI73" i="6"/>
  <c r="EH73" i="6"/>
  <c r="EK72" i="6"/>
  <c r="EJ72" i="6"/>
  <c r="EI72" i="6"/>
  <c r="EH72" i="6"/>
  <c r="EK71" i="6"/>
  <c r="EJ71" i="6"/>
  <c r="EI71" i="6"/>
  <c r="EH71" i="6"/>
  <c r="EK70" i="6"/>
  <c r="EJ70" i="6"/>
  <c r="EI70" i="6"/>
  <c r="EH70" i="6"/>
  <c r="EK69" i="6"/>
  <c r="EJ69" i="6"/>
  <c r="EI69" i="6"/>
  <c r="EH69" i="6"/>
  <c r="EK68" i="6"/>
  <c r="EJ68" i="6"/>
  <c r="EI68" i="6"/>
  <c r="EH68" i="6"/>
  <c r="EK67" i="6"/>
  <c r="EJ67" i="6"/>
  <c r="EI67" i="6"/>
  <c r="EH67" i="6"/>
  <c r="EK66" i="6"/>
  <c r="EJ66" i="6"/>
  <c r="EI66" i="6"/>
  <c r="EH66" i="6"/>
  <c r="EK65" i="6"/>
  <c r="EJ65" i="6"/>
  <c r="EI65" i="6"/>
  <c r="EH65" i="6"/>
  <c r="EK64" i="6"/>
  <c r="EJ64" i="6"/>
  <c r="EI64" i="6"/>
  <c r="EH64" i="6"/>
  <c r="EK63" i="6"/>
  <c r="EJ63" i="6"/>
  <c r="EI63" i="6"/>
  <c r="EH63" i="6"/>
  <c r="EK62" i="6"/>
  <c r="EJ62" i="6"/>
  <c r="EI62" i="6"/>
  <c r="EH62" i="6"/>
  <c r="EK61" i="6"/>
  <c r="EJ61" i="6"/>
  <c r="EI61" i="6"/>
  <c r="EH61" i="6"/>
  <c r="EK60" i="6"/>
  <c r="EJ60" i="6"/>
  <c r="EI60" i="6"/>
  <c r="EH60" i="6"/>
  <c r="EK59" i="6"/>
  <c r="EJ59" i="6"/>
  <c r="EI59" i="6"/>
  <c r="EH59" i="6"/>
  <c r="EK58" i="6"/>
  <c r="EJ58" i="6"/>
  <c r="EI58" i="6"/>
  <c r="EH58" i="6"/>
  <c r="EK57" i="6"/>
  <c r="EJ57" i="6"/>
  <c r="EI57" i="6"/>
  <c r="EH57" i="6"/>
  <c r="EK56" i="6"/>
  <c r="EJ56" i="6"/>
  <c r="EI56" i="6"/>
  <c r="EH56" i="6"/>
  <c r="EK55" i="6"/>
  <c r="EJ55" i="6"/>
  <c r="EI55" i="6"/>
  <c r="EH55" i="6"/>
  <c r="EK54" i="6"/>
  <c r="EJ54" i="6"/>
  <c r="EI54" i="6"/>
  <c r="EH54" i="6"/>
  <c r="EK53" i="6"/>
  <c r="EJ53" i="6"/>
  <c r="EI53" i="6"/>
  <c r="EH53" i="6"/>
  <c r="EK52" i="6"/>
  <c r="EJ52" i="6"/>
  <c r="EI52" i="6"/>
  <c r="EH52" i="6"/>
  <c r="EK51" i="6"/>
  <c r="EJ51" i="6"/>
  <c r="EI51" i="6"/>
  <c r="EH51" i="6"/>
  <c r="EK50" i="6"/>
  <c r="EJ50" i="6"/>
  <c r="EI50" i="6"/>
  <c r="EH50" i="6"/>
  <c r="EK49" i="6"/>
  <c r="EJ49" i="6"/>
  <c r="EI49" i="6"/>
  <c r="EH49" i="6"/>
  <c r="EK48" i="6"/>
  <c r="EJ48" i="6"/>
  <c r="EI48" i="6"/>
  <c r="EH48" i="6"/>
  <c r="EK47" i="6"/>
  <c r="EJ47" i="6"/>
  <c r="EI47" i="6"/>
  <c r="EH47" i="6"/>
  <c r="EK46" i="6"/>
  <c r="EJ46" i="6"/>
  <c r="EI46" i="6"/>
  <c r="EH46" i="6"/>
  <c r="EK45" i="6"/>
  <c r="EJ45" i="6"/>
  <c r="EI45" i="6"/>
  <c r="EH45" i="6"/>
  <c r="EK44" i="6"/>
  <c r="EJ44" i="6"/>
  <c r="EI44" i="6"/>
  <c r="EH44" i="6"/>
  <c r="EK43" i="6"/>
  <c r="EJ43" i="6"/>
  <c r="EI43" i="6"/>
  <c r="EH43" i="6"/>
  <c r="EK42" i="6"/>
  <c r="EJ42" i="6"/>
  <c r="EI42" i="6"/>
  <c r="EH42" i="6"/>
  <c r="EK41" i="6"/>
  <c r="EJ41" i="6"/>
  <c r="EI41" i="6"/>
  <c r="EH41" i="6"/>
  <c r="EK40" i="6"/>
  <c r="EJ40" i="6"/>
  <c r="EI40" i="6"/>
  <c r="EH40" i="6"/>
  <c r="EK39" i="6"/>
  <c r="EJ39" i="6"/>
  <c r="EI39" i="6"/>
  <c r="EH39" i="6"/>
  <c r="EK38" i="6"/>
  <c r="EJ38" i="6"/>
  <c r="EI38" i="6"/>
  <c r="EH38" i="6"/>
  <c r="EK37" i="6"/>
  <c r="EJ37" i="6"/>
  <c r="EI37" i="6"/>
  <c r="EH37" i="6"/>
  <c r="EK36" i="6"/>
  <c r="EJ36" i="6"/>
  <c r="EI36" i="6"/>
  <c r="EH36" i="6"/>
  <c r="EK35" i="6"/>
  <c r="EJ35" i="6"/>
  <c r="EI35" i="6"/>
  <c r="EH35" i="6"/>
  <c r="EK34" i="6"/>
  <c r="EJ34" i="6"/>
  <c r="EI34" i="6"/>
  <c r="EH34" i="6"/>
  <c r="EK33" i="6"/>
  <c r="EJ33" i="6"/>
  <c r="EI33" i="6"/>
  <c r="EH33" i="6"/>
  <c r="EK32" i="6"/>
  <c r="EJ32" i="6"/>
  <c r="EI32" i="6"/>
  <c r="EH32" i="6"/>
  <c r="EK31" i="6"/>
  <c r="EJ31" i="6"/>
  <c r="EI31" i="6"/>
  <c r="EH31" i="6"/>
  <c r="EK30" i="6"/>
  <c r="EJ30" i="6"/>
  <c r="EI30" i="6"/>
  <c r="EH30" i="6"/>
  <c r="EK29" i="6"/>
  <c r="EJ29" i="6"/>
  <c r="EI29" i="6"/>
  <c r="EH29" i="6"/>
  <c r="EK28" i="6"/>
  <c r="EJ28" i="6"/>
  <c r="EI28" i="6"/>
  <c r="EH28" i="6"/>
  <c r="EK27" i="6"/>
  <c r="EJ27" i="6"/>
  <c r="EI27" i="6"/>
  <c r="EH27" i="6"/>
  <c r="EK26" i="6"/>
  <c r="EJ26" i="6"/>
  <c r="EI26" i="6"/>
  <c r="EH26" i="6"/>
  <c r="EK25" i="6"/>
  <c r="EJ25" i="6"/>
  <c r="EI25" i="6"/>
  <c r="EH25" i="6"/>
  <c r="EK24" i="6"/>
  <c r="EJ24" i="6"/>
  <c r="EI24" i="6"/>
  <c r="EH24" i="6"/>
  <c r="EK23" i="6"/>
  <c r="EJ23" i="6"/>
  <c r="EI23" i="6"/>
  <c r="EH23" i="6"/>
  <c r="EK22" i="6"/>
  <c r="EJ22" i="6"/>
  <c r="EI22" i="6"/>
  <c r="EH22" i="6"/>
  <c r="EK21" i="6"/>
  <c r="EJ21" i="6"/>
  <c r="EI21" i="6"/>
  <c r="EH21" i="6"/>
  <c r="EK20" i="6"/>
  <c r="EJ20" i="6"/>
  <c r="EI20" i="6"/>
  <c r="EH20" i="6"/>
  <c r="EK19" i="6"/>
  <c r="EJ19" i="6"/>
  <c r="EI19" i="6"/>
  <c r="EH19" i="6"/>
  <c r="EK18" i="6"/>
  <c r="EJ18" i="6"/>
  <c r="EI18" i="6"/>
  <c r="EH18" i="6"/>
  <c r="EK17" i="6"/>
  <c r="EJ17" i="6"/>
  <c r="EI17" i="6"/>
  <c r="EH17" i="6"/>
  <c r="EK16" i="6"/>
  <c r="EJ16" i="6"/>
  <c r="EI16" i="6"/>
  <c r="EH16" i="6"/>
  <c r="EH15" i="6"/>
  <c r="EK12" i="6"/>
  <c r="EJ12" i="6"/>
  <c r="EI12" i="6"/>
  <c r="EH12" i="6"/>
  <c r="EK11" i="6"/>
  <c r="EI11" i="6"/>
  <c r="EH11" i="6"/>
  <c r="EK9" i="6"/>
  <c r="EJ9" i="6"/>
  <c r="EI9" i="6"/>
  <c r="EH9" i="6"/>
  <c r="EK8" i="6"/>
  <c r="EJ8" i="6"/>
  <c r="EI8" i="6"/>
  <c r="EH8" i="6"/>
  <c r="EH7" i="6"/>
  <c r="EK6" i="6"/>
  <c r="EJ6" i="6"/>
  <c r="EI6" i="6"/>
  <c r="EH6" i="6"/>
  <c r="EK5" i="6"/>
  <c r="EJ5" i="6"/>
  <c r="EI5" i="6"/>
  <c r="EH5" i="6"/>
  <c r="EH4" i="6"/>
  <c r="EH3" i="6"/>
  <c r="EK2" i="6"/>
  <c r="EJ2" i="6"/>
  <c r="EI2" i="6"/>
  <c r="EH2" i="6"/>
  <c r="L138" i="42" l="1"/>
  <c r="M138" i="42"/>
  <c r="CP133" i="6"/>
  <c r="CP1" i="6" s="1"/>
  <c r="CP136" i="6" s="1"/>
  <c r="CP138" i="6" s="1"/>
  <c r="HJ133" i="6"/>
  <c r="HI133" i="6"/>
  <c r="HG133" i="6"/>
  <c r="HF133" i="6"/>
  <c r="HD133" i="6"/>
  <c r="HC133" i="6"/>
  <c r="HA133" i="6"/>
  <c r="GZ133" i="6"/>
  <c r="GX133" i="6"/>
  <c r="GW133" i="6"/>
  <c r="EL74" i="6"/>
  <c r="EM74" i="6" s="1"/>
  <c r="EL46" i="6"/>
  <c r="EM46" i="6" s="1"/>
  <c r="EI13" i="6"/>
  <c r="EL20" i="6"/>
  <c r="EM20" i="6" s="1"/>
  <c r="EL22" i="6"/>
  <c r="EM22" i="6" s="1"/>
  <c r="EL24" i="6"/>
  <c r="EM24" i="6" s="1"/>
  <c r="EL26" i="6"/>
  <c r="EM26" i="6" s="1"/>
  <c r="EL28" i="6"/>
  <c r="EM28" i="6" s="1"/>
  <c r="EL30" i="6"/>
  <c r="EM30" i="6" s="1"/>
  <c r="EL32" i="6"/>
  <c r="EM32" i="6" s="1"/>
  <c r="EL34" i="6"/>
  <c r="EM34" i="6" s="1"/>
  <c r="EL36" i="6"/>
  <c r="EM36" i="6" s="1"/>
  <c r="EL38" i="6"/>
  <c r="EM38" i="6" s="1"/>
  <c r="EL40" i="6"/>
  <c r="EM40" i="6" s="1"/>
  <c r="EL42" i="6"/>
  <c r="EM42" i="6" s="1"/>
  <c r="EL44" i="6"/>
  <c r="EM44" i="6" s="1"/>
  <c r="EL48" i="6"/>
  <c r="EM48" i="6" s="1"/>
  <c r="EL50" i="6"/>
  <c r="EM50" i="6" s="1"/>
  <c r="EL52" i="6"/>
  <c r="EM52" i="6" s="1"/>
  <c r="EL60" i="6"/>
  <c r="EM60" i="6" s="1"/>
  <c r="EL62" i="6"/>
  <c r="EM62" i="6" s="1"/>
  <c r="EL66" i="6"/>
  <c r="EM66" i="6" s="1"/>
  <c r="EL68" i="6"/>
  <c r="EM68" i="6" s="1"/>
  <c r="EL70" i="6"/>
  <c r="EM70" i="6" s="1"/>
  <c r="EL72" i="6"/>
  <c r="EM72" i="6" s="1"/>
  <c r="EL76" i="6"/>
  <c r="EM76" i="6" s="1"/>
  <c r="EL78" i="6"/>
  <c r="EM78" i="6" s="1"/>
  <c r="EK13" i="6"/>
  <c r="EL80" i="6"/>
  <c r="EM80" i="6" s="1"/>
  <c r="EH13" i="6"/>
  <c r="EL17" i="6"/>
  <c r="EM17" i="6" s="1"/>
  <c r="EL19" i="6"/>
  <c r="EM19" i="6" s="1"/>
  <c r="EL21" i="6"/>
  <c r="EM21" i="6" s="1"/>
  <c r="EL23" i="6"/>
  <c r="EM23" i="6" s="1"/>
  <c r="EL25" i="6"/>
  <c r="EM25" i="6" s="1"/>
  <c r="EL27" i="6"/>
  <c r="EM27" i="6" s="1"/>
  <c r="EL29" i="6"/>
  <c r="EM29" i="6" s="1"/>
  <c r="EL31" i="6"/>
  <c r="EM31" i="6" s="1"/>
  <c r="EL33" i="6"/>
  <c r="EM33" i="6" s="1"/>
  <c r="EL35" i="6"/>
  <c r="EM35" i="6" s="1"/>
  <c r="EL37" i="6"/>
  <c r="EM37" i="6" s="1"/>
  <c r="EL39" i="6"/>
  <c r="EM39" i="6" s="1"/>
  <c r="EL41" i="6"/>
  <c r="EM41" i="6" s="1"/>
  <c r="EL43" i="6"/>
  <c r="EM43" i="6" s="1"/>
  <c r="EL45" i="6"/>
  <c r="EM45" i="6" s="1"/>
  <c r="EL47" i="6"/>
  <c r="EM47" i="6" s="1"/>
  <c r="EL49" i="6"/>
  <c r="EM49" i="6" s="1"/>
  <c r="EL51" i="6"/>
  <c r="EM51" i="6" s="1"/>
  <c r="EL53" i="6"/>
  <c r="EM53" i="6" s="1"/>
  <c r="EL55" i="6"/>
  <c r="EM55" i="6" s="1"/>
  <c r="EL57" i="6"/>
  <c r="EM57" i="6" s="1"/>
  <c r="EL59" i="6"/>
  <c r="EM59" i="6" s="1"/>
  <c r="EL61" i="6"/>
  <c r="EM61" i="6" s="1"/>
  <c r="EL63" i="6"/>
  <c r="EM63" i="6" s="1"/>
  <c r="EL65" i="6"/>
  <c r="EM65" i="6" s="1"/>
  <c r="EL67" i="6"/>
  <c r="EM67" i="6" s="1"/>
  <c r="EL69" i="6"/>
  <c r="EM69" i="6" s="1"/>
  <c r="EL71" i="6"/>
  <c r="EM71" i="6" s="1"/>
  <c r="EL73" i="6"/>
  <c r="EM73" i="6" s="1"/>
  <c r="EL75" i="6"/>
  <c r="EM75" i="6" s="1"/>
  <c r="EL77" i="6"/>
  <c r="EM77" i="6" s="1"/>
  <c r="EL79" i="6"/>
  <c r="EM79" i="6" s="1"/>
  <c r="EL81" i="6"/>
  <c r="EM81" i="6" s="1"/>
  <c r="EL18" i="6"/>
  <c r="EM18" i="6" s="1"/>
  <c r="EL12" i="6"/>
  <c r="EL54" i="6"/>
  <c r="EM54" i="6" s="1"/>
  <c r="EJ13" i="6"/>
  <c r="EL16" i="6"/>
  <c r="EL11" i="6"/>
  <c r="EL64" i="6"/>
  <c r="EM64" i="6" s="1"/>
  <c r="EL58" i="6"/>
  <c r="EM58" i="6" s="1"/>
  <c r="EL56" i="6"/>
  <c r="EM56" i="6" s="1"/>
  <c r="N16" i="44"/>
  <c r="M1" i="44"/>
  <c r="L1" i="44"/>
  <c r="K1" i="44"/>
  <c r="J1" i="44"/>
  <c r="N81" i="44"/>
  <c r="O81" i="44" s="1"/>
  <c r="N80" i="44"/>
  <c r="O80" i="44" s="1"/>
  <c r="N79" i="44"/>
  <c r="O79" i="44" s="1"/>
  <c r="N78" i="44"/>
  <c r="O78" i="44" s="1"/>
  <c r="N77" i="44"/>
  <c r="O77" i="44" s="1"/>
  <c r="N76" i="44"/>
  <c r="O76" i="44" s="1"/>
  <c r="N75" i="44"/>
  <c r="O75" i="44" s="1"/>
  <c r="N74" i="44"/>
  <c r="O74" i="44" s="1"/>
  <c r="N73" i="44"/>
  <c r="O73" i="44" s="1"/>
  <c r="N72" i="44"/>
  <c r="O72" i="44" s="1"/>
  <c r="N71" i="44"/>
  <c r="O71" i="44" s="1"/>
  <c r="N70" i="44"/>
  <c r="O70" i="44" s="1"/>
  <c r="N69" i="44"/>
  <c r="O69" i="44" s="1"/>
  <c r="N68" i="44"/>
  <c r="O68" i="44" s="1"/>
  <c r="N67" i="44"/>
  <c r="O67" i="44" s="1"/>
  <c r="N66" i="44"/>
  <c r="O66" i="44" s="1"/>
  <c r="N65" i="44"/>
  <c r="O65" i="44" s="1"/>
  <c r="N64" i="44"/>
  <c r="O64" i="44" s="1"/>
  <c r="N63" i="44"/>
  <c r="O63" i="44" s="1"/>
  <c r="N62" i="44"/>
  <c r="O62" i="44" s="1"/>
  <c r="N61" i="44"/>
  <c r="O61" i="44" s="1"/>
  <c r="N60" i="44"/>
  <c r="O60" i="44" s="1"/>
  <c r="N59" i="44"/>
  <c r="O59" i="44" s="1"/>
  <c r="N58" i="44"/>
  <c r="O58" i="44" s="1"/>
  <c r="N57" i="44"/>
  <c r="O57" i="44" s="1"/>
  <c r="N56" i="44"/>
  <c r="O56" i="44" s="1"/>
  <c r="N55" i="44"/>
  <c r="O55" i="44" s="1"/>
  <c r="N54" i="44"/>
  <c r="O54" i="44" s="1"/>
  <c r="N53" i="44"/>
  <c r="O53" i="44" s="1"/>
  <c r="N52" i="44"/>
  <c r="O52" i="44" s="1"/>
  <c r="N51" i="44"/>
  <c r="O51" i="44" s="1"/>
  <c r="N50" i="44"/>
  <c r="O50" i="44" s="1"/>
  <c r="N49" i="44"/>
  <c r="O49" i="44" s="1"/>
  <c r="N48" i="44"/>
  <c r="O48" i="44" s="1"/>
  <c r="N47" i="44"/>
  <c r="O47" i="44" s="1"/>
  <c r="N46" i="44"/>
  <c r="O46" i="44" s="1"/>
  <c r="N45" i="44"/>
  <c r="O45" i="44" s="1"/>
  <c r="N44" i="44"/>
  <c r="O44" i="44" s="1"/>
  <c r="N43" i="44"/>
  <c r="O43" i="44" s="1"/>
  <c r="N42" i="44"/>
  <c r="O42" i="44" s="1"/>
  <c r="N41" i="44"/>
  <c r="O41" i="44" s="1"/>
  <c r="N40" i="44"/>
  <c r="O40" i="44" s="1"/>
  <c r="N39" i="44"/>
  <c r="O39" i="44" s="1"/>
  <c r="N38" i="44"/>
  <c r="O38" i="44" s="1"/>
  <c r="N37" i="44"/>
  <c r="O37" i="44" s="1"/>
  <c r="N36" i="44"/>
  <c r="O36" i="44" s="1"/>
  <c r="N35" i="44"/>
  <c r="O35" i="44" s="1"/>
  <c r="N34" i="44"/>
  <c r="O34" i="44" s="1"/>
  <c r="N33" i="44"/>
  <c r="O33" i="44" s="1"/>
  <c r="N32" i="44"/>
  <c r="O32" i="44" s="1"/>
  <c r="N31" i="44"/>
  <c r="O31" i="44" s="1"/>
  <c r="N30" i="44"/>
  <c r="O30" i="44" s="1"/>
  <c r="N29" i="44"/>
  <c r="O29" i="44" s="1"/>
  <c r="N28" i="44"/>
  <c r="O28" i="44" s="1"/>
  <c r="N27" i="44"/>
  <c r="O27" i="44" s="1"/>
  <c r="N26" i="44"/>
  <c r="O26" i="44" s="1"/>
  <c r="N25" i="44"/>
  <c r="O25" i="44" s="1"/>
  <c r="N24" i="44"/>
  <c r="O24" i="44" s="1"/>
  <c r="N23" i="44"/>
  <c r="O23" i="44" s="1"/>
  <c r="N22" i="44"/>
  <c r="O22" i="44" s="1"/>
  <c r="N21" i="44"/>
  <c r="O21" i="44" s="1"/>
  <c r="N20" i="44"/>
  <c r="O20" i="44" s="1"/>
  <c r="N19" i="44"/>
  <c r="O19" i="44" s="1"/>
  <c r="N18" i="44"/>
  <c r="O18" i="44" s="1"/>
  <c r="N17" i="44"/>
  <c r="O17" i="44" s="1"/>
  <c r="M13" i="44"/>
  <c r="L13" i="44"/>
  <c r="K13" i="44"/>
  <c r="J13" i="44"/>
  <c r="N12" i="44"/>
  <c r="N11" i="44"/>
  <c r="CO133" i="6" l="1"/>
  <c r="CO1" i="6" s="1"/>
  <c r="CO136" i="6" s="1"/>
  <c r="CO138" i="6" s="1"/>
  <c r="O16" i="44"/>
  <c r="EM16" i="6"/>
  <c r="L136" i="44"/>
  <c r="K136" i="44"/>
  <c r="M136" i="44"/>
  <c r="J136" i="44"/>
  <c r="EL13" i="6"/>
  <c r="N13" i="44"/>
  <c r="D54" i="44"/>
  <c r="D55" i="44"/>
  <c r="D56" i="44"/>
  <c r="D57" i="44"/>
  <c r="D58" i="44"/>
  <c r="D52" i="44"/>
  <c r="Q49" i="7"/>
  <c r="Q47" i="7"/>
  <c r="CR133" i="6" l="1"/>
  <c r="CQ133" i="6"/>
  <c r="L138" i="44"/>
  <c r="J138" i="44"/>
  <c r="M138" i="44"/>
  <c r="EK133" i="6"/>
  <c r="EK1" i="6" s="1"/>
  <c r="EK136" i="6" s="1"/>
  <c r="EK138" i="6" s="1"/>
  <c r="K138" i="44"/>
  <c r="M37" i="8"/>
  <c r="M36" i="8"/>
  <c r="EH133" i="6" l="1"/>
  <c r="EH1" i="6" s="1"/>
  <c r="EH136" i="6" s="1"/>
  <c r="EH138" i="6" s="1"/>
  <c r="EJ133" i="6"/>
  <c r="EJ1" i="6" s="1"/>
  <c r="EJ136" i="6" s="1"/>
  <c r="EJ138" i="6" s="1"/>
  <c r="EI133" i="6"/>
  <c r="EI1" i="6" s="1"/>
  <c r="EI136" i="6" s="1"/>
  <c r="EI138" i="6" s="1"/>
  <c r="J41" i="3"/>
  <c r="N23" i="3"/>
  <c r="O23" i="3" s="1"/>
  <c r="EM133" i="6" l="1"/>
  <c r="EL133" i="6"/>
  <c r="AQ71" i="34"/>
  <c r="AP71" i="34"/>
  <c r="GS81" i="6"/>
  <c r="AT70" i="19" s="1"/>
  <c r="AQ70" i="34" s="1"/>
  <c r="GR81" i="6"/>
  <c r="AS70" i="19" s="1"/>
  <c r="AP70" i="34" s="1"/>
  <c r="GS80" i="6"/>
  <c r="AT69" i="19" s="1"/>
  <c r="AQ69" i="34" s="1"/>
  <c r="GR80" i="6"/>
  <c r="AS69" i="19" s="1"/>
  <c r="AP69" i="34" s="1"/>
  <c r="GS79" i="6"/>
  <c r="AT68" i="19" s="1"/>
  <c r="AQ68" i="34" s="1"/>
  <c r="GR79" i="6"/>
  <c r="AS68" i="19" s="1"/>
  <c r="AP68" i="34" s="1"/>
  <c r="GS78" i="6"/>
  <c r="AT67" i="19" s="1"/>
  <c r="AQ67" i="34" s="1"/>
  <c r="GR78" i="6"/>
  <c r="AS67" i="19" s="1"/>
  <c r="AP67" i="34" s="1"/>
  <c r="GS77" i="6"/>
  <c r="AT66" i="19" s="1"/>
  <c r="AQ66" i="34" s="1"/>
  <c r="GR77" i="6"/>
  <c r="AS66" i="19" s="1"/>
  <c r="AP66" i="34" s="1"/>
  <c r="GS76" i="6"/>
  <c r="AT65" i="19" s="1"/>
  <c r="AQ65" i="34" s="1"/>
  <c r="GR76" i="6"/>
  <c r="AS65" i="19" s="1"/>
  <c r="AP65" i="34" s="1"/>
  <c r="GS75" i="6"/>
  <c r="AT64" i="19" s="1"/>
  <c r="AQ64" i="34" s="1"/>
  <c r="GR75" i="6"/>
  <c r="AS64" i="19" s="1"/>
  <c r="AP64" i="34" s="1"/>
  <c r="GS74" i="6"/>
  <c r="AT63" i="19" s="1"/>
  <c r="AQ63" i="34" s="1"/>
  <c r="GR74" i="6"/>
  <c r="AS63" i="19" s="1"/>
  <c r="AP63" i="34" s="1"/>
  <c r="GS73" i="6"/>
  <c r="GR73" i="6"/>
  <c r="AS62" i="19" s="1"/>
  <c r="AP62" i="34" s="1"/>
  <c r="GS72" i="6"/>
  <c r="AT61" i="19" s="1"/>
  <c r="AQ61" i="34" s="1"/>
  <c r="GR72" i="6"/>
  <c r="AS61" i="19" s="1"/>
  <c r="AP61" i="34" s="1"/>
  <c r="GS71" i="6"/>
  <c r="AT60" i="19" s="1"/>
  <c r="AQ60" i="34" s="1"/>
  <c r="GR71" i="6"/>
  <c r="AS60" i="19" s="1"/>
  <c r="AP60" i="34" s="1"/>
  <c r="GS70" i="6"/>
  <c r="AT59" i="19" s="1"/>
  <c r="AQ59" i="34" s="1"/>
  <c r="GR70" i="6"/>
  <c r="AS59" i="19" s="1"/>
  <c r="AP59" i="34" s="1"/>
  <c r="GS69" i="6"/>
  <c r="AT58" i="19" s="1"/>
  <c r="AQ58" i="34" s="1"/>
  <c r="GR69" i="6"/>
  <c r="AS58" i="19" s="1"/>
  <c r="AP58" i="34" s="1"/>
  <c r="GS68" i="6"/>
  <c r="AT57" i="19" s="1"/>
  <c r="AQ57" i="34" s="1"/>
  <c r="GR68" i="6"/>
  <c r="AS57" i="19" s="1"/>
  <c r="AP57" i="34" s="1"/>
  <c r="GS67" i="6"/>
  <c r="AT56" i="19" s="1"/>
  <c r="AQ56" i="34" s="1"/>
  <c r="GR67" i="6"/>
  <c r="AS56" i="19" s="1"/>
  <c r="AP56" i="34" s="1"/>
  <c r="GS66" i="6"/>
  <c r="AT55" i="19" s="1"/>
  <c r="AQ55" i="34" s="1"/>
  <c r="GR66" i="6"/>
  <c r="AS55" i="19" s="1"/>
  <c r="AP55" i="34" s="1"/>
  <c r="GS65" i="6"/>
  <c r="GR65" i="6"/>
  <c r="AS54" i="19" s="1"/>
  <c r="AP54" i="34" s="1"/>
  <c r="GS64" i="6"/>
  <c r="AT53" i="19" s="1"/>
  <c r="AQ53" i="34" s="1"/>
  <c r="GR64" i="6"/>
  <c r="AS53" i="19" s="1"/>
  <c r="AP53" i="34" s="1"/>
  <c r="GS63" i="6"/>
  <c r="AT52" i="19" s="1"/>
  <c r="AQ52" i="34" s="1"/>
  <c r="GR63" i="6"/>
  <c r="AS52" i="19" s="1"/>
  <c r="AP52" i="34" s="1"/>
  <c r="GS62" i="6"/>
  <c r="AT51" i="19" s="1"/>
  <c r="AQ51" i="34" s="1"/>
  <c r="GR62" i="6"/>
  <c r="AS51" i="19" s="1"/>
  <c r="AP51" i="34" s="1"/>
  <c r="GS61" i="6"/>
  <c r="AT50" i="19" s="1"/>
  <c r="AQ50" i="34" s="1"/>
  <c r="GR61" i="6"/>
  <c r="AS50" i="19" s="1"/>
  <c r="AP50" i="34" s="1"/>
  <c r="GS60" i="6"/>
  <c r="AT49" i="19" s="1"/>
  <c r="AQ49" i="34" s="1"/>
  <c r="GR60" i="6"/>
  <c r="AS49" i="19" s="1"/>
  <c r="AP49" i="34" s="1"/>
  <c r="GS59" i="6"/>
  <c r="AT48" i="19" s="1"/>
  <c r="AQ48" i="34" s="1"/>
  <c r="GR59" i="6"/>
  <c r="AS48" i="19" s="1"/>
  <c r="AP48" i="34" s="1"/>
  <c r="GS58" i="6"/>
  <c r="AT47" i="19" s="1"/>
  <c r="AQ47" i="34" s="1"/>
  <c r="GR58" i="6"/>
  <c r="AS47" i="19" s="1"/>
  <c r="AP47" i="34" s="1"/>
  <c r="GS57" i="6"/>
  <c r="AT46" i="19" s="1"/>
  <c r="AQ46" i="34" s="1"/>
  <c r="GR57" i="6"/>
  <c r="AS46" i="19" s="1"/>
  <c r="AP46" i="34" s="1"/>
  <c r="GS56" i="6"/>
  <c r="AT45" i="19" s="1"/>
  <c r="AQ45" i="34" s="1"/>
  <c r="GR56" i="6"/>
  <c r="AS45" i="19" s="1"/>
  <c r="AP45" i="34" s="1"/>
  <c r="GS55" i="6"/>
  <c r="AT44" i="19" s="1"/>
  <c r="AQ44" i="34" s="1"/>
  <c r="GR55" i="6"/>
  <c r="AS44" i="19" s="1"/>
  <c r="AP44" i="34" s="1"/>
  <c r="GS54" i="6"/>
  <c r="AT43" i="19" s="1"/>
  <c r="AQ43" i="34" s="1"/>
  <c r="GR54" i="6"/>
  <c r="AS43" i="19" s="1"/>
  <c r="AP43" i="34" s="1"/>
  <c r="GS53" i="6"/>
  <c r="AT42" i="19" s="1"/>
  <c r="AQ42" i="34" s="1"/>
  <c r="GR53" i="6"/>
  <c r="AS42" i="19" s="1"/>
  <c r="AP42" i="34" s="1"/>
  <c r="GS52" i="6"/>
  <c r="AT41" i="19" s="1"/>
  <c r="AQ41" i="34" s="1"/>
  <c r="GR52" i="6"/>
  <c r="AS41" i="19" s="1"/>
  <c r="AP41" i="34" s="1"/>
  <c r="GS51" i="6"/>
  <c r="AT40" i="19" s="1"/>
  <c r="AQ40" i="34" s="1"/>
  <c r="GR51" i="6"/>
  <c r="AS40" i="19" s="1"/>
  <c r="AP40" i="34" s="1"/>
  <c r="GS50" i="6"/>
  <c r="AT39" i="19" s="1"/>
  <c r="AQ39" i="34" s="1"/>
  <c r="GR50" i="6"/>
  <c r="AS39" i="19" s="1"/>
  <c r="AP39" i="34" s="1"/>
  <c r="GS49" i="6"/>
  <c r="AT38" i="19" s="1"/>
  <c r="AQ38" i="34" s="1"/>
  <c r="GR49" i="6"/>
  <c r="AS38" i="19" s="1"/>
  <c r="AP38" i="34" s="1"/>
  <c r="GS48" i="6"/>
  <c r="AT37" i="19" s="1"/>
  <c r="AQ37" i="34" s="1"/>
  <c r="GR48" i="6"/>
  <c r="AS37" i="19" s="1"/>
  <c r="AP37" i="34" s="1"/>
  <c r="GS47" i="6"/>
  <c r="AT36" i="19" s="1"/>
  <c r="AQ36" i="34" s="1"/>
  <c r="GR47" i="6"/>
  <c r="AS36" i="19" s="1"/>
  <c r="AP36" i="34" s="1"/>
  <c r="GS46" i="6"/>
  <c r="AT35" i="19" s="1"/>
  <c r="AQ35" i="34" s="1"/>
  <c r="GR46" i="6"/>
  <c r="AS35" i="19" s="1"/>
  <c r="AP35" i="34" s="1"/>
  <c r="GS45" i="6"/>
  <c r="AT34" i="19" s="1"/>
  <c r="AQ34" i="34" s="1"/>
  <c r="GR45" i="6"/>
  <c r="GS44" i="6"/>
  <c r="AT33" i="19" s="1"/>
  <c r="AQ33" i="34" s="1"/>
  <c r="GR44" i="6"/>
  <c r="AS33" i="19" s="1"/>
  <c r="AP33" i="34" s="1"/>
  <c r="GS43" i="6"/>
  <c r="AT32" i="19" s="1"/>
  <c r="AQ32" i="34" s="1"/>
  <c r="GR43" i="6"/>
  <c r="AS32" i="19" s="1"/>
  <c r="AP32" i="34" s="1"/>
  <c r="GS42" i="6"/>
  <c r="AT31" i="19" s="1"/>
  <c r="AQ31" i="34" s="1"/>
  <c r="GR42" i="6"/>
  <c r="AS31" i="19" s="1"/>
  <c r="AP31" i="34" s="1"/>
  <c r="GS41" i="6"/>
  <c r="AT30" i="19" s="1"/>
  <c r="AQ30" i="34" s="1"/>
  <c r="GR41" i="6"/>
  <c r="AS30" i="19" s="1"/>
  <c r="AP30" i="34" s="1"/>
  <c r="GS40" i="6"/>
  <c r="AT29" i="19" s="1"/>
  <c r="AQ29" i="34" s="1"/>
  <c r="GR40" i="6"/>
  <c r="AS29" i="19" s="1"/>
  <c r="AP29" i="34" s="1"/>
  <c r="GS39" i="6"/>
  <c r="AT28" i="19" s="1"/>
  <c r="AQ28" i="34" s="1"/>
  <c r="GR39" i="6"/>
  <c r="AS28" i="19" s="1"/>
  <c r="AP28" i="34" s="1"/>
  <c r="GS38" i="6"/>
  <c r="AT27" i="19" s="1"/>
  <c r="AQ27" i="34" s="1"/>
  <c r="GR38" i="6"/>
  <c r="AS27" i="19" s="1"/>
  <c r="AP27" i="34" s="1"/>
  <c r="GS37" i="6"/>
  <c r="AT26" i="19" s="1"/>
  <c r="AQ26" i="34" s="1"/>
  <c r="GR37" i="6"/>
  <c r="AS26" i="19" s="1"/>
  <c r="AP26" i="34" s="1"/>
  <c r="GS36" i="6"/>
  <c r="AT25" i="19" s="1"/>
  <c r="AQ25" i="34" s="1"/>
  <c r="GR36" i="6"/>
  <c r="AS25" i="19" s="1"/>
  <c r="AP25" i="34" s="1"/>
  <c r="GS35" i="6"/>
  <c r="AT24" i="19" s="1"/>
  <c r="AQ24" i="34" s="1"/>
  <c r="GR35" i="6"/>
  <c r="AS24" i="19" s="1"/>
  <c r="AP24" i="34" s="1"/>
  <c r="GS34" i="6"/>
  <c r="AT23" i="19" s="1"/>
  <c r="AQ23" i="34" s="1"/>
  <c r="GR34" i="6"/>
  <c r="AS23" i="19" s="1"/>
  <c r="AP23" i="34" s="1"/>
  <c r="GS33" i="6"/>
  <c r="AT22" i="19" s="1"/>
  <c r="AQ22" i="34" s="1"/>
  <c r="GR33" i="6"/>
  <c r="AS22" i="19" s="1"/>
  <c r="AP22" i="34" s="1"/>
  <c r="GS32" i="6"/>
  <c r="AT21" i="19" s="1"/>
  <c r="AQ21" i="34" s="1"/>
  <c r="GR32" i="6"/>
  <c r="AS21" i="19" s="1"/>
  <c r="AP21" i="34" s="1"/>
  <c r="GS31" i="6"/>
  <c r="AT20" i="19" s="1"/>
  <c r="AQ20" i="34" s="1"/>
  <c r="GR31" i="6"/>
  <c r="AS20" i="19" s="1"/>
  <c r="AP20" i="34" s="1"/>
  <c r="GS30" i="6"/>
  <c r="AT19" i="19" s="1"/>
  <c r="AQ19" i="34" s="1"/>
  <c r="GR30" i="6"/>
  <c r="AS19" i="19" s="1"/>
  <c r="AP19" i="34" s="1"/>
  <c r="GS29" i="6"/>
  <c r="AT18" i="19" s="1"/>
  <c r="AQ18" i="34" s="1"/>
  <c r="GR29" i="6"/>
  <c r="AS18" i="19" s="1"/>
  <c r="AP18" i="34" s="1"/>
  <c r="GS28" i="6"/>
  <c r="AT17" i="19" s="1"/>
  <c r="AQ17" i="34" s="1"/>
  <c r="GR28" i="6"/>
  <c r="AS17" i="19" s="1"/>
  <c r="AP17" i="34" s="1"/>
  <c r="GS27" i="6"/>
  <c r="AT16" i="19" s="1"/>
  <c r="AQ16" i="34" s="1"/>
  <c r="GR27" i="6"/>
  <c r="AS16" i="19" s="1"/>
  <c r="AP16" i="34" s="1"/>
  <c r="GS26" i="6"/>
  <c r="GR26" i="6"/>
  <c r="AS15" i="19" s="1"/>
  <c r="AP15" i="34" s="1"/>
  <c r="GS25" i="6"/>
  <c r="AT14" i="19" s="1"/>
  <c r="AQ14" i="34" s="1"/>
  <c r="GR25" i="6"/>
  <c r="AS14" i="19" s="1"/>
  <c r="AP14" i="34" s="1"/>
  <c r="GS24" i="6"/>
  <c r="GR24" i="6"/>
  <c r="AS13" i="19" s="1"/>
  <c r="AP13" i="34" s="1"/>
  <c r="GS23" i="6"/>
  <c r="AT12" i="19" s="1"/>
  <c r="AQ12" i="34" s="1"/>
  <c r="GR23" i="6"/>
  <c r="AS12" i="19" s="1"/>
  <c r="AP12" i="34" s="1"/>
  <c r="GS22" i="6"/>
  <c r="AT11" i="19" s="1"/>
  <c r="AQ11" i="34" s="1"/>
  <c r="GR22" i="6"/>
  <c r="AS11" i="19" s="1"/>
  <c r="AP11" i="34" s="1"/>
  <c r="GS21" i="6"/>
  <c r="GR21" i="6"/>
  <c r="AS10" i="19" s="1"/>
  <c r="AP10" i="34" s="1"/>
  <c r="GS20" i="6"/>
  <c r="AT9" i="19" s="1"/>
  <c r="AQ9" i="34" s="1"/>
  <c r="GR20" i="6"/>
  <c r="GS19" i="6"/>
  <c r="AT8" i="19" s="1"/>
  <c r="AQ8" i="34" s="1"/>
  <c r="GR19" i="6"/>
  <c r="AS8" i="19" s="1"/>
  <c r="AP8" i="34" s="1"/>
  <c r="GS18" i="6"/>
  <c r="AT7" i="19" s="1"/>
  <c r="AQ7" i="34" s="1"/>
  <c r="GR18" i="6"/>
  <c r="AS7" i="19" s="1"/>
  <c r="AP7" i="34" s="1"/>
  <c r="GS17" i="6"/>
  <c r="AT6" i="19" s="1"/>
  <c r="AQ6" i="34" s="1"/>
  <c r="GR17" i="6"/>
  <c r="AS6" i="19" s="1"/>
  <c r="AP6" i="34" s="1"/>
  <c r="GS16" i="6"/>
  <c r="GR16" i="6"/>
  <c r="GS12" i="6"/>
  <c r="GR12" i="6"/>
  <c r="GS11" i="6"/>
  <c r="GR11" i="6"/>
  <c r="GS9" i="6"/>
  <c r="GS137" i="6" s="1"/>
  <c r="GR9" i="6"/>
  <c r="GS8" i="6"/>
  <c r="GR8" i="6"/>
  <c r="GR7" i="6"/>
  <c r="GS6" i="6"/>
  <c r="GR6" i="6"/>
  <c r="GS5" i="6"/>
  <c r="GR5" i="6"/>
  <c r="GU4" i="6"/>
  <c r="GT4" i="6"/>
  <c r="GS4" i="6"/>
  <c r="GR4" i="6"/>
  <c r="GR3" i="6"/>
  <c r="GS2" i="6"/>
  <c r="GR2" i="6"/>
  <c r="GU92" i="6" l="1"/>
  <c r="GU96" i="6"/>
  <c r="GU95" i="6"/>
  <c r="GU98" i="6"/>
  <c r="GU94" i="6"/>
  <c r="GU103" i="6"/>
  <c r="GU101" i="6"/>
  <c r="GU100" i="6"/>
  <c r="GU104" i="6"/>
  <c r="GU89" i="6"/>
  <c r="GU85" i="6"/>
  <c r="GU87" i="6"/>
  <c r="GU90" i="6"/>
  <c r="GU91" i="6"/>
  <c r="GU105" i="6"/>
  <c r="GU102" i="6"/>
  <c r="GU107" i="6"/>
  <c r="GU86" i="6"/>
  <c r="GU97" i="6"/>
  <c r="GU132" i="6"/>
  <c r="GU93" i="6"/>
  <c r="GU88" i="6"/>
  <c r="GU106" i="6"/>
  <c r="GU99" i="6"/>
  <c r="GR137" i="6"/>
  <c r="GU83" i="6"/>
  <c r="GU82" i="6"/>
  <c r="GU84" i="6"/>
  <c r="AT5" i="19"/>
  <c r="AS5" i="19"/>
  <c r="GT81" i="6"/>
  <c r="GT80" i="6"/>
  <c r="GT77" i="6"/>
  <c r="GT12" i="6"/>
  <c r="GT65" i="6"/>
  <c r="GT24" i="6"/>
  <c r="GT28" i="6"/>
  <c r="GT68" i="6"/>
  <c r="GT72" i="6"/>
  <c r="GT76" i="6"/>
  <c r="GT26" i="6"/>
  <c r="AT13" i="19"/>
  <c r="AQ13" i="34" s="1"/>
  <c r="GT21" i="6"/>
  <c r="GT73" i="6"/>
  <c r="AT15" i="19"/>
  <c r="AQ15" i="34" s="1"/>
  <c r="GT70" i="6"/>
  <c r="GT16" i="6"/>
  <c r="GT20" i="6"/>
  <c r="AS9" i="19"/>
  <c r="AP9" i="34" s="1"/>
  <c r="GT22" i="6"/>
  <c r="GT66" i="6"/>
  <c r="GT78" i="6"/>
  <c r="GT34" i="6"/>
  <c r="GT25" i="6"/>
  <c r="GT69" i="6"/>
  <c r="GT17" i="6"/>
  <c r="AT54" i="19"/>
  <c r="AQ54" i="34" s="1"/>
  <c r="AT62" i="19"/>
  <c r="AQ62" i="34" s="1"/>
  <c r="GT18" i="6"/>
  <c r="GT29" i="6"/>
  <c r="GT74" i="6"/>
  <c r="AT10" i="19"/>
  <c r="AQ10" i="34" s="1"/>
  <c r="GT64" i="6"/>
  <c r="GT50" i="6"/>
  <c r="GT54" i="6"/>
  <c r="GT52" i="6"/>
  <c r="GT56" i="6"/>
  <c r="GT53" i="6"/>
  <c r="GT57" i="6"/>
  <c r="GT48" i="6"/>
  <c r="GT58" i="6"/>
  <c r="GT49" i="6"/>
  <c r="GT60" i="6"/>
  <c r="GT33" i="6"/>
  <c r="GT61" i="6"/>
  <c r="GT62" i="6"/>
  <c r="GT45" i="6"/>
  <c r="GT36" i="6"/>
  <c r="GT44" i="6"/>
  <c r="GT42" i="6"/>
  <c r="GT40" i="6"/>
  <c r="GT46" i="6"/>
  <c r="AS34" i="19"/>
  <c r="AP34" i="34" s="1"/>
  <c r="GT38" i="6"/>
  <c r="GT41" i="6"/>
  <c r="GT37" i="6"/>
  <c r="GT32" i="6"/>
  <c r="GT30" i="6"/>
  <c r="GU75" i="6"/>
  <c r="GU52" i="6"/>
  <c r="GU21" i="6"/>
  <c r="GU29" i="6"/>
  <c r="GU37" i="6"/>
  <c r="GU45" i="6"/>
  <c r="GU53" i="6"/>
  <c r="GU61" i="6"/>
  <c r="GU69" i="6"/>
  <c r="GU77" i="6"/>
  <c r="GU36" i="6"/>
  <c r="GU22" i="6"/>
  <c r="GU30" i="6"/>
  <c r="GU38" i="6"/>
  <c r="GU46" i="6"/>
  <c r="GU54" i="6"/>
  <c r="GU62" i="6"/>
  <c r="GU70" i="6"/>
  <c r="GU78" i="6"/>
  <c r="GU44" i="6"/>
  <c r="GU23" i="6"/>
  <c r="GU31" i="6"/>
  <c r="GU39" i="6"/>
  <c r="GU47" i="6"/>
  <c r="GU55" i="6"/>
  <c r="GU63" i="6"/>
  <c r="GU71" i="6"/>
  <c r="GU79" i="6"/>
  <c r="GU60" i="6"/>
  <c r="GU16" i="6"/>
  <c r="GU24" i="6"/>
  <c r="GU32" i="6"/>
  <c r="GU40" i="6"/>
  <c r="GU48" i="6"/>
  <c r="GU56" i="6"/>
  <c r="GU64" i="6"/>
  <c r="GU72" i="6"/>
  <c r="GU80" i="6"/>
  <c r="GU20" i="6"/>
  <c r="GU76" i="6"/>
  <c r="GU17" i="6"/>
  <c r="GU25" i="6"/>
  <c r="GU33" i="6"/>
  <c r="GU41" i="6"/>
  <c r="GU49" i="6"/>
  <c r="GU57" i="6"/>
  <c r="GU65" i="6"/>
  <c r="GU73" i="6"/>
  <c r="GU81" i="6"/>
  <c r="GU28" i="6"/>
  <c r="GU18" i="6"/>
  <c r="GU26" i="6"/>
  <c r="GU34" i="6"/>
  <c r="GU42" i="6"/>
  <c r="GU50" i="6"/>
  <c r="GU58" i="6"/>
  <c r="GU66" i="6"/>
  <c r="GU74" i="6"/>
  <c r="GU68" i="6"/>
  <c r="GU19" i="6"/>
  <c r="GU27" i="6"/>
  <c r="GU35" i="6"/>
  <c r="GU43" i="6"/>
  <c r="GU51" i="6"/>
  <c r="GU59" i="6"/>
  <c r="GU67" i="6"/>
  <c r="GT19" i="6"/>
  <c r="GT23" i="6"/>
  <c r="GT27" i="6"/>
  <c r="GT31" i="6"/>
  <c r="GT35" i="6"/>
  <c r="GT39" i="6"/>
  <c r="GT43" i="6"/>
  <c r="GT47" i="6"/>
  <c r="GT51" i="6"/>
  <c r="GT55" i="6"/>
  <c r="GT59" i="6"/>
  <c r="GT63" i="6"/>
  <c r="GT67" i="6"/>
  <c r="GT71" i="6"/>
  <c r="GT75" i="6"/>
  <c r="GT79" i="6"/>
  <c r="GR13" i="6"/>
  <c r="GS13" i="6"/>
  <c r="GT11" i="6"/>
  <c r="AP5" i="34" l="1"/>
  <c r="AS4" i="19"/>
  <c r="AQ5" i="34"/>
  <c r="AT4" i="19"/>
  <c r="GT13" i="6"/>
  <c r="AS1" i="19"/>
  <c r="E11" i="45" l="1"/>
  <c r="A110" i="45" l="1"/>
  <c r="F82" i="45"/>
  <c r="A82" i="45" s="1"/>
  <c r="Q82" i="6" s="1"/>
  <c r="E82" i="45"/>
  <c r="F81" i="45"/>
  <c r="A81" i="45" s="1"/>
  <c r="E81" i="45"/>
  <c r="F80" i="45"/>
  <c r="E80" i="45"/>
  <c r="F79" i="45"/>
  <c r="E79" i="45"/>
  <c r="F78" i="45"/>
  <c r="E78" i="45"/>
  <c r="F77" i="45"/>
  <c r="E77" i="45"/>
  <c r="F76" i="45"/>
  <c r="E76" i="45"/>
  <c r="F75" i="45"/>
  <c r="E75" i="45"/>
  <c r="F74" i="45"/>
  <c r="E74" i="45"/>
  <c r="F73" i="45"/>
  <c r="E73" i="45"/>
  <c r="F72" i="45"/>
  <c r="E72" i="45"/>
  <c r="F71" i="45"/>
  <c r="E71" i="45"/>
  <c r="F70" i="45"/>
  <c r="E70" i="45"/>
  <c r="F69" i="45"/>
  <c r="E69" i="45"/>
  <c r="F68" i="45"/>
  <c r="E68" i="45"/>
  <c r="F67" i="45"/>
  <c r="E67" i="45"/>
  <c r="F66" i="45"/>
  <c r="E66" i="45"/>
  <c r="F65" i="45"/>
  <c r="E65" i="45"/>
  <c r="F64" i="45"/>
  <c r="E64" i="45"/>
  <c r="F63" i="45"/>
  <c r="E63" i="45"/>
  <c r="F62" i="45"/>
  <c r="E62" i="45"/>
  <c r="F61" i="45"/>
  <c r="E61" i="45"/>
  <c r="F60" i="45"/>
  <c r="E60" i="45"/>
  <c r="F59" i="45"/>
  <c r="E59" i="45"/>
  <c r="F58" i="45"/>
  <c r="E58" i="45"/>
  <c r="F57" i="45"/>
  <c r="E57" i="45"/>
  <c r="F56" i="45"/>
  <c r="E56" i="45"/>
  <c r="F55" i="45"/>
  <c r="E55" i="45"/>
  <c r="F54" i="45"/>
  <c r="E54" i="45"/>
  <c r="F53" i="45"/>
  <c r="E53" i="45"/>
  <c r="F52" i="45"/>
  <c r="E52" i="45"/>
  <c r="F51" i="45"/>
  <c r="E51" i="45"/>
  <c r="F50" i="45"/>
  <c r="E50" i="45"/>
  <c r="F49" i="45"/>
  <c r="E49" i="45"/>
  <c r="F48" i="45"/>
  <c r="E48" i="45"/>
  <c r="F47" i="45"/>
  <c r="A47" i="45" s="1"/>
  <c r="E47" i="45"/>
  <c r="F46" i="45"/>
  <c r="E46" i="45"/>
  <c r="F45" i="45"/>
  <c r="E45" i="45"/>
  <c r="F44" i="45"/>
  <c r="E44" i="45"/>
  <c r="F43" i="45"/>
  <c r="E43" i="45"/>
  <c r="F42" i="45"/>
  <c r="E42" i="45"/>
  <c r="F41" i="45"/>
  <c r="E41" i="45"/>
  <c r="F40" i="45"/>
  <c r="E40" i="45"/>
  <c r="F39" i="45"/>
  <c r="E39" i="45"/>
  <c r="F38" i="45"/>
  <c r="E38" i="45"/>
  <c r="F37" i="45"/>
  <c r="E37" i="45"/>
  <c r="F36" i="45"/>
  <c r="E36" i="45"/>
  <c r="F35" i="45"/>
  <c r="E35" i="45"/>
  <c r="F34" i="45"/>
  <c r="E34" i="45"/>
  <c r="F33" i="45"/>
  <c r="E33" i="45"/>
  <c r="F32" i="45"/>
  <c r="E32" i="45"/>
  <c r="Q31" i="6"/>
  <c r="E31" i="45"/>
  <c r="Q30" i="6"/>
  <c r="E30" i="45"/>
  <c r="F29" i="45"/>
  <c r="E29" i="45"/>
  <c r="F28" i="45"/>
  <c r="E28" i="45"/>
  <c r="F27" i="45"/>
  <c r="E27" i="45"/>
  <c r="F26" i="45"/>
  <c r="E26" i="45"/>
  <c r="F25" i="45"/>
  <c r="E25" i="45"/>
  <c r="F24" i="45"/>
  <c r="E24" i="45"/>
  <c r="F23" i="45"/>
  <c r="A23" i="45" s="1"/>
  <c r="E23" i="45"/>
  <c r="F22" i="45"/>
  <c r="E22" i="45"/>
  <c r="F21" i="45"/>
  <c r="E21" i="45"/>
  <c r="F20" i="45"/>
  <c r="F19" i="45"/>
  <c r="E19" i="45"/>
  <c r="F18" i="45"/>
  <c r="E18" i="45"/>
  <c r="F17" i="45"/>
  <c r="E17" i="45"/>
  <c r="D1" i="45"/>
  <c r="E16" i="45"/>
  <c r="D13" i="45"/>
  <c r="C13" i="45"/>
  <c r="E12" i="45"/>
  <c r="E13" i="45" s="1"/>
  <c r="A27" i="45" l="1"/>
  <c r="Q27" i="6" s="1"/>
  <c r="A35" i="45"/>
  <c r="Q35" i="6" s="1"/>
  <c r="A43" i="45"/>
  <c r="Q43" i="6" s="1"/>
  <c r="Q47" i="6"/>
  <c r="A51" i="45"/>
  <c r="Q51" i="6" s="1"/>
  <c r="A55" i="45"/>
  <c r="Q55" i="6" s="1"/>
  <c r="A59" i="45"/>
  <c r="Q59" i="6" s="1"/>
  <c r="A67" i="45"/>
  <c r="Q67" i="6" s="1"/>
  <c r="A71" i="45"/>
  <c r="Q71" i="6" s="1"/>
  <c r="A75" i="45"/>
  <c r="Q75" i="6" s="1"/>
  <c r="A79" i="45"/>
  <c r="Q79" i="6" s="1"/>
  <c r="A20" i="45"/>
  <c r="Q20" i="6" s="1"/>
  <c r="A36" i="45"/>
  <c r="Q36" i="6" s="1"/>
  <c r="A44" i="45"/>
  <c r="Q44" i="6" s="1"/>
  <c r="A48" i="45"/>
  <c r="Q48" i="6" s="1"/>
  <c r="A52" i="45"/>
  <c r="Q52" i="6" s="1"/>
  <c r="A56" i="45"/>
  <c r="Q56" i="6" s="1"/>
  <c r="A64" i="45"/>
  <c r="Q64" i="6" s="1"/>
  <c r="A68" i="45"/>
  <c r="Q68" i="6" s="1"/>
  <c r="A72" i="45"/>
  <c r="Q72" i="6" s="1"/>
  <c r="A76" i="45"/>
  <c r="Q76" i="6" s="1"/>
  <c r="A80" i="45"/>
  <c r="Q80" i="6" s="1"/>
  <c r="A28" i="45"/>
  <c r="Q28" i="6" s="1"/>
  <c r="A32" i="45"/>
  <c r="Q32" i="6" s="1"/>
  <c r="A25" i="45"/>
  <c r="Q25" i="6" s="1"/>
  <c r="A45" i="45"/>
  <c r="Q45" i="6" s="1"/>
  <c r="A49" i="45"/>
  <c r="Q49" i="6" s="1"/>
  <c r="A53" i="45"/>
  <c r="Q53" i="6" s="1"/>
  <c r="A57" i="45"/>
  <c r="Q57" i="6" s="1"/>
  <c r="A65" i="45"/>
  <c r="Q65" i="6" s="1"/>
  <c r="A69" i="45"/>
  <c r="Q69" i="6" s="1"/>
  <c r="A73" i="45"/>
  <c r="Q73" i="6" s="1"/>
  <c r="A77" i="45"/>
  <c r="Q77" i="6" s="1"/>
  <c r="Q81" i="6"/>
  <c r="A41" i="45"/>
  <c r="Q41" i="6" s="1"/>
  <c r="A17" i="45"/>
  <c r="Q17" i="6" s="1"/>
  <c r="A19" i="45"/>
  <c r="Q19" i="6" s="1"/>
  <c r="A24" i="45"/>
  <c r="Q24" i="6" s="1"/>
  <c r="A29" i="45"/>
  <c r="Q29" i="6" s="1"/>
  <c r="A22" i="45"/>
  <c r="Q22" i="6" s="1"/>
  <c r="A26" i="45"/>
  <c r="Q26" i="6" s="1"/>
  <c r="A42" i="45"/>
  <c r="Q42" i="6" s="1"/>
  <c r="A50" i="45"/>
  <c r="Q50" i="6" s="1"/>
  <c r="A54" i="45"/>
  <c r="Q54" i="6" s="1"/>
  <c r="A66" i="45"/>
  <c r="Q66" i="6" s="1"/>
  <c r="A70" i="45"/>
  <c r="Q70" i="6" s="1"/>
  <c r="A74" i="45"/>
  <c r="Q74" i="6" s="1"/>
  <c r="A78" i="45"/>
  <c r="Q78" i="6" s="1"/>
  <c r="A40" i="45"/>
  <c r="Q40" i="6" s="1"/>
  <c r="A21" i="45"/>
  <c r="Q21" i="6" s="1"/>
  <c r="A46" i="45"/>
  <c r="Q46" i="6" s="1"/>
  <c r="A58" i="45"/>
  <c r="Q58" i="6" s="1"/>
  <c r="A18" i="45"/>
  <c r="Q18" i="6" s="1"/>
  <c r="A38" i="45"/>
  <c r="Q38" i="6" s="1"/>
  <c r="A37" i="45"/>
  <c r="Q37" i="6" s="1"/>
  <c r="A39" i="45"/>
  <c r="Q39" i="6" s="1"/>
  <c r="A33" i="45"/>
  <c r="Q33" i="6" s="1"/>
  <c r="A34" i="45"/>
  <c r="Q34" i="6" s="1"/>
  <c r="A62" i="45"/>
  <c r="Q62" i="6" s="1"/>
  <c r="A60" i="45"/>
  <c r="Q60" i="6" s="1"/>
  <c r="A61" i="45"/>
  <c r="Q61" i="6" s="1"/>
  <c r="A63" i="45"/>
  <c r="Q63" i="6" s="1"/>
  <c r="D112" i="45"/>
  <c r="Q23" i="6"/>
  <c r="F16" i="45"/>
  <c r="C1" i="45"/>
  <c r="C112" i="45" s="1"/>
  <c r="E20" i="45"/>
  <c r="E109" i="45" s="1"/>
  <c r="E44" i="42"/>
  <c r="M41" i="8"/>
  <c r="M30" i="8"/>
  <c r="M31" i="8"/>
  <c r="M29" i="8"/>
  <c r="F109" i="45" l="1"/>
  <c r="A109" i="45" s="1"/>
  <c r="D114" i="45"/>
  <c r="C114" i="45"/>
  <c r="A16" i="45"/>
  <c r="Q16" i="6" s="1"/>
  <c r="Q133" i="6" s="1"/>
  <c r="BD30" i="7"/>
  <c r="BD59" i="7"/>
  <c r="BD67" i="7"/>
  <c r="BD36" i="7"/>
  <c r="GS133" i="6" l="1"/>
  <c r="GS1" i="6" s="1"/>
  <c r="GS136" i="6" s="1"/>
  <c r="GS138" i="6" s="1"/>
  <c r="GR133" i="6"/>
  <c r="GR1" i="6" s="1"/>
  <c r="GR136" i="6" s="1"/>
  <c r="GR138" i="6" s="1"/>
  <c r="AC32" i="8"/>
  <c r="EZ28" i="6"/>
  <c r="FA28" i="6"/>
  <c r="EZ29" i="6"/>
  <c r="FA29" i="6"/>
  <c r="EZ30" i="6"/>
  <c r="FA30" i="6"/>
  <c r="EZ31" i="6"/>
  <c r="FA31" i="6"/>
  <c r="EZ32" i="6"/>
  <c r="FA32" i="6"/>
  <c r="EZ33" i="6"/>
  <c r="FA33" i="6"/>
  <c r="EZ34" i="6"/>
  <c r="FA34" i="6"/>
  <c r="EZ35" i="6"/>
  <c r="FA35" i="6"/>
  <c r="EZ36" i="6"/>
  <c r="FA36" i="6"/>
  <c r="EZ37" i="6"/>
  <c r="FA37" i="6"/>
  <c r="EZ38" i="6"/>
  <c r="FA38" i="6"/>
  <c r="EZ39" i="6"/>
  <c r="FA39" i="6"/>
  <c r="EZ40" i="6"/>
  <c r="FA40" i="6"/>
  <c r="EZ41" i="6"/>
  <c r="FA41" i="6"/>
  <c r="EZ42" i="6"/>
  <c r="FA42" i="6"/>
  <c r="EZ43" i="6"/>
  <c r="FA43" i="6"/>
  <c r="EZ44" i="6"/>
  <c r="FA44" i="6"/>
  <c r="EZ45" i="6"/>
  <c r="FA45" i="6"/>
  <c r="EZ46" i="6"/>
  <c r="FA46" i="6"/>
  <c r="EZ47" i="6"/>
  <c r="FA47" i="6"/>
  <c r="EZ48" i="6"/>
  <c r="FA48" i="6"/>
  <c r="GU133" i="6" l="1"/>
  <c r="GT133" i="6"/>
  <c r="R30" i="3"/>
  <c r="R41" i="3"/>
  <c r="AG41" i="3"/>
  <c r="BD29" i="7" l="1"/>
  <c r="Q24" i="7"/>
  <c r="Q23" i="7"/>
  <c r="GI81" i="6" l="1"/>
  <c r="GH81" i="6"/>
  <c r="GG81" i="6"/>
  <c r="GF81" i="6"/>
  <c r="GI80" i="6"/>
  <c r="GH80" i="6"/>
  <c r="GG80" i="6"/>
  <c r="GF80" i="6"/>
  <c r="GI79" i="6"/>
  <c r="GH79" i="6"/>
  <c r="GG79" i="6"/>
  <c r="GF79" i="6"/>
  <c r="GI78" i="6"/>
  <c r="GH78" i="6"/>
  <c r="GG78" i="6"/>
  <c r="GF78" i="6"/>
  <c r="GI77" i="6"/>
  <c r="GH77" i="6"/>
  <c r="GG77" i="6"/>
  <c r="GF77" i="6"/>
  <c r="GI76" i="6"/>
  <c r="GH76" i="6"/>
  <c r="GG76" i="6"/>
  <c r="GF76" i="6"/>
  <c r="GI75" i="6"/>
  <c r="GH75" i="6"/>
  <c r="GG75" i="6"/>
  <c r="GF75" i="6"/>
  <c r="GI74" i="6"/>
  <c r="GH74" i="6"/>
  <c r="GG74" i="6"/>
  <c r="GF74" i="6"/>
  <c r="GI73" i="6"/>
  <c r="GH73" i="6"/>
  <c r="GG73" i="6"/>
  <c r="GF73" i="6"/>
  <c r="GI72" i="6"/>
  <c r="GH72" i="6"/>
  <c r="GG72" i="6"/>
  <c r="GF72" i="6"/>
  <c r="GI71" i="6"/>
  <c r="GH71" i="6"/>
  <c r="GG71" i="6"/>
  <c r="GF71" i="6"/>
  <c r="GI70" i="6"/>
  <c r="GH70" i="6"/>
  <c r="GG70" i="6"/>
  <c r="GF70" i="6"/>
  <c r="GI69" i="6"/>
  <c r="GH69" i="6"/>
  <c r="GG69" i="6"/>
  <c r="GF69" i="6"/>
  <c r="GI68" i="6"/>
  <c r="GH68" i="6"/>
  <c r="GG68" i="6"/>
  <c r="GF68" i="6"/>
  <c r="GI67" i="6"/>
  <c r="GH67" i="6"/>
  <c r="GG67" i="6"/>
  <c r="GF67" i="6"/>
  <c r="GI66" i="6"/>
  <c r="GH66" i="6"/>
  <c r="GG66" i="6"/>
  <c r="GF66" i="6"/>
  <c r="GI65" i="6"/>
  <c r="GH65" i="6"/>
  <c r="GG65" i="6"/>
  <c r="GF65" i="6"/>
  <c r="GI64" i="6"/>
  <c r="GH64" i="6"/>
  <c r="GG64" i="6"/>
  <c r="GF64" i="6"/>
  <c r="GI63" i="6"/>
  <c r="GH63" i="6"/>
  <c r="GG63" i="6"/>
  <c r="GF63" i="6"/>
  <c r="GI62" i="6"/>
  <c r="GH62" i="6"/>
  <c r="GG62" i="6"/>
  <c r="GF62" i="6"/>
  <c r="GI61" i="6"/>
  <c r="GH61" i="6"/>
  <c r="GG61" i="6"/>
  <c r="GF61" i="6"/>
  <c r="GI60" i="6"/>
  <c r="GH60" i="6"/>
  <c r="GG60" i="6"/>
  <c r="GF60" i="6"/>
  <c r="GI59" i="6"/>
  <c r="GH59" i="6"/>
  <c r="GG59" i="6"/>
  <c r="GF59" i="6"/>
  <c r="GI58" i="6"/>
  <c r="GH58" i="6"/>
  <c r="GG58" i="6"/>
  <c r="GF58" i="6"/>
  <c r="GI57" i="6"/>
  <c r="GH57" i="6"/>
  <c r="GG57" i="6"/>
  <c r="GF57" i="6"/>
  <c r="GI56" i="6"/>
  <c r="GH56" i="6"/>
  <c r="GG56" i="6"/>
  <c r="GF56" i="6"/>
  <c r="GI55" i="6"/>
  <c r="GH55" i="6"/>
  <c r="GG55" i="6"/>
  <c r="GF55" i="6"/>
  <c r="GI54" i="6"/>
  <c r="GH54" i="6"/>
  <c r="GG54" i="6"/>
  <c r="GF54" i="6"/>
  <c r="GI53" i="6"/>
  <c r="GH53" i="6"/>
  <c r="GG53" i="6"/>
  <c r="GF53" i="6"/>
  <c r="GI52" i="6"/>
  <c r="GH52" i="6"/>
  <c r="GG52" i="6"/>
  <c r="GF52" i="6"/>
  <c r="GI51" i="6"/>
  <c r="GH51" i="6"/>
  <c r="GG51" i="6"/>
  <c r="GF51" i="6"/>
  <c r="GI50" i="6"/>
  <c r="GH50" i="6"/>
  <c r="GG50" i="6"/>
  <c r="GF50" i="6"/>
  <c r="GI49" i="6"/>
  <c r="GH49" i="6"/>
  <c r="GG49" i="6"/>
  <c r="GF49" i="6"/>
  <c r="GI48" i="6"/>
  <c r="GH48" i="6"/>
  <c r="GG48" i="6"/>
  <c r="GF48" i="6"/>
  <c r="GI47" i="6"/>
  <c r="GH47" i="6"/>
  <c r="GG47" i="6"/>
  <c r="GF47" i="6"/>
  <c r="GI46" i="6"/>
  <c r="GH46" i="6"/>
  <c r="GG46" i="6"/>
  <c r="GF46" i="6"/>
  <c r="GI45" i="6"/>
  <c r="GH45" i="6"/>
  <c r="GG45" i="6"/>
  <c r="GF45" i="6"/>
  <c r="GI44" i="6"/>
  <c r="GH44" i="6"/>
  <c r="GG44" i="6"/>
  <c r="GF44" i="6"/>
  <c r="GI43" i="6"/>
  <c r="GH43" i="6"/>
  <c r="GG43" i="6"/>
  <c r="GF43" i="6"/>
  <c r="GI42" i="6"/>
  <c r="GH42" i="6"/>
  <c r="GG42" i="6"/>
  <c r="GF42" i="6"/>
  <c r="GI41" i="6"/>
  <c r="GH41" i="6"/>
  <c r="GG41" i="6"/>
  <c r="GF41" i="6"/>
  <c r="GI40" i="6"/>
  <c r="GH40" i="6"/>
  <c r="GG40" i="6"/>
  <c r="GF40" i="6"/>
  <c r="GI39" i="6"/>
  <c r="GH39" i="6"/>
  <c r="GG39" i="6"/>
  <c r="GF39" i="6"/>
  <c r="GI38" i="6"/>
  <c r="GH38" i="6"/>
  <c r="GG38" i="6"/>
  <c r="GF38" i="6"/>
  <c r="GI37" i="6"/>
  <c r="GH37" i="6"/>
  <c r="GG37" i="6"/>
  <c r="GF37" i="6"/>
  <c r="GI36" i="6"/>
  <c r="GH36" i="6"/>
  <c r="GG36" i="6"/>
  <c r="GF36" i="6"/>
  <c r="GI35" i="6"/>
  <c r="GH35" i="6"/>
  <c r="GG35" i="6"/>
  <c r="GF35" i="6"/>
  <c r="GI34" i="6"/>
  <c r="GH34" i="6"/>
  <c r="GG34" i="6"/>
  <c r="GF34" i="6"/>
  <c r="GI33" i="6"/>
  <c r="GH33" i="6"/>
  <c r="GG33" i="6"/>
  <c r="GF33" i="6"/>
  <c r="GI32" i="6"/>
  <c r="GH32" i="6"/>
  <c r="GG32" i="6"/>
  <c r="GF32" i="6"/>
  <c r="GI31" i="6"/>
  <c r="GH31" i="6"/>
  <c r="GG31" i="6"/>
  <c r="GF31" i="6"/>
  <c r="GI30" i="6"/>
  <c r="GH30" i="6"/>
  <c r="GG30" i="6"/>
  <c r="GF30" i="6"/>
  <c r="GI29" i="6"/>
  <c r="GH29" i="6"/>
  <c r="GG29" i="6"/>
  <c r="GF29" i="6"/>
  <c r="GI28" i="6"/>
  <c r="GH28" i="6"/>
  <c r="GG28" i="6"/>
  <c r="GF28" i="6"/>
  <c r="GI27" i="6"/>
  <c r="GH27" i="6"/>
  <c r="GG27" i="6"/>
  <c r="GF27" i="6"/>
  <c r="GI26" i="6"/>
  <c r="GH26" i="6"/>
  <c r="GG26" i="6"/>
  <c r="GF26" i="6"/>
  <c r="GI25" i="6"/>
  <c r="GH25" i="6"/>
  <c r="GG25" i="6"/>
  <c r="GF25" i="6"/>
  <c r="GI24" i="6"/>
  <c r="GH24" i="6"/>
  <c r="GG24" i="6"/>
  <c r="GF24" i="6"/>
  <c r="GI23" i="6"/>
  <c r="GH23" i="6"/>
  <c r="GG23" i="6"/>
  <c r="GF23" i="6"/>
  <c r="GI22" i="6"/>
  <c r="GH22" i="6"/>
  <c r="GG22" i="6"/>
  <c r="GF22" i="6"/>
  <c r="GI21" i="6"/>
  <c r="GH21" i="6"/>
  <c r="GG21" i="6"/>
  <c r="GF21" i="6"/>
  <c r="GI20" i="6"/>
  <c r="GH20" i="6"/>
  <c r="GG20" i="6"/>
  <c r="GF20" i="6"/>
  <c r="GI19" i="6"/>
  <c r="GH19" i="6"/>
  <c r="GG19" i="6"/>
  <c r="GF19" i="6"/>
  <c r="GI18" i="6"/>
  <c r="GH18" i="6"/>
  <c r="GG18" i="6"/>
  <c r="GF18" i="6"/>
  <c r="GI17" i="6"/>
  <c r="GH17" i="6"/>
  <c r="GG17" i="6"/>
  <c r="GF17" i="6"/>
  <c r="GI16" i="6"/>
  <c r="GH16" i="6"/>
  <c r="GG16" i="6"/>
  <c r="GF16" i="6"/>
  <c r="GI12" i="6"/>
  <c r="GH12" i="6"/>
  <c r="GG12" i="6"/>
  <c r="GF12" i="6"/>
  <c r="GI11" i="6"/>
  <c r="GH11" i="6"/>
  <c r="GG11" i="6"/>
  <c r="GF11" i="6"/>
  <c r="GI9" i="6"/>
  <c r="GH9" i="6"/>
  <c r="GG9" i="6"/>
  <c r="GF9" i="6"/>
  <c r="GI8" i="6"/>
  <c r="GH8" i="6"/>
  <c r="GG8" i="6"/>
  <c r="GF8" i="6"/>
  <c r="GI7" i="6"/>
  <c r="GH7" i="6"/>
  <c r="GG7" i="6"/>
  <c r="GF7" i="6"/>
  <c r="GI6" i="6"/>
  <c r="GH6" i="6"/>
  <c r="GG6" i="6"/>
  <c r="GF6" i="6"/>
  <c r="GI5" i="6"/>
  <c r="GH5" i="6"/>
  <c r="GG5" i="6"/>
  <c r="GF5" i="6"/>
  <c r="GK4" i="6"/>
  <c r="GJ4" i="6"/>
  <c r="GI4" i="6"/>
  <c r="GH4" i="6"/>
  <c r="GG4" i="6"/>
  <c r="GF4" i="6"/>
  <c r="GK3" i="6"/>
  <c r="GJ3" i="6"/>
  <c r="GI3" i="6"/>
  <c r="GH3" i="6"/>
  <c r="GG3" i="6"/>
  <c r="GF3" i="6"/>
  <c r="GI2" i="6"/>
  <c r="GH2" i="6"/>
  <c r="GG2" i="6"/>
  <c r="GF2" i="6"/>
  <c r="GC81" i="6"/>
  <c r="GB81" i="6"/>
  <c r="GA81" i="6"/>
  <c r="GC80" i="6"/>
  <c r="GB80" i="6"/>
  <c r="GA80" i="6"/>
  <c r="GC79" i="6"/>
  <c r="GB79" i="6"/>
  <c r="GA79" i="6"/>
  <c r="GC78" i="6"/>
  <c r="GB78" i="6"/>
  <c r="GA78" i="6"/>
  <c r="GC77" i="6"/>
  <c r="GB77" i="6"/>
  <c r="GA77" i="6"/>
  <c r="GC76" i="6"/>
  <c r="GB76" i="6"/>
  <c r="GA76" i="6"/>
  <c r="GC75" i="6"/>
  <c r="GB75" i="6"/>
  <c r="GA75" i="6"/>
  <c r="GC74" i="6"/>
  <c r="GB74" i="6"/>
  <c r="GA74" i="6"/>
  <c r="GC73" i="6"/>
  <c r="GB73" i="6"/>
  <c r="GA73" i="6"/>
  <c r="GC72" i="6"/>
  <c r="GB72" i="6"/>
  <c r="GA72" i="6"/>
  <c r="GC71" i="6"/>
  <c r="GB71" i="6"/>
  <c r="GA71" i="6"/>
  <c r="GC70" i="6"/>
  <c r="GB70" i="6"/>
  <c r="GA70" i="6"/>
  <c r="GC69" i="6"/>
  <c r="GB69" i="6"/>
  <c r="GA69" i="6"/>
  <c r="GC68" i="6"/>
  <c r="GB68" i="6"/>
  <c r="GA68" i="6"/>
  <c r="FZ68" i="6"/>
  <c r="GC67" i="6"/>
  <c r="GB67" i="6"/>
  <c r="GA67" i="6"/>
  <c r="FZ67" i="6"/>
  <c r="GC66" i="6"/>
  <c r="GB66" i="6"/>
  <c r="GA66" i="6"/>
  <c r="FZ66" i="6"/>
  <c r="GC65" i="6"/>
  <c r="GB65" i="6"/>
  <c r="GA65" i="6"/>
  <c r="FZ65" i="6"/>
  <c r="GC64" i="6"/>
  <c r="GB64" i="6"/>
  <c r="GA64" i="6"/>
  <c r="FZ64" i="6"/>
  <c r="GC63" i="6"/>
  <c r="GB63" i="6"/>
  <c r="GA63" i="6"/>
  <c r="FZ63" i="6"/>
  <c r="GC62" i="6"/>
  <c r="GB62" i="6"/>
  <c r="GA62" i="6"/>
  <c r="FZ62" i="6"/>
  <c r="GC61" i="6"/>
  <c r="GB61" i="6"/>
  <c r="GA61" i="6"/>
  <c r="FZ61" i="6"/>
  <c r="GC60" i="6"/>
  <c r="GB60" i="6"/>
  <c r="GA60" i="6"/>
  <c r="FZ60" i="6"/>
  <c r="GC59" i="6"/>
  <c r="GB59" i="6"/>
  <c r="GA59" i="6"/>
  <c r="FZ59" i="6"/>
  <c r="GC58" i="6"/>
  <c r="GB58" i="6"/>
  <c r="GA58" i="6"/>
  <c r="FZ58" i="6"/>
  <c r="GC57" i="6"/>
  <c r="GB57" i="6"/>
  <c r="GA57" i="6"/>
  <c r="FZ57" i="6"/>
  <c r="GC56" i="6"/>
  <c r="GB56" i="6"/>
  <c r="GA56" i="6"/>
  <c r="FZ56" i="6"/>
  <c r="GC55" i="6"/>
  <c r="GB55" i="6"/>
  <c r="GA55" i="6"/>
  <c r="FZ55" i="6"/>
  <c r="GC54" i="6"/>
  <c r="GB54" i="6"/>
  <c r="GA54" i="6"/>
  <c r="FZ54" i="6"/>
  <c r="GC53" i="6"/>
  <c r="GB53" i="6"/>
  <c r="GA53" i="6"/>
  <c r="FZ53" i="6"/>
  <c r="GC52" i="6"/>
  <c r="GB52" i="6"/>
  <c r="GA52" i="6"/>
  <c r="FZ52" i="6"/>
  <c r="GC51" i="6"/>
  <c r="GB51" i="6"/>
  <c r="GA51" i="6"/>
  <c r="FZ51" i="6"/>
  <c r="GC50" i="6"/>
  <c r="GB50" i="6"/>
  <c r="GA50" i="6"/>
  <c r="FZ50" i="6"/>
  <c r="GC49" i="6"/>
  <c r="GB49" i="6"/>
  <c r="GA49" i="6"/>
  <c r="FZ49" i="6"/>
  <c r="GC48" i="6"/>
  <c r="GB48" i="6"/>
  <c r="GA48" i="6"/>
  <c r="FZ48" i="6"/>
  <c r="GC47" i="6"/>
  <c r="GB47" i="6"/>
  <c r="GA47" i="6"/>
  <c r="FZ47" i="6"/>
  <c r="GC46" i="6"/>
  <c r="GB46" i="6"/>
  <c r="GA46" i="6"/>
  <c r="FZ46" i="6"/>
  <c r="GC45" i="6"/>
  <c r="GB45" i="6"/>
  <c r="GA45" i="6"/>
  <c r="FZ45" i="6"/>
  <c r="GC44" i="6"/>
  <c r="GB44" i="6"/>
  <c r="GA44" i="6"/>
  <c r="FZ44" i="6"/>
  <c r="GC43" i="6"/>
  <c r="GB43" i="6"/>
  <c r="GA43" i="6"/>
  <c r="FZ43" i="6"/>
  <c r="GC42" i="6"/>
  <c r="GB42" i="6"/>
  <c r="GA42" i="6"/>
  <c r="FZ42" i="6"/>
  <c r="GC41" i="6"/>
  <c r="GB41" i="6"/>
  <c r="GA41" i="6"/>
  <c r="FZ41" i="6"/>
  <c r="GC40" i="6"/>
  <c r="GB40" i="6"/>
  <c r="GA40" i="6"/>
  <c r="FZ40" i="6"/>
  <c r="GC39" i="6"/>
  <c r="GB39" i="6"/>
  <c r="GA39" i="6"/>
  <c r="FZ39" i="6"/>
  <c r="GC38" i="6"/>
  <c r="GB38" i="6"/>
  <c r="GA38" i="6"/>
  <c r="FZ38" i="6"/>
  <c r="GC37" i="6"/>
  <c r="GB37" i="6"/>
  <c r="GA37" i="6"/>
  <c r="FZ37" i="6"/>
  <c r="GC36" i="6"/>
  <c r="GB36" i="6"/>
  <c r="GA36" i="6"/>
  <c r="FZ36" i="6"/>
  <c r="GC35" i="6"/>
  <c r="GB35" i="6"/>
  <c r="GA35" i="6"/>
  <c r="FZ35" i="6"/>
  <c r="GC34" i="6"/>
  <c r="GB34" i="6"/>
  <c r="GA34" i="6"/>
  <c r="FZ34" i="6"/>
  <c r="GC33" i="6"/>
  <c r="GB33" i="6"/>
  <c r="GA33" i="6"/>
  <c r="FZ33" i="6"/>
  <c r="GC32" i="6"/>
  <c r="GB32" i="6"/>
  <c r="GA32" i="6"/>
  <c r="FZ32" i="6"/>
  <c r="GC31" i="6"/>
  <c r="GB31" i="6"/>
  <c r="GA31" i="6"/>
  <c r="FZ31" i="6"/>
  <c r="GC30" i="6"/>
  <c r="GB30" i="6"/>
  <c r="GA30" i="6"/>
  <c r="FZ30" i="6"/>
  <c r="GC29" i="6"/>
  <c r="GB29" i="6"/>
  <c r="GA29" i="6"/>
  <c r="FZ29" i="6"/>
  <c r="GC28" i="6"/>
  <c r="GB28" i="6"/>
  <c r="GA28" i="6"/>
  <c r="FZ28" i="6"/>
  <c r="GC27" i="6"/>
  <c r="GB27" i="6"/>
  <c r="GA27" i="6"/>
  <c r="FZ27" i="6"/>
  <c r="GC26" i="6"/>
  <c r="GB26" i="6"/>
  <c r="GA26" i="6"/>
  <c r="FZ26" i="6"/>
  <c r="GC25" i="6"/>
  <c r="GB25" i="6"/>
  <c r="GA25" i="6"/>
  <c r="FZ25" i="6"/>
  <c r="GC24" i="6"/>
  <c r="GB24" i="6"/>
  <c r="GA24" i="6"/>
  <c r="FZ24" i="6"/>
  <c r="GC23" i="6"/>
  <c r="GB23" i="6"/>
  <c r="GA23" i="6"/>
  <c r="FZ23" i="6"/>
  <c r="GC22" i="6"/>
  <c r="GB22" i="6"/>
  <c r="GA22" i="6"/>
  <c r="FZ22" i="6"/>
  <c r="GC21" i="6"/>
  <c r="GB21" i="6"/>
  <c r="GA21" i="6"/>
  <c r="FZ21" i="6"/>
  <c r="GC20" i="6"/>
  <c r="GB20" i="6"/>
  <c r="GA20" i="6"/>
  <c r="FZ20" i="6"/>
  <c r="GC19" i="6"/>
  <c r="GB19" i="6"/>
  <c r="GA19" i="6"/>
  <c r="FZ19" i="6"/>
  <c r="GC18" i="6"/>
  <c r="GB18" i="6"/>
  <c r="GA18" i="6"/>
  <c r="FZ18" i="6"/>
  <c r="GC17" i="6"/>
  <c r="GB17" i="6"/>
  <c r="GA17" i="6"/>
  <c r="FZ17" i="6"/>
  <c r="GC16" i="6"/>
  <c r="GB16" i="6"/>
  <c r="GA16" i="6"/>
  <c r="FZ16" i="6"/>
  <c r="GC12" i="6"/>
  <c r="GB12" i="6"/>
  <c r="GA12" i="6"/>
  <c r="FZ12" i="6"/>
  <c r="GC11" i="6"/>
  <c r="GB11" i="6"/>
  <c r="GA11" i="6"/>
  <c r="FZ11" i="6"/>
  <c r="GC9" i="6"/>
  <c r="GB9" i="6"/>
  <c r="GA9" i="6"/>
  <c r="FZ9" i="6"/>
  <c r="GC8" i="6"/>
  <c r="GB8" i="6"/>
  <c r="GA8" i="6"/>
  <c r="FZ8" i="6"/>
  <c r="GC7" i="6"/>
  <c r="GB7" i="6"/>
  <c r="GA7" i="6"/>
  <c r="FZ7" i="6"/>
  <c r="GC6" i="6"/>
  <c r="GB6" i="6"/>
  <c r="GA6" i="6"/>
  <c r="FZ6" i="6"/>
  <c r="GC5" i="6"/>
  <c r="GB5" i="6"/>
  <c r="GA5" i="6"/>
  <c r="FZ5" i="6"/>
  <c r="FZ4" i="6"/>
  <c r="FZ3" i="6"/>
  <c r="GC2" i="6"/>
  <c r="GB2" i="6"/>
  <c r="GA2" i="6"/>
  <c r="FZ2" i="6"/>
  <c r="FW81" i="6"/>
  <c r="FV81" i="6"/>
  <c r="FU81" i="6"/>
  <c r="FT81" i="6"/>
  <c r="FW80" i="6"/>
  <c r="FV80" i="6"/>
  <c r="FU80" i="6"/>
  <c r="FT80" i="6"/>
  <c r="FW79" i="6"/>
  <c r="FV79" i="6"/>
  <c r="FU79" i="6"/>
  <c r="FT79" i="6"/>
  <c r="FW78" i="6"/>
  <c r="FV78" i="6"/>
  <c r="FU78" i="6"/>
  <c r="FT78" i="6"/>
  <c r="FW77" i="6"/>
  <c r="FV77" i="6"/>
  <c r="FU77" i="6"/>
  <c r="FT77" i="6"/>
  <c r="FW76" i="6"/>
  <c r="FV76" i="6"/>
  <c r="FU76" i="6"/>
  <c r="FT76" i="6"/>
  <c r="FW75" i="6"/>
  <c r="FV75" i="6"/>
  <c r="FU75" i="6"/>
  <c r="FT75" i="6"/>
  <c r="FW74" i="6"/>
  <c r="FV74" i="6"/>
  <c r="FU74" i="6"/>
  <c r="FT74" i="6"/>
  <c r="FW73" i="6"/>
  <c r="FV73" i="6"/>
  <c r="FU73" i="6"/>
  <c r="FT73" i="6"/>
  <c r="FW72" i="6"/>
  <c r="FV72" i="6"/>
  <c r="FU72" i="6"/>
  <c r="FT72" i="6"/>
  <c r="FW71" i="6"/>
  <c r="FV71" i="6"/>
  <c r="FU71" i="6"/>
  <c r="FT71" i="6"/>
  <c r="FW70" i="6"/>
  <c r="FV70" i="6"/>
  <c r="FU70" i="6"/>
  <c r="FT70" i="6"/>
  <c r="FW69" i="6"/>
  <c r="FV69" i="6"/>
  <c r="FU69" i="6"/>
  <c r="FT69" i="6"/>
  <c r="FW68" i="6"/>
  <c r="FV68" i="6"/>
  <c r="FU68" i="6"/>
  <c r="FT68" i="6"/>
  <c r="FW67" i="6"/>
  <c r="FV67" i="6"/>
  <c r="FU67" i="6"/>
  <c r="FT67" i="6"/>
  <c r="FW66" i="6"/>
  <c r="FV66" i="6"/>
  <c r="FU66" i="6"/>
  <c r="FT66" i="6"/>
  <c r="FW65" i="6"/>
  <c r="FV65" i="6"/>
  <c r="FU65" i="6"/>
  <c r="FT65" i="6"/>
  <c r="FW64" i="6"/>
  <c r="FV64" i="6"/>
  <c r="FU64" i="6"/>
  <c r="FT64" i="6"/>
  <c r="FW63" i="6"/>
  <c r="FV63" i="6"/>
  <c r="FU63" i="6"/>
  <c r="FT63" i="6"/>
  <c r="FW62" i="6"/>
  <c r="FV62" i="6"/>
  <c r="FU62" i="6"/>
  <c r="FT62" i="6"/>
  <c r="FW61" i="6"/>
  <c r="FV61" i="6"/>
  <c r="FU61" i="6"/>
  <c r="FT61" i="6"/>
  <c r="FW60" i="6"/>
  <c r="FV60" i="6"/>
  <c r="FU60" i="6"/>
  <c r="FT60" i="6"/>
  <c r="FW59" i="6"/>
  <c r="FV59" i="6"/>
  <c r="FU59" i="6"/>
  <c r="FT59" i="6"/>
  <c r="FW58" i="6"/>
  <c r="FV58" i="6"/>
  <c r="FU58" i="6"/>
  <c r="FT58" i="6"/>
  <c r="FW57" i="6"/>
  <c r="FV57" i="6"/>
  <c r="FU57" i="6"/>
  <c r="FT57" i="6"/>
  <c r="FW56" i="6"/>
  <c r="FV56" i="6"/>
  <c r="FU56" i="6"/>
  <c r="FT56" i="6"/>
  <c r="FW55" i="6"/>
  <c r="FV55" i="6"/>
  <c r="FU55" i="6"/>
  <c r="FT55" i="6"/>
  <c r="FW54" i="6"/>
  <c r="FV54" i="6"/>
  <c r="FU54" i="6"/>
  <c r="FT54" i="6"/>
  <c r="FW53" i="6"/>
  <c r="FV53" i="6"/>
  <c r="FU53" i="6"/>
  <c r="FT53" i="6"/>
  <c r="FW52" i="6"/>
  <c r="FV52" i="6"/>
  <c r="FU52" i="6"/>
  <c r="FT52" i="6"/>
  <c r="FW51" i="6"/>
  <c r="FV51" i="6"/>
  <c r="FU51" i="6"/>
  <c r="FT51" i="6"/>
  <c r="FW50" i="6"/>
  <c r="FV50" i="6"/>
  <c r="FU50" i="6"/>
  <c r="FT50" i="6"/>
  <c r="FW49" i="6"/>
  <c r="FV49" i="6"/>
  <c r="FU49" i="6"/>
  <c r="FT49" i="6"/>
  <c r="FW48" i="6"/>
  <c r="FV48" i="6"/>
  <c r="FU48" i="6"/>
  <c r="FT48" i="6"/>
  <c r="FW47" i="6"/>
  <c r="FV47" i="6"/>
  <c r="FU47" i="6"/>
  <c r="FT47" i="6"/>
  <c r="FW46" i="6"/>
  <c r="FV46" i="6"/>
  <c r="FU46" i="6"/>
  <c r="FT46" i="6"/>
  <c r="FW45" i="6"/>
  <c r="FV45" i="6"/>
  <c r="FU45" i="6"/>
  <c r="FT45" i="6"/>
  <c r="FW44" i="6"/>
  <c r="FV44" i="6"/>
  <c r="FU44" i="6"/>
  <c r="FT44" i="6"/>
  <c r="FW43" i="6"/>
  <c r="FV43" i="6"/>
  <c r="FU43" i="6"/>
  <c r="FT43" i="6"/>
  <c r="FW42" i="6"/>
  <c r="FV42" i="6"/>
  <c r="FU42" i="6"/>
  <c r="FT42" i="6"/>
  <c r="FW41" i="6"/>
  <c r="FV41" i="6"/>
  <c r="FU41" i="6"/>
  <c r="FT41" i="6"/>
  <c r="FW40" i="6"/>
  <c r="FV40" i="6"/>
  <c r="FU40" i="6"/>
  <c r="FT40" i="6"/>
  <c r="FW39" i="6"/>
  <c r="FV39" i="6"/>
  <c r="FU39" i="6"/>
  <c r="FT39" i="6"/>
  <c r="FW38" i="6"/>
  <c r="FV38" i="6"/>
  <c r="FU38" i="6"/>
  <c r="FT38" i="6"/>
  <c r="FW37" i="6"/>
  <c r="FV37" i="6"/>
  <c r="FU37" i="6"/>
  <c r="FT37" i="6"/>
  <c r="FW36" i="6"/>
  <c r="FV36" i="6"/>
  <c r="FU36" i="6"/>
  <c r="FT36" i="6"/>
  <c r="FW35" i="6"/>
  <c r="FV35" i="6"/>
  <c r="FU35" i="6"/>
  <c r="FT35" i="6"/>
  <c r="FW34" i="6"/>
  <c r="FV34" i="6"/>
  <c r="FU34" i="6"/>
  <c r="FT34" i="6"/>
  <c r="FW33" i="6"/>
  <c r="FV33" i="6"/>
  <c r="FU33" i="6"/>
  <c r="FT33" i="6"/>
  <c r="FW32" i="6"/>
  <c r="FV32" i="6"/>
  <c r="FU32" i="6"/>
  <c r="FT32" i="6"/>
  <c r="FW31" i="6"/>
  <c r="FV31" i="6"/>
  <c r="FU31" i="6"/>
  <c r="FT31" i="6"/>
  <c r="FW30" i="6"/>
  <c r="FV30" i="6"/>
  <c r="FU30" i="6"/>
  <c r="FT30" i="6"/>
  <c r="FW29" i="6"/>
  <c r="FV29" i="6"/>
  <c r="FU29" i="6"/>
  <c r="FT29" i="6"/>
  <c r="FW28" i="6"/>
  <c r="FV28" i="6"/>
  <c r="FU28" i="6"/>
  <c r="FT28" i="6"/>
  <c r="FW27" i="6"/>
  <c r="FV27" i="6"/>
  <c r="FU27" i="6"/>
  <c r="FT27" i="6"/>
  <c r="FW26" i="6"/>
  <c r="FV26" i="6"/>
  <c r="FU26" i="6"/>
  <c r="FT26" i="6"/>
  <c r="FW25" i="6"/>
  <c r="FV25" i="6"/>
  <c r="FU25" i="6"/>
  <c r="FT25" i="6"/>
  <c r="FW24" i="6"/>
  <c r="FV24" i="6"/>
  <c r="FU24" i="6"/>
  <c r="FT24" i="6"/>
  <c r="FW23" i="6"/>
  <c r="FV23" i="6"/>
  <c r="FU23" i="6"/>
  <c r="FT23" i="6"/>
  <c r="FW22" i="6"/>
  <c r="FV22" i="6"/>
  <c r="FU22" i="6"/>
  <c r="FT22" i="6"/>
  <c r="FW21" i="6"/>
  <c r="FV21" i="6"/>
  <c r="FU21" i="6"/>
  <c r="FT21" i="6"/>
  <c r="FW20" i="6"/>
  <c r="FV20" i="6"/>
  <c r="FU20" i="6"/>
  <c r="FT20" i="6"/>
  <c r="FW19" i="6"/>
  <c r="FV19" i="6"/>
  <c r="FU19" i="6"/>
  <c r="FT19" i="6"/>
  <c r="FW18" i="6"/>
  <c r="FV18" i="6"/>
  <c r="FU18" i="6"/>
  <c r="FT18" i="6"/>
  <c r="FW17" i="6"/>
  <c r="FV17" i="6"/>
  <c r="FU17" i="6"/>
  <c r="FT17" i="6"/>
  <c r="FW16" i="6"/>
  <c r="FV16" i="6"/>
  <c r="FU16" i="6"/>
  <c r="FT16" i="6"/>
  <c r="FW12" i="6"/>
  <c r="FV12" i="6"/>
  <c r="FU12" i="6"/>
  <c r="FT12" i="6"/>
  <c r="FW11" i="6"/>
  <c r="FV11" i="6"/>
  <c r="FU11" i="6"/>
  <c r="FT11" i="6"/>
  <c r="FW9" i="6"/>
  <c r="FV9" i="6"/>
  <c r="FU9" i="6"/>
  <c r="FT9" i="6"/>
  <c r="FW8" i="6"/>
  <c r="FV8" i="6"/>
  <c r="FU8" i="6"/>
  <c r="FT8" i="6"/>
  <c r="FW7" i="6"/>
  <c r="FV7" i="6"/>
  <c r="FU7" i="6"/>
  <c r="FT7" i="6"/>
  <c r="FW6" i="6"/>
  <c r="FV6" i="6"/>
  <c r="FU6" i="6"/>
  <c r="FT6" i="6"/>
  <c r="FW5" i="6"/>
  <c r="FV5" i="6"/>
  <c r="FU5" i="6"/>
  <c r="FT5" i="6"/>
  <c r="FY4" i="6"/>
  <c r="FX4" i="6"/>
  <c r="FW4" i="6"/>
  <c r="FV4" i="6"/>
  <c r="FU4" i="6"/>
  <c r="FT4" i="6"/>
  <c r="FY3" i="6"/>
  <c r="FX3" i="6"/>
  <c r="FW3" i="6"/>
  <c r="FV3" i="6"/>
  <c r="FU3" i="6"/>
  <c r="FT3" i="6"/>
  <c r="FW2" i="6"/>
  <c r="FV2" i="6"/>
  <c r="FU2" i="6"/>
  <c r="FT2" i="6"/>
  <c r="FM81" i="6"/>
  <c r="FL81" i="6"/>
  <c r="FM80" i="6"/>
  <c r="FL80" i="6"/>
  <c r="FM79" i="6"/>
  <c r="FL79" i="6"/>
  <c r="FM78" i="6"/>
  <c r="FL78" i="6"/>
  <c r="FM77" i="6"/>
  <c r="FL77" i="6"/>
  <c r="FM76" i="6"/>
  <c r="FL76" i="6"/>
  <c r="FM75" i="6"/>
  <c r="FL75" i="6"/>
  <c r="FM74" i="6"/>
  <c r="FL74" i="6"/>
  <c r="FM73" i="6"/>
  <c r="FL73" i="6"/>
  <c r="FM72" i="6"/>
  <c r="FL72" i="6"/>
  <c r="FM71" i="6"/>
  <c r="FL71" i="6"/>
  <c r="FM70" i="6"/>
  <c r="FL70" i="6"/>
  <c r="FM69" i="6"/>
  <c r="FL69" i="6"/>
  <c r="FM68" i="6"/>
  <c r="FL68" i="6"/>
  <c r="FM67" i="6"/>
  <c r="FL67" i="6"/>
  <c r="FM66" i="6"/>
  <c r="FL66" i="6"/>
  <c r="FM65" i="6"/>
  <c r="FL65" i="6"/>
  <c r="FM64" i="6"/>
  <c r="FL64" i="6"/>
  <c r="FM63" i="6"/>
  <c r="FL63" i="6"/>
  <c r="FM62" i="6"/>
  <c r="FL62" i="6"/>
  <c r="FM61" i="6"/>
  <c r="FL61" i="6"/>
  <c r="FM60" i="6"/>
  <c r="FL60" i="6"/>
  <c r="FM59" i="6"/>
  <c r="FL59" i="6"/>
  <c r="FM58" i="6"/>
  <c r="FL58" i="6"/>
  <c r="FM57" i="6"/>
  <c r="FL57" i="6"/>
  <c r="FM56" i="6"/>
  <c r="FL56" i="6"/>
  <c r="FM55" i="6"/>
  <c r="FL55" i="6"/>
  <c r="FM54" i="6"/>
  <c r="FL54" i="6"/>
  <c r="FM53" i="6"/>
  <c r="FL53" i="6"/>
  <c r="FM52" i="6"/>
  <c r="FL52" i="6"/>
  <c r="FM51" i="6"/>
  <c r="FL51" i="6"/>
  <c r="FM50" i="6"/>
  <c r="FL50" i="6"/>
  <c r="FM49" i="6"/>
  <c r="FL49" i="6"/>
  <c r="FM48" i="6"/>
  <c r="FL48" i="6"/>
  <c r="FM47" i="6"/>
  <c r="FL47" i="6"/>
  <c r="FM46" i="6"/>
  <c r="FL46" i="6"/>
  <c r="FM45" i="6"/>
  <c r="FL45" i="6"/>
  <c r="FM44" i="6"/>
  <c r="FL44" i="6"/>
  <c r="FM43" i="6"/>
  <c r="FL43" i="6"/>
  <c r="FM42" i="6"/>
  <c r="FL42" i="6"/>
  <c r="FM41" i="6"/>
  <c r="FL41" i="6"/>
  <c r="FM40" i="6"/>
  <c r="FL40" i="6"/>
  <c r="FM39" i="6"/>
  <c r="FL39" i="6"/>
  <c r="FM38" i="6"/>
  <c r="FL38" i="6"/>
  <c r="FM37" i="6"/>
  <c r="FL37" i="6"/>
  <c r="FM36" i="6"/>
  <c r="FL36" i="6"/>
  <c r="FM35" i="6"/>
  <c r="FL35" i="6"/>
  <c r="FM34" i="6"/>
  <c r="FL34" i="6"/>
  <c r="FM33" i="6"/>
  <c r="FL33" i="6"/>
  <c r="FM32" i="6"/>
  <c r="FL32" i="6"/>
  <c r="FM31" i="6"/>
  <c r="FL31" i="6"/>
  <c r="FM30" i="6"/>
  <c r="FL30" i="6"/>
  <c r="FM29" i="6"/>
  <c r="FL29" i="6"/>
  <c r="FM28" i="6"/>
  <c r="FL28" i="6"/>
  <c r="FM27" i="6"/>
  <c r="FL27" i="6"/>
  <c r="FM26" i="6"/>
  <c r="FL26" i="6"/>
  <c r="FM25" i="6"/>
  <c r="FL25" i="6"/>
  <c r="FM24" i="6"/>
  <c r="FL24" i="6"/>
  <c r="FM23" i="6"/>
  <c r="FL23" i="6"/>
  <c r="FM22" i="6"/>
  <c r="FL22" i="6"/>
  <c r="FM21" i="6"/>
  <c r="FL21" i="6"/>
  <c r="FM20" i="6"/>
  <c r="FL20" i="6"/>
  <c r="FM19" i="6"/>
  <c r="FL19" i="6"/>
  <c r="FM18" i="6"/>
  <c r="FL18" i="6"/>
  <c r="FM17" i="6"/>
  <c r="FL17" i="6"/>
  <c r="FM16" i="6"/>
  <c r="FL16" i="6"/>
  <c r="FM12" i="6"/>
  <c r="FL12" i="6"/>
  <c r="FM11" i="6"/>
  <c r="FL11" i="6"/>
  <c r="FM9" i="6"/>
  <c r="FL9" i="6"/>
  <c r="FM8" i="6"/>
  <c r="FL8" i="6"/>
  <c r="FM7" i="6"/>
  <c r="FL7" i="6"/>
  <c r="FM6" i="6"/>
  <c r="FL6" i="6"/>
  <c r="FM5" i="6"/>
  <c r="FL5" i="6"/>
  <c r="FO4" i="6"/>
  <c r="FN4" i="6"/>
  <c r="FM4" i="6"/>
  <c r="FL4" i="6"/>
  <c r="FO3" i="6"/>
  <c r="FN3" i="6"/>
  <c r="FM3" i="6"/>
  <c r="FL3" i="6"/>
  <c r="FM2" i="6"/>
  <c r="FL2" i="6"/>
  <c r="FI81" i="6"/>
  <c r="FH81" i="6"/>
  <c r="FI80" i="6"/>
  <c r="FH80" i="6"/>
  <c r="FI79" i="6"/>
  <c r="FH79" i="6"/>
  <c r="FI78" i="6"/>
  <c r="FH78" i="6"/>
  <c r="FI77" i="6"/>
  <c r="FH77" i="6"/>
  <c r="FI76" i="6"/>
  <c r="FH76" i="6"/>
  <c r="FI75" i="6"/>
  <c r="FH75" i="6"/>
  <c r="FI74" i="6"/>
  <c r="FH74" i="6"/>
  <c r="FI73" i="6"/>
  <c r="FH73" i="6"/>
  <c r="FI72" i="6"/>
  <c r="FH72" i="6"/>
  <c r="FI71" i="6"/>
  <c r="FH71" i="6"/>
  <c r="FI70" i="6"/>
  <c r="FH70" i="6"/>
  <c r="FI69" i="6"/>
  <c r="FH69" i="6"/>
  <c r="FI68" i="6"/>
  <c r="FH68" i="6"/>
  <c r="FI67" i="6"/>
  <c r="FH67" i="6"/>
  <c r="FI66" i="6"/>
  <c r="FH66" i="6"/>
  <c r="FI65" i="6"/>
  <c r="FH65" i="6"/>
  <c r="FI64" i="6"/>
  <c r="FH64" i="6"/>
  <c r="FI63" i="6"/>
  <c r="FH63" i="6"/>
  <c r="FI62" i="6"/>
  <c r="FH62" i="6"/>
  <c r="FI61" i="6"/>
  <c r="FH61" i="6"/>
  <c r="FI60" i="6"/>
  <c r="FH60" i="6"/>
  <c r="FI59" i="6"/>
  <c r="FH59" i="6"/>
  <c r="FI58" i="6"/>
  <c r="FH58" i="6"/>
  <c r="FI57" i="6"/>
  <c r="FH57" i="6"/>
  <c r="FI56" i="6"/>
  <c r="FH56" i="6"/>
  <c r="FI55" i="6"/>
  <c r="FH55" i="6"/>
  <c r="FI54" i="6"/>
  <c r="FH54" i="6"/>
  <c r="FI53" i="6"/>
  <c r="FH53" i="6"/>
  <c r="FI52" i="6"/>
  <c r="FH52" i="6"/>
  <c r="FI51" i="6"/>
  <c r="FH51" i="6"/>
  <c r="FI50" i="6"/>
  <c r="FH50" i="6"/>
  <c r="FI49" i="6"/>
  <c r="FH49" i="6"/>
  <c r="FI48" i="6"/>
  <c r="FH48" i="6"/>
  <c r="FI47" i="6"/>
  <c r="FH47" i="6"/>
  <c r="FI46" i="6"/>
  <c r="FH46" i="6"/>
  <c r="FI45" i="6"/>
  <c r="FH45" i="6"/>
  <c r="FI44" i="6"/>
  <c r="FH44" i="6"/>
  <c r="FI43" i="6"/>
  <c r="FH43" i="6"/>
  <c r="FI42" i="6"/>
  <c r="FH42" i="6"/>
  <c r="FI41" i="6"/>
  <c r="FH41" i="6"/>
  <c r="FI40" i="6"/>
  <c r="FH40" i="6"/>
  <c r="FI39" i="6"/>
  <c r="FH39" i="6"/>
  <c r="FI38" i="6"/>
  <c r="FH38" i="6"/>
  <c r="FI37" i="6"/>
  <c r="FH37" i="6"/>
  <c r="FI36" i="6"/>
  <c r="FH36" i="6"/>
  <c r="FI35" i="6"/>
  <c r="FH35" i="6"/>
  <c r="FI34" i="6"/>
  <c r="FH34" i="6"/>
  <c r="FI33" i="6"/>
  <c r="FH33" i="6"/>
  <c r="FI32" i="6"/>
  <c r="FH32" i="6"/>
  <c r="FI31" i="6"/>
  <c r="FH31" i="6"/>
  <c r="FI30" i="6"/>
  <c r="FH30" i="6"/>
  <c r="FI29" i="6"/>
  <c r="FH29" i="6"/>
  <c r="FI28" i="6"/>
  <c r="FH28" i="6"/>
  <c r="FI27" i="6"/>
  <c r="FH27" i="6"/>
  <c r="FI26" i="6"/>
  <c r="FH26" i="6"/>
  <c r="FI25" i="6"/>
  <c r="FH25" i="6"/>
  <c r="FI24" i="6"/>
  <c r="FH24" i="6"/>
  <c r="FI23" i="6"/>
  <c r="FH23" i="6"/>
  <c r="FI22" i="6"/>
  <c r="FH22" i="6"/>
  <c r="FI21" i="6"/>
  <c r="FH21" i="6"/>
  <c r="FI20" i="6"/>
  <c r="FH20" i="6"/>
  <c r="FI19" i="6"/>
  <c r="FH19" i="6"/>
  <c r="FI18" i="6"/>
  <c r="FH18" i="6"/>
  <c r="FI17" i="6"/>
  <c r="FH17" i="6"/>
  <c r="FI16" i="6"/>
  <c r="FH16" i="6"/>
  <c r="FI12" i="6"/>
  <c r="FH12" i="6"/>
  <c r="FI11" i="6"/>
  <c r="FH11" i="6"/>
  <c r="FI9" i="6"/>
  <c r="FH9" i="6"/>
  <c r="FI8" i="6"/>
  <c r="FH8" i="6"/>
  <c r="FI7" i="6"/>
  <c r="FH7" i="6"/>
  <c r="FI6" i="6"/>
  <c r="FH6" i="6"/>
  <c r="FI5" i="6"/>
  <c r="FH5" i="6"/>
  <c r="FK4" i="6"/>
  <c r="FJ4" i="6"/>
  <c r="FI4" i="6"/>
  <c r="FH4" i="6"/>
  <c r="FK3" i="6"/>
  <c r="FJ3" i="6"/>
  <c r="FI3" i="6"/>
  <c r="FH3" i="6"/>
  <c r="FI2" i="6"/>
  <c r="FH2" i="6"/>
  <c r="FE81" i="6"/>
  <c r="FD81" i="6"/>
  <c r="FE80" i="6"/>
  <c r="FD80" i="6"/>
  <c r="FE79" i="6"/>
  <c r="FD79" i="6"/>
  <c r="FE78" i="6"/>
  <c r="FD78" i="6"/>
  <c r="FE77" i="6"/>
  <c r="FD77" i="6"/>
  <c r="FE76" i="6"/>
  <c r="FD76" i="6"/>
  <c r="FE75" i="6"/>
  <c r="FD75" i="6"/>
  <c r="FE74" i="6"/>
  <c r="FD74" i="6"/>
  <c r="FE73" i="6"/>
  <c r="FD73" i="6"/>
  <c r="FE72" i="6"/>
  <c r="FD72" i="6"/>
  <c r="FE71" i="6"/>
  <c r="FD71" i="6"/>
  <c r="FE70" i="6"/>
  <c r="FD70" i="6"/>
  <c r="FE69" i="6"/>
  <c r="FD69" i="6"/>
  <c r="FE68" i="6"/>
  <c r="FD68" i="6"/>
  <c r="FE67" i="6"/>
  <c r="FD67" i="6"/>
  <c r="FE66" i="6"/>
  <c r="FD66" i="6"/>
  <c r="FE65" i="6"/>
  <c r="FD65" i="6"/>
  <c r="FE64" i="6"/>
  <c r="FD64" i="6"/>
  <c r="FE63" i="6"/>
  <c r="FD63" i="6"/>
  <c r="FE62" i="6"/>
  <c r="FD62" i="6"/>
  <c r="FE61" i="6"/>
  <c r="FD61" i="6"/>
  <c r="FE60" i="6"/>
  <c r="FD60" i="6"/>
  <c r="FE59" i="6"/>
  <c r="FD59" i="6"/>
  <c r="FE58" i="6"/>
  <c r="FD58" i="6"/>
  <c r="FE57" i="6"/>
  <c r="FD57" i="6"/>
  <c r="FE56" i="6"/>
  <c r="FD56" i="6"/>
  <c r="FE55" i="6"/>
  <c r="FD55" i="6"/>
  <c r="FE54" i="6"/>
  <c r="FD54" i="6"/>
  <c r="FE53" i="6"/>
  <c r="FD53" i="6"/>
  <c r="FE52" i="6"/>
  <c r="FD52" i="6"/>
  <c r="FE51" i="6"/>
  <c r="FD51" i="6"/>
  <c r="FE50" i="6"/>
  <c r="FD50" i="6"/>
  <c r="FE49" i="6"/>
  <c r="FD49" i="6"/>
  <c r="FE48" i="6"/>
  <c r="FD48" i="6"/>
  <c r="FE47" i="6"/>
  <c r="FD47" i="6"/>
  <c r="FE46" i="6"/>
  <c r="FD46" i="6"/>
  <c r="FE45" i="6"/>
  <c r="FD45" i="6"/>
  <c r="FE44" i="6"/>
  <c r="FD44" i="6"/>
  <c r="FE43" i="6"/>
  <c r="FD43" i="6"/>
  <c r="FE42" i="6"/>
  <c r="FD42" i="6"/>
  <c r="FE41" i="6"/>
  <c r="FD41" i="6"/>
  <c r="FE40" i="6"/>
  <c r="FD40" i="6"/>
  <c r="FE39" i="6"/>
  <c r="FD39" i="6"/>
  <c r="FE38" i="6"/>
  <c r="FD38" i="6"/>
  <c r="FE37" i="6"/>
  <c r="FD37" i="6"/>
  <c r="FE36" i="6"/>
  <c r="FD36" i="6"/>
  <c r="FE35" i="6"/>
  <c r="FD35" i="6"/>
  <c r="FE34" i="6"/>
  <c r="FD34" i="6"/>
  <c r="FE33" i="6"/>
  <c r="FD33" i="6"/>
  <c r="FE32" i="6"/>
  <c r="FD32" i="6"/>
  <c r="FE31" i="6"/>
  <c r="FD31" i="6"/>
  <c r="FE30" i="6"/>
  <c r="FD30" i="6"/>
  <c r="FE29" i="6"/>
  <c r="FD29" i="6"/>
  <c r="FE28" i="6"/>
  <c r="FD28" i="6"/>
  <c r="FE27" i="6"/>
  <c r="FD27" i="6"/>
  <c r="FE26" i="6"/>
  <c r="FD26" i="6"/>
  <c r="FE25" i="6"/>
  <c r="FD25" i="6"/>
  <c r="FE24" i="6"/>
  <c r="FD24" i="6"/>
  <c r="FE23" i="6"/>
  <c r="FD23" i="6"/>
  <c r="FE22" i="6"/>
  <c r="FD22" i="6"/>
  <c r="FE21" i="6"/>
  <c r="FD21" i="6"/>
  <c r="FE20" i="6"/>
  <c r="FD20" i="6"/>
  <c r="FE19" i="6"/>
  <c r="FD19" i="6"/>
  <c r="FE18" i="6"/>
  <c r="FD18" i="6"/>
  <c r="FE17" i="6"/>
  <c r="FD17" i="6"/>
  <c r="FE16" i="6"/>
  <c r="FD16" i="6"/>
  <c r="FE12" i="6"/>
  <c r="FD12" i="6"/>
  <c r="FE11" i="6"/>
  <c r="FD11" i="6"/>
  <c r="FE9" i="6"/>
  <c r="FD9" i="6"/>
  <c r="FE8" i="6"/>
  <c r="FD8" i="6"/>
  <c r="FD7" i="6"/>
  <c r="FE6" i="6"/>
  <c r="FD6" i="6"/>
  <c r="FE5" i="6"/>
  <c r="FD5" i="6"/>
  <c r="FD4" i="6"/>
  <c r="FD3" i="6"/>
  <c r="FE2" i="6"/>
  <c r="FD2" i="6"/>
  <c r="FA81" i="6"/>
  <c r="EZ81" i="6"/>
  <c r="FA80" i="6"/>
  <c r="EZ80" i="6"/>
  <c r="FA79" i="6"/>
  <c r="EZ79" i="6"/>
  <c r="FA78" i="6"/>
  <c r="EZ78" i="6"/>
  <c r="FA77" i="6"/>
  <c r="EZ77" i="6"/>
  <c r="FA76" i="6"/>
  <c r="EZ76" i="6"/>
  <c r="FA75" i="6"/>
  <c r="EZ75" i="6"/>
  <c r="FA74" i="6"/>
  <c r="EZ74" i="6"/>
  <c r="FA73" i="6"/>
  <c r="EZ73" i="6"/>
  <c r="FA72" i="6"/>
  <c r="EZ72" i="6"/>
  <c r="FA71" i="6"/>
  <c r="EZ71" i="6"/>
  <c r="FA70" i="6"/>
  <c r="EZ70" i="6"/>
  <c r="FA69" i="6"/>
  <c r="EZ69" i="6"/>
  <c r="FA68" i="6"/>
  <c r="EZ68" i="6"/>
  <c r="FA67" i="6"/>
  <c r="EZ67" i="6"/>
  <c r="FA66" i="6"/>
  <c r="EZ66" i="6"/>
  <c r="FA65" i="6"/>
  <c r="EZ65" i="6"/>
  <c r="FA64" i="6"/>
  <c r="EZ64" i="6"/>
  <c r="FA63" i="6"/>
  <c r="EZ63" i="6"/>
  <c r="FA62" i="6"/>
  <c r="EZ62" i="6"/>
  <c r="FA61" i="6"/>
  <c r="EZ61" i="6"/>
  <c r="FA60" i="6"/>
  <c r="EZ60" i="6"/>
  <c r="FA59" i="6"/>
  <c r="EZ59" i="6"/>
  <c r="FA58" i="6"/>
  <c r="EZ58" i="6"/>
  <c r="FA57" i="6"/>
  <c r="EZ57" i="6"/>
  <c r="FA56" i="6"/>
  <c r="EZ56" i="6"/>
  <c r="FA55" i="6"/>
  <c r="EZ55" i="6"/>
  <c r="FA54" i="6"/>
  <c r="EZ54" i="6"/>
  <c r="FA53" i="6"/>
  <c r="EZ53" i="6"/>
  <c r="FA52" i="6"/>
  <c r="EZ52" i="6"/>
  <c r="FA51" i="6"/>
  <c r="EZ51" i="6"/>
  <c r="FA50" i="6"/>
  <c r="EZ50" i="6"/>
  <c r="FA49" i="6"/>
  <c r="EZ49" i="6"/>
  <c r="FA27" i="6"/>
  <c r="EZ27" i="6"/>
  <c r="FA26" i="6"/>
  <c r="EZ26" i="6"/>
  <c r="FA25" i="6"/>
  <c r="EZ25" i="6"/>
  <c r="FA24" i="6"/>
  <c r="EZ24" i="6"/>
  <c r="FA23" i="6"/>
  <c r="EZ23" i="6"/>
  <c r="FA22" i="6"/>
  <c r="EZ22" i="6"/>
  <c r="FA21" i="6"/>
  <c r="EZ21" i="6"/>
  <c r="FA20" i="6"/>
  <c r="EZ20" i="6"/>
  <c r="FA19" i="6"/>
  <c r="EZ19" i="6"/>
  <c r="FA18" i="6"/>
  <c r="EZ18" i="6"/>
  <c r="FA17" i="6"/>
  <c r="EZ17" i="6"/>
  <c r="FA16" i="6"/>
  <c r="EZ16" i="6"/>
  <c r="FA12" i="6"/>
  <c r="EZ12" i="6"/>
  <c r="FA11" i="6"/>
  <c r="EZ11" i="6"/>
  <c r="FA9" i="6"/>
  <c r="EZ9" i="6"/>
  <c r="FA8" i="6"/>
  <c r="EZ8" i="6"/>
  <c r="FA7" i="6"/>
  <c r="EZ7" i="6"/>
  <c r="FA6" i="6"/>
  <c r="EZ6" i="6"/>
  <c r="FA5" i="6"/>
  <c r="EZ5" i="6"/>
  <c r="FC4" i="6"/>
  <c r="FB4" i="6"/>
  <c r="FA4" i="6"/>
  <c r="EZ4" i="6"/>
  <c r="FC3" i="6"/>
  <c r="FB3" i="6"/>
  <c r="FA3" i="6"/>
  <c r="EZ3" i="6"/>
  <c r="FA2" i="6"/>
  <c r="EZ2" i="6"/>
  <c r="EE81" i="6"/>
  <c r="ED81" i="6"/>
  <c r="EC81" i="6"/>
  <c r="EB81" i="6"/>
  <c r="EE80" i="6"/>
  <c r="ED80" i="6"/>
  <c r="EC80" i="6"/>
  <c r="EB80" i="6"/>
  <c r="EE79" i="6"/>
  <c r="ED79" i="6"/>
  <c r="EC79" i="6"/>
  <c r="EB79" i="6"/>
  <c r="EE78" i="6"/>
  <c r="ED78" i="6"/>
  <c r="EC78" i="6"/>
  <c r="EB78" i="6"/>
  <c r="EE77" i="6"/>
  <c r="ED77" i="6"/>
  <c r="EC77" i="6"/>
  <c r="EB77" i="6"/>
  <c r="EE76" i="6"/>
  <c r="ED76" i="6"/>
  <c r="EC76" i="6"/>
  <c r="EB76" i="6"/>
  <c r="EE75" i="6"/>
  <c r="ED75" i="6"/>
  <c r="EC75" i="6"/>
  <c r="EB75" i="6"/>
  <c r="EE74" i="6"/>
  <c r="ED74" i="6"/>
  <c r="EC74" i="6"/>
  <c r="EB74" i="6"/>
  <c r="EE73" i="6"/>
  <c r="ED73" i="6"/>
  <c r="EC73" i="6"/>
  <c r="EB73" i="6"/>
  <c r="EE72" i="6"/>
  <c r="ED72" i="6"/>
  <c r="EC72" i="6"/>
  <c r="EB72" i="6"/>
  <c r="EE71" i="6"/>
  <c r="ED71" i="6"/>
  <c r="EC71" i="6"/>
  <c r="EB71" i="6"/>
  <c r="EE70" i="6"/>
  <c r="ED70" i="6"/>
  <c r="EC70" i="6"/>
  <c r="EB70" i="6"/>
  <c r="EE69" i="6"/>
  <c r="ED69" i="6"/>
  <c r="EC69" i="6"/>
  <c r="EB69" i="6"/>
  <c r="EE68" i="6"/>
  <c r="ED68" i="6"/>
  <c r="EC68" i="6"/>
  <c r="EB68" i="6"/>
  <c r="EE67" i="6"/>
  <c r="ED67" i="6"/>
  <c r="EC67" i="6"/>
  <c r="EB67" i="6"/>
  <c r="EE66" i="6"/>
  <c r="ED66" i="6"/>
  <c r="EC66" i="6"/>
  <c r="EB66" i="6"/>
  <c r="EE65" i="6"/>
  <c r="ED65" i="6"/>
  <c r="EC65" i="6"/>
  <c r="EB65" i="6"/>
  <c r="EE64" i="6"/>
  <c r="ED64" i="6"/>
  <c r="EC64" i="6"/>
  <c r="EB64" i="6"/>
  <c r="EE63" i="6"/>
  <c r="ED63" i="6"/>
  <c r="EC63" i="6"/>
  <c r="EB63" i="6"/>
  <c r="EE62" i="6"/>
  <c r="ED62" i="6"/>
  <c r="EC62" i="6"/>
  <c r="EB62" i="6"/>
  <c r="EE61" i="6"/>
  <c r="ED61" i="6"/>
  <c r="EC61" i="6"/>
  <c r="EB61" i="6"/>
  <c r="EE60" i="6"/>
  <c r="ED60" i="6"/>
  <c r="EC60" i="6"/>
  <c r="EB60" i="6"/>
  <c r="EE59" i="6"/>
  <c r="ED59" i="6"/>
  <c r="EC59" i="6"/>
  <c r="EB59" i="6"/>
  <c r="EE58" i="6"/>
  <c r="ED58" i="6"/>
  <c r="EC58" i="6"/>
  <c r="EB58" i="6"/>
  <c r="EE57" i="6"/>
  <c r="ED57" i="6"/>
  <c r="EC57" i="6"/>
  <c r="EB57" i="6"/>
  <c r="EE56" i="6"/>
  <c r="ED56" i="6"/>
  <c r="EC56" i="6"/>
  <c r="EB56" i="6"/>
  <c r="EE55" i="6"/>
  <c r="ED55" i="6"/>
  <c r="EC55" i="6"/>
  <c r="EB55" i="6"/>
  <c r="EE54" i="6"/>
  <c r="ED54" i="6"/>
  <c r="EC54" i="6"/>
  <c r="EB54" i="6"/>
  <c r="EE53" i="6"/>
  <c r="ED53" i="6"/>
  <c r="EC53" i="6"/>
  <c r="EB53" i="6"/>
  <c r="EE52" i="6"/>
  <c r="ED52" i="6"/>
  <c r="EC52" i="6"/>
  <c r="EB52" i="6"/>
  <c r="EE51" i="6"/>
  <c r="ED51" i="6"/>
  <c r="EC51" i="6"/>
  <c r="EB51" i="6"/>
  <c r="EE50" i="6"/>
  <c r="ED50" i="6"/>
  <c r="EC50" i="6"/>
  <c r="EB50" i="6"/>
  <c r="EE49" i="6"/>
  <c r="ED49" i="6"/>
  <c r="EC49" i="6"/>
  <c r="EB49" i="6"/>
  <c r="EE48" i="6"/>
  <c r="ED48" i="6"/>
  <c r="EC48" i="6"/>
  <c r="EB48" i="6"/>
  <c r="EE47" i="6"/>
  <c r="ED47" i="6"/>
  <c r="EC47" i="6"/>
  <c r="EB47" i="6"/>
  <c r="EE46" i="6"/>
  <c r="ED46" i="6"/>
  <c r="EC46" i="6"/>
  <c r="EB46" i="6"/>
  <c r="EE45" i="6"/>
  <c r="ED45" i="6"/>
  <c r="EC45" i="6"/>
  <c r="EB45" i="6"/>
  <c r="EE44" i="6"/>
  <c r="ED44" i="6"/>
  <c r="EC44" i="6"/>
  <c r="EB44" i="6"/>
  <c r="EE43" i="6"/>
  <c r="ED43" i="6"/>
  <c r="EC43" i="6"/>
  <c r="EB43" i="6"/>
  <c r="EE42" i="6"/>
  <c r="ED42" i="6"/>
  <c r="EC42" i="6"/>
  <c r="EB42" i="6"/>
  <c r="EE41" i="6"/>
  <c r="ED41" i="6"/>
  <c r="EC41" i="6"/>
  <c r="EB41" i="6"/>
  <c r="EE40" i="6"/>
  <c r="ED40" i="6"/>
  <c r="EC40" i="6"/>
  <c r="EB40" i="6"/>
  <c r="EE39" i="6"/>
  <c r="ED39" i="6"/>
  <c r="EC39" i="6"/>
  <c r="EB39" i="6"/>
  <c r="EE38" i="6"/>
  <c r="ED38" i="6"/>
  <c r="EC38" i="6"/>
  <c r="EB38" i="6"/>
  <c r="EE37" i="6"/>
  <c r="ED37" i="6"/>
  <c r="EC37" i="6"/>
  <c r="EB37" i="6"/>
  <c r="EE36" i="6"/>
  <c r="ED36" i="6"/>
  <c r="EC36" i="6"/>
  <c r="EB36" i="6"/>
  <c r="EE35" i="6"/>
  <c r="ED35" i="6"/>
  <c r="EC35" i="6"/>
  <c r="EB35" i="6"/>
  <c r="EE34" i="6"/>
  <c r="ED34" i="6"/>
  <c r="EC34" i="6"/>
  <c r="EB34" i="6"/>
  <c r="EE33" i="6"/>
  <c r="ED33" i="6"/>
  <c r="EC33" i="6"/>
  <c r="EB33" i="6"/>
  <c r="EE32" i="6"/>
  <c r="ED32" i="6"/>
  <c r="EC32" i="6"/>
  <c r="EB32" i="6"/>
  <c r="EE31" i="6"/>
  <c r="ED31" i="6"/>
  <c r="EC31" i="6"/>
  <c r="EB31" i="6"/>
  <c r="EE30" i="6"/>
  <c r="ED30" i="6"/>
  <c r="EC30" i="6"/>
  <c r="EB30" i="6"/>
  <c r="EE29" i="6"/>
  <c r="ED29" i="6"/>
  <c r="EC29" i="6"/>
  <c r="EB29" i="6"/>
  <c r="EE28" i="6"/>
  <c r="ED28" i="6"/>
  <c r="EC28" i="6"/>
  <c r="EB28" i="6"/>
  <c r="EE27" i="6"/>
  <c r="ED27" i="6"/>
  <c r="EC27" i="6"/>
  <c r="EB27" i="6"/>
  <c r="EE26" i="6"/>
  <c r="ED26" i="6"/>
  <c r="EC26" i="6"/>
  <c r="EB26" i="6"/>
  <c r="EE25" i="6"/>
  <c r="ED25" i="6"/>
  <c r="EC25" i="6"/>
  <c r="EB25" i="6"/>
  <c r="EE24" i="6"/>
  <c r="ED24" i="6"/>
  <c r="EC24" i="6"/>
  <c r="EB24" i="6"/>
  <c r="EE23" i="6"/>
  <c r="ED23" i="6"/>
  <c r="EC23" i="6"/>
  <c r="EB23" i="6"/>
  <c r="EE22" i="6"/>
  <c r="ED22" i="6"/>
  <c r="EC22" i="6"/>
  <c r="EB22" i="6"/>
  <c r="EE21" i="6"/>
  <c r="ED21" i="6"/>
  <c r="EC21" i="6"/>
  <c r="EB21" i="6"/>
  <c r="EE20" i="6"/>
  <c r="ED20" i="6"/>
  <c r="EC20" i="6"/>
  <c r="EB20" i="6"/>
  <c r="EE19" i="6"/>
  <c r="ED19" i="6"/>
  <c r="EC19" i="6"/>
  <c r="EB19" i="6"/>
  <c r="EE18" i="6"/>
  <c r="ED18" i="6"/>
  <c r="EC18" i="6"/>
  <c r="EB18" i="6"/>
  <c r="EE17" i="6"/>
  <c r="ED17" i="6"/>
  <c r="EC17" i="6"/>
  <c r="EB17" i="6"/>
  <c r="EE16" i="6"/>
  <c r="ED16" i="6"/>
  <c r="EC16" i="6"/>
  <c r="EB16" i="6"/>
  <c r="EE12" i="6"/>
  <c r="ED12" i="6"/>
  <c r="EC12" i="6"/>
  <c r="EB12" i="6"/>
  <c r="EE11" i="6"/>
  <c r="ED11" i="6"/>
  <c r="EC11" i="6"/>
  <c r="EB11" i="6"/>
  <c r="EE9" i="6"/>
  <c r="ED9" i="6"/>
  <c r="EC9" i="6"/>
  <c r="EB9" i="6"/>
  <c r="EE8" i="6"/>
  <c r="ED8" i="6"/>
  <c r="EC8" i="6"/>
  <c r="EB8" i="6"/>
  <c r="EE7" i="6"/>
  <c r="ED7" i="6"/>
  <c r="EC7" i="6"/>
  <c r="EB7" i="6"/>
  <c r="EE6" i="6"/>
  <c r="ED6" i="6"/>
  <c r="EC6" i="6"/>
  <c r="EB6" i="6"/>
  <c r="EE5" i="6"/>
  <c r="ED5" i="6"/>
  <c r="EC5" i="6"/>
  <c r="EB5" i="6"/>
  <c r="EG4" i="6"/>
  <c r="EF4" i="6"/>
  <c r="EE4" i="6"/>
  <c r="ED4" i="6"/>
  <c r="EC4" i="6"/>
  <c r="EB4" i="6"/>
  <c r="EG3" i="6"/>
  <c r="EF3" i="6"/>
  <c r="EE3" i="6"/>
  <c r="ED3" i="6"/>
  <c r="EC3" i="6"/>
  <c r="EB3" i="6"/>
  <c r="EE2" i="6"/>
  <c r="ED2" i="6"/>
  <c r="EC2" i="6"/>
  <c r="EB2" i="6"/>
  <c r="DY81" i="6"/>
  <c r="DX81" i="6"/>
  <c r="DW81" i="6"/>
  <c r="DV81" i="6"/>
  <c r="DY80" i="6"/>
  <c r="DX80" i="6"/>
  <c r="DW80" i="6"/>
  <c r="DV80" i="6"/>
  <c r="DY79" i="6"/>
  <c r="DX79" i="6"/>
  <c r="DW79" i="6"/>
  <c r="DV79" i="6"/>
  <c r="DY78" i="6"/>
  <c r="DX78" i="6"/>
  <c r="DW78" i="6"/>
  <c r="DV78" i="6"/>
  <c r="DY77" i="6"/>
  <c r="DX77" i="6"/>
  <c r="DW77" i="6"/>
  <c r="DV77" i="6"/>
  <c r="DY76" i="6"/>
  <c r="DX76" i="6"/>
  <c r="DW76" i="6"/>
  <c r="DV76" i="6"/>
  <c r="DY75" i="6"/>
  <c r="DX75" i="6"/>
  <c r="DW75" i="6"/>
  <c r="DV75" i="6"/>
  <c r="DY74" i="6"/>
  <c r="DX74" i="6"/>
  <c r="DW74" i="6"/>
  <c r="DV74" i="6"/>
  <c r="DY73" i="6"/>
  <c r="DX73" i="6"/>
  <c r="DW73" i="6"/>
  <c r="DV73" i="6"/>
  <c r="DY72" i="6"/>
  <c r="DX72" i="6"/>
  <c r="DW72" i="6"/>
  <c r="DV72" i="6"/>
  <c r="DY71" i="6"/>
  <c r="DX71" i="6"/>
  <c r="DW71" i="6"/>
  <c r="DV71" i="6"/>
  <c r="DY70" i="6"/>
  <c r="DX70" i="6"/>
  <c r="DW70" i="6"/>
  <c r="DV70" i="6"/>
  <c r="DY69" i="6"/>
  <c r="DX69" i="6"/>
  <c r="DW69" i="6"/>
  <c r="DV69" i="6"/>
  <c r="DY68" i="6"/>
  <c r="DX68" i="6"/>
  <c r="DW68" i="6"/>
  <c r="DV68" i="6"/>
  <c r="DY67" i="6"/>
  <c r="DX67" i="6"/>
  <c r="DW67" i="6"/>
  <c r="DV67" i="6"/>
  <c r="DY66" i="6"/>
  <c r="DX66" i="6"/>
  <c r="DW66" i="6"/>
  <c r="DV66" i="6"/>
  <c r="DY65" i="6"/>
  <c r="DX65" i="6"/>
  <c r="DW65" i="6"/>
  <c r="DV65" i="6"/>
  <c r="DY64" i="6"/>
  <c r="DX64" i="6"/>
  <c r="DW64" i="6"/>
  <c r="DV64" i="6"/>
  <c r="DY63" i="6"/>
  <c r="DX63" i="6"/>
  <c r="DW63" i="6"/>
  <c r="DV63" i="6"/>
  <c r="DY62" i="6"/>
  <c r="DX62" i="6"/>
  <c r="DW62" i="6"/>
  <c r="DV62" i="6"/>
  <c r="DY61" i="6"/>
  <c r="DX61" i="6"/>
  <c r="DW61" i="6"/>
  <c r="DV61" i="6"/>
  <c r="DY60" i="6"/>
  <c r="DX60" i="6"/>
  <c r="DW60" i="6"/>
  <c r="DV60" i="6"/>
  <c r="DY59" i="6"/>
  <c r="DX59" i="6"/>
  <c r="DW59" i="6"/>
  <c r="DV59" i="6"/>
  <c r="DY58" i="6"/>
  <c r="DX58" i="6"/>
  <c r="DW58" i="6"/>
  <c r="DV58" i="6"/>
  <c r="DY57" i="6"/>
  <c r="DX57" i="6"/>
  <c r="DW57" i="6"/>
  <c r="DV57" i="6"/>
  <c r="DY56" i="6"/>
  <c r="DX56" i="6"/>
  <c r="DW56" i="6"/>
  <c r="DV56" i="6"/>
  <c r="DY55" i="6"/>
  <c r="DX55" i="6"/>
  <c r="DW55" i="6"/>
  <c r="DV55" i="6"/>
  <c r="DY54" i="6"/>
  <c r="DX54" i="6"/>
  <c r="DW54" i="6"/>
  <c r="DV54" i="6"/>
  <c r="DY53" i="6"/>
  <c r="DX53" i="6"/>
  <c r="DW53" i="6"/>
  <c r="DV53" i="6"/>
  <c r="DY52" i="6"/>
  <c r="DX52" i="6"/>
  <c r="DW52" i="6"/>
  <c r="DV52" i="6"/>
  <c r="DY51" i="6"/>
  <c r="DX51" i="6"/>
  <c r="DW51" i="6"/>
  <c r="DV51" i="6"/>
  <c r="DY50" i="6"/>
  <c r="DX50" i="6"/>
  <c r="DW50" i="6"/>
  <c r="DV50" i="6"/>
  <c r="DY49" i="6"/>
  <c r="DX49" i="6"/>
  <c r="DW49" i="6"/>
  <c r="DV49" i="6"/>
  <c r="DY48" i="6"/>
  <c r="DX48" i="6"/>
  <c r="DW48" i="6"/>
  <c r="DV48" i="6"/>
  <c r="DY47" i="6"/>
  <c r="DX47" i="6"/>
  <c r="DW47" i="6"/>
  <c r="DV47" i="6"/>
  <c r="DY46" i="6"/>
  <c r="DX46" i="6"/>
  <c r="DW46" i="6"/>
  <c r="DV46" i="6"/>
  <c r="DY45" i="6"/>
  <c r="DX45" i="6"/>
  <c r="DW45" i="6"/>
  <c r="DV45" i="6"/>
  <c r="DY44" i="6"/>
  <c r="DX44" i="6"/>
  <c r="DW44" i="6"/>
  <c r="DV44" i="6"/>
  <c r="DY43" i="6"/>
  <c r="DX43" i="6"/>
  <c r="DW43" i="6"/>
  <c r="DV43" i="6"/>
  <c r="DY42" i="6"/>
  <c r="DX42" i="6"/>
  <c r="DW42" i="6"/>
  <c r="DV42" i="6"/>
  <c r="DY41" i="6"/>
  <c r="DX41" i="6"/>
  <c r="DW41" i="6"/>
  <c r="DV41" i="6"/>
  <c r="DY40" i="6"/>
  <c r="DX40" i="6"/>
  <c r="DW40" i="6"/>
  <c r="DV40" i="6"/>
  <c r="DY39" i="6"/>
  <c r="DX39" i="6"/>
  <c r="DW39" i="6"/>
  <c r="DV39" i="6"/>
  <c r="DY38" i="6"/>
  <c r="DX38" i="6"/>
  <c r="DW38" i="6"/>
  <c r="DV38" i="6"/>
  <c r="DY37" i="6"/>
  <c r="DX37" i="6"/>
  <c r="DW37" i="6"/>
  <c r="DV37" i="6"/>
  <c r="DY36" i="6"/>
  <c r="DX36" i="6"/>
  <c r="DW36" i="6"/>
  <c r="DV36" i="6"/>
  <c r="DY35" i="6"/>
  <c r="DX35" i="6"/>
  <c r="DW35" i="6"/>
  <c r="DV35" i="6"/>
  <c r="DY34" i="6"/>
  <c r="DX34" i="6"/>
  <c r="DW34" i="6"/>
  <c r="DV34" i="6"/>
  <c r="DY33" i="6"/>
  <c r="DX33" i="6"/>
  <c r="DW33" i="6"/>
  <c r="DV33" i="6"/>
  <c r="DY32" i="6"/>
  <c r="DX32" i="6"/>
  <c r="DW32" i="6"/>
  <c r="DV32" i="6"/>
  <c r="DY31" i="6"/>
  <c r="DX31" i="6"/>
  <c r="DW31" i="6"/>
  <c r="DV31" i="6"/>
  <c r="DY30" i="6"/>
  <c r="DX30" i="6"/>
  <c r="DW30" i="6"/>
  <c r="DV30" i="6"/>
  <c r="DY29" i="6"/>
  <c r="DX29" i="6"/>
  <c r="DW29" i="6"/>
  <c r="DV29" i="6"/>
  <c r="DY28" i="6"/>
  <c r="DX28" i="6"/>
  <c r="DW28" i="6"/>
  <c r="DV28" i="6"/>
  <c r="DY27" i="6"/>
  <c r="DX27" i="6"/>
  <c r="DW27" i="6"/>
  <c r="DV27" i="6"/>
  <c r="DY26" i="6"/>
  <c r="DX26" i="6"/>
  <c r="DW26" i="6"/>
  <c r="DV26" i="6"/>
  <c r="DY25" i="6"/>
  <c r="DX25" i="6"/>
  <c r="DW25" i="6"/>
  <c r="DV25" i="6"/>
  <c r="DY24" i="6"/>
  <c r="DX24" i="6"/>
  <c r="DW24" i="6"/>
  <c r="DV24" i="6"/>
  <c r="DY23" i="6"/>
  <c r="DX23" i="6"/>
  <c r="DW23" i="6"/>
  <c r="DV23" i="6"/>
  <c r="DY22" i="6"/>
  <c r="DX22" i="6"/>
  <c r="DW22" i="6"/>
  <c r="DV22" i="6"/>
  <c r="DY21" i="6"/>
  <c r="DX21" i="6"/>
  <c r="DW21" i="6"/>
  <c r="DV21" i="6"/>
  <c r="DY20" i="6"/>
  <c r="DX20" i="6"/>
  <c r="DW20" i="6"/>
  <c r="DV20" i="6"/>
  <c r="DY19" i="6"/>
  <c r="DX19" i="6"/>
  <c r="DW19" i="6"/>
  <c r="DV19" i="6"/>
  <c r="DY18" i="6"/>
  <c r="DX18" i="6"/>
  <c r="DW18" i="6"/>
  <c r="DV18" i="6"/>
  <c r="DY17" i="6"/>
  <c r="DX17" i="6"/>
  <c r="DW17" i="6"/>
  <c r="DV17" i="6"/>
  <c r="DY16" i="6"/>
  <c r="DX16" i="6"/>
  <c r="DW16" i="6"/>
  <c r="DV16" i="6"/>
  <c r="DY12" i="6"/>
  <c r="DX12" i="6"/>
  <c r="DW12" i="6"/>
  <c r="DV12" i="6"/>
  <c r="DY11" i="6"/>
  <c r="DX11" i="6"/>
  <c r="DW11" i="6"/>
  <c r="DV11" i="6"/>
  <c r="DY9" i="6"/>
  <c r="DX9" i="6"/>
  <c r="DW9" i="6"/>
  <c r="DV9" i="6"/>
  <c r="DY8" i="6"/>
  <c r="DX8" i="6"/>
  <c r="DW8" i="6"/>
  <c r="DV8" i="6"/>
  <c r="DY7" i="6"/>
  <c r="DX7" i="6"/>
  <c r="DW7" i="6"/>
  <c r="DV7" i="6"/>
  <c r="DY6" i="6"/>
  <c r="DX6" i="6"/>
  <c r="DW6" i="6"/>
  <c r="DV6" i="6"/>
  <c r="DY5" i="6"/>
  <c r="DX5" i="6"/>
  <c r="DW5" i="6"/>
  <c r="DV5" i="6"/>
  <c r="EA4" i="6"/>
  <c r="DZ4" i="6"/>
  <c r="DY4" i="6"/>
  <c r="DX4" i="6"/>
  <c r="DW4" i="6"/>
  <c r="DV4" i="6"/>
  <c r="EA3" i="6"/>
  <c r="DZ3" i="6"/>
  <c r="DY3" i="6"/>
  <c r="DX3" i="6"/>
  <c r="DW3" i="6"/>
  <c r="DV3" i="6"/>
  <c r="DY2" i="6"/>
  <c r="DX2" i="6"/>
  <c r="DW2" i="6"/>
  <c r="DV2" i="6"/>
  <c r="DS81" i="6"/>
  <c r="DR81" i="6"/>
  <c r="DQ81" i="6"/>
  <c r="DP81" i="6"/>
  <c r="DS80" i="6"/>
  <c r="DQ80" i="6"/>
  <c r="DP80" i="6"/>
  <c r="DS79" i="6"/>
  <c r="DR79" i="6"/>
  <c r="DQ79" i="6"/>
  <c r="DP79" i="6"/>
  <c r="DS78" i="6"/>
  <c r="DR78" i="6"/>
  <c r="DQ78" i="6"/>
  <c r="DP78" i="6"/>
  <c r="DS77" i="6"/>
  <c r="DR77" i="6"/>
  <c r="DQ77" i="6"/>
  <c r="DP77" i="6"/>
  <c r="DS76" i="6"/>
  <c r="DR76" i="6"/>
  <c r="DQ76" i="6"/>
  <c r="DP76" i="6"/>
  <c r="DS75" i="6"/>
  <c r="DR75" i="6"/>
  <c r="DQ75" i="6"/>
  <c r="DP75" i="6"/>
  <c r="DS74" i="6"/>
  <c r="DR74" i="6"/>
  <c r="DQ74" i="6"/>
  <c r="DP74" i="6"/>
  <c r="DS73" i="6"/>
  <c r="DR73" i="6"/>
  <c r="DQ73" i="6"/>
  <c r="DP73" i="6"/>
  <c r="DS72" i="6"/>
  <c r="DR72" i="6"/>
  <c r="DQ72" i="6"/>
  <c r="DP72" i="6"/>
  <c r="DS71" i="6"/>
  <c r="DR71" i="6"/>
  <c r="DQ71" i="6"/>
  <c r="DP71" i="6"/>
  <c r="DS70" i="6"/>
  <c r="DR70" i="6"/>
  <c r="DQ70" i="6"/>
  <c r="DP70" i="6"/>
  <c r="DS69" i="6"/>
  <c r="DR69" i="6"/>
  <c r="DQ69" i="6"/>
  <c r="DP69" i="6"/>
  <c r="DS68" i="6"/>
  <c r="DR68" i="6"/>
  <c r="DQ68" i="6"/>
  <c r="DP68" i="6"/>
  <c r="DS67" i="6"/>
  <c r="DR67" i="6"/>
  <c r="DQ67" i="6"/>
  <c r="DP67" i="6"/>
  <c r="DS66" i="6"/>
  <c r="DR66" i="6"/>
  <c r="DQ66" i="6"/>
  <c r="DP66" i="6"/>
  <c r="DS65" i="6"/>
  <c r="DR65" i="6"/>
  <c r="DQ65" i="6"/>
  <c r="DP65" i="6"/>
  <c r="DS64" i="6"/>
  <c r="DQ64" i="6"/>
  <c r="DP64" i="6"/>
  <c r="DS63" i="6"/>
  <c r="DQ63" i="6"/>
  <c r="DP63" i="6"/>
  <c r="DS62" i="6"/>
  <c r="DR62" i="6"/>
  <c r="DQ62" i="6"/>
  <c r="DP62" i="6"/>
  <c r="DS61" i="6"/>
  <c r="DR61" i="6"/>
  <c r="DQ61" i="6"/>
  <c r="DP61" i="6"/>
  <c r="DS60" i="6"/>
  <c r="DR60" i="6"/>
  <c r="DQ60" i="6"/>
  <c r="DP60" i="6"/>
  <c r="DS59" i="6"/>
  <c r="DR59" i="6"/>
  <c r="DQ59" i="6"/>
  <c r="DP59" i="6"/>
  <c r="DS58" i="6"/>
  <c r="DR58" i="6"/>
  <c r="DQ58" i="6"/>
  <c r="DP58" i="6"/>
  <c r="DS57" i="6"/>
  <c r="DR57" i="6"/>
  <c r="DQ57" i="6"/>
  <c r="DP57" i="6"/>
  <c r="DS56" i="6"/>
  <c r="DR56" i="6"/>
  <c r="DQ56" i="6"/>
  <c r="DP56" i="6"/>
  <c r="DS55" i="6"/>
  <c r="DR55" i="6"/>
  <c r="DQ55" i="6"/>
  <c r="DP55" i="6"/>
  <c r="DS54" i="6"/>
  <c r="DR54" i="6"/>
  <c r="DQ54" i="6"/>
  <c r="DP54" i="6"/>
  <c r="DS53" i="6"/>
  <c r="DR53" i="6"/>
  <c r="DQ53" i="6"/>
  <c r="DP53" i="6"/>
  <c r="DS52" i="6"/>
  <c r="DR52" i="6"/>
  <c r="DQ52" i="6"/>
  <c r="DP52" i="6"/>
  <c r="DS51" i="6"/>
  <c r="DR51" i="6"/>
  <c r="DQ51" i="6"/>
  <c r="DP51" i="6"/>
  <c r="DS50" i="6"/>
  <c r="DR50" i="6"/>
  <c r="DQ50" i="6"/>
  <c r="DP50" i="6"/>
  <c r="DS49" i="6"/>
  <c r="DR49" i="6"/>
  <c r="DQ49" i="6"/>
  <c r="DP49" i="6"/>
  <c r="DS48" i="6"/>
  <c r="DR48" i="6"/>
  <c r="DQ48" i="6"/>
  <c r="DP48" i="6"/>
  <c r="DS47" i="6"/>
  <c r="DR47" i="6"/>
  <c r="DQ47" i="6"/>
  <c r="DP47" i="6"/>
  <c r="DS46" i="6"/>
  <c r="DR46" i="6"/>
  <c r="DQ46" i="6"/>
  <c r="DP46" i="6"/>
  <c r="DS45" i="6"/>
  <c r="DR45" i="6"/>
  <c r="DQ45" i="6"/>
  <c r="DP45" i="6"/>
  <c r="DS44" i="6"/>
  <c r="DR44" i="6"/>
  <c r="DQ44" i="6"/>
  <c r="DP44" i="6"/>
  <c r="DS43" i="6"/>
  <c r="DR43" i="6"/>
  <c r="DQ43" i="6"/>
  <c r="DP43" i="6"/>
  <c r="DS42" i="6"/>
  <c r="DR42" i="6"/>
  <c r="DQ42" i="6"/>
  <c r="DP42" i="6"/>
  <c r="DS41" i="6"/>
  <c r="DR41" i="6"/>
  <c r="DQ41" i="6"/>
  <c r="DP41" i="6"/>
  <c r="DS40" i="6"/>
  <c r="DR40" i="6"/>
  <c r="DQ40" i="6"/>
  <c r="DP40" i="6"/>
  <c r="DS39" i="6"/>
  <c r="DR39" i="6"/>
  <c r="DQ39" i="6"/>
  <c r="DP39" i="6"/>
  <c r="DS38" i="6"/>
  <c r="DR38" i="6"/>
  <c r="DQ38" i="6"/>
  <c r="DP38" i="6"/>
  <c r="DS37" i="6"/>
  <c r="DR37" i="6"/>
  <c r="DQ37" i="6"/>
  <c r="DP37" i="6"/>
  <c r="DS36" i="6"/>
  <c r="DR36" i="6"/>
  <c r="DQ36" i="6"/>
  <c r="DP36" i="6"/>
  <c r="DS35" i="6"/>
  <c r="DR35" i="6"/>
  <c r="DQ35" i="6"/>
  <c r="DP35" i="6"/>
  <c r="DS34" i="6"/>
  <c r="DR34" i="6"/>
  <c r="DQ34" i="6"/>
  <c r="DP34" i="6"/>
  <c r="DS33" i="6"/>
  <c r="DR33" i="6"/>
  <c r="DQ33" i="6"/>
  <c r="DP33" i="6"/>
  <c r="DS32" i="6"/>
  <c r="DR32" i="6"/>
  <c r="DQ32" i="6"/>
  <c r="DP32" i="6"/>
  <c r="DS31" i="6"/>
  <c r="DR31" i="6"/>
  <c r="DQ31" i="6"/>
  <c r="DP31" i="6"/>
  <c r="DS30" i="6"/>
  <c r="DR30" i="6"/>
  <c r="DQ30" i="6"/>
  <c r="DP30" i="6"/>
  <c r="DS29" i="6"/>
  <c r="DR29" i="6"/>
  <c r="DQ29" i="6"/>
  <c r="DP29" i="6"/>
  <c r="DS28" i="6"/>
  <c r="DR28" i="6"/>
  <c r="DQ28" i="6"/>
  <c r="DP28" i="6"/>
  <c r="DS27" i="6"/>
  <c r="DR27" i="6"/>
  <c r="DQ27" i="6"/>
  <c r="DP27" i="6"/>
  <c r="DS26" i="6"/>
  <c r="DR26" i="6"/>
  <c r="DQ26" i="6"/>
  <c r="DP26" i="6"/>
  <c r="DS25" i="6"/>
  <c r="DR25" i="6"/>
  <c r="DQ25" i="6"/>
  <c r="DP25" i="6"/>
  <c r="DS24" i="6"/>
  <c r="DR24" i="6"/>
  <c r="DQ24" i="6"/>
  <c r="DP24" i="6"/>
  <c r="DS23" i="6"/>
  <c r="DR23" i="6"/>
  <c r="DQ23" i="6"/>
  <c r="DP23" i="6"/>
  <c r="DS22" i="6"/>
  <c r="DR22" i="6"/>
  <c r="DQ22" i="6"/>
  <c r="DP22" i="6"/>
  <c r="DS21" i="6"/>
  <c r="DR21" i="6"/>
  <c r="DQ21" i="6"/>
  <c r="DP21" i="6"/>
  <c r="DS20" i="6"/>
  <c r="DR20" i="6"/>
  <c r="DQ20" i="6"/>
  <c r="DP20" i="6"/>
  <c r="DS19" i="6"/>
  <c r="DR19" i="6"/>
  <c r="DQ19" i="6"/>
  <c r="DP19" i="6"/>
  <c r="DS18" i="6"/>
  <c r="DR18" i="6"/>
  <c r="DQ18" i="6"/>
  <c r="DP18" i="6"/>
  <c r="DS17" i="6"/>
  <c r="DR17" i="6"/>
  <c r="DQ17" i="6"/>
  <c r="DP17" i="6"/>
  <c r="DS16" i="6"/>
  <c r="DR16" i="6"/>
  <c r="DQ16" i="6"/>
  <c r="DP16" i="6"/>
  <c r="DS12" i="6"/>
  <c r="DR12" i="6"/>
  <c r="DQ12" i="6"/>
  <c r="DP12" i="6"/>
  <c r="DS11" i="6"/>
  <c r="DR11" i="6"/>
  <c r="DQ11" i="6"/>
  <c r="DP11" i="6"/>
  <c r="DS9" i="6"/>
  <c r="DR9" i="6"/>
  <c r="DQ9" i="6"/>
  <c r="DP9" i="6"/>
  <c r="DS8" i="6"/>
  <c r="DR8" i="6"/>
  <c r="DQ8" i="6"/>
  <c r="DP8" i="6"/>
  <c r="DS7" i="6"/>
  <c r="DR7" i="6"/>
  <c r="DQ7" i="6"/>
  <c r="DP7" i="6"/>
  <c r="DS6" i="6"/>
  <c r="DR6" i="6"/>
  <c r="DQ6" i="6"/>
  <c r="DP6" i="6"/>
  <c r="DS5" i="6"/>
  <c r="DR5" i="6"/>
  <c r="DQ5" i="6"/>
  <c r="DP5" i="6"/>
  <c r="DP4" i="6"/>
  <c r="DP3" i="6"/>
  <c r="DS2" i="6"/>
  <c r="DR2" i="6"/>
  <c r="DQ2" i="6"/>
  <c r="DP2" i="6"/>
  <c r="DM81" i="6"/>
  <c r="DN81" i="6" s="1"/>
  <c r="DO81" i="6" s="1"/>
  <c r="DM80" i="6"/>
  <c r="DN80" i="6" s="1"/>
  <c r="DO80" i="6" s="1"/>
  <c r="DM79" i="6"/>
  <c r="DN79" i="6" s="1"/>
  <c r="DO79" i="6" s="1"/>
  <c r="DM78" i="6"/>
  <c r="DN78" i="6" s="1"/>
  <c r="DO78" i="6" s="1"/>
  <c r="DM77" i="6"/>
  <c r="DN77" i="6" s="1"/>
  <c r="DO77" i="6" s="1"/>
  <c r="DM76" i="6"/>
  <c r="DN76" i="6" s="1"/>
  <c r="DO76" i="6" s="1"/>
  <c r="DM75" i="6"/>
  <c r="DN75" i="6" s="1"/>
  <c r="DO75" i="6" s="1"/>
  <c r="DM74" i="6"/>
  <c r="DN74" i="6" s="1"/>
  <c r="DO74" i="6" s="1"/>
  <c r="DM73" i="6"/>
  <c r="DN73" i="6" s="1"/>
  <c r="DO73" i="6" s="1"/>
  <c r="DM72" i="6"/>
  <c r="DN72" i="6" s="1"/>
  <c r="DO72" i="6" s="1"/>
  <c r="DM71" i="6"/>
  <c r="DN71" i="6" s="1"/>
  <c r="DO71" i="6" s="1"/>
  <c r="DM70" i="6"/>
  <c r="DN70" i="6" s="1"/>
  <c r="DO70" i="6" s="1"/>
  <c r="DM69" i="6"/>
  <c r="DN69" i="6" s="1"/>
  <c r="DO69" i="6" s="1"/>
  <c r="DM68" i="6"/>
  <c r="DN68" i="6" s="1"/>
  <c r="DO68" i="6" s="1"/>
  <c r="DM67" i="6"/>
  <c r="DN67" i="6" s="1"/>
  <c r="DO67" i="6" s="1"/>
  <c r="DM66" i="6"/>
  <c r="DN66" i="6" s="1"/>
  <c r="DO66" i="6" s="1"/>
  <c r="DM65" i="6"/>
  <c r="DN65" i="6" s="1"/>
  <c r="DO65" i="6" s="1"/>
  <c r="DM64" i="6"/>
  <c r="DN64" i="6" s="1"/>
  <c r="DO64" i="6" s="1"/>
  <c r="DM63" i="6"/>
  <c r="DN63" i="6" s="1"/>
  <c r="DO63" i="6" s="1"/>
  <c r="DM62" i="6"/>
  <c r="DN62" i="6" s="1"/>
  <c r="DO62" i="6" s="1"/>
  <c r="DM61" i="6"/>
  <c r="DN61" i="6" s="1"/>
  <c r="DO61" i="6" s="1"/>
  <c r="DM60" i="6"/>
  <c r="DN60" i="6" s="1"/>
  <c r="DO60" i="6" s="1"/>
  <c r="DM59" i="6"/>
  <c r="DN59" i="6" s="1"/>
  <c r="DO59" i="6" s="1"/>
  <c r="DM58" i="6"/>
  <c r="DN58" i="6" s="1"/>
  <c r="DO58" i="6" s="1"/>
  <c r="DM57" i="6"/>
  <c r="DN57" i="6" s="1"/>
  <c r="DO57" i="6" s="1"/>
  <c r="DM56" i="6"/>
  <c r="DN56" i="6" s="1"/>
  <c r="DO56" i="6" s="1"/>
  <c r="DM55" i="6"/>
  <c r="DN55" i="6" s="1"/>
  <c r="DO55" i="6" s="1"/>
  <c r="DM54" i="6"/>
  <c r="DN54" i="6" s="1"/>
  <c r="DO54" i="6" s="1"/>
  <c r="DM53" i="6"/>
  <c r="DN53" i="6" s="1"/>
  <c r="DO53" i="6" s="1"/>
  <c r="DM52" i="6"/>
  <c r="DN52" i="6" s="1"/>
  <c r="DO52" i="6" s="1"/>
  <c r="DM51" i="6"/>
  <c r="DN51" i="6" s="1"/>
  <c r="DO51" i="6" s="1"/>
  <c r="DM50" i="6"/>
  <c r="DN50" i="6" s="1"/>
  <c r="DO50" i="6" s="1"/>
  <c r="DM49" i="6"/>
  <c r="DN49" i="6" s="1"/>
  <c r="DO49" i="6" s="1"/>
  <c r="DM48" i="6"/>
  <c r="DN48" i="6" s="1"/>
  <c r="DO48" i="6" s="1"/>
  <c r="DM47" i="6"/>
  <c r="DN47" i="6" s="1"/>
  <c r="DO47" i="6" s="1"/>
  <c r="DM46" i="6"/>
  <c r="DN46" i="6" s="1"/>
  <c r="DO46" i="6" s="1"/>
  <c r="DM45" i="6"/>
  <c r="DN45" i="6" s="1"/>
  <c r="DO45" i="6" s="1"/>
  <c r="DM44" i="6"/>
  <c r="DN44" i="6" s="1"/>
  <c r="DO44" i="6" s="1"/>
  <c r="DM43" i="6"/>
  <c r="DN43" i="6" s="1"/>
  <c r="DO43" i="6" s="1"/>
  <c r="DM42" i="6"/>
  <c r="DN42" i="6" s="1"/>
  <c r="DO42" i="6" s="1"/>
  <c r="DM41" i="6"/>
  <c r="DN41" i="6" s="1"/>
  <c r="DO41" i="6" s="1"/>
  <c r="DM40" i="6"/>
  <c r="DN40" i="6" s="1"/>
  <c r="DO40" i="6" s="1"/>
  <c r="DM39" i="6"/>
  <c r="DN39" i="6" s="1"/>
  <c r="DO39" i="6" s="1"/>
  <c r="DM38" i="6"/>
  <c r="DN38" i="6" s="1"/>
  <c r="DO38" i="6" s="1"/>
  <c r="DM37" i="6"/>
  <c r="DN37" i="6" s="1"/>
  <c r="DO37" i="6" s="1"/>
  <c r="DM36" i="6"/>
  <c r="DN36" i="6" s="1"/>
  <c r="DO36" i="6" s="1"/>
  <c r="DM35" i="6"/>
  <c r="DN35" i="6" s="1"/>
  <c r="DO35" i="6" s="1"/>
  <c r="DM34" i="6"/>
  <c r="DN34" i="6" s="1"/>
  <c r="DO34" i="6" s="1"/>
  <c r="DM33" i="6"/>
  <c r="DN33" i="6" s="1"/>
  <c r="DO33" i="6" s="1"/>
  <c r="DM32" i="6"/>
  <c r="DN32" i="6" s="1"/>
  <c r="DO32" i="6" s="1"/>
  <c r="DM31" i="6"/>
  <c r="DN31" i="6" s="1"/>
  <c r="DO31" i="6" s="1"/>
  <c r="DM30" i="6"/>
  <c r="DN30" i="6" s="1"/>
  <c r="DO30" i="6" s="1"/>
  <c r="DM29" i="6"/>
  <c r="DN29" i="6" s="1"/>
  <c r="DO29" i="6" s="1"/>
  <c r="DM28" i="6"/>
  <c r="DN28" i="6" s="1"/>
  <c r="DO28" i="6" s="1"/>
  <c r="DM27" i="6"/>
  <c r="DN27" i="6" s="1"/>
  <c r="DO27" i="6" s="1"/>
  <c r="DM26" i="6"/>
  <c r="DN26" i="6" s="1"/>
  <c r="DO26" i="6" s="1"/>
  <c r="DM25" i="6"/>
  <c r="DN25" i="6" s="1"/>
  <c r="DO25" i="6" s="1"/>
  <c r="DM24" i="6"/>
  <c r="DN24" i="6" s="1"/>
  <c r="DO24" i="6" s="1"/>
  <c r="DM23" i="6"/>
  <c r="DN23" i="6" s="1"/>
  <c r="DO23" i="6" s="1"/>
  <c r="DM22" i="6"/>
  <c r="DN22" i="6" s="1"/>
  <c r="DO22" i="6" s="1"/>
  <c r="DM21" i="6"/>
  <c r="DN21" i="6" s="1"/>
  <c r="DO21" i="6" s="1"/>
  <c r="DM20" i="6"/>
  <c r="DN20" i="6" s="1"/>
  <c r="DO20" i="6" s="1"/>
  <c r="DM19" i="6"/>
  <c r="DM18" i="6"/>
  <c r="DN18" i="6" s="1"/>
  <c r="DO18" i="6" s="1"/>
  <c r="DM17" i="6"/>
  <c r="DN17" i="6" s="1"/>
  <c r="DO17" i="6" s="1"/>
  <c r="DM16" i="6"/>
  <c r="DM12" i="6"/>
  <c r="DM11" i="6"/>
  <c r="DN11" i="6" s="1"/>
  <c r="DM9" i="6"/>
  <c r="DM8" i="6"/>
  <c r="DM7" i="6"/>
  <c r="DM6" i="6"/>
  <c r="DM5" i="6"/>
  <c r="DM4" i="6"/>
  <c r="DM3" i="6"/>
  <c r="DM2" i="6"/>
  <c r="DJ81" i="6"/>
  <c r="DK81" i="6" s="1"/>
  <c r="DL81" i="6" s="1"/>
  <c r="DJ80" i="6"/>
  <c r="DK80" i="6" s="1"/>
  <c r="DL80" i="6" s="1"/>
  <c r="DJ79" i="6"/>
  <c r="DK79" i="6" s="1"/>
  <c r="DL79" i="6" s="1"/>
  <c r="DJ78" i="6"/>
  <c r="DK78" i="6" s="1"/>
  <c r="DL78" i="6" s="1"/>
  <c r="DJ77" i="6"/>
  <c r="DK77" i="6" s="1"/>
  <c r="DL77" i="6" s="1"/>
  <c r="DJ76" i="6"/>
  <c r="DK76" i="6" s="1"/>
  <c r="DL76" i="6" s="1"/>
  <c r="DJ75" i="6"/>
  <c r="DK75" i="6" s="1"/>
  <c r="DL75" i="6" s="1"/>
  <c r="DJ74" i="6"/>
  <c r="DK74" i="6" s="1"/>
  <c r="DL74" i="6" s="1"/>
  <c r="DJ73" i="6"/>
  <c r="DK73" i="6" s="1"/>
  <c r="DL73" i="6" s="1"/>
  <c r="DJ72" i="6"/>
  <c r="DK72" i="6" s="1"/>
  <c r="DL72" i="6" s="1"/>
  <c r="DJ71" i="6"/>
  <c r="DK71" i="6" s="1"/>
  <c r="DL71" i="6" s="1"/>
  <c r="DJ70" i="6"/>
  <c r="DK70" i="6" s="1"/>
  <c r="DL70" i="6" s="1"/>
  <c r="DJ69" i="6"/>
  <c r="DK69" i="6" s="1"/>
  <c r="DL69" i="6" s="1"/>
  <c r="DJ68" i="6"/>
  <c r="DK68" i="6" s="1"/>
  <c r="DL68" i="6" s="1"/>
  <c r="DJ67" i="6"/>
  <c r="DK67" i="6" s="1"/>
  <c r="DL67" i="6" s="1"/>
  <c r="DJ66" i="6"/>
  <c r="DK66" i="6" s="1"/>
  <c r="DL66" i="6" s="1"/>
  <c r="DJ65" i="6"/>
  <c r="DK65" i="6" s="1"/>
  <c r="DL65" i="6" s="1"/>
  <c r="DJ64" i="6"/>
  <c r="DK64" i="6" s="1"/>
  <c r="DL64" i="6" s="1"/>
  <c r="DJ63" i="6"/>
  <c r="DK63" i="6" s="1"/>
  <c r="DL63" i="6" s="1"/>
  <c r="DJ62" i="6"/>
  <c r="DK62" i="6" s="1"/>
  <c r="DL62" i="6" s="1"/>
  <c r="DJ61" i="6"/>
  <c r="DK61" i="6" s="1"/>
  <c r="DL61" i="6" s="1"/>
  <c r="DJ60" i="6"/>
  <c r="DK60" i="6" s="1"/>
  <c r="DL60" i="6" s="1"/>
  <c r="DJ59" i="6"/>
  <c r="DK59" i="6" s="1"/>
  <c r="DL59" i="6" s="1"/>
  <c r="DJ58" i="6"/>
  <c r="DK58" i="6" s="1"/>
  <c r="DL58" i="6" s="1"/>
  <c r="DJ57" i="6"/>
  <c r="DK57" i="6" s="1"/>
  <c r="DL57" i="6" s="1"/>
  <c r="DJ56" i="6"/>
  <c r="DK56" i="6" s="1"/>
  <c r="DL56" i="6" s="1"/>
  <c r="DJ55" i="6"/>
  <c r="DK55" i="6" s="1"/>
  <c r="DL55" i="6" s="1"/>
  <c r="DJ54" i="6"/>
  <c r="DK54" i="6" s="1"/>
  <c r="DL54" i="6" s="1"/>
  <c r="DJ53" i="6"/>
  <c r="DK53" i="6" s="1"/>
  <c r="DL53" i="6" s="1"/>
  <c r="DJ52" i="6"/>
  <c r="DK52" i="6" s="1"/>
  <c r="DL52" i="6" s="1"/>
  <c r="DJ51" i="6"/>
  <c r="DK51" i="6" s="1"/>
  <c r="DL51" i="6" s="1"/>
  <c r="DJ50" i="6"/>
  <c r="DK50" i="6" s="1"/>
  <c r="DL50" i="6" s="1"/>
  <c r="DJ49" i="6"/>
  <c r="DK49" i="6" s="1"/>
  <c r="DL49" i="6" s="1"/>
  <c r="DJ48" i="6"/>
  <c r="DK48" i="6" s="1"/>
  <c r="DL48" i="6" s="1"/>
  <c r="DJ47" i="6"/>
  <c r="DK47" i="6" s="1"/>
  <c r="DL47" i="6" s="1"/>
  <c r="DJ46" i="6"/>
  <c r="DK46" i="6" s="1"/>
  <c r="DL46" i="6" s="1"/>
  <c r="DJ45" i="6"/>
  <c r="DK45" i="6" s="1"/>
  <c r="DL45" i="6" s="1"/>
  <c r="DJ44" i="6"/>
  <c r="DK44" i="6" s="1"/>
  <c r="DL44" i="6" s="1"/>
  <c r="DJ43" i="6"/>
  <c r="DK43" i="6" s="1"/>
  <c r="DL43" i="6" s="1"/>
  <c r="DJ42" i="6"/>
  <c r="DK42" i="6" s="1"/>
  <c r="DL42" i="6" s="1"/>
  <c r="DJ41" i="6"/>
  <c r="DK41" i="6" s="1"/>
  <c r="DL41" i="6" s="1"/>
  <c r="DJ40" i="6"/>
  <c r="DK40" i="6" s="1"/>
  <c r="DL40" i="6" s="1"/>
  <c r="DJ39" i="6"/>
  <c r="DK39" i="6" s="1"/>
  <c r="DL39" i="6" s="1"/>
  <c r="DJ38" i="6"/>
  <c r="DK38" i="6" s="1"/>
  <c r="DL38" i="6" s="1"/>
  <c r="DJ37" i="6"/>
  <c r="DK37" i="6" s="1"/>
  <c r="DL37" i="6" s="1"/>
  <c r="DJ36" i="6"/>
  <c r="DK36" i="6" s="1"/>
  <c r="DL36" i="6" s="1"/>
  <c r="DJ35" i="6"/>
  <c r="DK35" i="6" s="1"/>
  <c r="DL35" i="6" s="1"/>
  <c r="DJ34" i="6"/>
  <c r="DK34" i="6" s="1"/>
  <c r="DL34" i="6" s="1"/>
  <c r="DJ33" i="6"/>
  <c r="DK33" i="6" s="1"/>
  <c r="DL33" i="6" s="1"/>
  <c r="DJ32" i="6"/>
  <c r="DK32" i="6" s="1"/>
  <c r="DL32" i="6" s="1"/>
  <c r="DJ31" i="6"/>
  <c r="DK31" i="6" s="1"/>
  <c r="DL31" i="6" s="1"/>
  <c r="DJ30" i="6"/>
  <c r="DK30" i="6" s="1"/>
  <c r="DL30" i="6" s="1"/>
  <c r="DJ29" i="6"/>
  <c r="DK29" i="6" s="1"/>
  <c r="DL29" i="6" s="1"/>
  <c r="DJ28" i="6"/>
  <c r="DK28" i="6" s="1"/>
  <c r="DL28" i="6" s="1"/>
  <c r="DJ27" i="6"/>
  <c r="DK27" i="6" s="1"/>
  <c r="DL27" i="6" s="1"/>
  <c r="DJ26" i="6"/>
  <c r="DK26" i="6" s="1"/>
  <c r="DL26" i="6" s="1"/>
  <c r="DJ25" i="6"/>
  <c r="DK25" i="6" s="1"/>
  <c r="DL25" i="6" s="1"/>
  <c r="DJ24" i="6"/>
  <c r="DK24" i="6" s="1"/>
  <c r="DL24" i="6" s="1"/>
  <c r="DJ23" i="6"/>
  <c r="DK23" i="6" s="1"/>
  <c r="DL23" i="6" s="1"/>
  <c r="DJ22" i="6"/>
  <c r="DK22" i="6" s="1"/>
  <c r="DL22" i="6" s="1"/>
  <c r="DJ21" i="6"/>
  <c r="DK21" i="6" s="1"/>
  <c r="DL21" i="6" s="1"/>
  <c r="DJ20" i="6"/>
  <c r="DK20" i="6" s="1"/>
  <c r="DL20" i="6" s="1"/>
  <c r="DJ19" i="6"/>
  <c r="DJ18" i="6"/>
  <c r="DK18" i="6" s="1"/>
  <c r="DJ17" i="6"/>
  <c r="DK17" i="6" s="1"/>
  <c r="DJ16" i="6"/>
  <c r="DJ12" i="6"/>
  <c r="DK12" i="6" s="1"/>
  <c r="DJ11" i="6"/>
  <c r="DJ9" i="6"/>
  <c r="DJ8" i="6"/>
  <c r="DJ7" i="6"/>
  <c r="DJ6" i="6"/>
  <c r="DJ5" i="6"/>
  <c r="DJ4" i="6"/>
  <c r="DJ3" i="6"/>
  <c r="DJ2" i="6"/>
  <c r="DD12" i="6"/>
  <c r="DE12" i="6" s="1"/>
  <c r="DD11" i="6"/>
  <c r="DG81" i="6"/>
  <c r="DH81" i="6" s="1"/>
  <c r="DG80" i="6"/>
  <c r="DH80" i="6" s="1"/>
  <c r="DG79" i="6"/>
  <c r="DH79" i="6" s="1"/>
  <c r="DG78" i="6"/>
  <c r="DH78" i="6" s="1"/>
  <c r="DG77" i="6"/>
  <c r="DH77" i="6" s="1"/>
  <c r="DG76" i="6"/>
  <c r="DH76" i="6" s="1"/>
  <c r="DG75" i="6"/>
  <c r="DH75" i="6" s="1"/>
  <c r="DG74" i="6"/>
  <c r="DH74" i="6" s="1"/>
  <c r="DG73" i="6"/>
  <c r="DH73" i="6" s="1"/>
  <c r="DG72" i="6"/>
  <c r="DH72" i="6" s="1"/>
  <c r="DG71" i="6"/>
  <c r="DH71" i="6" s="1"/>
  <c r="DI71" i="6" s="1"/>
  <c r="DG70" i="6"/>
  <c r="DH70" i="6" s="1"/>
  <c r="DI70" i="6" s="1"/>
  <c r="DG69" i="6"/>
  <c r="DH69" i="6" s="1"/>
  <c r="DI69" i="6" s="1"/>
  <c r="DG68" i="6"/>
  <c r="DH68" i="6" s="1"/>
  <c r="DI68" i="6" s="1"/>
  <c r="DG67" i="6"/>
  <c r="DH67" i="6" s="1"/>
  <c r="DI67" i="6" s="1"/>
  <c r="DG66" i="6"/>
  <c r="DH66" i="6" s="1"/>
  <c r="DI66" i="6" s="1"/>
  <c r="DG65" i="6"/>
  <c r="DH65" i="6" s="1"/>
  <c r="DI65" i="6" s="1"/>
  <c r="DG64" i="6"/>
  <c r="DH64" i="6" s="1"/>
  <c r="DI64" i="6" s="1"/>
  <c r="DG63" i="6"/>
  <c r="DH63" i="6" s="1"/>
  <c r="DI63" i="6" s="1"/>
  <c r="DG62" i="6"/>
  <c r="DH62" i="6" s="1"/>
  <c r="DI62" i="6" s="1"/>
  <c r="DG61" i="6"/>
  <c r="DH61" i="6" s="1"/>
  <c r="DI61" i="6" s="1"/>
  <c r="DG60" i="6"/>
  <c r="DH60" i="6" s="1"/>
  <c r="DI60" i="6" s="1"/>
  <c r="DG59" i="6"/>
  <c r="DH59" i="6" s="1"/>
  <c r="DI59" i="6" s="1"/>
  <c r="DG58" i="6"/>
  <c r="DH58" i="6" s="1"/>
  <c r="DI58" i="6" s="1"/>
  <c r="DG57" i="6"/>
  <c r="DH57" i="6" s="1"/>
  <c r="DI57" i="6" s="1"/>
  <c r="DG56" i="6"/>
  <c r="DH56" i="6" s="1"/>
  <c r="DI56" i="6" s="1"/>
  <c r="DG55" i="6"/>
  <c r="DH55" i="6" s="1"/>
  <c r="DI55" i="6" s="1"/>
  <c r="DG54" i="6"/>
  <c r="DH54" i="6" s="1"/>
  <c r="DI54" i="6" s="1"/>
  <c r="DG53" i="6"/>
  <c r="DH53" i="6" s="1"/>
  <c r="DI53" i="6" s="1"/>
  <c r="DG52" i="6"/>
  <c r="DH52" i="6" s="1"/>
  <c r="DI52" i="6" s="1"/>
  <c r="DG51" i="6"/>
  <c r="DH51" i="6" s="1"/>
  <c r="DG50" i="6"/>
  <c r="DH50" i="6" s="1"/>
  <c r="DI50" i="6" s="1"/>
  <c r="DG49" i="6"/>
  <c r="DH49" i="6" s="1"/>
  <c r="DI49" i="6" s="1"/>
  <c r="DG48" i="6"/>
  <c r="DH48" i="6" s="1"/>
  <c r="DI48" i="6" s="1"/>
  <c r="DG47" i="6"/>
  <c r="DH47" i="6" s="1"/>
  <c r="DI47" i="6" s="1"/>
  <c r="DG46" i="6"/>
  <c r="DH46" i="6" s="1"/>
  <c r="DI46" i="6" s="1"/>
  <c r="DG45" i="6"/>
  <c r="DH45" i="6" s="1"/>
  <c r="DI45" i="6" s="1"/>
  <c r="DG44" i="6"/>
  <c r="DH44" i="6" s="1"/>
  <c r="DI44" i="6" s="1"/>
  <c r="DG43" i="6"/>
  <c r="DH43" i="6" s="1"/>
  <c r="DI43" i="6" s="1"/>
  <c r="DG42" i="6"/>
  <c r="DG41" i="6"/>
  <c r="DH41" i="6" s="1"/>
  <c r="DG40" i="6"/>
  <c r="DH40" i="6" s="1"/>
  <c r="DI40" i="6" s="1"/>
  <c r="DG39" i="6"/>
  <c r="DH39" i="6" s="1"/>
  <c r="DI39" i="6" s="1"/>
  <c r="DG38" i="6"/>
  <c r="DH38" i="6" s="1"/>
  <c r="DI38" i="6" s="1"/>
  <c r="DG37" i="6"/>
  <c r="DH37" i="6" s="1"/>
  <c r="DI37" i="6" s="1"/>
  <c r="DG36" i="6"/>
  <c r="DH36" i="6" s="1"/>
  <c r="DI36" i="6" s="1"/>
  <c r="DG35" i="6"/>
  <c r="DH35" i="6" s="1"/>
  <c r="DI35" i="6" s="1"/>
  <c r="DG34" i="6"/>
  <c r="DH34" i="6" s="1"/>
  <c r="DI34" i="6" s="1"/>
  <c r="DG33" i="6"/>
  <c r="DH33" i="6" s="1"/>
  <c r="DI33" i="6" s="1"/>
  <c r="DG32" i="6"/>
  <c r="DH32" i="6" s="1"/>
  <c r="DI32" i="6" s="1"/>
  <c r="DG31" i="6"/>
  <c r="DH31" i="6" s="1"/>
  <c r="DI31" i="6" s="1"/>
  <c r="DG30" i="6"/>
  <c r="DH30" i="6" s="1"/>
  <c r="DI30" i="6" s="1"/>
  <c r="DG29" i="6"/>
  <c r="DH29" i="6" s="1"/>
  <c r="DI29" i="6" s="1"/>
  <c r="DG28" i="6"/>
  <c r="DH28" i="6" s="1"/>
  <c r="DI28" i="6" s="1"/>
  <c r="DG27" i="6"/>
  <c r="DH27" i="6" s="1"/>
  <c r="DI27" i="6" s="1"/>
  <c r="DG26" i="6"/>
  <c r="DH26" i="6" s="1"/>
  <c r="DI26" i="6" s="1"/>
  <c r="DG25" i="6"/>
  <c r="DH25" i="6" s="1"/>
  <c r="DI25" i="6" s="1"/>
  <c r="DG24" i="6"/>
  <c r="DH24" i="6" s="1"/>
  <c r="DI24" i="6" s="1"/>
  <c r="DG23" i="6"/>
  <c r="DH23" i="6" s="1"/>
  <c r="DI23" i="6" s="1"/>
  <c r="DG22" i="6"/>
  <c r="DH22" i="6" s="1"/>
  <c r="DI22" i="6" s="1"/>
  <c r="DG21" i="6"/>
  <c r="DH21" i="6" s="1"/>
  <c r="DI21" i="6" s="1"/>
  <c r="DG20" i="6"/>
  <c r="DH20" i="6" s="1"/>
  <c r="DI20" i="6" s="1"/>
  <c r="DG19" i="6"/>
  <c r="DH19" i="6" s="1"/>
  <c r="DI19" i="6" s="1"/>
  <c r="DG18" i="6"/>
  <c r="DH18" i="6" s="1"/>
  <c r="DI18" i="6" s="1"/>
  <c r="DG17" i="6"/>
  <c r="DH17" i="6" s="1"/>
  <c r="DI17" i="6" s="1"/>
  <c r="DG16" i="6"/>
  <c r="DG12" i="6"/>
  <c r="DG11" i="6"/>
  <c r="DH11" i="6" s="1"/>
  <c r="DG9" i="6"/>
  <c r="DG8" i="6"/>
  <c r="DG7" i="6"/>
  <c r="DG6" i="6"/>
  <c r="DG5" i="6"/>
  <c r="DG4" i="6"/>
  <c r="DG3" i="6"/>
  <c r="DG2" i="6"/>
  <c r="DD81" i="6"/>
  <c r="DD80" i="6"/>
  <c r="DD79" i="6"/>
  <c r="DD78" i="6"/>
  <c r="DD77" i="6"/>
  <c r="DD76" i="6"/>
  <c r="DE76" i="6" s="1"/>
  <c r="DD75" i="6"/>
  <c r="DD74" i="6"/>
  <c r="DD73" i="6"/>
  <c r="DE73" i="6" s="1"/>
  <c r="DF73" i="6" s="1"/>
  <c r="DD72" i="6"/>
  <c r="DD71" i="6"/>
  <c r="DD70" i="6"/>
  <c r="DD69" i="6"/>
  <c r="DD68" i="6"/>
  <c r="DE68" i="6" s="1"/>
  <c r="DD67" i="6"/>
  <c r="DD66" i="6"/>
  <c r="DE66" i="6" s="1"/>
  <c r="DD65" i="6"/>
  <c r="DD64" i="6"/>
  <c r="DD63" i="6"/>
  <c r="DD62" i="6"/>
  <c r="DD61" i="6"/>
  <c r="DD60" i="6"/>
  <c r="DE60" i="6" s="1"/>
  <c r="DD59" i="6"/>
  <c r="DD58" i="6"/>
  <c r="DD57" i="6"/>
  <c r="DD56" i="6"/>
  <c r="DE56" i="6" s="1"/>
  <c r="DD55" i="6"/>
  <c r="DE55" i="6" s="1"/>
  <c r="DD54" i="6"/>
  <c r="DD53" i="6"/>
  <c r="DD52" i="6"/>
  <c r="DE52" i="6" s="1"/>
  <c r="DD51" i="6"/>
  <c r="DD50" i="6"/>
  <c r="DE50" i="6" s="1"/>
  <c r="DD49" i="6"/>
  <c r="DE49" i="6" s="1"/>
  <c r="DD48" i="6"/>
  <c r="DE48" i="6" s="1"/>
  <c r="DD47" i="6"/>
  <c r="DD46" i="6"/>
  <c r="DD45" i="6"/>
  <c r="DE45" i="6" s="1"/>
  <c r="DD44" i="6"/>
  <c r="DE44" i="6" s="1"/>
  <c r="DD43" i="6"/>
  <c r="DE43" i="6" s="1"/>
  <c r="DD42" i="6"/>
  <c r="DE42" i="6" s="1"/>
  <c r="DD41" i="6"/>
  <c r="DE41" i="6" s="1"/>
  <c r="DD40" i="6"/>
  <c r="DE40" i="6" s="1"/>
  <c r="DD39" i="6"/>
  <c r="DE39" i="6" s="1"/>
  <c r="DD38" i="6"/>
  <c r="DE38" i="6" s="1"/>
  <c r="DD37" i="6"/>
  <c r="DE37" i="6" s="1"/>
  <c r="DD36" i="6"/>
  <c r="DE36" i="6" s="1"/>
  <c r="DD35" i="6"/>
  <c r="DE35" i="6" s="1"/>
  <c r="DD34" i="6"/>
  <c r="DE34" i="6" s="1"/>
  <c r="DD33" i="6"/>
  <c r="DE33" i="6" s="1"/>
  <c r="DD32" i="6"/>
  <c r="DE32" i="6" s="1"/>
  <c r="DD31" i="6"/>
  <c r="DE31" i="6" s="1"/>
  <c r="DD30" i="6"/>
  <c r="DE30" i="6" s="1"/>
  <c r="DD29" i="6"/>
  <c r="DE29" i="6" s="1"/>
  <c r="DD28" i="6"/>
  <c r="DE28" i="6" s="1"/>
  <c r="DD27" i="6"/>
  <c r="DE27" i="6" s="1"/>
  <c r="DF27" i="6" s="1"/>
  <c r="DD26" i="6"/>
  <c r="DE26" i="6" s="1"/>
  <c r="DF26" i="6" s="1"/>
  <c r="DD25" i="6"/>
  <c r="DE25" i="6" s="1"/>
  <c r="DD24" i="6"/>
  <c r="DE24" i="6" s="1"/>
  <c r="DF24" i="6" s="1"/>
  <c r="DD23" i="6"/>
  <c r="DE23" i="6" s="1"/>
  <c r="DF23" i="6" s="1"/>
  <c r="DD22" i="6"/>
  <c r="DD21" i="6"/>
  <c r="DD20" i="6"/>
  <c r="DD19" i="6"/>
  <c r="DD18" i="6"/>
  <c r="DD17" i="6"/>
  <c r="DE17" i="6" s="1"/>
  <c r="DF17" i="6" s="1"/>
  <c r="DD16" i="6"/>
  <c r="DD15" i="6"/>
  <c r="DD9" i="6"/>
  <c r="DD8" i="6"/>
  <c r="DD7" i="6"/>
  <c r="DD6" i="6"/>
  <c r="DD5" i="6"/>
  <c r="DD4" i="6"/>
  <c r="DD3" i="6"/>
  <c r="DD2" i="6"/>
  <c r="AB1" i="8"/>
  <c r="AA1" i="8"/>
  <c r="Z1" i="8"/>
  <c r="AC82" i="8"/>
  <c r="AD82" i="8" s="1"/>
  <c r="AC81" i="8"/>
  <c r="AD81" i="8" s="1"/>
  <c r="AC80" i="8"/>
  <c r="AD80" i="8" s="1"/>
  <c r="AC79" i="8"/>
  <c r="AD79" i="8" s="1"/>
  <c r="AC78" i="8"/>
  <c r="AD78" i="8" s="1"/>
  <c r="AC77" i="8"/>
  <c r="AD77" i="8" s="1"/>
  <c r="AC76" i="8"/>
  <c r="AD76" i="8" s="1"/>
  <c r="AC75" i="8"/>
  <c r="AD75" i="8" s="1"/>
  <c r="AC74" i="8"/>
  <c r="AD74" i="8" s="1"/>
  <c r="AC73" i="8"/>
  <c r="AD73" i="8" s="1"/>
  <c r="AC72" i="8"/>
  <c r="AD72" i="8" s="1"/>
  <c r="AC71" i="8"/>
  <c r="AD71" i="8" s="1"/>
  <c r="AC70" i="8"/>
  <c r="AD70" i="8" s="1"/>
  <c r="AC69" i="8"/>
  <c r="AD69" i="8" s="1"/>
  <c r="AC68" i="8"/>
  <c r="AD68" i="8" s="1"/>
  <c r="AC67" i="8"/>
  <c r="AD67" i="8" s="1"/>
  <c r="AC66" i="8"/>
  <c r="AD66" i="8" s="1"/>
  <c r="AC65" i="8"/>
  <c r="AD65" i="8" s="1"/>
  <c r="AC64" i="8"/>
  <c r="AD64" i="8" s="1"/>
  <c r="AC63" i="8"/>
  <c r="AD63" i="8" s="1"/>
  <c r="AC62" i="8"/>
  <c r="AD62" i="8" s="1"/>
  <c r="AC61" i="8"/>
  <c r="AD61" i="8" s="1"/>
  <c r="AC60" i="8"/>
  <c r="AD60" i="8" s="1"/>
  <c r="AC59" i="8"/>
  <c r="AD59" i="8" s="1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D50" i="8"/>
  <c r="AC49" i="8"/>
  <c r="AD49" i="8" s="1"/>
  <c r="AC48" i="8"/>
  <c r="AD48" i="8" s="1"/>
  <c r="AC47" i="8"/>
  <c r="AD47" i="8" s="1"/>
  <c r="AC46" i="8"/>
  <c r="AD46" i="8" s="1"/>
  <c r="AC45" i="8"/>
  <c r="AD45" i="8" s="1"/>
  <c r="AC44" i="8"/>
  <c r="AD44" i="8" s="1"/>
  <c r="AC43" i="8"/>
  <c r="AD43" i="8" s="1"/>
  <c r="AC42" i="8"/>
  <c r="AD42" i="8" s="1"/>
  <c r="AC41" i="8"/>
  <c r="AD41" i="8" s="1"/>
  <c r="AC40" i="8"/>
  <c r="AD40" i="8" s="1"/>
  <c r="AC39" i="8"/>
  <c r="AD39" i="8" s="1"/>
  <c r="AC38" i="8"/>
  <c r="AD38" i="8" s="1"/>
  <c r="AC37" i="8"/>
  <c r="AD37" i="8" s="1"/>
  <c r="AC36" i="8"/>
  <c r="AD36" i="8" s="1"/>
  <c r="AC35" i="8"/>
  <c r="AD35" i="8" s="1"/>
  <c r="AC34" i="8"/>
  <c r="AD34" i="8" s="1"/>
  <c r="AC33" i="8"/>
  <c r="AD33" i="8" s="1"/>
  <c r="AD32" i="8"/>
  <c r="AC31" i="8"/>
  <c r="AD31" i="8" s="1"/>
  <c r="AC30" i="8"/>
  <c r="AD30" i="8" s="1"/>
  <c r="AC29" i="8"/>
  <c r="AD29" i="8" s="1"/>
  <c r="AC28" i="8"/>
  <c r="AD28" i="8" s="1"/>
  <c r="AC27" i="8"/>
  <c r="AD27" i="8" s="1"/>
  <c r="AC26" i="8"/>
  <c r="AD26" i="8" s="1"/>
  <c r="AC25" i="8"/>
  <c r="AD25" i="8" s="1"/>
  <c r="AC24" i="8"/>
  <c r="AD24" i="8" s="1"/>
  <c r="AC23" i="8"/>
  <c r="AD23" i="8" s="1"/>
  <c r="AC22" i="8"/>
  <c r="AD22" i="8" s="1"/>
  <c r="AC21" i="8"/>
  <c r="AD21" i="8" s="1"/>
  <c r="AC20" i="8"/>
  <c r="AD20" i="8" s="1"/>
  <c r="AC19" i="8"/>
  <c r="AD19" i="8" s="1"/>
  <c r="AC18" i="8"/>
  <c r="AD18" i="8" s="1"/>
  <c r="AC17" i="8"/>
  <c r="AD17" i="8" s="1"/>
  <c r="AC16" i="8"/>
  <c r="AB13" i="8"/>
  <c r="AA13" i="8"/>
  <c r="Z13" i="8"/>
  <c r="Y13" i="8"/>
  <c r="AC12" i="8"/>
  <c r="AC11" i="8"/>
  <c r="AF1" i="7"/>
  <c r="AE1" i="7"/>
  <c r="AD1" i="7"/>
  <c r="AG82" i="7"/>
  <c r="AH82" i="7" s="1"/>
  <c r="AG81" i="7"/>
  <c r="AH81" i="7" s="1"/>
  <c r="AG80" i="7"/>
  <c r="AH80" i="7" s="1"/>
  <c r="AG79" i="7"/>
  <c r="AH79" i="7" s="1"/>
  <c r="AG78" i="7"/>
  <c r="AH78" i="7" s="1"/>
  <c r="AG77" i="7"/>
  <c r="AH77" i="7" s="1"/>
  <c r="AG76" i="7"/>
  <c r="AH76" i="7" s="1"/>
  <c r="AG75" i="7"/>
  <c r="AH75" i="7" s="1"/>
  <c r="AG74" i="7"/>
  <c r="AH74" i="7" s="1"/>
  <c r="AG73" i="7"/>
  <c r="AH73" i="7" s="1"/>
  <c r="AG72" i="7"/>
  <c r="AH72" i="7" s="1"/>
  <c r="AG71" i="7"/>
  <c r="AH71" i="7" s="1"/>
  <c r="AG70" i="7"/>
  <c r="AH70" i="7" s="1"/>
  <c r="AG69" i="7"/>
  <c r="AH69" i="7" s="1"/>
  <c r="AG68" i="7"/>
  <c r="AH68" i="7" s="1"/>
  <c r="AG67" i="7"/>
  <c r="AH67" i="7" s="1"/>
  <c r="AG66" i="7"/>
  <c r="AH66" i="7" s="1"/>
  <c r="AG65" i="7"/>
  <c r="AH65" i="7" s="1"/>
  <c r="AG64" i="7"/>
  <c r="AH64" i="7" s="1"/>
  <c r="AG63" i="7"/>
  <c r="AH63" i="7" s="1"/>
  <c r="AG62" i="7"/>
  <c r="AH62" i="7" s="1"/>
  <c r="AG61" i="7"/>
  <c r="AH61" i="7" s="1"/>
  <c r="AG60" i="7"/>
  <c r="AH60" i="7" s="1"/>
  <c r="AG59" i="7"/>
  <c r="AH59" i="7" s="1"/>
  <c r="AG58" i="7"/>
  <c r="AH58" i="7" s="1"/>
  <c r="AG56" i="7"/>
  <c r="AH56" i="7" s="1"/>
  <c r="AG55" i="7"/>
  <c r="AH55" i="7" s="1"/>
  <c r="AG54" i="7"/>
  <c r="AH54" i="7" s="1"/>
  <c r="AG53" i="7"/>
  <c r="AH53" i="7" s="1"/>
  <c r="AG52" i="7"/>
  <c r="AH52" i="7" s="1"/>
  <c r="AG51" i="7"/>
  <c r="AH51" i="7" s="1"/>
  <c r="AG50" i="7"/>
  <c r="AH50" i="7" s="1"/>
  <c r="AG49" i="7"/>
  <c r="AH49" i="7" s="1"/>
  <c r="AG48" i="7"/>
  <c r="AH48" i="7" s="1"/>
  <c r="AG47" i="7"/>
  <c r="AH47" i="7" s="1"/>
  <c r="AG46" i="7"/>
  <c r="AH46" i="7" s="1"/>
  <c r="AG45" i="7"/>
  <c r="AH45" i="7" s="1"/>
  <c r="AG44" i="7"/>
  <c r="AH44" i="7" s="1"/>
  <c r="AG43" i="7"/>
  <c r="AH43" i="7" s="1"/>
  <c r="AG42" i="7"/>
  <c r="AH42" i="7" s="1"/>
  <c r="AG41" i="7"/>
  <c r="AH41" i="7" s="1"/>
  <c r="AG40" i="7"/>
  <c r="AH40" i="7" s="1"/>
  <c r="AG39" i="7"/>
  <c r="AH39" i="7" s="1"/>
  <c r="AG38" i="7"/>
  <c r="AH38" i="7" s="1"/>
  <c r="AG37" i="7"/>
  <c r="AH37" i="7" s="1"/>
  <c r="AG36" i="7"/>
  <c r="AH36" i="7" s="1"/>
  <c r="AG35" i="7"/>
  <c r="AH35" i="7" s="1"/>
  <c r="AG34" i="7"/>
  <c r="AH34" i="7" s="1"/>
  <c r="AG33" i="7"/>
  <c r="AH33" i="7" s="1"/>
  <c r="AG32" i="7"/>
  <c r="AH32" i="7" s="1"/>
  <c r="AG31" i="7"/>
  <c r="AH31" i="7" s="1"/>
  <c r="AG30" i="7"/>
  <c r="AH30" i="7" s="1"/>
  <c r="AG29" i="7"/>
  <c r="AH29" i="7" s="1"/>
  <c r="AG28" i="7"/>
  <c r="AH28" i="7" s="1"/>
  <c r="AG27" i="7"/>
  <c r="AH27" i="7" s="1"/>
  <c r="AG26" i="7"/>
  <c r="AH26" i="7" s="1"/>
  <c r="AG25" i="7"/>
  <c r="AH25" i="7" s="1"/>
  <c r="AG24" i="7"/>
  <c r="AH24" i="7" s="1"/>
  <c r="AG23" i="7"/>
  <c r="AH23" i="7" s="1"/>
  <c r="AG22" i="7"/>
  <c r="AH22" i="7" s="1"/>
  <c r="AG21" i="7"/>
  <c r="AH21" i="7" s="1"/>
  <c r="AG20" i="7"/>
  <c r="AH20" i="7" s="1"/>
  <c r="AG19" i="7"/>
  <c r="AH19" i="7" s="1"/>
  <c r="AG18" i="7"/>
  <c r="AH18" i="7" s="1"/>
  <c r="AG17" i="7"/>
  <c r="AH17" i="7" s="1"/>
  <c r="AG16" i="7"/>
  <c r="AF13" i="7"/>
  <c r="AE13" i="7"/>
  <c r="AD13" i="7"/>
  <c r="AC13" i="7"/>
  <c r="AG12" i="7"/>
  <c r="AG11" i="7"/>
  <c r="AG82" i="3"/>
  <c r="AH82" i="3" s="1"/>
  <c r="AG81" i="3"/>
  <c r="AH81" i="3" s="1"/>
  <c r="AG80" i="3"/>
  <c r="AH80" i="3" s="1"/>
  <c r="AG79" i="3"/>
  <c r="AH79" i="3" s="1"/>
  <c r="AG78" i="3"/>
  <c r="AH78" i="3" s="1"/>
  <c r="AG77" i="3"/>
  <c r="AH77" i="3" s="1"/>
  <c r="AG76" i="3"/>
  <c r="AH76" i="3" s="1"/>
  <c r="AG75" i="3"/>
  <c r="AH75" i="3" s="1"/>
  <c r="AG74" i="3"/>
  <c r="AH74" i="3" s="1"/>
  <c r="AG73" i="3"/>
  <c r="AH73" i="3" s="1"/>
  <c r="AG72" i="3"/>
  <c r="AH72" i="3" s="1"/>
  <c r="AG71" i="3"/>
  <c r="AH71" i="3" s="1"/>
  <c r="AG70" i="3"/>
  <c r="AH70" i="3" s="1"/>
  <c r="AG69" i="3"/>
  <c r="AH69" i="3" s="1"/>
  <c r="AG68" i="3"/>
  <c r="AH68" i="3" s="1"/>
  <c r="AG67" i="3"/>
  <c r="AH67" i="3" s="1"/>
  <c r="AG66" i="3"/>
  <c r="AH66" i="3" s="1"/>
  <c r="AG65" i="3"/>
  <c r="AH65" i="3" s="1"/>
  <c r="AG64" i="3"/>
  <c r="AH64" i="3" s="1"/>
  <c r="AG63" i="3"/>
  <c r="AH63" i="3" s="1"/>
  <c r="AG62" i="3"/>
  <c r="AH62" i="3" s="1"/>
  <c r="AG61" i="3"/>
  <c r="AH61" i="3" s="1"/>
  <c r="AG60" i="3"/>
  <c r="AH60" i="3" s="1"/>
  <c r="AG59" i="3"/>
  <c r="AH59" i="3" s="1"/>
  <c r="AG58" i="3"/>
  <c r="AH58" i="3" s="1"/>
  <c r="AG57" i="3"/>
  <c r="AH57" i="3" s="1"/>
  <c r="AG56" i="3"/>
  <c r="AH56" i="3" s="1"/>
  <c r="AG55" i="3"/>
  <c r="AH55" i="3" s="1"/>
  <c r="AG54" i="3"/>
  <c r="AH54" i="3" s="1"/>
  <c r="AG53" i="3"/>
  <c r="AH53" i="3" s="1"/>
  <c r="AG52" i="3"/>
  <c r="AH52" i="3" s="1"/>
  <c r="AG51" i="3"/>
  <c r="AH51" i="3" s="1"/>
  <c r="AG50" i="3"/>
  <c r="AH50" i="3" s="1"/>
  <c r="AG49" i="3"/>
  <c r="AH49" i="3" s="1"/>
  <c r="AG48" i="3"/>
  <c r="AH48" i="3" s="1"/>
  <c r="AG47" i="3"/>
  <c r="AH47" i="3" s="1"/>
  <c r="AG46" i="3"/>
  <c r="AH46" i="3" s="1"/>
  <c r="AG45" i="3"/>
  <c r="AH45" i="3" s="1"/>
  <c r="AG44" i="3"/>
  <c r="AH44" i="3" s="1"/>
  <c r="AG43" i="3"/>
  <c r="AH43" i="3" s="1"/>
  <c r="AG42" i="3"/>
  <c r="AH42" i="3" s="1"/>
  <c r="AH41" i="3"/>
  <c r="AG40" i="3"/>
  <c r="AH40" i="3" s="1"/>
  <c r="AG39" i="3"/>
  <c r="AH39" i="3" s="1"/>
  <c r="AG38" i="3"/>
  <c r="AH38" i="3" s="1"/>
  <c r="AG37" i="3"/>
  <c r="AH37" i="3" s="1"/>
  <c r="AG36" i="3"/>
  <c r="AH36" i="3" s="1"/>
  <c r="AG35" i="3"/>
  <c r="AH35" i="3" s="1"/>
  <c r="AG34" i="3"/>
  <c r="AH34" i="3" s="1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F13" i="3"/>
  <c r="AE13" i="3"/>
  <c r="AD13" i="3"/>
  <c r="AC13" i="3"/>
  <c r="AG12" i="3"/>
  <c r="AG11" i="3"/>
  <c r="G1" i="44"/>
  <c r="F1" i="44"/>
  <c r="H81" i="44"/>
  <c r="I81" i="44" s="1"/>
  <c r="H80" i="44"/>
  <c r="I80" i="44" s="1"/>
  <c r="H79" i="44"/>
  <c r="I79" i="44" s="1"/>
  <c r="H78" i="44"/>
  <c r="I78" i="44" s="1"/>
  <c r="H77" i="44"/>
  <c r="I77" i="44" s="1"/>
  <c r="H76" i="44"/>
  <c r="I76" i="44" s="1"/>
  <c r="H75" i="44"/>
  <c r="I75" i="44" s="1"/>
  <c r="A75" i="44" s="1"/>
  <c r="H74" i="44"/>
  <c r="I74" i="44" s="1"/>
  <c r="A74" i="44" s="1"/>
  <c r="H73" i="44"/>
  <c r="I73" i="44" s="1"/>
  <c r="A73" i="44" s="1"/>
  <c r="H72" i="44"/>
  <c r="I72" i="44" s="1"/>
  <c r="A72" i="44" s="1"/>
  <c r="H71" i="44"/>
  <c r="I71" i="44" s="1"/>
  <c r="A71" i="44" s="1"/>
  <c r="H70" i="44"/>
  <c r="I70" i="44" s="1"/>
  <c r="A70" i="44" s="1"/>
  <c r="H69" i="44"/>
  <c r="I69" i="44" s="1"/>
  <c r="A69" i="44" s="1"/>
  <c r="H68" i="44"/>
  <c r="I68" i="44" s="1"/>
  <c r="A68" i="44" s="1"/>
  <c r="H67" i="44"/>
  <c r="I67" i="44" s="1"/>
  <c r="A67" i="44" s="1"/>
  <c r="H66" i="44"/>
  <c r="I66" i="44" s="1"/>
  <c r="A66" i="44" s="1"/>
  <c r="H65" i="44"/>
  <c r="I65" i="44" s="1"/>
  <c r="A65" i="44" s="1"/>
  <c r="H64" i="44"/>
  <c r="I64" i="44" s="1"/>
  <c r="A64" i="44" s="1"/>
  <c r="H63" i="44"/>
  <c r="I63" i="44" s="1"/>
  <c r="A63" i="44" s="1"/>
  <c r="H62" i="44"/>
  <c r="I62" i="44" s="1"/>
  <c r="A62" i="44" s="1"/>
  <c r="H61" i="44"/>
  <c r="I61" i="44" s="1"/>
  <c r="A61" i="44" s="1"/>
  <c r="H60" i="44"/>
  <c r="I60" i="44" s="1"/>
  <c r="A60" i="44" s="1"/>
  <c r="H59" i="44"/>
  <c r="I59" i="44" s="1"/>
  <c r="A59" i="44" s="1"/>
  <c r="H58" i="44"/>
  <c r="I58" i="44" s="1"/>
  <c r="H57" i="44"/>
  <c r="I57" i="44" s="1"/>
  <c r="H56" i="44"/>
  <c r="I56" i="44" s="1"/>
  <c r="H55" i="44"/>
  <c r="I55" i="44" s="1"/>
  <c r="H54" i="44"/>
  <c r="I54" i="44" s="1"/>
  <c r="H53" i="44"/>
  <c r="I53" i="44" s="1"/>
  <c r="H52" i="44"/>
  <c r="I52" i="44" s="1"/>
  <c r="H51" i="44"/>
  <c r="I51" i="44" s="1"/>
  <c r="H50" i="44"/>
  <c r="I50" i="44" s="1"/>
  <c r="H49" i="44"/>
  <c r="I49" i="44" s="1"/>
  <c r="H48" i="44"/>
  <c r="I48" i="44" s="1"/>
  <c r="H47" i="44"/>
  <c r="I47" i="44" s="1"/>
  <c r="H46" i="44"/>
  <c r="I46" i="44" s="1"/>
  <c r="H45" i="44"/>
  <c r="I45" i="44" s="1"/>
  <c r="H44" i="44"/>
  <c r="I44" i="44" s="1"/>
  <c r="H43" i="44"/>
  <c r="I43" i="44" s="1"/>
  <c r="H42" i="44"/>
  <c r="I42" i="44" s="1"/>
  <c r="H41" i="44"/>
  <c r="I41" i="44" s="1"/>
  <c r="H40" i="44"/>
  <c r="I40" i="44" s="1"/>
  <c r="H39" i="44"/>
  <c r="I39" i="44" s="1"/>
  <c r="H38" i="44"/>
  <c r="I38" i="44" s="1"/>
  <c r="H37" i="44"/>
  <c r="I37" i="44" s="1"/>
  <c r="H36" i="44"/>
  <c r="I36" i="44" s="1"/>
  <c r="H35" i="44"/>
  <c r="I35" i="44" s="1"/>
  <c r="H34" i="44"/>
  <c r="I34" i="44" s="1"/>
  <c r="H33" i="44"/>
  <c r="I33" i="44" s="1"/>
  <c r="H32" i="44"/>
  <c r="I32" i="44" s="1"/>
  <c r="H31" i="44"/>
  <c r="I31" i="44" s="1"/>
  <c r="H30" i="44"/>
  <c r="I30" i="44" s="1"/>
  <c r="H29" i="44"/>
  <c r="I29" i="44" s="1"/>
  <c r="H28" i="44"/>
  <c r="I28" i="44" s="1"/>
  <c r="H27" i="44"/>
  <c r="I27" i="44" s="1"/>
  <c r="H26" i="44"/>
  <c r="I26" i="44" s="1"/>
  <c r="H25" i="44"/>
  <c r="I25" i="44" s="1"/>
  <c r="H24" i="44"/>
  <c r="I24" i="44" s="1"/>
  <c r="H23" i="44"/>
  <c r="I23" i="44" s="1"/>
  <c r="H22" i="44"/>
  <c r="I22" i="44" s="1"/>
  <c r="H21" i="44"/>
  <c r="I21" i="44" s="1"/>
  <c r="H20" i="44"/>
  <c r="I20" i="44" s="1"/>
  <c r="H19" i="44"/>
  <c r="H18" i="44"/>
  <c r="I18" i="44" s="1"/>
  <c r="H17" i="44"/>
  <c r="I17" i="44" s="1"/>
  <c r="H16" i="44"/>
  <c r="G13" i="44"/>
  <c r="F13" i="44"/>
  <c r="H12" i="44"/>
  <c r="H11" i="44"/>
  <c r="V1" i="8"/>
  <c r="U1" i="8"/>
  <c r="W82" i="8"/>
  <c r="X82" i="8" s="1"/>
  <c r="W81" i="8"/>
  <c r="X81" i="8" s="1"/>
  <c r="W80" i="8"/>
  <c r="X80" i="8" s="1"/>
  <c r="W79" i="8"/>
  <c r="X79" i="8" s="1"/>
  <c r="W78" i="8"/>
  <c r="X78" i="8" s="1"/>
  <c r="W77" i="8"/>
  <c r="X77" i="8" s="1"/>
  <c r="W76" i="8"/>
  <c r="X76" i="8" s="1"/>
  <c r="W75" i="8"/>
  <c r="X75" i="8" s="1"/>
  <c r="W74" i="8"/>
  <c r="X74" i="8" s="1"/>
  <c r="W73" i="8"/>
  <c r="X73" i="8" s="1"/>
  <c r="W72" i="8"/>
  <c r="X72" i="8" s="1"/>
  <c r="W71" i="8"/>
  <c r="X71" i="8" s="1"/>
  <c r="W70" i="8"/>
  <c r="X70" i="8" s="1"/>
  <c r="W69" i="8"/>
  <c r="X69" i="8" s="1"/>
  <c r="W68" i="8"/>
  <c r="X68" i="8" s="1"/>
  <c r="W67" i="8"/>
  <c r="X67" i="8" s="1"/>
  <c r="W66" i="8"/>
  <c r="X66" i="8" s="1"/>
  <c r="W65" i="8"/>
  <c r="X65" i="8" s="1"/>
  <c r="W64" i="8"/>
  <c r="X64" i="8" s="1"/>
  <c r="W63" i="8"/>
  <c r="X63" i="8" s="1"/>
  <c r="W62" i="8"/>
  <c r="X62" i="8" s="1"/>
  <c r="W61" i="8"/>
  <c r="X61" i="8" s="1"/>
  <c r="W60" i="8"/>
  <c r="X60" i="8" s="1"/>
  <c r="W59" i="8"/>
  <c r="X59" i="8" s="1"/>
  <c r="W58" i="8"/>
  <c r="X58" i="8" s="1"/>
  <c r="W57" i="8"/>
  <c r="X57" i="8" s="1"/>
  <c r="W56" i="8"/>
  <c r="X56" i="8" s="1"/>
  <c r="W55" i="8"/>
  <c r="X55" i="8" s="1"/>
  <c r="W54" i="8"/>
  <c r="X54" i="8" s="1"/>
  <c r="W53" i="8"/>
  <c r="X53" i="8" s="1"/>
  <c r="W52" i="8"/>
  <c r="X52" i="8" s="1"/>
  <c r="W51" i="8"/>
  <c r="X51" i="8" s="1"/>
  <c r="W49" i="8"/>
  <c r="X49" i="8" s="1"/>
  <c r="W48" i="8"/>
  <c r="X48" i="8" s="1"/>
  <c r="W47" i="8"/>
  <c r="X47" i="8" s="1"/>
  <c r="W46" i="8"/>
  <c r="X46" i="8" s="1"/>
  <c r="W45" i="8"/>
  <c r="X45" i="8" s="1"/>
  <c r="W44" i="8"/>
  <c r="X44" i="8" s="1"/>
  <c r="W43" i="8"/>
  <c r="X43" i="8" s="1"/>
  <c r="W42" i="8"/>
  <c r="X42" i="8" s="1"/>
  <c r="W41" i="8"/>
  <c r="X41" i="8" s="1"/>
  <c r="W40" i="8"/>
  <c r="X40" i="8" s="1"/>
  <c r="W39" i="8"/>
  <c r="X39" i="8" s="1"/>
  <c r="W38" i="8"/>
  <c r="X38" i="8" s="1"/>
  <c r="W37" i="8"/>
  <c r="X37" i="8" s="1"/>
  <c r="W36" i="8"/>
  <c r="X36" i="8" s="1"/>
  <c r="W35" i="8"/>
  <c r="X35" i="8" s="1"/>
  <c r="W34" i="8"/>
  <c r="X34" i="8" s="1"/>
  <c r="W33" i="8"/>
  <c r="X33" i="8" s="1"/>
  <c r="W32" i="8"/>
  <c r="X32" i="8" s="1"/>
  <c r="W31" i="8"/>
  <c r="X31" i="8" s="1"/>
  <c r="W30" i="8"/>
  <c r="X30" i="8" s="1"/>
  <c r="W29" i="8"/>
  <c r="X29" i="8" s="1"/>
  <c r="W28" i="8"/>
  <c r="X28" i="8" s="1"/>
  <c r="W27" i="8"/>
  <c r="X27" i="8" s="1"/>
  <c r="W26" i="8"/>
  <c r="X26" i="8" s="1"/>
  <c r="W25" i="8"/>
  <c r="X25" i="8" s="1"/>
  <c r="W24" i="8"/>
  <c r="X24" i="8" s="1"/>
  <c r="W23" i="8"/>
  <c r="X23" i="8" s="1"/>
  <c r="W22" i="8"/>
  <c r="X22" i="8" s="1"/>
  <c r="W21" i="8"/>
  <c r="X21" i="8" s="1"/>
  <c r="W20" i="8"/>
  <c r="X20" i="8" s="1"/>
  <c r="W19" i="8"/>
  <c r="W18" i="8"/>
  <c r="X18" i="8" s="1"/>
  <c r="W17" i="8"/>
  <c r="X17" i="8" s="1"/>
  <c r="W16" i="8"/>
  <c r="V13" i="8"/>
  <c r="U13" i="8"/>
  <c r="W12" i="8"/>
  <c r="W11" i="8"/>
  <c r="Z1" i="7"/>
  <c r="Y1" i="7"/>
  <c r="AA82" i="7"/>
  <c r="AB82" i="7" s="1"/>
  <c r="AA81" i="7"/>
  <c r="AB81" i="7" s="1"/>
  <c r="AA80" i="7"/>
  <c r="AB80" i="7" s="1"/>
  <c r="AA79" i="7"/>
  <c r="AB79" i="7" s="1"/>
  <c r="AA78" i="7"/>
  <c r="AB78" i="7" s="1"/>
  <c r="AA77" i="7"/>
  <c r="AB77" i="7" s="1"/>
  <c r="AA76" i="7"/>
  <c r="AB76" i="7" s="1"/>
  <c r="AA75" i="7"/>
  <c r="AB75" i="7" s="1"/>
  <c r="AA74" i="7"/>
  <c r="AB74" i="7" s="1"/>
  <c r="AA73" i="7"/>
  <c r="AB73" i="7" s="1"/>
  <c r="AA72" i="7"/>
  <c r="AB72" i="7" s="1"/>
  <c r="AA71" i="7"/>
  <c r="AB71" i="7" s="1"/>
  <c r="AA70" i="7"/>
  <c r="AB70" i="7" s="1"/>
  <c r="AA69" i="7"/>
  <c r="AB69" i="7" s="1"/>
  <c r="AA68" i="7"/>
  <c r="AB68" i="7" s="1"/>
  <c r="AA67" i="7"/>
  <c r="AB67" i="7" s="1"/>
  <c r="AA66" i="7"/>
  <c r="AB66" i="7" s="1"/>
  <c r="AA65" i="7"/>
  <c r="AB65" i="7" s="1"/>
  <c r="AA64" i="7"/>
  <c r="AB64" i="7" s="1"/>
  <c r="AA63" i="7"/>
  <c r="AB63" i="7" s="1"/>
  <c r="AA62" i="7"/>
  <c r="AB62" i="7" s="1"/>
  <c r="AA61" i="7"/>
  <c r="AB61" i="7" s="1"/>
  <c r="AA60" i="7"/>
  <c r="AB60" i="7" s="1"/>
  <c r="AA59" i="7"/>
  <c r="AB59" i="7" s="1"/>
  <c r="AA58" i="7"/>
  <c r="AB58" i="7" s="1"/>
  <c r="AA56" i="7"/>
  <c r="AB56" i="7" s="1"/>
  <c r="AA55" i="7"/>
  <c r="AB55" i="7" s="1"/>
  <c r="AA54" i="7"/>
  <c r="AB54" i="7" s="1"/>
  <c r="AA53" i="7"/>
  <c r="AB53" i="7" s="1"/>
  <c r="AA52" i="7"/>
  <c r="AB52" i="7" s="1"/>
  <c r="AA51" i="7"/>
  <c r="AB51" i="7" s="1"/>
  <c r="AA50" i="7"/>
  <c r="AB50" i="7" s="1"/>
  <c r="AA49" i="7"/>
  <c r="AB49" i="7" s="1"/>
  <c r="AA48" i="7"/>
  <c r="AB48" i="7" s="1"/>
  <c r="AA47" i="7"/>
  <c r="AB47" i="7" s="1"/>
  <c r="AA46" i="7"/>
  <c r="AB46" i="7" s="1"/>
  <c r="AA45" i="7"/>
  <c r="AB45" i="7" s="1"/>
  <c r="AA44" i="7"/>
  <c r="AB44" i="7" s="1"/>
  <c r="AA43" i="7"/>
  <c r="AB43" i="7" s="1"/>
  <c r="AA42" i="7"/>
  <c r="AB42" i="7" s="1"/>
  <c r="AA41" i="7"/>
  <c r="AB41" i="7" s="1"/>
  <c r="AA40" i="7"/>
  <c r="AB40" i="7" s="1"/>
  <c r="AA39" i="7"/>
  <c r="AB39" i="7" s="1"/>
  <c r="AA38" i="7"/>
  <c r="AB38" i="7" s="1"/>
  <c r="AA37" i="7"/>
  <c r="AB37" i="7" s="1"/>
  <c r="AA36" i="7"/>
  <c r="AB36" i="7" s="1"/>
  <c r="AA35" i="7"/>
  <c r="AB35" i="7" s="1"/>
  <c r="AA34" i="7"/>
  <c r="AB34" i="7" s="1"/>
  <c r="AA33" i="7"/>
  <c r="AB33" i="7" s="1"/>
  <c r="AA32" i="7"/>
  <c r="AB32" i="7" s="1"/>
  <c r="AA31" i="7"/>
  <c r="AB31" i="7" s="1"/>
  <c r="AA30" i="7"/>
  <c r="AB30" i="7" s="1"/>
  <c r="AA29" i="7"/>
  <c r="AB29" i="7" s="1"/>
  <c r="AA28" i="7"/>
  <c r="AB28" i="7" s="1"/>
  <c r="AA27" i="7"/>
  <c r="AB27" i="7" s="1"/>
  <c r="AA26" i="7"/>
  <c r="AB26" i="7" s="1"/>
  <c r="AA25" i="7"/>
  <c r="AB25" i="7" s="1"/>
  <c r="AA24" i="7"/>
  <c r="AB24" i="7" s="1"/>
  <c r="AA23" i="7"/>
  <c r="AB23" i="7" s="1"/>
  <c r="AA22" i="7"/>
  <c r="AB22" i="7" s="1"/>
  <c r="AA21" i="7"/>
  <c r="AB21" i="7" s="1"/>
  <c r="AA20" i="7"/>
  <c r="AB20" i="7" s="1"/>
  <c r="AA19" i="7"/>
  <c r="AB19" i="7" s="1"/>
  <c r="AA18" i="7"/>
  <c r="AB18" i="7" s="1"/>
  <c r="AA17" i="7"/>
  <c r="AB17" i="7" s="1"/>
  <c r="AA16" i="7"/>
  <c r="Z13" i="7"/>
  <c r="Y13" i="7"/>
  <c r="AA12" i="7"/>
  <c r="AA11" i="7"/>
  <c r="AA82" i="3"/>
  <c r="AB82" i="3" s="1"/>
  <c r="AA81" i="3"/>
  <c r="AB81" i="3" s="1"/>
  <c r="AA80" i="3"/>
  <c r="AB80" i="3" s="1"/>
  <c r="AA79" i="3"/>
  <c r="AB79" i="3" s="1"/>
  <c r="AA78" i="3"/>
  <c r="AB78" i="3" s="1"/>
  <c r="AA77" i="3"/>
  <c r="AB77" i="3" s="1"/>
  <c r="AA76" i="3"/>
  <c r="AB76" i="3" s="1"/>
  <c r="AA75" i="3"/>
  <c r="AB75" i="3" s="1"/>
  <c r="AA74" i="3"/>
  <c r="AB74" i="3" s="1"/>
  <c r="AA73" i="3"/>
  <c r="AB73" i="3" s="1"/>
  <c r="AA72" i="3"/>
  <c r="AB72" i="3" s="1"/>
  <c r="AA71" i="3"/>
  <c r="AB71" i="3" s="1"/>
  <c r="AA70" i="3"/>
  <c r="AB70" i="3" s="1"/>
  <c r="AA69" i="3"/>
  <c r="AB69" i="3" s="1"/>
  <c r="AA68" i="3"/>
  <c r="AB68" i="3" s="1"/>
  <c r="AA67" i="3"/>
  <c r="AB67" i="3" s="1"/>
  <c r="AA66" i="3"/>
  <c r="AB66" i="3" s="1"/>
  <c r="AA65" i="3"/>
  <c r="AB65" i="3" s="1"/>
  <c r="AA64" i="3"/>
  <c r="AB64" i="3" s="1"/>
  <c r="AA63" i="3"/>
  <c r="AB63" i="3" s="1"/>
  <c r="AA62" i="3"/>
  <c r="AB62" i="3" s="1"/>
  <c r="AA61" i="3"/>
  <c r="AB61" i="3" s="1"/>
  <c r="AA60" i="3"/>
  <c r="AB60" i="3" s="1"/>
  <c r="AA59" i="3"/>
  <c r="AB59" i="3" s="1"/>
  <c r="AA58" i="3"/>
  <c r="AB58" i="3" s="1"/>
  <c r="AA57" i="3"/>
  <c r="AB57" i="3" s="1"/>
  <c r="AA56" i="3"/>
  <c r="AB56" i="3" s="1"/>
  <c r="AA55" i="3"/>
  <c r="AB55" i="3" s="1"/>
  <c r="AA54" i="3"/>
  <c r="AB54" i="3" s="1"/>
  <c r="AA53" i="3"/>
  <c r="AB53" i="3" s="1"/>
  <c r="AA52" i="3"/>
  <c r="AB52" i="3" s="1"/>
  <c r="AA51" i="3"/>
  <c r="AB51" i="3" s="1"/>
  <c r="AA50" i="3"/>
  <c r="AB50" i="3" s="1"/>
  <c r="AA49" i="3"/>
  <c r="AB49" i="3" s="1"/>
  <c r="AA48" i="3"/>
  <c r="AB48" i="3" s="1"/>
  <c r="AA47" i="3"/>
  <c r="AB47" i="3" s="1"/>
  <c r="AA46" i="3"/>
  <c r="AB46" i="3" s="1"/>
  <c r="AA45" i="3"/>
  <c r="AB45" i="3" s="1"/>
  <c r="AA44" i="3"/>
  <c r="AB44" i="3" s="1"/>
  <c r="AA43" i="3"/>
  <c r="AB43" i="3" s="1"/>
  <c r="AA42" i="3"/>
  <c r="AB42" i="3" s="1"/>
  <c r="AA41" i="3"/>
  <c r="AB41" i="3" s="1"/>
  <c r="AA40" i="3"/>
  <c r="AB40" i="3" s="1"/>
  <c r="AA39" i="3"/>
  <c r="AB39" i="3" s="1"/>
  <c r="AA38" i="3"/>
  <c r="AB38" i="3" s="1"/>
  <c r="AA37" i="3"/>
  <c r="AB37" i="3" s="1"/>
  <c r="AA36" i="3"/>
  <c r="AB36" i="3" s="1"/>
  <c r="AA35" i="3"/>
  <c r="AB35" i="3" s="1"/>
  <c r="AA34" i="3"/>
  <c r="AB34" i="3" s="1"/>
  <c r="AA33" i="3"/>
  <c r="AB33" i="3" s="1"/>
  <c r="AA32" i="3"/>
  <c r="AB32" i="3" s="1"/>
  <c r="AA31" i="3"/>
  <c r="AB31" i="3" s="1"/>
  <c r="AA30" i="3"/>
  <c r="AB30" i="3" s="1"/>
  <c r="AA29" i="3"/>
  <c r="AB29" i="3" s="1"/>
  <c r="AA28" i="3"/>
  <c r="AB28" i="3" s="1"/>
  <c r="AA27" i="3"/>
  <c r="AB27" i="3" s="1"/>
  <c r="AA26" i="3"/>
  <c r="AB26" i="3" s="1"/>
  <c r="AA25" i="3"/>
  <c r="AB25" i="3" s="1"/>
  <c r="AA24" i="3"/>
  <c r="AB24" i="3" s="1"/>
  <c r="AA23" i="3"/>
  <c r="AB23" i="3" s="1"/>
  <c r="AA22" i="3"/>
  <c r="AB22" i="3" s="1"/>
  <c r="AA21" i="3"/>
  <c r="AB21" i="3" s="1"/>
  <c r="AA20" i="3"/>
  <c r="AB20" i="3" s="1"/>
  <c r="AA19" i="3"/>
  <c r="AA18" i="3"/>
  <c r="AB18" i="3" s="1"/>
  <c r="AA17" i="3"/>
  <c r="AB17" i="3" s="1"/>
  <c r="AA16" i="3"/>
  <c r="Z13" i="3"/>
  <c r="Y13" i="3"/>
  <c r="AA12" i="3"/>
  <c r="AA11" i="3"/>
  <c r="V1" i="7"/>
  <c r="U1" i="7"/>
  <c r="T1" i="7"/>
  <c r="W82" i="7"/>
  <c r="X82" i="7" s="1"/>
  <c r="W81" i="7"/>
  <c r="X81" i="7" s="1"/>
  <c r="W80" i="7"/>
  <c r="X80" i="7" s="1"/>
  <c r="W79" i="7"/>
  <c r="X79" i="7" s="1"/>
  <c r="W78" i="7"/>
  <c r="X78" i="7" s="1"/>
  <c r="W77" i="7"/>
  <c r="X77" i="7" s="1"/>
  <c r="W76" i="7"/>
  <c r="X76" i="7" s="1"/>
  <c r="W75" i="7"/>
  <c r="X75" i="7" s="1"/>
  <c r="W74" i="7"/>
  <c r="X74" i="7" s="1"/>
  <c r="W73" i="7"/>
  <c r="X73" i="7" s="1"/>
  <c r="W72" i="7"/>
  <c r="X72" i="7" s="1"/>
  <c r="W71" i="7"/>
  <c r="X71" i="7" s="1"/>
  <c r="W70" i="7"/>
  <c r="X70" i="7" s="1"/>
  <c r="W69" i="7"/>
  <c r="X69" i="7" s="1"/>
  <c r="W68" i="7"/>
  <c r="X68" i="7" s="1"/>
  <c r="W67" i="7"/>
  <c r="X67" i="7" s="1"/>
  <c r="W66" i="7"/>
  <c r="X66" i="7" s="1"/>
  <c r="W65" i="7"/>
  <c r="X65" i="7" s="1"/>
  <c r="W64" i="7"/>
  <c r="X64" i="7" s="1"/>
  <c r="W63" i="7"/>
  <c r="X63" i="7" s="1"/>
  <c r="W62" i="7"/>
  <c r="X62" i="7" s="1"/>
  <c r="W61" i="7"/>
  <c r="X61" i="7" s="1"/>
  <c r="W60" i="7"/>
  <c r="X60" i="7" s="1"/>
  <c r="W59" i="7"/>
  <c r="X59" i="7" s="1"/>
  <c r="W58" i="7"/>
  <c r="X58" i="7" s="1"/>
  <c r="W56" i="7"/>
  <c r="X56" i="7" s="1"/>
  <c r="W55" i="7"/>
  <c r="X55" i="7" s="1"/>
  <c r="W54" i="7"/>
  <c r="X54" i="7" s="1"/>
  <c r="W53" i="7"/>
  <c r="X53" i="7" s="1"/>
  <c r="W52" i="7"/>
  <c r="X52" i="7" s="1"/>
  <c r="W51" i="7"/>
  <c r="X51" i="7" s="1"/>
  <c r="W50" i="7"/>
  <c r="X50" i="7" s="1"/>
  <c r="W49" i="7"/>
  <c r="X49" i="7" s="1"/>
  <c r="W48" i="7"/>
  <c r="X48" i="7" s="1"/>
  <c r="W47" i="7"/>
  <c r="X47" i="7" s="1"/>
  <c r="W46" i="7"/>
  <c r="X46" i="7" s="1"/>
  <c r="W45" i="7"/>
  <c r="X45" i="7" s="1"/>
  <c r="W44" i="7"/>
  <c r="X44" i="7" s="1"/>
  <c r="W43" i="7"/>
  <c r="X43" i="7" s="1"/>
  <c r="W42" i="7"/>
  <c r="X42" i="7" s="1"/>
  <c r="W41" i="7"/>
  <c r="X41" i="7" s="1"/>
  <c r="W40" i="7"/>
  <c r="X40" i="7" s="1"/>
  <c r="W39" i="7"/>
  <c r="X39" i="7" s="1"/>
  <c r="W38" i="7"/>
  <c r="X38" i="7" s="1"/>
  <c r="W37" i="7"/>
  <c r="X37" i="7" s="1"/>
  <c r="W36" i="7"/>
  <c r="X36" i="7" s="1"/>
  <c r="W35" i="7"/>
  <c r="X35" i="7" s="1"/>
  <c r="W34" i="7"/>
  <c r="X34" i="7" s="1"/>
  <c r="W33" i="7"/>
  <c r="X33" i="7" s="1"/>
  <c r="W32" i="7"/>
  <c r="X32" i="7" s="1"/>
  <c r="W31" i="7"/>
  <c r="X31" i="7" s="1"/>
  <c r="W30" i="7"/>
  <c r="X30" i="7" s="1"/>
  <c r="W29" i="7"/>
  <c r="X29" i="7" s="1"/>
  <c r="W28" i="7"/>
  <c r="X28" i="7" s="1"/>
  <c r="W27" i="7"/>
  <c r="X27" i="7" s="1"/>
  <c r="W26" i="7"/>
  <c r="X26" i="7" s="1"/>
  <c r="W25" i="7"/>
  <c r="X25" i="7" s="1"/>
  <c r="W24" i="7"/>
  <c r="X24" i="7" s="1"/>
  <c r="W23" i="7"/>
  <c r="X23" i="7" s="1"/>
  <c r="W22" i="7"/>
  <c r="X22" i="7" s="1"/>
  <c r="W21" i="7"/>
  <c r="X21" i="7" s="1"/>
  <c r="W20" i="7"/>
  <c r="X20" i="7" s="1"/>
  <c r="W19" i="7"/>
  <c r="X19" i="7" s="1"/>
  <c r="W18" i="7"/>
  <c r="X18" i="7" s="1"/>
  <c r="W17" i="7"/>
  <c r="X17" i="7" s="1"/>
  <c r="W16" i="7"/>
  <c r="V13" i="7"/>
  <c r="U13" i="7"/>
  <c r="T13" i="7"/>
  <c r="S13" i="7"/>
  <c r="W12" i="7"/>
  <c r="W11" i="7"/>
  <c r="R1" i="8"/>
  <c r="Q1" i="8"/>
  <c r="P1" i="8"/>
  <c r="S82" i="8"/>
  <c r="T82" i="8" s="1"/>
  <c r="S81" i="8"/>
  <c r="T81" i="8" s="1"/>
  <c r="S80" i="8"/>
  <c r="T80" i="8" s="1"/>
  <c r="S79" i="8"/>
  <c r="T79" i="8" s="1"/>
  <c r="S78" i="8"/>
  <c r="T78" i="8" s="1"/>
  <c r="S77" i="8"/>
  <c r="T77" i="8" s="1"/>
  <c r="S76" i="8"/>
  <c r="T76" i="8" s="1"/>
  <c r="S75" i="8"/>
  <c r="T75" i="8" s="1"/>
  <c r="S74" i="8"/>
  <c r="T74" i="8" s="1"/>
  <c r="S73" i="8"/>
  <c r="T73" i="8" s="1"/>
  <c r="S72" i="8"/>
  <c r="T72" i="8" s="1"/>
  <c r="S71" i="8"/>
  <c r="T71" i="8" s="1"/>
  <c r="S70" i="8"/>
  <c r="T70" i="8" s="1"/>
  <c r="S69" i="8"/>
  <c r="T69" i="8" s="1"/>
  <c r="S68" i="8"/>
  <c r="T68" i="8" s="1"/>
  <c r="S67" i="8"/>
  <c r="T67" i="8" s="1"/>
  <c r="S66" i="8"/>
  <c r="T66" i="8" s="1"/>
  <c r="S65" i="8"/>
  <c r="T65" i="8" s="1"/>
  <c r="S64" i="8"/>
  <c r="T64" i="8" s="1"/>
  <c r="S63" i="8"/>
  <c r="T63" i="8" s="1"/>
  <c r="S62" i="8"/>
  <c r="T62" i="8" s="1"/>
  <c r="S61" i="8"/>
  <c r="T61" i="8" s="1"/>
  <c r="S60" i="8"/>
  <c r="T60" i="8" s="1"/>
  <c r="S59" i="8"/>
  <c r="T59" i="8" s="1"/>
  <c r="S58" i="8"/>
  <c r="T58" i="8" s="1"/>
  <c r="S57" i="8"/>
  <c r="T57" i="8" s="1"/>
  <c r="S56" i="8"/>
  <c r="T56" i="8" s="1"/>
  <c r="S55" i="8"/>
  <c r="T55" i="8" s="1"/>
  <c r="S54" i="8"/>
  <c r="T54" i="8" s="1"/>
  <c r="S53" i="8"/>
  <c r="T53" i="8" s="1"/>
  <c r="S52" i="8"/>
  <c r="T52" i="8" s="1"/>
  <c r="S51" i="8"/>
  <c r="T51" i="8" s="1"/>
  <c r="S50" i="8"/>
  <c r="T50" i="8" s="1"/>
  <c r="S49" i="8"/>
  <c r="T49" i="8" s="1"/>
  <c r="S48" i="8"/>
  <c r="T48" i="8" s="1"/>
  <c r="S47" i="8"/>
  <c r="T47" i="8" s="1"/>
  <c r="S46" i="8"/>
  <c r="T46" i="8" s="1"/>
  <c r="S45" i="8"/>
  <c r="T45" i="8" s="1"/>
  <c r="S44" i="8"/>
  <c r="T44" i="8" s="1"/>
  <c r="S43" i="8"/>
  <c r="T43" i="8" s="1"/>
  <c r="S42" i="8"/>
  <c r="T42" i="8" s="1"/>
  <c r="S41" i="8"/>
  <c r="T41" i="8" s="1"/>
  <c r="S40" i="8"/>
  <c r="T40" i="8" s="1"/>
  <c r="S39" i="8"/>
  <c r="T39" i="8" s="1"/>
  <c r="S38" i="8"/>
  <c r="T38" i="8" s="1"/>
  <c r="S37" i="8"/>
  <c r="T37" i="8" s="1"/>
  <c r="S36" i="8"/>
  <c r="T36" i="8" s="1"/>
  <c r="S35" i="8"/>
  <c r="T35" i="8" s="1"/>
  <c r="S34" i="8"/>
  <c r="T34" i="8" s="1"/>
  <c r="S33" i="8"/>
  <c r="T33" i="8" s="1"/>
  <c r="S32" i="8"/>
  <c r="T32" i="8" s="1"/>
  <c r="S31" i="8"/>
  <c r="T31" i="8" s="1"/>
  <c r="S30" i="8"/>
  <c r="T30" i="8" s="1"/>
  <c r="S29" i="8"/>
  <c r="T29" i="8" s="1"/>
  <c r="S28" i="8"/>
  <c r="T28" i="8" s="1"/>
  <c r="S27" i="8"/>
  <c r="T27" i="8" s="1"/>
  <c r="S26" i="8"/>
  <c r="T26" i="8" s="1"/>
  <c r="S25" i="8"/>
  <c r="T25" i="8" s="1"/>
  <c r="S24" i="8"/>
  <c r="T24" i="8" s="1"/>
  <c r="S23" i="8"/>
  <c r="T23" i="8" s="1"/>
  <c r="S22" i="8"/>
  <c r="T22" i="8" s="1"/>
  <c r="S21" i="8"/>
  <c r="T21" i="8" s="1"/>
  <c r="S20" i="8"/>
  <c r="T20" i="8" s="1"/>
  <c r="S19" i="8"/>
  <c r="T19" i="8" s="1"/>
  <c r="S18" i="8"/>
  <c r="T18" i="8" s="1"/>
  <c r="S17" i="8"/>
  <c r="T17" i="8" s="1"/>
  <c r="S16" i="8"/>
  <c r="R13" i="8"/>
  <c r="Q13" i="8"/>
  <c r="P13" i="8"/>
  <c r="O13" i="8"/>
  <c r="S12" i="8"/>
  <c r="S11" i="8"/>
  <c r="W82" i="3"/>
  <c r="X82" i="3" s="1"/>
  <c r="W81" i="3"/>
  <c r="X81" i="3" s="1"/>
  <c r="W79" i="3"/>
  <c r="X79" i="3" s="1"/>
  <c r="W78" i="3"/>
  <c r="X78" i="3" s="1"/>
  <c r="W77" i="3"/>
  <c r="X77" i="3" s="1"/>
  <c r="W76" i="3"/>
  <c r="X76" i="3" s="1"/>
  <c r="W75" i="3"/>
  <c r="X75" i="3" s="1"/>
  <c r="W74" i="3"/>
  <c r="X74" i="3" s="1"/>
  <c r="W73" i="3"/>
  <c r="X73" i="3" s="1"/>
  <c r="W72" i="3"/>
  <c r="X72" i="3" s="1"/>
  <c r="W71" i="3"/>
  <c r="X71" i="3" s="1"/>
  <c r="W70" i="3"/>
  <c r="X70" i="3" s="1"/>
  <c r="W69" i="3"/>
  <c r="X69" i="3" s="1"/>
  <c r="W68" i="3"/>
  <c r="X68" i="3" s="1"/>
  <c r="W67" i="3"/>
  <c r="X67" i="3" s="1"/>
  <c r="W66" i="3"/>
  <c r="X66" i="3" s="1"/>
  <c r="W65" i="3"/>
  <c r="X65" i="3" s="1"/>
  <c r="W62" i="3"/>
  <c r="X62" i="3" s="1"/>
  <c r="W61" i="3"/>
  <c r="X61" i="3" s="1"/>
  <c r="W60" i="3"/>
  <c r="X60" i="3" s="1"/>
  <c r="W59" i="3"/>
  <c r="X59" i="3" s="1"/>
  <c r="W58" i="3"/>
  <c r="X58" i="3" s="1"/>
  <c r="W57" i="3"/>
  <c r="X57" i="3" s="1"/>
  <c r="W56" i="3"/>
  <c r="X56" i="3" s="1"/>
  <c r="W55" i="3"/>
  <c r="X55" i="3" s="1"/>
  <c r="W54" i="3"/>
  <c r="X54" i="3" s="1"/>
  <c r="W53" i="3"/>
  <c r="X53" i="3" s="1"/>
  <c r="W52" i="3"/>
  <c r="X52" i="3" s="1"/>
  <c r="W51" i="3"/>
  <c r="X51" i="3" s="1"/>
  <c r="W50" i="3"/>
  <c r="X50" i="3" s="1"/>
  <c r="W49" i="3"/>
  <c r="X49" i="3" s="1"/>
  <c r="W48" i="3"/>
  <c r="X48" i="3" s="1"/>
  <c r="W47" i="3"/>
  <c r="X47" i="3" s="1"/>
  <c r="W46" i="3"/>
  <c r="X46" i="3" s="1"/>
  <c r="W45" i="3"/>
  <c r="X45" i="3" s="1"/>
  <c r="W44" i="3"/>
  <c r="X44" i="3" s="1"/>
  <c r="W43" i="3"/>
  <c r="X43" i="3" s="1"/>
  <c r="W42" i="3"/>
  <c r="X42" i="3" s="1"/>
  <c r="W41" i="3"/>
  <c r="X41" i="3" s="1"/>
  <c r="W40" i="3"/>
  <c r="X40" i="3" s="1"/>
  <c r="W39" i="3"/>
  <c r="X39" i="3" s="1"/>
  <c r="W38" i="3"/>
  <c r="X38" i="3" s="1"/>
  <c r="W37" i="3"/>
  <c r="X37" i="3" s="1"/>
  <c r="W36" i="3"/>
  <c r="X36" i="3" s="1"/>
  <c r="W35" i="3"/>
  <c r="X35" i="3" s="1"/>
  <c r="W34" i="3"/>
  <c r="X34" i="3" s="1"/>
  <c r="W33" i="3"/>
  <c r="X33" i="3" s="1"/>
  <c r="W32" i="3"/>
  <c r="X32" i="3" s="1"/>
  <c r="W31" i="3"/>
  <c r="X31" i="3" s="1"/>
  <c r="W30" i="3"/>
  <c r="X30" i="3" s="1"/>
  <c r="W29" i="3"/>
  <c r="X29" i="3" s="1"/>
  <c r="W28" i="3"/>
  <c r="X28" i="3" s="1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X21" i="3" s="1"/>
  <c r="W20" i="3"/>
  <c r="X20" i="3" s="1"/>
  <c r="W19" i="3"/>
  <c r="X19" i="3" s="1"/>
  <c r="W18" i="3"/>
  <c r="X18" i="3" s="1"/>
  <c r="W17" i="3"/>
  <c r="X17" i="3" s="1"/>
  <c r="W16" i="3"/>
  <c r="V13" i="3"/>
  <c r="U13" i="3"/>
  <c r="T13" i="3"/>
  <c r="S13" i="3"/>
  <c r="W12" i="3"/>
  <c r="W11" i="3"/>
  <c r="H133" i="44" l="1"/>
  <c r="W133" i="8"/>
  <c r="S133" i="8"/>
  <c r="AC133" i="8"/>
  <c r="GJ18" i="6"/>
  <c r="GK18" i="6" s="1"/>
  <c r="GJ20" i="6"/>
  <c r="GK20" i="6" s="1"/>
  <c r="GJ22" i="6"/>
  <c r="GK22" i="6" s="1"/>
  <c r="GJ24" i="6"/>
  <c r="GK24" i="6" s="1"/>
  <c r="GJ30" i="6"/>
  <c r="GK30" i="6" s="1"/>
  <c r="GJ32" i="6"/>
  <c r="GK32" i="6" s="1"/>
  <c r="GJ48" i="6"/>
  <c r="GK48" i="6" s="1"/>
  <c r="T61" i="19"/>
  <c r="BS61" i="19" s="1"/>
  <c r="T63" i="19"/>
  <c r="BS63" i="19" s="1"/>
  <c r="T69" i="19"/>
  <c r="BS69" i="19" s="1"/>
  <c r="GJ58" i="6"/>
  <c r="GK58" i="6" s="1"/>
  <c r="GJ64" i="6"/>
  <c r="GK64" i="6" s="1"/>
  <c r="GJ66" i="6"/>
  <c r="GK66" i="6" s="1"/>
  <c r="GJ74" i="6"/>
  <c r="GK74" i="6" s="1"/>
  <c r="GD74" i="6"/>
  <c r="GE74" i="6" s="1"/>
  <c r="DN16" i="6"/>
  <c r="I16" i="44"/>
  <c r="AH16" i="3"/>
  <c r="AH133" i="3" s="1"/>
  <c r="AG133" i="3"/>
  <c r="T16" i="8"/>
  <c r="T133" i="8" s="1"/>
  <c r="AH16" i="7"/>
  <c r="AH133" i="7" s="1"/>
  <c r="AG133" i="7"/>
  <c r="X16" i="3"/>
  <c r="AB16" i="3"/>
  <c r="AA133" i="3"/>
  <c r="AD16" i="8"/>
  <c r="AD133" i="8" s="1"/>
  <c r="X16" i="7"/>
  <c r="X133" i="7" s="1"/>
  <c r="W133" i="7"/>
  <c r="AB16" i="7"/>
  <c r="AB133" i="7" s="1"/>
  <c r="AA133" i="7"/>
  <c r="X16" i="8"/>
  <c r="GJ16" i="6"/>
  <c r="DK16" i="6"/>
  <c r="GI13" i="6"/>
  <c r="DH16" i="6"/>
  <c r="T1" i="3"/>
  <c r="T136" i="3" s="1"/>
  <c r="AE1" i="3"/>
  <c r="AE136" i="3" s="1"/>
  <c r="AF1" i="3"/>
  <c r="AF136" i="3" s="1"/>
  <c r="DE16" i="6"/>
  <c r="Y1" i="3"/>
  <c r="Y136" i="3" s="1"/>
  <c r="Z1" i="3"/>
  <c r="Z136" i="3" s="1"/>
  <c r="V1" i="3"/>
  <c r="V136" i="3" s="1"/>
  <c r="AC1" i="3"/>
  <c r="AC136" i="3" s="1"/>
  <c r="DF76" i="6"/>
  <c r="AD1" i="3"/>
  <c r="AD136" i="3" s="1"/>
  <c r="GJ34" i="6"/>
  <c r="GK34" i="6" s="1"/>
  <c r="GJ76" i="6"/>
  <c r="GK76" i="6" s="1"/>
  <c r="GJ78" i="6"/>
  <c r="GK78" i="6" s="1"/>
  <c r="GJ80" i="6"/>
  <c r="GK80" i="6" s="1"/>
  <c r="FJ68" i="6"/>
  <c r="FK68" i="6" s="1"/>
  <c r="FJ76" i="6"/>
  <c r="FK76" i="6" s="1"/>
  <c r="FN41" i="6"/>
  <c r="FO41" i="6" s="1"/>
  <c r="FN45" i="6"/>
  <c r="FO45" i="6" s="1"/>
  <c r="FN57" i="6"/>
  <c r="FO57" i="6" s="1"/>
  <c r="FJ60" i="6"/>
  <c r="FK60" i="6" s="1"/>
  <c r="FB50" i="6"/>
  <c r="FC50" i="6" s="1"/>
  <c r="FB66" i="6"/>
  <c r="FC66" i="6" s="1"/>
  <c r="FB78" i="6"/>
  <c r="FC78" i="6" s="1"/>
  <c r="FJ52" i="6"/>
  <c r="FK52" i="6" s="1"/>
  <c r="FJ28" i="6"/>
  <c r="FK28" i="6" s="1"/>
  <c r="FJ44" i="6"/>
  <c r="FK44" i="6" s="1"/>
  <c r="FJ80" i="6"/>
  <c r="FK80" i="6" s="1"/>
  <c r="FN17" i="6"/>
  <c r="FO17" i="6" s="1"/>
  <c r="T5" i="19"/>
  <c r="T7" i="19"/>
  <c r="BS7" i="19" s="1"/>
  <c r="T9" i="19"/>
  <c r="BS9" i="19" s="1"/>
  <c r="T11" i="19"/>
  <c r="T11" i="34" s="1"/>
  <c r="BT11" i="34" s="1"/>
  <c r="T13" i="19"/>
  <c r="BS13" i="19" s="1"/>
  <c r="T15" i="19"/>
  <c r="T15" i="34" s="1"/>
  <c r="BT15" i="34" s="1"/>
  <c r="T17" i="19"/>
  <c r="BS17" i="19" s="1"/>
  <c r="T19" i="19"/>
  <c r="T19" i="34" s="1"/>
  <c r="BT19" i="34" s="1"/>
  <c r="T21" i="19"/>
  <c r="BS21" i="19" s="1"/>
  <c r="T23" i="19"/>
  <c r="BS23" i="19" s="1"/>
  <c r="T31" i="19"/>
  <c r="BS31" i="19" s="1"/>
  <c r="T33" i="19"/>
  <c r="T33" i="34" s="1"/>
  <c r="BT33" i="34" s="1"/>
  <c r="T37" i="19"/>
  <c r="BS37" i="19" s="1"/>
  <c r="T41" i="19"/>
  <c r="BS41" i="19" s="1"/>
  <c r="T45" i="19"/>
  <c r="BS45" i="19" s="1"/>
  <c r="T47" i="19"/>
  <c r="BS47" i="19" s="1"/>
  <c r="T49" i="19"/>
  <c r="BS49" i="19" s="1"/>
  <c r="T51" i="19"/>
  <c r="T51" i="34" s="1"/>
  <c r="BT51" i="34" s="1"/>
  <c r="T53" i="19"/>
  <c r="BS53" i="19" s="1"/>
  <c r="T55" i="19"/>
  <c r="T55" i="34" s="1"/>
  <c r="BT55" i="34" s="1"/>
  <c r="T57" i="19"/>
  <c r="BS57" i="19" s="1"/>
  <c r="T65" i="19"/>
  <c r="T65" i="34" s="1"/>
  <c r="BT65" i="34" s="1"/>
  <c r="FJ72" i="6"/>
  <c r="FK72" i="6" s="1"/>
  <c r="FN25" i="6"/>
  <c r="FO25" i="6" s="1"/>
  <c r="FN73" i="6"/>
  <c r="FO73" i="6" s="1"/>
  <c r="U43" i="19"/>
  <c r="BT43" i="19" s="1"/>
  <c r="U49" i="19"/>
  <c r="U49" i="34" s="1"/>
  <c r="BU49" i="34" s="1"/>
  <c r="U57" i="19"/>
  <c r="BT57" i="19" s="1"/>
  <c r="FF26" i="6"/>
  <c r="FG26" i="6" s="1"/>
  <c r="FF58" i="6"/>
  <c r="FG58" i="6" s="1"/>
  <c r="FJ23" i="6"/>
  <c r="FK23" i="6" s="1"/>
  <c r="FJ55" i="6"/>
  <c r="FK55" i="6" s="1"/>
  <c r="GD22" i="6"/>
  <c r="GE22" i="6" s="1"/>
  <c r="GD32" i="6"/>
  <c r="GE32" i="6" s="1"/>
  <c r="GD50" i="6"/>
  <c r="GE50" i="6" s="1"/>
  <c r="GJ11" i="6"/>
  <c r="FJ12" i="6"/>
  <c r="FD13" i="6"/>
  <c r="GD58" i="6"/>
  <c r="GE58" i="6" s="1"/>
  <c r="GD60" i="6"/>
  <c r="GE60" i="6" s="1"/>
  <c r="FN77" i="6"/>
  <c r="FO77" i="6" s="1"/>
  <c r="FL13" i="6"/>
  <c r="GD72" i="6"/>
  <c r="GE72" i="6" s="1"/>
  <c r="GD66" i="6"/>
  <c r="GE66" i="6" s="1"/>
  <c r="GJ42" i="6"/>
  <c r="GK42" i="6" s="1"/>
  <c r="AB136" i="8"/>
  <c r="V136" i="8"/>
  <c r="GD80" i="6"/>
  <c r="GE80" i="6" s="1"/>
  <c r="GD68" i="6"/>
  <c r="GE68" i="6" s="1"/>
  <c r="FN81" i="6"/>
  <c r="FO81" i="6" s="1"/>
  <c r="S136" i="3"/>
  <c r="R5" i="19"/>
  <c r="M9" i="19"/>
  <c r="CA9" i="19" s="1"/>
  <c r="R136" i="8"/>
  <c r="P136" i="8"/>
  <c r="Z136" i="8"/>
  <c r="Q136" i="8"/>
  <c r="U136" i="8"/>
  <c r="AA136" i="8"/>
  <c r="AE136" i="7"/>
  <c r="GD52" i="6"/>
  <c r="GE52" i="6" s="1"/>
  <c r="GD42" i="6"/>
  <c r="GE42" i="6" s="1"/>
  <c r="T29" i="19"/>
  <c r="BS29" i="19" s="1"/>
  <c r="N31" i="19"/>
  <c r="CB31" i="19" s="1"/>
  <c r="L6" i="19"/>
  <c r="BZ6" i="19" s="1"/>
  <c r="L8" i="19"/>
  <c r="BZ8" i="19" s="1"/>
  <c r="L10" i="19"/>
  <c r="BZ10" i="19" s="1"/>
  <c r="L12" i="19"/>
  <c r="BZ12" i="19" s="1"/>
  <c r="L14" i="19"/>
  <c r="BZ14" i="19" s="1"/>
  <c r="L16" i="19"/>
  <c r="BZ16" i="19" s="1"/>
  <c r="L18" i="19"/>
  <c r="BZ18" i="19" s="1"/>
  <c r="L20" i="19"/>
  <c r="BZ20" i="19" s="1"/>
  <c r="L22" i="19"/>
  <c r="BZ22" i="19" s="1"/>
  <c r="L24" i="19"/>
  <c r="BZ24" i="19" s="1"/>
  <c r="L26" i="19"/>
  <c r="BZ26" i="19" s="1"/>
  <c r="L28" i="19"/>
  <c r="BZ28" i="19" s="1"/>
  <c r="L30" i="19"/>
  <c r="BZ30" i="19" s="1"/>
  <c r="L32" i="19"/>
  <c r="BZ32" i="19" s="1"/>
  <c r="L34" i="19"/>
  <c r="BZ34" i="19" s="1"/>
  <c r="L36" i="19"/>
  <c r="BZ36" i="19" s="1"/>
  <c r="L38" i="19"/>
  <c r="BZ38" i="19" s="1"/>
  <c r="L40" i="19"/>
  <c r="BZ40" i="19" s="1"/>
  <c r="L42" i="19"/>
  <c r="BZ42" i="19" s="1"/>
  <c r="L44" i="19"/>
  <c r="BZ44" i="19" s="1"/>
  <c r="L46" i="19"/>
  <c r="BZ46" i="19" s="1"/>
  <c r="L48" i="19"/>
  <c r="BZ48" i="19" s="1"/>
  <c r="L50" i="19"/>
  <c r="BZ50" i="19" s="1"/>
  <c r="L52" i="19"/>
  <c r="BZ52" i="19" s="1"/>
  <c r="L54" i="19"/>
  <c r="BZ54" i="19" s="1"/>
  <c r="L56" i="19"/>
  <c r="BZ56" i="19" s="1"/>
  <c r="L58" i="19"/>
  <c r="BZ58" i="19" s="1"/>
  <c r="L60" i="19"/>
  <c r="BZ60" i="19" s="1"/>
  <c r="L62" i="19"/>
  <c r="BZ62" i="19" s="1"/>
  <c r="L64" i="19"/>
  <c r="BZ64" i="19" s="1"/>
  <c r="L66" i="19"/>
  <c r="BZ66" i="19" s="1"/>
  <c r="L68" i="19"/>
  <c r="BZ68" i="19" s="1"/>
  <c r="L70" i="19"/>
  <c r="BZ70" i="19" s="1"/>
  <c r="M6" i="19"/>
  <c r="CA6" i="19" s="1"/>
  <c r="M10" i="19"/>
  <c r="CA10" i="19" s="1"/>
  <c r="M12" i="19"/>
  <c r="CA12" i="19" s="1"/>
  <c r="M14" i="19"/>
  <c r="CA14" i="19" s="1"/>
  <c r="M16" i="19"/>
  <c r="CA16" i="19" s="1"/>
  <c r="M18" i="19"/>
  <c r="CA18" i="19" s="1"/>
  <c r="M20" i="19"/>
  <c r="CA20" i="19" s="1"/>
  <c r="M22" i="19"/>
  <c r="CA22" i="19" s="1"/>
  <c r="M24" i="19"/>
  <c r="CA24" i="19" s="1"/>
  <c r="M26" i="19"/>
  <c r="CA26" i="19" s="1"/>
  <c r="M28" i="19"/>
  <c r="CA28" i="19" s="1"/>
  <c r="M30" i="19"/>
  <c r="CA30" i="19" s="1"/>
  <c r="M32" i="19"/>
  <c r="CA32" i="19" s="1"/>
  <c r="M34" i="19"/>
  <c r="CA34" i="19" s="1"/>
  <c r="M36" i="19"/>
  <c r="CA36" i="19" s="1"/>
  <c r="M38" i="19"/>
  <c r="CA38" i="19" s="1"/>
  <c r="M40" i="19"/>
  <c r="CA40" i="19" s="1"/>
  <c r="M42" i="19"/>
  <c r="CA42" i="19" s="1"/>
  <c r="M44" i="19"/>
  <c r="CA44" i="19" s="1"/>
  <c r="M46" i="19"/>
  <c r="CA46" i="19" s="1"/>
  <c r="M48" i="19"/>
  <c r="CA48" i="19" s="1"/>
  <c r="M50" i="19"/>
  <c r="CA50" i="19" s="1"/>
  <c r="M52" i="19"/>
  <c r="CA52" i="19" s="1"/>
  <c r="M54" i="19"/>
  <c r="CA54" i="19" s="1"/>
  <c r="M56" i="19"/>
  <c r="CA56" i="19" s="1"/>
  <c r="M58" i="19"/>
  <c r="CA58" i="19" s="1"/>
  <c r="M60" i="19"/>
  <c r="CA60" i="19" s="1"/>
  <c r="M62" i="19"/>
  <c r="CA62" i="19" s="1"/>
  <c r="M64" i="19"/>
  <c r="CA64" i="19" s="1"/>
  <c r="M66" i="19"/>
  <c r="CA66" i="19" s="1"/>
  <c r="M68" i="19"/>
  <c r="CA68" i="19" s="1"/>
  <c r="M70" i="19"/>
  <c r="CA70" i="19" s="1"/>
  <c r="M5" i="19"/>
  <c r="M27" i="19"/>
  <c r="CA27" i="19" s="1"/>
  <c r="N6" i="19"/>
  <c r="CB6" i="19" s="1"/>
  <c r="N8" i="19"/>
  <c r="CB8" i="19" s="1"/>
  <c r="N10" i="19"/>
  <c r="CB10" i="19" s="1"/>
  <c r="N12" i="19"/>
  <c r="CB12" i="19" s="1"/>
  <c r="N14" i="19"/>
  <c r="CB14" i="19" s="1"/>
  <c r="N16" i="19"/>
  <c r="CB16" i="19" s="1"/>
  <c r="N18" i="19"/>
  <c r="CB18" i="19" s="1"/>
  <c r="N20" i="19"/>
  <c r="CB20" i="19" s="1"/>
  <c r="N22" i="19"/>
  <c r="CB22" i="19" s="1"/>
  <c r="N24" i="19"/>
  <c r="CB24" i="19" s="1"/>
  <c r="N26" i="19"/>
  <c r="CB26" i="19" s="1"/>
  <c r="N28" i="19"/>
  <c r="CB28" i="19" s="1"/>
  <c r="N30" i="19"/>
  <c r="CB30" i="19" s="1"/>
  <c r="N32" i="19"/>
  <c r="CB32" i="19" s="1"/>
  <c r="N34" i="19"/>
  <c r="CB34" i="19" s="1"/>
  <c r="N36" i="19"/>
  <c r="CB36" i="19" s="1"/>
  <c r="N38" i="19"/>
  <c r="CB38" i="19" s="1"/>
  <c r="N40" i="19"/>
  <c r="CB40" i="19" s="1"/>
  <c r="N42" i="19"/>
  <c r="CB42" i="19" s="1"/>
  <c r="N44" i="19"/>
  <c r="CB44" i="19" s="1"/>
  <c r="N46" i="19"/>
  <c r="CB46" i="19" s="1"/>
  <c r="N48" i="19"/>
  <c r="CB48" i="19" s="1"/>
  <c r="N50" i="19"/>
  <c r="CB50" i="19" s="1"/>
  <c r="N54" i="19"/>
  <c r="CB54" i="19" s="1"/>
  <c r="N56" i="19"/>
  <c r="CB56" i="19" s="1"/>
  <c r="N58" i="19"/>
  <c r="CB58" i="19" s="1"/>
  <c r="N60" i="19"/>
  <c r="CB60" i="19" s="1"/>
  <c r="N62" i="19"/>
  <c r="CB62" i="19" s="1"/>
  <c r="N64" i="19"/>
  <c r="CB64" i="19" s="1"/>
  <c r="N66" i="19"/>
  <c r="CB66" i="19" s="1"/>
  <c r="N68" i="19"/>
  <c r="CB68" i="19" s="1"/>
  <c r="N70" i="19"/>
  <c r="CB70" i="19" s="1"/>
  <c r="M25" i="19"/>
  <c r="CA25" i="19" s="1"/>
  <c r="M8" i="19"/>
  <c r="CA8" i="19" s="1"/>
  <c r="O6" i="19"/>
  <c r="CC6" i="19" s="1"/>
  <c r="O8" i="19"/>
  <c r="CC8" i="19" s="1"/>
  <c r="O10" i="19"/>
  <c r="CC10" i="19" s="1"/>
  <c r="O12" i="19"/>
  <c r="CC12" i="19" s="1"/>
  <c r="O14" i="19"/>
  <c r="CC14" i="19" s="1"/>
  <c r="O16" i="19"/>
  <c r="CC16" i="19" s="1"/>
  <c r="O18" i="19"/>
  <c r="CC18" i="19" s="1"/>
  <c r="O20" i="19"/>
  <c r="CC20" i="19" s="1"/>
  <c r="O22" i="19"/>
  <c r="CC22" i="19" s="1"/>
  <c r="O24" i="19"/>
  <c r="CC24" i="19" s="1"/>
  <c r="O26" i="19"/>
  <c r="CC26" i="19" s="1"/>
  <c r="O28" i="19"/>
  <c r="CC28" i="19" s="1"/>
  <c r="O30" i="19"/>
  <c r="CC30" i="19" s="1"/>
  <c r="O32" i="19"/>
  <c r="CC32" i="19" s="1"/>
  <c r="O34" i="19"/>
  <c r="CC34" i="19" s="1"/>
  <c r="O36" i="19"/>
  <c r="CC36" i="19" s="1"/>
  <c r="O38" i="19"/>
  <c r="CC38" i="19" s="1"/>
  <c r="O40" i="19"/>
  <c r="CC40" i="19" s="1"/>
  <c r="O42" i="19"/>
  <c r="CC42" i="19" s="1"/>
  <c r="O44" i="19"/>
  <c r="CC44" i="19" s="1"/>
  <c r="O46" i="19"/>
  <c r="CC46" i="19" s="1"/>
  <c r="O48" i="19"/>
  <c r="CC48" i="19" s="1"/>
  <c r="O50" i="19"/>
  <c r="CC50" i="19" s="1"/>
  <c r="O52" i="19"/>
  <c r="CC52" i="19" s="1"/>
  <c r="O54" i="19"/>
  <c r="CC54" i="19" s="1"/>
  <c r="O56" i="19"/>
  <c r="CC56" i="19" s="1"/>
  <c r="O58" i="19"/>
  <c r="CC58" i="19" s="1"/>
  <c r="O60" i="19"/>
  <c r="CC60" i="19" s="1"/>
  <c r="O62" i="19"/>
  <c r="CC62" i="19" s="1"/>
  <c r="O64" i="19"/>
  <c r="CC64" i="19" s="1"/>
  <c r="O66" i="19"/>
  <c r="CC66" i="19" s="1"/>
  <c r="O68" i="19"/>
  <c r="CC68" i="19" s="1"/>
  <c r="O70" i="19"/>
  <c r="CC70" i="19" s="1"/>
  <c r="FJ20" i="6"/>
  <c r="FK20" i="6" s="1"/>
  <c r="FJ56" i="6"/>
  <c r="FK56" i="6" s="1"/>
  <c r="FJ64" i="6"/>
  <c r="FK64" i="6" s="1"/>
  <c r="FN21" i="6"/>
  <c r="FO21" i="6" s="1"/>
  <c r="FN29" i="6"/>
  <c r="FO29" i="6" s="1"/>
  <c r="FN33" i="6"/>
  <c r="FO33" i="6" s="1"/>
  <c r="FN37" i="6"/>
  <c r="FO37" i="6" s="1"/>
  <c r="FN53" i="6"/>
  <c r="FO53" i="6" s="1"/>
  <c r="FN61" i="6"/>
  <c r="FO61" i="6" s="1"/>
  <c r="FN65" i="6"/>
  <c r="FO65" i="6" s="1"/>
  <c r="L7" i="19"/>
  <c r="BZ7" i="19" s="1"/>
  <c r="L9" i="19"/>
  <c r="BZ9" i="19" s="1"/>
  <c r="L11" i="19"/>
  <c r="BZ11" i="19" s="1"/>
  <c r="L13" i="19"/>
  <c r="BZ13" i="19" s="1"/>
  <c r="L15" i="19"/>
  <c r="BZ15" i="19" s="1"/>
  <c r="L17" i="19"/>
  <c r="BZ17" i="19" s="1"/>
  <c r="L19" i="19"/>
  <c r="BZ19" i="19" s="1"/>
  <c r="L21" i="19"/>
  <c r="BZ21" i="19" s="1"/>
  <c r="L23" i="19"/>
  <c r="BZ23" i="19" s="1"/>
  <c r="L25" i="19"/>
  <c r="BZ25" i="19" s="1"/>
  <c r="L27" i="19"/>
  <c r="BZ27" i="19" s="1"/>
  <c r="L29" i="19"/>
  <c r="BZ29" i="19" s="1"/>
  <c r="L31" i="19"/>
  <c r="BZ31" i="19" s="1"/>
  <c r="L33" i="19"/>
  <c r="BZ33" i="19" s="1"/>
  <c r="L35" i="19"/>
  <c r="BZ35" i="19" s="1"/>
  <c r="L37" i="19"/>
  <c r="BZ37" i="19" s="1"/>
  <c r="L39" i="19"/>
  <c r="BZ39" i="19" s="1"/>
  <c r="L41" i="19"/>
  <c r="BZ41" i="19" s="1"/>
  <c r="L43" i="19"/>
  <c r="BZ43" i="19" s="1"/>
  <c r="L45" i="19"/>
  <c r="BZ45" i="19" s="1"/>
  <c r="L47" i="19"/>
  <c r="BZ47" i="19" s="1"/>
  <c r="L49" i="19"/>
  <c r="BZ49" i="19" s="1"/>
  <c r="L51" i="19"/>
  <c r="BZ51" i="19" s="1"/>
  <c r="L53" i="19"/>
  <c r="BZ53" i="19" s="1"/>
  <c r="L55" i="19"/>
  <c r="BZ55" i="19" s="1"/>
  <c r="L57" i="19"/>
  <c r="BZ57" i="19" s="1"/>
  <c r="L59" i="19"/>
  <c r="BZ59" i="19" s="1"/>
  <c r="L61" i="19"/>
  <c r="BZ61" i="19" s="1"/>
  <c r="L63" i="19"/>
  <c r="BZ63" i="19" s="1"/>
  <c r="L65" i="19"/>
  <c r="BZ65" i="19" s="1"/>
  <c r="L67" i="19"/>
  <c r="BZ67" i="19" s="1"/>
  <c r="L69" i="19"/>
  <c r="BZ69" i="19" s="1"/>
  <c r="M7" i="19"/>
  <c r="CA7" i="19" s="1"/>
  <c r="M11" i="19"/>
  <c r="CA11" i="19" s="1"/>
  <c r="M13" i="19"/>
  <c r="CA13" i="19" s="1"/>
  <c r="M15" i="19"/>
  <c r="CA15" i="19" s="1"/>
  <c r="M17" i="19"/>
  <c r="CA17" i="19" s="1"/>
  <c r="M19" i="19"/>
  <c r="CA19" i="19" s="1"/>
  <c r="M23" i="19"/>
  <c r="CA23" i="19" s="1"/>
  <c r="M31" i="19"/>
  <c r="CA31" i="19" s="1"/>
  <c r="M33" i="19"/>
  <c r="CA33" i="19" s="1"/>
  <c r="M35" i="19"/>
  <c r="CA35" i="19" s="1"/>
  <c r="M37" i="19"/>
  <c r="CA37" i="19" s="1"/>
  <c r="M39" i="19"/>
  <c r="CA39" i="19" s="1"/>
  <c r="M41" i="19"/>
  <c r="CA41" i="19" s="1"/>
  <c r="M43" i="19"/>
  <c r="CA43" i="19" s="1"/>
  <c r="M45" i="19"/>
  <c r="CA45" i="19" s="1"/>
  <c r="M47" i="19"/>
  <c r="CA47" i="19" s="1"/>
  <c r="M49" i="19"/>
  <c r="CA49" i="19" s="1"/>
  <c r="M51" i="19"/>
  <c r="CA51" i="19" s="1"/>
  <c r="M53" i="19"/>
  <c r="CA53" i="19" s="1"/>
  <c r="M55" i="19"/>
  <c r="CA55" i="19" s="1"/>
  <c r="M57" i="19"/>
  <c r="CA57" i="19" s="1"/>
  <c r="M59" i="19"/>
  <c r="CA59" i="19" s="1"/>
  <c r="M61" i="19"/>
  <c r="CA61" i="19" s="1"/>
  <c r="M63" i="19"/>
  <c r="CA63" i="19" s="1"/>
  <c r="M65" i="19"/>
  <c r="CA65" i="19" s="1"/>
  <c r="M67" i="19"/>
  <c r="CA67" i="19" s="1"/>
  <c r="M69" i="19"/>
  <c r="CA69" i="19" s="1"/>
  <c r="FB18" i="6"/>
  <c r="FC18" i="6" s="1"/>
  <c r="FB22" i="6"/>
  <c r="FC22" i="6" s="1"/>
  <c r="FB26" i="6"/>
  <c r="FC26" i="6" s="1"/>
  <c r="M21" i="19"/>
  <c r="CA21" i="19" s="1"/>
  <c r="N33" i="19"/>
  <c r="CB33" i="19" s="1"/>
  <c r="N35" i="19"/>
  <c r="CB35" i="19" s="1"/>
  <c r="N37" i="19"/>
  <c r="CB37" i="19" s="1"/>
  <c r="N39" i="19"/>
  <c r="CB39" i="19" s="1"/>
  <c r="N41" i="19"/>
  <c r="CB41" i="19" s="1"/>
  <c r="N43" i="19"/>
  <c r="CB43" i="19" s="1"/>
  <c r="N45" i="19"/>
  <c r="CB45" i="19" s="1"/>
  <c r="N47" i="19"/>
  <c r="CB47" i="19" s="1"/>
  <c r="N49" i="19"/>
  <c r="CB49" i="19" s="1"/>
  <c r="N51" i="19"/>
  <c r="CB51" i="19" s="1"/>
  <c r="N55" i="19"/>
  <c r="CB55" i="19" s="1"/>
  <c r="N57" i="19"/>
  <c r="CB57" i="19" s="1"/>
  <c r="N59" i="19"/>
  <c r="CB59" i="19" s="1"/>
  <c r="N61" i="19"/>
  <c r="CB61" i="19" s="1"/>
  <c r="N63" i="19"/>
  <c r="CB63" i="19" s="1"/>
  <c r="N65" i="19"/>
  <c r="CB65" i="19" s="1"/>
  <c r="N67" i="19"/>
  <c r="CB67" i="19" s="1"/>
  <c r="L5" i="19"/>
  <c r="M29" i="19"/>
  <c r="CA29" i="19" s="1"/>
  <c r="N5" i="19"/>
  <c r="N7" i="19"/>
  <c r="CB7" i="19" s="1"/>
  <c r="N9" i="19"/>
  <c r="CB9" i="19" s="1"/>
  <c r="N11" i="19"/>
  <c r="CB11" i="19" s="1"/>
  <c r="N13" i="19"/>
  <c r="CB13" i="19" s="1"/>
  <c r="N15" i="19"/>
  <c r="CB15" i="19" s="1"/>
  <c r="N17" i="19"/>
  <c r="CB17" i="19" s="1"/>
  <c r="N19" i="19"/>
  <c r="CB19" i="19" s="1"/>
  <c r="N21" i="19"/>
  <c r="CB21" i="19" s="1"/>
  <c r="N23" i="19"/>
  <c r="CB23" i="19" s="1"/>
  <c r="N25" i="19"/>
  <c r="CB25" i="19" s="1"/>
  <c r="N27" i="19"/>
  <c r="CB27" i="19" s="1"/>
  <c r="N29" i="19"/>
  <c r="CB29" i="19" s="1"/>
  <c r="O5" i="19"/>
  <c r="O7" i="19"/>
  <c r="CC7" i="19" s="1"/>
  <c r="O9" i="19"/>
  <c r="CC9" i="19" s="1"/>
  <c r="O11" i="19"/>
  <c r="CC11" i="19" s="1"/>
  <c r="O13" i="19"/>
  <c r="CC13" i="19" s="1"/>
  <c r="O15" i="19"/>
  <c r="CC15" i="19" s="1"/>
  <c r="O17" i="19"/>
  <c r="CC17" i="19" s="1"/>
  <c r="O19" i="19"/>
  <c r="CC19" i="19" s="1"/>
  <c r="O21" i="19"/>
  <c r="CC21" i="19" s="1"/>
  <c r="O23" i="19"/>
  <c r="CC23" i="19" s="1"/>
  <c r="O25" i="19"/>
  <c r="CC25" i="19" s="1"/>
  <c r="O27" i="19"/>
  <c r="CC27" i="19" s="1"/>
  <c r="O29" i="19"/>
  <c r="CC29" i="19" s="1"/>
  <c r="O31" i="19"/>
  <c r="CC31" i="19" s="1"/>
  <c r="O33" i="19"/>
  <c r="CC33" i="19" s="1"/>
  <c r="O35" i="19"/>
  <c r="CC35" i="19" s="1"/>
  <c r="O37" i="19"/>
  <c r="CC37" i="19" s="1"/>
  <c r="O39" i="19"/>
  <c r="CC39" i="19" s="1"/>
  <c r="O41" i="19"/>
  <c r="CC41" i="19" s="1"/>
  <c r="O43" i="19"/>
  <c r="CC43" i="19" s="1"/>
  <c r="O45" i="19"/>
  <c r="CC45" i="19" s="1"/>
  <c r="O47" i="19"/>
  <c r="CC47" i="19" s="1"/>
  <c r="O49" i="19"/>
  <c r="CC49" i="19" s="1"/>
  <c r="O51" i="19"/>
  <c r="CC51" i="19" s="1"/>
  <c r="O53" i="19"/>
  <c r="CC53" i="19" s="1"/>
  <c r="O55" i="19"/>
  <c r="CC55" i="19" s="1"/>
  <c r="O57" i="19"/>
  <c r="CC57" i="19" s="1"/>
  <c r="O59" i="19"/>
  <c r="CC59" i="19" s="1"/>
  <c r="O61" i="19"/>
  <c r="CC61" i="19" s="1"/>
  <c r="O63" i="19"/>
  <c r="CC63" i="19" s="1"/>
  <c r="O65" i="19"/>
  <c r="CC65" i="19" s="1"/>
  <c r="O67" i="19"/>
  <c r="CC67" i="19" s="1"/>
  <c r="O69" i="19"/>
  <c r="CC69" i="19" s="1"/>
  <c r="T71" i="34"/>
  <c r="BT71" i="34" s="1"/>
  <c r="GD78" i="6"/>
  <c r="GE78" i="6" s="1"/>
  <c r="GD70" i="6"/>
  <c r="GE70" i="6" s="1"/>
  <c r="U61" i="19"/>
  <c r="U69" i="19"/>
  <c r="Y136" i="7"/>
  <c r="GF13" i="6"/>
  <c r="GG13" i="6"/>
  <c r="FN20" i="6"/>
  <c r="FO20" i="6" s="1"/>
  <c r="FF18" i="6"/>
  <c r="FG18" i="6" s="1"/>
  <c r="FF22" i="6"/>
  <c r="FG22" i="6" s="1"/>
  <c r="FF30" i="6"/>
  <c r="FG30" i="6" s="1"/>
  <c r="FF34" i="6"/>
  <c r="FG34" i="6" s="1"/>
  <c r="FF38" i="6"/>
  <c r="FG38" i="6" s="1"/>
  <c r="FF42" i="6"/>
  <c r="FG42" i="6" s="1"/>
  <c r="FF46" i="6"/>
  <c r="FG46" i="6" s="1"/>
  <c r="FF50" i="6"/>
  <c r="FG50" i="6" s="1"/>
  <c r="FF54" i="6"/>
  <c r="FG54" i="6" s="1"/>
  <c r="FF62" i="6"/>
  <c r="FG62" i="6" s="1"/>
  <c r="FF66" i="6"/>
  <c r="FG66" i="6" s="1"/>
  <c r="FF70" i="6"/>
  <c r="FG70" i="6" s="1"/>
  <c r="FF74" i="6"/>
  <c r="FG74" i="6" s="1"/>
  <c r="FF78" i="6"/>
  <c r="FG78" i="6" s="1"/>
  <c r="FN36" i="6"/>
  <c r="FO36" i="6" s="1"/>
  <c r="FN72" i="6"/>
  <c r="FO72" i="6" s="1"/>
  <c r="GD76" i="6"/>
  <c r="GE76" i="6" s="1"/>
  <c r="GJ50" i="6"/>
  <c r="GK50" i="6" s="1"/>
  <c r="FN69" i="6"/>
  <c r="FO69" i="6" s="1"/>
  <c r="F136" i="44"/>
  <c r="G136" i="44"/>
  <c r="FN49" i="6"/>
  <c r="FO49" i="6" s="1"/>
  <c r="P21" i="19"/>
  <c r="BO21" i="19" s="1"/>
  <c r="P25" i="19"/>
  <c r="BO25" i="19" s="1"/>
  <c r="AD136" i="7"/>
  <c r="T136" i="7"/>
  <c r="AF136" i="7"/>
  <c r="U136" i="7"/>
  <c r="V136" i="7"/>
  <c r="Z136" i="7"/>
  <c r="S5" i="19"/>
  <c r="S7" i="19"/>
  <c r="BR7" i="19" s="1"/>
  <c r="S9" i="19"/>
  <c r="BR9" i="19" s="1"/>
  <c r="S11" i="19"/>
  <c r="BR11" i="19" s="1"/>
  <c r="S13" i="19"/>
  <c r="BR13" i="19" s="1"/>
  <c r="S15" i="19"/>
  <c r="BR15" i="19" s="1"/>
  <c r="S17" i="19"/>
  <c r="BR17" i="19" s="1"/>
  <c r="S19" i="19"/>
  <c r="BR19" i="19" s="1"/>
  <c r="S23" i="19"/>
  <c r="BR23" i="19" s="1"/>
  <c r="S27" i="19"/>
  <c r="BR27" i="19" s="1"/>
  <c r="S29" i="19"/>
  <c r="BR29" i="19" s="1"/>
  <c r="S31" i="19"/>
  <c r="BR31" i="19" s="1"/>
  <c r="S33" i="19"/>
  <c r="BR33" i="19" s="1"/>
  <c r="S35" i="19"/>
  <c r="BR35" i="19" s="1"/>
  <c r="S37" i="19"/>
  <c r="BR37" i="19" s="1"/>
  <c r="S39" i="19"/>
  <c r="BR39" i="19" s="1"/>
  <c r="FF11" i="6"/>
  <c r="T59" i="19"/>
  <c r="T67" i="19"/>
  <c r="T39" i="19"/>
  <c r="FI13" i="6"/>
  <c r="FN12" i="6"/>
  <c r="DI51" i="6"/>
  <c r="DI41" i="6"/>
  <c r="T27" i="19"/>
  <c r="FN16" i="6"/>
  <c r="FN24" i="6"/>
  <c r="FO24" i="6" s="1"/>
  <c r="FN28" i="6"/>
  <c r="FO28" i="6" s="1"/>
  <c r="FN32" i="6"/>
  <c r="FO32" i="6" s="1"/>
  <c r="FN40" i="6"/>
  <c r="FO40" i="6" s="1"/>
  <c r="FN44" i="6"/>
  <c r="FO44" i="6" s="1"/>
  <c r="FN48" i="6"/>
  <c r="FO48" i="6" s="1"/>
  <c r="FN60" i="6"/>
  <c r="FO60" i="6" s="1"/>
  <c r="FN64" i="6"/>
  <c r="FO64" i="6" s="1"/>
  <c r="FN68" i="6"/>
  <c r="FO68" i="6" s="1"/>
  <c r="FN76" i="6"/>
  <c r="FO76" i="6" s="1"/>
  <c r="FN80" i="6"/>
  <c r="FO80" i="6" s="1"/>
  <c r="GD56" i="6"/>
  <c r="GE56" i="6" s="1"/>
  <c r="GD54" i="6"/>
  <c r="GE54" i="6" s="1"/>
  <c r="FB61" i="6"/>
  <c r="FC61" i="6" s="1"/>
  <c r="FJ32" i="6"/>
  <c r="FK32" i="6" s="1"/>
  <c r="FJ36" i="6"/>
  <c r="FK36" i="6" s="1"/>
  <c r="FJ40" i="6"/>
  <c r="FK40" i="6" s="1"/>
  <c r="P33" i="19"/>
  <c r="BO33" i="19" s="1"/>
  <c r="EE13" i="6"/>
  <c r="FJ48" i="6"/>
  <c r="FK48" i="6" s="1"/>
  <c r="FJ16" i="6"/>
  <c r="FJ24" i="6"/>
  <c r="FK24" i="6" s="1"/>
  <c r="FN52" i="6"/>
  <c r="FO52" i="6" s="1"/>
  <c r="P37" i="19"/>
  <c r="BO37" i="19" s="1"/>
  <c r="T43" i="19"/>
  <c r="DM13" i="6"/>
  <c r="FM13" i="6"/>
  <c r="FA13" i="6"/>
  <c r="P41" i="19"/>
  <c r="BO41" i="19" s="1"/>
  <c r="P49" i="19"/>
  <c r="BO49" i="19" s="1"/>
  <c r="P53" i="19"/>
  <c r="BO53" i="19" s="1"/>
  <c r="P57" i="19"/>
  <c r="BO57" i="19" s="1"/>
  <c r="P61" i="19"/>
  <c r="BO61" i="19" s="1"/>
  <c r="P65" i="19"/>
  <c r="BO65" i="19" s="1"/>
  <c r="P69" i="19"/>
  <c r="BO69" i="19" s="1"/>
  <c r="EF20" i="6"/>
  <c r="EG20" i="6" s="1"/>
  <c r="EF36" i="6"/>
  <c r="EG36" i="6" s="1"/>
  <c r="EF54" i="6"/>
  <c r="EG54" i="6" s="1"/>
  <c r="EF70" i="6"/>
  <c r="EG70" i="6" s="1"/>
  <c r="FN18" i="6"/>
  <c r="FO18" i="6" s="1"/>
  <c r="FN22" i="6"/>
  <c r="FO22" i="6" s="1"/>
  <c r="FN26" i="6"/>
  <c r="FO26" i="6" s="1"/>
  <c r="FN30" i="6"/>
  <c r="FO30" i="6" s="1"/>
  <c r="FN34" i="6"/>
  <c r="FO34" i="6" s="1"/>
  <c r="FN38" i="6"/>
  <c r="FO38" i="6" s="1"/>
  <c r="FN42" i="6"/>
  <c r="FO42" i="6" s="1"/>
  <c r="FN46" i="6"/>
  <c r="FO46" i="6" s="1"/>
  <c r="FN50" i="6"/>
  <c r="FO50" i="6" s="1"/>
  <c r="FN58" i="6"/>
  <c r="FO58" i="6" s="1"/>
  <c r="FN70" i="6"/>
  <c r="FO70" i="6" s="1"/>
  <c r="FN78" i="6"/>
  <c r="FO78" i="6" s="1"/>
  <c r="R7" i="19"/>
  <c r="BQ7" i="19" s="1"/>
  <c r="R9" i="19"/>
  <c r="BQ9" i="19" s="1"/>
  <c r="R11" i="19"/>
  <c r="BQ11" i="19" s="1"/>
  <c r="R17" i="19"/>
  <c r="BQ17" i="19" s="1"/>
  <c r="R19" i="19"/>
  <c r="BQ19" i="19" s="1"/>
  <c r="R21" i="19"/>
  <c r="BQ21" i="19" s="1"/>
  <c r="R65" i="19"/>
  <c r="BQ65" i="19" s="1"/>
  <c r="R67" i="19"/>
  <c r="BQ67" i="19" s="1"/>
  <c r="R69" i="19"/>
  <c r="BQ69" i="19" s="1"/>
  <c r="FZ13" i="6"/>
  <c r="FB81" i="6"/>
  <c r="FC81" i="6" s="1"/>
  <c r="FJ11" i="6"/>
  <c r="FJ18" i="6"/>
  <c r="FK18" i="6" s="1"/>
  <c r="FJ26" i="6"/>
  <c r="FK26" i="6" s="1"/>
  <c r="FJ34" i="6"/>
  <c r="FK34" i="6" s="1"/>
  <c r="FJ38" i="6"/>
  <c r="FK38" i="6" s="1"/>
  <c r="FJ50" i="6"/>
  <c r="FK50" i="6" s="1"/>
  <c r="FJ54" i="6"/>
  <c r="FK54" i="6" s="1"/>
  <c r="FJ58" i="6"/>
  <c r="FK58" i="6" s="1"/>
  <c r="FJ62" i="6"/>
  <c r="FK62" i="6" s="1"/>
  <c r="FJ66" i="6"/>
  <c r="FK66" i="6" s="1"/>
  <c r="FJ70" i="6"/>
  <c r="FK70" i="6" s="1"/>
  <c r="FJ74" i="6"/>
  <c r="FK74" i="6" s="1"/>
  <c r="FJ78" i="6"/>
  <c r="FK78" i="6" s="1"/>
  <c r="FN19" i="6"/>
  <c r="FO19" i="6" s="1"/>
  <c r="FN23" i="6"/>
  <c r="FO23" i="6" s="1"/>
  <c r="FN27" i="6"/>
  <c r="FO27" i="6" s="1"/>
  <c r="FN31" i="6"/>
  <c r="FO31" i="6" s="1"/>
  <c r="FN35" i="6"/>
  <c r="FO35" i="6" s="1"/>
  <c r="FN39" i="6"/>
  <c r="FO39" i="6" s="1"/>
  <c r="FN43" i="6"/>
  <c r="FO43" i="6" s="1"/>
  <c r="FN47" i="6"/>
  <c r="FO47" i="6" s="1"/>
  <c r="FN71" i="6"/>
  <c r="FO71" i="6" s="1"/>
  <c r="FN75" i="6"/>
  <c r="FO75" i="6" s="1"/>
  <c r="FN79" i="6"/>
  <c r="FO79" i="6" s="1"/>
  <c r="FT13" i="6"/>
  <c r="FX53" i="6"/>
  <c r="FY53" i="6" s="1"/>
  <c r="GH13" i="6"/>
  <c r="DV13" i="6"/>
  <c r="GC13" i="6"/>
  <c r="FF12" i="6"/>
  <c r="DZ52" i="6"/>
  <c r="EA52" i="6" s="1"/>
  <c r="DZ70" i="6"/>
  <c r="EA70" i="6" s="1"/>
  <c r="FF56" i="6"/>
  <c r="FG56" i="6" s="1"/>
  <c r="DZ78" i="6"/>
  <c r="EA78" i="6" s="1"/>
  <c r="S25" i="19"/>
  <c r="BR25" i="19" s="1"/>
  <c r="DN12" i="6"/>
  <c r="DN13" i="6" s="1"/>
  <c r="FN66" i="6"/>
  <c r="FO66" i="6" s="1"/>
  <c r="DG13" i="6"/>
  <c r="GD62" i="6"/>
  <c r="GE62" i="6" s="1"/>
  <c r="GJ38" i="6"/>
  <c r="GK38" i="6" s="1"/>
  <c r="GJ52" i="6"/>
  <c r="GK52" i="6" s="1"/>
  <c r="GJ54" i="6"/>
  <c r="GK54" i="6" s="1"/>
  <c r="GJ56" i="6"/>
  <c r="GK56" i="6" s="1"/>
  <c r="GJ60" i="6"/>
  <c r="GK60" i="6" s="1"/>
  <c r="GJ62" i="6"/>
  <c r="GK62" i="6" s="1"/>
  <c r="GJ68" i="6"/>
  <c r="GK68" i="6" s="1"/>
  <c r="GJ70" i="6"/>
  <c r="GK70" i="6" s="1"/>
  <c r="GJ72" i="6"/>
  <c r="GK72" i="6" s="1"/>
  <c r="FF21" i="6"/>
  <c r="FG21" i="6" s="1"/>
  <c r="FN59" i="6"/>
  <c r="FO59" i="6" s="1"/>
  <c r="Q39" i="19"/>
  <c r="BP39" i="19" s="1"/>
  <c r="Q67" i="19"/>
  <c r="BP67" i="19" s="1"/>
  <c r="Q23" i="19"/>
  <c r="BP23" i="19" s="1"/>
  <c r="Q27" i="19"/>
  <c r="BP27" i="19" s="1"/>
  <c r="Q31" i="19"/>
  <c r="BP31" i="19" s="1"/>
  <c r="Q35" i="19"/>
  <c r="BP35" i="19" s="1"/>
  <c r="U6" i="19"/>
  <c r="U8" i="19"/>
  <c r="U18" i="19"/>
  <c r="U66" i="19"/>
  <c r="U68" i="19"/>
  <c r="U70" i="19"/>
  <c r="FN74" i="6"/>
  <c r="FO74" i="6" s="1"/>
  <c r="DW13" i="6"/>
  <c r="DZ22" i="6"/>
  <c r="EA22" i="6" s="1"/>
  <c r="DZ34" i="6"/>
  <c r="EA34" i="6" s="1"/>
  <c r="DZ42" i="6"/>
  <c r="EA42" i="6" s="1"/>
  <c r="DZ60" i="6"/>
  <c r="EA60" i="6" s="1"/>
  <c r="Q40" i="19"/>
  <c r="BP40" i="19" s="1"/>
  <c r="Q64" i="19"/>
  <c r="BP64" i="19" s="1"/>
  <c r="Q68" i="19"/>
  <c r="BP68" i="19" s="1"/>
  <c r="Q20" i="19"/>
  <c r="BP20" i="19" s="1"/>
  <c r="Q24" i="19"/>
  <c r="BP24" i="19" s="1"/>
  <c r="Q32" i="19"/>
  <c r="BP32" i="19" s="1"/>
  <c r="Q36" i="19"/>
  <c r="BP36" i="19" s="1"/>
  <c r="S41" i="19"/>
  <c r="BR41" i="19" s="1"/>
  <c r="S43" i="19"/>
  <c r="BR43" i="19" s="1"/>
  <c r="S45" i="19"/>
  <c r="BR45" i="19" s="1"/>
  <c r="S49" i="19"/>
  <c r="BR49" i="19" s="1"/>
  <c r="S51" i="19"/>
  <c r="BR51" i="19" s="1"/>
  <c r="S55" i="19"/>
  <c r="BR55" i="19" s="1"/>
  <c r="S57" i="19"/>
  <c r="BR57" i="19" s="1"/>
  <c r="S59" i="19"/>
  <c r="BR59" i="19" s="1"/>
  <c r="S61" i="19"/>
  <c r="BR61" i="19" s="1"/>
  <c r="S63" i="19"/>
  <c r="BR63" i="19" s="1"/>
  <c r="S65" i="19"/>
  <c r="BR65" i="19" s="1"/>
  <c r="S67" i="19"/>
  <c r="BR67" i="19" s="1"/>
  <c r="S69" i="19"/>
  <c r="BR69" i="19" s="1"/>
  <c r="GD11" i="6"/>
  <c r="GD16" i="6"/>
  <c r="GD18" i="6"/>
  <c r="GE18" i="6" s="1"/>
  <c r="GD20" i="6"/>
  <c r="GE20" i="6" s="1"/>
  <c r="GD26" i="6"/>
  <c r="GE26" i="6" s="1"/>
  <c r="GD28" i="6"/>
  <c r="GE28" i="6" s="1"/>
  <c r="GD30" i="6"/>
  <c r="GE30" i="6" s="1"/>
  <c r="GD34" i="6"/>
  <c r="GE34" i="6" s="1"/>
  <c r="GD36" i="6"/>
  <c r="GE36" i="6" s="1"/>
  <c r="GD40" i="6"/>
  <c r="GE40" i="6" s="1"/>
  <c r="GD44" i="6"/>
  <c r="GE44" i="6" s="1"/>
  <c r="GD46" i="6"/>
  <c r="GE46" i="6" s="1"/>
  <c r="FN63" i="6"/>
  <c r="FO63" i="6" s="1"/>
  <c r="Q55" i="19"/>
  <c r="BP55" i="19" s="1"/>
  <c r="Q47" i="19"/>
  <c r="BP47" i="19" s="1"/>
  <c r="Q52" i="19"/>
  <c r="BP52" i="19" s="1"/>
  <c r="FN55" i="6"/>
  <c r="FO55" i="6" s="1"/>
  <c r="Q44" i="19"/>
  <c r="BP44" i="19" s="1"/>
  <c r="DY13" i="6"/>
  <c r="DZ11" i="6"/>
  <c r="DZ16" i="6"/>
  <c r="DZ18" i="6"/>
  <c r="EA18" i="6" s="1"/>
  <c r="DZ20" i="6"/>
  <c r="EA20" i="6" s="1"/>
  <c r="DZ24" i="6"/>
  <c r="EA24" i="6" s="1"/>
  <c r="DZ26" i="6"/>
  <c r="EA26" i="6" s="1"/>
  <c r="DZ28" i="6"/>
  <c r="EA28" i="6" s="1"/>
  <c r="DZ30" i="6"/>
  <c r="EA30" i="6" s="1"/>
  <c r="DZ32" i="6"/>
  <c r="EA32" i="6" s="1"/>
  <c r="DZ36" i="6"/>
  <c r="EA36" i="6" s="1"/>
  <c r="DZ38" i="6"/>
  <c r="EA38" i="6" s="1"/>
  <c r="DZ40" i="6"/>
  <c r="EA40" i="6" s="1"/>
  <c r="DZ44" i="6"/>
  <c r="EA44" i="6" s="1"/>
  <c r="DZ46" i="6"/>
  <c r="EA46" i="6" s="1"/>
  <c r="DZ48" i="6"/>
  <c r="EA48" i="6" s="1"/>
  <c r="DZ50" i="6"/>
  <c r="EA50" i="6" s="1"/>
  <c r="DZ54" i="6"/>
  <c r="EA54" i="6" s="1"/>
  <c r="DZ56" i="6"/>
  <c r="EA56" i="6" s="1"/>
  <c r="DZ58" i="6"/>
  <c r="EA58" i="6" s="1"/>
  <c r="DZ62" i="6"/>
  <c r="EA62" i="6" s="1"/>
  <c r="DZ64" i="6"/>
  <c r="EA64" i="6" s="1"/>
  <c r="DZ66" i="6"/>
  <c r="EA66" i="6" s="1"/>
  <c r="DZ68" i="6"/>
  <c r="EA68" i="6" s="1"/>
  <c r="DZ72" i="6"/>
  <c r="EA72" i="6" s="1"/>
  <c r="DZ74" i="6"/>
  <c r="EA74" i="6" s="1"/>
  <c r="DZ76" i="6"/>
  <c r="EA76" i="6" s="1"/>
  <c r="DZ80" i="6"/>
  <c r="EA80" i="6" s="1"/>
  <c r="GD48" i="6"/>
  <c r="GE48" i="6" s="1"/>
  <c r="DX13" i="6"/>
  <c r="U5" i="19"/>
  <c r="U23" i="19"/>
  <c r="U31" i="19"/>
  <c r="GA13" i="6"/>
  <c r="FF17" i="6"/>
  <c r="FG17" i="6" s="1"/>
  <c r="FF25" i="6"/>
  <c r="FG25" i="6" s="1"/>
  <c r="FF29" i="6"/>
  <c r="FG29" i="6" s="1"/>
  <c r="FF33" i="6"/>
  <c r="FG33" i="6" s="1"/>
  <c r="Q7" i="19"/>
  <c r="BP7" i="19" s="1"/>
  <c r="Q11" i="19"/>
  <c r="BP11" i="19" s="1"/>
  <c r="Q15" i="19"/>
  <c r="BP15" i="19" s="1"/>
  <c r="GD24" i="6"/>
  <c r="GE24" i="6" s="1"/>
  <c r="T25" i="19"/>
  <c r="GJ36" i="6"/>
  <c r="GK36" i="6" s="1"/>
  <c r="Q59" i="19"/>
  <c r="BP59" i="19" s="1"/>
  <c r="S21" i="19"/>
  <c r="BR21" i="19" s="1"/>
  <c r="FN67" i="6"/>
  <c r="FO67" i="6" s="1"/>
  <c r="T35" i="19"/>
  <c r="U35" i="19"/>
  <c r="GJ46" i="6"/>
  <c r="GK46" i="6" s="1"/>
  <c r="FN56" i="6"/>
  <c r="FO56" i="6" s="1"/>
  <c r="FF16" i="6"/>
  <c r="FF24" i="6"/>
  <c r="FG24" i="6" s="1"/>
  <c r="FF32" i="6"/>
  <c r="FG32" i="6" s="1"/>
  <c r="FF40" i="6"/>
  <c r="FG40" i="6" s="1"/>
  <c r="FF48" i="6"/>
  <c r="FG48" i="6" s="1"/>
  <c r="FF64" i="6"/>
  <c r="FG64" i="6" s="1"/>
  <c r="FF72" i="6"/>
  <c r="FG72" i="6" s="1"/>
  <c r="FF80" i="6"/>
  <c r="FG80" i="6" s="1"/>
  <c r="FF37" i="6"/>
  <c r="FG37" i="6" s="1"/>
  <c r="DZ33" i="6"/>
  <c r="EA33" i="6" s="1"/>
  <c r="DZ47" i="6"/>
  <c r="EA47" i="6" s="1"/>
  <c r="DZ65" i="6"/>
  <c r="EA65" i="6" s="1"/>
  <c r="DZ71" i="6"/>
  <c r="EA71" i="6" s="1"/>
  <c r="GD12" i="6"/>
  <c r="Q8" i="19"/>
  <c r="BP8" i="19" s="1"/>
  <c r="P5" i="19"/>
  <c r="P9" i="19"/>
  <c r="BO9" i="19" s="1"/>
  <c r="FF23" i="6"/>
  <c r="FG23" i="6" s="1"/>
  <c r="FF27" i="6"/>
  <c r="FG27" i="6" s="1"/>
  <c r="FF31" i="6"/>
  <c r="FG31" i="6" s="1"/>
  <c r="FF35" i="6"/>
  <c r="FG35" i="6" s="1"/>
  <c r="FF39" i="6"/>
  <c r="FG39" i="6" s="1"/>
  <c r="FF47" i="6"/>
  <c r="FG47" i="6" s="1"/>
  <c r="FF51" i="6"/>
  <c r="FG51" i="6" s="1"/>
  <c r="FF55" i="6"/>
  <c r="FG55" i="6" s="1"/>
  <c r="FF59" i="6"/>
  <c r="FG59" i="6" s="1"/>
  <c r="P17" i="19"/>
  <c r="BO17" i="19" s="1"/>
  <c r="P29" i="19"/>
  <c r="BO29" i="19" s="1"/>
  <c r="EF11" i="6"/>
  <c r="EF16" i="6"/>
  <c r="EF18" i="6"/>
  <c r="EG18" i="6" s="1"/>
  <c r="EF22" i="6"/>
  <c r="EG22" i="6" s="1"/>
  <c r="EF24" i="6"/>
  <c r="EG24" i="6" s="1"/>
  <c r="EF26" i="6"/>
  <c r="EG26" i="6" s="1"/>
  <c r="EF28" i="6"/>
  <c r="EG28" i="6" s="1"/>
  <c r="EF30" i="6"/>
  <c r="EG30" i="6" s="1"/>
  <c r="EF32" i="6"/>
  <c r="EG32" i="6" s="1"/>
  <c r="EF34" i="6"/>
  <c r="EG34" i="6" s="1"/>
  <c r="EF38" i="6"/>
  <c r="EG38" i="6" s="1"/>
  <c r="EF42" i="6"/>
  <c r="EG42" i="6" s="1"/>
  <c r="EF44" i="6"/>
  <c r="EG44" i="6" s="1"/>
  <c r="EF46" i="6"/>
  <c r="EG46" i="6" s="1"/>
  <c r="EF48" i="6"/>
  <c r="EG48" i="6" s="1"/>
  <c r="EF50" i="6"/>
  <c r="EG50" i="6" s="1"/>
  <c r="EF52" i="6"/>
  <c r="EG52" i="6" s="1"/>
  <c r="EF56" i="6"/>
  <c r="EG56" i="6" s="1"/>
  <c r="EF58" i="6"/>
  <c r="EG58" i="6" s="1"/>
  <c r="EF60" i="6"/>
  <c r="EG60" i="6" s="1"/>
  <c r="EF62" i="6"/>
  <c r="EG62" i="6" s="1"/>
  <c r="EF64" i="6"/>
  <c r="EG64" i="6" s="1"/>
  <c r="EF66" i="6"/>
  <c r="EG66" i="6" s="1"/>
  <c r="EF68" i="6"/>
  <c r="EG68" i="6" s="1"/>
  <c r="EF72" i="6"/>
  <c r="EG72" i="6" s="1"/>
  <c r="EF74" i="6"/>
  <c r="EG74" i="6" s="1"/>
  <c r="EF76" i="6"/>
  <c r="EG76" i="6" s="1"/>
  <c r="EF78" i="6"/>
  <c r="EG78" i="6" s="1"/>
  <c r="EF80" i="6"/>
  <c r="EG80" i="6" s="1"/>
  <c r="ED13" i="6"/>
  <c r="P13" i="19"/>
  <c r="BO13" i="19" s="1"/>
  <c r="FH13" i="6"/>
  <c r="P7" i="19"/>
  <c r="BO7" i="19" s="1"/>
  <c r="FJ17" i="6"/>
  <c r="FK17" i="6" s="1"/>
  <c r="FJ21" i="6"/>
  <c r="FK21" i="6" s="1"/>
  <c r="FJ77" i="6"/>
  <c r="FK77" i="6" s="1"/>
  <c r="FJ81" i="6"/>
  <c r="FK81" i="6" s="1"/>
  <c r="GJ17" i="6"/>
  <c r="GK17" i="6" s="1"/>
  <c r="GJ19" i="6"/>
  <c r="GK19" i="6" s="1"/>
  <c r="GJ31" i="6"/>
  <c r="GK31" i="6" s="1"/>
  <c r="GJ77" i="6"/>
  <c r="GK77" i="6" s="1"/>
  <c r="GJ79" i="6"/>
  <c r="GK79" i="6" s="1"/>
  <c r="GJ81" i="6"/>
  <c r="GK81" i="6" s="1"/>
  <c r="EF40" i="6"/>
  <c r="EG40" i="6" s="1"/>
  <c r="FJ30" i="6"/>
  <c r="FK30" i="6" s="1"/>
  <c r="DJ13" i="6"/>
  <c r="EB13" i="6"/>
  <c r="P39" i="19"/>
  <c r="BO39" i="19" s="1"/>
  <c r="P43" i="19"/>
  <c r="BO43" i="19" s="1"/>
  <c r="P47" i="19"/>
  <c r="BO47" i="19" s="1"/>
  <c r="P55" i="19"/>
  <c r="BO55" i="19" s="1"/>
  <c r="P67" i="19"/>
  <c r="BO67" i="19" s="1"/>
  <c r="GD64" i="6"/>
  <c r="GE64" i="6" s="1"/>
  <c r="GJ44" i="6"/>
  <c r="GK44" i="6" s="1"/>
  <c r="GJ40" i="6"/>
  <c r="GK40" i="6" s="1"/>
  <c r="GD38" i="6"/>
  <c r="FF43" i="6"/>
  <c r="FG43" i="6" s="1"/>
  <c r="Q19" i="19"/>
  <c r="BP19" i="19" s="1"/>
  <c r="FX16" i="6"/>
  <c r="FX72" i="6"/>
  <c r="FY72" i="6" s="1"/>
  <c r="FX60" i="6"/>
  <c r="FY60" i="6" s="1"/>
  <c r="FB64" i="6"/>
  <c r="FC64" i="6" s="1"/>
  <c r="FX68" i="6"/>
  <c r="FY68" i="6" s="1"/>
  <c r="FX80" i="6"/>
  <c r="FY80" i="6" s="1"/>
  <c r="DR13" i="6"/>
  <c r="FB12" i="6"/>
  <c r="DS13" i="6"/>
  <c r="DK11" i="6"/>
  <c r="DK13" i="6" s="1"/>
  <c r="FJ22" i="6"/>
  <c r="FK22" i="6" s="1"/>
  <c r="FJ42" i="6"/>
  <c r="FK42" i="6" s="1"/>
  <c r="Q6" i="19"/>
  <c r="BP6" i="19" s="1"/>
  <c r="Q66" i="19"/>
  <c r="BP66" i="19" s="1"/>
  <c r="Q70" i="19"/>
  <c r="BP70" i="19" s="1"/>
  <c r="S8" i="19"/>
  <c r="BR8" i="19" s="1"/>
  <c r="S10" i="19"/>
  <c r="BR10" i="19" s="1"/>
  <c r="GJ21" i="6"/>
  <c r="GK21" i="6" s="1"/>
  <c r="EC13" i="6"/>
  <c r="Q29" i="19"/>
  <c r="BP29" i="19" s="1"/>
  <c r="Q33" i="19"/>
  <c r="BP33" i="19" s="1"/>
  <c r="Q37" i="19"/>
  <c r="BP37" i="19" s="1"/>
  <c r="Q53" i="19"/>
  <c r="BP53" i="19" s="1"/>
  <c r="FJ46" i="6"/>
  <c r="FK46" i="6" s="1"/>
  <c r="EF17" i="6"/>
  <c r="EG17" i="6" s="1"/>
  <c r="EF19" i="6"/>
  <c r="EG19" i="6" s="1"/>
  <c r="EF21" i="6"/>
  <c r="EG21" i="6" s="1"/>
  <c r="EF23" i="6"/>
  <c r="EG23" i="6" s="1"/>
  <c r="EF25" i="6"/>
  <c r="EG25" i="6" s="1"/>
  <c r="EF27" i="6"/>
  <c r="EG27" i="6" s="1"/>
  <c r="EF29" i="6"/>
  <c r="EG29" i="6" s="1"/>
  <c r="EF31" i="6"/>
  <c r="EG31" i="6" s="1"/>
  <c r="EF33" i="6"/>
  <c r="EG33" i="6" s="1"/>
  <c r="EF35" i="6"/>
  <c r="EG35" i="6" s="1"/>
  <c r="EF37" i="6"/>
  <c r="EG37" i="6" s="1"/>
  <c r="EF39" i="6"/>
  <c r="EG39" i="6" s="1"/>
  <c r="EF41" i="6"/>
  <c r="EG41" i="6" s="1"/>
  <c r="EF43" i="6"/>
  <c r="EG43" i="6" s="1"/>
  <c r="EF45" i="6"/>
  <c r="EG45" i="6" s="1"/>
  <c r="EF47" i="6"/>
  <c r="EG47" i="6" s="1"/>
  <c r="EF49" i="6"/>
  <c r="EG49" i="6" s="1"/>
  <c r="EF51" i="6"/>
  <c r="EG51" i="6" s="1"/>
  <c r="EF53" i="6"/>
  <c r="EG53" i="6" s="1"/>
  <c r="EF55" i="6"/>
  <c r="EG55" i="6" s="1"/>
  <c r="EF57" i="6"/>
  <c r="EG57" i="6" s="1"/>
  <c r="EF59" i="6"/>
  <c r="EG59" i="6" s="1"/>
  <c r="EF61" i="6"/>
  <c r="EG61" i="6" s="1"/>
  <c r="EF63" i="6"/>
  <c r="EG63" i="6" s="1"/>
  <c r="EF65" i="6"/>
  <c r="EG65" i="6" s="1"/>
  <c r="EF67" i="6"/>
  <c r="EG67" i="6" s="1"/>
  <c r="EF69" i="6"/>
  <c r="EG69" i="6" s="1"/>
  <c r="EF71" i="6"/>
  <c r="EG71" i="6" s="1"/>
  <c r="EF73" i="6"/>
  <c r="EG73" i="6" s="1"/>
  <c r="EF75" i="6"/>
  <c r="EG75" i="6" s="1"/>
  <c r="EF77" i="6"/>
  <c r="EG77" i="6" s="1"/>
  <c r="EF79" i="6"/>
  <c r="EG79" i="6" s="1"/>
  <c r="EF81" i="6"/>
  <c r="EG81" i="6" s="1"/>
  <c r="FJ25" i="6"/>
  <c r="FK25" i="6" s="1"/>
  <c r="FJ29" i="6"/>
  <c r="FK29" i="6" s="1"/>
  <c r="FJ33" i="6"/>
  <c r="FK33" i="6" s="1"/>
  <c r="FJ37" i="6"/>
  <c r="FK37" i="6" s="1"/>
  <c r="FJ41" i="6"/>
  <c r="FK41" i="6" s="1"/>
  <c r="FJ45" i="6"/>
  <c r="FK45" i="6" s="1"/>
  <c r="FJ49" i="6"/>
  <c r="FK49" i="6" s="1"/>
  <c r="FJ53" i="6"/>
  <c r="FK53" i="6" s="1"/>
  <c r="FJ57" i="6"/>
  <c r="FK57" i="6" s="1"/>
  <c r="FJ61" i="6"/>
  <c r="FK61" i="6" s="1"/>
  <c r="FJ65" i="6"/>
  <c r="FK65" i="6" s="1"/>
  <c r="FJ69" i="6"/>
  <c r="FK69" i="6" s="1"/>
  <c r="FJ73" i="6"/>
  <c r="FK73" i="6" s="1"/>
  <c r="P6" i="19"/>
  <c r="BO6" i="19" s="1"/>
  <c r="P10" i="19"/>
  <c r="BO10" i="19" s="1"/>
  <c r="P14" i="19"/>
  <c r="BO14" i="19" s="1"/>
  <c r="P18" i="19"/>
  <c r="BO18" i="19" s="1"/>
  <c r="P50" i="19"/>
  <c r="BO50" i="19" s="1"/>
  <c r="P54" i="19"/>
  <c r="BO54" i="19" s="1"/>
  <c r="P58" i="19"/>
  <c r="BO58" i="19" s="1"/>
  <c r="P62" i="19"/>
  <c r="BO62" i="19" s="1"/>
  <c r="P66" i="19"/>
  <c r="BO66" i="19" s="1"/>
  <c r="P70" i="19"/>
  <c r="BO70" i="19" s="1"/>
  <c r="R18" i="19"/>
  <c r="BQ18" i="19" s="1"/>
  <c r="R66" i="19"/>
  <c r="BQ66" i="19" s="1"/>
  <c r="DL17" i="6"/>
  <c r="Q10" i="19"/>
  <c r="BP10" i="19" s="1"/>
  <c r="DL18" i="6"/>
  <c r="FJ31" i="6"/>
  <c r="FK31" i="6" s="1"/>
  <c r="FJ35" i="6"/>
  <c r="FK35" i="6" s="1"/>
  <c r="FJ43" i="6"/>
  <c r="FK43" i="6" s="1"/>
  <c r="FJ47" i="6"/>
  <c r="FK47" i="6" s="1"/>
  <c r="FJ51" i="6"/>
  <c r="FK51" i="6" s="1"/>
  <c r="FJ59" i="6"/>
  <c r="FK59" i="6" s="1"/>
  <c r="FJ63" i="6"/>
  <c r="FK63" i="6" s="1"/>
  <c r="FJ67" i="6"/>
  <c r="FK67" i="6" s="1"/>
  <c r="FJ71" i="6"/>
  <c r="FK71" i="6" s="1"/>
  <c r="FJ75" i="6"/>
  <c r="FK75" i="6" s="1"/>
  <c r="FJ79" i="6"/>
  <c r="FK79" i="6" s="1"/>
  <c r="GJ28" i="6"/>
  <c r="GK28" i="6" s="1"/>
  <c r="P22" i="19"/>
  <c r="BO22" i="19" s="1"/>
  <c r="P26" i="19"/>
  <c r="BO26" i="19" s="1"/>
  <c r="P30" i="19"/>
  <c r="BO30" i="19" s="1"/>
  <c r="P34" i="19"/>
  <c r="BO34" i="19" s="1"/>
  <c r="P38" i="19"/>
  <c r="BO38" i="19" s="1"/>
  <c r="P42" i="19"/>
  <c r="BO42" i="19" s="1"/>
  <c r="P46" i="19"/>
  <c r="BO46" i="19" s="1"/>
  <c r="S66" i="19"/>
  <c r="BR66" i="19" s="1"/>
  <c r="S68" i="19"/>
  <c r="BR68" i="19" s="1"/>
  <c r="S70" i="19"/>
  <c r="BR70" i="19" s="1"/>
  <c r="FX42" i="6"/>
  <c r="FY42" i="6" s="1"/>
  <c r="FX46" i="6"/>
  <c r="FY46" i="6" s="1"/>
  <c r="GJ25" i="6"/>
  <c r="GK25" i="6" s="1"/>
  <c r="GJ27" i="6"/>
  <c r="GK27" i="6" s="1"/>
  <c r="S14" i="19"/>
  <c r="BR14" i="19" s="1"/>
  <c r="S16" i="19"/>
  <c r="BR16" i="19" s="1"/>
  <c r="GJ26" i="6"/>
  <c r="GK26" i="6" s="1"/>
  <c r="GJ33" i="6"/>
  <c r="GK33" i="6" s="1"/>
  <c r="GJ37" i="6"/>
  <c r="GK37" i="6" s="1"/>
  <c r="GJ41" i="6"/>
  <c r="GK41" i="6" s="1"/>
  <c r="GJ47" i="6"/>
  <c r="GK47" i="6" s="1"/>
  <c r="GJ53" i="6"/>
  <c r="GK53" i="6" s="1"/>
  <c r="GJ59" i="6"/>
  <c r="GK59" i="6" s="1"/>
  <c r="GJ71" i="6"/>
  <c r="GK71" i="6" s="1"/>
  <c r="GJ73" i="6"/>
  <c r="GK73" i="6" s="1"/>
  <c r="GJ75" i="6"/>
  <c r="GK75" i="6" s="1"/>
  <c r="GJ35" i="6"/>
  <c r="GK35" i="6" s="1"/>
  <c r="GJ43" i="6"/>
  <c r="GK43" i="6" s="1"/>
  <c r="GJ49" i="6"/>
  <c r="GK49" i="6" s="1"/>
  <c r="GJ55" i="6"/>
  <c r="GK55" i="6" s="1"/>
  <c r="GJ57" i="6"/>
  <c r="GK57" i="6" s="1"/>
  <c r="GJ61" i="6"/>
  <c r="GK61" i="6" s="1"/>
  <c r="GJ63" i="6"/>
  <c r="GK63" i="6" s="1"/>
  <c r="GJ65" i="6"/>
  <c r="GK65" i="6" s="1"/>
  <c r="GJ67" i="6"/>
  <c r="GK67" i="6" s="1"/>
  <c r="GJ69" i="6"/>
  <c r="GK69" i="6" s="1"/>
  <c r="R26" i="19"/>
  <c r="BQ26" i="19" s="1"/>
  <c r="R34" i="19"/>
  <c r="BQ34" i="19" s="1"/>
  <c r="R42" i="19"/>
  <c r="R44" i="19"/>
  <c r="BQ44" i="19" s="1"/>
  <c r="R50" i="19"/>
  <c r="BQ50" i="19" s="1"/>
  <c r="R58" i="19"/>
  <c r="BQ58" i="19" s="1"/>
  <c r="U24" i="19"/>
  <c r="U26" i="19"/>
  <c r="U30" i="19"/>
  <c r="U32" i="19"/>
  <c r="U34" i="19"/>
  <c r="U36" i="19"/>
  <c r="U38" i="19"/>
  <c r="U48" i="19"/>
  <c r="U50" i="19"/>
  <c r="U52" i="19"/>
  <c r="U54" i="19"/>
  <c r="U56" i="19"/>
  <c r="U58" i="19"/>
  <c r="U60" i="19"/>
  <c r="U62" i="19"/>
  <c r="U64" i="19"/>
  <c r="R23" i="19"/>
  <c r="BQ23" i="19" s="1"/>
  <c r="R25" i="19"/>
  <c r="BQ25" i="19" s="1"/>
  <c r="R29" i="19"/>
  <c r="R33" i="19"/>
  <c r="BQ33" i="19" s="1"/>
  <c r="R37" i="19"/>
  <c r="BQ37" i="19" s="1"/>
  <c r="R39" i="19"/>
  <c r="BQ39" i="19" s="1"/>
  <c r="R41" i="19"/>
  <c r="BQ41" i="19" s="1"/>
  <c r="R43" i="19"/>
  <c r="BQ43" i="19" s="1"/>
  <c r="R45" i="19"/>
  <c r="BQ45" i="19" s="1"/>
  <c r="R47" i="19"/>
  <c r="R49" i="19"/>
  <c r="R55" i="19"/>
  <c r="BQ55" i="19" s="1"/>
  <c r="R57" i="19"/>
  <c r="BQ57" i="19" s="1"/>
  <c r="R59" i="19"/>
  <c r="BQ59" i="19" s="1"/>
  <c r="R61" i="19"/>
  <c r="BQ61" i="19" s="1"/>
  <c r="R63" i="19"/>
  <c r="BQ63" i="19" s="1"/>
  <c r="Q14" i="19"/>
  <c r="BP14" i="19" s="1"/>
  <c r="FJ27" i="6"/>
  <c r="FK27" i="6" s="1"/>
  <c r="Q12" i="19"/>
  <c r="BP12" i="19" s="1"/>
  <c r="Q16" i="19"/>
  <c r="BP16" i="19" s="1"/>
  <c r="Q30" i="19"/>
  <c r="BP30" i="19" s="1"/>
  <c r="Q34" i="19"/>
  <c r="BP34" i="19" s="1"/>
  <c r="Q38" i="19"/>
  <c r="BP38" i="19" s="1"/>
  <c r="Q42" i="19"/>
  <c r="BP42" i="19" s="1"/>
  <c r="Q46" i="19"/>
  <c r="BP46" i="19" s="1"/>
  <c r="Q50" i="19"/>
  <c r="BP50" i="19" s="1"/>
  <c r="Q54" i="19"/>
  <c r="BP54" i="19" s="1"/>
  <c r="Q58" i="19"/>
  <c r="BP58" i="19" s="1"/>
  <c r="Q62" i="19"/>
  <c r="BP62" i="19" s="1"/>
  <c r="R10" i="19"/>
  <c r="BQ10" i="19" s="1"/>
  <c r="R12" i="19"/>
  <c r="BQ12" i="19" s="1"/>
  <c r="GD25" i="6"/>
  <c r="GE25" i="6" s="1"/>
  <c r="U12" i="19"/>
  <c r="U14" i="19"/>
  <c r="U16" i="19"/>
  <c r="GD41" i="6"/>
  <c r="GE41" i="6" s="1"/>
  <c r="GD73" i="6"/>
  <c r="GE73" i="6" s="1"/>
  <c r="S20" i="19"/>
  <c r="BR20" i="19" s="1"/>
  <c r="S22" i="19"/>
  <c r="BR22" i="19" s="1"/>
  <c r="S24" i="19"/>
  <c r="BR24" i="19" s="1"/>
  <c r="S26" i="19"/>
  <c r="BR26" i="19" s="1"/>
  <c r="S30" i="19"/>
  <c r="BR30" i="19" s="1"/>
  <c r="S32" i="19"/>
  <c r="BR32" i="19" s="1"/>
  <c r="S34" i="19"/>
  <c r="BR34" i="19" s="1"/>
  <c r="S36" i="19"/>
  <c r="BR36" i="19" s="1"/>
  <c r="S42" i="19"/>
  <c r="BR42" i="19" s="1"/>
  <c r="S48" i="19"/>
  <c r="BR48" i="19" s="1"/>
  <c r="S50" i="19"/>
  <c r="BR50" i="19" s="1"/>
  <c r="S52" i="19"/>
  <c r="BR52" i="19" s="1"/>
  <c r="S54" i="19"/>
  <c r="BR54" i="19" s="1"/>
  <c r="S56" i="19"/>
  <c r="BR56" i="19" s="1"/>
  <c r="S58" i="19"/>
  <c r="BR58" i="19" s="1"/>
  <c r="S60" i="19"/>
  <c r="BR60" i="19" s="1"/>
  <c r="S62" i="19"/>
  <c r="BR62" i="19" s="1"/>
  <c r="S64" i="19"/>
  <c r="BR64" i="19" s="1"/>
  <c r="DI77" i="6"/>
  <c r="DI81" i="6"/>
  <c r="DI79" i="6"/>
  <c r="DI74" i="6"/>
  <c r="DI72" i="6"/>
  <c r="DI75" i="6"/>
  <c r="DI73" i="6"/>
  <c r="DI80" i="6"/>
  <c r="DI76" i="6"/>
  <c r="DI78" i="6"/>
  <c r="FX54" i="6"/>
  <c r="FY54" i="6" s="1"/>
  <c r="FX34" i="6"/>
  <c r="FY34" i="6" s="1"/>
  <c r="FB40" i="6"/>
  <c r="DF25" i="6"/>
  <c r="DF48" i="6"/>
  <c r="DF33" i="6"/>
  <c r="DF34" i="6"/>
  <c r="DF42" i="6"/>
  <c r="DF50" i="6"/>
  <c r="DF49" i="6"/>
  <c r="DF35" i="6"/>
  <c r="DF43" i="6"/>
  <c r="DF31" i="6"/>
  <c r="DF28" i="6"/>
  <c r="DF36" i="6"/>
  <c r="DF44" i="6"/>
  <c r="DF52" i="6"/>
  <c r="DF60" i="6"/>
  <c r="DF68" i="6"/>
  <c r="DF41" i="6"/>
  <c r="DF29" i="6"/>
  <c r="DF37" i="6"/>
  <c r="DF45" i="6"/>
  <c r="DF30" i="6"/>
  <c r="DF38" i="6"/>
  <c r="DF56" i="6"/>
  <c r="DF39" i="6"/>
  <c r="DF55" i="6"/>
  <c r="DF66" i="6"/>
  <c r="DF32" i="6"/>
  <c r="DF40" i="6"/>
  <c r="S53" i="19"/>
  <c r="BR53" i="19" s="1"/>
  <c r="R53" i="19"/>
  <c r="R51" i="19"/>
  <c r="BQ51" i="19" s="1"/>
  <c r="S47" i="19"/>
  <c r="BR47" i="19" s="1"/>
  <c r="U46" i="19"/>
  <c r="GD57" i="6"/>
  <c r="GE57" i="6" s="1"/>
  <c r="S46" i="19"/>
  <c r="BR46" i="19" s="1"/>
  <c r="U44" i="19"/>
  <c r="S44" i="19"/>
  <c r="BR44" i="19" s="1"/>
  <c r="U42" i="19"/>
  <c r="U40" i="19"/>
  <c r="S40" i="19"/>
  <c r="BR40" i="19" s="1"/>
  <c r="GJ51" i="6"/>
  <c r="GK51" i="6" s="1"/>
  <c r="S38" i="19"/>
  <c r="BR38" i="19" s="1"/>
  <c r="R35" i="19"/>
  <c r="BQ35" i="19" s="1"/>
  <c r="GJ45" i="6"/>
  <c r="GK45" i="6" s="1"/>
  <c r="R31" i="19"/>
  <c r="BQ31" i="19" s="1"/>
  <c r="U28" i="19"/>
  <c r="S28" i="19"/>
  <c r="BR28" i="19" s="1"/>
  <c r="GJ39" i="6"/>
  <c r="GK39" i="6" s="1"/>
  <c r="R27" i="19"/>
  <c r="BQ27" i="19" s="1"/>
  <c r="U22" i="19"/>
  <c r="U20" i="19"/>
  <c r="S18" i="19"/>
  <c r="BR18" i="19" s="1"/>
  <c r="GJ29" i="6"/>
  <c r="GK29" i="6" s="1"/>
  <c r="R15" i="19"/>
  <c r="BQ15" i="19" s="1"/>
  <c r="R13" i="19"/>
  <c r="BQ13" i="19" s="1"/>
  <c r="S12" i="19"/>
  <c r="BR12" i="19" s="1"/>
  <c r="GJ23" i="6"/>
  <c r="GK23" i="6" s="1"/>
  <c r="Y136" i="8"/>
  <c r="U10" i="19"/>
  <c r="Q63" i="19"/>
  <c r="BP63" i="19" s="1"/>
  <c r="Q60" i="19"/>
  <c r="BP60" i="19" s="1"/>
  <c r="Q56" i="19"/>
  <c r="BP56" i="19" s="1"/>
  <c r="Q51" i="19"/>
  <c r="BP51" i="19" s="1"/>
  <c r="FN62" i="6"/>
  <c r="FO62" i="6" s="1"/>
  <c r="Q48" i="19"/>
  <c r="BP48" i="19" s="1"/>
  <c r="P45" i="19"/>
  <c r="BO45" i="19" s="1"/>
  <c r="FN54" i="6"/>
  <c r="FO54" i="6" s="1"/>
  <c r="Q43" i="19"/>
  <c r="BP43" i="19" s="1"/>
  <c r="FN51" i="6"/>
  <c r="FO51" i="6" s="1"/>
  <c r="Q22" i="19"/>
  <c r="BP22" i="19" s="1"/>
  <c r="Q26" i="19"/>
  <c r="BP26" i="19" s="1"/>
  <c r="FB45" i="6"/>
  <c r="FC45" i="6" s="1"/>
  <c r="P15" i="19"/>
  <c r="BO15" i="19" s="1"/>
  <c r="FJ39" i="6"/>
  <c r="FK39" i="6" s="1"/>
  <c r="Q28" i="19"/>
  <c r="BP28" i="19" s="1"/>
  <c r="Q18" i="19"/>
  <c r="BP18" i="19" s="1"/>
  <c r="P11" i="19"/>
  <c r="BO11" i="19" s="1"/>
  <c r="O1" i="8"/>
  <c r="O136" i="8" s="1"/>
  <c r="FF20" i="6"/>
  <c r="FF28" i="6"/>
  <c r="FG28" i="6" s="1"/>
  <c r="FF36" i="6"/>
  <c r="FG36" i="6" s="1"/>
  <c r="FF44" i="6"/>
  <c r="FG44" i="6" s="1"/>
  <c r="FF52" i="6"/>
  <c r="FG52" i="6" s="1"/>
  <c r="FF60" i="6"/>
  <c r="FG60" i="6" s="1"/>
  <c r="FF41" i="6"/>
  <c r="FG41" i="6" s="1"/>
  <c r="FF45" i="6"/>
  <c r="FG45" i="6" s="1"/>
  <c r="FF49" i="6"/>
  <c r="FG49" i="6" s="1"/>
  <c r="FF53" i="6"/>
  <c r="FG53" i="6" s="1"/>
  <c r="FF57" i="6"/>
  <c r="FG57" i="6" s="1"/>
  <c r="FF61" i="6"/>
  <c r="FG61" i="6" s="1"/>
  <c r="FF65" i="6"/>
  <c r="FG65" i="6" s="1"/>
  <c r="FF69" i="6"/>
  <c r="FG69" i="6" s="1"/>
  <c r="FF73" i="6"/>
  <c r="FG73" i="6" s="1"/>
  <c r="FF77" i="6"/>
  <c r="FG77" i="6" s="1"/>
  <c r="FF81" i="6"/>
  <c r="FG81" i="6" s="1"/>
  <c r="AC1" i="7"/>
  <c r="AC136" i="7" s="1"/>
  <c r="FF63" i="6"/>
  <c r="FG63" i="6" s="1"/>
  <c r="FF67" i="6"/>
  <c r="FG67" i="6" s="1"/>
  <c r="FF71" i="6"/>
  <c r="FG71" i="6" s="1"/>
  <c r="FF75" i="6"/>
  <c r="FG75" i="6" s="1"/>
  <c r="FF79" i="6"/>
  <c r="FG79" i="6" s="1"/>
  <c r="GB13" i="6"/>
  <c r="FF68" i="6"/>
  <c r="FG68" i="6" s="1"/>
  <c r="FF76" i="6"/>
  <c r="FG76" i="6" s="1"/>
  <c r="GD17" i="6"/>
  <c r="GE17" i="6" s="1"/>
  <c r="GD19" i="6"/>
  <c r="GE19" i="6" s="1"/>
  <c r="GD21" i="6"/>
  <c r="GE21" i="6" s="1"/>
  <c r="GD23" i="6"/>
  <c r="GE23" i="6" s="1"/>
  <c r="GD27" i="6"/>
  <c r="GD29" i="6"/>
  <c r="GE29" i="6" s="1"/>
  <c r="GD31" i="6"/>
  <c r="GE31" i="6" s="1"/>
  <c r="GD33" i="6"/>
  <c r="GE33" i="6" s="1"/>
  <c r="GD35" i="6"/>
  <c r="GE35" i="6" s="1"/>
  <c r="GD37" i="6"/>
  <c r="GE37" i="6" s="1"/>
  <c r="GD39" i="6"/>
  <c r="GE39" i="6" s="1"/>
  <c r="GD43" i="6"/>
  <c r="GD45" i="6"/>
  <c r="GE45" i="6" s="1"/>
  <c r="GD47" i="6"/>
  <c r="GE47" i="6" s="1"/>
  <c r="GD49" i="6"/>
  <c r="GE49" i="6" s="1"/>
  <c r="GD51" i="6"/>
  <c r="GE51" i="6" s="1"/>
  <c r="GD53" i="6"/>
  <c r="GE53" i="6" s="1"/>
  <c r="GD55" i="6"/>
  <c r="GE55" i="6" s="1"/>
  <c r="GD59" i="6"/>
  <c r="GE59" i="6" s="1"/>
  <c r="GD61" i="6"/>
  <c r="GE61" i="6" s="1"/>
  <c r="GD63" i="6"/>
  <c r="GE63" i="6" s="1"/>
  <c r="GD65" i="6"/>
  <c r="GE65" i="6" s="1"/>
  <c r="GD67" i="6"/>
  <c r="GE67" i="6" s="1"/>
  <c r="GD69" i="6"/>
  <c r="GE69" i="6" s="1"/>
  <c r="GD71" i="6"/>
  <c r="GE71" i="6" s="1"/>
  <c r="GD75" i="6"/>
  <c r="GE75" i="6" s="1"/>
  <c r="GD77" i="6"/>
  <c r="GE77" i="6" s="1"/>
  <c r="GD79" i="6"/>
  <c r="GE79" i="6" s="1"/>
  <c r="GD81" i="6"/>
  <c r="GE81" i="6" s="1"/>
  <c r="DH12" i="6"/>
  <c r="DH13" i="6" s="1"/>
  <c r="DZ12" i="6"/>
  <c r="T8" i="19"/>
  <c r="T10" i="19"/>
  <c r="T12" i="19"/>
  <c r="T14" i="19"/>
  <c r="T16" i="19"/>
  <c r="T18" i="19"/>
  <c r="T20" i="19"/>
  <c r="T22" i="19"/>
  <c r="T24" i="19"/>
  <c r="T26" i="19"/>
  <c r="T28" i="19"/>
  <c r="T30" i="19"/>
  <c r="T32" i="19"/>
  <c r="T34" i="19"/>
  <c r="T36" i="19"/>
  <c r="T38" i="19"/>
  <c r="T40" i="19"/>
  <c r="T42" i="19"/>
  <c r="T44" i="19"/>
  <c r="T46" i="19"/>
  <c r="T48" i="19"/>
  <c r="T50" i="19"/>
  <c r="BS50" i="19" s="1"/>
  <c r="T52" i="19"/>
  <c r="T54" i="19"/>
  <c r="T56" i="19"/>
  <c r="T58" i="19"/>
  <c r="T60" i="19"/>
  <c r="T62" i="19"/>
  <c r="T64" i="19"/>
  <c r="T66" i="19"/>
  <c r="T68" i="19"/>
  <c r="T70" i="19"/>
  <c r="DZ17" i="6"/>
  <c r="EA17" i="6" s="1"/>
  <c r="DZ19" i="6"/>
  <c r="EA19" i="6" s="1"/>
  <c r="DZ21" i="6"/>
  <c r="EA21" i="6" s="1"/>
  <c r="DZ23" i="6"/>
  <c r="EA23" i="6" s="1"/>
  <c r="DZ25" i="6"/>
  <c r="EA25" i="6" s="1"/>
  <c r="DZ27" i="6"/>
  <c r="EA27" i="6" s="1"/>
  <c r="DZ29" i="6"/>
  <c r="EA29" i="6" s="1"/>
  <c r="DZ31" i="6"/>
  <c r="EA31" i="6" s="1"/>
  <c r="DZ35" i="6"/>
  <c r="EA35" i="6" s="1"/>
  <c r="DZ37" i="6"/>
  <c r="EA37" i="6" s="1"/>
  <c r="DZ39" i="6"/>
  <c r="EA39" i="6" s="1"/>
  <c r="DZ41" i="6"/>
  <c r="EA41" i="6" s="1"/>
  <c r="DZ43" i="6"/>
  <c r="EA43" i="6" s="1"/>
  <c r="DZ45" i="6"/>
  <c r="EA45" i="6" s="1"/>
  <c r="DZ49" i="6"/>
  <c r="EA49" i="6" s="1"/>
  <c r="DZ51" i="6"/>
  <c r="EA51" i="6" s="1"/>
  <c r="DZ53" i="6"/>
  <c r="EA53" i="6" s="1"/>
  <c r="DZ55" i="6"/>
  <c r="EA55" i="6" s="1"/>
  <c r="DZ57" i="6"/>
  <c r="EA57" i="6" s="1"/>
  <c r="DZ59" i="6"/>
  <c r="EA59" i="6" s="1"/>
  <c r="DZ61" i="6"/>
  <c r="EA61" i="6" s="1"/>
  <c r="DZ63" i="6"/>
  <c r="EA63" i="6" s="1"/>
  <c r="DZ67" i="6"/>
  <c r="EA67" i="6" s="1"/>
  <c r="DZ69" i="6"/>
  <c r="EA69" i="6" s="1"/>
  <c r="DZ73" i="6"/>
  <c r="EA73" i="6" s="1"/>
  <c r="DZ75" i="6"/>
  <c r="EA75" i="6" s="1"/>
  <c r="DZ79" i="6"/>
  <c r="EA79" i="6" s="1"/>
  <c r="DZ81" i="6"/>
  <c r="EA81" i="6" s="1"/>
  <c r="DE58" i="6"/>
  <c r="FU13" i="6"/>
  <c r="DE18" i="6"/>
  <c r="DF18" i="6" s="1"/>
  <c r="DE74" i="6"/>
  <c r="DF74" i="6" s="1"/>
  <c r="FB48" i="6"/>
  <c r="FC48" i="6" s="1"/>
  <c r="FV13" i="6"/>
  <c r="FB49" i="6"/>
  <c r="FC49" i="6" s="1"/>
  <c r="FB77" i="6"/>
  <c r="FC77" i="6" s="1"/>
  <c r="DE57" i="6"/>
  <c r="FB21" i="6"/>
  <c r="FB41" i="6"/>
  <c r="FC41" i="6" s="1"/>
  <c r="FB58" i="6"/>
  <c r="FC58" i="6" s="1"/>
  <c r="FX12" i="6"/>
  <c r="FX77" i="6"/>
  <c r="FY77" i="6" s="1"/>
  <c r="DE61" i="6"/>
  <c r="FB25" i="6"/>
  <c r="FC25" i="6" s="1"/>
  <c r="DE69" i="6"/>
  <c r="FB29" i="6"/>
  <c r="FC29" i="6" s="1"/>
  <c r="FX21" i="6"/>
  <c r="FY21" i="6" s="1"/>
  <c r="FX61" i="6"/>
  <c r="FY61" i="6" s="1"/>
  <c r="DD13" i="6"/>
  <c r="DT52" i="6"/>
  <c r="DU52" i="6" s="1"/>
  <c r="FB33" i="6"/>
  <c r="FC33" i="6" s="1"/>
  <c r="FB69" i="6"/>
  <c r="FC69" i="6" s="1"/>
  <c r="FX29" i="6"/>
  <c r="FY29" i="6" s="1"/>
  <c r="FB65" i="6"/>
  <c r="FC65" i="6" s="1"/>
  <c r="FB53" i="6"/>
  <c r="FC53" i="6" s="1"/>
  <c r="DT58" i="6"/>
  <c r="DU58" i="6" s="1"/>
  <c r="FB17" i="6"/>
  <c r="FC17" i="6" s="1"/>
  <c r="FB37" i="6"/>
  <c r="FC37" i="6" s="1"/>
  <c r="FB54" i="6"/>
  <c r="FC54" i="6" s="1"/>
  <c r="FB73" i="6"/>
  <c r="FC73" i="6" s="1"/>
  <c r="FX69" i="6"/>
  <c r="FY69" i="6" s="1"/>
  <c r="DE21" i="6"/>
  <c r="DF21" i="6" s="1"/>
  <c r="DE77" i="6"/>
  <c r="FB57" i="6"/>
  <c r="FC57" i="6" s="1"/>
  <c r="DE53" i="6"/>
  <c r="DE11" i="6"/>
  <c r="DE13" i="6" s="1"/>
  <c r="DE64" i="6"/>
  <c r="DE79" i="6"/>
  <c r="DT19" i="6"/>
  <c r="DU19" i="6" s="1"/>
  <c r="DE80" i="6"/>
  <c r="DT34" i="6"/>
  <c r="DU34" i="6" s="1"/>
  <c r="DT11" i="6"/>
  <c r="DT50" i="6"/>
  <c r="DU50" i="6" s="1"/>
  <c r="DE71" i="6"/>
  <c r="DE72" i="6"/>
  <c r="DF72" i="6" s="1"/>
  <c r="DT72" i="6"/>
  <c r="DU72" i="6" s="1"/>
  <c r="DE47" i="6"/>
  <c r="DT76" i="6"/>
  <c r="DU76" i="6" s="1"/>
  <c r="DE63" i="6"/>
  <c r="FX79" i="6"/>
  <c r="FY79" i="6" s="1"/>
  <c r="DE19" i="6"/>
  <c r="DF19" i="6" s="1"/>
  <c r="DE46" i="6"/>
  <c r="DT48" i="6"/>
  <c r="DU48" i="6" s="1"/>
  <c r="DE51" i="6"/>
  <c r="DE75" i="6"/>
  <c r="DT35" i="6"/>
  <c r="DU35" i="6" s="1"/>
  <c r="Q5" i="19"/>
  <c r="Q9" i="19"/>
  <c r="BP9" i="19" s="1"/>
  <c r="FB20" i="6"/>
  <c r="FC20" i="6" s="1"/>
  <c r="Q13" i="19"/>
  <c r="BP13" i="19" s="1"/>
  <c r="FB24" i="6"/>
  <c r="Q21" i="19"/>
  <c r="BP21" i="19" s="1"/>
  <c r="FB32" i="6"/>
  <c r="FC32" i="6" s="1"/>
  <c r="Q41" i="19"/>
  <c r="BP41" i="19" s="1"/>
  <c r="FB52" i="6"/>
  <c r="FC52" i="6" s="1"/>
  <c r="Q45" i="19"/>
  <c r="BP45" i="19" s="1"/>
  <c r="FB56" i="6"/>
  <c r="FC56" i="6" s="1"/>
  <c r="Q49" i="19"/>
  <c r="BP49" i="19" s="1"/>
  <c r="FB60" i="6"/>
  <c r="FC60" i="6" s="1"/>
  <c r="Q57" i="19"/>
  <c r="BP57" i="19" s="1"/>
  <c r="FB68" i="6"/>
  <c r="FC68" i="6" s="1"/>
  <c r="Q61" i="19"/>
  <c r="BP61" i="19" s="1"/>
  <c r="FB72" i="6"/>
  <c r="FC72" i="6" s="1"/>
  <c r="Q65" i="19"/>
  <c r="BP65" i="19" s="1"/>
  <c r="FB76" i="6"/>
  <c r="FC76" i="6" s="1"/>
  <c r="Q69" i="19"/>
  <c r="BP69" i="19" s="1"/>
  <c r="FB80" i="6"/>
  <c r="FC80" i="6" s="1"/>
  <c r="FX11" i="6"/>
  <c r="FW13" i="6"/>
  <c r="U7" i="19"/>
  <c r="FX18" i="6"/>
  <c r="FY18" i="6" s="1"/>
  <c r="U9" i="19"/>
  <c r="FX20" i="6"/>
  <c r="FY20" i="6" s="1"/>
  <c r="FX22" i="6"/>
  <c r="FY22" i="6" s="1"/>
  <c r="U11" i="19"/>
  <c r="U13" i="19"/>
  <c r="FX24" i="6"/>
  <c r="FY24" i="6" s="1"/>
  <c r="U15" i="19"/>
  <c r="FX26" i="6"/>
  <c r="FY26" i="6" s="1"/>
  <c r="U17" i="19"/>
  <c r="FX28" i="6"/>
  <c r="FY28" i="6" s="1"/>
  <c r="U19" i="19"/>
  <c r="FX30" i="6"/>
  <c r="FY30" i="6" s="1"/>
  <c r="U21" i="19"/>
  <c r="FX32" i="6"/>
  <c r="FY32" i="6" s="1"/>
  <c r="U25" i="19"/>
  <c r="FX36" i="6"/>
  <c r="FY36" i="6" s="1"/>
  <c r="U27" i="19"/>
  <c r="FX38" i="6"/>
  <c r="FY38" i="6" s="1"/>
  <c r="U29" i="19"/>
  <c r="FX40" i="6"/>
  <c r="FY40" i="6" s="1"/>
  <c r="U33" i="19"/>
  <c r="FX44" i="6"/>
  <c r="FY44" i="6" s="1"/>
  <c r="U37" i="19"/>
  <c r="FX48" i="6"/>
  <c r="FY48" i="6" s="1"/>
  <c r="U39" i="19"/>
  <c r="FX50" i="6"/>
  <c r="FY50" i="6" s="1"/>
  <c r="U41" i="19"/>
  <c r="FX52" i="6"/>
  <c r="FY52" i="6" s="1"/>
  <c r="U45" i="19"/>
  <c r="FX56" i="6"/>
  <c r="FY56" i="6" s="1"/>
  <c r="U47" i="19"/>
  <c r="FX58" i="6"/>
  <c r="FY58" i="6" s="1"/>
  <c r="FX62" i="6"/>
  <c r="FY62" i="6" s="1"/>
  <c r="U51" i="19"/>
  <c r="U53" i="19"/>
  <c r="FX64" i="6"/>
  <c r="FY64" i="6" s="1"/>
  <c r="U55" i="19"/>
  <c r="FX66" i="6"/>
  <c r="FY66" i="6" s="1"/>
  <c r="U59" i="19"/>
  <c r="FX70" i="6"/>
  <c r="FY70" i="6" s="1"/>
  <c r="U63" i="19"/>
  <c r="FX74" i="6"/>
  <c r="FY74" i="6" s="1"/>
  <c r="U65" i="19"/>
  <c r="FX76" i="6"/>
  <c r="FY76" i="6" s="1"/>
  <c r="U67" i="19"/>
  <c r="FX78" i="6"/>
  <c r="FY78" i="6" s="1"/>
  <c r="DE67" i="6"/>
  <c r="DQ13" i="6"/>
  <c r="DT12" i="6"/>
  <c r="Q25" i="19"/>
  <c r="BP25" i="19" s="1"/>
  <c r="FB36" i="6"/>
  <c r="FC36" i="6" s="1"/>
  <c r="DE70" i="6"/>
  <c r="DT24" i="6"/>
  <c r="DU24" i="6" s="1"/>
  <c r="DT62" i="6"/>
  <c r="DU62" i="6" s="1"/>
  <c r="FB44" i="6"/>
  <c r="FC44" i="6" s="1"/>
  <c r="DE59" i="6"/>
  <c r="DT51" i="6"/>
  <c r="DU51" i="6" s="1"/>
  <c r="Q17" i="19"/>
  <c r="BP17" i="19" s="1"/>
  <c r="FB28" i="6"/>
  <c r="FC28" i="6" s="1"/>
  <c r="DT30" i="6"/>
  <c r="DU30" i="6" s="1"/>
  <c r="DT67" i="6"/>
  <c r="DU67" i="6" s="1"/>
  <c r="DT16" i="6"/>
  <c r="DT18" i="6"/>
  <c r="DU18" i="6" s="1"/>
  <c r="DT20" i="6"/>
  <c r="DU20" i="6" s="1"/>
  <c r="DT22" i="6"/>
  <c r="DU22" i="6" s="1"/>
  <c r="DT26" i="6"/>
  <c r="DU26" i="6" s="1"/>
  <c r="DT28" i="6"/>
  <c r="DU28" i="6" s="1"/>
  <c r="DT32" i="6"/>
  <c r="DU32" i="6" s="1"/>
  <c r="DT40" i="6"/>
  <c r="DU40" i="6" s="1"/>
  <c r="DT42" i="6"/>
  <c r="DU42" i="6" s="1"/>
  <c r="DT46" i="6"/>
  <c r="DU46" i="6" s="1"/>
  <c r="DT54" i="6"/>
  <c r="DU54" i="6" s="1"/>
  <c r="DT56" i="6"/>
  <c r="DU56" i="6" s="1"/>
  <c r="DT60" i="6"/>
  <c r="DU60" i="6" s="1"/>
  <c r="DT66" i="6"/>
  <c r="DU66" i="6" s="1"/>
  <c r="DT68" i="6"/>
  <c r="DU68" i="6" s="1"/>
  <c r="DT70" i="6"/>
  <c r="DU70" i="6" s="1"/>
  <c r="DT74" i="6"/>
  <c r="DU74" i="6" s="1"/>
  <c r="DT78" i="6"/>
  <c r="DU78" i="6" s="1"/>
  <c r="EZ13" i="6"/>
  <c r="FB11" i="6"/>
  <c r="P19" i="19"/>
  <c r="BO19" i="19" s="1"/>
  <c r="FB30" i="6"/>
  <c r="FC30" i="6" s="1"/>
  <c r="P23" i="19"/>
  <c r="BO23" i="19" s="1"/>
  <c r="FB34" i="6"/>
  <c r="FC34" i="6" s="1"/>
  <c r="P27" i="19"/>
  <c r="BO27" i="19" s="1"/>
  <c r="FB38" i="6"/>
  <c r="FC38" i="6" s="1"/>
  <c r="P31" i="19"/>
  <c r="BO31" i="19" s="1"/>
  <c r="FB42" i="6"/>
  <c r="FC42" i="6" s="1"/>
  <c r="P35" i="19"/>
  <c r="BO35" i="19" s="1"/>
  <c r="FB46" i="6"/>
  <c r="FC46" i="6" s="1"/>
  <c r="P51" i="19"/>
  <c r="BO51" i="19" s="1"/>
  <c r="FB62" i="6"/>
  <c r="FC62" i="6" s="1"/>
  <c r="P59" i="19"/>
  <c r="BO59" i="19" s="1"/>
  <c r="FB70" i="6"/>
  <c r="FC70" i="6" s="1"/>
  <c r="P63" i="19"/>
  <c r="BO63" i="19" s="1"/>
  <c r="FB74" i="6"/>
  <c r="FC74" i="6" s="1"/>
  <c r="T6" i="19"/>
  <c r="DE62" i="6"/>
  <c r="DT38" i="6"/>
  <c r="DU38" i="6" s="1"/>
  <c r="DE22" i="6"/>
  <c r="DF22" i="6" s="1"/>
  <c r="DE54" i="6"/>
  <c r="DE78" i="6"/>
  <c r="DT36" i="6"/>
  <c r="DU36" i="6" s="1"/>
  <c r="DP13" i="6"/>
  <c r="DT44" i="6"/>
  <c r="DU44" i="6" s="1"/>
  <c r="FB16" i="6"/>
  <c r="DE65" i="6"/>
  <c r="DT17" i="6"/>
  <c r="DU17" i="6" s="1"/>
  <c r="DT21" i="6"/>
  <c r="DU21" i="6" s="1"/>
  <c r="DT23" i="6"/>
  <c r="DU23" i="6" s="1"/>
  <c r="DT25" i="6"/>
  <c r="DU25" i="6" s="1"/>
  <c r="DT27" i="6"/>
  <c r="DU27" i="6" s="1"/>
  <c r="DT29" i="6"/>
  <c r="DU29" i="6" s="1"/>
  <c r="DT31" i="6"/>
  <c r="DU31" i="6" s="1"/>
  <c r="DT33" i="6"/>
  <c r="DU33" i="6" s="1"/>
  <c r="DT37" i="6"/>
  <c r="DU37" i="6" s="1"/>
  <c r="DT39" i="6"/>
  <c r="DU39" i="6" s="1"/>
  <c r="DT41" i="6"/>
  <c r="DU41" i="6" s="1"/>
  <c r="DT43" i="6"/>
  <c r="DU43" i="6" s="1"/>
  <c r="DT45" i="6"/>
  <c r="DU45" i="6" s="1"/>
  <c r="DT47" i="6"/>
  <c r="DU47" i="6" s="1"/>
  <c r="DT49" i="6"/>
  <c r="DU49" i="6" s="1"/>
  <c r="DT53" i="6"/>
  <c r="DU53" i="6" s="1"/>
  <c r="DT55" i="6"/>
  <c r="DU55" i="6" s="1"/>
  <c r="DT57" i="6"/>
  <c r="DU57" i="6" s="1"/>
  <c r="DT59" i="6"/>
  <c r="DU59" i="6" s="1"/>
  <c r="DT61" i="6"/>
  <c r="DU61" i="6" s="1"/>
  <c r="DT65" i="6"/>
  <c r="DU65" i="6" s="1"/>
  <c r="DT69" i="6"/>
  <c r="DU69" i="6" s="1"/>
  <c r="DT71" i="6"/>
  <c r="DU71" i="6" s="1"/>
  <c r="DT73" i="6"/>
  <c r="DU73" i="6" s="1"/>
  <c r="DT75" i="6"/>
  <c r="DU75" i="6" s="1"/>
  <c r="DT77" i="6"/>
  <c r="DU77" i="6" s="1"/>
  <c r="DT79" i="6"/>
  <c r="DU79" i="6" s="1"/>
  <c r="DT81" i="6"/>
  <c r="DU81" i="6" s="1"/>
  <c r="DE20" i="6"/>
  <c r="DF20" i="6" s="1"/>
  <c r="R6" i="19"/>
  <c r="BQ6" i="19" s="1"/>
  <c r="FX19" i="6"/>
  <c r="FY19" i="6" s="1"/>
  <c r="R8" i="19"/>
  <c r="BQ8" i="19" s="1"/>
  <c r="FX23" i="6"/>
  <c r="FY23" i="6" s="1"/>
  <c r="FX25" i="6"/>
  <c r="FY25" i="6" s="1"/>
  <c r="R14" i="19"/>
  <c r="BQ14" i="19" s="1"/>
  <c r="FX27" i="6"/>
  <c r="FY27" i="6" s="1"/>
  <c r="R16" i="19"/>
  <c r="BQ16" i="19" s="1"/>
  <c r="FX31" i="6"/>
  <c r="FY31" i="6" s="1"/>
  <c r="FX33" i="6"/>
  <c r="FY33" i="6" s="1"/>
  <c r="R22" i="19"/>
  <c r="BQ22" i="19" s="1"/>
  <c r="FX35" i="6"/>
  <c r="FY35" i="6" s="1"/>
  <c r="R24" i="19"/>
  <c r="BQ24" i="19" s="1"/>
  <c r="FX39" i="6"/>
  <c r="FY39" i="6" s="1"/>
  <c r="FX41" i="6"/>
  <c r="FY41" i="6" s="1"/>
  <c r="R30" i="19"/>
  <c r="BQ30" i="19" s="1"/>
  <c r="FX43" i="6"/>
  <c r="FY43" i="6" s="1"/>
  <c r="R32" i="19"/>
  <c r="BQ32" i="19" s="1"/>
  <c r="FX47" i="6"/>
  <c r="FY47" i="6" s="1"/>
  <c r="FX49" i="6"/>
  <c r="FY49" i="6" s="1"/>
  <c r="R38" i="19"/>
  <c r="FX51" i="6"/>
  <c r="FY51" i="6" s="1"/>
  <c r="R40" i="19"/>
  <c r="BQ40" i="19" s="1"/>
  <c r="FX55" i="6"/>
  <c r="FY55" i="6" s="1"/>
  <c r="FX57" i="6"/>
  <c r="FY57" i="6" s="1"/>
  <c r="R46" i="19"/>
  <c r="FX59" i="6"/>
  <c r="FY59" i="6" s="1"/>
  <c r="R48" i="19"/>
  <c r="BQ48" i="19" s="1"/>
  <c r="FX63" i="6"/>
  <c r="FY63" i="6" s="1"/>
  <c r="FX65" i="6"/>
  <c r="FY65" i="6" s="1"/>
  <c r="R54" i="19"/>
  <c r="BQ54" i="19" s="1"/>
  <c r="FX67" i="6"/>
  <c r="FY67" i="6" s="1"/>
  <c r="R56" i="19"/>
  <c r="BQ56" i="19" s="1"/>
  <c r="FX71" i="6"/>
  <c r="FY71" i="6" s="1"/>
  <c r="FX73" i="6"/>
  <c r="FY73" i="6" s="1"/>
  <c r="R62" i="19"/>
  <c r="BQ62" i="19" s="1"/>
  <c r="FX75" i="6"/>
  <c r="FY75" i="6" s="1"/>
  <c r="R64" i="19"/>
  <c r="BQ64" i="19" s="1"/>
  <c r="FX81" i="6"/>
  <c r="FY81" i="6" s="1"/>
  <c r="R70" i="19"/>
  <c r="BQ70" i="19" s="1"/>
  <c r="R20" i="19"/>
  <c r="BQ20" i="19" s="1"/>
  <c r="R52" i="19"/>
  <c r="BQ52" i="19" s="1"/>
  <c r="FX45" i="6"/>
  <c r="FY45" i="6" s="1"/>
  <c r="S6" i="19"/>
  <c r="BR6" i="19" s="1"/>
  <c r="R28" i="19"/>
  <c r="BQ28" i="19" s="1"/>
  <c r="R60" i="19"/>
  <c r="BQ60" i="19" s="1"/>
  <c r="DE81" i="6"/>
  <c r="FX37" i="6"/>
  <c r="FY37" i="6" s="1"/>
  <c r="FB19" i="6"/>
  <c r="P8" i="19"/>
  <c r="BO8" i="19" s="1"/>
  <c r="FB23" i="6"/>
  <c r="P12" i="19"/>
  <c r="BO12" i="19" s="1"/>
  <c r="FB27" i="6"/>
  <c r="FC27" i="6" s="1"/>
  <c r="P16" i="19"/>
  <c r="BO16" i="19" s="1"/>
  <c r="FB31" i="6"/>
  <c r="FC31" i="6" s="1"/>
  <c r="P20" i="19"/>
  <c r="BO20" i="19" s="1"/>
  <c r="FB35" i="6"/>
  <c r="FC35" i="6" s="1"/>
  <c r="P24" i="19"/>
  <c r="BO24" i="19" s="1"/>
  <c r="FB39" i="6"/>
  <c r="P28" i="19"/>
  <c r="BO28" i="19" s="1"/>
  <c r="FB43" i="6"/>
  <c r="FC43" i="6" s="1"/>
  <c r="P32" i="19"/>
  <c r="BO32" i="19" s="1"/>
  <c r="FB47" i="6"/>
  <c r="FC47" i="6" s="1"/>
  <c r="P36" i="19"/>
  <c r="BO36" i="19" s="1"/>
  <c r="FB51" i="6"/>
  <c r="FC51" i="6" s="1"/>
  <c r="P40" i="19"/>
  <c r="BO40" i="19" s="1"/>
  <c r="FB55" i="6"/>
  <c r="FC55" i="6" s="1"/>
  <c r="P44" i="19"/>
  <c r="BO44" i="19" s="1"/>
  <c r="FB59" i="6"/>
  <c r="FC59" i="6" s="1"/>
  <c r="P48" i="19"/>
  <c r="BO48" i="19" s="1"/>
  <c r="FB63" i="6"/>
  <c r="FC63" i="6" s="1"/>
  <c r="P52" i="19"/>
  <c r="BO52" i="19" s="1"/>
  <c r="FB67" i="6"/>
  <c r="FC67" i="6" s="1"/>
  <c r="P56" i="19"/>
  <c r="BO56" i="19" s="1"/>
  <c r="FB71" i="6"/>
  <c r="FC71" i="6" s="1"/>
  <c r="P60" i="19"/>
  <c r="BO60" i="19" s="1"/>
  <c r="FB75" i="6"/>
  <c r="FC75" i="6" s="1"/>
  <c r="P64" i="19"/>
  <c r="BO64" i="19" s="1"/>
  <c r="FB79" i="6"/>
  <c r="FC79" i="6" s="1"/>
  <c r="P68" i="19"/>
  <c r="BO68" i="19" s="1"/>
  <c r="R36" i="19"/>
  <c r="R68" i="19"/>
  <c r="BQ68" i="19" s="1"/>
  <c r="DH42" i="6"/>
  <c r="DI42" i="6" s="1"/>
  <c r="GJ12" i="6"/>
  <c r="FX17" i="6"/>
  <c r="FY17" i="6" s="1"/>
  <c r="FN11" i="6"/>
  <c r="FJ19" i="6"/>
  <c r="FK19" i="6" s="1"/>
  <c r="FF19" i="6"/>
  <c r="FE13" i="6"/>
  <c r="EF12" i="6"/>
  <c r="DZ77" i="6"/>
  <c r="EA77" i="6" s="1"/>
  <c r="DN19" i="6"/>
  <c r="DK19" i="6"/>
  <c r="AC13" i="8"/>
  <c r="AG13" i="7"/>
  <c r="AG13" i="3"/>
  <c r="H13" i="44"/>
  <c r="I19" i="44"/>
  <c r="W13" i="8"/>
  <c r="X19" i="8"/>
  <c r="AA13" i="7"/>
  <c r="S1" i="7"/>
  <c r="S136" i="7" s="1"/>
  <c r="AA13" i="3"/>
  <c r="AB19" i="3"/>
  <c r="W13" i="7"/>
  <c r="S13" i="8"/>
  <c r="W13" i="3"/>
  <c r="I133" i="44" l="1"/>
  <c r="X133" i="8"/>
  <c r="G138" i="44"/>
  <c r="F138" i="44"/>
  <c r="DO16" i="6"/>
  <c r="Y138" i="8"/>
  <c r="U138" i="8"/>
  <c r="Q138" i="8"/>
  <c r="DL16" i="6"/>
  <c r="AA138" i="8"/>
  <c r="O138" i="8"/>
  <c r="Z138" i="8"/>
  <c r="P138" i="8"/>
  <c r="V138" i="8"/>
  <c r="R138" i="8"/>
  <c r="AB138" i="8"/>
  <c r="T138" i="7"/>
  <c r="AC138" i="7"/>
  <c r="AD138" i="7"/>
  <c r="Z138" i="7"/>
  <c r="S138" i="7"/>
  <c r="V138" i="7"/>
  <c r="Y138" i="7"/>
  <c r="U138" i="7"/>
  <c r="AF138" i="7"/>
  <c r="AE138" i="7"/>
  <c r="T63" i="34"/>
  <c r="BT63" i="34" s="1"/>
  <c r="AD138" i="3"/>
  <c r="DF16" i="6"/>
  <c r="S138" i="3"/>
  <c r="AC138" i="3"/>
  <c r="AF138" i="3"/>
  <c r="V138" i="3"/>
  <c r="AE138" i="3"/>
  <c r="Z138" i="3"/>
  <c r="T138" i="3"/>
  <c r="Y138" i="3"/>
  <c r="T61" i="34"/>
  <c r="BT61" i="34" s="1"/>
  <c r="T69" i="34"/>
  <c r="BT69" i="34" s="1"/>
  <c r="AB133" i="3"/>
  <c r="T17" i="34"/>
  <c r="BT17" i="34" s="1"/>
  <c r="FO16" i="6"/>
  <c r="BS5" i="19"/>
  <c r="T4" i="19"/>
  <c r="BQ5" i="19"/>
  <c r="R4" i="19"/>
  <c r="U4" i="19"/>
  <c r="S4" i="19"/>
  <c r="BO5" i="19"/>
  <c r="BO4" i="19" s="1"/>
  <c r="P4" i="19"/>
  <c r="BP5" i="19"/>
  <c r="BP4" i="19" s="1"/>
  <c r="Q4" i="19"/>
  <c r="CB5" i="19"/>
  <c r="CA5" i="19"/>
  <c r="CA4" i="19" s="1"/>
  <c r="M4" i="19"/>
  <c r="BZ5" i="19"/>
  <c r="BZ4" i="19" s="1"/>
  <c r="L4" i="19"/>
  <c r="CC5" i="19"/>
  <c r="CC4" i="19" s="1"/>
  <c r="O4" i="19"/>
  <c r="EG16" i="6"/>
  <c r="FK16" i="6"/>
  <c r="GK16" i="6"/>
  <c r="GE16" i="6"/>
  <c r="FG16" i="6"/>
  <c r="DI16" i="6"/>
  <c r="EA16" i="6"/>
  <c r="BS15" i="19"/>
  <c r="DF75" i="6"/>
  <c r="DF80" i="6"/>
  <c r="DF77" i="6"/>
  <c r="FY16" i="6"/>
  <c r="DF78" i="6"/>
  <c r="DF79" i="6"/>
  <c r="DU16" i="6"/>
  <c r="FC16" i="6"/>
  <c r="DF81" i="6"/>
  <c r="BS19" i="19"/>
  <c r="T47" i="34"/>
  <c r="BT47" i="34" s="1"/>
  <c r="T45" i="34"/>
  <c r="BT45" i="34" s="1"/>
  <c r="BS65" i="19"/>
  <c r="T41" i="34"/>
  <c r="BT41" i="34" s="1"/>
  <c r="FJ13" i="6"/>
  <c r="T57" i="34"/>
  <c r="BT57" i="34" s="1"/>
  <c r="T37" i="34"/>
  <c r="BT37" i="34" s="1"/>
  <c r="T13" i="34"/>
  <c r="BT13" i="34" s="1"/>
  <c r="BS51" i="19"/>
  <c r="T31" i="34"/>
  <c r="BT31" i="34" s="1"/>
  <c r="U43" i="34"/>
  <c r="BU43" i="34" s="1"/>
  <c r="T23" i="34"/>
  <c r="BT23" i="34" s="1"/>
  <c r="BS11" i="19"/>
  <c r="T9" i="34"/>
  <c r="BT9" i="34" s="1"/>
  <c r="T53" i="34"/>
  <c r="BT53" i="34" s="1"/>
  <c r="T7" i="34"/>
  <c r="BT7" i="34" s="1"/>
  <c r="BT49" i="19"/>
  <c r="BS55" i="19"/>
  <c r="BS33" i="19"/>
  <c r="U57" i="34"/>
  <c r="BU57" i="34" s="1"/>
  <c r="T49" i="34"/>
  <c r="BT49" i="34" s="1"/>
  <c r="T21" i="34"/>
  <c r="BT21" i="34" s="1"/>
  <c r="T5" i="34"/>
  <c r="BT5" i="34" s="1"/>
  <c r="T29" i="34"/>
  <c r="BT29" i="34" s="1"/>
  <c r="FF13" i="6"/>
  <c r="FN13" i="6"/>
  <c r="BT11" i="19"/>
  <c r="U11" i="34"/>
  <c r="BU11" i="34" s="1"/>
  <c r="BS66" i="19"/>
  <c r="T66" i="34"/>
  <c r="BT66" i="34" s="1"/>
  <c r="T50" i="34"/>
  <c r="BT50" i="34" s="1"/>
  <c r="BS34" i="19"/>
  <c r="T34" i="34"/>
  <c r="BT34" i="34" s="1"/>
  <c r="BS18" i="19"/>
  <c r="T18" i="34"/>
  <c r="BT18" i="34" s="1"/>
  <c r="BT28" i="19"/>
  <c r="U28" i="34"/>
  <c r="BU28" i="34" s="1"/>
  <c r="BT42" i="19"/>
  <c r="U42" i="34"/>
  <c r="BU42" i="34" s="1"/>
  <c r="BT62" i="19"/>
  <c r="U62" i="34"/>
  <c r="BU62" i="34" s="1"/>
  <c r="BT38" i="19"/>
  <c r="U38" i="34"/>
  <c r="BU38" i="34" s="1"/>
  <c r="BS25" i="19"/>
  <c r="T25" i="34"/>
  <c r="BT25" i="34" s="1"/>
  <c r="BT6" i="19"/>
  <c r="U6" i="34"/>
  <c r="BU6" i="34" s="1"/>
  <c r="BT69" i="19"/>
  <c r="U69" i="34"/>
  <c r="BU69" i="34" s="1"/>
  <c r="BT65" i="19"/>
  <c r="U65" i="34"/>
  <c r="BU65" i="34" s="1"/>
  <c r="BT53" i="19"/>
  <c r="U53" i="34"/>
  <c r="BU53" i="34" s="1"/>
  <c r="BT41" i="19"/>
  <c r="U41" i="34"/>
  <c r="BU41" i="34" s="1"/>
  <c r="BT29" i="19"/>
  <c r="U29" i="34"/>
  <c r="BU29" i="34" s="1"/>
  <c r="BT19" i="19"/>
  <c r="U19" i="34"/>
  <c r="BU19" i="34" s="1"/>
  <c r="BS64" i="19"/>
  <c r="T64" i="34"/>
  <c r="BT64" i="34" s="1"/>
  <c r="BS48" i="19"/>
  <c r="T48" i="34"/>
  <c r="BT48" i="34" s="1"/>
  <c r="BS32" i="19"/>
  <c r="T32" i="34"/>
  <c r="BT32" i="34" s="1"/>
  <c r="BS16" i="19"/>
  <c r="T16" i="34"/>
  <c r="BT16" i="34" s="1"/>
  <c r="BT60" i="19"/>
  <c r="U60" i="34"/>
  <c r="BU60" i="34" s="1"/>
  <c r="BT36" i="19"/>
  <c r="U36" i="34"/>
  <c r="BU36" i="34" s="1"/>
  <c r="BS39" i="19"/>
  <c r="T39" i="34"/>
  <c r="BT39" i="34" s="1"/>
  <c r="BT61" i="19"/>
  <c r="U61" i="34"/>
  <c r="BU61" i="34" s="1"/>
  <c r="BT51" i="19"/>
  <c r="U51" i="34"/>
  <c r="BU51" i="34" s="1"/>
  <c r="BS62" i="19"/>
  <c r="T62" i="34"/>
  <c r="BT62" i="34" s="1"/>
  <c r="BS46" i="19"/>
  <c r="T46" i="34"/>
  <c r="BT46" i="34" s="1"/>
  <c r="BS30" i="19"/>
  <c r="T30" i="34"/>
  <c r="BT30" i="34" s="1"/>
  <c r="BS14" i="19"/>
  <c r="T14" i="34"/>
  <c r="BT14" i="34" s="1"/>
  <c r="BT20" i="19"/>
  <c r="U20" i="34"/>
  <c r="BU20" i="34" s="1"/>
  <c r="BT44" i="19"/>
  <c r="U44" i="34"/>
  <c r="BU44" i="34" s="1"/>
  <c r="BT58" i="19"/>
  <c r="U58" i="34"/>
  <c r="BU58" i="34" s="1"/>
  <c r="BT34" i="19"/>
  <c r="U34" i="34"/>
  <c r="BU34" i="34" s="1"/>
  <c r="BT35" i="19"/>
  <c r="U35" i="34"/>
  <c r="BU35" i="34" s="1"/>
  <c r="BT31" i="19"/>
  <c r="U31" i="34"/>
  <c r="BU31" i="34" s="1"/>
  <c r="BS43" i="19"/>
  <c r="T43" i="34"/>
  <c r="BT43" i="34" s="1"/>
  <c r="BS67" i="19"/>
  <c r="T67" i="34"/>
  <c r="BT67" i="34" s="1"/>
  <c r="BT63" i="19"/>
  <c r="U63" i="34"/>
  <c r="BU63" i="34" s="1"/>
  <c r="BT39" i="19"/>
  <c r="U39" i="34"/>
  <c r="BU39" i="34" s="1"/>
  <c r="BT27" i="19"/>
  <c r="U27" i="34"/>
  <c r="BU27" i="34" s="1"/>
  <c r="BT17" i="19"/>
  <c r="U17" i="34"/>
  <c r="BU17" i="34" s="1"/>
  <c r="BT9" i="19"/>
  <c r="U9" i="34"/>
  <c r="BU9" i="34" s="1"/>
  <c r="BS60" i="19"/>
  <c r="T60" i="34"/>
  <c r="BT60" i="34" s="1"/>
  <c r="BS44" i="19"/>
  <c r="T44" i="34"/>
  <c r="BT44" i="34" s="1"/>
  <c r="BS28" i="19"/>
  <c r="T28" i="34"/>
  <c r="BT28" i="34" s="1"/>
  <c r="BS12" i="19"/>
  <c r="T12" i="34"/>
  <c r="BT12" i="34" s="1"/>
  <c r="BT16" i="19"/>
  <c r="U16" i="34"/>
  <c r="BU16" i="34" s="1"/>
  <c r="BT56" i="19"/>
  <c r="U56" i="34"/>
  <c r="BU56" i="34" s="1"/>
  <c r="BT32" i="19"/>
  <c r="U32" i="34"/>
  <c r="BU32" i="34" s="1"/>
  <c r="BS35" i="19"/>
  <c r="T35" i="34"/>
  <c r="BT35" i="34" s="1"/>
  <c r="BT23" i="19"/>
  <c r="U23" i="34"/>
  <c r="BU23" i="34" s="1"/>
  <c r="BT70" i="19"/>
  <c r="U70" i="34"/>
  <c r="BU70" i="34" s="1"/>
  <c r="BS59" i="19"/>
  <c r="T59" i="34"/>
  <c r="BT59" i="34" s="1"/>
  <c r="BS58" i="19"/>
  <c r="T58" i="34"/>
  <c r="BT58" i="34" s="1"/>
  <c r="BS42" i="19"/>
  <c r="T42" i="34"/>
  <c r="BT42" i="34" s="1"/>
  <c r="BS26" i="19"/>
  <c r="T26" i="34"/>
  <c r="BT26" i="34" s="1"/>
  <c r="BS10" i="19"/>
  <c r="T10" i="34"/>
  <c r="BT10" i="34" s="1"/>
  <c r="BT22" i="19"/>
  <c r="U22" i="34"/>
  <c r="BU22" i="34" s="1"/>
  <c r="BT14" i="19"/>
  <c r="U14" i="34"/>
  <c r="BU14" i="34" s="1"/>
  <c r="BT54" i="19"/>
  <c r="U54" i="34"/>
  <c r="BU54" i="34" s="1"/>
  <c r="BT30" i="19"/>
  <c r="U30" i="34"/>
  <c r="BU30" i="34" s="1"/>
  <c r="BT5" i="19"/>
  <c r="U5" i="34"/>
  <c r="BU5" i="34" s="1"/>
  <c r="BT68" i="19"/>
  <c r="U68" i="34"/>
  <c r="BU68" i="34" s="1"/>
  <c r="BS27" i="19"/>
  <c r="T27" i="34"/>
  <c r="BT27" i="34" s="1"/>
  <c r="BR5" i="19"/>
  <c r="BR4" i="19" s="1"/>
  <c r="S5" i="34"/>
  <c r="BS5" i="34" s="1"/>
  <c r="BS6" i="19"/>
  <c r="T6" i="34"/>
  <c r="BT6" i="34" s="1"/>
  <c r="U71" i="34"/>
  <c r="BU71" i="34" s="1"/>
  <c r="BT59" i="19"/>
  <c r="U59" i="34"/>
  <c r="BU59" i="34" s="1"/>
  <c r="BT47" i="19"/>
  <c r="U47" i="34"/>
  <c r="BU47" i="34" s="1"/>
  <c r="BT37" i="19"/>
  <c r="U37" i="34"/>
  <c r="BU37" i="34" s="1"/>
  <c r="BT25" i="19"/>
  <c r="U25" i="34"/>
  <c r="BU25" i="34" s="1"/>
  <c r="BT15" i="19"/>
  <c r="U15" i="34"/>
  <c r="BU15" i="34" s="1"/>
  <c r="BT7" i="19"/>
  <c r="U7" i="34"/>
  <c r="BU7" i="34" s="1"/>
  <c r="BS56" i="19"/>
  <c r="T56" i="34"/>
  <c r="BT56" i="34" s="1"/>
  <c r="BS40" i="19"/>
  <c r="T40" i="34"/>
  <c r="BT40" i="34" s="1"/>
  <c r="BS24" i="19"/>
  <c r="T24" i="34"/>
  <c r="BT24" i="34" s="1"/>
  <c r="BS8" i="19"/>
  <c r="T8" i="34"/>
  <c r="BT8" i="34" s="1"/>
  <c r="BT10" i="19"/>
  <c r="U10" i="34"/>
  <c r="BU10" i="34" s="1"/>
  <c r="BT46" i="19"/>
  <c r="U46" i="34"/>
  <c r="BU46" i="34" s="1"/>
  <c r="BT12" i="19"/>
  <c r="U12" i="34"/>
  <c r="BU12" i="34" s="1"/>
  <c r="BT52" i="19"/>
  <c r="U52" i="34"/>
  <c r="BU52" i="34" s="1"/>
  <c r="BT26" i="19"/>
  <c r="U26" i="34"/>
  <c r="BU26" i="34" s="1"/>
  <c r="BT66" i="19"/>
  <c r="U66" i="34"/>
  <c r="BU66" i="34" s="1"/>
  <c r="BS70" i="19"/>
  <c r="T70" i="34"/>
  <c r="BT70" i="34" s="1"/>
  <c r="BS54" i="19"/>
  <c r="T54" i="34"/>
  <c r="BT54" i="34" s="1"/>
  <c r="BS38" i="19"/>
  <c r="T38" i="34"/>
  <c r="BT38" i="34" s="1"/>
  <c r="BS22" i="19"/>
  <c r="T22" i="34"/>
  <c r="BT22" i="34" s="1"/>
  <c r="BT50" i="19"/>
  <c r="U50" i="34"/>
  <c r="BU50" i="34" s="1"/>
  <c r="BT24" i="19"/>
  <c r="U24" i="34"/>
  <c r="BU24" i="34" s="1"/>
  <c r="BT18" i="19"/>
  <c r="U18" i="34"/>
  <c r="BU18" i="34" s="1"/>
  <c r="BT67" i="19"/>
  <c r="U67" i="34"/>
  <c r="BU67" i="34" s="1"/>
  <c r="BT55" i="19"/>
  <c r="U55" i="34"/>
  <c r="BU55" i="34" s="1"/>
  <c r="BT45" i="19"/>
  <c r="U45" i="34"/>
  <c r="BU45" i="34" s="1"/>
  <c r="BT33" i="19"/>
  <c r="U33" i="34"/>
  <c r="BU33" i="34" s="1"/>
  <c r="BT21" i="19"/>
  <c r="U21" i="34"/>
  <c r="BU21" i="34" s="1"/>
  <c r="BT13" i="19"/>
  <c r="U13" i="34"/>
  <c r="BU13" i="34" s="1"/>
  <c r="BS68" i="19"/>
  <c r="T68" i="34"/>
  <c r="BT68" i="34" s="1"/>
  <c r="BS52" i="19"/>
  <c r="T52" i="34"/>
  <c r="BT52" i="34" s="1"/>
  <c r="BS36" i="19"/>
  <c r="T36" i="34"/>
  <c r="BT36" i="34" s="1"/>
  <c r="BS20" i="19"/>
  <c r="T20" i="34"/>
  <c r="BT20" i="34" s="1"/>
  <c r="BT40" i="19"/>
  <c r="U40" i="34"/>
  <c r="BU40" i="34" s="1"/>
  <c r="BT64" i="19"/>
  <c r="U64" i="34"/>
  <c r="BU64" i="34" s="1"/>
  <c r="BT48" i="19"/>
  <c r="U48" i="34"/>
  <c r="BU48" i="34" s="1"/>
  <c r="BT8" i="19"/>
  <c r="U8" i="34"/>
  <c r="BU8" i="34" s="1"/>
  <c r="GJ13" i="6"/>
  <c r="BQ53" i="19"/>
  <c r="BQ38" i="19"/>
  <c r="BQ46" i="19"/>
  <c r="BQ36" i="19"/>
  <c r="BQ29" i="19"/>
  <c r="BQ49" i="19"/>
  <c r="BQ42" i="19"/>
  <c r="BQ47" i="19"/>
  <c r="GE43" i="6"/>
  <c r="GE38" i="6"/>
  <c r="FC39" i="6"/>
  <c r="FC40" i="6"/>
  <c r="DZ13" i="6"/>
  <c r="GD13" i="6"/>
  <c r="DO19" i="6"/>
  <c r="FB13" i="6"/>
  <c r="FX13" i="6"/>
  <c r="EF13" i="6"/>
  <c r="DL19" i="6"/>
  <c r="GE27" i="6"/>
  <c r="FG20" i="6"/>
  <c r="FC21" i="6"/>
  <c r="FC24" i="6"/>
  <c r="FC23" i="6"/>
  <c r="DF62" i="6"/>
  <c r="DF70" i="6"/>
  <c r="DF46" i="6"/>
  <c r="DF71" i="6"/>
  <c r="DF64" i="6"/>
  <c r="DF69" i="6"/>
  <c r="DF63" i="6"/>
  <c r="DF61" i="6"/>
  <c r="DF58" i="6"/>
  <c r="DF57" i="6"/>
  <c r="DF59" i="6"/>
  <c r="DF54" i="6"/>
  <c r="DF67" i="6"/>
  <c r="DF51" i="6"/>
  <c r="DF47" i="6"/>
  <c r="DF53" i="6"/>
  <c r="DF65" i="6"/>
  <c r="FG19" i="6"/>
  <c r="DT13" i="6"/>
  <c r="FC19" i="6"/>
  <c r="K82" i="6"/>
  <c r="D81" i="44"/>
  <c r="E81" i="44" s="1"/>
  <c r="A81" i="44" s="1"/>
  <c r="D80" i="44"/>
  <c r="E80" i="44" s="1"/>
  <c r="A80" i="44" s="1"/>
  <c r="D79" i="44"/>
  <c r="E79" i="44" s="1"/>
  <c r="A79" i="44" s="1"/>
  <c r="D78" i="44"/>
  <c r="E78" i="44" s="1"/>
  <c r="A78" i="44" s="1"/>
  <c r="D77" i="44"/>
  <c r="D76" i="44"/>
  <c r="K60" i="6"/>
  <c r="E58" i="44"/>
  <c r="A58" i="44" s="1"/>
  <c r="E57" i="44"/>
  <c r="A57" i="44" s="1"/>
  <c r="E56" i="44"/>
  <c r="A56" i="44" s="1"/>
  <c r="E55" i="44"/>
  <c r="A55" i="44" s="1"/>
  <c r="E54" i="44"/>
  <c r="A54" i="44" s="1"/>
  <c r="D53" i="44"/>
  <c r="E53" i="44" s="1"/>
  <c r="A53" i="44" s="1"/>
  <c r="E52" i="44"/>
  <c r="A52" i="44" s="1"/>
  <c r="D51" i="44"/>
  <c r="E51" i="44" s="1"/>
  <c r="A51" i="44" s="1"/>
  <c r="D50" i="44"/>
  <c r="E50" i="44" s="1"/>
  <c r="A50" i="44" s="1"/>
  <c r="D49" i="44"/>
  <c r="E49" i="44" s="1"/>
  <c r="A49" i="44" s="1"/>
  <c r="D48" i="44"/>
  <c r="E48" i="44" s="1"/>
  <c r="A48" i="44" s="1"/>
  <c r="D47" i="44"/>
  <c r="E47" i="44" s="1"/>
  <c r="A47" i="44" s="1"/>
  <c r="D46" i="44"/>
  <c r="E46" i="44" s="1"/>
  <c r="A46" i="44" s="1"/>
  <c r="D45" i="44"/>
  <c r="E45" i="44" s="1"/>
  <c r="A45" i="44" s="1"/>
  <c r="D44" i="44"/>
  <c r="E44" i="44" s="1"/>
  <c r="A44" i="44" s="1"/>
  <c r="D43" i="44"/>
  <c r="E43" i="44" s="1"/>
  <c r="A43" i="44" s="1"/>
  <c r="D42" i="44"/>
  <c r="E42" i="44" s="1"/>
  <c r="A42" i="44" s="1"/>
  <c r="D41" i="44"/>
  <c r="E41" i="44" s="1"/>
  <c r="A41" i="44" s="1"/>
  <c r="D40" i="44"/>
  <c r="E40" i="44" s="1"/>
  <c r="A40" i="44" s="1"/>
  <c r="D39" i="44"/>
  <c r="E39" i="44" s="1"/>
  <c r="A39" i="44" s="1"/>
  <c r="D38" i="44"/>
  <c r="E38" i="44" s="1"/>
  <c r="A38" i="44" s="1"/>
  <c r="D37" i="44"/>
  <c r="E37" i="44" s="1"/>
  <c r="A37" i="44" s="1"/>
  <c r="D36" i="44"/>
  <c r="E36" i="44" s="1"/>
  <c r="A36" i="44" s="1"/>
  <c r="D35" i="44"/>
  <c r="E35" i="44" s="1"/>
  <c r="A35" i="44" s="1"/>
  <c r="D34" i="44"/>
  <c r="E34" i="44" s="1"/>
  <c r="A34" i="44" s="1"/>
  <c r="D33" i="44"/>
  <c r="E33" i="44" s="1"/>
  <c r="A33" i="44" s="1"/>
  <c r="D32" i="44"/>
  <c r="E32" i="44" s="1"/>
  <c r="A32" i="44" s="1"/>
  <c r="D31" i="44"/>
  <c r="E31" i="44" s="1"/>
  <c r="A31" i="44" s="1"/>
  <c r="D30" i="44"/>
  <c r="E30" i="44" s="1"/>
  <c r="A30" i="44" s="1"/>
  <c r="D29" i="44"/>
  <c r="E29" i="44" s="1"/>
  <c r="A29" i="44" s="1"/>
  <c r="D28" i="44"/>
  <c r="E28" i="44" s="1"/>
  <c r="A28" i="44" s="1"/>
  <c r="D27" i="44"/>
  <c r="E27" i="44" s="1"/>
  <c r="A27" i="44" s="1"/>
  <c r="D26" i="44"/>
  <c r="E26" i="44" s="1"/>
  <c r="A26" i="44" s="1"/>
  <c r="D25" i="44"/>
  <c r="E25" i="44" s="1"/>
  <c r="A25" i="44" s="1"/>
  <c r="D24" i="44"/>
  <c r="E24" i="44" s="1"/>
  <c r="A24" i="44" s="1"/>
  <c r="D23" i="44"/>
  <c r="E23" i="44" s="1"/>
  <c r="A23" i="44" s="1"/>
  <c r="D22" i="44"/>
  <c r="E22" i="44" s="1"/>
  <c r="A22" i="44" s="1"/>
  <c r="D21" i="44"/>
  <c r="E21" i="44" s="1"/>
  <c r="A21" i="44" s="1"/>
  <c r="D20" i="44"/>
  <c r="E20" i="44" s="1"/>
  <c r="A20" i="44" s="1"/>
  <c r="D19" i="44"/>
  <c r="D18" i="44"/>
  <c r="E18" i="44" s="1"/>
  <c r="A18" i="44" s="1"/>
  <c r="D17" i="44"/>
  <c r="E17" i="44" s="1"/>
  <c r="A17" i="44" s="1"/>
  <c r="D16" i="44"/>
  <c r="C13" i="44"/>
  <c r="D12" i="44"/>
  <c r="D11" i="44"/>
  <c r="D133" i="44" l="1"/>
  <c r="FM133" i="6"/>
  <c r="FM1" i="6" s="1"/>
  <c r="FM136" i="6" s="1"/>
  <c r="FM138" i="6" s="1"/>
  <c r="FL133" i="6"/>
  <c r="FL1" i="6" s="1"/>
  <c r="FL136" i="6" s="1"/>
  <c r="FL138" i="6" s="1"/>
  <c r="EE133" i="6"/>
  <c r="EE1" i="6" s="1"/>
  <c r="EE136" i="6" s="1"/>
  <c r="EE138" i="6" s="1"/>
  <c r="FI133" i="6"/>
  <c r="FI1" i="6" s="1"/>
  <c r="FI136" i="6" s="1"/>
  <c r="FI138" i="6" s="1"/>
  <c r="GH133" i="6"/>
  <c r="GH1" i="6" s="1"/>
  <c r="GH136" i="6" s="1"/>
  <c r="GH138" i="6" s="1"/>
  <c r="GI133" i="6"/>
  <c r="GI1" i="6" s="1"/>
  <c r="GI136" i="6" s="1"/>
  <c r="GI138" i="6" s="1"/>
  <c r="GG133" i="6"/>
  <c r="GG1" i="6" s="1"/>
  <c r="GG136" i="6" s="1"/>
  <c r="GG138" i="6" s="1"/>
  <c r="ED133" i="6"/>
  <c r="ED1" i="6" s="1"/>
  <c r="ED136" i="6" s="1"/>
  <c r="ED138" i="6" s="1"/>
  <c r="EB133" i="6"/>
  <c r="EB1" i="6" s="1"/>
  <c r="EB136" i="6" s="1"/>
  <c r="EB138" i="6" s="1"/>
  <c r="FH133" i="6"/>
  <c r="FH1" i="6" s="1"/>
  <c r="FH136" i="6" s="1"/>
  <c r="FH138" i="6" s="1"/>
  <c r="GF133" i="6"/>
  <c r="GF1" i="6" s="1"/>
  <c r="GF136" i="6" s="1"/>
  <c r="GF138" i="6" s="1"/>
  <c r="EC133" i="6"/>
  <c r="EC1" i="6" s="1"/>
  <c r="EC136" i="6" s="1"/>
  <c r="EC138" i="6" s="1"/>
  <c r="GC133" i="6"/>
  <c r="GC1" i="6" s="1"/>
  <c r="GC136" i="6" s="1"/>
  <c r="GC138" i="6" s="1"/>
  <c r="DW133" i="6"/>
  <c r="DW1" i="6" s="1"/>
  <c r="DW136" i="6" s="1"/>
  <c r="DW138" i="6" s="1"/>
  <c r="GB133" i="6"/>
  <c r="GB1" i="6" s="1"/>
  <c r="GB136" i="6" s="1"/>
  <c r="GB138" i="6" s="1"/>
  <c r="DY133" i="6"/>
  <c r="DY1" i="6" s="1"/>
  <c r="DY136" i="6" s="1"/>
  <c r="DY138" i="6" s="1"/>
  <c r="FE133" i="6"/>
  <c r="FE1" i="6" s="1"/>
  <c r="FE136" i="6" s="1"/>
  <c r="FE138" i="6" s="1"/>
  <c r="FD133" i="6"/>
  <c r="FD1" i="6" s="1"/>
  <c r="FD136" i="6" s="1"/>
  <c r="FD138" i="6" s="1"/>
  <c r="GA133" i="6"/>
  <c r="GA1" i="6" s="1"/>
  <c r="GA136" i="6" s="1"/>
  <c r="GA138" i="6" s="1"/>
  <c r="FZ133" i="6"/>
  <c r="FZ1" i="6" s="1"/>
  <c r="FZ136" i="6" s="1"/>
  <c r="FZ138" i="6" s="1"/>
  <c r="DV133" i="6"/>
  <c r="DV1" i="6" s="1"/>
  <c r="DV136" i="6" s="1"/>
  <c r="DV138" i="6" s="1"/>
  <c r="DX133" i="6"/>
  <c r="DX1" i="6" s="1"/>
  <c r="DX136" i="6" s="1"/>
  <c r="DX138" i="6" s="1"/>
  <c r="FU133" i="6"/>
  <c r="FU1" i="6" s="1"/>
  <c r="FU136" i="6" s="1"/>
  <c r="FU138" i="6" s="1"/>
  <c r="FA133" i="6"/>
  <c r="FA1" i="6" s="1"/>
  <c r="FA136" i="6" s="1"/>
  <c r="FA138" i="6" s="1"/>
  <c r="DS133" i="6"/>
  <c r="DS1" i="6" s="1"/>
  <c r="DS136" i="6" s="1"/>
  <c r="DS138" i="6" s="1"/>
  <c r="DQ133" i="6"/>
  <c r="DQ1" i="6" s="1"/>
  <c r="DQ136" i="6" s="1"/>
  <c r="DQ138" i="6" s="1"/>
  <c r="FV133" i="6"/>
  <c r="FV1" i="6" s="1"/>
  <c r="FV136" i="6" s="1"/>
  <c r="FV138" i="6" s="1"/>
  <c r="DP133" i="6"/>
  <c r="DP1" i="6" s="1"/>
  <c r="DP136" i="6" s="1"/>
  <c r="DP138" i="6" s="1"/>
  <c r="EZ133" i="6"/>
  <c r="EZ1" i="6" s="1"/>
  <c r="EZ136" i="6" s="1"/>
  <c r="EZ138" i="6" s="1"/>
  <c r="FW133" i="6"/>
  <c r="FW1" i="6" s="1"/>
  <c r="FW136" i="6" s="1"/>
  <c r="FW138" i="6" s="1"/>
  <c r="FT133" i="6"/>
  <c r="FT1" i="6" s="1"/>
  <c r="FT136" i="6" s="1"/>
  <c r="FT138" i="6" s="1"/>
  <c r="E16" i="44"/>
  <c r="A16" i="44" s="1"/>
  <c r="BT4" i="19"/>
  <c r="BQ4" i="19"/>
  <c r="BS4" i="19"/>
  <c r="BT1" i="34"/>
  <c r="BT4" i="34"/>
  <c r="BU1" i="34"/>
  <c r="BU4" i="34"/>
  <c r="K22" i="6"/>
  <c r="K78" i="6"/>
  <c r="K40" i="6"/>
  <c r="K79" i="6"/>
  <c r="E77" i="44"/>
  <c r="A77" i="44" s="1"/>
  <c r="K23" i="6"/>
  <c r="K80" i="6"/>
  <c r="K46" i="6"/>
  <c r="K17" i="6"/>
  <c r="K26" i="6"/>
  <c r="K50" i="6"/>
  <c r="K81" i="6"/>
  <c r="K39" i="6"/>
  <c r="K24" i="6"/>
  <c r="K25" i="6"/>
  <c r="K41" i="6"/>
  <c r="K18" i="6"/>
  <c r="K34" i="6"/>
  <c r="K42" i="6"/>
  <c r="K27" i="6"/>
  <c r="K35" i="6"/>
  <c r="K43" i="6"/>
  <c r="K51" i="6"/>
  <c r="K38" i="6"/>
  <c r="K31" i="6"/>
  <c r="K48" i="6"/>
  <c r="K28" i="6"/>
  <c r="K30" i="6"/>
  <c r="K47" i="6"/>
  <c r="K32" i="6"/>
  <c r="K33" i="6"/>
  <c r="K20" i="6"/>
  <c r="K36" i="6"/>
  <c r="K44" i="6"/>
  <c r="K21" i="6"/>
  <c r="K29" i="6"/>
  <c r="K37" i="6"/>
  <c r="K45" i="6"/>
  <c r="K53" i="6"/>
  <c r="E76" i="44"/>
  <c r="A76" i="44" s="1"/>
  <c r="K68" i="6"/>
  <c r="K74" i="6"/>
  <c r="K69" i="6"/>
  <c r="K70" i="6"/>
  <c r="K75" i="6"/>
  <c r="K71" i="6"/>
  <c r="K67" i="6"/>
  <c r="K61" i="6"/>
  <c r="K72" i="6"/>
  <c r="K64" i="6"/>
  <c r="K63" i="6"/>
  <c r="K73" i="6"/>
  <c r="K57" i="6"/>
  <c r="K58" i="6"/>
  <c r="K59" i="6"/>
  <c r="K52" i="6"/>
  <c r="K56" i="6"/>
  <c r="K54" i="6"/>
  <c r="K55" i="6"/>
  <c r="K49" i="6"/>
  <c r="D13" i="44"/>
  <c r="C1" i="44"/>
  <c r="C136" i="44" s="1"/>
  <c r="C138" i="44" s="1"/>
  <c r="E19" i="44"/>
  <c r="A19" i="44" s="1"/>
  <c r="E133" i="44" l="1"/>
  <c r="A133" i="44" s="1"/>
  <c r="FO133" i="6"/>
  <c r="FN133" i="6"/>
  <c r="FK133" i="6"/>
  <c r="FJ133" i="6"/>
  <c r="EG133" i="6"/>
  <c r="EF133" i="6"/>
  <c r="GK133" i="6"/>
  <c r="GJ133" i="6"/>
  <c r="EA133" i="6"/>
  <c r="DZ133" i="6"/>
  <c r="GE133" i="6"/>
  <c r="GD133" i="6"/>
  <c r="FG133" i="6"/>
  <c r="FF133" i="6"/>
  <c r="FC133" i="6"/>
  <c r="FB133" i="6"/>
  <c r="FY133" i="6"/>
  <c r="FX133" i="6"/>
  <c r="K16" i="6"/>
  <c r="K77" i="6"/>
  <c r="K76" i="6"/>
  <c r="K19" i="6"/>
  <c r="K66" i="6"/>
  <c r="K65" i="6"/>
  <c r="K62" i="6"/>
  <c r="K133" i="6" l="1"/>
  <c r="DM133" i="6"/>
  <c r="DM1" i="6" s="1"/>
  <c r="DM136" i="6" s="1"/>
  <c r="DM138" i="6" s="1"/>
  <c r="M82" i="8"/>
  <c r="N82" i="8" s="1"/>
  <c r="M81" i="8"/>
  <c r="N81" i="8" s="1"/>
  <c r="M80" i="8"/>
  <c r="N80" i="8" s="1"/>
  <c r="M79" i="8"/>
  <c r="N79" i="8" s="1"/>
  <c r="M78" i="8"/>
  <c r="N78" i="8" s="1"/>
  <c r="M77" i="8"/>
  <c r="N77" i="8" s="1"/>
  <c r="M76" i="8"/>
  <c r="N76" i="8" s="1"/>
  <c r="M75" i="8"/>
  <c r="N75" i="8" s="1"/>
  <c r="M74" i="8"/>
  <c r="N74" i="8" s="1"/>
  <c r="M73" i="8"/>
  <c r="N73" i="8" s="1"/>
  <c r="M72" i="8"/>
  <c r="N72" i="8" s="1"/>
  <c r="M71" i="8"/>
  <c r="N71" i="8" s="1"/>
  <c r="M70" i="8"/>
  <c r="N70" i="8" s="1"/>
  <c r="M69" i="8"/>
  <c r="N69" i="8" s="1"/>
  <c r="M68" i="8"/>
  <c r="N68" i="8" s="1"/>
  <c r="M67" i="8"/>
  <c r="N67" i="8" s="1"/>
  <c r="M66" i="8"/>
  <c r="N66" i="8" s="1"/>
  <c r="M65" i="8"/>
  <c r="N65" i="8" s="1"/>
  <c r="M64" i="8"/>
  <c r="N64" i="8" s="1"/>
  <c r="M63" i="8"/>
  <c r="N63" i="8" s="1"/>
  <c r="M62" i="8"/>
  <c r="N62" i="8" s="1"/>
  <c r="M61" i="8"/>
  <c r="N61" i="8" s="1"/>
  <c r="M60" i="8"/>
  <c r="N60" i="8" s="1"/>
  <c r="M59" i="8"/>
  <c r="N59" i="8" s="1"/>
  <c r="M58" i="8"/>
  <c r="N58" i="8" s="1"/>
  <c r="M57" i="8"/>
  <c r="N57" i="8" s="1"/>
  <c r="M56" i="8"/>
  <c r="N56" i="8" s="1"/>
  <c r="M55" i="8"/>
  <c r="N55" i="8" s="1"/>
  <c r="M54" i="8"/>
  <c r="N54" i="8" s="1"/>
  <c r="M53" i="8"/>
  <c r="N53" i="8" s="1"/>
  <c r="M52" i="8"/>
  <c r="N52" i="8" s="1"/>
  <c r="M51" i="8"/>
  <c r="N51" i="8" s="1"/>
  <c r="M50" i="8"/>
  <c r="N50" i="8" s="1"/>
  <c r="M49" i="8"/>
  <c r="N49" i="8" s="1"/>
  <c r="M48" i="8"/>
  <c r="N48" i="8" s="1"/>
  <c r="M47" i="8"/>
  <c r="N47" i="8" s="1"/>
  <c r="M46" i="8"/>
  <c r="N46" i="8" s="1"/>
  <c r="M45" i="8"/>
  <c r="N45" i="8" s="1"/>
  <c r="M44" i="8"/>
  <c r="N44" i="8" s="1"/>
  <c r="M43" i="8"/>
  <c r="N43" i="8" s="1"/>
  <c r="M42" i="8"/>
  <c r="N42" i="8" s="1"/>
  <c r="N41" i="8"/>
  <c r="M40" i="8"/>
  <c r="N40" i="8" s="1"/>
  <c r="M39" i="8"/>
  <c r="N39" i="8" s="1"/>
  <c r="M38" i="8"/>
  <c r="N38" i="8" s="1"/>
  <c r="N37" i="8"/>
  <c r="N36" i="8"/>
  <c r="M35" i="8"/>
  <c r="N35" i="8" s="1"/>
  <c r="M34" i="8"/>
  <c r="N34" i="8" s="1"/>
  <c r="M33" i="8"/>
  <c r="N33" i="8" s="1"/>
  <c r="M32" i="8"/>
  <c r="N32" i="8" s="1"/>
  <c r="N31" i="8"/>
  <c r="N30" i="8"/>
  <c r="N29" i="8"/>
  <c r="M28" i="8"/>
  <c r="N28" i="8" s="1"/>
  <c r="M27" i="8"/>
  <c r="N27" i="8" s="1"/>
  <c r="M26" i="8"/>
  <c r="N26" i="8" s="1"/>
  <c r="N25" i="8"/>
  <c r="M24" i="8"/>
  <c r="N24" i="8" s="1"/>
  <c r="M23" i="8"/>
  <c r="N23" i="8" s="1"/>
  <c r="M22" i="8"/>
  <c r="N22" i="8" s="1"/>
  <c r="M21" i="8"/>
  <c r="N21" i="8" s="1"/>
  <c r="M20" i="8"/>
  <c r="N20" i="8" s="1"/>
  <c r="M19" i="8"/>
  <c r="N19" i="8" s="1"/>
  <c r="M18" i="8"/>
  <c r="N18" i="8" s="1"/>
  <c r="M17" i="8"/>
  <c r="N17" i="8" s="1"/>
  <c r="M16" i="8"/>
  <c r="L13" i="8"/>
  <c r="M12" i="8"/>
  <c r="M11" i="8"/>
  <c r="L1" i="8"/>
  <c r="P1" i="7"/>
  <c r="Q82" i="7"/>
  <c r="R82" i="7" s="1"/>
  <c r="Q81" i="7"/>
  <c r="R81" i="7" s="1"/>
  <c r="Q80" i="7"/>
  <c r="R80" i="7" s="1"/>
  <c r="Q79" i="7"/>
  <c r="R79" i="7" s="1"/>
  <c r="Q78" i="7"/>
  <c r="R78" i="7" s="1"/>
  <c r="Q77" i="7"/>
  <c r="R77" i="7" s="1"/>
  <c r="Q76" i="7"/>
  <c r="R76" i="7" s="1"/>
  <c r="Q75" i="7"/>
  <c r="R75" i="7" s="1"/>
  <c r="Q74" i="7"/>
  <c r="R74" i="7" s="1"/>
  <c r="Q73" i="7"/>
  <c r="R73" i="7" s="1"/>
  <c r="Q72" i="7"/>
  <c r="R72" i="7" s="1"/>
  <c r="Q71" i="7"/>
  <c r="R71" i="7" s="1"/>
  <c r="Q70" i="7"/>
  <c r="R70" i="7" s="1"/>
  <c r="Q69" i="7"/>
  <c r="R69" i="7" s="1"/>
  <c r="Q68" i="7"/>
  <c r="R68" i="7" s="1"/>
  <c r="Q67" i="7"/>
  <c r="R67" i="7" s="1"/>
  <c r="Q66" i="7"/>
  <c r="R66" i="7" s="1"/>
  <c r="Q65" i="7"/>
  <c r="R65" i="7" s="1"/>
  <c r="R64" i="7"/>
  <c r="R63" i="7"/>
  <c r="R62" i="7"/>
  <c r="R61" i="7"/>
  <c r="R60" i="7"/>
  <c r="R59" i="7"/>
  <c r="R58" i="7"/>
  <c r="R56" i="7"/>
  <c r="R55" i="7"/>
  <c r="R54" i="7"/>
  <c r="R53" i="7"/>
  <c r="Q52" i="7"/>
  <c r="R52" i="7" s="1"/>
  <c r="Q51" i="7"/>
  <c r="R51" i="7" s="1"/>
  <c r="Q50" i="7"/>
  <c r="R50" i="7" s="1"/>
  <c r="R49" i="7"/>
  <c r="Q48" i="7"/>
  <c r="R48" i="7" s="1"/>
  <c r="R47" i="7"/>
  <c r="Q46" i="7"/>
  <c r="R46" i="7" s="1"/>
  <c r="Q45" i="7"/>
  <c r="R45" i="7" s="1"/>
  <c r="Q44" i="7"/>
  <c r="R43" i="7"/>
  <c r="R42" i="7"/>
  <c r="Q41" i="7"/>
  <c r="R41" i="7" s="1"/>
  <c r="Q40" i="7"/>
  <c r="R40" i="7" s="1"/>
  <c r="R39" i="7"/>
  <c r="R38" i="7"/>
  <c r="Q37" i="7"/>
  <c r="R37" i="7" s="1"/>
  <c r="Q36" i="7"/>
  <c r="R36" i="7" s="1"/>
  <c r="Q35" i="7"/>
  <c r="R35" i="7" s="1"/>
  <c r="Q34" i="7"/>
  <c r="R34" i="7" s="1"/>
  <c r="Q33" i="7"/>
  <c r="R33" i="7" s="1"/>
  <c r="Q32" i="7"/>
  <c r="R32" i="7" s="1"/>
  <c r="Q31" i="7"/>
  <c r="R31" i="7" s="1"/>
  <c r="Q30" i="7"/>
  <c r="R30" i="7" s="1"/>
  <c r="Q29" i="7"/>
  <c r="R29" i="7" s="1"/>
  <c r="Q28" i="7"/>
  <c r="R28" i="7" s="1"/>
  <c r="Q27" i="7"/>
  <c r="R27" i="7" s="1"/>
  <c r="R26" i="7"/>
  <c r="Q25" i="7"/>
  <c r="R25" i="7" s="1"/>
  <c r="R24" i="7"/>
  <c r="R23" i="7"/>
  <c r="Q22" i="7"/>
  <c r="R22" i="7" s="1"/>
  <c r="Q21" i="7"/>
  <c r="R21" i="7" s="1"/>
  <c r="Q20" i="7"/>
  <c r="R20" i="7" s="1"/>
  <c r="Q19" i="7"/>
  <c r="R19" i="7" s="1"/>
  <c r="Q18" i="7"/>
  <c r="R18" i="7" s="1"/>
  <c r="Q17" i="7"/>
  <c r="R17" i="7" s="1"/>
  <c r="Q16" i="7"/>
  <c r="R16" i="7" s="1"/>
  <c r="P13" i="7"/>
  <c r="Q12" i="7"/>
  <c r="Q11" i="7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0" i="3"/>
  <c r="R39" i="3"/>
  <c r="R38" i="3"/>
  <c r="R37" i="3"/>
  <c r="R36" i="3"/>
  <c r="R35" i="3"/>
  <c r="R34" i="3"/>
  <c r="R33" i="3"/>
  <c r="R32" i="3"/>
  <c r="R31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Q16" i="3"/>
  <c r="Q133" i="3" s="1"/>
  <c r="P13" i="3"/>
  <c r="Q12" i="3"/>
  <c r="Q11" i="3"/>
  <c r="M133" i="8" l="1"/>
  <c r="DO133" i="6"/>
  <c r="DN133" i="6"/>
  <c r="R44" i="7"/>
  <c r="R133" i="7" s="1"/>
  <c r="Q133" i="7"/>
  <c r="P1" i="3"/>
  <c r="P136" i="3" s="1"/>
  <c r="L136" i="8"/>
  <c r="P136" i="7"/>
  <c r="M13" i="8"/>
  <c r="Q13" i="7"/>
  <c r="Q13" i="3"/>
  <c r="R16" i="3"/>
  <c r="R133" i="3" s="1"/>
  <c r="N16" i="8"/>
  <c r="N133" i="8" s="1"/>
  <c r="L138" i="8" l="1"/>
  <c r="P138" i="7"/>
  <c r="P138" i="3"/>
  <c r="N45" i="7"/>
  <c r="DJ133" i="6" l="1"/>
  <c r="DJ1" i="6" s="1"/>
  <c r="DJ136" i="6" s="1"/>
  <c r="DJ138" i="6" s="1"/>
  <c r="DG133" i="6"/>
  <c r="DG1" i="6" s="1"/>
  <c r="DG136" i="6" s="1"/>
  <c r="DG138" i="6" s="1"/>
  <c r="DD133" i="6"/>
  <c r="DD1" i="6" s="1"/>
  <c r="DD136" i="6" s="1"/>
  <c r="DD138" i="6" s="1"/>
  <c r="BD25" i="7"/>
  <c r="DL133" i="6" l="1"/>
  <c r="DK133" i="6"/>
  <c r="DI133" i="6"/>
  <c r="DH133" i="6"/>
  <c r="DF133" i="6"/>
  <c r="DE133" i="6"/>
  <c r="DA81" i="6"/>
  <c r="K70" i="19" s="1"/>
  <c r="DA80" i="6"/>
  <c r="K69" i="19" s="1"/>
  <c r="DA79" i="6"/>
  <c r="K68" i="19" s="1"/>
  <c r="DA78" i="6"/>
  <c r="K67" i="19" s="1"/>
  <c r="DA77" i="6"/>
  <c r="K66" i="19" s="1"/>
  <c r="DA76" i="6"/>
  <c r="K65" i="19" s="1"/>
  <c r="DA75" i="6"/>
  <c r="K64" i="19" s="1"/>
  <c r="DA74" i="6"/>
  <c r="K63" i="19" s="1"/>
  <c r="DA73" i="6"/>
  <c r="K62" i="19" s="1"/>
  <c r="DA72" i="6"/>
  <c r="K61" i="19" s="1"/>
  <c r="DA71" i="6"/>
  <c r="K60" i="19" s="1"/>
  <c r="DA70" i="6"/>
  <c r="K59" i="19" s="1"/>
  <c r="DA69" i="6"/>
  <c r="K58" i="19" s="1"/>
  <c r="DA68" i="6"/>
  <c r="K57" i="19" s="1"/>
  <c r="DA67" i="6"/>
  <c r="K56" i="19" s="1"/>
  <c r="DA66" i="6"/>
  <c r="K55" i="19" s="1"/>
  <c r="DA65" i="6"/>
  <c r="K54" i="19" s="1"/>
  <c r="DA64" i="6"/>
  <c r="K53" i="19" s="1"/>
  <c r="DA63" i="6"/>
  <c r="K52" i="19" s="1"/>
  <c r="DA62" i="6"/>
  <c r="K51" i="19" s="1"/>
  <c r="DA61" i="6"/>
  <c r="K50" i="19" s="1"/>
  <c r="DA60" i="6"/>
  <c r="K49" i="19" s="1"/>
  <c r="DA59" i="6"/>
  <c r="K48" i="19" s="1"/>
  <c r="DA58" i="6"/>
  <c r="K47" i="19" s="1"/>
  <c r="DA57" i="6"/>
  <c r="K46" i="19" s="1"/>
  <c r="DA56" i="6"/>
  <c r="K45" i="19" s="1"/>
  <c r="DA55" i="6"/>
  <c r="K44" i="19" s="1"/>
  <c r="DA54" i="6"/>
  <c r="K43" i="19" s="1"/>
  <c r="DA53" i="6"/>
  <c r="K42" i="19" s="1"/>
  <c r="DA52" i="6"/>
  <c r="K41" i="19" s="1"/>
  <c r="DA51" i="6"/>
  <c r="K40" i="19" s="1"/>
  <c r="DA50" i="6"/>
  <c r="K39" i="19" s="1"/>
  <c r="DA49" i="6"/>
  <c r="K38" i="19" s="1"/>
  <c r="DA48" i="6"/>
  <c r="K37" i="19" s="1"/>
  <c r="DA47" i="6"/>
  <c r="K36" i="19" s="1"/>
  <c r="DA46" i="6"/>
  <c r="K35" i="19" s="1"/>
  <c r="DA45" i="6"/>
  <c r="K34" i="19" s="1"/>
  <c r="DA44" i="6"/>
  <c r="K33" i="19" s="1"/>
  <c r="DA43" i="6"/>
  <c r="K32" i="19" s="1"/>
  <c r="DA42" i="6"/>
  <c r="K31" i="19" s="1"/>
  <c r="DA41" i="6"/>
  <c r="K30" i="19" s="1"/>
  <c r="DA40" i="6"/>
  <c r="K29" i="19" s="1"/>
  <c r="DA39" i="6"/>
  <c r="K28" i="19" s="1"/>
  <c r="DA38" i="6"/>
  <c r="K27" i="19" s="1"/>
  <c r="DA37" i="6"/>
  <c r="K26" i="19" s="1"/>
  <c r="DA36" i="6"/>
  <c r="K25" i="19" s="1"/>
  <c r="DA35" i="6"/>
  <c r="K24" i="19" s="1"/>
  <c r="DA34" i="6"/>
  <c r="K23" i="19" s="1"/>
  <c r="DA33" i="6"/>
  <c r="K22" i="19" s="1"/>
  <c r="DA32" i="6"/>
  <c r="K21" i="19" s="1"/>
  <c r="DA31" i="6"/>
  <c r="K20" i="19" s="1"/>
  <c r="DA30" i="6"/>
  <c r="K19" i="19" s="1"/>
  <c r="DA29" i="6"/>
  <c r="K18" i="19" s="1"/>
  <c r="DA28" i="6"/>
  <c r="K17" i="19" s="1"/>
  <c r="DA27" i="6"/>
  <c r="K16" i="19" s="1"/>
  <c r="DA26" i="6"/>
  <c r="K15" i="19" s="1"/>
  <c r="DA25" i="6"/>
  <c r="K14" i="19" s="1"/>
  <c r="DA24" i="6"/>
  <c r="K13" i="19" s="1"/>
  <c r="DA23" i="6"/>
  <c r="K12" i="19" s="1"/>
  <c r="DA22" i="6"/>
  <c r="K11" i="19" s="1"/>
  <c r="DA21" i="6"/>
  <c r="K10" i="19" s="1"/>
  <c r="DA20" i="6"/>
  <c r="K9" i="19" s="1"/>
  <c r="DA19" i="6"/>
  <c r="K8" i="19" s="1"/>
  <c r="DA18" i="6"/>
  <c r="K7" i="19" s="1"/>
  <c r="DA17" i="6"/>
  <c r="K6" i="19" s="1"/>
  <c r="DA16" i="6"/>
  <c r="DA15" i="6"/>
  <c r="DA12" i="6"/>
  <c r="DB12" i="6" s="1"/>
  <c r="DA11" i="6"/>
  <c r="DB11" i="6" s="1"/>
  <c r="DA9" i="6"/>
  <c r="DA8" i="6"/>
  <c r="DA7" i="6"/>
  <c r="DA6" i="6"/>
  <c r="DA5" i="6"/>
  <c r="DA4" i="6"/>
  <c r="DA3" i="6"/>
  <c r="DA2" i="6"/>
  <c r="BK81" i="6"/>
  <c r="BJ81" i="6"/>
  <c r="BI81" i="6"/>
  <c r="BK80" i="6"/>
  <c r="BJ80" i="6"/>
  <c r="BI80" i="6"/>
  <c r="BK79" i="6"/>
  <c r="BJ79" i="6"/>
  <c r="BI79" i="6"/>
  <c r="BK78" i="6"/>
  <c r="BJ78" i="6"/>
  <c r="BI78" i="6"/>
  <c r="BK77" i="6"/>
  <c r="BJ77" i="6"/>
  <c r="BI77" i="6"/>
  <c r="BK76" i="6"/>
  <c r="BJ76" i="6"/>
  <c r="BI76" i="6"/>
  <c r="BK75" i="6"/>
  <c r="BJ75" i="6"/>
  <c r="BI75" i="6"/>
  <c r="BK74" i="6"/>
  <c r="BJ74" i="6"/>
  <c r="BI74" i="6"/>
  <c r="BK73" i="6"/>
  <c r="BJ73" i="6"/>
  <c r="BI73" i="6"/>
  <c r="BK72" i="6"/>
  <c r="BJ72" i="6"/>
  <c r="BI72" i="6"/>
  <c r="BK71" i="6"/>
  <c r="BJ71" i="6"/>
  <c r="BI71" i="6"/>
  <c r="BK70" i="6"/>
  <c r="BJ70" i="6"/>
  <c r="BI70" i="6"/>
  <c r="BK69" i="6"/>
  <c r="BJ69" i="6"/>
  <c r="BI69" i="6"/>
  <c r="BK68" i="6"/>
  <c r="BJ68" i="6"/>
  <c r="BI68" i="6"/>
  <c r="BK67" i="6"/>
  <c r="BJ67" i="6"/>
  <c r="BI67" i="6"/>
  <c r="BK66" i="6"/>
  <c r="BJ66" i="6"/>
  <c r="BI66" i="6"/>
  <c r="BK65" i="6"/>
  <c r="BJ65" i="6"/>
  <c r="BI65" i="6"/>
  <c r="BK64" i="6"/>
  <c r="BJ64" i="6"/>
  <c r="BI64" i="6"/>
  <c r="BK63" i="6"/>
  <c r="BJ63" i="6"/>
  <c r="BI63" i="6"/>
  <c r="BK62" i="6"/>
  <c r="BJ62" i="6"/>
  <c r="BI62" i="6"/>
  <c r="BK61" i="6"/>
  <c r="BJ61" i="6"/>
  <c r="BI61" i="6"/>
  <c r="BK60" i="6"/>
  <c r="BJ60" i="6"/>
  <c r="BI60" i="6"/>
  <c r="BK59" i="6"/>
  <c r="BJ59" i="6"/>
  <c r="BI59" i="6"/>
  <c r="BK58" i="6"/>
  <c r="BJ58" i="6"/>
  <c r="BI58" i="6"/>
  <c r="BK57" i="6"/>
  <c r="BJ57" i="6"/>
  <c r="BI57" i="6"/>
  <c r="BK56" i="6"/>
  <c r="BJ56" i="6"/>
  <c r="BI56" i="6"/>
  <c r="BK55" i="6"/>
  <c r="BJ55" i="6"/>
  <c r="BI55" i="6"/>
  <c r="BK54" i="6"/>
  <c r="BJ54" i="6"/>
  <c r="BI54" i="6"/>
  <c r="BK53" i="6"/>
  <c r="BJ53" i="6"/>
  <c r="BI53" i="6"/>
  <c r="BK52" i="6"/>
  <c r="BJ52" i="6"/>
  <c r="BI52" i="6"/>
  <c r="BK51" i="6"/>
  <c r="BJ51" i="6"/>
  <c r="BI51" i="6"/>
  <c r="BK50" i="6"/>
  <c r="BJ50" i="6"/>
  <c r="BI50" i="6"/>
  <c r="BK49" i="6"/>
  <c r="BJ49" i="6"/>
  <c r="BI49" i="6"/>
  <c r="BK48" i="6"/>
  <c r="BJ48" i="6"/>
  <c r="BI48" i="6"/>
  <c r="BK47" i="6"/>
  <c r="BJ47" i="6"/>
  <c r="BI47" i="6"/>
  <c r="BK46" i="6"/>
  <c r="BJ46" i="6"/>
  <c r="BI46" i="6"/>
  <c r="BK45" i="6"/>
  <c r="BJ45" i="6"/>
  <c r="BI45" i="6"/>
  <c r="BK44" i="6"/>
  <c r="BJ44" i="6"/>
  <c r="BI44" i="6"/>
  <c r="BK43" i="6"/>
  <c r="BJ43" i="6"/>
  <c r="BI43" i="6"/>
  <c r="BK42" i="6"/>
  <c r="BJ42" i="6"/>
  <c r="BI42" i="6"/>
  <c r="BK41" i="6"/>
  <c r="BJ41" i="6"/>
  <c r="BI41" i="6"/>
  <c r="BK40" i="6"/>
  <c r="BJ40" i="6"/>
  <c r="BI40" i="6"/>
  <c r="BK39" i="6"/>
  <c r="BJ39" i="6"/>
  <c r="BI39" i="6"/>
  <c r="BK38" i="6"/>
  <c r="BJ38" i="6"/>
  <c r="BI38" i="6"/>
  <c r="BK37" i="6"/>
  <c r="BJ37" i="6"/>
  <c r="BI37" i="6"/>
  <c r="BK36" i="6"/>
  <c r="BJ36" i="6"/>
  <c r="BI36" i="6"/>
  <c r="BK35" i="6"/>
  <c r="BJ35" i="6"/>
  <c r="BI35" i="6"/>
  <c r="BK34" i="6"/>
  <c r="BJ34" i="6"/>
  <c r="BI34" i="6"/>
  <c r="BK33" i="6"/>
  <c r="BJ33" i="6"/>
  <c r="BI33" i="6"/>
  <c r="BK32" i="6"/>
  <c r="BJ32" i="6"/>
  <c r="BI32" i="6"/>
  <c r="BK31" i="6"/>
  <c r="BJ31" i="6"/>
  <c r="BI31" i="6"/>
  <c r="BK30" i="6"/>
  <c r="BJ30" i="6"/>
  <c r="BI30" i="6"/>
  <c r="BK29" i="6"/>
  <c r="BJ29" i="6"/>
  <c r="BI29" i="6"/>
  <c r="BK28" i="6"/>
  <c r="BJ28" i="6"/>
  <c r="BI28" i="6"/>
  <c r="BK27" i="6"/>
  <c r="BJ27" i="6"/>
  <c r="BI27" i="6"/>
  <c r="BK26" i="6"/>
  <c r="BJ26" i="6"/>
  <c r="BI26" i="6"/>
  <c r="BK25" i="6"/>
  <c r="BJ25" i="6"/>
  <c r="BI25" i="6"/>
  <c r="BK24" i="6"/>
  <c r="BJ24" i="6"/>
  <c r="BI24" i="6"/>
  <c r="BK23" i="6"/>
  <c r="BJ23" i="6"/>
  <c r="BI23" i="6"/>
  <c r="BK22" i="6"/>
  <c r="BJ22" i="6"/>
  <c r="BI22" i="6"/>
  <c r="BK21" i="6"/>
  <c r="BJ21" i="6"/>
  <c r="BI21" i="6"/>
  <c r="BK20" i="6"/>
  <c r="BJ20" i="6"/>
  <c r="BI20" i="6"/>
  <c r="BK19" i="6"/>
  <c r="BJ19" i="6"/>
  <c r="BI19" i="6"/>
  <c r="BK18" i="6"/>
  <c r="BJ18" i="6"/>
  <c r="BI18" i="6"/>
  <c r="BK17" i="6"/>
  <c r="BJ17" i="6"/>
  <c r="BI17" i="6"/>
  <c r="BK16" i="6"/>
  <c r="BJ16" i="6"/>
  <c r="BI16" i="6"/>
  <c r="BI15" i="6"/>
  <c r="BK12" i="6"/>
  <c r="BK11" i="6"/>
  <c r="BJ11" i="6"/>
  <c r="BJ12" i="6"/>
  <c r="BI12" i="6"/>
  <c r="BI11" i="6"/>
  <c r="BJ9" i="6"/>
  <c r="BI9" i="6"/>
  <c r="BK9" i="6"/>
  <c r="BK8" i="6"/>
  <c r="BJ8" i="6"/>
  <c r="BI8" i="6"/>
  <c r="BI7" i="6"/>
  <c r="BK6" i="6"/>
  <c r="BJ6" i="6"/>
  <c r="BK5" i="6"/>
  <c r="BJ5" i="6"/>
  <c r="BI6" i="6"/>
  <c r="BI5" i="6"/>
  <c r="BI4" i="6"/>
  <c r="BI3" i="6"/>
  <c r="BK2" i="6"/>
  <c r="BJ2" i="6"/>
  <c r="BI2" i="6"/>
  <c r="AJ81" i="6"/>
  <c r="AI81" i="6"/>
  <c r="AJ80" i="6"/>
  <c r="AI80" i="6"/>
  <c r="AJ79" i="6"/>
  <c r="AI79" i="6"/>
  <c r="AJ78" i="6"/>
  <c r="AI78" i="6"/>
  <c r="AJ77" i="6"/>
  <c r="AI77" i="6"/>
  <c r="AJ76" i="6"/>
  <c r="AI76" i="6"/>
  <c r="AJ75" i="6"/>
  <c r="AI75" i="6"/>
  <c r="AJ74" i="6"/>
  <c r="AI74" i="6"/>
  <c r="AJ73" i="6"/>
  <c r="AI73" i="6"/>
  <c r="AJ72" i="6"/>
  <c r="AI72" i="6"/>
  <c r="AJ71" i="6"/>
  <c r="AI71" i="6"/>
  <c r="AJ70" i="6"/>
  <c r="AI70" i="6"/>
  <c r="AJ69" i="6"/>
  <c r="AI69" i="6"/>
  <c r="AJ68" i="6"/>
  <c r="AI68" i="6"/>
  <c r="AJ67" i="6"/>
  <c r="AI67" i="6"/>
  <c r="AJ66" i="6"/>
  <c r="AI66" i="6"/>
  <c r="AJ65" i="6"/>
  <c r="AI65" i="6"/>
  <c r="AJ64" i="6"/>
  <c r="AI64" i="6"/>
  <c r="AJ63" i="6"/>
  <c r="AI63" i="6"/>
  <c r="AJ62" i="6"/>
  <c r="AI62" i="6"/>
  <c r="AJ61" i="6"/>
  <c r="AI61" i="6"/>
  <c r="AJ60" i="6"/>
  <c r="AI60" i="6"/>
  <c r="AJ59" i="6"/>
  <c r="AI59" i="6"/>
  <c r="AJ58" i="6"/>
  <c r="AI58" i="6"/>
  <c r="AJ57" i="6"/>
  <c r="AI57" i="6"/>
  <c r="AJ56" i="6"/>
  <c r="AI56" i="6"/>
  <c r="AJ55" i="6"/>
  <c r="AI55" i="6"/>
  <c r="AJ54" i="6"/>
  <c r="AI54" i="6"/>
  <c r="AJ53" i="6"/>
  <c r="AI53" i="6"/>
  <c r="AJ52" i="6"/>
  <c r="AI52" i="6"/>
  <c r="AJ51" i="6"/>
  <c r="AI51" i="6"/>
  <c r="AJ50" i="6"/>
  <c r="AI50" i="6"/>
  <c r="AJ49" i="6"/>
  <c r="AI49" i="6"/>
  <c r="AJ48" i="6"/>
  <c r="AI48" i="6"/>
  <c r="AJ47" i="6"/>
  <c r="AI47" i="6"/>
  <c r="AJ46" i="6"/>
  <c r="AI46" i="6"/>
  <c r="AJ45" i="6"/>
  <c r="AI45" i="6"/>
  <c r="AJ44" i="6"/>
  <c r="AI44" i="6"/>
  <c r="AJ43" i="6"/>
  <c r="AI43" i="6"/>
  <c r="AJ42" i="6"/>
  <c r="AI42" i="6"/>
  <c r="AJ41" i="6"/>
  <c r="AI41" i="6"/>
  <c r="AJ40" i="6"/>
  <c r="AI40" i="6"/>
  <c r="AJ39" i="6"/>
  <c r="AI39" i="6"/>
  <c r="AJ38" i="6"/>
  <c r="AI38" i="6"/>
  <c r="AJ37" i="6"/>
  <c r="AI37" i="6"/>
  <c r="AJ36" i="6"/>
  <c r="AI36" i="6"/>
  <c r="AJ35" i="6"/>
  <c r="AI35" i="6"/>
  <c r="AJ34" i="6"/>
  <c r="AI34" i="6"/>
  <c r="AJ33" i="6"/>
  <c r="AI33" i="6"/>
  <c r="AJ32" i="6"/>
  <c r="AI32" i="6"/>
  <c r="AJ31" i="6"/>
  <c r="AI31" i="6"/>
  <c r="AJ30" i="6"/>
  <c r="AI30" i="6"/>
  <c r="AJ29" i="6"/>
  <c r="AI29" i="6"/>
  <c r="AJ28" i="6"/>
  <c r="AI28" i="6"/>
  <c r="AJ27" i="6"/>
  <c r="AI27" i="6"/>
  <c r="AJ26" i="6"/>
  <c r="AI26" i="6"/>
  <c r="AJ25" i="6"/>
  <c r="AI25" i="6"/>
  <c r="AJ24" i="6"/>
  <c r="AI24" i="6"/>
  <c r="AJ23" i="6"/>
  <c r="AI23" i="6"/>
  <c r="AJ22" i="6"/>
  <c r="AI22" i="6"/>
  <c r="AJ21" i="6"/>
  <c r="AI21" i="6"/>
  <c r="AJ20" i="6"/>
  <c r="AI20" i="6"/>
  <c r="AJ19" i="6"/>
  <c r="AI19" i="6"/>
  <c r="AJ18" i="6"/>
  <c r="AI18" i="6"/>
  <c r="AJ17" i="6"/>
  <c r="AI17" i="6"/>
  <c r="AJ16" i="6"/>
  <c r="AI16" i="6"/>
  <c r="AI12" i="6"/>
  <c r="AJ12" i="6"/>
  <c r="AJ11" i="6"/>
  <c r="AI11" i="6"/>
  <c r="AI9" i="6"/>
  <c r="AJ9" i="6"/>
  <c r="AJ8" i="6"/>
  <c r="AI8" i="6"/>
  <c r="AI7" i="6"/>
  <c r="AI6" i="6"/>
  <c r="AJ6" i="6"/>
  <c r="AJ5" i="6"/>
  <c r="AI5" i="6"/>
  <c r="AI4" i="6"/>
  <c r="AI3" i="6"/>
  <c r="AJ2" i="6"/>
  <c r="AI2" i="6"/>
  <c r="J82" i="40"/>
  <c r="I82" i="40"/>
  <c r="J81" i="40"/>
  <c r="I81" i="40"/>
  <c r="J80" i="40"/>
  <c r="I80" i="40"/>
  <c r="J79" i="40"/>
  <c r="I79" i="40"/>
  <c r="J78" i="40"/>
  <c r="I78" i="40"/>
  <c r="J77" i="40"/>
  <c r="I77" i="40"/>
  <c r="J76" i="40"/>
  <c r="I76" i="40"/>
  <c r="J75" i="40"/>
  <c r="I75" i="40"/>
  <c r="J74" i="40"/>
  <c r="I74" i="40"/>
  <c r="J73" i="40"/>
  <c r="I73" i="40"/>
  <c r="J72" i="40"/>
  <c r="I72" i="40"/>
  <c r="J71" i="40"/>
  <c r="I71" i="40"/>
  <c r="J70" i="40"/>
  <c r="I70" i="40"/>
  <c r="J69" i="40"/>
  <c r="I69" i="40"/>
  <c r="J68" i="40"/>
  <c r="I68" i="40"/>
  <c r="J67" i="40"/>
  <c r="I67" i="40"/>
  <c r="J66" i="40"/>
  <c r="I66" i="40"/>
  <c r="J65" i="40"/>
  <c r="I65" i="40"/>
  <c r="J64" i="40"/>
  <c r="I64" i="40"/>
  <c r="J63" i="40"/>
  <c r="I63" i="40"/>
  <c r="J62" i="40"/>
  <c r="I62" i="40"/>
  <c r="J61" i="40"/>
  <c r="I61" i="40"/>
  <c r="J60" i="40"/>
  <c r="I60" i="40"/>
  <c r="J59" i="40"/>
  <c r="I59" i="40"/>
  <c r="J58" i="40"/>
  <c r="I58" i="40"/>
  <c r="J57" i="40"/>
  <c r="I57" i="40"/>
  <c r="J56" i="40"/>
  <c r="I56" i="40"/>
  <c r="J55" i="40"/>
  <c r="I55" i="40"/>
  <c r="J54" i="40"/>
  <c r="I54" i="40"/>
  <c r="J53" i="40"/>
  <c r="I53" i="40"/>
  <c r="J52" i="40"/>
  <c r="I52" i="40"/>
  <c r="J51" i="40"/>
  <c r="I51" i="40"/>
  <c r="J50" i="40"/>
  <c r="I50" i="40"/>
  <c r="J49" i="40"/>
  <c r="I49" i="40"/>
  <c r="J48" i="40"/>
  <c r="I48" i="40"/>
  <c r="J47" i="40"/>
  <c r="I47" i="40"/>
  <c r="J46" i="40"/>
  <c r="I46" i="40"/>
  <c r="J45" i="40"/>
  <c r="I45" i="40"/>
  <c r="J44" i="40"/>
  <c r="I44" i="40"/>
  <c r="J43" i="40"/>
  <c r="I43" i="40"/>
  <c r="J42" i="40"/>
  <c r="I42" i="40"/>
  <c r="J41" i="40"/>
  <c r="I41" i="40"/>
  <c r="J40" i="40"/>
  <c r="I40" i="40"/>
  <c r="J39" i="40"/>
  <c r="I39" i="40"/>
  <c r="J38" i="40"/>
  <c r="I38" i="40"/>
  <c r="J37" i="40"/>
  <c r="I37" i="40"/>
  <c r="J36" i="40"/>
  <c r="I36" i="40"/>
  <c r="J35" i="40"/>
  <c r="I35" i="40"/>
  <c r="J34" i="40"/>
  <c r="I34" i="40"/>
  <c r="J33" i="40"/>
  <c r="I33" i="40"/>
  <c r="J32" i="40"/>
  <c r="I32" i="40"/>
  <c r="J31" i="40"/>
  <c r="I31" i="40"/>
  <c r="J30" i="40"/>
  <c r="I30" i="40"/>
  <c r="J29" i="40"/>
  <c r="I29" i="40"/>
  <c r="J28" i="40"/>
  <c r="I28" i="40"/>
  <c r="J27" i="40"/>
  <c r="I27" i="40"/>
  <c r="J26" i="40"/>
  <c r="I26" i="40"/>
  <c r="J25" i="40"/>
  <c r="I25" i="40"/>
  <c r="J24" i="40"/>
  <c r="I24" i="40"/>
  <c r="J23" i="40"/>
  <c r="I23" i="40"/>
  <c r="J22" i="40"/>
  <c r="I22" i="40"/>
  <c r="J21" i="40"/>
  <c r="I21" i="40"/>
  <c r="J20" i="40"/>
  <c r="I20" i="40"/>
  <c r="J19" i="40"/>
  <c r="I19" i="40"/>
  <c r="J18" i="40"/>
  <c r="I18" i="40"/>
  <c r="J17" i="40"/>
  <c r="I17" i="40"/>
  <c r="F82" i="40"/>
  <c r="E82" i="40"/>
  <c r="F81" i="40"/>
  <c r="E81" i="40"/>
  <c r="F80" i="40"/>
  <c r="E80" i="40"/>
  <c r="F79" i="40"/>
  <c r="E79" i="40"/>
  <c r="F78" i="40"/>
  <c r="E78" i="40"/>
  <c r="F77" i="40"/>
  <c r="E77" i="40"/>
  <c r="F76" i="40"/>
  <c r="E76" i="40"/>
  <c r="F75" i="40"/>
  <c r="E75" i="40"/>
  <c r="F74" i="40"/>
  <c r="E74" i="40"/>
  <c r="F73" i="40"/>
  <c r="E73" i="40"/>
  <c r="F72" i="40"/>
  <c r="E72" i="40"/>
  <c r="F71" i="40"/>
  <c r="E71" i="40"/>
  <c r="F70" i="40"/>
  <c r="E70" i="40"/>
  <c r="F69" i="40"/>
  <c r="E69" i="40"/>
  <c r="F68" i="40"/>
  <c r="E68" i="40"/>
  <c r="F67" i="40"/>
  <c r="E67" i="40"/>
  <c r="F66" i="40"/>
  <c r="E66" i="40"/>
  <c r="F65" i="40"/>
  <c r="E65" i="40"/>
  <c r="F64" i="40"/>
  <c r="E64" i="40"/>
  <c r="F63" i="40"/>
  <c r="E63" i="40"/>
  <c r="F62" i="40"/>
  <c r="E62" i="40"/>
  <c r="F61" i="40"/>
  <c r="E61" i="40"/>
  <c r="F60" i="40"/>
  <c r="E60" i="40"/>
  <c r="F59" i="40"/>
  <c r="E59" i="40"/>
  <c r="F58" i="40"/>
  <c r="E58" i="40"/>
  <c r="F57" i="40"/>
  <c r="E57" i="40"/>
  <c r="F56" i="40"/>
  <c r="E56" i="40"/>
  <c r="F55" i="40"/>
  <c r="E55" i="40"/>
  <c r="F54" i="40"/>
  <c r="E54" i="40"/>
  <c r="F53" i="40"/>
  <c r="E53" i="40"/>
  <c r="F52" i="40"/>
  <c r="E52" i="40"/>
  <c r="F51" i="40"/>
  <c r="E51" i="40"/>
  <c r="F50" i="40"/>
  <c r="E50" i="40"/>
  <c r="F49" i="40"/>
  <c r="E49" i="40"/>
  <c r="F48" i="40"/>
  <c r="E48" i="40"/>
  <c r="F47" i="40"/>
  <c r="E47" i="40"/>
  <c r="F46" i="40"/>
  <c r="E46" i="40"/>
  <c r="F45" i="40"/>
  <c r="E45" i="40"/>
  <c r="F44" i="40"/>
  <c r="E44" i="40"/>
  <c r="F43" i="40"/>
  <c r="E43" i="40"/>
  <c r="F42" i="40"/>
  <c r="E42" i="40"/>
  <c r="F41" i="40"/>
  <c r="E41" i="40"/>
  <c r="F40" i="40"/>
  <c r="E40" i="40"/>
  <c r="F39" i="40"/>
  <c r="E39" i="40"/>
  <c r="F38" i="40"/>
  <c r="E38" i="40"/>
  <c r="F37" i="40"/>
  <c r="E37" i="40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19" i="40"/>
  <c r="E19" i="40"/>
  <c r="F18" i="40"/>
  <c r="E18" i="40"/>
  <c r="J82" i="42"/>
  <c r="K82" i="42" s="1"/>
  <c r="J81" i="42"/>
  <c r="K81" i="42" s="1"/>
  <c r="J80" i="42"/>
  <c r="K80" i="42" s="1"/>
  <c r="J79" i="42"/>
  <c r="K79" i="42" s="1"/>
  <c r="J78" i="42"/>
  <c r="K78" i="42" s="1"/>
  <c r="J77" i="42"/>
  <c r="K77" i="42" s="1"/>
  <c r="J76" i="42"/>
  <c r="K76" i="42" s="1"/>
  <c r="J75" i="42"/>
  <c r="K75" i="42" s="1"/>
  <c r="J74" i="42"/>
  <c r="K74" i="42" s="1"/>
  <c r="J73" i="42"/>
  <c r="K73" i="42" s="1"/>
  <c r="J72" i="42"/>
  <c r="K72" i="42" s="1"/>
  <c r="J71" i="42"/>
  <c r="K71" i="42" s="1"/>
  <c r="J70" i="42"/>
  <c r="K70" i="42" s="1"/>
  <c r="J69" i="42"/>
  <c r="K69" i="42" s="1"/>
  <c r="J68" i="42"/>
  <c r="K68" i="42" s="1"/>
  <c r="J67" i="42"/>
  <c r="K67" i="42" s="1"/>
  <c r="J66" i="42"/>
  <c r="K66" i="42" s="1"/>
  <c r="J65" i="42"/>
  <c r="K65" i="42" s="1"/>
  <c r="J64" i="42"/>
  <c r="K64" i="42" s="1"/>
  <c r="J63" i="42"/>
  <c r="K63" i="42" s="1"/>
  <c r="J62" i="42"/>
  <c r="K62" i="42" s="1"/>
  <c r="J61" i="42"/>
  <c r="K61" i="42" s="1"/>
  <c r="J60" i="42"/>
  <c r="K60" i="42" s="1"/>
  <c r="J59" i="42"/>
  <c r="K59" i="42" s="1"/>
  <c r="J58" i="42"/>
  <c r="K58" i="42" s="1"/>
  <c r="J57" i="42"/>
  <c r="K57" i="42" s="1"/>
  <c r="J56" i="42"/>
  <c r="K56" i="42" s="1"/>
  <c r="J55" i="42"/>
  <c r="K55" i="42" s="1"/>
  <c r="J54" i="42"/>
  <c r="K54" i="42" s="1"/>
  <c r="J53" i="42"/>
  <c r="K53" i="42" s="1"/>
  <c r="J52" i="42"/>
  <c r="K52" i="42" s="1"/>
  <c r="J51" i="42"/>
  <c r="K51" i="42" s="1"/>
  <c r="J50" i="42"/>
  <c r="K50" i="42" s="1"/>
  <c r="J49" i="42"/>
  <c r="K49" i="42" s="1"/>
  <c r="J48" i="42"/>
  <c r="K48" i="42" s="1"/>
  <c r="J47" i="42"/>
  <c r="K47" i="42" s="1"/>
  <c r="J46" i="42"/>
  <c r="K46" i="42" s="1"/>
  <c r="K45" i="42"/>
  <c r="J44" i="42"/>
  <c r="K44" i="42" s="1"/>
  <c r="J43" i="42"/>
  <c r="K43" i="42" s="1"/>
  <c r="J42" i="42"/>
  <c r="K42" i="42" s="1"/>
  <c r="J41" i="42"/>
  <c r="K41" i="42" s="1"/>
  <c r="J40" i="42"/>
  <c r="K40" i="42" s="1"/>
  <c r="J39" i="42"/>
  <c r="K39" i="42" s="1"/>
  <c r="J38" i="42"/>
  <c r="K38" i="42" s="1"/>
  <c r="J37" i="42"/>
  <c r="K37" i="42" s="1"/>
  <c r="J36" i="42"/>
  <c r="K36" i="42" s="1"/>
  <c r="J35" i="42"/>
  <c r="K35" i="42" s="1"/>
  <c r="J34" i="42"/>
  <c r="K34" i="42" s="1"/>
  <c r="J33" i="42"/>
  <c r="K33" i="42" s="1"/>
  <c r="J32" i="42"/>
  <c r="K32" i="42" s="1"/>
  <c r="J31" i="42"/>
  <c r="K31" i="42" s="1"/>
  <c r="J30" i="42"/>
  <c r="K30" i="42" s="1"/>
  <c r="J29" i="42"/>
  <c r="K29" i="42" s="1"/>
  <c r="J28" i="42"/>
  <c r="K28" i="42" s="1"/>
  <c r="J27" i="42"/>
  <c r="K27" i="42" s="1"/>
  <c r="J26" i="42"/>
  <c r="K26" i="42" s="1"/>
  <c r="J25" i="42"/>
  <c r="K25" i="42" s="1"/>
  <c r="J24" i="42"/>
  <c r="K24" i="42" s="1"/>
  <c r="J23" i="42"/>
  <c r="K23" i="42" s="1"/>
  <c r="J22" i="42"/>
  <c r="K22" i="42" s="1"/>
  <c r="J21" i="42"/>
  <c r="K21" i="42" s="1"/>
  <c r="J20" i="42"/>
  <c r="K20" i="42" s="1"/>
  <c r="J19" i="42"/>
  <c r="K19" i="42" s="1"/>
  <c r="J18" i="42"/>
  <c r="K18" i="42" s="1"/>
  <c r="J17" i="42"/>
  <c r="K17" i="42" s="1"/>
  <c r="E82" i="42"/>
  <c r="F82" i="42" s="1"/>
  <c r="E81" i="42"/>
  <c r="F81" i="42" s="1"/>
  <c r="E80" i="42"/>
  <c r="F80" i="42" s="1"/>
  <c r="E79" i="42"/>
  <c r="F79" i="42" s="1"/>
  <c r="E78" i="42"/>
  <c r="F78" i="42" s="1"/>
  <c r="E77" i="42"/>
  <c r="F77" i="42" s="1"/>
  <c r="E76" i="42"/>
  <c r="F76" i="42" s="1"/>
  <c r="E75" i="42"/>
  <c r="F75" i="42" s="1"/>
  <c r="E74" i="42"/>
  <c r="F74" i="42" s="1"/>
  <c r="E73" i="42"/>
  <c r="F73" i="42" s="1"/>
  <c r="E72" i="42"/>
  <c r="F72" i="42" s="1"/>
  <c r="E71" i="42"/>
  <c r="F71" i="42" s="1"/>
  <c r="E70" i="42"/>
  <c r="F70" i="42" s="1"/>
  <c r="E69" i="42"/>
  <c r="F69" i="42" s="1"/>
  <c r="E68" i="42"/>
  <c r="F68" i="42" s="1"/>
  <c r="E67" i="42"/>
  <c r="F67" i="42" s="1"/>
  <c r="E66" i="42"/>
  <c r="F66" i="42" s="1"/>
  <c r="E65" i="42"/>
  <c r="F65" i="42" s="1"/>
  <c r="E64" i="42"/>
  <c r="F64" i="42" s="1"/>
  <c r="E63" i="42"/>
  <c r="F63" i="42" s="1"/>
  <c r="E62" i="42"/>
  <c r="F62" i="42" s="1"/>
  <c r="E61" i="42"/>
  <c r="F61" i="42" s="1"/>
  <c r="E60" i="42"/>
  <c r="F60" i="42" s="1"/>
  <c r="E59" i="42"/>
  <c r="F59" i="42" s="1"/>
  <c r="E58" i="42"/>
  <c r="F58" i="42" s="1"/>
  <c r="E57" i="42"/>
  <c r="F57" i="42" s="1"/>
  <c r="E56" i="42"/>
  <c r="F56" i="42" s="1"/>
  <c r="E55" i="42"/>
  <c r="F55" i="42" s="1"/>
  <c r="E54" i="42"/>
  <c r="F54" i="42" s="1"/>
  <c r="E53" i="42"/>
  <c r="F53" i="42" s="1"/>
  <c r="E52" i="42"/>
  <c r="F52" i="42" s="1"/>
  <c r="E51" i="42"/>
  <c r="F51" i="42" s="1"/>
  <c r="E50" i="42"/>
  <c r="F50" i="42" s="1"/>
  <c r="E49" i="42"/>
  <c r="F49" i="42" s="1"/>
  <c r="E48" i="42"/>
  <c r="F48" i="42" s="1"/>
  <c r="E47" i="42"/>
  <c r="F47" i="42" s="1"/>
  <c r="E46" i="42"/>
  <c r="F46" i="42" s="1"/>
  <c r="E45" i="42"/>
  <c r="F45" i="42" s="1"/>
  <c r="F44" i="42"/>
  <c r="E43" i="42"/>
  <c r="F43" i="42" s="1"/>
  <c r="E42" i="42"/>
  <c r="F42" i="42" s="1"/>
  <c r="E41" i="42"/>
  <c r="F41" i="42" s="1"/>
  <c r="E40" i="42"/>
  <c r="F40" i="42" s="1"/>
  <c r="E39" i="42"/>
  <c r="F39" i="42" s="1"/>
  <c r="E38" i="42"/>
  <c r="F38" i="42" s="1"/>
  <c r="E37" i="42"/>
  <c r="F37" i="42" s="1"/>
  <c r="E36" i="42"/>
  <c r="F36" i="42" s="1"/>
  <c r="E35" i="42"/>
  <c r="F35" i="42" s="1"/>
  <c r="E34" i="42"/>
  <c r="F34" i="42" s="1"/>
  <c r="E33" i="42"/>
  <c r="F33" i="42" s="1"/>
  <c r="E32" i="42"/>
  <c r="F32" i="42" s="1"/>
  <c r="E31" i="42"/>
  <c r="F31" i="42" s="1"/>
  <c r="E30" i="42"/>
  <c r="F30" i="42" s="1"/>
  <c r="E29" i="42"/>
  <c r="F29" i="42" s="1"/>
  <c r="E28" i="42"/>
  <c r="F28" i="42" s="1"/>
  <c r="E27" i="42"/>
  <c r="F27" i="42" s="1"/>
  <c r="E26" i="42"/>
  <c r="F26" i="42" s="1"/>
  <c r="E25" i="42"/>
  <c r="F25" i="42" s="1"/>
  <c r="E24" i="42"/>
  <c r="F24" i="42" s="1"/>
  <c r="E23" i="42"/>
  <c r="F23" i="42" s="1"/>
  <c r="E22" i="42"/>
  <c r="F22" i="42" s="1"/>
  <c r="E21" i="42"/>
  <c r="F21" i="42" s="1"/>
  <c r="E20" i="42"/>
  <c r="F20" i="42" s="1"/>
  <c r="E19" i="42"/>
  <c r="F19" i="42" s="1"/>
  <c r="E18" i="42"/>
  <c r="F18" i="42" s="1"/>
  <c r="E17" i="42"/>
  <c r="F17" i="42" s="1"/>
  <c r="J82" i="8"/>
  <c r="K82" i="8" s="1"/>
  <c r="J81" i="8"/>
  <c r="K81" i="8" s="1"/>
  <c r="J80" i="8"/>
  <c r="K80" i="8" s="1"/>
  <c r="J79" i="8"/>
  <c r="K79" i="8" s="1"/>
  <c r="J78" i="8"/>
  <c r="K78" i="8" s="1"/>
  <c r="J77" i="8"/>
  <c r="K77" i="8" s="1"/>
  <c r="J76" i="8"/>
  <c r="K76" i="8" s="1"/>
  <c r="J75" i="8"/>
  <c r="K75" i="8" s="1"/>
  <c r="J74" i="8"/>
  <c r="K74" i="8" s="1"/>
  <c r="J73" i="8"/>
  <c r="K73" i="8" s="1"/>
  <c r="J72" i="8"/>
  <c r="K72" i="8" s="1"/>
  <c r="J71" i="8"/>
  <c r="K71" i="8" s="1"/>
  <c r="J70" i="8"/>
  <c r="K70" i="8" s="1"/>
  <c r="J69" i="8"/>
  <c r="K69" i="8" s="1"/>
  <c r="J68" i="8"/>
  <c r="K68" i="8" s="1"/>
  <c r="J67" i="8"/>
  <c r="K67" i="8" s="1"/>
  <c r="J66" i="8"/>
  <c r="K66" i="8" s="1"/>
  <c r="J65" i="8"/>
  <c r="K65" i="8" s="1"/>
  <c r="J64" i="8"/>
  <c r="K64" i="8" s="1"/>
  <c r="J63" i="8"/>
  <c r="K63" i="8" s="1"/>
  <c r="J62" i="8"/>
  <c r="K62" i="8" s="1"/>
  <c r="J61" i="8"/>
  <c r="K61" i="8" s="1"/>
  <c r="J60" i="8"/>
  <c r="K60" i="8" s="1"/>
  <c r="J59" i="8"/>
  <c r="K59" i="8" s="1"/>
  <c r="J58" i="8"/>
  <c r="K58" i="8" s="1"/>
  <c r="J57" i="8"/>
  <c r="K57" i="8" s="1"/>
  <c r="J56" i="8"/>
  <c r="K56" i="8" s="1"/>
  <c r="J55" i="8"/>
  <c r="K55" i="8" s="1"/>
  <c r="J54" i="8"/>
  <c r="K54" i="8" s="1"/>
  <c r="J53" i="8"/>
  <c r="K53" i="8" s="1"/>
  <c r="J52" i="8"/>
  <c r="K52" i="8" s="1"/>
  <c r="J51" i="8"/>
  <c r="K51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J36" i="8"/>
  <c r="K36" i="8" s="1"/>
  <c r="J35" i="8"/>
  <c r="K35" i="8" s="1"/>
  <c r="J34" i="8"/>
  <c r="K34" i="8" s="1"/>
  <c r="J33" i="8"/>
  <c r="K33" i="8" s="1"/>
  <c r="J32" i="8"/>
  <c r="K32" i="8" s="1"/>
  <c r="J31" i="8"/>
  <c r="K31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E82" i="8"/>
  <c r="F82" i="8" s="1"/>
  <c r="E81" i="8"/>
  <c r="F81" i="8" s="1"/>
  <c r="A81" i="8" s="1"/>
  <c r="E80" i="8"/>
  <c r="F80" i="8" s="1"/>
  <c r="E79" i="8"/>
  <c r="F79" i="8" s="1"/>
  <c r="A79" i="8" s="1"/>
  <c r="E78" i="8"/>
  <c r="F78" i="8" s="1"/>
  <c r="A78" i="8" s="1"/>
  <c r="E77" i="8"/>
  <c r="F77" i="8" s="1"/>
  <c r="A77" i="8" s="1"/>
  <c r="E76" i="8"/>
  <c r="F76" i="8" s="1"/>
  <c r="E75" i="8"/>
  <c r="F75" i="8" s="1"/>
  <c r="A75" i="8" s="1"/>
  <c r="E74" i="8"/>
  <c r="F74" i="8" s="1"/>
  <c r="A74" i="8" s="1"/>
  <c r="E73" i="8"/>
  <c r="F73" i="8" s="1"/>
  <c r="A73" i="8" s="1"/>
  <c r="E72" i="8"/>
  <c r="F72" i="8" s="1"/>
  <c r="E71" i="8"/>
  <c r="F71" i="8" s="1"/>
  <c r="A71" i="8" s="1"/>
  <c r="E70" i="8"/>
  <c r="F70" i="8" s="1"/>
  <c r="A70" i="8" s="1"/>
  <c r="E69" i="8"/>
  <c r="F69" i="8" s="1"/>
  <c r="A69" i="8" s="1"/>
  <c r="E68" i="8"/>
  <c r="F68" i="8" s="1"/>
  <c r="E67" i="8"/>
  <c r="F67" i="8" s="1"/>
  <c r="A67" i="8" s="1"/>
  <c r="E66" i="8"/>
  <c r="F66" i="8" s="1"/>
  <c r="A66" i="8" s="1"/>
  <c r="E65" i="8"/>
  <c r="F65" i="8" s="1"/>
  <c r="A65" i="8" s="1"/>
  <c r="E64" i="8"/>
  <c r="F64" i="8" s="1"/>
  <c r="E63" i="8"/>
  <c r="F63" i="8" s="1"/>
  <c r="A63" i="8" s="1"/>
  <c r="E62" i="8"/>
  <c r="F62" i="8" s="1"/>
  <c r="A62" i="8" s="1"/>
  <c r="E61" i="8"/>
  <c r="F61" i="8" s="1"/>
  <c r="A61" i="8" s="1"/>
  <c r="E60" i="8"/>
  <c r="F60" i="8" s="1"/>
  <c r="E59" i="8"/>
  <c r="F59" i="8" s="1"/>
  <c r="A59" i="8" s="1"/>
  <c r="E58" i="8"/>
  <c r="F58" i="8" s="1"/>
  <c r="A58" i="8" s="1"/>
  <c r="E57" i="8"/>
  <c r="F57" i="8" s="1"/>
  <c r="A57" i="8" s="1"/>
  <c r="E56" i="8"/>
  <c r="F56" i="8" s="1"/>
  <c r="E55" i="8"/>
  <c r="F55" i="8" s="1"/>
  <c r="A55" i="8" s="1"/>
  <c r="E54" i="8"/>
  <c r="F54" i="8" s="1"/>
  <c r="A54" i="8" s="1"/>
  <c r="E53" i="8"/>
  <c r="F53" i="8" s="1"/>
  <c r="A53" i="8" s="1"/>
  <c r="E52" i="8"/>
  <c r="F52" i="8" s="1"/>
  <c r="E51" i="8"/>
  <c r="F51" i="8" s="1"/>
  <c r="A51" i="8" s="1"/>
  <c r="E50" i="8"/>
  <c r="F50" i="8" s="1"/>
  <c r="A50" i="8" s="1"/>
  <c r="E49" i="8"/>
  <c r="F49" i="8" s="1"/>
  <c r="A49" i="8" s="1"/>
  <c r="E48" i="8"/>
  <c r="F48" i="8" s="1"/>
  <c r="E47" i="8"/>
  <c r="F47" i="8" s="1"/>
  <c r="E46" i="8"/>
  <c r="F46" i="8" s="1"/>
  <c r="A46" i="8" s="1"/>
  <c r="E45" i="8"/>
  <c r="F45" i="8" s="1"/>
  <c r="A45" i="8" s="1"/>
  <c r="E44" i="8"/>
  <c r="F44" i="8" s="1"/>
  <c r="E43" i="8"/>
  <c r="F43" i="8" s="1"/>
  <c r="E42" i="8"/>
  <c r="F42" i="8" s="1"/>
  <c r="A42" i="8" s="1"/>
  <c r="E41" i="8"/>
  <c r="F41" i="8" s="1"/>
  <c r="A41" i="8" s="1"/>
  <c r="E40" i="8"/>
  <c r="F40" i="8" s="1"/>
  <c r="E39" i="8"/>
  <c r="F39" i="8" s="1"/>
  <c r="E38" i="8"/>
  <c r="F38" i="8" s="1"/>
  <c r="A38" i="8" s="1"/>
  <c r="E37" i="8"/>
  <c r="F37" i="8" s="1"/>
  <c r="A37" i="8" s="1"/>
  <c r="E36" i="8"/>
  <c r="F36" i="8" s="1"/>
  <c r="E35" i="8"/>
  <c r="F35" i="8" s="1"/>
  <c r="E34" i="8"/>
  <c r="F34" i="8" s="1"/>
  <c r="A34" i="8" s="1"/>
  <c r="E33" i="8"/>
  <c r="F33" i="8" s="1"/>
  <c r="A33" i="8" s="1"/>
  <c r="E32" i="8"/>
  <c r="F32" i="8" s="1"/>
  <c r="E31" i="8"/>
  <c r="F31" i="8" s="1"/>
  <c r="E30" i="8"/>
  <c r="F30" i="8" s="1"/>
  <c r="A30" i="8" s="1"/>
  <c r="E29" i="8"/>
  <c r="F29" i="8" s="1"/>
  <c r="A29" i="8" s="1"/>
  <c r="E28" i="8"/>
  <c r="F28" i="8" s="1"/>
  <c r="E27" i="8"/>
  <c r="F27" i="8" s="1"/>
  <c r="E26" i="8"/>
  <c r="F26" i="8" s="1"/>
  <c r="A26" i="8" s="1"/>
  <c r="E25" i="8"/>
  <c r="F25" i="8" s="1"/>
  <c r="A25" i="8" s="1"/>
  <c r="E24" i="8"/>
  <c r="F24" i="8" s="1"/>
  <c r="E23" i="8"/>
  <c r="F23" i="8" s="1"/>
  <c r="E22" i="8"/>
  <c r="F22" i="8" s="1"/>
  <c r="A22" i="8" s="1"/>
  <c r="E21" i="8"/>
  <c r="F21" i="8" s="1"/>
  <c r="A21" i="8" s="1"/>
  <c r="E20" i="8"/>
  <c r="F20" i="8" s="1"/>
  <c r="E19" i="8"/>
  <c r="F19" i="8" s="1"/>
  <c r="E18" i="8"/>
  <c r="F18" i="8" s="1"/>
  <c r="A18" i="8" s="1"/>
  <c r="E17" i="8"/>
  <c r="F17" i="8" s="1"/>
  <c r="A17" i="8" s="1"/>
  <c r="N82" i="3"/>
  <c r="O82" i="3" s="1"/>
  <c r="N81" i="3"/>
  <c r="O81" i="3" s="1"/>
  <c r="N80" i="3"/>
  <c r="O80" i="3" s="1"/>
  <c r="N79" i="3"/>
  <c r="O79" i="3" s="1"/>
  <c r="N78" i="3"/>
  <c r="O78" i="3" s="1"/>
  <c r="N77" i="3"/>
  <c r="O77" i="3" s="1"/>
  <c r="N76" i="3"/>
  <c r="O76" i="3" s="1"/>
  <c r="N75" i="3"/>
  <c r="O75" i="3" s="1"/>
  <c r="N74" i="3"/>
  <c r="O74" i="3" s="1"/>
  <c r="N73" i="3"/>
  <c r="O73" i="3" s="1"/>
  <c r="N72" i="3"/>
  <c r="O72" i="3" s="1"/>
  <c r="N71" i="3"/>
  <c r="O71" i="3" s="1"/>
  <c r="N70" i="3"/>
  <c r="O70" i="3" s="1"/>
  <c r="N69" i="3"/>
  <c r="O69" i="3" s="1"/>
  <c r="N68" i="3"/>
  <c r="O68" i="3" s="1"/>
  <c r="N67" i="3"/>
  <c r="O67" i="3" s="1"/>
  <c r="N66" i="3"/>
  <c r="O66" i="3" s="1"/>
  <c r="N65" i="3"/>
  <c r="O65" i="3" s="1"/>
  <c r="N64" i="3"/>
  <c r="O64" i="3" s="1"/>
  <c r="N63" i="3"/>
  <c r="O63" i="3" s="1"/>
  <c r="N62" i="3"/>
  <c r="O62" i="3" s="1"/>
  <c r="N61" i="3"/>
  <c r="O61" i="3" s="1"/>
  <c r="N60" i="3"/>
  <c r="O60" i="3" s="1"/>
  <c r="N59" i="3"/>
  <c r="O59" i="3" s="1"/>
  <c r="N58" i="3"/>
  <c r="O58" i="3" s="1"/>
  <c r="N57" i="3"/>
  <c r="O57" i="3" s="1"/>
  <c r="N56" i="3"/>
  <c r="O56" i="3" s="1"/>
  <c r="N55" i="3"/>
  <c r="O55" i="3" s="1"/>
  <c r="N54" i="3"/>
  <c r="O54" i="3" s="1"/>
  <c r="N53" i="3"/>
  <c r="O53" i="3" s="1"/>
  <c r="N52" i="3"/>
  <c r="O52" i="3" s="1"/>
  <c r="N51" i="3"/>
  <c r="O51" i="3" s="1"/>
  <c r="N50" i="3"/>
  <c r="O50" i="3" s="1"/>
  <c r="N49" i="3"/>
  <c r="O49" i="3" s="1"/>
  <c r="N48" i="3"/>
  <c r="O48" i="3" s="1"/>
  <c r="N47" i="3"/>
  <c r="O47" i="3" s="1"/>
  <c r="N46" i="3"/>
  <c r="O46" i="3" s="1"/>
  <c r="N45" i="3"/>
  <c r="O45" i="3" s="1"/>
  <c r="N44" i="3"/>
  <c r="O44" i="3" s="1"/>
  <c r="N43" i="3"/>
  <c r="O43" i="3" s="1"/>
  <c r="N42" i="3"/>
  <c r="O42" i="3" s="1"/>
  <c r="N41" i="3"/>
  <c r="O41" i="3" s="1"/>
  <c r="N40" i="3"/>
  <c r="O40" i="3" s="1"/>
  <c r="N39" i="3"/>
  <c r="O39" i="3" s="1"/>
  <c r="N38" i="3"/>
  <c r="O38" i="3" s="1"/>
  <c r="N37" i="3"/>
  <c r="O37" i="3" s="1"/>
  <c r="N36" i="3"/>
  <c r="O36" i="3" s="1"/>
  <c r="N35" i="3"/>
  <c r="O35" i="3" s="1"/>
  <c r="N34" i="3"/>
  <c r="O34" i="3" s="1"/>
  <c r="N33" i="3"/>
  <c r="O33" i="3" s="1"/>
  <c r="N32" i="3"/>
  <c r="O32" i="3" s="1"/>
  <c r="N31" i="3"/>
  <c r="O31" i="3" s="1"/>
  <c r="N30" i="3"/>
  <c r="O30" i="3" s="1"/>
  <c r="N29" i="3"/>
  <c r="O29" i="3" s="1"/>
  <c r="N28" i="3"/>
  <c r="O28" i="3" s="1"/>
  <c r="N27" i="3"/>
  <c r="O27" i="3" s="1"/>
  <c r="N26" i="3"/>
  <c r="O26" i="3" s="1"/>
  <c r="N25" i="3"/>
  <c r="O25" i="3" s="1"/>
  <c r="N24" i="3"/>
  <c r="O24" i="3" s="1"/>
  <c r="N22" i="3"/>
  <c r="O22" i="3" s="1"/>
  <c r="N21" i="3"/>
  <c r="O21" i="3" s="1"/>
  <c r="N20" i="3"/>
  <c r="O20" i="3" s="1"/>
  <c r="N19" i="3"/>
  <c r="O19" i="3" s="1"/>
  <c r="N18" i="3"/>
  <c r="O18" i="3" s="1"/>
  <c r="N17" i="3"/>
  <c r="O17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K41" i="3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A22" i="3" s="1"/>
  <c r="E21" i="3"/>
  <c r="F21" i="3" s="1"/>
  <c r="E20" i="3"/>
  <c r="F20" i="3" s="1"/>
  <c r="E19" i="3"/>
  <c r="F19" i="3" s="1"/>
  <c r="E18" i="3"/>
  <c r="F18" i="3" s="1"/>
  <c r="A18" i="3" s="1"/>
  <c r="E17" i="3"/>
  <c r="F17" i="3" s="1"/>
  <c r="BD82" i="7"/>
  <c r="BE82" i="7" s="1"/>
  <c r="BD81" i="7"/>
  <c r="BE81" i="7" s="1"/>
  <c r="BD80" i="7"/>
  <c r="BE80" i="7" s="1"/>
  <c r="BD79" i="7"/>
  <c r="BE79" i="7" s="1"/>
  <c r="BD78" i="7"/>
  <c r="BE78" i="7" s="1"/>
  <c r="BD77" i="7"/>
  <c r="BE77" i="7" s="1"/>
  <c r="BD76" i="7"/>
  <c r="BE76" i="7" s="1"/>
  <c r="BD75" i="7"/>
  <c r="BE75" i="7" s="1"/>
  <c r="BD74" i="7"/>
  <c r="BE74" i="7" s="1"/>
  <c r="BD73" i="7"/>
  <c r="BE73" i="7" s="1"/>
  <c r="BD72" i="7"/>
  <c r="BE72" i="7" s="1"/>
  <c r="BD71" i="7"/>
  <c r="BE71" i="7" s="1"/>
  <c r="BD70" i="7"/>
  <c r="BE70" i="7" s="1"/>
  <c r="BD69" i="7"/>
  <c r="BE69" i="7" s="1"/>
  <c r="BD68" i="7"/>
  <c r="BE68" i="7" s="1"/>
  <c r="BE67" i="7"/>
  <c r="BD66" i="7"/>
  <c r="BE66" i="7" s="1"/>
  <c r="BD65" i="7"/>
  <c r="BE65" i="7" s="1"/>
  <c r="BD64" i="7"/>
  <c r="BE64" i="7" s="1"/>
  <c r="BD63" i="7"/>
  <c r="BE63" i="7" s="1"/>
  <c r="BD62" i="7"/>
  <c r="BE62" i="7" s="1"/>
  <c r="BD61" i="7"/>
  <c r="BE61" i="7" s="1"/>
  <c r="BD60" i="7"/>
  <c r="BE60" i="7" s="1"/>
  <c r="BE59" i="7"/>
  <c r="BD58" i="7"/>
  <c r="BE58" i="7" s="1"/>
  <c r="BD56" i="7"/>
  <c r="BE56" i="7" s="1"/>
  <c r="BD55" i="7"/>
  <c r="BE55" i="7" s="1"/>
  <c r="BD54" i="7"/>
  <c r="BE54" i="7" s="1"/>
  <c r="BD53" i="7"/>
  <c r="BE53" i="7" s="1"/>
  <c r="BD52" i="7"/>
  <c r="BE52" i="7" s="1"/>
  <c r="BD51" i="7"/>
  <c r="BE51" i="7" s="1"/>
  <c r="BD50" i="7"/>
  <c r="BE50" i="7" s="1"/>
  <c r="BD49" i="7"/>
  <c r="BE49" i="7" s="1"/>
  <c r="BD48" i="7"/>
  <c r="BE48" i="7" s="1"/>
  <c r="BD47" i="7"/>
  <c r="BE47" i="7" s="1"/>
  <c r="BD46" i="7"/>
  <c r="BE46" i="7" s="1"/>
  <c r="BD45" i="7"/>
  <c r="BE45" i="7" s="1"/>
  <c r="BD44" i="7"/>
  <c r="BE44" i="7" s="1"/>
  <c r="BD43" i="7"/>
  <c r="BE43" i="7" s="1"/>
  <c r="BD42" i="7"/>
  <c r="BE42" i="7" s="1"/>
  <c r="BD41" i="7"/>
  <c r="BE41" i="7" s="1"/>
  <c r="BD40" i="7"/>
  <c r="BE40" i="7" s="1"/>
  <c r="BE39" i="7"/>
  <c r="BD38" i="7"/>
  <c r="BE38" i="7" s="1"/>
  <c r="BE37" i="7"/>
  <c r="BE36" i="7"/>
  <c r="BD35" i="7"/>
  <c r="BE35" i="7" s="1"/>
  <c r="BD34" i="7"/>
  <c r="BE34" i="7" s="1"/>
  <c r="BD33" i="7"/>
  <c r="BE33" i="7" s="1"/>
  <c r="BD32" i="7"/>
  <c r="BE32" i="7" s="1"/>
  <c r="BD31" i="7"/>
  <c r="BE31" i="7" s="1"/>
  <c r="BE30" i="7"/>
  <c r="BE29" i="7"/>
  <c r="BD28" i="7"/>
  <c r="BE28" i="7" s="1"/>
  <c r="BD27" i="7"/>
  <c r="BE27" i="7" s="1"/>
  <c r="BD26" i="7"/>
  <c r="BE26" i="7" s="1"/>
  <c r="BE25" i="7"/>
  <c r="BD24" i="7"/>
  <c r="BE24" i="7" s="1"/>
  <c r="BD23" i="7"/>
  <c r="BE23" i="7" s="1"/>
  <c r="BD22" i="7"/>
  <c r="BE22" i="7" s="1"/>
  <c r="BD21" i="7"/>
  <c r="BE21" i="7" s="1"/>
  <c r="BD20" i="7"/>
  <c r="BE20" i="7" s="1"/>
  <c r="BD19" i="7"/>
  <c r="BE19" i="7" s="1"/>
  <c r="BD18" i="7"/>
  <c r="BE18" i="7" s="1"/>
  <c r="BD17" i="7"/>
  <c r="BE17" i="7" s="1"/>
  <c r="BB82" i="7"/>
  <c r="BA81" i="7"/>
  <c r="BB81" i="7" s="1"/>
  <c r="BA80" i="7"/>
  <c r="BB80" i="7" s="1"/>
  <c r="BA79" i="7"/>
  <c r="BB79" i="7" s="1"/>
  <c r="BA78" i="7"/>
  <c r="BB78" i="7" s="1"/>
  <c r="BA77" i="7"/>
  <c r="BB77" i="7" s="1"/>
  <c r="BA76" i="7"/>
  <c r="BB76" i="7" s="1"/>
  <c r="BA75" i="7"/>
  <c r="BB75" i="7" s="1"/>
  <c r="BA74" i="7"/>
  <c r="BB74" i="7" s="1"/>
  <c r="BA73" i="7"/>
  <c r="BB73" i="7" s="1"/>
  <c r="BA72" i="7"/>
  <c r="BB72" i="7" s="1"/>
  <c r="BA71" i="7"/>
  <c r="BB71" i="7" s="1"/>
  <c r="BA70" i="7"/>
  <c r="BB70" i="7" s="1"/>
  <c r="BA69" i="7"/>
  <c r="BB69" i="7" s="1"/>
  <c r="BA68" i="7"/>
  <c r="BB68" i="7" s="1"/>
  <c r="BA67" i="7"/>
  <c r="BB67" i="7" s="1"/>
  <c r="BA66" i="7"/>
  <c r="BB66" i="7" s="1"/>
  <c r="BA65" i="7"/>
  <c r="BB65" i="7" s="1"/>
  <c r="BA64" i="7"/>
  <c r="BB64" i="7" s="1"/>
  <c r="BA63" i="7"/>
  <c r="BB63" i="7" s="1"/>
  <c r="BA62" i="7"/>
  <c r="BB62" i="7" s="1"/>
  <c r="BA61" i="7"/>
  <c r="BB61" i="7" s="1"/>
  <c r="BA60" i="7"/>
  <c r="BB60" i="7" s="1"/>
  <c r="BA59" i="7"/>
  <c r="BB59" i="7" s="1"/>
  <c r="BA58" i="7"/>
  <c r="BB58" i="7" s="1"/>
  <c r="BB56" i="7"/>
  <c r="BA55" i="7"/>
  <c r="BB55" i="7" s="1"/>
  <c r="BA54" i="7"/>
  <c r="BB54" i="7" s="1"/>
  <c r="BA53" i="7"/>
  <c r="BB53" i="7" s="1"/>
  <c r="BA52" i="7"/>
  <c r="BB52" i="7" s="1"/>
  <c r="BA51" i="7"/>
  <c r="BB51" i="7" s="1"/>
  <c r="BA50" i="7"/>
  <c r="BB50" i="7" s="1"/>
  <c r="BA49" i="7"/>
  <c r="BB49" i="7" s="1"/>
  <c r="BA48" i="7"/>
  <c r="BB48" i="7" s="1"/>
  <c r="BA47" i="7"/>
  <c r="BB47" i="7" s="1"/>
  <c r="BA46" i="7"/>
  <c r="BB46" i="7" s="1"/>
  <c r="BA45" i="7"/>
  <c r="BB45" i="7" s="1"/>
  <c r="BA44" i="7"/>
  <c r="BB44" i="7" s="1"/>
  <c r="BA43" i="7"/>
  <c r="BB43" i="7" s="1"/>
  <c r="BA42" i="7"/>
  <c r="BB42" i="7" s="1"/>
  <c r="BA41" i="7"/>
  <c r="BB41" i="7" s="1"/>
  <c r="BA40" i="7"/>
  <c r="BB40" i="7" s="1"/>
  <c r="BA39" i="7"/>
  <c r="BB39" i="7" s="1"/>
  <c r="BA38" i="7"/>
  <c r="BB38" i="7" s="1"/>
  <c r="BA37" i="7"/>
  <c r="BB37" i="7" s="1"/>
  <c r="BA36" i="7"/>
  <c r="BB36" i="7" s="1"/>
  <c r="BA35" i="7"/>
  <c r="BB35" i="7" s="1"/>
  <c r="BA34" i="7"/>
  <c r="BB34" i="7" s="1"/>
  <c r="BA33" i="7"/>
  <c r="BB33" i="7" s="1"/>
  <c r="BA32" i="7"/>
  <c r="BB32" i="7" s="1"/>
  <c r="BA31" i="7"/>
  <c r="BB31" i="7" s="1"/>
  <c r="BA30" i="7"/>
  <c r="BB30" i="7" s="1"/>
  <c r="BA29" i="7"/>
  <c r="BB29" i="7" s="1"/>
  <c r="BA28" i="7"/>
  <c r="BB28" i="7" s="1"/>
  <c r="BA27" i="7"/>
  <c r="BB27" i="7" s="1"/>
  <c r="BA26" i="7"/>
  <c r="BB26" i="7" s="1"/>
  <c r="BA25" i="7"/>
  <c r="BB25" i="7" s="1"/>
  <c r="BA24" i="7"/>
  <c r="BB24" i="7" s="1"/>
  <c r="BA23" i="7"/>
  <c r="BB23" i="7" s="1"/>
  <c r="BA22" i="7"/>
  <c r="BB22" i="7" s="1"/>
  <c r="BA21" i="7"/>
  <c r="BB21" i="7" s="1"/>
  <c r="BA20" i="7"/>
  <c r="BB20" i="7" s="1"/>
  <c r="BA19" i="7"/>
  <c r="BB19" i="7" s="1"/>
  <c r="BA18" i="7"/>
  <c r="BB18" i="7" s="1"/>
  <c r="BA17" i="7"/>
  <c r="BB17" i="7" s="1"/>
  <c r="N82" i="7"/>
  <c r="O82" i="7" s="1"/>
  <c r="N81" i="7"/>
  <c r="O81" i="7" s="1"/>
  <c r="N80" i="7"/>
  <c r="O80" i="7" s="1"/>
  <c r="N79" i="7"/>
  <c r="O79" i="7" s="1"/>
  <c r="N78" i="7"/>
  <c r="O78" i="7" s="1"/>
  <c r="N77" i="7"/>
  <c r="O77" i="7" s="1"/>
  <c r="N76" i="7"/>
  <c r="O76" i="7" s="1"/>
  <c r="N75" i="7"/>
  <c r="O75" i="7" s="1"/>
  <c r="N74" i="7"/>
  <c r="O74" i="7" s="1"/>
  <c r="N73" i="7"/>
  <c r="O73" i="7" s="1"/>
  <c r="N72" i="7"/>
  <c r="O72" i="7" s="1"/>
  <c r="N71" i="7"/>
  <c r="O71" i="7" s="1"/>
  <c r="N70" i="7"/>
  <c r="O70" i="7" s="1"/>
  <c r="N69" i="7"/>
  <c r="O69" i="7" s="1"/>
  <c r="N68" i="7"/>
  <c r="O68" i="7" s="1"/>
  <c r="N67" i="7"/>
  <c r="O67" i="7" s="1"/>
  <c r="N66" i="7"/>
  <c r="O66" i="7" s="1"/>
  <c r="N65" i="7"/>
  <c r="O65" i="7" s="1"/>
  <c r="N64" i="7"/>
  <c r="O64" i="7" s="1"/>
  <c r="N63" i="7"/>
  <c r="O63" i="7" s="1"/>
  <c r="N62" i="7"/>
  <c r="O62" i="7" s="1"/>
  <c r="N61" i="7"/>
  <c r="O61" i="7" s="1"/>
  <c r="N60" i="7"/>
  <c r="O60" i="7" s="1"/>
  <c r="N59" i="7"/>
  <c r="O59" i="7" s="1"/>
  <c r="N58" i="7"/>
  <c r="O58" i="7" s="1"/>
  <c r="N56" i="7"/>
  <c r="O56" i="7" s="1"/>
  <c r="N55" i="7"/>
  <c r="O55" i="7" s="1"/>
  <c r="N54" i="7"/>
  <c r="O54" i="7" s="1"/>
  <c r="N53" i="7"/>
  <c r="O53" i="7" s="1"/>
  <c r="N52" i="7"/>
  <c r="O52" i="7" s="1"/>
  <c r="N51" i="7"/>
  <c r="O51" i="7" s="1"/>
  <c r="N50" i="7"/>
  <c r="O50" i="7" s="1"/>
  <c r="N49" i="7"/>
  <c r="O49" i="7" s="1"/>
  <c r="N48" i="7"/>
  <c r="O48" i="7" s="1"/>
  <c r="N47" i="7"/>
  <c r="O47" i="7" s="1"/>
  <c r="N46" i="7"/>
  <c r="O46" i="7" s="1"/>
  <c r="O45" i="7"/>
  <c r="N44" i="7"/>
  <c r="N43" i="7"/>
  <c r="O43" i="7" s="1"/>
  <c r="N42" i="7"/>
  <c r="O42" i="7" s="1"/>
  <c r="N41" i="7"/>
  <c r="O41" i="7" s="1"/>
  <c r="N40" i="7"/>
  <c r="O40" i="7" s="1"/>
  <c r="N39" i="7"/>
  <c r="O39" i="7" s="1"/>
  <c r="N38" i="7"/>
  <c r="O38" i="7" s="1"/>
  <c r="N37" i="7"/>
  <c r="O37" i="7" s="1"/>
  <c r="N36" i="7"/>
  <c r="O36" i="7" s="1"/>
  <c r="N35" i="7"/>
  <c r="O35" i="7" s="1"/>
  <c r="N34" i="7"/>
  <c r="O34" i="7" s="1"/>
  <c r="N33" i="7"/>
  <c r="O33" i="7" s="1"/>
  <c r="N32" i="7"/>
  <c r="O32" i="7" s="1"/>
  <c r="N31" i="7"/>
  <c r="O31" i="7" s="1"/>
  <c r="N30" i="7"/>
  <c r="O30" i="7" s="1"/>
  <c r="N29" i="7"/>
  <c r="O29" i="7" s="1"/>
  <c r="N28" i="7"/>
  <c r="O28" i="7" s="1"/>
  <c r="N27" i="7"/>
  <c r="O27" i="7" s="1"/>
  <c r="N26" i="7"/>
  <c r="O26" i="7" s="1"/>
  <c r="N25" i="7"/>
  <c r="O25" i="7" s="1"/>
  <c r="N24" i="7"/>
  <c r="O24" i="7" s="1"/>
  <c r="N23" i="7"/>
  <c r="O23" i="7" s="1"/>
  <c r="N22" i="7"/>
  <c r="O22" i="7" s="1"/>
  <c r="N21" i="7"/>
  <c r="O21" i="7" s="1"/>
  <c r="N20" i="7"/>
  <c r="O20" i="7" s="1"/>
  <c r="N19" i="7"/>
  <c r="O19" i="7" s="1"/>
  <c r="N18" i="7"/>
  <c r="O18" i="7" s="1"/>
  <c r="N17" i="7"/>
  <c r="O17" i="7" s="1"/>
  <c r="J82" i="7"/>
  <c r="K82" i="7" s="1"/>
  <c r="J81" i="7"/>
  <c r="K81" i="7" s="1"/>
  <c r="J80" i="7"/>
  <c r="K80" i="7" s="1"/>
  <c r="J79" i="7"/>
  <c r="K79" i="7" s="1"/>
  <c r="J78" i="7"/>
  <c r="K78" i="7" s="1"/>
  <c r="J77" i="7"/>
  <c r="K77" i="7" s="1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J67" i="7"/>
  <c r="K67" i="7" s="1"/>
  <c r="J66" i="7"/>
  <c r="K66" i="7" s="1"/>
  <c r="J65" i="7"/>
  <c r="K65" i="7" s="1"/>
  <c r="J64" i="7"/>
  <c r="K64" i="7" s="1"/>
  <c r="J63" i="7"/>
  <c r="K63" i="7" s="1"/>
  <c r="J62" i="7"/>
  <c r="K62" i="7" s="1"/>
  <c r="J61" i="7"/>
  <c r="K61" i="7" s="1"/>
  <c r="J60" i="7"/>
  <c r="K60" i="7" s="1"/>
  <c r="J59" i="7"/>
  <c r="K59" i="7" s="1"/>
  <c r="J58" i="7"/>
  <c r="K58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J50" i="7"/>
  <c r="K50" i="7" s="1"/>
  <c r="J49" i="7"/>
  <c r="K49" i="7" s="1"/>
  <c r="J48" i="7"/>
  <c r="K48" i="7" s="1"/>
  <c r="J47" i="7"/>
  <c r="K47" i="7" s="1"/>
  <c r="J46" i="7"/>
  <c r="K46" i="7" s="1"/>
  <c r="J45" i="7"/>
  <c r="K45" i="7" s="1"/>
  <c r="J44" i="7"/>
  <c r="K44" i="7" s="1"/>
  <c r="J43" i="7"/>
  <c r="K43" i="7" s="1"/>
  <c r="J42" i="7"/>
  <c r="K42" i="7" s="1"/>
  <c r="J41" i="7"/>
  <c r="K41" i="7" s="1"/>
  <c r="J40" i="7"/>
  <c r="K40" i="7" s="1"/>
  <c r="J39" i="7"/>
  <c r="K39" i="7" s="1"/>
  <c r="J38" i="7"/>
  <c r="K38" i="7" s="1"/>
  <c r="J37" i="7"/>
  <c r="K37" i="7" s="1"/>
  <c r="J36" i="7"/>
  <c r="K36" i="7" s="1"/>
  <c r="J35" i="7"/>
  <c r="K35" i="7" s="1"/>
  <c r="J34" i="7"/>
  <c r="K34" i="7" s="1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E81" i="7"/>
  <c r="F81" i="7" s="1"/>
  <c r="E80" i="7"/>
  <c r="F80" i="7" s="1"/>
  <c r="E79" i="7"/>
  <c r="F79" i="7" s="1"/>
  <c r="E78" i="7"/>
  <c r="F78" i="7" s="1"/>
  <c r="E77" i="7"/>
  <c r="F77" i="7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A20" i="42" l="1"/>
  <c r="A24" i="42"/>
  <c r="A28" i="42"/>
  <c r="A32" i="42"/>
  <c r="A36" i="42"/>
  <c r="A40" i="42"/>
  <c r="A44" i="42"/>
  <c r="A48" i="42"/>
  <c r="A52" i="42"/>
  <c r="A56" i="42"/>
  <c r="A60" i="42"/>
  <c r="A64" i="42"/>
  <c r="A68" i="42"/>
  <c r="A72" i="42"/>
  <c r="A76" i="42"/>
  <c r="A80" i="42"/>
  <c r="A17" i="42"/>
  <c r="A21" i="42"/>
  <c r="A25" i="42"/>
  <c r="A29" i="42"/>
  <c r="A33" i="42"/>
  <c r="A37" i="42"/>
  <c r="A41" i="42"/>
  <c r="A45" i="42"/>
  <c r="A49" i="42"/>
  <c r="A53" i="42"/>
  <c r="A57" i="42"/>
  <c r="A61" i="42"/>
  <c r="A65" i="42"/>
  <c r="A69" i="42"/>
  <c r="A73" i="42"/>
  <c r="A77" i="42"/>
  <c r="A81" i="42"/>
  <c r="A18" i="42"/>
  <c r="A22" i="42"/>
  <c r="A26" i="42"/>
  <c r="A30" i="42"/>
  <c r="A34" i="42"/>
  <c r="A38" i="42"/>
  <c r="A42" i="42"/>
  <c r="A46" i="42"/>
  <c r="A50" i="42"/>
  <c r="A54" i="42"/>
  <c r="A58" i="42"/>
  <c r="A62" i="42"/>
  <c r="A66" i="42"/>
  <c r="A70" i="42"/>
  <c r="A74" i="42"/>
  <c r="A78" i="42"/>
  <c r="A82" i="42"/>
  <c r="A19" i="42"/>
  <c r="A23" i="42"/>
  <c r="A27" i="42"/>
  <c r="A31" i="42"/>
  <c r="A35" i="42"/>
  <c r="A39" i="42"/>
  <c r="A43" i="42"/>
  <c r="A47" i="42"/>
  <c r="A51" i="42"/>
  <c r="A55" i="42"/>
  <c r="A59" i="42"/>
  <c r="A63" i="42"/>
  <c r="A67" i="42"/>
  <c r="A71" i="42"/>
  <c r="A75" i="42"/>
  <c r="A79" i="42"/>
  <c r="A20" i="8"/>
  <c r="A24" i="8"/>
  <c r="A28" i="8"/>
  <c r="A32" i="8"/>
  <c r="A36" i="8"/>
  <c r="A40" i="8"/>
  <c r="A44" i="8"/>
  <c r="A48" i="8"/>
  <c r="A82" i="8"/>
  <c r="J82" i="6" s="1"/>
  <c r="A19" i="8"/>
  <c r="A23" i="8"/>
  <c r="A27" i="8"/>
  <c r="A31" i="8"/>
  <c r="A35" i="8"/>
  <c r="A39" i="8"/>
  <c r="A43" i="8"/>
  <c r="A47" i="8"/>
  <c r="A52" i="8"/>
  <c r="A56" i="8"/>
  <c r="A60" i="8"/>
  <c r="A64" i="8"/>
  <c r="A68" i="8"/>
  <c r="A72" i="8"/>
  <c r="A76" i="8"/>
  <c r="A80" i="8"/>
  <c r="A22" i="7"/>
  <c r="A30" i="7"/>
  <c r="A38" i="7"/>
  <c r="A46" i="7"/>
  <c r="A54" i="7"/>
  <c r="A67" i="7"/>
  <c r="A18" i="7"/>
  <c r="A26" i="7"/>
  <c r="A34" i="7"/>
  <c r="A42" i="7"/>
  <c r="A50" i="7"/>
  <c r="A59" i="7"/>
  <c r="A63" i="7"/>
  <c r="A20" i="3"/>
  <c r="A24" i="3"/>
  <c r="A28" i="3"/>
  <c r="A32" i="3"/>
  <c r="A36" i="3"/>
  <c r="A40" i="3"/>
  <c r="A44" i="3"/>
  <c r="A48" i="3"/>
  <c r="A52" i="3"/>
  <c r="A56" i="3"/>
  <c r="A60" i="3"/>
  <c r="A68" i="3"/>
  <c r="A72" i="3"/>
  <c r="A76" i="3"/>
  <c r="A17" i="3"/>
  <c r="A21" i="3"/>
  <c r="A25" i="3"/>
  <c r="A29" i="3"/>
  <c r="A33" i="3"/>
  <c r="A37" i="3"/>
  <c r="A41" i="3"/>
  <c r="A45" i="3"/>
  <c r="A49" i="3"/>
  <c r="A53" i="3"/>
  <c r="A57" i="3"/>
  <c r="A61" i="3"/>
  <c r="A65" i="3"/>
  <c r="A69" i="3"/>
  <c r="A73" i="3"/>
  <c r="A77" i="3"/>
  <c r="A81" i="3"/>
  <c r="A26" i="3"/>
  <c r="A30" i="3"/>
  <c r="A34" i="3"/>
  <c r="A38" i="3"/>
  <c r="A42" i="3"/>
  <c r="A46" i="3"/>
  <c r="A50" i="3"/>
  <c r="A54" i="3"/>
  <c r="A58" i="3"/>
  <c r="A62" i="3"/>
  <c r="A66" i="3"/>
  <c r="A70" i="3"/>
  <c r="A74" i="3"/>
  <c r="A78" i="3"/>
  <c r="A82" i="3"/>
  <c r="H82" i="6" s="1"/>
  <c r="A19" i="3"/>
  <c r="A23" i="3"/>
  <c r="A27" i="3"/>
  <c r="A31" i="3"/>
  <c r="A35" i="3"/>
  <c r="A39" i="3"/>
  <c r="A43" i="3"/>
  <c r="A47" i="3"/>
  <c r="A51" i="3"/>
  <c r="A55" i="3"/>
  <c r="A59" i="3"/>
  <c r="A67" i="3"/>
  <c r="A71" i="3"/>
  <c r="A75" i="3"/>
  <c r="A79" i="3"/>
  <c r="A19" i="7"/>
  <c r="A23" i="7"/>
  <c r="A27" i="7"/>
  <c r="A31" i="7"/>
  <c r="A35" i="7"/>
  <c r="A39" i="7"/>
  <c r="A47" i="7"/>
  <c r="A51" i="7"/>
  <c r="A55" i="7"/>
  <c r="A60" i="7"/>
  <c r="A64" i="7"/>
  <c r="A68" i="7"/>
  <c r="A72" i="7"/>
  <c r="A76" i="7"/>
  <c r="A80" i="7"/>
  <c r="A20" i="7"/>
  <c r="A24" i="7"/>
  <c r="A28" i="7"/>
  <c r="A32" i="7"/>
  <c r="A36" i="7"/>
  <c r="A40" i="7"/>
  <c r="A48" i="7"/>
  <c r="A52" i="7"/>
  <c r="A56" i="7"/>
  <c r="A61" i="7"/>
  <c r="A65" i="7"/>
  <c r="A69" i="7"/>
  <c r="A73" i="7"/>
  <c r="A77" i="7"/>
  <c r="A81" i="7"/>
  <c r="A17" i="7"/>
  <c r="A21" i="7"/>
  <c r="A25" i="7"/>
  <c r="A29" i="7"/>
  <c r="A33" i="7"/>
  <c r="A37" i="7"/>
  <c r="A41" i="7"/>
  <c r="A45" i="7"/>
  <c r="A49" i="7"/>
  <c r="A53" i="7"/>
  <c r="A58" i="7"/>
  <c r="A62" i="7"/>
  <c r="A66" i="7"/>
  <c r="A70" i="7"/>
  <c r="A74" i="7"/>
  <c r="A71" i="7"/>
  <c r="A79" i="7"/>
  <c r="A82" i="7"/>
  <c r="I82" i="6" s="1"/>
  <c r="A19" i="40"/>
  <c r="A18" i="40"/>
  <c r="M82" i="6"/>
  <c r="J45" i="6"/>
  <c r="DB72" i="6"/>
  <c r="R72" i="6" s="1"/>
  <c r="DB80" i="6"/>
  <c r="DC80" i="6" s="1"/>
  <c r="DB81" i="6"/>
  <c r="R81" i="6" s="1"/>
  <c r="DB74" i="6"/>
  <c r="R74" i="6" s="1"/>
  <c r="A78" i="40"/>
  <c r="A24" i="40"/>
  <c r="A28" i="40"/>
  <c r="A32" i="40"/>
  <c r="A36" i="40"/>
  <c r="A40" i="40"/>
  <c r="A44" i="40"/>
  <c r="A48" i="40"/>
  <c r="A52" i="40"/>
  <c r="A56" i="40"/>
  <c r="A60" i="40"/>
  <c r="A64" i="40"/>
  <c r="A68" i="40"/>
  <c r="A72" i="40"/>
  <c r="A76" i="40"/>
  <c r="A80" i="40"/>
  <c r="A79" i="40"/>
  <c r="A77" i="40"/>
  <c r="A81" i="40"/>
  <c r="A82" i="40"/>
  <c r="O82" i="6" s="1"/>
  <c r="O44" i="7"/>
  <c r="A44" i="7" s="1"/>
  <c r="F43" i="7"/>
  <c r="A43" i="7" s="1"/>
  <c r="K5" i="19"/>
  <c r="K4" i="19" s="1"/>
  <c r="A23" i="40"/>
  <c r="A27" i="40"/>
  <c r="A31" i="40"/>
  <c r="A35" i="40"/>
  <c r="A39" i="40"/>
  <c r="A43" i="40"/>
  <c r="A47" i="40"/>
  <c r="A51" i="40"/>
  <c r="A55" i="40"/>
  <c r="A59" i="40"/>
  <c r="A63" i="40"/>
  <c r="A67" i="40"/>
  <c r="A71" i="40"/>
  <c r="A75" i="40"/>
  <c r="A22" i="40"/>
  <c r="A26" i="40"/>
  <c r="A30" i="40"/>
  <c r="A34" i="40"/>
  <c r="A38" i="40"/>
  <c r="A42" i="40"/>
  <c r="A46" i="40"/>
  <c r="A50" i="40"/>
  <c r="A54" i="40"/>
  <c r="A58" i="40"/>
  <c r="A62" i="40"/>
  <c r="A66" i="40"/>
  <c r="A70" i="40"/>
  <c r="A74" i="40"/>
  <c r="A25" i="40"/>
  <c r="A29" i="40"/>
  <c r="A33" i="40"/>
  <c r="A37" i="40"/>
  <c r="A41" i="40"/>
  <c r="A45" i="40"/>
  <c r="A49" i="40"/>
  <c r="A53" i="40"/>
  <c r="A57" i="40"/>
  <c r="A61" i="40"/>
  <c r="A65" i="40"/>
  <c r="A69" i="40"/>
  <c r="A73" i="40"/>
  <c r="DB48" i="6"/>
  <c r="R48" i="6" s="1"/>
  <c r="DB56" i="6"/>
  <c r="R56" i="6" s="1"/>
  <c r="DB64" i="6"/>
  <c r="DB65" i="6"/>
  <c r="R65" i="6" s="1"/>
  <c r="DB73" i="6"/>
  <c r="R73" i="6" s="1"/>
  <c r="AK19" i="6"/>
  <c r="AL19" i="6" s="1"/>
  <c r="AK23" i="6"/>
  <c r="AL23" i="6" s="1"/>
  <c r="AK27" i="6"/>
  <c r="AL27" i="6" s="1"/>
  <c r="AK31" i="6"/>
  <c r="AL31" i="6" s="1"/>
  <c r="AK35" i="6"/>
  <c r="AL35" i="6" s="1"/>
  <c r="AK39" i="6"/>
  <c r="AL39" i="6" s="1"/>
  <c r="AK43" i="6"/>
  <c r="AK47" i="6"/>
  <c r="AL47" i="6" s="1"/>
  <c r="AK51" i="6"/>
  <c r="AL51" i="6" s="1"/>
  <c r="AK55" i="6"/>
  <c r="AL55" i="6" s="1"/>
  <c r="AK59" i="6"/>
  <c r="AL59" i="6" s="1"/>
  <c r="AK63" i="6"/>
  <c r="AL63" i="6" s="1"/>
  <c r="AK67" i="6"/>
  <c r="AL67" i="6" s="1"/>
  <c r="AK71" i="6"/>
  <c r="AL71" i="6" s="1"/>
  <c r="DB41" i="6"/>
  <c r="R41" i="6" s="1"/>
  <c r="AK20" i="6"/>
  <c r="AL20" i="6" s="1"/>
  <c r="AK24" i="6"/>
  <c r="AL24" i="6" s="1"/>
  <c r="AK28" i="6"/>
  <c r="AL28" i="6" s="1"/>
  <c r="AK32" i="6"/>
  <c r="AL32" i="6" s="1"/>
  <c r="AK36" i="6"/>
  <c r="AL36" i="6" s="1"/>
  <c r="AK40" i="6"/>
  <c r="AK48" i="6"/>
  <c r="AL48" i="6" s="1"/>
  <c r="AK52" i="6"/>
  <c r="AL52" i="6" s="1"/>
  <c r="AK56" i="6"/>
  <c r="AL56" i="6" s="1"/>
  <c r="AK60" i="6"/>
  <c r="AL60" i="6" s="1"/>
  <c r="AK64" i="6"/>
  <c r="AL64" i="6" s="1"/>
  <c r="AK68" i="6"/>
  <c r="AL68" i="6" s="1"/>
  <c r="AK29" i="6"/>
  <c r="AL29" i="6" s="1"/>
  <c r="AK65" i="6"/>
  <c r="AL65" i="6" s="1"/>
  <c r="AK72" i="6"/>
  <c r="AL72" i="6" s="1"/>
  <c r="AK76" i="6"/>
  <c r="AL76" i="6" s="1"/>
  <c r="AK80" i="6"/>
  <c r="AL80" i="6" s="1"/>
  <c r="DB71" i="6"/>
  <c r="R71" i="6" s="1"/>
  <c r="AK17" i="6"/>
  <c r="AL17" i="6" s="1"/>
  <c r="AK21" i="6"/>
  <c r="AL21" i="6" s="1"/>
  <c r="AK25" i="6"/>
  <c r="AL25" i="6" s="1"/>
  <c r="AK33" i="6"/>
  <c r="AL33" i="6" s="1"/>
  <c r="AK37" i="6"/>
  <c r="AL37" i="6" s="1"/>
  <c r="AK41" i="6"/>
  <c r="AL41" i="6" s="1"/>
  <c r="AK49" i="6"/>
  <c r="AK53" i="6"/>
  <c r="AL53" i="6" s="1"/>
  <c r="AK57" i="6"/>
  <c r="AL57" i="6" s="1"/>
  <c r="AK61" i="6"/>
  <c r="AL61" i="6" s="1"/>
  <c r="AK69" i="6"/>
  <c r="AL69" i="6" s="1"/>
  <c r="AK73" i="6"/>
  <c r="AL73" i="6" s="1"/>
  <c r="AK77" i="6"/>
  <c r="AL77" i="6" s="1"/>
  <c r="AK81" i="6"/>
  <c r="AL81" i="6" s="1"/>
  <c r="AK18" i="6"/>
  <c r="AL18" i="6" s="1"/>
  <c r="AK22" i="6"/>
  <c r="AL22" i="6" s="1"/>
  <c r="AK26" i="6"/>
  <c r="AL26" i="6" s="1"/>
  <c r="AK30" i="6"/>
  <c r="AL30" i="6" s="1"/>
  <c r="AK34" i="6"/>
  <c r="AL34" i="6" s="1"/>
  <c r="AK38" i="6"/>
  <c r="AL38" i="6" s="1"/>
  <c r="AK42" i="6"/>
  <c r="AL42" i="6" s="1"/>
  <c r="AK46" i="6"/>
  <c r="AL46" i="6" s="1"/>
  <c r="AK50" i="6"/>
  <c r="AL50" i="6" s="1"/>
  <c r="AK54" i="6"/>
  <c r="AL54" i="6" s="1"/>
  <c r="AK58" i="6"/>
  <c r="AL58" i="6" s="1"/>
  <c r="AK62" i="6"/>
  <c r="AL62" i="6" s="1"/>
  <c r="AK66" i="6"/>
  <c r="AL66" i="6" s="1"/>
  <c r="AK70" i="6"/>
  <c r="AL70" i="6" s="1"/>
  <c r="AK74" i="6"/>
  <c r="AL74" i="6" s="1"/>
  <c r="AK78" i="6"/>
  <c r="AL78" i="6" s="1"/>
  <c r="AK75" i="6"/>
  <c r="AL75" i="6" s="1"/>
  <c r="AK79" i="6"/>
  <c r="AL79" i="6" s="1"/>
  <c r="AJ13" i="6"/>
  <c r="DB57" i="6"/>
  <c r="R57" i="6" s="1"/>
  <c r="AK45" i="6"/>
  <c r="AL45" i="6" s="1"/>
  <c r="DB66" i="6"/>
  <c r="R66" i="6" s="1"/>
  <c r="DB45" i="6"/>
  <c r="R45" i="6" s="1"/>
  <c r="DB17" i="6"/>
  <c r="R17" i="6" s="1"/>
  <c r="DB34" i="6"/>
  <c r="R34" i="6" s="1"/>
  <c r="DB49" i="6"/>
  <c r="R49" i="6" s="1"/>
  <c r="BJ13" i="6"/>
  <c r="BL28" i="6"/>
  <c r="BM28" i="6" s="1"/>
  <c r="DB50" i="6"/>
  <c r="R50" i="6" s="1"/>
  <c r="DB24" i="6"/>
  <c r="R24" i="6" s="1"/>
  <c r="DB25" i="6"/>
  <c r="R25" i="6" s="1"/>
  <c r="DB33" i="6"/>
  <c r="R33" i="6" s="1"/>
  <c r="BL17" i="6"/>
  <c r="BM17" i="6" s="1"/>
  <c r="BL25" i="6"/>
  <c r="BM25" i="6" s="1"/>
  <c r="BL33" i="6"/>
  <c r="BM33" i="6" s="1"/>
  <c r="BL41" i="6"/>
  <c r="BM41" i="6" s="1"/>
  <c r="BL49" i="6"/>
  <c r="BM49" i="6" s="1"/>
  <c r="BL57" i="6"/>
  <c r="BM57" i="6" s="1"/>
  <c r="BL65" i="6"/>
  <c r="BM65" i="6" s="1"/>
  <c r="BL73" i="6"/>
  <c r="BM73" i="6" s="1"/>
  <c r="BL81" i="6"/>
  <c r="BM81" i="6" s="1"/>
  <c r="BL20" i="6"/>
  <c r="BM20" i="6" s="1"/>
  <c r="BL36" i="6"/>
  <c r="BM36" i="6" s="1"/>
  <c r="BL44" i="6"/>
  <c r="BM44" i="6" s="1"/>
  <c r="BL52" i="6"/>
  <c r="BM52" i="6" s="1"/>
  <c r="BL60" i="6"/>
  <c r="BM60" i="6" s="1"/>
  <c r="BL68" i="6"/>
  <c r="BM68" i="6" s="1"/>
  <c r="BL76" i="6"/>
  <c r="BM76" i="6" s="1"/>
  <c r="DB70" i="6"/>
  <c r="R70" i="6" s="1"/>
  <c r="BL26" i="6"/>
  <c r="BM26" i="6" s="1"/>
  <c r="BL47" i="6"/>
  <c r="BM47" i="6" s="1"/>
  <c r="BL58" i="6"/>
  <c r="BM58" i="6" s="1"/>
  <c r="BL66" i="6"/>
  <c r="BM66" i="6" s="1"/>
  <c r="BL74" i="6"/>
  <c r="BM74" i="6" s="1"/>
  <c r="DB38" i="6"/>
  <c r="R38" i="6" s="1"/>
  <c r="DB39" i="6"/>
  <c r="R39" i="6" s="1"/>
  <c r="DB62" i="6"/>
  <c r="R62" i="6" s="1"/>
  <c r="BL31" i="6"/>
  <c r="BM31" i="6" s="1"/>
  <c r="BL42" i="6"/>
  <c r="BM42" i="6" s="1"/>
  <c r="BL55" i="6"/>
  <c r="BM55" i="6" s="1"/>
  <c r="BL71" i="6"/>
  <c r="BM71" i="6" s="1"/>
  <c r="DB63" i="6"/>
  <c r="BL18" i="6"/>
  <c r="BM18" i="6" s="1"/>
  <c r="BL39" i="6"/>
  <c r="BM39" i="6" s="1"/>
  <c r="BL50" i="6"/>
  <c r="BM50" i="6" s="1"/>
  <c r="BL63" i="6"/>
  <c r="BM63" i="6" s="1"/>
  <c r="BL79" i="6"/>
  <c r="BM79" i="6" s="1"/>
  <c r="DB22" i="6"/>
  <c r="R22" i="6" s="1"/>
  <c r="DB46" i="6"/>
  <c r="R46" i="6" s="1"/>
  <c r="DB47" i="6"/>
  <c r="R47" i="6" s="1"/>
  <c r="DB78" i="6"/>
  <c r="R78" i="6" s="1"/>
  <c r="DB79" i="6"/>
  <c r="R79" i="6" s="1"/>
  <c r="BL12" i="6"/>
  <c r="BL22" i="6"/>
  <c r="BM22" i="6" s="1"/>
  <c r="BL30" i="6"/>
  <c r="BM30" i="6" s="1"/>
  <c r="BL38" i="6"/>
  <c r="BM38" i="6" s="1"/>
  <c r="BL46" i="6"/>
  <c r="BM46" i="6" s="1"/>
  <c r="BL54" i="6"/>
  <c r="BM54" i="6" s="1"/>
  <c r="BL62" i="6"/>
  <c r="BM62" i="6" s="1"/>
  <c r="BL70" i="6"/>
  <c r="BM70" i="6" s="1"/>
  <c r="BL78" i="6"/>
  <c r="BM78" i="6" s="1"/>
  <c r="DB18" i="6"/>
  <c r="R18" i="6" s="1"/>
  <c r="DB40" i="6"/>
  <c r="R40" i="6" s="1"/>
  <c r="DB54" i="6"/>
  <c r="R54" i="6" s="1"/>
  <c r="BL23" i="6"/>
  <c r="BM23" i="6" s="1"/>
  <c r="BL34" i="6"/>
  <c r="BM34" i="6" s="1"/>
  <c r="BL11" i="6"/>
  <c r="BL19" i="6"/>
  <c r="BM19" i="6" s="1"/>
  <c r="BL21" i="6"/>
  <c r="BM21" i="6" s="1"/>
  <c r="BL24" i="6"/>
  <c r="BM24" i="6" s="1"/>
  <c r="BL27" i="6"/>
  <c r="BM27" i="6" s="1"/>
  <c r="BL29" i="6"/>
  <c r="BM29" i="6" s="1"/>
  <c r="BL32" i="6"/>
  <c r="BM32" i="6" s="1"/>
  <c r="BL35" i="6"/>
  <c r="BM35" i="6" s="1"/>
  <c r="BL37" i="6"/>
  <c r="BM37" i="6" s="1"/>
  <c r="BL40" i="6"/>
  <c r="BM40" i="6" s="1"/>
  <c r="BL43" i="6"/>
  <c r="BM43" i="6" s="1"/>
  <c r="BL45" i="6"/>
  <c r="BM45" i="6" s="1"/>
  <c r="BL48" i="6"/>
  <c r="BM48" i="6" s="1"/>
  <c r="BL51" i="6"/>
  <c r="BM51" i="6" s="1"/>
  <c r="BL53" i="6"/>
  <c r="BM53" i="6" s="1"/>
  <c r="BL56" i="6"/>
  <c r="BM56" i="6" s="1"/>
  <c r="BL59" i="6"/>
  <c r="BM59" i="6" s="1"/>
  <c r="BL61" i="6"/>
  <c r="BM61" i="6" s="1"/>
  <c r="BL64" i="6"/>
  <c r="BM64" i="6" s="1"/>
  <c r="BL67" i="6"/>
  <c r="BM67" i="6" s="1"/>
  <c r="BL69" i="6"/>
  <c r="BM69" i="6" s="1"/>
  <c r="BL72" i="6"/>
  <c r="BM72" i="6" s="1"/>
  <c r="BL75" i="6"/>
  <c r="BM75" i="6" s="1"/>
  <c r="BL77" i="6"/>
  <c r="BM77" i="6" s="1"/>
  <c r="BL80" i="6"/>
  <c r="BM80" i="6" s="1"/>
  <c r="DB16" i="6"/>
  <c r="DB30" i="6"/>
  <c r="R30" i="6" s="1"/>
  <c r="DB42" i="6"/>
  <c r="R42" i="6" s="1"/>
  <c r="DB55" i="6"/>
  <c r="R55" i="6" s="1"/>
  <c r="DB20" i="6"/>
  <c r="R20" i="6" s="1"/>
  <c r="DB37" i="6"/>
  <c r="R37" i="6" s="1"/>
  <c r="DB21" i="6"/>
  <c r="R21" i="6" s="1"/>
  <c r="DB27" i="6"/>
  <c r="R27" i="6" s="1"/>
  <c r="DB35" i="6"/>
  <c r="R35" i="6" s="1"/>
  <c r="DB28" i="6"/>
  <c r="R28" i="6" s="1"/>
  <c r="DB36" i="6"/>
  <c r="R36" i="6" s="1"/>
  <c r="DB29" i="6"/>
  <c r="R29" i="6" s="1"/>
  <c r="DB59" i="6"/>
  <c r="R59" i="6" s="1"/>
  <c r="DB76" i="6"/>
  <c r="R76" i="6" s="1"/>
  <c r="DB75" i="6"/>
  <c r="R75" i="6" s="1"/>
  <c r="DB58" i="6"/>
  <c r="R58" i="6" s="1"/>
  <c r="DB68" i="6"/>
  <c r="R68" i="6" s="1"/>
  <c r="DB77" i="6"/>
  <c r="R77" i="6" s="1"/>
  <c r="DB23" i="6"/>
  <c r="R23" i="6" s="1"/>
  <c r="DB31" i="6"/>
  <c r="R31" i="6" s="1"/>
  <c r="DB67" i="6"/>
  <c r="R67" i="6" s="1"/>
  <c r="DB60" i="6"/>
  <c r="R60" i="6" s="1"/>
  <c r="DB69" i="6"/>
  <c r="R69" i="6" s="1"/>
  <c r="DB32" i="6"/>
  <c r="R32" i="6" s="1"/>
  <c r="DB19" i="6"/>
  <c r="R19" i="6" s="1"/>
  <c r="DB51" i="6"/>
  <c r="R51" i="6" s="1"/>
  <c r="DB52" i="6"/>
  <c r="R52" i="6" s="1"/>
  <c r="DB61" i="6"/>
  <c r="R61" i="6" s="1"/>
  <c r="DB43" i="6"/>
  <c r="R43" i="6" s="1"/>
  <c r="DB44" i="6"/>
  <c r="R44" i="6" s="1"/>
  <c r="DB53" i="6"/>
  <c r="R53" i="6" s="1"/>
  <c r="DB26" i="6"/>
  <c r="R26" i="6" s="1"/>
  <c r="AK44" i="6"/>
  <c r="AL44" i="6" s="1"/>
  <c r="DB13" i="6"/>
  <c r="DA13" i="6"/>
  <c r="BL16" i="6"/>
  <c r="BK13" i="6"/>
  <c r="BI13" i="6"/>
  <c r="AK12" i="6"/>
  <c r="AK16" i="6"/>
  <c r="AI13" i="6"/>
  <c r="AK11" i="6"/>
  <c r="D1" i="42"/>
  <c r="C1" i="42"/>
  <c r="E16" i="42"/>
  <c r="E133" i="42" s="1"/>
  <c r="D13" i="42"/>
  <c r="C13" i="42"/>
  <c r="E12" i="42"/>
  <c r="E11" i="42"/>
  <c r="BC1" i="7"/>
  <c r="BD16" i="7"/>
  <c r="BC13" i="7"/>
  <c r="BD12" i="7"/>
  <c r="BD11" i="7"/>
  <c r="DC74" i="6" l="1"/>
  <c r="DC81" i="6"/>
  <c r="DC72" i="6"/>
  <c r="R16" i="6"/>
  <c r="BE16" i="7"/>
  <c r="BE133" i="7" s="1"/>
  <c r="BD133" i="7"/>
  <c r="F16" i="42"/>
  <c r="F133" i="42" s="1"/>
  <c r="AL16" i="6"/>
  <c r="BM16" i="6"/>
  <c r="DC48" i="6"/>
  <c r="DC56" i="6"/>
  <c r="DC64" i="6"/>
  <c r="DC65" i="6"/>
  <c r="DC73" i="6"/>
  <c r="DC71" i="6"/>
  <c r="D136" i="42"/>
  <c r="C136" i="42"/>
  <c r="AL43" i="6"/>
  <c r="AL49" i="6"/>
  <c r="AL40" i="6"/>
  <c r="BC136" i="7"/>
  <c r="DC41" i="6"/>
  <c r="DC57" i="6"/>
  <c r="AK13" i="6"/>
  <c r="DC66" i="6"/>
  <c r="DC62" i="6"/>
  <c r="DC45" i="6"/>
  <c r="DC49" i="6"/>
  <c r="DC17" i="6"/>
  <c r="DC34" i="6"/>
  <c r="DC18" i="6"/>
  <c r="DC77" i="6"/>
  <c r="DC61" i="6"/>
  <c r="DC21" i="6"/>
  <c r="DC76" i="6"/>
  <c r="DC67" i="6"/>
  <c r="DC46" i="6"/>
  <c r="DC20" i="6"/>
  <c r="DC22" i="6"/>
  <c r="DC19" i="6"/>
  <c r="DC68" i="6"/>
  <c r="DC59" i="6"/>
  <c r="DC58" i="6"/>
  <c r="DC70" i="6"/>
  <c r="DC75" i="6"/>
  <c r="DC78" i="6"/>
  <c r="DC50" i="6"/>
  <c r="DC54" i="6"/>
  <c r="DC51" i="6"/>
  <c r="DC29" i="6"/>
  <c r="DC25" i="6"/>
  <c r="DC27" i="6"/>
  <c r="DC24" i="6"/>
  <c r="DC28" i="6"/>
  <c r="DC38" i="6"/>
  <c r="DC44" i="6"/>
  <c r="DC43" i="6"/>
  <c r="DC40" i="6"/>
  <c r="DC39" i="6"/>
  <c r="DC36" i="6"/>
  <c r="DC42" i="6"/>
  <c r="DC35" i="6"/>
  <c r="DC30" i="6"/>
  <c r="DC23" i="6"/>
  <c r="DC32" i="6"/>
  <c r="DC69" i="6"/>
  <c r="DC79" i="6"/>
  <c r="DC33" i="6"/>
  <c r="DC31" i="6"/>
  <c r="DC63" i="6"/>
  <c r="DC37" i="6"/>
  <c r="DC47" i="6"/>
  <c r="BL13" i="6"/>
  <c r="DC60" i="6"/>
  <c r="DC16" i="6"/>
  <c r="DC53" i="6"/>
  <c r="DC52" i="6"/>
  <c r="DC55" i="6"/>
  <c r="DC26" i="6"/>
  <c r="BD13" i="7"/>
  <c r="E13" i="42"/>
  <c r="AZ1" i="7"/>
  <c r="AY1" i="7"/>
  <c r="AX1" i="7"/>
  <c r="BA16" i="7"/>
  <c r="AZ13" i="7"/>
  <c r="AY13" i="7"/>
  <c r="AX13" i="7"/>
  <c r="BA12" i="7"/>
  <c r="BA11" i="7"/>
  <c r="C138" i="42" l="1"/>
  <c r="D138" i="42"/>
  <c r="BC138" i="7"/>
  <c r="BB16" i="7"/>
  <c r="BB133" i="7" s="1"/>
  <c r="BA133" i="7"/>
  <c r="AX136" i="7"/>
  <c r="AY136" i="7"/>
  <c r="AZ136" i="7"/>
  <c r="BA13" i="7"/>
  <c r="AJ133" i="6" l="1"/>
  <c r="AJ1" i="6" s="1"/>
  <c r="AJ136" i="6" s="1"/>
  <c r="AJ138" i="6" s="1"/>
  <c r="AI133" i="6"/>
  <c r="AI1" i="6" s="1"/>
  <c r="AI136" i="6" s="1"/>
  <c r="AI138" i="6" s="1"/>
  <c r="AY138" i="7"/>
  <c r="BJ133" i="6"/>
  <c r="BJ1" i="6" s="1"/>
  <c r="BJ136" i="6" s="1"/>
  <c r="BJ138" i="6" s="1"/>
  <c r="DA133" i="6"/>
  <c r="DA1" i="6" s="1"/>
  <c r="DA136" i="6" s="1"/>
  <c r="DA138" i="6" s="1"/>
  <c r="AX138" i="7"/>
  <c r="AZ138" i="7"/>
  <c r="CL81" i="6"/>
  <c r="CK81" i="6"/>
  <c r="CL80" i="6"/>
  <c r="CK80" i="6"/>
  <c r="CL79" i="6"/>
  <c r="CK79" i="6"/>
  <c r="CL78" i="6"/>
  <c r="CK78" i="6"/>
  <c r="CL77" i="6"/>
  <c r="CK77" i="6"/>
  <c r="CL76" i="6"/>
  <c r="CK76" i="6"/>
  <c r="CL75" i="6"/>
  <c r="CK75" i="6"/>
  <c r="CL74" i="6"/>
  <c r="CK74" i="6"/>
  <c r="CL73" i="6"/>
  <c r="CK73" i="6"/>
  <c r="CL72" i="6"/>
  <c r="CK72" i="6"/>
  <c r="CL71" i="6"/>
  <c r="CK71" i="6"/>
  <c r="CL70" i="6"/>
  <c r="CK70" i="6"/>
  <c r="CL69" i="6"/>
  <c r="CK69" i="6"/>
  <c r="CL68" i="6"/>
  <c r="CK68" i="6"/>
  <c r="CL67" i="6"/>
  <c r="CK67" i="6"/>
  <c r="CL66" i="6"/>
  <c r="CK66" i="6"/>
  <c r="CL65" i="6"/>
  <c r="CK65" i="6"/>
  <c r="CL64" i="6"/>
  <c r="CK64" i="6"/>
  <c r="CL63" i="6"/>
  <c r="CK63" i="6"/>
  <c r="CL62" i="6"/>
  <c r="CK62" i="6"/>
  <c r="CL61" i="6"/>
  <c r="CK61" i="6"/>
  <c r="CL60" i="6"/>
  <c r="CK60" i="6"/>
  <c r="CL59" i="6"/>
  <c r="CK59" i="6"/>
  <c r="CL58" i="6"/>
  <c r="CK58" i="6"/>
  <c r="CL57" i="6"/>
  <c r="CK57" i="6"/>
  <c r="CL56" i="6"/>
  <c r="CK56" i="6"/>
  <c r="CL55" i="6"/>
  <c r="CK55" i="6"/>
  <c r="CL54" i="6"/>
  <c r="CK54" i="6"/>
  <c r="CL53" i="6"/>
  <c r="CK53" i="6"/>
  <c r="CL52" i="6"/>
  <c r="CK52" i="6"/>
  <c r="CL51" i="6"/>
  <c r="CK51" i="6"/>
  <c r="CL50" i="6"/>
  <c r="CK50" i="6"/>
  <c r="CL49" i="6"/>
  <c r="CK49" i="6"/>
  <c r="CL48" i="6"/>
  <c r="CK48" i="6"/>
  <c r="CL47" i="6"/>
  <c r="CK47" i="6"/>
  <c r="CL46" i="6"/>
  <c r="CK46" i="6"/>
  <c r="CL45" i="6"/>
  <c r="CK45" i="6"/>
  <c r="CL44" i="6"/>
  <c r="CK44" i="6"/>
  <c r="CL43" i="6"/>
  <c r="CK43" i="6"/>
  <c r="CL42" i="6"/>
  <c r="CK42" i="6"/>
  <c r="CL41" i="6"/>
  <c r="CK41" i="6"/>
  <c r="CL40" i="6"/>
  <c r="CK40" i="6"/>
  <c r="CL39" i="6"/>
  <c r="CK39" i="6"/>
  <c r="CL38" i="6"/>
  <c r="CK38" i="6"/>
  <c r="CL37" i="6"/>
  <c r="CK37" i="6"/>
  <c r="CL36" i="6"/>
  <c r="CK36" i="6"/>
  <c r="CL35" i="6"/>
  <c r="CK35" i="6"/>
  <c r="CL34" i="6"/>
  <c r="CK34" i="6"/>
  <c r="CL33" i="6"/>
  <c r="CK33" i="6"/>
  <c r="CL32" i="6"/>
  <c r="CK32" i="6"/>
  <c r="CL31" i="6"/>
  <c r="CK31" i="6"/>
  <c r="CL30" i="6"/>
  <c r="CK30" i="6"/>
  <c r="CL29" i="6"/>
  <c r="CK29" i="6"/>
  <c r="CL28" i="6"/>
  <c r="CK28" i="6"/>
  <c r="CL27" i="6"/>
  <c r="CK27" i="6"/>
  <c r="CL26" i="6"/>
  <c r="CK26" i="6"/>
  <c r="CL25" i="6"/>
  <c r="CK25" i="6"/>
  <c r="CL24" i="6"/>
  <c r="CK24" i="6"/>
  <c r="CL23" i="6"/>
  <c r="CK23" i="6"/>
  <c r="CL22" i="6"/>
  <c r="CK22" i="6"/>
  <c r="CL21" i="6"/>
  <c r="CK21" i="6"/>
  <c r="CL20" i="6"/>
  <c r="CK20" i="6"/>
  <c r="CL19" i="6"/>
  <c r="CK19" i="6"/>
  <c r="CL18" i="6"/>
  <c r="CK18" i="6"/>
  <c r="CL17" i="6"/>
  <c r="CK17" i="6"/>
  <c r="CL16" i="6"/>
  <c r="CK16" i="6"/>
  <c r="CL12" i="6"/>
  <c r="CK12" i="6"/>
  <c r="CK11" i="6"/>
  <c r="CL11" i="6"/>
  <c r="CL9" i="6"/>
  <c r="CK9" i="6"/>
  <c r="CK8" i="6"/>
  <c r="CL8" i="6"/>
  <c r="CK7" i="6"/>
  <c r="CL6" i="6"/>
  <c r="CK6" i="6"/>
  <c r="CK5" i="6"/>
  <c r="CL5" i="6"/>
  <c r="CK4" i="6"/>
  <c r="CK3" i="6"/>
  <c r="CL2" i="6"/>
  <c r="CK2" i="6"/>
  <c r="CH81" i="6"/>
  <c r="CG81" i="6"/>
  <c r="CH80" i="6"/>
  <c r="CG80" i="6"/>
  <c r="CH79" i="6"/>
  <c r="CG79" i="6"/>
  <c r="CH78" i="6"/>
  <c r="CG78" i="6"/>
  <c r="CH77" i="6"/>
  <c r="CG77" i="6"/>
  <c r="CH76" i="6"/>
  <c r="CG76" i="6"/>
  <c r="CH75" i="6"/>
  <c r="CG75" i="6"/>
  <c r="CH74" i="6"/>
  <c r="CG74" i="6"/>
  <c r="CH73" i="6"/>
  <c r="CG73" i="6"/>
  <c r="CH72" i="6"/>
  <c r="CG72" i="6"/>
  <c r="CH71" i="6"/>
  <c r="CG71" i="6"/>
  <c r="CH70" i="6"/>
  <c r="CG70" i="6"/>
  <c r="CH69" i="6"/>
  <c r="CG69" i="6"/>
  <c r="CH68" i="6"/>
  <c r="CG68" i="6"/>
  <c r="CH67" i="6"/>
  <c r="CG67" i="6"/>
  <c r="CH66" i="6"/>
  <c r="CG66" i="6"/>
  <c r="CH65" i="6"/>
  <c r="CG65" i="6"/>
  <c r="CH64" i="6"/>
  <c r="CG64" i="6"/>
  <c r="CH63" i="6"/>
  <c r="CG63" i="6"/>
  <c r="CH62" i="6"/>
  <c r="CG62" i="6"/>
  <c r="CH61" i="6"/>
  <c r="CG61" i="6"/>
  <c r="CH60" i="6"/>
  <c r="CG60" i="6"/>
  <c r="CH59" i="6"/>
  <c r="CG59" i="6"/>
  <c r="CH58" i="6"/>
  <c r="CG58" i="6"/>
  <c r="CH57" i="6"/>
  <c r="CG57" i="6"/>
  <c r="CH56" i="6"/>
  <c r="CG56" i="6"/>
  <c r="CH55" i="6"/>
  <c r="CG55" i="6"/>
  <c r="CH54" i="6"/>
  <c r="CG54" i="6"/>
  <c r="CH53" i="6"/>
  <c r="CG53" i="6"/>
  <c r="CH52" i="6"/>
  <c r="CG52" i="6"/>
  <c r="CH51" i="6"/>
  <c r="CG51" i="6"/>
  <c r="CH50" i="6"/>
  <c r="CG50" i="6"/>
  <c r="CH49" i="6"/>
  <c r="CG49" i="6"/>
  <c r="CH48" i="6"/>
  <c r="CG48" i="6"/>
  <c r="CH47" i="6"/>
  <c r="CG47" i="6"/>
  <c r="CH46" i="6"/>
  <c r="CG46" i="6"/>
  <c r="CH45" i="6"/>
  <c r="CG45" i="6"/>
  <c r="CH44" i="6"/>
  <c r="CG44" i="6"/>
  <c r="CH43" i="6"/>
  <c r="CG43" i="6"/>
  <c r="CH42" i="6"/>
  <c r="CG42" i="6"/>
  <c r="CH41" i="6"/>
  <c r="CG41" i="6"/>
  <c r="CH40" i="6"/>
  <c r="CG40" i="6"/>
  <c r="CH39" i="6"/>
  <c r="CG39" i="6"/>
  <c r="CH38" i="6"/>
  <c r="CG38" i="6"/>
  <c r="CH37" i="6"/>
  <c r="CG37" i="6"/>
  <c r="CH36" i="6"/>
  <c r="CG36" i="6"/>
  <c r="CH35" i="6"/>
  <c r="CG35" i="6"/>
  <c r="CH34" i="6"/>
  <c r="CG34" i="6"/>
  <c r="CH33" i="6"/>
  <c r="CG33" i="6"/>
  <c r="CH32" i="6"/>
  <c r="CG32" i="6"/>
  <c r="CH31" i="6"/>
  <c r="CG31" i="6"/>
  <c r="CH30" i="6"/>
  <c r="CG30" i="6"/>
  <c r="CH29" i="6"/>
  <c r="CG29" i="6"/>
  <c r="CH28" i="6"/>
  <c r="CG28" i="6"/>
  <c r="CH27" i="6"/>
  <c r="CG27" i="6"/>
  <c r="CH26" i="6"/>
  <c r="CG26" i="6"/>
  <c r="CH25" i="6"/>
  <c r="CG25" i="6"/>
  <c r="CH24" i="6"/>
  <c r="CG24" i="6"/>
  <c r="CH23" i="6"/>
  <c r="CG23" i="6"/>
  <c r="CH22" i="6"/>
  <c r="CG22" i="6"/>
  <c r="CH21" i="6"/>
  <c r="CG21" i="6"/>
  <c r="CH20" i="6"/>
  <c r="CG20" i="6"/>
  <c r="CH19" i="6"/>
  <c r="CG19" i="6"/>
  <c r="CH18" i="6"/>
  <c r="CG18" i="6"/>
  <c r="CH17" i="6"/>
  <c r="CG17" i="6"/>
  <c r="CH16" i="6"/>
  <c r="CG16" i="6"/>
  <c r="CH12" i="6"/>
  <c r="CG12" i="6"/>
  <c r="CH11" i="6"/>
  <c r="CG11" i="6"/>
  <c r="CH9" i="6"/>
  <c r="CG9" i="6"/>
  <c r="CH8" i="6"/>
  <c r="CG8" i="6"/>
  <c r="CG7" i="6"/>
  <c r="CH6" i="6"/>
  <c r="CG6" i="6"/>
  <c r="CH5" i="6"/>
  <c r="CG5" i="6"/>
  <c r="CG4" i="6"/>
  <c r="CG3" i="6"/>
  <c r="CH2" i="6"/>
  <c r="CG2" i="6"/>
  <c r="M1" i="7"/>
  <c r="L1" i="7"/>
  <c r="N16" i="7"/>
  <c r="M13" i="7"/>
  <c r="L13" i="7"/>
  <c r="N12" i="7"/>
  <c r="N11" i="7"/>
  <c r="N16" i="3"/>
  <c r="M13" i="3"/>
  <c r="L13" i="3"/>
  <c r="N12" i="3"/>
  <c r="N11" i="3"/>
  <c r="AL133" i="6" l="1"/>
  <c r="AK133" i="6"/>
  <c r="BK133" i="6"/>
  <c r="BK1" i="6" s="1"/>
  <c r="BK136" i="6" s="1"/>
  <c r="BK138" i="6" s="1"/>
  <c r="BI133" i="6"/>
  <c r="BI1" i="6" s="1"/>
  <c r="BI136" i="6" s="1"/>
  <c r="BI138" i="6" s="1"/>
  <c r="DC133" i="6"/>
  <c r="DB133" i="6"/>
  <c r="O16" i="7"/>
  <c r="O133" i="7" s="1"/>
  <c r="N133" i="7"/>
  <c r="O16" i="3"/>
  <c r="O133" i="3" s="1"/>
  <c r="N133" i="3"/>
  <c r="L1" i="3"/>
  <c r="L136" i="3" s="1"/>
  <c r="M1" i="3"/>
  <c r="M136" i="3" s="1"/>
  <c r="M136" i="7"/>
  <c r="L136" i="7"/>
  <c r="I5" i="19"/>
  <c r="I9" i="19"/>
  <c r="BU9" i="19" s="1"/>
  <c r="I13" i="19"/>
  <c r="BU13" i="19" s="1"/>
  <c r="I17" i="19"/>
  <c r="BU17" i="19" s="1"/>
  <c r="I21" i="19"/>
  <c r="BU21" i="19" s="1"/>
  <c r="I25" i="19"/>
  <c r="BU25" i="19" s="1"/>
  <c r="I37" i="19"/>
  <c r="BU37" i="19" s="1"/>
  <c r="I41" i="19"/>
  <c r="BU41" i="19" s="1"/>
  <c r="I45" i="19"/>
  <c r="BU45" i="19" s="1"/>
  <c r="I49" i="19"/>
  <c r="BU49" i="19" s="1"/>
  <c r="I53" i="19"/>
  <c r="BU53" i="19" s="1"/>
  <c r="I57" i="19"/>
  <c r="BU57" i="19" s="1"/>
  <c r="I61" i="19"/>
  <c r="BU61" i="19" s="1"/>
  <c r="I65" i="19"/>
  <c r="BU65" i="19" s="1"/>
  <c r="I69" i="19"/>
  <c r="BU69" i="19" s="1"/>
  <c r="I29" i="19"/>
  <c r="BU29" i="19" s="1"/>
  <c r="I33" i="19"/>
  <c r="BU33" i="19" s="1"/>
  <c r="J8" i="19"/>
  <c r="BV8" i="19" s="1"/>
  <c r="J12" i="19"/>
  <c r="BV12" i="19" s="1"/>
  <c r="J16" i="19"/>
  <c r="BV16" i="19" s="1"/>
  <c r="J20" i="19"/>
  <c r="BV20" i="19" s="1"/>
  <c r="J24" i="19"/>
  <c r="BV24" i="19" s="1"/>
  <c r="J28" i="19"/>
  <c r="BV28" i="19" s="1"/>
  <c r="J32" i="19"/>
  <c r="BV32" i="19" s="1"/>
  <c r="J36" i="19"/>
  <c r="BV36" i="19" s="1"/>
  <c r="J40" i="19"/>
  <c r="BV40" i="19" s="1"/>
  <c r="J44" i="19"/>
  <c r="BV44" i="19" s="1"/>
  <c r="J48" i="19"/>
  <c r="BV48" i="19" s="1"/>
  <c r="J52" i="19"/>
  <c r="BV52" i="19" s="1"/>
  <c r="J56" i="19"/>
  <c r="BV56" i="19" s="1"/>
  <c r="J60" i="19"/>
  <c r="BV60" i="19" s="1"/>
  <c r="J64" i="19"/>
  <c r="BV64" i="19" s="1"/>
  <c r="J68" i="19"/>
  <c r="BV68" i="19" s="1"/>
  <c r="I8" i="19"/>
  <c r="BU8" i="19" s="1"/>
  <c r="I12" i="19"/>
  <c r="BU12" i="19" s="1"/>
  <c r="I16" i="19"/>
  <c r="BU16" i="19" s="1"/>
  <c r="I20" i="19"/>
  <c r="BU20" i="19" s="1"/>
  <c r="I24" i="19"/>
  <c r="BU24" i="19" s="1"/>
  <c r="I28" i="19"/>
  <c r="BU28" i="19" s="1"/>
  <c r="I32" i="19"/>
  <c r="BU32" i="19" s="1"/>
  <c r="I36" i="19"/>
  <c r="BU36" i="19" s="1"/>
  <c r="I40" i="19"/>
  <c r="BU40" i="19" s="1"/>
  <c r="I44" i="19"/>
  <c r="BU44" i="19" s="1"/>
  <c r="I48" i="19"/>
  <c r="BU48" i="19" s="1"/>
  <c r="I52" i="19"/>
  <c r="BU52" i="19" s="1"/>
  <c r="I56" i="19"/>
  <c r="BU56" i="19" s="1"/>
  <c r="I60" i="19"/>
  <c r="BU60" i="19" s="1"/>
  <c r="I64" i="19"/>
  <c r="BU64" i="19" s="1"/>
  <c r="I68" i="19"/>
  <c r="BU68" i="19" s="1"/>
  <c r="J5" i="19"/>
  <c r="J9" i="19"/>
  <c r="BV9" i="19" s="1"/>
  <c r="J13" i="19"/>
  <c r="BV13" i="19" s="1"/>
  <c r="J17" i="19"/>
  <c r="BV17" i="19" s="1"/>
  <c r="J21" i="19"/>
  <c r="BV21" i="19" s="1"/>
  <c r="J25" i="19"/>
  <c r="BV25" i="19" s="1"/>
  <c r="J29" i="19"/>
  <c r="BV29" i="19" s="1"/>
  <c r="J33" i="19"/>
  <c r="BV33" i="19" s="1"/>
  <c r="J37" i="19"/>
  <c r="BV37" i="19" s="1"/>
  <c r="J41" i="19"/>
  <c r="BV41" i="19" s="1"/>
  <c r="J45" i="19"/>
  <c r="BV45" i="19" s="1"/>
  <c r="J49" i="19"/>
  <c r="BV49" i="19" s="1"/>
  <c r="J53" i="19"/>
  <c r="BV53" i="19" s="1"/>
  <c r="J57" i="19"/>
  <c r="BV57" i="19" s="1"/>
  <c r="J61" i="19"/>
  <c r="BV61" i="19" s="1"/>
  <c r="J65" i="19"/>
  <c r="BV65" i="19" s="1"/>
  <c r="J69" i="19"/>
  <c r="BV69" i="19" s="1"/>
  <c r="I6" i="19"/>
  <c r="BU6" i="19" s="1"/>
  <c r="I10" i="19"/>
  <c r="BU10" i="19" s="1"/>
  <c r="I14" i="19"/>
  <c r="BU14" i="19" s="1"/>
  <c r="I18" i="19"/>
  <c r="BU18" i="19" s="1"/>
  <c r="I22" i="19"/>
  <c r="BU22" i="19" s="1"/>
  <c r="I26" i="19"/>
  <c r="BU26" i="19" s="1"/>
  <c r="I30" i="19"/>
  <c r="BU30" i="19" s="1"/>
  <c r="I34" i="19"/>
  <c r="BU34" i="19" s="1"/>
  <c r="I38" i="19"/>
  <c r="BU38" i="19" s="1"/>
  <c r="I42" i="19"/>
  <c r="BU42" i="19" s="1"/>
  <c r="I46" i="19"/>
  <c r="BU46" i="19" s="1"/>
  <c r="I50" i="19"/>
  <c r="BU50" i="19" s="1"/>
  <c r="I54" i="19"/>
  <c r="BU54" i="19" s="1"/>
  <c r="I58" i="19"/>
  <c r="BU58" i="19" s="1"/>
  <c r="I62" i="19"/>
  <c r="BU62" i="19" s="1"/>
  <c r="I66" i="19"/>
  <c r="BU66" i="19" s="1"/>
  <c r="I70" i="19"/>
  <c r="BU70" i="19" s="1"/>
  <c r="J6" i="19"/>
  <c r="BV6" i="19" s="1"/>
  <c r="J10" i="19"/>
  <c r="BV10" i="19" s="1"/>
  <c r="J14" i="19"/>
  <c r="BV14" i="19" s="1"/>
  <c r="J18" i="19"/>
  <c r="BV18" i="19" s="1"/>
  <c r="J22" i="19"/>
  <c r="BV22" i="19" s="1"/>
  <c r="J26" i="19"/>
  <c r="BV26" i="19" s="1"/>
  <c r="J30" i="19"/>
  <c r="BV30" i="19" s="1"/>
  <c r="J34" i="19"/>
  <c r="BV34" i="19" s="1"/>
  <c r="J38" i="19"/>
  <c r="BV38" i="19" s="1"/>
  <c r="J42" i="19"/>
  <c r="BV42" i="19" s="1"/>
  <c r="J46" i="19"/>
  <c r="BV46" i="19" s="1"/>
  <c r="J50" i="19"/>
  <c r="BV50" i="19" s="1"/>
  <c r="J54" i="19"/>
  <c r="BV54" i="19" s="1"/>
  <c r="J58" i="19"/>
  <c r="BV58" i="19" s="1"/>
  <c r="J62" i="19"/>
  <c r="BV62" i="19" s="1"/>
  <c r="J66" i="19"/>
  <c r="BV66" i="19" s="1"/>
  <c r="J70" i="19"/>
  <c r="BV70" i="19" s="1"/>
  <c r="I7" i="19"/>
  <c r="BU7" i="19" s="1"/>
  <c r="I11" i="19"/>
  <c r="BU11" i="19" s="1"/>
  <c r="I15" i="19"/>
  <c r="BU15" i="19" s="1"/>
  <c r="I19" i="19"/>
  <c r="BU19" i="19" s="1"/>
  <c r="I23" i="19"/>
  <c r="BU23" i="19" s="1"/>
  <c r="I27" i="19"/>
  <c r="BU27" i="19" s="1"/>
  <c r="I31" i="19"/>
  <c r="BU31" i="19" s="1"/>
  <c r="I35" i="19"/>
  <c r="BU35" i="19" s="1"/>
  <c r="I39" i="19"/>
  <c r="BU39" i="19" s="1"/>
  <c r="I43" i="19"/>
  <c r="BU43" i="19" s="1"/>
  <c r="I47" i="19"/>
  <c r="BU47" i="19" s="1"/>
  <c r="I51" i="19"/>
  <c r="BU51" i="19" s="1"/>
  <c r="I55" i="19"/>
  <c r="BU55" i="19" s="1"/>
  <c r="I59" i="19"/>
  <c r="BU59" i="19" s="1"/>
  <c r="I63" i="19"/>
  <c r="BU63" i="19" s="1"/>
  <c r="I67" i="19"/>
  <c r="BU67" i="19" s="1"/>
  <c r="J7" i="19"/>
  <c r="BV7" i="19" s="1"/>
  <c r="J11" i="19"/>
  <c r="BV11" i="19" s="1"/>
  <c r="J15" i="19"/>
  <c r="BV15" i="19" s="1"/>
  <c r="J19" i="19"/>
  <c r="BV19" i="19" s="1"/>
  <c r="J23" i="19"/>
  <c r="BV23" i="19" s="1"/>
  <c r="J27" i="19"/>
  <c r="BV27" i="19" s="1"/>
  <c r="J31" i="19"/>
  <c r="BV31" i="19" s="1"/>
  <c r="J35" i="19"/>
  <c r="BV35" i="19" s="1"/>
  <c r="J39" i="19"/>
  <c r="BV39" i="19" s="1"/>
  <c r="J43" i="19"/>
  <c r="BV43" i="19" s="1"/>
  <c r="J47" i="19"/>
  <c r="BV47" i="19" s="1"/>
  <c r="J51" i="19"/>
  <c r="BV51" i="19" s="1"/>
  <c r="J55" i="19"/>
  <c r="BV55" i="19" s="1"/>
  <c r="J59" i="19"/>
  <c r="BV59" i="19" s="1"/>
  <c r="J63" i="19"/>
  <c r="BV63" i="19" s="1"/>
  <c r="J67" i="19"/>
  <c r="BV67" i="19" s="1"/>
  <c r="CI19" i="6"/>
  <c r="CJ19" i="6" s="1"/>
  <c r="CI21" i="6"/>
  <c r="CJ21" i="6" s="1"/>
  <c r="CM75" i="6"/>
  <c r="CN75" i="6" s="1"/>
  <c r="CM79" i="6"/>
  <c r="CN79" i="6" s="1"/>
  <c r="CM68" i="6"/>
  <c r="CN68" i="6" s="1"/>
  <c r="CM72" i="6"/>
  <c r="CN72" i="6" s="1"/>
  <c r="CM65" i="6"/>
  <c r="CN65" i="6" s="1"/>
  <c r="CH13" i="6"/>
  <c r="CG13" i="6"/>
  <c r="CI18" i="6"/>
  <c r="CJ18" i="6" s="1"/>
  <c r="CI22" i="6"/>
  <c r="CJ22" i="6" s="1"/>
  <c r="CI26" i="6"/>
  <c r="CJ26" i="6" s="1"/>
  <c r="CI30" i="6"/>
  <c r="CJ30" i="6" s="1"/>
  <c r="CI34" i="6"/>
  <c r="CJ34" i="6" s="1"/>
  <c r="CI38" i="6"/>
  <c r="CJ38" i="6" s="1"/>
  <c r="CI50" i="6"/>
  <c r="CJ50" i="6" s="1"/>
  <c r="CI54" i="6"/>
  <c r="CJ54" i="6" s="1"/>
  <c r="CI58" i="6"/>
  <c r="CJ58" i="6" s="1"/>
  <c r="CI62" i="6"/>
  <c r="CJ62" i="6" s="1"/>
  <c r="CI66" i="6"/>
  <c r="CJ66" i="6" s="1"/>
  <c r="CI70" i="6"/>
  <c r="CJ70" i="6" s="1"/>
  <c r="CI74" i="6"/>
  <c r="CJ74" i="6" s="1"/>
  <c r="CI78" i="6"/>
  <c r="CJ78" i="6" s="1"/>
  <c r="CI27" i="6"/>
  <c r="CJ27" i="6" s="1"/>
  <c r="CI35" i="6"/>
  <c r="CJ35" i="6" s="1"/>
  <c r="CI59" i="6"/>
  <c r="CJ59" i="6" s="1"/>
  <c r="CI67" i="6"/>
  <c r="CJ67" i="6" s="1"/>
  <c r="CI75" i="6"/>
  <c r="CJ75" i="6" s="1"/>
  <c r="CM73" i="6"/>
  <c r="CN73" i="6" s="1"/>
  <c r="CM12" i="6"/>
  <c r="CM34" i="6"/>
  <c r="CN34" i="6" s="1"/>
  <c r="CI51" i="6"/>
  <c r="CJ51" i="6" s="1"/>
  <c r="CI17" i="6"/>
  <c r="CJ17" i="6" s="1"/>
  <c r="CI25" i="6"/>
  <c r="CJ25" i="6" s="1"/>
  <c r="CI29" i="6"/>
  <c r="CJ29" i="6" s="1"/>
  <c r="CI33" i="6"/>
  <c r="CJ33" i="6" s="1"/>
  <c r="CI37" i="6"/>
  <c r="CJ37" i="6" s="1"/>
  <c r="CI41" i="6"/>
  <c r="CJ41" i="6" s="1"/>
  <c r="CI45" i="6"/>
  <c r="CJ45" i="6" s="1"/>
  <c r="CI49" i="6"/>
  <c r="CJ49" i="6" s="1"/>
  <c r="CI57" i="6"/>
  <c r="CJ57" i="6" s="1"/>
  <c r="CI61" i="6"/>
  <c r="CJ61" i="6" s="1"/>
  <c r="CI65" i="6"/>
  <c r="CJ65" i="6" s="1"/>
  <c r="CI69" i="6"/>
  <c r="CJ69" i="6" s="1"/>
  <c r="CI73" i="6"/>
  <c r="CJ73" i="6" s="1"/>
  <c r="CI77" i="6"/>
  <c r="CJ77" i="6" s="1"/>
  <c r="CI81" i="6"/>
  <c r="CJ81" i="6" s="1"/>
  <c r="CM53" i="6"/>
  <c r="CN53" i="6" s="1"/>
  <c r="CI53" i="6"/>
  <c r="CJ53" i="6" s="1"/>
  <c r="CI23" i="6"/>
  <c r="CJ23" i="6" s="1"/>
  <c r="CI31" i="6"/>
  <c r="CJ31" i="6" s="1"/>
  <c r="CI39" i="6"/>
  <c r="CI43" i="6"/>
  <c r="CJ43" i="6" s="1"/>
  <c r="CI47" i="6"/>
  <c r="CJ47" i="6" s="1"/>
  <c r="CI55" i="6"/>
  <c r="CJ55" i="6" s="1"/>
  <c r="CI63" i="6"/>
  <c r="CJ63" i="6" s="1"/>
  <c r="CI71" i="6"/>
  <c r="CJ71" i="6" s="1"/>
  <c r="CI79" i="6"/>
  <c r="CJ79" i="6" s="1"/>
  <c r="CM33" i="6"/>
  <c r="CN33" i="6" s="1"/>
  <c r="CM69" i="6"/>
  <c r="CN69" i="6" s="1"/>
  <c r="CM11" i="6"/>
  <c r="CM58" i="6"/>
  <c r="CN58" i="6" s="1"/>
  <c r="CM74" i="6"/>
  <c r="CN74" i="6" s="1"/>
  <c r="CM37" i="6"/>
  <c r="CN37" i="6" s="1"/>
  <c r="CM77" i="6"/>
  <c r="CN77" i="6" s="1"/>
  <c r="CI11" i="6"/>
  <c r="CM19" i="6"/>
  <c r="CN19" i="6" s="1"/>
  <c r="CM23" i="6"/>
  <c r="CN23" i="6" s="1"/>
  <c r="CM27" i="6"/>
  <c r="CN27" i="6" s="1"/>
  <c r="CM31" i="6"/>
  <c r="CN31" i="6" s="1"/>
  <c r="CM35" i="6"/>
  <c r="CN35" i="6" s="1"/>
  <c r="CM39" i="6"/>
  <c r="CN39" i="6" s="1"/>
  <c r="CM43" i="6"/>
  <c r="CN43" i="6" s="1"/>
  <c r="CM59" i="6"/>
  <c r="CN59" i="6" s="1"/>
  <c r="CM63" i="6"/>
  <c r="CN63" i="6" s="1"/>
  <c r="CM67" i="6"/>
  <c r="CN67" i="6" s="1"/>
  <c r="CM71" i="6"/>
  <c r="CN71" i="6" s="1"/>
  <c r="CM17" i="6"/>
  <c r="CN17" i="6" s="1"/>
  <c r="CM81" i="6"/>
  <c r="CN81" i="6" s="1"/>
  <c r="CM18" i="6"/>
  <c r="CN18" i="6" s="1"/>
  <c r="CM20" i="6"/>
  <c r="CN20" i="6" s="1"/>
  <c r="CM24" i="6"/>
  <c r="CN24" i="6" s="1"/>
  <c r="CM28" i="6"/>
  <c r="CN28" i="6" s="1"/>
  <c r="CM32" i="6"/>
  <c r="CN32" i="6" s="1"/>
  <c r="CM36" i="6"/>
  <c r="CN36" i="6" s="1"/>
  <c r="CM40" i="6"/>
  <c r="CN40" i="6" s="1"/>
  <c r="CM44" i="6"/>
  <c r="CN44" i="6" s="1"/>
  <c r="CM52" i="6"/>
  <c r="CN52" i="6" s="1"/>
  <c r="CM56" i="6"/>
  <c r="CN56" i="6" s="1"/>
  <c r="CM60" i="6"/>
  <c r="CN60" i="6" s="1"/>
  <c r="CM64" i="6"/>
  <c r="CN64" i="6" s="1"/>
  <c r="CM41" i="6"/>
  <c r="CN41" i="6" s="1"/>
  <c r="CM21" i="6"/>
  <c r="CN21" i="6" s="1"/>
  <c r="CM57" i="6"/>
  <c r="CN57" i="6" s="1"/>
  <c r="CI24" i="6"/>
  <c r="CJ24" i="6" s="1"/>
  <c r="CI28" i="6"/>
  <c r="CJ28" i="6" s="1"/>
  <c r="CI32" i="6"/>
  <c r="CJ32" i="6" s="1"/>
  <c r="CI36" i="6"/>
  <c r="CJ36" i="6" s="1"/>
  <c r="CI40" i="6"/>
  <c r="CJ40" i="6" s="1"/>
  <c r="CI52" i="6"/>
  <c r="CJ52" i="6" s="1"/>
  <c r="CI56" i="6"/>
  <c r="CJ56" i="6" s="1"/>
  <c r="CI60" i="6"/>
  <c r="CJ60" i="6" s="1"/>
  <c r="CI64" i="6"/>
  <c r="CJ64" i="6" s="1"/>
  <c r="CI68" i="6"/>
  <c r="CJ68" i="6" s="1"/>
  <c r="CI72" i="6"/>
  <c r="CJ72" i="6" s="1"/>
  <c r="CI76" i="6"/>
  <c r="CJ76" i="6" s="1"/>
  <c r="CI80" i="6"/>
  <c r="CJ80" i="6" s="1"/>
  <c r="CM29" i="6"/>
  <c r="CN29" i="6" s="1"/>
  <c r="CM25" i="6"/>
  <c r="CN25" i="6" s="1"/>
  <c r="CM61" i="6"/>
  <c r="CN61" i="6" s="1"/>
  <c r="CM62" i="6"/>
  <c r="CN62" i="6" s="1"/>
  <c r="CM78" i="6"/>
  <c r="CN78" i="6" s="1"/>
  <c r="CK13" i="6"/>
  <c r="CM22" i="6"/>
  <c r="CN22" i="6" s="1"/>
  <c r="CM38" i="6"/>
  <c r="CN38" i="6" s="1"/>
  <c r="CM66" i="6"/>
  <c r="CN66" i="6" s="1"/>
  <c r="CM26" i="6"/>
  <c r="CN26" i="6" s="1"/>
  <c r="CM76" i="6"/>
  <c r="CN76" i="6" s="1"/>
  <c r="CM80" i="6"/>
  <c r="CN80" i="6" s="1"/>
  <c r="CM54" i="6"/>
  <c r="CN54" i="6" s="1"/>
  <c r="CM70" i="6"/>
  <c r="CN70" i="6" s="1"/>
  <c r="CM30" i="6"/>
  <c r="CN30" i="6" s="1"/>
  <c r="CM55" i="6"/>
  <c r="CN55" i="6" s="1"/>
  <c r="CM50" i="6"/>
  <c r="CN50" i="6" s="1"/>
  <c r="CM48" i="6"/>
  <c r="CN48" i="6" s="1"/>
  <c r="CI48" i="6"/>
  <c r="CJ48" i="6" s="1"/>
  <c r="CM46" i="6"/>
  <c r="CN46" i="6" s="1"/>
  <c r="CI44" i="6"/>
  <c r="CJ44" i="6" s="1"/>
  <c r="CM51" i="6"/>
  <c r="CN51" i="6" s="1"/>
  <c r="CM49" i="6"/>
  <c r="CN49" i="6" s="1"/>
  <c r="CM47" i="6"/>
  <c r="CN47" i="6" s="1"/>
  <c r="CI46" i="6"/>
  <c r="CJ46" i="6" s="1"/>
  <c r="CM45" i="6"/>
  <c r="CN45" i="6" s="1"/>
  <c r="CI42" i="6"/>
  <c r="CJ42" i="6" s="1"/>
  <c r="CM42" i="6"/>
  <c r="CN42" i="6" s="1"/>
  <c r="CM16" i="6"/>
  <c r="CL13" i="6"/>
  <c r="CI20" i="6"/>
  <c r="CJ20" i="6" s="1"/>
  <c r="CI16" i="6"/>
  <c r="CI12" i="6"/>
  <c r="N13" i="7"/>
  <c r="N13" i="3"/>
  <c r="L138" i="7" l="1"/>
  <c r="M138" i="7"/>
  <c r="CL133" i="6"/>
  <c r="CL1" i="6" s="1"/>
  <c r="CL136" i="6" s="1"/>
  <c r="CL138" i="6" s="1"/>
  <c r="BM133" i="6"/>
  <c r="BL133" i="6"/>
  <c r="M138" i="3"/>
  <c r="L138" i="3"/>
  <c r="BV5" i="19"/>
  <c r="BV4" i="19" s="1"/>
  <c r="J4" i="19"/>
  <c r="BU5" i="19"/>
  <c r="BU4" i="19" s="1"/>
  <c r="I4" i="19"/>
  <c r="CN16" i="6"/>
  <c r="CJ16" i="6"/>
  <c r="CJ39" i="6"/>
  <c r="CI13" i="6"/>
  <c r="CM13" i="6"/>
  <c r="CK133" i="6" l="1"/>
  <c r="CK1" i="6" s="1"/>
  <c r="CK136" i="6" s="1"/>
  <c r="CK138" i="6" s="1"/>
  <c r="CH133" i="6"/>
  <c r="CH1" i="6" s="1"/>
  <c r="CH136" i="6" s="1"/>
  <c r="CH138" i="6" s="1"/>
  <c r="CG133" i="6"/>
  <c r="CG1" i="6" s="1"/>
  <c r="CG136" i="6" s="1"/>
  <c r="CG138" i="6" s="1"/>
  <c r="BU81" i="6"/>
  <c r="BT81" i="6"/>
  <c r="BS81" i="6"/>
  <c r="BU80" i="6"/>
  <c r="BT80" i="6"/>
  <c r="BS80" i="6"/>
  <c r="BU79" i="6"/>
  <c r="BT79" i="6"/>
  <c r="BS79" i="6"/>
  <c r="BU78" i="6"/>
  <c r="BT78" i="6"/>
  <c r="BS78" i="6"/>
  <c r="BU77" i="6"/>
  <c r="BT77" i="6"/>
  <c r="BS77" i="6"/>
  <c r="BU76" i="6"/>
  <c r="BT76" i="6"/>
  <c r="BS76" i="6"/>
  <c r="BU75" i="6"/>
  <c r="BT75" i="6"/>
  <c r="BS75" i="6"/>
  <c r="BU74" i="6"/>
  <c r="BT74" i="6"/>
  <c r="BS74" i="6"/>
  <c r="BU73" i="6"/>
  <c r="BT73" i="6"/>
  <c r="BS73" i="6"/>
  <c r="BU72" i="6"/>
  <c r="BT72" i="6"/>
  <c r="BS72" i="6"/>
  <c r="BU71" i="6"/>
  <c r="BT71" i="6"/>
  <c r="BS71" i="6"/>
  <c r="BU70" i="6"/>
  <c r="BT70" i="6"/>
  <c r="BS70" i="6"/>
  <c r="BU69" i="6"/>
  <c r="BT69" i="6"/>
  <c r="BS69" i="6"/>
  <c r="BU68" i="6"/>
  <c r="BT68" i="6"/>
  <c r="BS68" i="6"/>
  <c r="BU67" i="6"/>
  <c r="BT67" i="6"/>
  <c r="BS67" i="6"/>
  <c r="BU66" i="6"/>
  <c r="BT66" i="6"/>
  <c r="BS66" i="6"/>
  <c r="BU65" i="6"/>
  <c r="BT65" i="6"/>
  <c r="BS65" i="6"/>
  <c r="BU64" i="6"/>
  <c r="BT64" i="6"/>
  <c r="BS64" i="6"/>
  <c r="BU63" i="6"/>
  <c r="BT63" i="6"/>
  <c r="BS63" i="6"/>
  <c r="BU62" i="6"/>
  <c r="BT62" i="6"/>
  <c r="BS62" i="6"/>
  <c r="BU61" i="6"/>
  <c r="BT61" i="6"/>
  <c r="BS61" i="6"/>
  <c r="BU60" i="6"/>
  <c r="BT60" i="6"/>
  <c r="BS60" i="6"/>
  <c r="BU59" i="6"/>
  <c r="BT59" i="6"/>
  <c r="BS59" i="6"/>
  <c r="BU58" i="6"/>
  <c r="BT58" i="6"/>
  <c r="BS58" i="6"/>
  <c r="BU57" i="6"/>
  <c r="BT57" i="6"/>
  <c r="BS57" i="6"/>
  <c r="BU56" i="6"/>
  <c r="BT56" i="6"/>
  <c r="BS56" i="6"/>
  <c r="BU55" i="6"/>
  <c r="BT55" i="6"/>
  <c r="BS55" i="6"/>
  <c r="BU54" i="6"/>
  <c r="BT54" i="6"/>
  <c r="BS54" i="6"/>
  <c r="BU53" i="6"/>
  <c r="BT53" i="6"/>
  <c r="BS53" i="6"/>
  <c r="BU52" i="6"/>
  <c r="BT52" i="6"/>
  <c r="BS52" i="6"/>
  <c r="BU51" i="6"/>
  <c r="BT51" i="6"/>
  <c r="BS51" i="6"/>
  <c r="BU50" i="6"/>
  <c r="BT50" i="6"/>
  <c r="BS50" i="6"/>
  <c r="BU49" i="6"/>
  <c r="BT49" i="6"/>
  <c r="BS49" i="6"/>
  <c r="BU48" i="6"/>
  <c r="BT48" i="6"/>
  <c r="BS48" i="6"/>
  <c r="BU47" i="6"/>
  <c r="BT47" i="6"/>
  <c r="BS47" i="6"/>
  <c r="BU46" i="6"/>
  <c r="BT46" i="6"/>
  <c r="BS46" i="6"/>
  <c r="BU45" i="6"/>
  <c r="BT45" i="6"/>
  <c r="BS45" i="6"/>
  <c r="BU44" i="6"/>
  <c r="BT44" i="6"/>
  <c r="BS44" i="6"/>
  <c r="BU43" i="6"/>
  <c r="BT43" i="6"/>
  <c r="BS43" i="6"/>
  <c r="BU42" i="6"/>
  <c r="BT42" i="6"/>
  <c r="BS42" i="6"/>
  <c r="BU41" i="6"/>
  <c r="BT41" i="6"/>
  <c r="BS41" i="6"/>
  <c r="BU40" i="6"/>
  <c r="BT40" i="6"/>
  <c r="BS40" i="6"/>
  <c r="BU39" i="6"/>
  <c r="BT39" i="6"/>
  <c r="BS39" i="6"/>
  <c r="BU38" i="6"/>
  <c r="BT38" i="6"/>
  <c r="BS38" i="6"/>
  <c r="BU37" i="6"/>
  <c r="BT37" i="6"/>
  <c r="BS37" i="6"/>
  <c r="BU36" i="6"/>
  <c r="BT36" i="6"/>
  <c r="BS36" i="6"/>
  <c r="BU35" i="6"/>
  <c r="BT35" i="6"/>
  <c r="BS35" i="6"/>
  <c r="BU34" i="6"/>
  <c r="BT34" i="6"/>
  <c r="BS34" i="6"/>
  <c r="BU33" i="6"/>
  <c r="BT33" i="6"/>
  <c r="BS33" i="6"/>
  <c r="BU32" i="6"/>
  <c r="BT32" i="6"/>
  <c r="BS32" i="6"/>
  <c r="BU31" i="6"/>
  <c r="BT31" i="6"/>
  <c r="BS31" i="6"/>
  <c r="BU30" i="6"/>
  <c r="BT30" i="6"/>
  <c r="BS30" i="6"/>
  <c r="BU29" i="6"/>
  <c r="BT29" i="6"/>
  <c r="BS29" i="6"/>
  <c r="BU28" i="6"/>
  <c r="BT28" i="6"/>
  <c r="BS28" i="6"/>
  <c r="BU27" i="6"/>
  <c r="BT27" i="6"/>
  <c r="BS27" i="6"/>
  <c r="BU26" i="6"/>
  <c r="BT26" i="6"/>
  <c r="BS26" i="6"/>
  <c r="BU25" i="6"/>
  <c r="BT25" i="6"/>
  <c r="BS25" i="6"/>
  <c r="BU24" i="6"/>
  <c r="BT24" i="6"/>
  <c r="BS24" i="6"/>
  <c r="BU23" i="6"/>
  <c r="BT23" i="6"/>
  <c r="BS23" i="6"/>
  <c r="BU22" i="6"/>
  <c r="BT22" i="6"/>
  <c r="BS22" i="6"/>
  <c r="BU21" i="6"/>
  <c r="BT21" i="6"/>
  <c r="BS21" i="6"/>
  <c r="BU20" i="6"/>
  <c r="BT20" i="6"/>
  <c r="BS20" i="6"/>
  <c r="BU19" i="6"/>
  <c r="BT19" i="6"/>
  <c r="BS19" i="6"/>
  <c r="BU18" i="6"/>
  <c r="BT18" i="6"/>
  <c r="BS18" i="6"/>
  <c r="BU17" i="6"/>
  <c r="BT17" i="6"/>
  <c r="BS17" i="6"/>
  <c r="BU16" i="6"/>
  <c r="BT16" i="6"/>
  <c r="BS16" i="6"/>
  <c r="BU12" i="6"/>
  <c r="BT12" i="6"/>
  <c r="BS12" i="6"/>
  <c r="BU11" i="6"/>
  <c r="BT11" i="6"/>
  <c r="BS11" i="6"/>
  <c r="BU9" i="6"/>
  <c r="BT9" i="6"/>
  <c r="BS9" i="6"/>
  <c r="BU8" i="6"/>
  <c r="BT8" i="6"/>
  <c r="BS8" i="6"/>
  <c r="BS7" i="6"/>
  <c r="BU6" i="6"/>
  <c r="BT6" i="6"/>
  <c r="BS6" i="6"/>
  <c r="BU5" i="6"/>
  <c r="BT5" i="6"/>
  <c r="BS5" i="6"/>
  <c r="BS4" i="6"/>
  <c r="BS3" i="6"/>
  <c r="CN133" i="6" l="1"/>
  <c r="CM133" i="6"/>
  <c r="CJ133" i="6"/>
  <c r="CI133" i="6"/>
  <c r="BV16" i="6"/>
  <c r="BU2" i="6"/>
  <c r="BT2" i="6"/>
  <c r="BS2" i="6"/>
  <c r="BP81" i="6"/>
  <c r="BO81" i="6"/>
  <c r="BN81" i="6"/>
  <c r="BP80" i="6"/>
  <c r="BO80" i="6"/>
  <c r="BN80" i="6"/>
  <c r="BP79" i="6"/>
  <c r="BO79" i="6"/>
  <c r="BN79" i="6"/>
  <c r="BP78" i="6"/>
  <c r="BO78" i="6"/>
  <c r="BN78" i="6"/>
  <c r="BP77" i="6"/>
  <c r="BO77" i="6"/>
  <c r="BN77" i="6"/>
  <c r="BP76" i="6"/>
  <c r="BO76" i="6"/>
  <c r="BN76" i="6"/>
  <c r="BP75" i="6"/>
  <c r="BO75" i="6"/>
  <c r="BN75" i="6"/>
  <c r="BP74" i="6"/>
  <c r="BO74" i="6"/>
  <c r="BN74" i="6"/>
  <c r="BP73" i="6"/>
  <c r="BO73" i="6"/>
  <c r="BN73" i="6"/>
  <c r="BP72" i="6"/>
  <c r="BO72" i="6"/>
  <c r="BN72" i="6"/>
  <c r="BP71" i="6"/>
  <c r="BO71" i="6"/>
  <c r="BN71" i="6"/>
  <c r="BP70" i="6"/>
  <c r="BO70" i="6"/>
  <c r="BN70" i="6"/>
  <c r="BP69" i="6"/>
  <c r="BO69" i="6"/>
  <c r="BN69" i="6"/>
  <c r="BP68" i="6"/>
  <c r="BO68" i="6"/>
  <c r="BN68" i="6"/>
  <c r="BP67" i="6"/>
  <c r="BO67" i="6"/>
  <c r="BN67" i="6"/>
  <c r="BP66" i="6"/>
  <c r="BO66" i="6"/>
  <c r="BN66" i="6"/>
  <c r="BP65" i="6"/>
  <c r="BO65" i="6"/>
  <c r="BN65" i="6"/>
  <c r="BP64" i="6"/>
  <c r="BO64" i="6"/>
  <c r="BN64" i="6"/>
  <c r="BP63" i="6"/>
  <c r="BO63" i="6"/>
  <c r="BN63" i="6"/>
  <c r="BP62" i="6"/>
  <c r="BO62" i="6"/>
  <c r="BN62" i="6"/>
  <c r="BP61" i="6"/>
  <c r="BO61" i="6"/>
  <c r="BN61" i="6"/>
  <c r="BP60" i="6"/>
  <c r="BO60" i="6"/>
  <c r="BN60" i="6"/>
  <c r="BP59" i="6"/>
  <c r="BO59" i="6"/>
  <c r="BN59" i="6"/>
  <c r="BP58" i="6"/>
  <c r="BO58" i="6"/>
  <c r="BN58" i="6"/>
  <c r="BP57" i="6"/>
  <c r="BO57" i="6"/>
  <c r="BN57" i="6"/>
  <c r="BP56" i="6"/>
  <c r="BO56" i="6"/>
  <c r="BN56" i="6"/>
  <c r="BP55" i="6"/>
  <c r="BO55" i="6"/>
  <c r="BN55" i="6"/>
  <c r="BP54" i="6"/>
  <c r="BO54" i="6"/>
  <c r="BN54" i="6"/>
  <c r="BP53" i="6"/>
  <c r="BO53" i="6"/>
  <c r="BN53" i="6"/>
  <c r="BP52" i="6"/>
  <c r="BO52" i="6"/>
  <c r="BN52" i="6"/>
  <c r="BP51" i="6"/>
  <c r="BO51" i="6"/>
  <c r="BN51" i="6"/>
  <c r="BP50" i="6"/>
  <c r="BO50" i="6"/>
  <c r="BN50" i="6"/>
  <c r="BP49" i="6"/>
  <c r="BO49" i="6"/>
  <c r="BN49" i="6"/>
  <c r="BP48" i="6"/>
  <c r="BO48" i="6"/>
  <c r="BN48" i="6"/>
  <c r="BP47" i="6"/>
  <c r="BO47" i="6"/>
  <c r="BN47" i="6"/>
  <c r="BP46" i="6"/>
  <c r="BO46" i="6"/>
  <c r="BN46" i="6"/>
  <c r="BP45" i="6"/>
  <c r="BO45" i="6"/>
  <c r="BN45" i="6"/>
  <c r="BP44" i="6"/>
  <c r="BO44" i="6"/>
  <c r="BN44" i="6"/>
  <c r="BP43" i="6"/>
  <c r="BO43" i="6"/>
  <c r="BN43" i="6"/>
  <c r="BP42" i="6"/>
  <c r="BO42" i="6"/>
  <c r="BN42" i="6"/>
  <c r="BP41" i="6"/>
  <c r="BO41" i="6"/>
  <c r="BN41" i="6"/>
  <c r="BP40" i="6"/>
  <c r="BO40" i="6"/>
  <c r="BN40" i="6"/>
  <c r="BP39" i="6"/>
  <c r="BO39" i="6"/>
  <c r="BN39" i="6"/>
  <c r="BP38" i="6"/>
  <c r="BO38" i="6"/>
  <c r="BN38" i="6"/>
  <c r="BP37" i="6"/>
  <c r="BO37" i="6"/>
  <c r="BN37" i="6"/>
  <c r="BP36" i="6"/>
  <c r="BO36" i="6"/>
  <c r="BN36" i="6"/>
  <c r="BP35" i="6"/>
  <c r="BO35" i="6"/>
  <c r="BN35" i="6"/>
  <c r="BP34" i="6"/>
  <c r="BO34" i="6"/>
  <c r="BN34" i="6"/>
  <c r="BP33" i="6"/>
  <c r="BO33" i="6"/>
  <c r="BN33" i="6"/>
  <c r="BP32" i="6"/>
  <c r="BO32" i="6"/>
  <c r="BN32" i="6"/>
  <c r="BP31" i="6"/>
  <c r="BO31" i="6"/>
  <c r="BN31" i="6"/>
  <c r="BP30" i="6"/>
  <c r="BO30" i="6"/>
  <c r="BN30" i="6"/>
  <c r="BP29" i="6"/>
  <c r="BO29" i="6"/>
  <c r="BN29" i="6"/>
  <c r="BP28" i="6"/>
  <c r="BO28" i="6"/>
  <c r="BN28" i="6"/>
  <c r="BP27" i="6"/>
  <c r="BO27" i="6"/>
  <c r="BN27" i="6"/>
  <c r="BP26" i="6"/>
  <c r="BO26" i="6"/>
  <c r="BN26" i="6"/>
  <c r="BP25" i="6"/>
  <c r="BO25" i="6"/>
  <c r="BN25" i="6"/>
  <c r="BP24" i="6"/>
  <c r="BO24" i="6"/>
  <c r="BN24" i="6"/>
  <c r="BP23" i="6"/>
  <c r="BO23" i="6"/>
  <c r="BN23" i="6"/>
  <c r="BP22" i="6"/>
  <c r="BO22" i="6"/>
  <c r="BN22" i="6"/>
  <c r="BP21" i="6"/>
  <c r="BO21" i="6"/>
  <c r="BN21" i="6"/>
  <c r="BP20" i="6"/>
  <c r="BO20" i="6"/>
  <c r="BN20" i="6"/>
  <c r="BP19" i="6"/>
  <c r="BO19" i="6"/>
  <c r="BN19" i="6"/>
  <c r="BP18" i="6"/>
  <c r="BO18" i="6"/>
  <c r="BN18" i="6"/>
  <c r="BP17" i="6"/>
  <c r="BO17" i="6"/>
  <c r="BN17" i="6"/>
  <c r="BP16" i="6"/>
  <c r="BO16" i="6"/>
  <c r="BN16" i="6"/>
  <c r="BP12" i="6"/>
  <c r="BO12" i="6"/>
  <c r="BN12" i="6"/>
  <c r="BP11" i="6"/>
  <c r="BO11" i="6"/>
  <c r="BN11" i="6"/>
  <c r="BP9" i="6"/>
  <c r="BO9" i="6"/>
  <c r="BN9" i="6"/>
  <c r="BP8" i="6"/>
  <c r="BO8" i="6"/>
  <c r="BN8" i="6"/>
  <c r="BN7" i="6"/>
  <c r="BP6" i="6"/>
  <c r="BO6" i="6"/>
  <c r="BN6" i="6"/>
  <c r="BP5" i="6"/>
  <c r="BO5" i="6"/>
  <c r="BN5" i="6"/>
  <c r="BN4" i="6"/>
  <c r="BN3" i="6"/>
  <c r="BP2" i="6"/>
  <c r="BO2" i="6"/>
  <c r="BN2" i="6"/>
  <c r="BF81" i="6"/>
  <c r="BE81" i="6"/>
  <c r="BD81" i="6"/>
  <c r="BF80" i="6"/>
  <c r="BE80" i="6"/>
  <c r="BD80" i="6"/>
  <c r="BF79" i="6"/>
  <c r="BE79" i="6"/>
  <c r="BD79" i="6"/>
  <c r="BF78" i="6"/>
  <c r="BE78" i="6"/>
  <c r="BD78" i="6"/>
  <c r="BF77" i="6"/>
  <c r="BE77" i="6"/>
  <c r="BD77" i="6"/>
  <c r="BF76" i="6"/>
  <c r="BE76" i="6"/>
  <c r="BD76" i="6"/>
  <c r="BF75" i="6"/>
  <c r="BE75" i="6"/>
  <c r="BD75" i="6"/>
  <c r="BF74" i="6"/>
  <c r="BE74" i="6"/>
  <c r="BD74" i="6"/>
  <c r="BF73" i="6"/>
  <c r="BE73" i="6"/>
  <c r="BD73" i="6"/>
  <c r="BF72" i="6"/>
  <c r="BE72" i="6"/>
  <c r="BD72" i="6"/>
  <c r="BF71" i="6"/>
  <c r="BE71" i="6"/>
  <c r="BD71" i="6"/>
  <c r="BF70" i="6"/>
  <c r="BE70" i="6"/>
  <c r="BD70" i="6"/>
  <c r="BF69" i="6"/>
  <c r="BE69" i="6"/>
  <c r="BD69" i="6"/>
  <c r="BF68" i="6"/>
  <c r="BE68" i="6"/>
  <c r="BD68" i="6"/>
  <c r="BF67" i="6"/>
  <c r="BE67" i="6"/>
  <c r="BD67" i="6"/>
  <c r="BF66" i="6"/>
  <c r="BE66" i="6"/>
  <c r="BD66" i="6"/>
  <c r="BF65" i="6"/>
  <c r="BE65" i="6"/>
  <c r="BD65" i="6"/>
  <c r="BF64" i="6"/>
  <c r="BE64" i="6"/>
  <c r="BD64" i="6"/>
  <c r="BF63" i="6"/>
  <c r="BE63" i="6"/>
  <c r="BD63" i="6"/>
  <c r="BF62" i="6"/>
  <c r="BE62" i="6"/>
  <c r="BD62" i="6"/>
  <c r="BF61" i="6"/>
  <c r="BE61" i="6"/>
  <c r="BD61" i="6"/>
  <c r="BF60" i="6"/>
  <c r="BE60" i="6"/>
  <c r="BD60" i="6"/>
  <c r="BF59" i="6"/>
  <c r="BE59" i="6"/>
  <c r="BD59" i="6"/>
  <c r="BF58" i="6"/>
  <c r="BE58" i="6"/>
  <c r="BD58" i="6"/>
  <c r="BF57" i="6"/>
  <c r="BE57" i="6"/>
  <c r="BD57" i="6"/>
  <c r="BF56" i="6"/>
  <c r="BE56" i="6"/>
  <c r="BD56" i="6"/>
  <c r="BF55" i="6"/>
  <c r="BE55" i="6"/>
  <c r="BD55" i="6"/>
  <c r="BF54" i="6"/>
  <c r="BE54" i="6"/>
  <c r="BD54" i="6"/>
  <c r="BF53" i="6"/>
  <c r="BE53" i="6"/>
  <c r="BD53" i="6"/>
  <c r="BF52" i="6"/>
  <c r="BE52" i="6"/>
  <c r="BD52" i="6"/>
  <c r="BF51" i="6"/>
  <c r="BE51" i="6"/>
  <c r="BD51" i="6"/>
  <c r="BF50" i="6"/>
  <c r="BE50" i="6"/>
  <c r="BD50" i="6"/>
  <c r="BF49" i="6"/>
  <c r="BE49" i="6"/>
  <c r="BD49" i="6"/>
  <c r="BF48" i="6"/>
  <c r="BE48" i="6"/>
  <c r="BD48" i="6"/>
  <c r="BF47" i="6"/>
  <c r="BE47" i="6"/>
  <c r="BD47" i="6"/>
  <c r="BF46" i="6"/>
  <c r="BE46" i="6"/>
  <c r="BD46" i="6"/>
  <c r="BF45" i="6"/>
  <c r="BE45" i="6"/>
  <c r="BD45" i="6"/>
  <c r="BF44" i="6"/>
  <c r="BE44" i="6"/>
  <c r="BD44" i="6"/>
  <c r="BF43" i="6"/>
  <c r="BE43" i="6"/>
  <c r="BD43" i="6"/>
  <c r="BF42" i="6"/>
  <c r="BE42" i="6"/>
  <c r="BD42" i="6"/>
  <c r="BF41" i="6"/>
  <c r="BE41" i="6"/>
  <c r="BD41" i="6"/>
  <c r="BF40" i="6"/>
  <c r="BE40" i="6"/>
  <c r="BD40" i="6"/>
  <c r="BF39" i="6"/>
  <c r="BE39" i="6"/>
  <c r="BD39" i="6"/>
  <c r="BF38" i="6"/>
  <c r="BE38" i="6"/>
  <c r="BD38" i="6"/>
  <c r="BF37" i="6"/>
  <c r="BE37" i="6"/>
  <c r="BD37" i="6"/>
  <c r="BF36" i="6"/>
  <c r="BE36" i="6"/>
  <c r="BD36" i="6"/>
  <c r="BF35" i="6"/>
  <c r="BE35" i="6"/>
  <c r="BD35" i="6"/>
  <c r="BF34" i="6"/>
  <c r="BE34" i="6"/>
  <c r="BD34" i="6"/>
  <c r="BF33" i="6"/>
  <c r="BE33" i="6"/>
  <c r="BD33" i="6"/>
  <c r="BF32" i="6"/>
  <c r="BE32" i="6"/>
  <c r="BD32" i="6"/>
  <c r="BF31" i="6"/>
  <c r="BE31" i="6"/>
  <c r="BD31" i="6"/>
  <c r="BF30" i="6"/>
  <c r="BE30" i="6"/>
  <c r="BD30" i="6"/>
  <c r="BF29" i="6"/>
  <c r="BE29" i="6"/>
  <c r="BD29" i="6"/>
  <c r="BF28" i="6"/>
  <c r="BE28" i="6"/>
  <c r="BD28" i="6"/>
  <c r="BF27" i="6"/>
  <c r="BE27" i="6"/>
  <c r="BD27" i="6"/>
  <c r="BF26" i="6"/>
  <c r="BE26" i="6"/>
  <c r="BD26" i="6"/>
  <c r="BF25" i="6"/>
  <c r="BE25" i="6"/>
  <c r="BD25" i="6"/>
  <c r="BF24" i="6"/>
  <c r="BE24" i="6"/>
  <c r="BD24" i="6"/>
  <c r="BF23" i="6"/>
  <c r="BE23" i="6"/>
  <c r="BD23" i="6"/>
  <c r="BF22" i="6"/>
  <c r="BE22" i="6"/>
  <c r="BD22" i="6"/>
  <c r="BF21" i="6"/>
  <c r="BE21" i="6"/>
  <c r="BD21" i="6"/>
  <c r="BF20" i="6"/>
  <c r="BE20" i="6"/>
  <c r="BD20" i="6"/>
  <c r="BF19" i="6"/>
  <c r="BE19" i="6"/>
  <c r="BD19" i="6"/>
  <c r="BF18" i="6"/>
  <c r="BE18" i="6"/>
  <c r="BD18" i="6"/>
  <c r="BF17" i="6"/>
  <c r="BE17" i="6"/>
  <c r="BD17" i="6"/>
  <c r="BF16" i="6"/>
  <c r="BE16" i="6"/>
  <c r="BD16" i="6"/>
  <c r="BF12" i="6"/>
  <c r="BE12" i="6"/>
  <c r="BD12" i="6"/>
  <c r="BF11" i="6"/>
  <c r="BE11" i="6"/>
  <c r="BD11" i="6"/>
  <c r="BF9" i="6"/>
  <c r="BE9" i="6"/>
  <c r="BD9" i="6"/>
  <c r="BF8" i="6"/>
  <c r="BE8" i="6"/>
  <c r="BD8" i="6"/>
  <c r="BD7" i="6"/>
  <c r="BF6" i="6"/>
  <c r="BE6" i="6"/>
  <c r="BD6" i="6"/>
  <c r="BF5" i="6"/>
  <c r="BE5" i="6"/>
  <c r="BD5" i="6"/>
  <c r="BD4" i="6"/>
  <c r="BD3" i="6"/>
  <c r="BF2" i="6"/>
  <c r="BE2" i="6"/>
  <c r="BD2" i="6"/>
  <c r="BA81" i="6"/>
  <c r="AZ81" i="6"/>
  <c r="AY81" i="6"/>
  <c r="BA80" i="6"/>
  <c r="AZ80" i="6"/>
  <c r="AY80" i="6"/>
  <c r="BA79" i="6"/>
  <c r="AZ79" i="6"/>
  <c r="AY79" i="6"/>
  <c r="BA78" i="6"/>
  <c r="AZ78" i="6"/>
  <c r="AY78" i="6"/>
  <c r="BA77" i="6"/>
  <c r="AZ77" i="6"/>
  <c r="AY77" i="6"/>
  <c r="BA76" i="6"/>
  <c r="AZ76" i="6"/>
  <c r="AY76" i="6"/>
  <c r="BA75" i="6"/>
  <c r="AZ75" i="6"/>
  <c r="AY75" i="6"/>
  <c r="BA74" i="6"/>
  <c r="AZ74" i="6"/>
  <c r="AY74" i="6"/>
  <c r="BA73" i="6"/>
  <c r="AZ73" i="6"/>
  <c r="AY73" i="6"/>
  <c r="BA72" i="6"/>
  <c r="AZ72" i="6"/>
  <c r="AY72" i="6"/>
  <c r="BA71" i="6"/>
  <c r="AZ71" i="6"/>
  <c r="AY71" i="6"/>
  <c r="BA70" i="6"/>
  <c r="AZ70" i="6"/>
  <c r="AY70" i="6"/>
  <c r="BA69" i="6"/>
  <c r="AZ69" i="6"/>
  <c r="AY69" i="6"/>
  <c r="BA68" i="6"/>
  <c r="AZ68" i="6"/>
  <c r="AY68" i="6"/>
  <c r="BA67" i="6"/>
  <c r="AZ67" i="6"/>
  <c r="AY67" i="6"/>
  <c r="BA66" i="6"/>
  <c r="AZ66" i="6"/>
  <c r="AY66" i="6"/>
  <c r="BA65" i="6"/>
  <c r="AZ65" i="6"/>
  <c r="AY65" i="6"/>
  <c r="BA64" i="6"/>
  <c r="AZ64" i="6"/>
  <c r="AY64" i="6"/>
  <c r="BA63" i="6"/>
  <c r="AZ63" i="6"/>
  <c r="AY63" i="6"/>
  <c r="BA62" i="6"/>
  <c r="AZ62" i="6"/>
  <c r="AY62" i="6"/>
  <c r="BA61" i="6"/>
  <c r="AZ61" i="6"/>
  <c r="AY61" i="6"/>
  <c r="BA60" i="6"/>
  <c r="AZ60" i="6"/>
  <c r="AY60" i="6"/>
  <c r="BA59" i="6"/>
  <c r="AZ59" i="6"/>
  <c r="AY59" i="6"/>
  <c r="BA58" i="6"/>
  <c r="AZ58" i="6"/>
  <c r="AY58" i="6"/>
  <c r="BA57" i="6"/>
  <c r="AZ57" i="6"/>
  <c r="AY57" i="6"/>
  <c r="BA56" i="6"/>
  <c r="AZ56" i="6"/>
  <c r="AY56" i="6"/>
  <c r="BA55" i="6"/>
  <c r="AZ55" i="6"/>
  <c r="AY55" i="6"/>
  <c r="BA54" i="6"/>
  <c r="AZ54" i="6"/>
  <c r="AY54" i="6"/>
  <c r="BA53" i="6"/>
  <c r="AZ53" i="6"/>
  <c r="AY53" i="6"/>
  <c r="BA52" i="6"/>
  <c r="AZ52" i="6"/>
  <c r="AY52" i="6"/>
  <c r="BA51" i="6"/>
  <c r="AZ51" i="6"/>
  <c r="AY51" i="6"/>
  <c r="BA50" i="6"/>
  <c r="AZ50" i="6"/>
  <c r="AY50" i="6"/>
  <c r="BA49" i="6"/>
  <c r="AZ49" i="6"/>
  <c r="AY49" i="6"/>
  <c r="BA48" i="6"/>
  <c r="AZ48" i="6"/>
  <c r="AY48" i="6"/>
  <c r="BA47" i="6"/>
  <c r="AZ47" i="6"/>
  <c r="AY47" i="6"/>
  <c r="BA46" i="6"/>
  <c r="AZ46" i="6"/>
  <c r="AY46" i="6"/>
  <c r="BA45" i="6"/>
  <c r="AZ45" i="6"/>
  <c r="AY45" i="6"/>
  <c r="BA44" i="6"/>
  <c r="AZ44" i="6"/>
  <c r="AY44" i="6"/>
  <c r="BA43" i="6"/>
  <c r="AZ43" i="6"/>
  <c r="AY43" i="6"/>
  <c r="BA42" i="6"/>
  <c r="AZ42" i="6"/>
  <c r="AY42" i="6"/>
  <c r="BA41" i="6"/>
  <c r="AZ41" i="6"/>
  <c r="AY41" i="6"/>
  <c r="BA40" i="6"/>
  <c r="AZ40" i="6"/>
  <c r="AY40" i="6"/>
  <c r="BA39" i="6"/>
  <c r="AZ39" i="6"/>
  <c r="AY39" i="6"/>
  <c r="BA38" i="6"/>
  <c r="AZ38" i="6"/>
  <c r="AY38" i="6"/>
  <c r="BA37" i="6"/>
  <c r="AZ37" i="6"/>
  <c r="AY37" i="6"/>
  <c r="BA36" i="6"/>
  <c r="AZ36" i="6"/>
  <c r="AY36" i="6"/>
  <c r="BA35" i="6"/>
  <c r="AZ35" i="6"/>
  <c r="AY35" i="6"/>
  <c r="BA34" i="6"/>
  <c r="AZ34" i="6"/>
  <c r="AY34" i="6"/>
  <c r="BA33" i="6"/>
  <c r="AZ33" i="6"/>
  <c r="AY33" i="6"/>
  <c r="BA32" i="6"/>
  <c r="AZ32" i="6"/>
  <c r="AY32" i="6"/>
  <c r="BA31" i="6"/>
  <c r="AZ31" i="6"/>
  <c r="AY31" i="6"/>
  <c r="BA30" i="6"/>
  <c r="AZ30" i="6"/>
  <c r="AY30" i="6"/>
  <c r="BA29" i="6"/>
  <c r="AZ29" i="6"/>
  <c r="AY29" i="6"/>
  <c r="BA28" i="6"/>
  <c r="AZ28" i="6"/>
  <c r="AY28" i="6"/>
  <c r="BA27" i="6"/>
  <c r="AZ27" i="6"/>
  <c r="AY27" i="6"/>
  <c r="BA26" i="6"/>
  <c r="AZ26" i="6"/>
  <c r="AY26" i="6"/>
  <c r="BA25" i="6"/>
  <c r="AZ25" i="6"/>
  <c r="AY25" i="6"/>
  <c r="BA24" i="6"/>
  <c r="AZ24" i="6"/>
  <c r="AY24" i="6"/>
  <c r="BA23" i="6"/>
  <c r="AZ23" i="6"/>
  <c r="AY23" i="6"/>
  <c r="BA22" i="6"/>
  <c r="AZ22" i="6"/>
  <c r="AY22" i="6"/>
  <c r="BA21" i="6"/>
  <c r="AZ21" i="6"/>
  <c r="AY21" i="6"/>
  <c r="BA20" i="6"/>
  <c r="AZ20" i="6"/>
  <c r="AY20" i="6"/>
  <c r="BA19" i="6"/>
  <c r="AZ19" i="6"/>
  <c r="AY19" i="6"/>
  <c r="BA18" i="6"/>
  <c r="AZ18" i="6"/>
  <c r="AY18" i="6"/>
  <c r="BA17" i="6"/>
  <c r="AZ17" i="6"/>
  <c r="AY17" i="6"/>
  <c r="BA16" i="6"/>
  <c r="AZ16" i="6"/>
  <c r="AY16" i="6"/>
  <c r="BA12" i="6"/>
  <c r="AZ12" i="6"/>
  <c r="AY12" i="6"/>
  <c r="BA11" i="6"/>
  <c r="AZ11" i="6"/>
  <c r="AY11" i="6"/>
  <c r="BA9" i="6"/>
  <c r="AZ9" i="6"/>
  <c r="AY9" i="6"/>
  <c r="BA8" i="6"/>
  <c r="AZ8" i="6"/>
  <c r="AY8" i="6"/>
  <c r="AY7" i="6"/>
  <c r="BA6" i="6"/>
  <c r="AZ6" i="6"/>
  <c r="AY6" i="6"/>
  <c r="BA5" i="6"/>
  <c r="AZ5" i="6"/>
  <c r="AY5" i="6"/>
  <c r="AY4" i="6"/>
  <c r="AY3" i="6"/>
  <c r="BA2" i="6"/>
  <c r="AZ2" i="6"/>
  <c r="AY2" i="6"/>
  <c r="BV81" i="6"/>
  <c r="BW81" i="6" s="1"/>
  <c r="BV80" i="6"/>
  <c r="BW80" i="6" s="1"/>
  <c r="BV79" i="6"/>
  <c r="BW79" i="6" s="1"/>
  <c r="BV78" i="6"/>
  <c r="BW78" i="6" s="1"/>
  <c r="BV77" i="6"/>
  <c r="BW77" i="6" s="1"/>
  <c r="BV76" i="6"/>
  <c r="BW76" i="6" s="1"/>
  <c r="BV75" i="6"/>
  <c r="BW75" i="6" s="1"/>
  <c r="BV74" i="6"/>
  <c r="BW74" i="6" s="1"/>
  <c r="BV73" i="6"/>
  <c r="BW73" i="6" s="1"/>
  <c r="BV72" i="6"/>
  <c r="BW72" i="6" s="1"/>
  <c r="BV71" i="6"/>
  <c r="BW71" i="6" s="1"/>
  <c r="BV70" i="6"/>
  <c r="BW70" i="6" s="1"/>
  <c r="BV69" i="6"/>
  <c r="BW69" i="6" s="1"/>
  <c r="BV68" i="6"/>
  <c r="BW68" i="6" s="1"/>
  <c r="BV67" i="6"/>
  <c r="BW67" i="6" s="1"/>
  <c r="BV66" i="6"/>
  <c r="BW66" i="6" s="1"/>
  <c r="BV65" i="6"/>
  <c r="BW65" i="6" s="1"/>
  <c r="BV64" i="6"/>
  <c r="BW64" i="6" s="1"/>
  <c r="BV63" i="6"/>
  <c r="BW63" i="6" s="1"/>
  <c r="BV62" i="6"/>
  <c r="BW62" i="6" s="1"/>
  <c r="BV61" i="6"/>
  <c r="BW61" i="6" s="1"/>
  <c r="BV60" i="6"/>
  <c r="BW60" i="6" s="1"/>
  <c r="BV59" i="6"/>
  <c r="BW59" i="6" s="1"/>
  <c r="BV58" i="6"/>
  <c r="BW58" i="6" s="1"/>
  <c r="BV57" i="6"/>
  <c r="BW57" i="6" s="1"/>
  <c r="BV56" i="6"/>
  <c r="BW56" i="6" s="1"/>
  <c r="BV55" i="6"/>
  <c r="BW55" i="6" s="1"/>
  <c r="BV54" i="6"/>
  <c r="BW54" i="6" s="1"/>
  <c r="BV53" i="6"/>
  <c r="BW53" i="6" s="1"/>
  <c r="BV52" i="6"/>
  <c r="BW52" i="6" s="1"/>
  <c r="BV51" i="6"/>
  <c r="BV50" i="6"/>
  <c r="BW50" i="6" s="1"/>
  <c r="BV49" i="6"/>
  <c r="BW49" i="6" s="1"/>
  <c r="BV48" i="6"/>
  <c r="BW48" i="6" s="1"/>
  <c r="BV47" i="6"/>
  <c r="BW47" i="6" s="1"/>
  <c r="BV46" i="6"/>
  <c r="BW46" i="6" s="1"/>
  <c r="BV45" i="6"/>
  <c r="BW45" i="6" s="1"/>
  <c r="BV44" i="6"/>
  <c r="BW44" i="6" s="1"/>
  <c r="BV43" i="6"/>
  <c r="BW43" i="6" s="1"/>
  <c r="BV42" i="6"/>
  <c r="BW42" i="6" s="1"/>
  <c r="BV41" i="6"/>
  <c r="BW41" i="6" s="1"/>
  <c r="BV40" i="6"/>
  <c r="BW40" i="6" s="1"/>
  <c r="BV39" i="6"/>
  <c r="BW39" i="6" s="1"/>
  <c r="BV38" i="6"/>
  <c r="BW38" i="6" s="1"/>
  <c r="BV37" i="6"/>
  <c r="BW37" i="6" s="1"/>
  <c r="BV36" i="6"/>
  <c r="BW36" i="6" s="1"/>
  <c r="BV35" i="6"/>
  <c r="BW35" i="6" s="1"/>
  <c r="BV34" i="6"/>
  <c r="BW34" i="6" s="1"/>
  <c r="BV33" i="6"/>
  <c r="BW33" i="6" s="1"/>
  <c r="BV32" i="6"/>
  <c r="BW32" i="6" s="1"/>
  <c r="BV31" i="6"/>
  <c r="BW31" i="6" s="1"/>
  <c r="BV30" i="6"/>
  <c r="BW30" i="6" s="1"/>
  <c r="BV29" i="6"/>
  <c r="BW29" i="6" s="1"/>
  <c r="BV28" i="6"/>
  <c r="BW28" i="6" s="1"/>
  <c r="BV27" i="6"/>
  <c r="BW27" i="6" s="1"/>
  <c r="BV26" i="6"/>
  <c r="BW26" i="6" s="1"/>
  <c r="BV25" i="6"/>
  <c r="BW25" i="6" s="1"/>
  <c r="BV24" i="6"/>
  <c r="BW24" i="6" s="1"/>
  <c r="BV23" i="6"/>
  <c r="BW23" i="6" s="1"/>
  <c r="BV22" i="6"/>
  <c r="BW22" i="6" s="1"/>
  <c r="BV21" i="6"/>
  <c r="BW21" i="6" s="1"/>
  <c r="BV20" i="6"/>
  <c r="BW20" i="6" s="1"/>
  <c r="BV19" i="6"/>
  <c r="BV18" i="6"/>
  <c r="BW18" i="6" s="1"/>
  <c r="BV17" i="6"/>
  <c r="BW17" i="6" s="1"/>
  <c r="BU13" i="6"/>
  <c r="BT13" i="6"/>
  <c r="BS13" i="6"/>
  <c r="BV12" i="6"/>
  <c r="BV11" i="6"/>
  <c r="I1" i="42"/>
  <c r="H1" i="42"/>
  <c r="G1" i="42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8" i="6"/>
  <c r="M17" i="6"/>
  <c r="J16" i="42"/>
  <c r="J133" i="42" s="1"/>
  <c r="I13" i="42"/>
  <c r="H13" i="42"/>
  <c r="G13" i="42"/>
  <c r="J12" i="42"/>
  <c r="J11" i="42"/>
  <c r="H8" i="19" l="1"/>
  <c r="BY8" i="19" s="1"/>
  <c r="F22" i="19"/>
  <c r="BW22" i="19" s="1"/>
  <c r="H24" i="19"/>
  <c r="BY24" i="19" s="1"/>
  <c r="F30" i="19"/>
  <c r="BW30" i="19" s="1"/>
  <c r="H32" i="19"/>
  <c r="BY32" i="19" s="1"/>
  <c r="G35" i="19"/>
  <c r="BX35" i="19" s="1"/>
  <c r="F38" i="19"/>
  <c r="BW38" i="19" s="1"/>
  <c r="H40" i="19"/>
  <c r="BY40" i="19" s="1"/>
  <c r="G43" i="19"/>
  <c r="BX43" i="19" s="1"/>
  <c r="F46" i="19"/>
  <c r="BW46" i="19" s="1"/>
  <c r="H48" i="19"/>
  <c r="BY48" i="19" s="1"/>
  <c r="G51" i="19"/>
  <c r="BX51" i="19" s="1"/>
  <c r="F54" i="19"/>
  <c r="BW54" i="19" s="1"/>
  <c r="H56" i="19"/>
  <c r="BY56" i="19" s="1"/>
  <c r="G59" i="19"/>
  <c r="BX59" i="19" s="1"/>
  <c r="F62" i="19"/>
  <c r="BW62" i="19" s="1"/>
  <c r="H64" i="19"/>
  <c r="BY64" i="19" s="1"/>
  <c r="F6" i="19"/>
  <c r="BW6" i="19" s="1"/>
  <c r="F14" i="19"/>
  <c r="BW14" i="19" s="1"/>
  <c r="K16" i="42"/>
  <c r="G11" i="19"/>
  <c r="BX11" i="19" s="1"/>
  <c r="H16" i="19"/>
  <c r="BY16" i="19" s="1"/>
  <c r="BW16" i="6"/>
  <c r="G6" i="19"/>
  <c r="BX6" i="19" s="1"/>
  <c r="H11" i="19"/>
  <c r="BY11" i="19" s="1"/>
  <c r="F17" i="19"/>
  <c r="BW17" i="19" s="1"/>
  <c r="F25" i="19"/>
  <c r="BW25" i="19" s="1"/>
  <c r="F33" i="19"/>
  <c r="BW33" i="19" s="1"/>
  <c r="G38" i="19"/>
  <c r="BX38" i="19" s="1"/>
  <c r="H43" i="19"/>
  <c r="BY43" i="19" s="1"/>
  <c r="G46" i="19"/>
  <c r="BX46" i="19" s="1"/>
  <c r="F49" i="19"/>
  <c r="BW49" i="19" s="1"/>
  <c r="G54" i="19"/>
  <c r="BX54" i="19" s="1"/>
  <c r="H59" i="19"/>
  <c r="BY59" i="19" s="1"/>
  <c r="G62" i="19"/>
  <c r="BX62" i="19" s="1"/>
  <c r="F65" i="19"/>
  <c r="BW65" i="19" s="1"/>
  <c r="H67" i="19"/>
  <c r="BY67" i="19" s="1"/>
  <c r="F9" i="19"/>
  <c r="BW9" i="19" s="1"/>
  <c r="G14" i="19"/>
  <c r="BX14" i="19" s="1"/>
  <c r="G22" i="19"/>
  <c r="BX22" i="19" s="1"/>
  <c r="H27" i="19"/>
  <c r="BY27" i="19" s="1"/>
  <c r="H35" i="19"/>
  <c r="BY35" i="19" s="1"/>
  <c r="F41" i="19"/>
  <c r="BW41" i="19" s="1"/>
  <c r="F57" i="19"/>
  <c r="BW57" i="19" s="1"/>
  <c r="BQ67" i="6"/>
  <c r="BR67" i="6" s="1"/>
  <c r="F8" i="19"/>
  <c r="BW8" i="19" s="1"/>
  <c r="H10" i="19"/>
  <c r="BY10" i="19" s="1"/>
  <c r="G13" i="19"/>
  <c r="BX13" i="19" s="1"/>
  <c r="F16" i="19"/>
  <c r="BW16" i="19" s="1"/>
  <c r="G21" i="19"/>
  <c r="BX21" i="19" s="1"/>
  <c r="G70" i="19"/>
  <c r="BX70" i="19" s="1"/>
  <c r="G67" i="19"/>
  <c r="BX67" i="19" s="1"/>
  <c r="F70" i="19"/>
  <c r="BW70" i="19" s="1"/>
  <c r="G5" i="19"/>
  <c r="BX5" i="19" s="1"/>
  <c r="BQ75" i="6"/>
  <c r="BR75" i="6" s="1"/>
  <c r="H26" i="19"/>
  <c r="BY26" i="19" s="1"/>
  <c r="G29" i="19"/>
  <c r="BX29" i="19" s="1"/>
  <c r="F32" i="19"/>
  <c r="BW32" i="19" s="1"/>
  <c r="H34" i="19"/>
  <c r="BY34" i="19" s="1"/>
  <c r="G37" i="19"/>
  <c r="BX37" i="19" s="1"/>
  <c r="F40" i="19"/>
  <c r="BW40" i="19" s="1"/>
  <c r="H42" i="19"/>
  <c r="BY42" i="19" s="1"/>
  <c r="G45" i="19"/>
  <c r="BX45" i="19" s="1"/>
  <c r="F48" i="19"/>
  <c r="BW48" i="19" s="1"/>
  <c r="H50" i="19"/>
  <c r="BY50" i="19" s="1"/>
  <c r="G53" i="19"/>
  <c r="BX53" i="19" s="1"/>
  <c r="F56" i="19"/>
  <c r="BW56" i="19" s="1"/>
  <c r="H58" i="19"/>
  <c r="BY58" i="19" s="1"/>
  <c r="G61" i="19"/>
  <c r="BX61" i="19" s="1"/>
  <c r="F64" i="19"/>
  <c r="BW64" i="19" s="1"/>
  <c r="H66" i="19"/>
  <c r="BY66" i="19" s="1"/>
  <c r="G69" i="19"/>
  <c r="BX69" i="19" s="1"/>
  <c r="H5" i="19"/>
  <c r="G8" i="19"/>
  <c r="BX8" i="19" s="1"/>
  <c r="F11" i="19"/>
  <c r="BW11" i="19" s="1"/>
  <c r="H13" i="19"/>
  <c r="BY13" i="19" s="1"/>
  <c r="G16" i="19"/>
  <c r="BX16" i="19" s="1"/>
  <c r="H21" i="19"/>
  <c r="BY21" i="19" s="1"/>
  <c r="G24" i="19"/>
  <c r="BX24" i="19" s="1"/>
  <c r="F27" i="19"/>
  <c r="BW27" i="19" s="1"/>
  <c r="H29" i="19"/>
  <c r="BY29" i="19" s="1"/>
  <c r="G32" i="19"/>
  <c r="BX32" i="19" s="1"/>
  <c r="H37" i="19"/>
  <c r="BY37" i="19" s="1"/>
  <c r="G40" i="19"/>
  <c r="BX40" i="19" s="1"/>
  <c r="F43" i="19"/>
  <c r="BW43" i="19" s="1"/>
  <c r="H45" i="19"/>
  <c r="BY45" i="19" s="1"/>
  <c r="G48" i="19"/>
  <c r="BX48" i="19" s="1"/>
  <c r="H53" i="19"/>
  <c r="BY53" i="19" s="1"/>
  <c r="F59" i="19"/>
  <c r="BW59" i="19" s="1"/>
  <c r="H61" i="19"/>
  <c r="BY61" i="19" s="1"/>
  <c r="G64" i="19"/>
  <c r="BX64" i="19" s="1"/>
  <c r="F67" i="19"/>
  <c r="BW67" i="19" s="1"/>
  <c r="H69" i="19"/>
  <c r="BY69" i="19" s="1"/>
  <c r="F5" i="19"/>
  <c r="H7" i="19"/>
  <c r="BY7" i="19" s="1"/>
  <c r="G10" i="19"/>
  <c r="BX10" i="19" s="1"/>
  <c r="F13" i="19"/>
  <c r="BW13" i="19" s="1"/>
  <c r="H15" i="19"/>
  <c r="BY15" i="19" s="1"/>
  <c r="H23" i="19"/>
  <c r="BY23" i="19" s="1"/>
  <c r="G26" i="19"/>
  <c r="BX26" i="19" s="1"/>
  <c r="H31" i="19"/>
  <c r="BY31" i="19" s="1"/>
  <c r="G34" i="19"/>
  <c r="BX34" i="19" s="1"/>
  <c r="F37" i="19"/>
  <c r="BW37" i="19" s="1"/>
  <c r="H39" i="19"/>
  <c r="BY39" i="19" s="1"/>
  <c r="G42" i="19"/>
  <c r="BX42" i="19" s="1"/>
  <c r="F45" i="19"/>
  <c r="BW45" i="19" s="1"/>
  <c r="G50" i="19"/>
  <c r="BX50" i="19" s="1"/>
  <c r="F53" i="19"/>
  <c r="BW53" i="19" s="1"/>
  <c r="H55" i="19"/>
  <c r="BY55" i="19" s="1"/>
  <c r="G58" i="19"/>
  <c r="BX58" i="19" s="1"/>
  <c r="F61" i="19"/>
  <c r="BW61" i="19" s="1"/>
  <c r="H63" i="19"/>
  <c r="BY63" i="19" s="1"/>
  <c r="G66" i="19"/>
  <c r="BX66" i="19" s="1"/>
  <c r="F69" i="19"/>
  <c r="BW69" i="19" s="1"/>
  <c r="G30" i="19"/>
  <c r="BX30" i="19" s="1"/>
  <c r="G56" i="19"/>
  <c r="BX56" i="19" s="1"/>
  <c r="H47" i="19"/>
  <c r="BY47" i="19" s="1"/>
  <c r="G7" i="19"/>
  <c r="BX7" i="19" s="1"/>
  <c r="F10" i="19"/>
  <c r="BW10" i="19" s="1"/>
  <c r="H12" i="19"/>
  <c r="BY12" i="19" s="1"/>
  <c r="G15" i="19"/>
  <c r="BX15" i="19" s="1"/>
  <c r="H20" i="19"/>
  <c r="BY20" i="19" s="1"/>
  <c r="G23" i="19"/>
  <c r="BX23" i="19" s="1"/>
  <c r="F26" i="19"/>
  <c r="BW26" i="19" s="1"/>
  <c r="H28" i="19"/>
  <c r="BY28" i="19" s="1"/>
  <c r="G31" i="19"/>
  <c r="BX31" i="19" s="1"/>
  <c r="F34" i="19"/>
  <c r="BW34" i="19" s="1"/>
  <c r="H36" i="19"/>
  <c r="BY36" i="19" s="1"/>
  <c r="G39" i="19"/>
  <c r="BX39" i="19" s="1"/>
  <c r="F42" i="19"/>
  <c r="BW42" i="19" s="1"/>
  <c r="H44" i="19"/>
  <c r="BY44" i="19" s="1"/>
  <c r="G47" i="19"/>
  <c r="BX47" i="19" s="1"/>
  <c r="F50" i="19"/>
  <c r="BW50" i="19" s="1"/>
  <c r="G55" i="19"/>
  <c r="BX55" i="19" s="1"/>
  <c r="F58" i="19"/>
  <c r="BW58" i="19" s="1"/>
  <c r="H60" i="19"/>
  <c r="BY60" i="19" s="1"/>
  <c r="G63" i="19"/>
  <c r="BX63" i="19" s="1"/>
  <c r="F66" i="19"/>
  <c r="BW66" i="19" s="1"/>
  <c r="H68" i="19"/>
  <c r="BY68" i="19" s="1"/>
  <c r="H52" i="19"/>
  <c r="BY52" i="19" s="1"/>
  <c r="H51" i="19"/>
  <c r="BY51" i="19" s="1"/>
  <c r="F51" i="19"/>
  <c r="BW51" i="19" s="1"/>
  <c r="H6" i="19"/>
  <c r="BY6" i="19" s="1"/>
  <c r="F12" i="19"/>
  <c r="BW12" i="19" s="1"/>
  <c r="G17" i="19"/>
  <c r="BX17" i="19" s="1"/>
  <c r="F20" i="19"/>
  <c r="BW20" i="19" s="1"/>
  <c r="G25" i="19"/>
  <c r="BX25" i="19" s="1"/>
  <c r="H30" i="19"/>
  <c r="BY30" i="19" s="1"/>
  <c r="G57" i="19"/>
  <c r="BX57" i="19" s="1"/>
  <c r="H62" i="19"/>
  <c r="BY62" i="19" s="1"/>
  <c r="G65" i="19"/>
  <c r="BX65" i="19" s="1"/>
  <c r="F68" i="19"/>
  <c r="BW68" i="19" s="1"/>
  <c r="H70" i="19"/>
  <c r="BY70" i="19" s="1"/>
  <c r="G9" i="19"/>
  <c r="BX9" i="19" s="1"/>
  <c r="H14" i="19"/>
  <c r="BY14" i="19" s="1"/>
  <c r="H22" i="19"/>
  <c r="BY22" i="19" s="1"/>
  <c r="F28" i="19"/>
  <c r="BW28" i="19" s="1"/>
  <c r="G33" i="19"/>
  <c r="BX33" i="19" s="1"/>
  <c r="F36" i="19"/>
  <c r="BW36" i="19" s="1"/>
  <c r="H38" i="19"/>
  <c r="BY38" i="19" s="1"/>
  <c r="G41" i="19"/>
  <c r="BX41" i="19" s="1"/>
  <c r="F44" i="19"/>
  <c r="BW44" i="19" s="1"/>
  <c r="H46" i="19"/>
  <c r="BY46" i="19" s="1"/>
  <c r="G49" i="19"/>
  <c r="BX49" i="19" s="1"/>
  <c r="F52" i="19"/>
  <c r="BW52" i="19" s="1"/>
  <c r="H54" i="19"/>
  <c r="BY54" i="19" s="1"/>
  <c r="F60" i="19"/>
  <c r="BW60" i="19" s="1"/>
  <c r="F35" i="19"/>
  <c r="BW35" i="19" s="1"/>
  <c r="G27" i="19"/>
  <c r="BX27" i="19" s="1"/>
  <c r="F7" i="19"/>
  <c r="BW7" i="19" s="1"/>
  <c r="H9" i="19"/>
  <c r="BY9" i="19" s="1"/>
  <c r="G12" i="19"/>
  <c r="BX12" i="19" s="1"/>
  <c r="F15" i="19"/>
  <c r="BW15" i="19" s="1"/>
  <c r="H17" i="19"/>
  <c r="BY17" i="19" s="1"/>
  <c r="G20" i="19"/>
  <c r="BX20" i="19" s="1"/>
  <c r="F23" i="19"/>
  <c r="BW23" i="19" s="1"/>
  <c r="H25" i="19"/>
  <c r="BY25" i="19" s="1"/>
  <c r="G28" i="19"/>
  <c r="BX28" i="19" s="1"/>
  <c r="F31" i="19"/>
  <c r="BW31" i="19" s="1"/>
  <c r="H33" i="19"/>
  <c r="BY33" i="19" s="1"/>
  <c r="G36" i="19"/>
  <c r="BX36" i="19" s="1"/>
  <c r="F39" i="19"/>
  <c r="BW39" i="19" s="1"/>
  <c r="G44" i="19"/>
  <c r="BX44" i="19" s="1"/>
  <c r="H49" i="19"/>
  <c r="BY49" i="19" s="1"/>
  <c r="F55" i="19"/>
  <c r="BW55" i="19" s="1"/>
  <c r="H57" i="19"/>
  <c r="BY57" i="19" s="1"/>
  <c r="G60" i="19"/>
  <c r="BX60" i="19" s="1"/>
  <c r="F63" i="19"/>
  <c r="BW63" i="19" s="1"/>
  <c r="H65" i="19"/>
  <c r="BY65" i="19" s="1"/>
  <c r="G68" i="19"/>
  <c r="BX68" i="19" s="1"/>
  <c r="G52" i="19"/>
  <c r="BX52" i="19" s="1"/>
  <c r="H41" i="19"/>
  <c r="BY41" i="19" s="1"/>
  <c r="F29" i="19"/>
  <c r="BW29" i="19" s="1"/>
  <c r="F47" i="19"/>
  <c r="BW47" i="19" s="1"/>
  <c r="F21" i="19"/>
  <c r="BW21" i="19" s="1"/>
  <c r="F24" i="19"/>
  <c r="BW24" i="19" s="1"/>
  <c r="F18" i="19"/>
  <c r="BW18" i="19" s="1"/>
  <c r="G18" i="19"/>
  <c r="BX18" i="19" s="1"/>
  <c r="H18" i="19"/>
  <c r="BY18" i="19" s="1"/>
  <c r="F19" i="19"/>
  <c r="BW19" i="19" s="1"/>
  <c r="G19" i="19"/>
  <c r="BX19" i="19" s="1"/>
  <c r="H19" i="19"/>
  <c r="BY19" i="19" s="1"/>
  <c r="I136" i="42"/>
  <c r="H136" i="42"/>
  <c r="G136" i="42"/>
  <c r="BO13" i="6"/>
  <c r="BB79" i="6"/>
  <c r="BC79" i="6" s="1"/>
  <c r="BW51" i="6"/>
  <c r="BB16" i="6"/>
  <c r="BB48" i="6"/>
  <c r="BC48" i="6" s="1"/>
  <c r="BB64" i="6"/>
  <c r="BC64" i="6" s="1"/>
  <c r="BB72" i="6"/>
  <c r="BC72" i="6" s="1"/>
  <c r="BB80" i="6"/>
  <c r="BC80" i="6" s="1"/>
  <c r="BQ80" i="6"/>
  <c r="BR80" i="6" s="1"/>
  <c r="BQ66" i="6"/>
  <c r="BR66" i="6" s="1"/>
  <c r="BQ74" i="6"/>
  <c r="BR74" i="6" s="1"/>
  <c r="BQ60" i="6"/>
  <c r="BR60" i="6" s="1"/>
  <c r="BQ79" i="6"/>
  <c r="BR79" i="6" s="1"/>
  <c r="BA13" i="6"/>
  <c r="BB59" i="6"/>
  <c r="BC59" i="6" s="1"/>
  <c r="BB67" i="6"/>
  <c r="BC67" i="6" s="1"/>
  <c r="BB75" i="6"/>
  <c r="BC75" i="6" s="1"/>
  <c r="BB11" i="6"/>
  <c r="AZ13" i="6"/>
  <c r="BD13" i="6"/>
  <c r="BG16" i="6"/>
  <c r="BG74" i="6"/>
  <c r="BH74" i="6" s="1"/>
  <c r="BG69" i="6"/>
  <c r="BH69" i="6" s="1"/>
  <c r="BG35" i="6"/>
  <c r="BH35" i="6" s="1"/>
  <c r="BG51" i="6"/>
  <c r="BH51" i="6" s="1"/>
  <c r="BG24" i="6"/>
  <c r="BH24" i="6" s="1"/>
  <c r="BG48" i="6"/>
  <c r="BH48" i="6" s="1"/>
  <c r="BG56" i="6"/>
  <c r="BH56" i="6" s="1"/>
  <c r="BG64" i="6"/>
  <c r="BH64" i="6" s="1"/>
  <c r="BG72" i="6"/>
  <c r="BH72" i="6" s="1"/>
  <c r="BG80" i="6"/>
  <c r="BH80" i="6" s="1"/>
  <c r="BG58" i="6"/>
  <c r="BH58" i="6" s="1"/>
  <c r="BG59" i="6"/>
  <c r="BH59" i="6" s="1"/>
  <c r="BG67" i="6"/>
  <c r="BH67" i="6" s="1"/>
  <c r="BG75" i="6"/>
  <c r="BH75" i="6" s="1"/>
  <c r="BG19" i="6"/>
  <c r="BH19" i="6" s="1"/>
  <c r="BB25" i="6"/>
  <c r="BB41" i="6"/>
  <c r="BC41" i="6" s="1"/>
  <c r="BB57" i="6"/>
  <c r="BC57" i="6" s="1"/>
  <c r="BB65" i="6"/>
  <c r="BC65" i="6" s="1"/>
  <c r="BB73" i="6"/>
  <c r="BC73" i="6" s="1"/>
  <c r="BB81" i="6"/>
  <c r="BC81" i="6" s="1"/>
  <c r="BB77" i="6"/>
  <c r="BC77" i="6" s="1"/>
  <c r="BG11" i="6"/>
  <c r="BG62" i="6"/>
  <c r="BH62" i="6" s="1"/>
  <c r="BG78" i="6"/>
  <c r="BH78" i="6" s="1"/>
  <c r="BV13" i="6"/>
  <c r="BB12" i="6"/>
  <c r="BB20" i="6"/>
  <c r="BC20" i="6" s="1"/>
  <c r="BQ71" i="6"/>
  <c r="BR71" i="6" s="1"/>
  <c r="BG18" i="6"/>
  <c r="BH18" i="6" s="1"/>
  <c r="BG21" i="6"/>
  <c r="BH21" i="6" s="1"/>
  <c r="BG37" i="6"/>
  <c r="BH37" i="6" s="1"/>
  <c r="BG45" i="6"/>
  <c r="BH45" i="6" s="1"/>
  <c r="BG50" i="6"/>
  <c r="BG53" i="6"/>
  <c r="BH53" i="6" s="1"/>
  <c r="BG61" i="6"/>
  <c r="BH61" i="6" s="1"/>
  <c r="BG66" i="6"/>
  <c r="BH66" i="6" s="1"/>
  <c r="BG77" i="6"/>
  <c r="BH77" i="6" s="1"/>
  <c r="BQ26" i="6"/>
  <c r="BR26" i="6" s="1"/>
  <c r="BQ50" i="6"/>
  <c r="BR50" i="6" s="1"/>
  <c r="BQ58" i="6"/>
  <c r="BR58" i="6" s="1"/>
  <c r="BB62" i="6"/>
  <c r="BC62" i="6" s="1"/>
  <c r="BB70" i="6"/>
  <c r="BC70" i="6" s="1"/>
  <c r="BB78" i="6"/>
  <c r="BC78" i="6" s="1"/>
  <c r="BB60" i="6"/>
  <c r="BC60" i="6" s="1"/>
  <c r="BB68" i="6"/>
  <c r="BC68" i="6" s="1"/>
  <c r="BB76" i="6"/>
  <c r="BC76" i="6" s="1"/>
  <c r="BQ56" i="6"/>
  <c r="BR56" i="6" s="1"/>
  <c r="BQ69" i="6"/>
  <c r="BR69" i="6" s="1"/>
  <c r="BB55" i="6"/>
  <c r="BC55" i="6" s="1"/>
  <c r="BB61" i="6"/>
  <c r="BC61" i="6" s="1"/>
  <c r="BB63" i="6"/>
  <c r="BC63" i="6" s="1"/>
  <c r="BB66" i="6"/>
  <c r="BC66" i="6" s="1"/>
  <c r="BB69" i="6"/>
  <c r="BC69" i="6" s="1"/>
  <c r="BB71" i="6"/>
  <c r="BC71" i="6" s="1"/>
  <c r="BB74" i="6"/>
  <c r="BC74" i="6" s="1"/>
  <c r="BQ48" i="6"/>
  <c r="BR48" i="6" s="1"/>
  <c r="BB56" i="6"/>
  <c r="BC56" i="6" s="1"/>
  <c r="BG40" i="6"/>
  <c r="BH40" i="6" s="1"/>
  <c r="BQ54" i="6"/>
  <c r="BR54" i="6" s="1"/>
  <c r="BG34" i="6"/>
  <c r="BH34" i="6" s="1"/>
  <c r="BB19" i="6"/>
  <c r="BC19" i="6" s="1"/>
  <c r="BB58" i="6"/>
  <c r="BC58" i="6" s="1"/>
  <c r="BB35" i="6"/>
  <c r="BC35" i="6" s="1"/>
  <c r="BG43" i="6"/>
  <c r="BH43" i="6" s="1"/>
  <c r="BB49" i="6"/>
  <c r="BC49" i="6" s="1"/>
  <c r="BG42" i="6"/>
  <c r="BH42" i="6" s="1"/>
  <c r="BB18" i="6"/>
  <c r="BC18" i="6" s="1"/>
  <c r="BB21" i="6"/>
  <c r="BC21" i="6" s="1"/>
  <c r="BQ34" i="6"/>
  <c r="BR34" i="6" s="1"/>
  <c r="BG32" i="6"/>
  <c r="BH32" i="6" s="1"/>
  <c r="BB54" i="6"/>
  <c r="BC54" i="6" s="1"/>
  <c r="BB53" i="6"/>
  <c r="BC53" i="6" s="1"/>
  <c r="BB52" i="6"/>
  <c r="BC52" i="6" s="1"/>
  <c r="BB51" i="6"/>
  <c r="BC51" i="6" s="1"/>
  <c r="BB47" i="6"/>
  <c r="BC47" i="6" s="1"/>
  <c r="BB44" i="6"/>
  <c r="BC44" i="6" s="1"/>
  <c r="BQ23" i="6"/>
  <c r="BR23" i="6" s="1"/>
  <c r="BB46" i="6"/>
  <c r="BC46" i="6" s="1"/>
  <c r="BB32" i="6"/>
  <c r="BC32" i="6" s="1"/>
  <c r="BB28" i="6"/>
  <c r="BC28" i="6" s="1"/>
  <c r="BG27" i="6"/>
  <c r="BH27" i="6" s="1"/>
  <c r="BB27" i="6"/>
  <c r="BC27" i="6" s="1"/>
  <c r="BG25" i="6"/>
  <c r="BH25" i="6" s="1"/>
  <c r="BB26" i="6"/>
  <c r="BC26" i="6" s="1"/>
  <c r="BB34" i="6"/>
  <c r="BC34" i="6" s="1"/>
  <c r="BB43" i="6"/>
  <c r="BC43" i="6" s="1"/>
  <c r="BB37" i="6"/>
  <c r="BC37" i="6" s="1"/>
  <c r="BB50" i="6"/>
  <c r="BC50" i="6" s="1"/>
  <c r="BG46" i="6"/>
  <c r="BH46" i="6" s="1"/>
  <c r="BB45" i="6"/>
  <c r="BC45" i="6" s="1"/>
  <c r="BB42" i="6"/>
  <c r="BC42" i="6" s="1"/>
  <c r="BB40" i="6"/>
  <c r="BC40" i="6" s="1"/>
  <c r="BB39" i="6"/>
  <c r="BC39" i="6" s="1"/>
  <c r="BG20" i="6"/>
  <c r="BH20" i="6" s="1"/>
  <c r="BG41" i="6"/>
  <c r="BH41" i="6" s="1"/>
  <c r="BG57" i="6"/>
  <c r="BH57" i="6" s="1"/>
  <c r="BG73" i="6"/>
  <c r="BH73" i="6" s="1"/>
  <c r="BG81" i="6"/>
  <c r="BH81" i="6" s="1"/>
  <c r="BE13" i="6"/>
  <c r="BG26" i="6"/>
  <c r="BH26" i="6" s="1"/>
  <c r="BG12" i="6"/>
  <c r="BG47" i="6"/>
  <c r="BH47" i="6" s="1"/>
  <c r="BG55" i="6"/>
  <c r="BH55" i="6" s="1"/>
  <c r="BG63" i="6"/>
  <c r="BH63" i="6" s="1"/>
  <c r="BG71" i="6"/>
  <c r="BH71" i="6" s="1"/>
  <c r="BG79" i="6"/>
  <c r="BH79" i="6" s="1"/>
  <c r="BG29" i="6"/>
  <c r="BH29" i="6" s="1"/>
  <c r="BG17" i="6"/>
  <c r="BH17" i="6" s="1"/>
  <c r="BG22" i="6"/>
  <c r="BH22" i="6" s="1"/>
  <c r="BG38" i="6"/>
  <c r="BH38" i="6" s="1"/>
  <c r="BG49" i="6"/>
  <c r="BH49" i="6" s="1"/>
  <c r="BG54" i="6"/>
  <c r="BH54" i="6" s="1"/>
  <c r="BG65" i="6"/>
  <c r="BH65" i="6" s="1"/>
  <c r="BG70" i="6"/>
  <c r="BH70" i="6" s="1"/>
  <c r="BG44" i="6"/>
  <c r="BH44" i="6" s="1"/>
  <c r="BG52" i="6"/>
  <c r="BH52" i="6" s="1"/>
  <c r="BG60" i="6"/>
  <c r="BH60" i="6" s="1"/>
  <c r="BG68" i="6"/>
  <c r="BH68" i="6" s="1"/>
  <c r="BG76" i="6"/>
  <c r="BH76" i="6" s="1"/>
  <c r="BG39" i="6"/>
  <c r="BH39" i="6" s="1"/>
  <c r="BB38" i="6"/>
  <c r="BC38" i="6" s="1"/>
  <c r="BG36" i="6"/>
  <c r="BH36" i="6" s="1"/>
  <c r="BB36" i="6"/>
  <c r="BC36" i="6" s="1"/>
  <c r="BB33" i="6"/>
  <c r="BC33" i="6" s="1"/>
  <c r="BG33" i="6"/>
  <c r="BH33" i="6" s="1"/>
  <c r="BB31" i="6"/>
  <c r="BC31" i="6" s="1"/>
  <c r="BG31" i="6"/>
  <c r="BH31" i="6" s="1"/>
  <c r="BG30" i="6"/>
  <c r="BH30" i="6" s="1"/>
  <c r="BB30" i="6"/>
  <c r="BC30" i="6" s="1"/>
  <c r="BQ29" i="6"/>
  <c r="BR29" i="6" s="1"/>
  <c r="BQ62" i="6"/>
  <c r="BQ36" i="6"/>
  <c r="BR36" i="6" s="1"/>
  <c r="BQ47" i="6"/>
  <c r="BR47" i="6" s="1"/>
  <c r="BQ22" i="6"/>
  <c r="BR22" i="6" s="1"/>
  <c r="BQ20" i="6"/>
  <c r="BR20" i="6" s="1"/>
  <c r="BQ11" i="6"/>
  <c r="BQ37" i="6"/>
  <c r="BR37" i="6" s="1"/>
  <c r="BQ52" i="6"/>
  <c r="BR52" i="6" s="1"/>
  <c r="BQ63" i="6"/>
  <c r="BQ76" i="6"/>
  <c r="BR76" i="6" s="1"/>
  <c r="BQ39" i="6"/>
  <c r="BR39" i="6" s="1"/>
  <c r="BQ42" i="6"/>
  <c r="BR42" i="6" s="1"/>
  <c r="BQ55" i="6"/>
  <c r="BR55" i="6" s="1"/>
  <c r="BQ30" i="6"/>
  <c r="BR30" i="6" s="1"/>
  <c r="BQ43" i="6"/>
  <c r="BR43" i="6" s="1"/>
  <c r="BQ68" i="6"/>
  <c r="BR68" i="6" s="1"/>
  <c r="BQ19" i="6"/>
  <c r="BR19" i="6" s="1"/>
  <c r="BQ21" i="6"/>
  <c r="BR21" i="6" s="1"/>
  <c r="BQ27" i="6"/>
  <c r="BR27" i="6" s="1"/>
  <c r="BQ32" i="6"/>
  <c r="BR32" i="6" s="1"/>
  <c r="BQ40" i="6"/>
  <c r="BR40" i="6" s="1"/>
  <c r="BQ45" i="6"/>
  <c r="BR45" i="6" s="1"/>
  <c r="BQ51" i="6"/>
  <c r="BR51" i="6" s="1"/>
  <c r="BQ53" i="6"/>
  <c r="BR53" i="6" s="1"/>
  <c r="BQ59" i="6"/>
  <c r="BR59" i="6" s="1"/>
  <c r="BQ64" i="6"/>
  <c r="BR64" i="6" s="1"/>
  <c r="BQ72" i="6"/>
  <c r="BR72" i="6" s="1"/>
  <c r="BQ77" i="6"/>
  <c r="BR77" i="6" s="1"/>
  <c r="BQ12" i="6"/>
  <c r="BQ31" i="6"/>
  <c r="BR31" i="6" s="1"/>
  <c r="BQ44" i="6"/>
  <c r="BR44" i="6" s="1"/>
  <c r="BQ57" i="6"/>
  <c r="BR57" i="6" s="1"/>
  <c r="BQ65" i="6"/>
  <c r="BR65" i="6" s="1"/>
  <c r="BQ70" i="6"/>
  <c r="BR70" i="6" s="1"/>
  <c r="BQ73" i="6"/>
  <c r="BR73" i="6" s="1"/>
  <c r="BQ78" i="6"/>
  <c r="BR78" i="6" s="1"/>
  <c r="BQ81" i="6"/>
  <c r="BR81" i="6" s="1"/>
  <c r="BQ17" i="6"/>
  <c r="BR17" i="6" s="1"/>
  <c r="BQ33" i="6"/>
  <c r="BR33" i="6" s="1"/>
  <c r="BQ38" i="6"/>
  <c r="BR38" i="6" s="1"/>
  <c r="BQ41" i="6"/>
  <c r="BR41" i="6" s="1"/>
  <c r="BQ46" i="6"/>
  <c r="BR46" i="6" s="1"/>
  <c r="BQ49" i="6"/>
  <c r="BR49" i="6" s="1"/>
  <c r="BQ18" i="6"/>
  <c r="BR18" i="6" s="1"/>
  <c r="BQ35" i="6"/>
  <c r="BR35" i="6" s="1"/>
  <c r="BQ61" i="6"/>
  <c r="BR61" i="6" s="1"/>
  <c r="BB29" i="6"/>
  <c r="BC29" i="6" s="1"/>
  <c r="BG28" i="6"/>
  <c r="BH28" i="6" s="1"/>
  <c r="BQ28" i="6"/>
  <c r="BR28" i="6" s="1"/>
  <c r="BQ25" i="6"/>
  <c r="BR25" i="6" s="1"/>
  <c r="BQ24" i="6"/>
  <c r="BR24" i="6" s="1"/>
  <c r="BB24" i="6"/>
  <c r="BG23" i="6"/>
  <c r="BH23" i="6" s="1"/>
  <c r="BB23" i="6"/>
  <c r="BC23" i="6" s="1"/>
  <c r="BB22" i="6"/>
  <c r="BC22" i="6" s="1"/>
  <c r="BQ16" i="6"/>
  <c r="BP13" i="6"/>
  <c r="BN13" i="6"/>
  <c r="BF13" i="6"/>
  <c r="BB17" i="6"/>
  <c r="BC17" i="6" s="1"/>
  <c r="AY13" i="6"/>
  <c r="BW19" i="6"/>
  <c r="J13" i="42"/>
  <c r="K133" i="42" l="1"/>
  <c r="A16" i="42"/>
  <c r="M16" i="6" s="1"/>
  <c r="G138" i="42"/>
  <c r="H138" i="42"/>
  <c r="I138" i="42"/>
  <c r="BU133" i="6"/>
  <c r="BU1" i="6" s="1"/>
  <c r="BU136" i="6" s="1"/>
  <c r="BU138" i="6" s="1"/>
  <c r="F4" i="19"/>
  <c r="BW5" i="19"/>
  <c r="BW4" i="19" s="1"/>
  <c r="BX4" i="19"/>
  <c r="G4" i="19"/>
  <c r="BY5" i="19"/>
  <c r="BY4" i="19" s="1"/>
  <c r="H4" i="19"/>
  <c r="BR16" i="6"/>
  <c r="BH16" i="6"/>
  <c r="BC16" i="6"/>
  <c r="BC24" i="6"/>
  <c r="BC25" i="6"/>
  <c r="BR62" i="6"/>
  <c r="BR63" i="6"/>
  <c r="BH50" i="6"/>
  <c r="BB13" i="6"/>
  <c r="BQ13" i="6"/>
  <c r="BG13" i="6"/>
  <c r="M19" i="6"/>
  <c r="BT133" i="6" l="1"/>
  <c r="BT1" i="6" s="1"/>
  <c r="BT136" i="6" s="1"/>
  <c r="BT138" i="6" s="1"/>
  <c r="BS133" i="6"/>
  <c r="BS1" i="6" s="1"/>
  <c r="BS136" i="6" s="1"/>
  <c r="BS138" i="6" s="1"/>
  <c r="M133" i="6"/>
  <c r="I1" i="8"/>
  <c r="H1" i="8"/>
  <c r="G1" i="8"/>
  <c r="J16" i="8"/>
  <c r="J133" i="8" s="1"/>
  <c r="I13" i="8"/>
  <c r="H13" i="8"/>
  <c r="G13" i="8"/>
  <c r="J12" i="8"/>
  <c r="J11" i="8"/>
  <c r="I1" i="7"/>
  <c r="H1" i="7"/>
  <c r="G1" i="7"/>
  <c r="J16" i="7"/>
  <c r="I13" i="7"/>
  <c r="H13" i="7"/>
  <c r="G13" i="7"/>
  <c r="J12" i="7"/>
  <c r="J11" i="7"/>
  <c r="G13" i="3"/>
  <c r="J16" i="3"/>
  <c r="I13" i="3"/>
  <c r="H13" i="3"/>
  <c r="J12" i="3"/>
  <c r="J11" i="3"/>
  <c r="BW133" i="6" l="1"/>
  <c r="BV133" i="6"/>
  <c r="K16" i="7"/>
  <c r="K133" i="7" s="1"/>
  <c r="J133" i="7"/>
  <c r="K16" i="8"/>
  <c r="K133" i="8" s="1"/>
  <c r="K16" i="3"/>
  <c r="K133" i="3" s="1"/>
  <c r="J133" i="3"/>
  <c r="G1" i="3"/>
  <c r="G136" i="3" s="1"/>
  <c r="H1" i="3"/>
  <c r="H136" i="3" s="1"/>
  <c r="I1" i="3"/>
  <c r="I136" i="3" s="1"/>
  <c r="G136" i="7"/>
  <c r="G136" i="8"/>
  <c r="H136" i="8"/>
  <c r="I136" i="8"/>
  <c r="H136" i="7"/>
  <c r="I136" i="7"/>
  <c r="J13" i="3"/>
  <c r="J13" i="7"/>
  <c r="J13" i="8"/>
  <c r="H138" i="8" l="1"/>
  <c r="BO133" i="6"/>
  <c r="BO1" i="6" s="1"/>
  <c r="BO136" i="6" s="1"/>
  <c r="BO138" i="6" s="1"/>
  <c r="G138" i="8"/>
  <c r="I138" i="8"/>
  <c r="I138" i="7"/>
  <c r="BF133" i="6"/>
  <c r="BF1" i="6" s="1"/>
  <c r="BF136" i="6" s="1"/>
  <c r="BF138" i="6" s="1"/>
  <c r="H138" i="7"/>
  <c r="G138" i="7"/>
  <c r="H138" i="3"/>
  <c r="G138" i="3"/>
  <c r="I138" i="3"/>
  <c r="BP133" i="6" l="1"/>
  <c r="BP1" i="6" s="1"/>
  <c r="BP136" i="6" s="1"/>
  <c r="BP138" i="6" s="1"/>
  <c r="BN133" i="6"/>
  <c r="BN1" i="6" s="1"/>
  <c r="BN136" i="6" s="1"/>
  <c r="BN138" i="6" s="1"/>
  <c r="BE133" i="6"/>
  <c r="BE1" i="6" s="1"/>
  <c r="BE136" i="6" s="1"/>
  <c r="BE138" i="6" s="1"/>
  <c r="BD133" i="6"/>
  <c r="BD1" i="6" s="1"/>
  <c r="BD136" i="6" s="1"/>
  <c r="BD138" i="6" s="1"/>
  <c r="AZ133" i="6"/>
  <c r="AZ1" i="6" s="1"/>
  <c r="AZ136" i="6" s="1"/>
  <c r="AZ138" i="6" s="1"/>
  <c r="BA133" i="6"/>
  <c r="BA1" i="6" s="1"/>
  <c r="AY133" i="6"/>
  <c r="AY1" i="6" s="1"/>
  <c r="AY136" i="6" s="1"/>
  <c r="AY138" i="6" s="1"/>
  <c r="J16" i="40"/>
  <c r="J109" i="40" s="1"/>
  <c r="BR133" i="6" l="1"/>
  <c r="BQ133" i="6"/>
  <c r="BH133" i="6"/>
  <c r="BG133" i="6"/>
  <c r="BC133" i="6"/>
  <c r="BB133" i="6"/>
  <c r="AO71" i="34"/>
  <c r="AN71" i="34"/>
  <c r="AV81" i="6"/>
  <c r="AR70" i="19" s="1"/>
  <c r="AO70" i="34" s="1"/>
  <c r="AU81" i="6"/>
  <c r="AV80" i="6"/>
  <c r="AR69" i="19" s="1"/>
  <c r="AO69" i="34" s="1"/>
  <c r="AU80" i="6"/>
  <c r="AQ69" i="19" s="1"/>
  <c r="AN69" i="34" s="1"/>
  <c r="AV79" i="6"/>
  <c r="AR68" i="19" s="1"/>
  <c r="AO68" i="34" s="1"/>
  <c r="AU79" i="6"/>
  <c r="AQ68" i="19" s="1"/>
  <c r="AN68" i="34" s="1"/>
  <c r="AV78" i="6"/>
  <c r="AR67" i="19" s="1"/>
  <c r="AO67" i="34" s="1"/>
  <c r="AU78" i="6"/>
  <c r="AQ67" i="19" s="1"/>
  <c r="AN67" i="34" s="1"/>
  <c r="AV77" i="6"/>
  <c r="AR66" i="19" s="1"/>
  <c r="AO66" i="34" s="1"/>
  <c r="AU77" i="6"/>
  <c r="AV76" i="6"/>
  <c r="AR65" i="19" s="1"/>
  <c r="AO65" i="34" s="1"/>
  <c r="AU76" i="6"/>
  <c r="AQ65" i="19" s="1"/>
  <c r="AN65" i="34" s="1"/>
  <c r="AV75" i="6"/>
  <c r="AR64" i="19" s="1"/>
  <c r="AO64" i="34" s="1"/>
  <c r="AU75" i="6"/>
  <c r="AQ64" i="19" s="1"/>
  <c r="AN64" i="34" s="1"/>
  <c r="AV74" i="6"/>
  <c r="AR63" i="19" s="1"/>
  <c r="AO63" i="34" s="1"/>
  <c r="AU74" i="6"/>
  <c r="AQ63" i="19" s="1"/>
  <c r="AN63" i="34" s="1"/>
  <c r="AV73" i="6"/>
  <c r="AR62" i="19" s="1"/>
  <c r="AO62" i="34" s="1"/>
  <c r="AU73" i="6"/>
  <c r="AV72" i="6"/>
  <c r="AR61" i="19" s="1"/>
  <c r="AO61" i="34" s="1"/>
  <c r="AU72" i="6"/>
  <c r="AQ61" i="19" s="1"/>
  <c r="AN61" i="34" s="1"/>
  <c r="AV71" i="6"/>
  <c r="AR60" i="19" s="1"/>
  <c r="AO60" i="34" s="1"/>
  <c r="AU71" i="6"/>
  <c r="AQ60" i="19" s="1"/>
  <c r="AN60" i="34" s="1"/>
  <c r="AV70" i="6"/>
  <c r="AU70" i="6"/>
  <c r="AQ59" i="19" s="1"/>
  <c r="AN59" i="34" s="1"/>
  <c r="AV69" i="6"/>
  <c r="AR58" i="19" s="1"/>
  <c r="AO58" i="34" s="1"/>
  <c r="AU69" i="6"/>
  <c r="AV68" i="6"/>
  <c r="AR57" i="19" s="1"/>
  <c r="AO57" i="34" s="1"/>
  <c r="AU68" i="6"/>
  <c r="AQ57" i="19" s="1"/>
  <c r="AN57" i="34" s="1"/>
  <c r="AV67" i="6"/>
  <c r="AR56" i="19" s="1"/>
  <c r="AO56" i="34" s="1"/>
  <c r="AU67" i="6"/>
  <c r="AQ56" i="19" s="1"/>
  <c r="AN56" i="34" s="1"/>
  <c r="AV66" i="6"/>
  <c r="AR55" i="19" s="1"/>
  <c r="AO55" i="34" s="1"/>
  <c r="AU66" i="6"/>
  <c r="AQ55" i="19" s="1"/>
  <c r="AN55" i="34" s="1"/>
  <c r="AV65" i="6"/>
  <c r="AR54" i="19" s="1"/>
  <c r="AO54" i="34" s="1"/>
  <c r="AU65" i="6"/>
  <c r="AV64" i="6"/>
  <c r="AR53" i="19" s="1"/>
  <c r="AO53" i="34" s="1"/>
  <c r="AU64" i="6"/>
  <c r="AQ53" i="19" s="1"/>
  <c r="AN53" i="34" s="1"/>
  <c r="AV63" i="6"/>
  <c r="AR52" i="19" s="1"/>
  <c r="AO52" i="34" s="1"/>
  <c r="AU63" i="6"/>
  <c r="AQ52" i="19" s="1"/>
  <c r="AN52" i="34" s="1"/>
  <c r="AV62" i="6"/>
  <c r="AU62" i="6"/>
  <c r="AQ51" i="19" s="1"/>
  <c r="AN51" i="34" s="1"/>
  <c r="AV61" i="6"/>
  <c r="AR50" i="19" s="1"/>
  <c r="AO50" i="34" s="1"/>
  <c r="AU61" i="6"/>
  <c r="AV60" i="6"/>
  <c r="AR49" i="19" s="1"/>
  <c r="AO49" i="34" s="1"/>
  <c r="AU60" i="6"/>
  <c r="AQ49" i="19" s="1"/>
  <c r="AN49" i="34" s="1"/>
  <c r="AV59" i="6"/>
  <c r="AR48" i="19" s="1"/>
  <c r="AO48" i="34" s="1"/>
  <c r="AU59" i="6"/>
  <c r="AQ48" i="19" s="1"/>
  <c r="AN48" i="34" s="1"/>
  <c r="AV58" i="6"/>
  <c r="AR47" i="19" s="1"/>
  <c r="AO47" i="34" s="1"/>
  <c r="AU58" i="6"/>
  <c r="AQ47" i="19" s="1"/>
  <c r="AN47" i="34" s="1"/>
  <c r="AV57" i="6"/>
  <c r="AR46" i="19" s="1"/>
  <c r="AO46" i="34" s="1"/>
  <c r="AU57" i="6"/>
  <c r="AV56" i="6"/>
  <c r="AR45" i="19" s="1"/>
  <c r="AO45" i="34" s="1"/>
  <c r="AU56" i="6"/>
  <c r="AQ45" i="19" s="1"/>
  <c r="AN45" i="34" s="1"/>
  <c r="AV55" i="6"/>
  <c r="AR44" i="19" s="1"/>
  <c r="AO44" i="34" s="1"/>
  <c r="AU55" i="6"/>
  <c r="AQ44" i="19" s="1"/>
  <c r="AN44" i="34" s="1"/>
  <c r="AV54" i="6"/>
  <c r="AR43" i="19" s="1"/>
  <c r="AO43" i="34" s="1"/>
  <c r="AU54" i="6"/>
  <c r="AQ43" i="19" s="1"/>
  <c r="AN43" i="34" s="1"/>
  <c r="AV53" i="6"/>
  <c r="AR42" i="19" s="1"/>
  <c r="AO42" i="34" s="1"/>
  <c r="AU53" i="6"/>
  <c r="AV52" i="6"/>
  <c r="AR41" i="19" s="1"/>
  <c r="AO41" i="34" s="1"/>
  <c r="AU52" i="6"/>
  <c r="AQ41" i="19" s="1"/>
  <c r="AN41" i="34" s="1"/>
  <c r="AV51" i="6"/>
  <c r="AR40" i="19" s="1"/>
  <c r="AO40" i="34" s="1"/>
  <c r="AU51" i="6"/>
  <c r="AQ40" i="19" s="1"/>
  <c r="AN40" i="34" s="1"/>
  <c r="AV50" i="6"/>
  <c r="AR39" i="19" s="1"/>
  <c r="AO39" i="34" s="1"/>
  <c r="AU50" i="6"/>
  <c r="AQ39" i="19" s="1"/>
  <c r="AN39" i="34" s="1"/>
  <c r="AV49" i="6"/>
  <c r="AR38" i="19" s="1"/>
  <c r="AO38" i="34" s="1"/>
  <c r="AU49" i="6"/>
  <c r="AV48" i="6"/>
  <c r="AR37" i="19" s="1"/>
  <c r="AO37" i="34" s="1"/>
  <c r="AU48" i="6"/>
  <c r="AQ37" i="19" s="1"/>
  <c r="AN37" i="34" s="1"/>
  <c r="AV47" i="6"/>
  <c r="AR36" i="19" s="1"/>
  <c r="AO36" i="34" s="1"/>
  <c r="AU47" i="6"/>
  <c r="AQ36" i="19" s="1"/>
  <c r="AN36" i="34" s="1"/>
  <c r="AV46" i="6"/>
  <c r="AR35" i="19" s="1"/>
  <c r="AO35" i="34" s="1"/>
  <c r="AU46" i="6"/>
  <c r="AQ35" i="19" s="1"/>
  <c r="AN35" i="34" s="1"/>
  <c r="AV45" i="6"/>
  <c r="AR34" i="19" s="1"/>
  <c r="AO34" i="34" s="1"/>
  <c r="AU45" i="6"/>
  <c r="AV44" i="6"/>
  <c r="AR33" i="19" s="1"/>
  <c r="AO33" i="34" s="1"/>
  <c r="AU44" i="6"/>
  <c r="AQ33" i="19" s="1"/>
  <c r="AN33" i="34" s="1"/>
  <c r="AV43" i="6"/>
  <c r="AR32" i="19" s="1"/>
  <c r="AO32" i="34" s="1"/>
  <c r="AU43" i="6"/>
  <c r="AQ32" i="19" s="1"/>
  <c r="AN32" i="34" s="1"/>
  <c r="AV42" i="6"/>
  <c r="AR31" i="19" s="1"/>
  <c r="AO31" i="34" s="1"/>
  <c r="AU42" i="6"/>
  <c r="AQ31" i="19" s="1"/>
  <c r="AN31" i="34" s="1"/>
  <c r="AV41" i="6"/>
  <c r="AR30" i="19" s="1"/>
  <c r="AO30" i="34" s="1"/>
  <c r="AU41" i="6"/>
  <c r="AV40" i="6"/>
  <c r="AR29" i="19" s="1"/>
  <c r="AO29" i="34" s="1"/>
  <c r="AU40" i="6"/>
  <c r="AQ29" i="19" s="1"/>
  <c r="AN29" i="34" s="1"/>
  <c r="AV39" i="6"/>
  <c r="AR28" i="19" s="1"/>
  <c r="AO28" i="34" s="1"/>
  <c r="AU39" i="6"/>
  <c r="AQ28" i="19" s="1"/>
  <c r="AN28" i="34" s="1"/>
  <c r="AV38" i="6"/>
  <c r="AR27" i="19" s="1"/>
  <c r="AO27" i="34" s="1"/>
  <c r="AU38" i="6"/>
  <c r="AQ27" i="19" s="1"/>
  <c r="AN27" i="34" s="1"/>
  <c r="AV37" i="6"/>
  <c r="AR26" i="19" s="1"/>
  <c r="AO26" i="34" s="1"/>
  <c r="AU37" i="6"/>
  <c r="AV36" i="6"/>
  <c r="AR25" i="19" s="1"/>
  <c r="AO25" i="34" s="1"/>
  <c r="AU36" i="6"/>
  <c r="AQ25" i="19" s="1"/>
  <c r="AN25" i="34" s="1"/>
  <c r="AV35" i="6"/>
  <c r="AR24" i="19" s="1"/>
  <c r="AO24" i="34" s="1"/>
  <c r="AU35" i="6"/>
  <c r="AQ24" i="19" s="1"/>
  <c r="AN24" i="34" s="1"/>
  <c r="AV34" i="6"/>
  <c r="AR23" i="19" s="1"/>
  <c r="AO23" i="34" s="1"/>
  <c r="AU34" i="6"/>
  <c r="AQ23" i="19" s="1"/>
  <c r="AN23" i="34" s="1"/>
  <c r="AV33" i="6"/>
  <c r="AR22" i="19" s="1"/>
  <c r="AO22" i="34" s="1"/>
  <c r="AU33" i="6"/>
  <c r="AV32" i="6"/>
  <c r="AR21" i="19" s="1"/>
  <c r="AO21" i="34" s="1"/>
  <c r="AU32" i="6"/>
  <c r="AQ21" i="19" s="1"/>
  <c r="AN21" i="34" s="1"/>
  <c r="AV31" i="6"/>
  <c r="AR20" i="19" s="1"/>
  <c r="AO20" i="34" s="1"/>
  <c r="AU31" i="6"/>
  <c r="AQ20" i="19" s="1"/>
  <c r="AN20" i="34" s="1"/>
  <c r="AV30" i="6"/>
  <c r="AU30" i="6"/>
  <c r="AQ19" i="19" s="1"/>
  <c r="AN19" i="34" s="1"/>
  <c r="AV29" i="6"/>
  <c r="AR18" i="19" s="1"/>
  <c r="AO18" i="34" s="1"/>
  <c r="AU29" i="6"/>
  <c r="AV28" i="6"/>
  <c r="AR17" i="19" s="1"/>
  <c r="AO17" i="34" s="1"/>
  <c r="AU28" i="6"/>
  <c r="AV27" i="6"/>
  <c r="AR16" i="19" s="1"/>
  <c r="AO16" i="34" s="1"/>
  <c r="AU27" i="6"/>
  <c r="AQ16" i="19" s="1"/>
  <c r="AN16" i="34" s="1"/>
  <c r="AV26" i="6"/>
  <c r="AR15" i="19" s="1"/>
  <c r="AO15" i="34" s="1"/>
  <c r="AU26" i="6"/>
  <c r="AV25" i="6"/>
  <c r="AR14" i="19" s="1"/>
  <c r="AO14" i="34" s="1"/>
  <c r="AU25" i="6"/>
  <c r="AV24" i="6"/>
  <c r="AR13" i="19" s="1"/>
  <c r="AO13" i="34" s="1"/>
  <c r="AU24" i="6"/>
  <c r="AV23" i="6"/>
  <c r="AR12" i="19" s="1"/>
  <c r="AO12" i="34" s="1"/>
  <c r="AU23" i="6"/>
  <c r="AQ12" i="19" s="1"/>
  <c r="AN12" i="34" s="1"/>
  <c r="AV22" i="6"/>
  <c r="AR11" i="19" s="1"/>
  <c r="AO11" i="34" s="1"/>
  <c r="AU22" i="6"/>
  <c r="AV21" i="6"/>
  <c r="AR10" i="19" s="1"/>
  <c r="AO10" i="34" s="1"/>
  <c r="AU21" i="6"/>
  <c r="AV20" i="6"/>
  <c r="AR9" i="19" s="1"/>
  <c r="AO9" i="34" s="1"/>
  <c r="AU20" i="6"/>
  <c r="AV19" i="6"/>
  <c r="AR8" i="19" s="1"/>
  <c r="AO8" i="34" s="1"/>
  <c r="AU19" i="6"/>
  <c r="AQ8" i="19" s="1"/>
  <c r="AN8" i="34" s="1"/>
  <c r="AV18" i="6"/>
  <c r="AR7" i="19" s="1"/>
  <c r="AO7" i="34" s="1"/>
  <c r="AU18" i="6"/>
  <c r="AQ7" i="19" s="1"/>
  <c r="AN7" i="34" s="1"/>
  <c r="AV17" i="6"/>
  <c r="AR6" i="19" s="1"/>
  <c r="AO6" i="34" s="1"/>
  <c r="AU17" i="6"/>
  <c r="AQ6" i="19" s="1"/>
  <c r="AN6" i="34" s="1"/>
  <c r="AV16" i="6"/>
  <c r="AU16" i="6"/>
  <c r="AV12" i="6"/>
  <c r="AU12" i="6"/>
  <c r="AV11" i="6"/>
  <c r="AU11" i="6"/>
  <c r="AV9" i="6"/>
  <c r="AU9" i="6"/>
  <c r="AV8" i="6"/>
  <c r="AU8" i="6"/>
  <c r="AU7" i="6"/>
  <c r="AV6" i="6"/>
  <c r="AU6" i="6"/>
  <c r="AV5" i="6"/>
  <c r="AU5" i="6"/>
  <c r="AU3" i="6"/>
  <c r="AV2" i="6"/>
  <c r="AU2" i="6"/>
  <c r="O22" i="6"/>
  <c r="I16" i="40"/>
  <c r="I109" i="40" s="1"/>
  <c r="H1" i="40"/>
  <c r="G1" i="40"/>
  <c r="H13" i="40"/>
  <c r="G13" i="40"/>
  <c r="I12" i="40"/>
  <c r="I11" i="40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19" i="6"/>
  <c r="O18" i="6"/>
  <c r="AM18" i="6"/>
  <c r="AO7" i="19" s="1"/>
  <c r="AN18" i="6"/>
  <c r="AP7" i="19" s="1"/>
  <c r="AM19" i="6"/>
  <c r="AO8" i="19" s="1"/>
  <c r="AN19" i="6"/>
  <c r="AP8" i="19" s="1"/>
  <c r="AN20" i="6"/>
  <c r="AP9" i="19" s="1"/>
  <c r="AM22" i="6"/>
  <c r="AO11" i="19" s="1"/>
  <c r="AN22" i="6"/>
  <c r="AP11" i="19" s="1"/>
  <c r="AM23" i="6"/>
  <c r="AO12" i="19" s="1"/>
  <c r="AN23" i="6"/>
  <c r="AP12" i="19" s="1"/>
  <c r="AM24" i="6"/>
  <c r="AO13" i="19" s="1"/>
  <c r="AN24" i="6"/>
  <c r="AP13" i="19" s="1"/>
  <c r="AM25" i="6"/>
  <c r="AO14" i="19" s="1"/>
  <c r="AN25" i="6"/>
  <c r="AP14" i="19" s="1"/>
  <c r="AM26" i="6"/>
  <c r="AO15" i="19" s="1"/>
  <c r="AN26" i="6"/>
  <c r="AP15" i="19" s="1"/>
  <c r="AM27" i="6"/>
  <c r="AO16" i="19" s="1"/>
  <c r="AN27" i="6"/>
  <c r="AP16" i="19" s="1"/>
  <c r="AM28" i="6"/>
  <c r="AO17" i="19" s="1"/>
  <c r="AN28" i="6"/>
  <c r="AP17" i="19" s="1"/>
  <c r="AM29" i="6"/>
  <c r="AO18" i="19" s="1"/>
  <c r="AN29" i="6"/>
  <c r="AP18" i="19" s="1"/>
  <c r="AM30" i="6"/>
  <c r="AO19" i="19" s="1"/>
  <c r="AN30" i="6"/>
  <c r="AP19" i="19" s="1"/>
  <c r="AM31" i="6"/>
  <c r="AO20" i="19" s="1"/>
  <c r="AN31" i="6"/>
  <c r="AP20" i="19" s="1"/>
  <c r="AM32" i="6"/>
  <c r="AO21" i="19" s="1"/>
  <c r="AN32" i="6"/>
  <c r="AP21" i="19" s="1"/>
  <c r="AM33" i="6"/>
  <c r="AO22" i="19" s="1"/>
  <c r="AN33" i="6"/>
  <c r="AP22" i="19" s="1"/>
  <c r="AM34" i="6"/>
  <c r="AO23" i="19" s="1"/>
  <c r="AN34" i="6"/>
  <c r="AP23" i="19" s="1"/>
  <c r="AM35" i="6"/>
  <c r="AO24" i="19" s="1"/>
  <c r="AN35" i="6"/>
  <c r="AP24" i="19" s="1"/>
  <c r="AM36" i="6"/>
  <c r="AO25" i="19" s="1"/>
  <c r="AN36" i="6"/>
  <c r="AP25" i="19" s="1"/>
  <c r="AM37" i="6"/>
  <c r="AO26" i="19" s="1"/>
  <c r="AN37" i="6"/>
  <c r="AP26" i="19" s="1"/>
  <c r="AM38" i="6"/>
  <c r="AO27" i="19" s="1"/>
  <c r="AN38" i="6"/>
  <c r="AP27" i="19" s="1"/>
  <c r="AM39" i="6"/>
  <c r="AO28" i="19" s="1"/>
  <c r="AN39" i="6"/>
  <c r="AP28" i="19" s="1"/>
  <c r="AM40" i="6"/>
  <c r="AO29" i="19" s="1"/>
  <c r="AN40" i="6"/>
  <c r="AP29" i="19" s="1"/>
  <c r="AM41" i="6"/>
  <c r="AO30" i="19" s="1"/>
  <c r="AN41" i="6"/>
  <c r="AP30" i="19" s="1"/>
  <c r="AM42" i="6"/>
  <c r="AO31" i="19" s="1"/>
  <c r="AN42" i="6"/>
  <c r="AP31" i="19" s="1"/>
  <c r="AM43" i="6"/>
  <c r="AO32" i="19" s="1"/>
  <c r="AN43" i="6"/>
  <c r="AP32" i="19" s="1"/>
  <c r="AM44" i="6"/>
  <c r="AO33" i="19" s="1"/>
  <c r="AN44" i="6"/>
  <c r="AP33" i="19" s="1"/>
  <c r="AM45" i="6"/>
  <c r="AO34" i="19" s="1"/>
  <c r="AN45" i="6"/>
  <c r="AP34" i="19" s="1"/>
  <c r="AM46" i="6"/>
  <c r="AO35" i="19" s="1"/>
  <c r="AN46" i="6"/>
  <c r="AP35" i="19" s="1"/>
  <c r="AM47" i="6"/>
  <c r="AO36" i="19" s="1"/>
  <c r="AN47" i="6"/>
  <c r="AP36" i="19" s="1"/>
  <c r="AM48" i="6"/>
  <c r="AO37" i="19" s="1"/>
  <c r="AN48" i="6"/>
  <c r="AP37" i="19" s="1"/>
  <c r="AM49" i="6"/>
  <c r="AO38" i="19" s="1"/>
  <c r="AN49" i="6"/>
  <c r="AP38" i="19" s="1"/>
  <c r="AM50" i="6"/>
  <c r="AO39" i="19" s="1"/>
  <c r="AN50" i="6"/>
  <c r="AP39" i="19" s="1"/>
  <c r="AM51" i="6"/>
  <c r="AO40" i="19" s="1"/>
  <c r="AN51" i="6"/>
  <c r="AP40" i="19" s="1"/>
  <c r="AM52" i="6"/>
  <c r="AO41" i="19" s="1"/>
  <c r="AN52" i="6"/>
  <c r="AP41" i="19" s="1"/>
  <c r="AM53" i="6"/>
  <c r="AO42" i="19" s="1"/>
  <c r="AN53" i="6"/>
  <c r="AP42" i="19" s="1"/>
  <c r="AM54" i="6"/>
  <c r="AO43" i="19" s="1"/>
  <c r="AN54" i="6"/>
  <c r="AP43" i="19" s="1"/>
  <c r="AM55" i="6"/>
  <c r="AO44" i="19" s="1"/>
  <c r="AN55" i="6"/>
  <c r="AP44" i="19" s="1"/>
  <c r="AM56" i="6"/>
  <c r="AO45" i="19" s="1"/>
  <c r="AN56" i="6"/>
  <c r="AP45" i="19" s="1"/>
  <c r="AM57" i="6"/>
  <c r="AO46" i="19" s="1"/>
  <c r="AN57" i="6"/>
  <c r="AP46" i="19" s="1"/>
  <c r="AM58" i="6"/>
  <c r="AO47" i="19" s="1"/>
  <c r="AN58" i="6"/>
  <c r="AP47" i="19" s="1"/>
  <c r="AM59" i="6"/>
  <c r="AO48" i="19" s="1"/>
  <c r="AN59" i="6"/>
  <c r="AP48" i="19" s="1"/>
  <c r="AM60" i="6"/>
  <c r="AO49" i="19" s="1"/>
  <c r="AN60" i="6"/>
  <c r="AP49" i="19" s="1"/>
  <c r="AM61" i="6"/>
  <c r="AO50" i="19" s="1"/>
  <c r="AN61" i="6"/>
  <c r="AP50" i="19" s="1"/>
  <c r="AM62" i="6"/>
  <c r="AO51" i="19" s="1"/>
  <c r="AN62" i="6"/>
  <c r="AP51" i="19" s="1"/>
  <c r="AM63" i="6"/>
  <c r="AO52" i="19" s="1"/>
  <c r="AN63" i="6"/>
  <c r="AP52" i="19" s="1"/>
  <c r="AM64" i="6"/>
  <c r="AO53" i="19" s="1"/>
  <c r="AN64" i="6"/>
  <c r="AP53" i="19" s="1"/>
  <c r="AM65" i="6"/>
  <c r="AO54" i="19" s="1"/>
  <c r="AN65" i="6"/>
  <c r="AP54" i="19" s="1"/>
  <c r="AM66" i="6"/>
  <c r="AO55" i="19" s="1"/>
  <c r="AN66" i="6"/>
  <c r="AP55" i="19" s="1"/>
  <c r="AM67" i="6"/>
  <c r="AO56" i="19" s="1"/>
  <c r="AN67" i="6"/>
  <c r="AP56" i="19" s="1"/>
  <c r="AM68" i="6"/>
  <c r="AO57" i="19" s="1"/>
  <c r="AN68" i="6"/>
  <c r="AP57" i="19" s="1"/>
  <c r="AM69" i="6"/>
  <c r="AO58" i="19" s="1"/>
  <c r="AN69" i="6"/>
  <c r="AP58" i="19" s="1"/>
  <c r="AM70" i="6"/>
  <c r="AO59" i="19" s="1"/>
  <c r="AN70" i="6"/>
  <c r="AP59" i="19" s="1"/>
  <c r="AM71" i="6"/>
  <c r="AO60" i="19" s="1"/>
  <c r="AN71" i="6"/>
  <c r="AP60" i="19" s="1"/>
  <c r="AM72" i="6"/>
  <c r="AO61" i="19" s="1"/>
  <c r="AN72" i="6"/>
  <c r="AP61" i="19" s="1"/>
  <c r="AM73" i="6"/>
  <c r="AO62" i="19" s="1"/>
  <c r="AN73" i="6"/>
  <c r="AP62" i="19" s="1"/>
  <c r="AM74" i="6"/>
  <c r="AO63" i="19" s="1"/>
  <c r="AN74" i="6"/>
  <c r="AP63" i="19" s="1"/>
  <c r="AM75" i="6"/>
  <c r="AO64" i="19" s="1"/>
  <c r="AN75" i="6"/>
  <c r="AP64" i="19" s="1"/>
  <c r="AM76" i="6"/>
  <c r="AO65" i="19" s="1"/>
  <c r="AN76" i="6"/>
  <c r="AP65" i="19" s="1"/>
  <c r="AM77" i="6"/>
  <c r="AO66" i="19" s="1"/>
  <c r="AN77" i="6"/>
  <c r="AP66" i="19" s="1"/>
  <c r="AM78" i="6"/>
  <c r="AO67" i="19" s="1"/>
  <c r="AN78" i="6"/>
  <c r="AP67" i="19" s="1"/>
  <c r="AM79" i="6"/>
  <c r="AO68" i="19" s="1"/>
  <c r="AN79" i="6"/>
  <c r="AP68" i="19" s="1"/>
  <c r="AM80" i="6"/>
  <c r="AO69" i="19" s="1"/>
  <c r="AN80" i="6"/>
  <c r="AP69" i="19" s="1"/>
  <c r="AM81" i="6"/>
  <c r="AO70" i="19" s="1"/>
  <c r="AN81" i="6"/>
  <c r="AP70" i="19" s="1"/>
  <c r="AM12" i="6"/>
  <c r="AN12" i="6"/>
  <c r="AN11" i="6"/>
  <c r="AM11" i="6"/>
  <c r="AN9" i="6"/>
  <c r="AM9" i="6"/>
  <c r="AM8" i="6"/>
  <c r="AN8" i="6"/>
  <c r="AM7" i="6"/>
  <c r="AN6" i="6"/>
  <c r="AM6" i="6"/>
  <c r="AN5" i="6"/>
  <c r="AM5" i="6"/>
  <c r="AM4" i="6"/>
  <c r="AM3" i="6"/>
  <c r="D21" i="40"/>
  <c r="AN21" i="6" s="1"/>
  <c r="AP10" i="19" s="1"/>
  <c r="C21" i="40"/>
  <c r="D17" i="40"/>
  <c r="AN17" i="6" s="1"/>
  <c r="AP6" i="19" s="1"/>
  <c r="C17" i="40"/>
  <c r="D16" i="40"/>
  <c r="C16" i="40"/>
  <c r="A110" i="40"/>
  <c r="D13" i="40"/>
  <c r="C13" i="40"/>
  <c r="E12" i="40"/>
  <c r="E11" i="40"/>
  <c r="D109" i="40" l="1"/>
  <c r="C109" i="40"/>
  <c r="AP94" i="6"/>
  <c r="AP86" i="6"/>
  <c r="AP104" i="6"/>
  <c r="AP85" i="6"/>
  <c r="AP97" i="6"/>
  <c r="AP99" i="6"/>
  <c r="AP96" i="6"/>
  <c r="AP98" i="6"/>
  <c r="AP132" i="6"/>
  <c r="AP105" i="6"/>
  <c r="AP107" i="6"/>
  <c r="AP87" i="6"/>
  <c r="AP91" i="6"/>
  <c r="AP103" i="6"/>
  <c r="AP106" i="6"/>
  <c r="AP102" i="6"/>
  <c r="AP88" i="6"/>
  <c r="AP101" i="6"/>
  <c r="AP95" i="6"/>
  <c r="AP92" i="6"/>
  <c r="AP93" i="6"/>
  <c r="AP89" i="6"/>
  <c r="AP90" i="6"/>
  <c r="AP100" i="6"/>
  <c r="AX99" i="6"/>
  <c r="AX96" i="6"/>
  <c r="AX87" i="6"/>
  <c r="AX98" i="6"/>
  <c r="AX100" i="6"/>
  <c r="AX104" i="6"/>
  <c r="AX105" i="6"/>
  <c r="AX107" i="6"/>
  <c r="AX106" i="6"/>
  <c r="AX86" i="6"/>
  <c r="AX92" i="6"/>
  <c r="AX132" i="6"/>
  <c r="AX102" i="6"/>
  <c r="AX103" i="6"/>
  <c r="AX88" i="6"/>
  <c r="AX97" i="6"/>
  <c r="AX85" i="6"/>
  <c r="AX91" i="6"/>
  <c r="AX95" i="6"/>
  <c r="AX93" i="6"/>
  <c r="AX94" i="6"/>
  <c r="AX101" i="6"/>
  <c r="AX89" i="6"/>
  <c r="AX90" i="6"/>
  <c r="AP84" i="6"/>
  <c r="AP82" i="6"/>
  <c r="AP83" i="6"/>
  <c r="AX84" i="6"/>
  <c r="AX82" i="6"/>
  <c r="AX83" i="6"/>
  <c r="AM16" i="6"/>
  <c r="AQ5" i="19"/>
  <c r="AR5" i="19"/>
  <c r="G112" i="40"/>
  <c r="F16" i="40"/>
  <c r="AN16" i="6"/>
  <c r="E16" i="40"/>
  <c r="H112" i="40"/>
  <c r="AO49" i="6"/>
  <c r="AP40" i="6"/>
  <c r="AO41" i="6"/>
  <c r="F20" i="40"/>
  <c r="A20" i="40" s="1"/>
  <c r="E20" i="40"/>
  <c r="E17" i="40"/>
  <c r="F17" i="40"/>
  <c r="A17" i="40" s="1"/>
  <c r="F21" i="40"/>
  <c r="A21" i="40" s="1"/>
  <c r="E21" i="40"/>
  <c r="AM21" i="6"/>
  <c r="AM17" i="6"/>
  <c r="AO6" i="19" s="1"/>
  <c r="E13" i="40"/>
  <c r="AM20" i="6"/>
  <c r="AO9" i="19" s="1"/>
  <c r="AO25" i="6"/>
  <c r="AO38" i="6"/>
  <c r="AW30" i="6"/>
  <c r="AW62" i="6"/>
  <c r="AW70" i="6"/>
  <c r="AW46" i="6"/>
  <c r="AW74" i="6"/>
  <c r="AO57" i="6"/>
  <c r="AO65" i="6"/>
  <c r="AV13" i="6"/>
  <c r="AU13" i="6"/>
  <c r="AW11" i="6"/>
  <c r="AW50" i="6"/>
  <c r="AW54" i="6"/>
  <c r="AR51" i="19"/>
  <c r="AO51" i="34" s="1"/>
  <c r="AW18" i="6"/>
  <c r="AW58" i="6"/>
  <c r="AW28" i="6"/>
  <c r="AR19" i="19"/>
  <c r="AO19" i="34" s="1"/>
  <c r="AR59" i="19"/>
  <c r="AO59" i="34" s="1"/>
  <c r="AO69" i="6"/>
  <c r="AO73" i="6"/>
  <c r="AO77" i="6"/>
  <c r="AW34" i="6"/>
  <c r="AW65" i="6"/>
  <c r="AW21" i="6"/>
  <c r="AW33" i="6"/>
  <c r="AW37" i="6"/>
  <c r="AW69" i="6"/>
  <c r="AW38" i="6"/>
  <c r="AW66" i="6"/>
  <c r="AW78" i="6"/>
  <c r="AO45" i="6"/>
  <c r="AP51" i="6"/>
  <c r="AO35" i="6"/>
  <c r="AW42" i="6"/>
  <c r="AW26" i="6"/>
  <c r="AO54" i="6"/>
  <c r="AO62" i="6"/>
  <c r="AP46" i="6"/>
  <c r="AP38" i="6"/>
  <c r="AO22" i="6"/>
  <c r="AO51" i="6"/>
  <c r="AO81" i="6"/>
  <c r="AW22" i="6"/>
  <c r="AO23" i="6"/>
  <c r="AP66" i="6"/>
  <c r="AO29" i="6"/>
  <c r="AO33" i="6"/>
  <c r="AO53" i="6"/>
  <c r="AO80" i="6"/>
  <c r="AO72" i="6"/>
  <c r="AO48" i="6"/>
  <c r="AO44" i="6"/>
  <c r="AO40" i="6"/>
  <c r="AO36" i="6"/>
  <c r="AO32" i="6"/>
  <c r="AO24" i="6"/>
  <c r="AW52" i="6"/>
  <c r="AW76" i="6"/>
  <c r="AO70" i="6"/>
  <c r="AO30" i="6"/>
  <c r="AO18" i="6"/>
  <c r="AW44" i="6"/>
  <c r="AO26" i="6"/>
  <c r="AP73" i="6"/>
  <c r="AO37" i="6"/>
  <c r="AO61" i="6"/>
  <c r="AO75" i="6"/>
  <c r="AO67" i="6"/>
  <c r="AO59" i="6"/>
  <c r="AO43" i="6"/>
  <c r="AO27" i="6"/>
  <c r="AO19" i="6"/>
  <c r="AQ15" i="19"/>
  <c r="AN15" i="34" s="1"/>
  <c r="AW25" i="6"/>
  <c r="AW24" i="6"/>
  <c r="AQ11" i="19"/>
  <c r="AN11" i="34" s="1"/>
  <c r="AW20" i="6"/>
  <c r="AX71" i="6"/>
  <c r="AX21" i="6"/>
  <c r="AX29" i="6"/>
  <c r="AX33" i="6"/>
  <c r="AX45" i="6"/>
  <c r="AX49" i="6"/>
  <c r="AX53" i="6"/>
  <c r="AX57" i="6"/>
  <c r="AX61" i="6"/>
  <c r="AX65" i="6"/>
  <c r="AX73" i="6"/>
  <c r="AX77" i="6"/>
  <c r="AX81" i="6"/>
  <c r="AX41" i="6"/>
  <c r="AX22" i="6"/>
  <c r="AX30" i="6"/>
  <c r="AX35" i="6"/>
  <c r="AX43" i="6"/>
  <c r="AX51" i="6"/>
  <c r="AX59" i="6"/>
  <c r="AX67" i="6"/>
  <c r="AX75" i="6"/>
  <c r="AX20" i="6"/>
  <c r="AP70" i="6"/>
  <c r="AP58" i="6"/>
  <c r="AX46" i="6"/>
  <c r="AP49" i="6"/>
  <c r="AW56" i="6"/>
  <c r="AW77" i="6"/>
  <c r="AO58" i="6"/>
  <c r="AP61" i="6"/>
  <c r="AP76" i="6"/>
  <c r="AP68" i="6"/>
  <c r="AO64" i="6"/>
  <c r="AP60" i="6"/>
  <c r="AO56" i="6"/>
  <c r="AP52" i="6"/>
  <c r="AP28" i="6"/>
  <c r="AW16" i="6"/>
  <c r="AW49" i="6"/>
  <c r="AW60" i="6"/>
  <c r="AW81" i="6"/>
  <c r="AX16" i="6"/>
  <c r="AX24" i="6"/>
  <c r="AX34" i="6"/>
  <c r="AX42" i="6"/>
  <c r="AX50" i="6"/>
  <c r="AX58" i="6"/>
  <c r="AX66" i="6"/>
  <c r="AX74" i="6"/>
  <c r="AP74" i="6"/>
  <c r="AP50" i="6"/>
  <c r="AW45" i="6"/>
  <c r="AX63" i="6"/>
  <c r="AO34" i="6"/>
  <c r="AO46" i="6"/>
  <c r="AP81" i="6"/>
  <c r="AP59" i="6"/>
  <c r="AP30" i="6"/>
  <c r="AW17" i="6"/>
  <c r="AW29" i="6"/>
  <c r="AW40" i="6"/>
  <c r="AW61" i="6"/>
  <c r="AW72" i="6"/>
  <c r="AX17" i="6"/>
  <c r="AX25" i="6"/>
  <c r="AQ9" i="19"/>
  <c r="AN9" i="34" s="1"/>
  <c r="AQ13" i="19"/>
  <c r="AN13" i="34" s="1"/>
  <c r="AQ18" i="19"/>
  <c r="AN18" i="34" s="1"/>
  <c r="AQ22" i="19"/>
  <c r="AN22" i="34" s="1"/>
  <c r="AQ26" i="19"/>
  <c r="AN26" i="34" s="1"/>
  <c r="AQ30" i="19"/>
  <c r="AN30" i="34" s="1"/>
  <c r="AQ34" i="19"/>
  <c r="AN34" i="34" s="1"/>
  <c r="AQ38" i="19"/>
  <c r="AN38" i="34" s="1"/>
  <c r="AQ42" i="19"/>
  <c r="AN42" i="34" s="1"/>
  <c r="AQ46" i="19"/>
  <c r="AN46" i="34" s="1"/>
  <c r="AQ50" i="19"/>
  <c r="AN50" i="34" s="1"/>
  <c r="AQ54" i="19"/>
  <c r="AN54" i="34" s="1"/>
  <c r="AQ58" i="19"/>
  <c r="AN58" i="34" s="1"/>
  <c r="AQ62" i="19"/>
  <c r="AN62" i="34" s="1"/>
  <c r="AQ66" i="19"/>
  <c r="AN66" i="34" s="1"/>
  <c r="AQ70" i="19"/>
  <c r="AN70" i="34" s="1"/>
  <c r="AO74" i="6"/>
  <c r="AP77" i="6"/>
  <c r="AP57" i="6"/>
  <c r="AP23" i="6"/>
  <c r="AW41" i="6"/>
  <c r="AW73" i="6"/>
  <c r="AX18" i="6"/>
  <c r="AX26" i="6"/>
  <c r="AX36" i="6"/>
  <c r="AX44" i="6"/>
  <c r="AX52" i="6"/>
  <c r="AX60" i="6"/>
  <c r="AX68" i="6"/>
  <c r="AX76" i="6"/>
  <c r="AO50" i="6"/>
  <c r="AP75" i="6"/>
  <c r="AP53" i="6"/>
  <c r="AP79" i="6"/>
  <c r="AP71" i="6"/>
  <c r="AP63" i="6"/>
  <c r="AP55" i="6"/>
  <c r="AO47" i="6"/>
  <c r="AO39" i="6"/>
  <c r="AO31" i="6"/>
  <c r="AW32" i="6"/>
  <c r="AW53" i="6"/>
  <c r="AW64" i="6"/>
  <c r="AX19" i="6"/>
  <c r="AX37" i="6"/>
  <c r="AX69" i="6"/>
  <c r="AQ10" i="19"/>
  <c r="AN10" i="34" s="1"/>
  <c r="AQ14" i="19"/>
  <c r="AN14" i="34" s="1"/>
  <c r="AX38" i="6"/>
  <c r="AX62" i="6"/>
  <c r="AX70" i="6"/>
  <c r="AX78" i="6"/>
  <c r="AP62" i="6"/>
  <c r="AX54" i="6"/>
  <c r="AO78" i="6"/>
  <c r="AX79" i="6"/>
  <c r="AO42" i="6"/>
  <c r="AP67" i="6"/>
  <c r="AW36" i="6"/>
  <c r="AW57" i="6"/>
  <c r="AW68" i="6"/>
  <c r="AX32" i="6"/>
  <c r="AX40" i="6"/>
  <c r="AX48" i="6"/>
  <c r="AX56" i="6"/>
  <c r="AX64" i="6"/>
  <c r="AX72" i="6"/>
  <c r="AX80" i="6"/>
  <c r="AP78" i="6"/>
  <c r="AP54" i="6"/>
  <c r="AO66" i="6"/>
  <c r="AP69" i="6"/>
  <c r="AX31" i="6"/>
  <c r="AX39" i="6"/>
  <c r="AX47" i="6"/>
  <c r="AX55" i="6"/>
  <c r="AP65" i="6"/>
  <c r="AP41" i="6"/>
  <c r="AW48" i="6"/>
  <c r="AW80" i="6"/>
  <c r="AX23" i="6"/>
  <c r="AQ17" i="19"/>
  <c r="AN17" i="34" s="1"/>
  <c r="AX28" i="6"/>
  <c r="AX27" i="6"/>
  <c r="AW19" i="6"/>
  <c r="AW23" i="6"/>
  <c r="AW27" i="6"/>
  <c r="AW31" i="6"/>
  <c r="AW35" i="6"/>
  <c r="AW39" i="6"/>
  <c r="AW43" i="6"/>
  <c r="AW47" i="6"/>
  <c r="AW51" i="6"/>
  <c r="AW55" i="6"/>
  <c r="AW59" i="6"/>
  <c r="AW63" i="6"/>
  <c r="AW67" i="6"/>
  <c r="AW71" i="6"/>
  <c r="AW75" i="6"/>
  <c r="AW79" i="6"/>
  <c r="AW12" i="6"/>
  <c r="I13" i="40"/>
  <c r="AO28" i="6"/>
  <c r="AO52" i="6"/>
  <c r="AO60" i="6"/>
  <c r="AO68" i="6"/>
  <c r="AO76" i="6"/>
  <c r="AP48" i="6"/>
  <c r="AP80" i="6"/>
  <c r="AP56" i="6"/>
  <c r="AO55" i="6"/>
  <c r="AO63" i="6"/>
  <c r="AO71" i="6"/>
  <c r="AO79" i="6"/>
  <c r="AP72" i="6"/>
  <c r="AP64" i="6"/>
  <c r="AP31" i="6"/>
  <c r="AM13" i="6"/>
  <c r="AO12" i="6"/>
  <c r="AN13" i="6"/>
  <c r="AO11" i="6"/>
  <c r="AP47" i="6"/>
  <c r="AP39" i="6"/>
  <c r="AP27" i="6"/>
  <c r="AP45" i="6"/>
  <c r="AP36" i="6"/>
  <c r="AP22" i="6"/>
  <c r="AP44" i="6"/>
  <c r="AP35" i="6"/>
  <c r="AP43" i="6"/>
  <c r="AP33" i="6"/>
  <c r="AP42" i="6"/>
  <c r="AP24" i="6"/>
  <c r="AP37" i="6"/>
  <c r="AP29" i="6"/>
  <c r="AP19" i="6"/>
  <c r="AP34" i="6"/>
  <c r="AP26" i="6"/>
  <c r="AP18" i="6"/>
  <c r="AP25" i="6"/>
  <c r="AP32" i="6"/>
  <c r="E109" i="40" l="1"/>
  <c r="F109" i="40"/>
  <c r="A109" i="40" s="1"/>
  <c r="G114" i="40"/>
  <c r="H114" i="40"/>
  <c r="C1" i="40"/>
  <c r="C112" i="40" s="1"/>
  <c r="AO5" i="19"/>
  <c r="AL5" i="34" s="1"/>
  <c r="D1" i="40"/>
  <c r="D112" i="40" s="1"/>
  <c r="A16" i="40"/>
  <c r="O16" i="6" s="1"/>
  <c r="AO5" i="34"/>
  <c r="AR4" i="19"/>
  <c r="AN5" i="34"/>
  <c r="AQ4" i="19"/>
  <c r="AP20" i="6"/>
  <c r="AO20" i="6"/>
  <c r="AP5" i="19"/>
  <c r="AP4" i="19" s="1"/>
  <c r="AO16" i="6"/>
  <c r="AP16" i="6"/>
  <c r="O17" i="6"/>
  <c r="O21" i="6"/>
  <c r="O20" i="6"/>
  <c r="AP21" i="6"/>
  <c r="AO10" i="19"/>
  <c r="AP17" i="6"/>
  <c r="AO17" i="6"/>
  <c r="AO13" i="6"/>
  <c r="AO21" i="6"/>
  <c r="AW13" i="6"/>
  <c r="AV133" i="6" l="1"/>
  <c r="AV1" i="6" s="1"/>
  <c r="C114" i="40"/>
  <c r="O133" i="6"/>
  <c r="D114" i="40"/>
  <c r="AU133" i="6"/>
  <c r="AU1" i="6" s="1"/>
  <c r="AO4" i="19"/>
  <c r="E27" i="38"/>
  <c r="G27" i="38"/>
  <c r="AN133" i="6" l="1"/>
  <c r="AN1" i="6" s="1"/>
  <c r="AN136" i="6" s="1"/>
  <c r="AN138" i="6" s="1"/>
  <c r="AM133" i="6"/>
  <c r="AM1" i="6" s="1"/>
  <c r="AM136" i="6" s="1"/>
  <c r="AM138" i="6" s="1"/>
  <c r="AX133" i="6"/>
  <c r="AW133" i="6"/>
  <c r="AP133" i="6"/>
  <c r="G21" i="38"/>
  <c r="AO133" i="6" l="1"/>
  <c r="B19" i="38"/>
  <c r="W60" i="6" l="1"/>
  <c r="X60" i="6"/>
  <c r="AF11" i="6"/>
  <c r="AE11" i="6"/>
  <c r="AB11" i="6"/>
  <c r="AA11" i="6"/>
  <c r="X11" i="6"/>
  <c r="W11" i="6"/>
  <c r="B114" i="37" l="1"/>
  <c r="AF2" i="6" l="1"/>
  <c r="AE2" i="6"/>
  <c r="AB2" i="6"/>
  <c r="AA2" i="6"/>
  <c r="X2" i="6"/>
  <c r="W2" i="6"/>
  <c r="W3" i="6" l="1"/>
  <c r="G3" i="38" l="1"/>
  <c r="E3" i="38"/>
  <c r="S9" i="38"/>
  <c r="S10" i="38" s="1"/>
  <c r="S11" i="38" s="1"/>
  <c r="S12" i="38" s="1"/>
  <c r="S13" i="38" s="1"/>
  <c r="R9" i="38"/>
  <c r="R10" i="38" s="1"/>
  <c r="R11" i="38" s="1"/>
  <c r="R12" i="38" s="1"/>
  <c r="R13" i="38" s="1"/>
  <c r="R14" i="38" s="1"/>
  <c r="R15" i="38" s="1"/>
  <c r="R16" i="38" s="1"/>
  <c r="R17" i="38" s="1"/>
  <c r="R18" i="38" s="1"/>
  <c r="R19" i="38" s="1"/>
  <c r="R20" i="38" s="1"/>
  <c r="Q10" i="38"/>
  <c r="Q11" i="38" s="1"/>
  <c r="Q12" i="38" s="1"/>
  <c r="Q13" i="38" s="1"/>
  <c r="Q14" i="38" s="1"/>
  <c r="Q15" i="38" s="1"/>
  <c r="Q16" i="38" s="1"/>
  <c r="Q17" i="38" s="1"/>
  <c r="Q18" i="38" s="1"/>
  <c r="Q19" i="38" s="1"/>
  <c r="Q20" i="38" s="1"/>
  <c r="Q21" i="38" s="1"/>
  <c r="Q22" i="38" s="1"/>
  <c r="Q23" i="38" s="1"/>
  <c r="Q24" i="38" s="1"/>
  <c r="Q25" i="38" s="1"/>
  <c r="Q26" i="38" s="1"/>
  <c r="Q27" i="38" s="1"/>
  <c r="S8" i="38"/>
  <c r="R8" i="38"/>
  <c r="Q8" i="38"/>
  <c r="J3" i="38"/>
  <c r="I3" i="38"/>
  <c r="H3" i="38"/>
  <c r="F3" i="38"/>
  <c r="S14" i="38" l="1"/>
  <c r="S15" i="38" s="1"/>
  <c r="S16" i="38" s="1"/>
  <c r="S17" i="38" s="1"/>
  <c r="S18" i="38" s="1"/>
  <c r="S19" i="38" s="1"/>
  <c r="S20" i="38" s="1"/>
  <c r="S21" i="38" s="1"/>
  <c r="AM71" i="34" l="1"/>
  <c r="AL71" i="34"/>
  <c r="AM70" i="34"/>
  <c r="AL70" i="34"/>
  <c r="AM69" i="34"/>
  <c r="AL69" i="34"/>
  <c r="AM68" i="34"/>
  <c r="AL68" i="34"/>
  <c r="AM67" i="34"/>
  <c r="AL67" i="34"/>
  <c r="AM66" i="34"/>
  <c r="AL66" i="34"/>
  <c r="AM65" i="34"/>
  <c r="AL65" i="34"/>
  <c r="AM64" i="34"/>
  <c r="AL64" i="34"/>
  <c r="AM63" i="34"/>
  <c r="AL63" i="34"/>
  <c r="AM62" i="34"/>
  <c r="AL62" i="34"/>
  <c r="AM61" i="34"/>
  <c r="AL61" i="34"/>
  <c r="AM60" i="34"/>
  <c r="AL60" i="34"/>
  <c r="AM59" i="34"/>
  <c r="AL59" i="34"/>
  <c r="AM58" i="34"/>
  <c r="AL58" i="34"/>
  <c r="AM57" i="34"/>
  <c r="AL57" i="34"/>
  <c r="AM56" i="34"/>
  <c r="AL56" i="34"/>
  <c r="AM55" i="34"/>
  <c r="AL55" i="34"/>
  <c r="AM54" i="34"/>
  <c r="AL54" i="34"/>
  <c r="AM53" i="34"/>
  <c r="AL53" i="34"/>
  <c r="AM52" i="34"/>
  <c r="AL52" i="34"/>
  <c r="AM51" i="34"/>
  <c r="AL51" i="34"/>
  <c r="AM50" i="34"/>
  <c r="AL50" i="34"/>
  <c r="AM49" i="34"/>
  <c r="AL49" i="34"/>
  <c r="AM48" i="34"/>
  <c r="AL48" i="34"/>
  <c r="AM47" i="34"/>
  <c r="AL47" i="34"/>
  <c r="AM46" i="34"/>
  <c r="AL46" i="34"/>
  <c r="AM45" i="34"/>
  <c r="AL45" i="34"/>
  <c r="AM44" i="34"/>
  <c r="AL44" i="34"/>
  <c r="AM43" i="34"/>
  <c r="AL43" i="34"/>
  <c r="AM42" i="34"/>
  <c r="AL42" i="34"/>
  <c r="AM41" i="34"/>
  <c r="AL41" i="34"/>
  <c r="AM40" i="34"/>
  <c r="AL40" i="34"/>
  <c r="AM39" i="34"/>
  <c r="AL39" i="34"/>
  <c r="AM38" i="34"/>
  <c r="AL38" i="34"/>
  <c r="AM37" i="34"/>
  <c r="AL37" i="34"/>
  <c r="AM36" i="34"/>
  <c r="AL36" i="34"/>
  <c r="AM35" i="34"/>
  <c r="AL35" i="34"/>
  <c r="AM34" i="34"/>
  <c r="AL34" i="34"/>
  <c r="AM33" i="34"/>
  <c r="AL33" i="34"/>
  <c r="AM32" i="34"/>
  <c r="AL32" i="34"/>
  <c r="AM31" i="34"/>
  <c r="AL31" i="34"/>
  <c r="AM30" i="34"/>
  <c r="AL30" i="34"/>
  <c r="AM29" i="34"/>
  <c r="AL29" i="34"/>
  <c r="AM28" i="34"/>
  <c r="AL28" i="34"/>
  <c r="AM27" i="34"/>
  <c r="AL27" i="34"/>
  <c r="AM26" i="34"/>
  <c r="AL26" i="34"/>
  <c r="AM25" i="34"/>
  <c r="AL25" i="34"/>
  <c r="AM24" i="34"/>
  <c r="AL24" i="34"/>
  <c r="AM23" i="34"/>
  <c r="AL23" i="34"/>
  <c r="AM22" i="34"/>
  <c r="AL22" i="34"/>
  <c r="AM21" i="34"/>
  <c r="AL21" i="34"/>
  <c r="AM20" i="34"/>
  <c r="AL20" i="34"/>
  <c r="AM19" i="34"/>
  <c r="AL19" i="34"/>
  <c r="AL18" i="34"/>
  <c r="AM17" i="34"/>
  <c r="AL17" i="34"/>
  <c r="AM16" i="34"/>
  <c r="AL16" i="34"/>
  <c r="AM15" i="34"/>
  <c r="AL15" i="34"/>
  <c r="AM14" i="34"/>
  <c r="AL14" i="34"/>
  <c r="AM13" i="34"/>
  <c r="AL13" i="34"/>
  <c r="AM12" i="34"/>
  <c r="AL12" i="34"/>
  <c r="AM11" i="34"/>
  <c r="AL11" i="34"/>
  <c r="AM10" i="34"/>
  <c r="AL10" i="34"/>
  <c r="AM9" i="34"/>
  <c r="AL9" i="34"/>
  <c r="AM8" i="34"/>
  <c r="AL8" i="34"/>
  <c r="AM7" i="34"/>
  <c r="AL7" i="34"/>
  <c r="AM6" i="34"/>
  <c r="AL6" i="34"/>
  <c r="AM5" i="34"/>
  <c r="AM18" i="34" l="1"/>
  <c r="X57" i="6" l="1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F79" i="34" l="1"/>
  <c r="F78" i="34"/>
  <c r="CL71" i="34"/>
  <c r="CK71" i="34"/>
  <c r="CL70" i="34"/>
  <c r="CK70" i="34"/>
  <c r="CL69" i="34"/>
  <c r="CK69" i="34"/>
  <c r="CL68" i="34"/>
  <c r="CK68" i="34"/>
  <c r="CL67" i="34"/>
  <c r="CK67" i="34"/>
  <c r="CL66" i="34"/>
  <c r="CK66" i="34"/>
  <c r="CL65" i="34"/>
  <c r="CK65" i="34"/>
  <c r="CL64" i="34"/>
  <c r="CK64" i="34"/>
  <c r="CL63" i="34"/>
  <c r="CK63" i="34"/>
  <c r="CL62" i="34"/>
  <c r="CK62" i="34"/>
  <c r="CL61" i="34"/>
  <c r="CK61" i="34"/>
  <c r="CL60" i="34"/>
  <c r="CK60" i="34"/>
  <c r="CL59" i="34"/>
  <c r="CK59" i="34"/>
  <c r="CL58" i="34"/>
  <c r="CK58" i="34"/>
  <c r="CL57" i="34"/>
  <c r="CK57" i="34"/>
  <c r="CL56" i="34"/>
  <c r="CK56" i="34"/>
  <c r="CL55" i="34"/>
  <c r="CK55" i="34"/>
  <c r="CL54" i="34"/>
  <c r="CK54" i="34"/>
  <c r="CL53" i="34"/>
  <c r="CK53" i="34"/>
  <c r="CL52" i="34"/>
  <c r="CK52" i="34"/>
  <c r="CL51" i="34"/>
  <c r="CK51" i="34"/>
  <c r="CL50" i="34"/>
  <c r="CK50" i="34"/>
  <c r="CL49" i="34"/>
  <c r="CK49" i="34"/>
  <c r="CL48" i="34"/>
  <c r="CK48" i="34"/>
  <c r="CL47" i="34"/>
  <c r="CK47" i="34"/>
  <c r="CL46" i="34"/>
  <c r="CK46" i="34"/>
  <c r="CL45" i="34"/>
  <c r="CK45" i="34"/>
  <c r="CL44" i="34"/>
  <c r="CK44" i="34"/>
  <c r="CL43" i="34"/>
  <c r="CK43" i="34"/>
  <c r="CL42" i="34"/>
  <c r="CK42" i="34"/>
  <c r="CL41" i="34"/>
  <c r="CK41" i="34"/>
  <c r="CL40" i="34"/>
  <c r="CK40" i="34"/>
  <c r="CL39" i="34"/>
  <c r="CK39" i="34"/>
  <c r="CL38" i="34"/>
  <c r="CK38" i="34"/>
  <c r="CL37" i="34"/>
  <c r="CK37" i="34"/>
  <c r="CL36" i="34"/>
  <c r="CK36" i="34"/>
  <c r="CL35" i="34"/>
  <c r="CK35" i="34"/>
  <c r="CL34" i="34"/>
  <c r="CK34" i="34"/>
  <c r="CL33" i="34"/>
  <c r="CK33" i="34"/>
  <c r="CL32" i="34"/>
  <c r="CK32" i="34"/>
  <c r="CL31" i="34"/>
  <c r="CK31" i="34"/>
  <c r="CL30" i="34"/>
  <c r="CK30" i="34"/>
  <c r="CL29" i="34"/>
  <c r="CK29" i="34"/>
  <c r="CL28" i="34"/>
  <c r="CK28" i="34"/>
  <c r="CL27" i="34"/>
  <c r="CK27" i="34"/>
  <c r="CL26" i="34"/>
  <c r="CK26" i="34"/>
  <c r="CL25" i="34"/>
  <c r="CK25" i="34"/>
  <c r="CL24" i="34"/>
  <c r="CK24" i="34"/>
  <c r="CL23" i="34"/>
  <c r="CK23" i="34"/>
  <c r="CL22" i="34"/>
  <c r="CK22" i="34"/>
  <c r="CL21" i="34"/>
  <c r="CK21" i="34"/>
  <c r="CL20" i="34"/>
  <c r="CK20" i="34"/>
  <c r="CL19" i="34"/>
  <c r="CK19" i="34"/>
  <c r="CL18" i="34"/>
  <c r="CK18" i="34"/>
  <c r="CL17" i="34"/>
  <c r="CK17" i="34"/>
  <c r="CL16" i="34"/>
  <c r="CK16" i="34"/>
  <c r="CL15" i="34"/>
  <c r="CK15" i="34"/>
  <c r="CL14" i="34"/>
  <c r="CK14" i="34"/>
  <c r="CL13" i="34"/>
  <c r="CK13" i="34"/>
  <c r="CL12" i="34"/>
  <c r="CK12" i="34"/>
  <c r="CL11" i="34"/>
  <c r="CK11" i="34"/>
  <c r="CL10" i="34"/>
  <c r="CK10" i="34"/>
  <c r="CL9" i="34"/>
  <c r="CK9" i="34"/>
  <c r="DB4" i="34"/>
  <c r="DA4" i="34"/>
  <c r="CZ4" i="34"/>
  <c r="CY4" i="34"/>
  <c r="CX4" i="34"/>
  <c r="CW4" i="34"/>
  <c r="CV4" i="34"/>
  <c r="CU4" i="34"/>
  <c r="CT4" i="34"/>
  <c r="CS4" i="34"/>
  <c r="CR4" i="34"/>
  <c r="CQ4" i="34"/>
  <c r="CP4" i="34"/>
  <c r="CO4" i="34"/>
  <c r="CN4" i="34"/>
  <c r="CM4" i="34"/>
  <c r="CJ4" i="34"/>
  <c r="CI4" i="34"/>
  <c r="CH4" i="34"/>
  <c r="CG4" i="34"/>
  <c r="CF4" i="34"/>
  <c r="CE4" i="34"/>
  <c r="CD4" i="34"/>
  <c r="CC4" i="34"/>
  <c r="CB4" i="34"/>
  <c r="CA4" i="34"/>
  <c r="BZ4" i="34"/>
  <c r="BY4" i="34"/>
  <c r="BX4" i="34"/>
  <c r="BW4" i="34"/>
  <c r="BV4" i="34"/>
  <c r="BO4" i="34"/>
  <c r="BN4" i="34"/>
  <c r="BM4" i="34"/>
  <c r="BL4" i="34"/>
  <c r="BK4" i="34"/>
  <c r="BJ4" i="34"/>
  <c r="BI4" i="34"/>
  <c r="BH4" i="34"/>
  <c r="BG4" i="34"/>
  <c r="BF4" i="34"/>
  <c r="BE4" i="34"/>
  <c r="BD4" i="34"/>
  <c r="BC4" i="34"/>
  <c r="BB4" i="34"/>
  <c r="BA4" i="34"/>
  <c r="AZ4" i="34"/>
  <c r="AY4" i="34"/>
  <c r="AX4" i="34"/>
  <c r="AW4" i="34"/>
  <c r="AV4" i="34"/>
  <c r="AU4" i="34"/>
  <c r="AT4" i="34"/>
  <c r="AS4" i="34"/>
  <c r="AR4" i="34"/>
  <c r="AQ4" i="34"/>
  <c r="AP4" i="34"/>
  <c r="AO4" i="34"/>
  <c r="AN4" i="34"/>
  <c r="AM4" i="34"/>
  <c r="AL4" i="34"/>
  <c r="AB4" i="34"/>
  <c r="AA4" i="34"/>
  <c r="Z4" i="34"/>
  <c r="Y4" i="34"/>
  <c r="X4" i="34"/>
  <c r="W4" i="34"/>
  <c r="V4" i="34"/>
  <c r="U4" i="34"/>
  <c r="T4" i="34"/>
  <c r="BM1" i="34"/>
  <c r="BL1" i="34"/>
  <c r="BK1" i="34"/>
  <c r="BJ1" i="34"/>
  <c r="BI1" i="34"/>
  <c r="BH1" i="34"/>
  <c r="BG1" i="34"/>
  <c r="BF1" i="34"/>
  <c r="BE1" i="34"/>
  <c r="BD1" i="34"/>
  <c r="BC1" i="34"/>
  <c r="BB1" i="34"/>
  <c r="BA1" i="34"/>
  <c r="AZ1" i="34"/>
  <c r="AY1" i="34"/>
  <c r="AX1" i="34"/>
  <c r="AW1" i="34"/>
  <c r="AV1" i="34"/>
  <c r="AU1" i="34"/>
  <c r="AT1" i="34"/>
  <c r="AS1" i="34"/>
  <c r="AR1" i="34"/>
  <c r="AQ1" i="34"/>
  <c r="AP1" i="34"/>
  <c r="AO1" i="34"/>
  <c r="AN1" i="34"/>
  <c r="AM1" i="34"/>
  <c r="AL1" i="34"/>
  <c r="CL4" i="34" l="1"/>
  <c r="CK4" i="34"/>
  <c r="W4" i="6" l="1"/>
  <c r="P12" i="34" l="1"/>
  <c r="BP12" i="34" s="1"/>
  <c r="L5" i="34"/>
  <c r="L9" i="34"/>
  <c r="L13" i="34"/>
  <c r="L17" i="34"/>
  <c r="L21" i="34"/>
  <c r="L25" i="34"/>
  <c r="L29" i="34"/>
  <c r="L41" i="34"/>
  <c r="L45" i="34"/>
  <c r="L49" i="34"/>
  <c r="L53" i="34"/>
  <c r="L57" i="34"/>
  <c r="L61" i="34"/>
  <c r="L37" i="34"/>
  <c r="L33" i="34"/>
  <c r="M9" i="34"/>
  <c r="M13" i="34"/>
  <c r="M21" i="34"/>
  <c r="M29" i="34"/>
  <c r="M33" i="34"/>
  <c r="M45" i="34"/>
  <c r="M53" i="34"/>
  <c r="M65" i="34"/>
  <c r="M5" i="34"/>
  <c r="M17" i="34"/>
  <c r="M25" i="34"/>
  <c r="M37" i="34"/>
  <c r="M41" i="34"/>
  <c r="M49" i="34"/>
  <c r="M57" i="34"/>
  <c r="M61" i="34"/>
  <c r="M69" i="34"/>
  <c r="L6" i="34"/>
  <c r="L10" i="34"/>
  <c r="L14" i="34"/>
  <c r="L18" i="34"/>
  <c r="L22" i="34"/>
  <c r="L30" i="34"/>
  <c r="L34" i="34"/>
  <c r="L38" i="34"/>
  <c r="L42" i="34"/>
  <c r="S62" i="34"/>
  <c r="BS62" i="34" s="1"/>
  <c r="L7" i="34"/>
  <c r="L11" i="34"/>
  <c r="L15" i="34"/>
  <c r="L19" i="34"/>
  <c r="L23" i="34"/>
  <c r="L31" i="34"/>
  <c r="L35" i="34"/>
  <c r="L51" i="34"/>
  <c r="L55" i="34"/>
  <c r="L59" i="34"/>
  <c r="L63" i="34"/>
  <c r="L67" i="34"/>
  <c r="L71" i="34"/>
  <c r="L8" i="34"/>
  <c r="L12" i="34"/>
  <c r="L16" i="34"/>
  <c r="L20" i="34"/>
  <c r="L24" i="34"/>
  <c r="L28" i="34"/>
  <c r="L36" i="34"/>
  <c r="L48" i="34"/>
  <c r="L52" i="34"/>
  <c r="L56" i="34"/>
  <c r="L60" i="34"/>
  <c r="L64" i="34"/>
  <c r="L50" i="34"/>
  <c r="L47" i="34"/>
  <c r="L40" i="34"/>
  <c r="L46" i="34"/>
  <c r="L32" i="34"/>
  <c r="L26" i="34"/>
  <c r="L27" i="34"/>
  <c r="L43" i="34"/>
  <c r="L44" i="34"/>
  <c r="L39" i="34"/>
  <c r="L54" i="34"/>
  <c r="L58" i="34"/>
  <c r="L62" i="34"/>
  <c r="L66" i="34"/>
  <c r="L70" i="34"/>
  <c r="L65" i="34"/>
  <c r="L69" i="34"/>
  <c r="M6" i="34"/>
  <c r="M10" i="34"/>
  <c r="M14" i="34"/>
  <c r="M18" i="34"/>
  <c r="M22" i="34"/>
  <c r="M26" i="34"/>
  <c r="M30" i="34"/>
  <c r="M34" i="34"/>
  <c r="M38" i="34"/>
  <c r="M42" i="34"/>
  <c r="M46" i="34"/>
  <c r="M50" i="34"/>
  <c r="M54" i="34"/>
  <c r="M58" i="34"/>
  <c r="M62" i="34"/>
  <c r="M66" i="34"/>
  <c r="M70" i="34"/>
  <c r="M7" i="34"/>
  <c r="M11" i="34"/>
  <c r="M15" i="34"/>
  <c r="M19" i="34"/>
  <c r="M23" i="34"/>
  <c r="M27" i="34"/>
  <c r="M31" i="34"/>
  <c r="M35" i="34"/>
  <c r="M39" i="34"/>
  <c r="M43" i="34"/>
  <c r="M47" i="34"/>
  <c r="M51" i="34"/>
  <c r="M55" i="34"/>
  <c r="M59" i="34"/>
  <c r="M63" i="34"/>
  <c r="M67" i="34"/>
  <c r="M71" i="34"/>
  <c r="L68" i="34"/>
  <c r="M8" i="34"/>
  <c r="M12" i="34"/>
  <c r="M16" i="34"/>
  <c r="M20" i="34"/>
  <c r="M24" i="34"/>
  <c r="M28" i="34"/>
  <c r="M32" i="34"/>
  <c r="M36" i="34"/>
  <c r="M40" i="34"/>
  <c r="M44" i="34"/>
  <c r="M48" i="34"/>
  <c r="M52" i="34"/>
  <c r="M56" i="34"/>
  <c r="M60" i="34"/>
  <c r="M64" i="34"/>
  <c r="M68" i="34"/>
  <c r="G8" i="34"/>
  <c r="G12" i="34"/>
  <c r="G16" i="34"/>
  <c r="G20" i="34"/>
  <c r="G24" i="34"/>
  <c r="G28" i="34"/>
  <c r="G32" i="34"/>
  <c r="G36" i="34"/>
  <c r="G40" i="34"/>
  <c r="G44" i="34"/>
  <c r="G48" i="34"/>
  <c r="G52" i="34"/>
  <c r="G56" i="34"/>
  <c r="G60" i="34"/>
  <c r="G64" i="34"/>
  <c r="G68" i="34"/>
  <c r="I6" i="34"/>
  <c r="N5" i="34"/>
  <c r="N9" i="34"/>
  <c r="N13" i="34"/>
  <c r="N17" i="34"/>
  <c r="N21" i="34"/>
  <c r="N25" i="34"/>
  <c r="N29" i="34"/>
  <c r="N33" i="34"/>
  <c r="N37" i="34"/>
  <c r="N41" i="34"/>
  <c r="N45" i="34"/>
  <c r="N49" i="34"/>
  <c r="N57" i="34"/>
  <c r="N61" i="34"/>
  <c r="N65" i="34"/>
  <c r="P5" i="34"/>
  <c r="BP5" i="34" s="1"/>
  <c r="P9" i="34"/>
  <c r="BP9" i="34" s="1"/>
  <c r="P13" i="34"/>
  <c r="BP13" i="34" s="1"/>
  <c r="P17" i="34"/>
  <c r="BP17" i="34" s="1"/>
  <c r="P21" i="34"/>
  <c r="BP21" i="34" s="1"/>
  <c r="P25" i="34"/>
  <c r="BP25" i="34" s="1"/>
  <c r="P29" i="34"/>
  <c r="BP29" i="34" s="1"/>
  <c r="P33" i="34"/>
  <c r="BP33" i="34" s="1"/>
  <c r="P37" i="34"/>
  <c r="BP37" i="34" s="1"/>
  <c r="P41" i="34"/>
  <c r="BP41" i="34" s="1"/>
  <c r="P45" i="34"/>
  <c r="BP45" i="34" s="1"/>
  <c r="P49" i="34"/>
  <c r="BP49" i="34" s="1"/>
  <c r="P53" i="34"/>
  <c r="BP53" i="34" s="1"/>
  <c r="P57" i="34"/>
  <c r="BP57" i="34" s="1"/>
  <c r="P61" i="34"/>
  <c r="BP61" i="34" s="1"/>
  <c r="P65" i="34"/>
  <c r="BP65" i="34" s="1"/>
  <c r="P69" i="34"/>
  <c r="BP69" i="34" s="1"/>
  <c r="J10" i="34"/>
  <c r="J26" i="34"/>
  <c r="J54" i="34"/>
  <c r="J66" i="34"/>
  <c r="J70" i="34"/>
  <c r="O6" i="34"/>
  <c r="O10" i="34"/>
  <c r="O14" i="34"/>
  <c r="O18" i="34"/>
  <c r="O22" i="34"/>
  <c r="O26" i="34"/>
  <c r="O30" i="34"/>
  <c r="O34" i="34"/>
  <c r="O38" i="34"/>
  <c r="O42" i="34"/>
  <c r="O46" i="34"/>
  <c r="O50" i="34"/>
  <c r="O54" i="34"/>
  <c r="O58" i="34"/>
  <c r="O62" i="34"/>
  <c r="O66" i="34"/>
  <c r="O70" i="34"/>
  <c r="Q6" i="34"/>
  <c r="BQ6" i="34" s="1"/>
  <c r="Q10" i="34"/>
  <c r="BQ10" i="34" s="1"/>
  <c r="Q14" i="34"/>
  <c r="BQ14" i="34" s="1"/>
  <c r="Q18" i="34"/>
  <c r="BQ18" i="34" s="1"/>
  <c r="Q22" i="34"/>
  <c r="BQ22" i="34" s="1"/>
  <c r="Q26" i="34"/>
  <c r="BQ26" i="34" s="1"/>
  <c r="Q30" i="34"/>
  <c r="BQ30" i="34" s="1"/>
  <c r="Q34" i="34"/>
  <c r="BQ34" i="34" s="1"/>
  <c r="Q38" i="34"/>
  <c r="BQ38" i="34" s="1"/>
  <c r="Q42" i="34"/>
  <c r="BQ42" i="34" s="1"/>
  <c r="Q46" i="34"/>
  <c r="BQ46" i="34" s="1"/>
  <c r="Q50" i="34"/>
  <c r="BQ50" i="34" s="1"/>
  <c r="Q54" i="34"/>
  <c r="BQ54" i="34" s="1"/>
  <c r="Q58" i="34"/>
  <c r="BQ58" i="34" s="1"/>
  <c r="Q62" i="34"/>
  <c r="BQ62" i="34" s="1"/>
  <c r="Q66" i="34"/>
  <c r="BQ66" i="34" s="1"/>
  <c r="Q70" i="34"/>
  <c r="BQ70" i="34" s="1"/>
  <c r="S14" i="34"/>
  <c r="BS14" i="34" s="1"/>
  <c r="S26" i="34"/>
  <c r="BS26" i="34" s="1"/>
  <c r="S30" i="34"/>
  <c r="BS30" i="34" s="1"/>
  <c r="S54" i="34"/>
  <c r="BS54" i="34" s="1"/>
  <c r="S58" i="34"/>
  <c r="BS58" i="34" s="1"/>
  <c r="S66" i="34"/>
  <c r="BS66" i="34" s="1"/>
  <c r="S70" i="34"/>
  <c r="BS70" i="34" s="1"/>
  <c r="G6" i="34"/>
  <c r="G10" i="34"/>
  <c r="G14" i="34"/>
  <c r="G18" i="34"/>
  <c r="G22" i="34"/>
  <c r="G26" i="34"/>
  <c r="G30" i="34"/>
  <c r="G34" i="34"/>
  <c r="G38" i="34"/>
  <c r="G42" i="34"/>
  <c r="G46" i="34"/>
  <c r="G50" i="34"/>
  <c r="G54" i="34"/>
  <c r="G58" i="34"/>
  <c r="G62" i="34"/>
  <c r="G66" i="34"/>
  <c r="G70" i="34"/>
  <c r="F5" i="34"/>
  <c r="F9" i="34"/>
  <c r="F13" i="34"/>
  <c r="F17" i="34"/>
  <c r="F21" i="34"/>
  <c r="F25" i="34"/>
  <c r="F29" i="34"/>
  <c r="F33" i="34"/>
  <c r="F37" i="34"/>
  <c r="F41" i="34"/>
  <c r="F45" i="34"/>
  <c r="F49" i="34"/>
  <c r="F57" i="34"/>
  <c r="F61" i="34"/>
  <c r="F65" i="34"/>
  <c r="F69" i="34"/>
  <c r="I45" i="34"/>
  <c r="G5" i="34"/>
  <c r="G9" i="34"/>
  <c r="G13" i="34"/>
  <c r="G17" i="34"/>
  <c r="G21" i="34"/>
  <c r="G25" i="34"/>
  <c r="G29" i="34"/>
  <c r="G33" i="34"/>
  <c r="G37" i="34"/>
  <c r="G41" i="34"/>
  <c r="G45" i="34"/>
  <c r="G49" i="34"/>
  <c r="G53" i="34"/>
  <c r="G57" i="34"/>
  <c r="G61" i="34"/>
  <c r="G65" i="34"/>
  <c r="G69" i="34"/>
  <c r="F6" i="34"/>
  <c r="F10" i="34"/>
  <c r="F14" i="34"/>
  <c r="F18" i="34"/>
  <c r="F22" i="34"/>
  <c r="F26" i="34"/>
  <c r="F30" i="34"/>
  <c r="F34" i="34"/>
  <c r="F38" i="34"/>
  <c r="F42" i="34"/>
  <c r="F46" i="34"/>
  <c r="F50" i="34"/>
  <c r="F54" i="34"/>
  <c r="F58" i="34"/>
  <c r="F62" i="34"/>
  <c r="F66" i="34"/>
  <c r="F70" i="34"/>
  <c r="I14" i="34"/>
  <c r="I26" i="34"/>
  <c r="I54" i="34"/>
  <c r="I58" i="34"/>
  <c r="I62" i="34"/>
  <c r="I66" i="34"/>
  <c r="N7" i="34"/>
  <c r="N11" i="34"/>
  <c r="N15" i="34"/>
  <c r="N19" i="34"/>
  <c r="N23" i="34"/>
  <c r="N27" i="34"/>
  <c r="N31" i="34"/>
  <c r="N35" i="34"/>
  <c r="N39" i="34"/>
  <c r="N43" i="34"/>
  <c r="N47" i="34"/>
  <c r="N51" i="34"/>
  <c r="N55" i="34"/>
  <c r="N59" i="34"/>
  <c r="N63" i="34"/>
  <c r="N67" i="34"/>
  <c r="N71" i="34"/>
  <c r="P7" i="34"/>
  <c r="BP7" i="34" s="1"/>
  <c r="P11" i="34"/>
  <c r="BP11" i="34" s="1"/>
  <c r="P15" i="34"/>
  <c r="BP15" i="34" s="1"/>
  <c r="P19" i="34"/>
  <c r="BP19" i="34" s="1"/>
  <c r="P23" i="34"/>
  <c r="BP23" i="34" s="1"/>
  <c r="F27" i="34"/>
  <c r="F11" i="34"/>
  <c r="F19" i="34"/>
  <c r="F35" i="34"/>
  <c r="F39" i="34"/>
  <c r="F47" i="34"/>
  <c r="F55" i="34"/>
  <c r="F63" i="34"/>
  <c r="F71" i="34"/>
  <c r="G7" i="34"/>
  <c r="G11" i="34"/>
  <c r="G15" i="34"/>
  <c r="G19" i="34"/>
  <c r="G23" i="34"/>
  <c r="G27" i="34"/>
  <c r="G31" i="34"/>
  <c r="G35" i="34"/>
  <c r="G39" i="34"/>
  <c r="G43" i="34"/>
  <c r="G47" i="34"/>
  <c r="G51" i="34"/>
  <c r="G55" i="34"/>
  <c r="G59" i="34"/>
  <c r="G63" i="34"/>
  <c r="G67" i="34"/>
  <c r="G71" i="34"/>
  <c r="F7" i="34"/>
  <c r="F15" i="34"/>
  <c r="F23" i="34"/>
  <c r="F31" i="34"/>
  <c r="F43" i="34"/>
  <c r="F51" i="34"/>
  <c r="F59" i="34"/>
  <c r="F67" i="34"/>
  <c r="F8" i="34"/>
  <c r="F12" i="34"/>
  <c r="F16" i="34"/>
  <c r="F20" i="34"/>
  <c r="F24" i="34"/>
  <c r="F28" i="34"/>
  <c r="F36" i="34"/>
  <c r="F40" i="34"/>
  <c r="F44" i="34"/>
  <c r="F48" i="34"/>
  <c r="F52" i="34"/>
  <c r="F56" i="34"/>
  <c r="F60" i="34"/>
  <c r="F64" i="34"/>
  <c r="F68" i="34"/>
  <c r="J53" i="34"/>
  <c r="O5" i="34"/>
  <c r="O9" i="34"/>
  <c r="O13" i="34"/>
  <c r="O17" i="34"/>
  <c r="O21" i="34"/>
  <c r="O25" i="34"/>
  <c r="O29" i="34"/>
  <c r="O33" i="34"/>
  <c r="O37" i="34"/>
  <c r="O41" i="34"/>
  <c r="O45" i="34"/>
  <c r="O49" i="34"/>
  <c r="O53" i="34"/>
  <c r="O57" i="34"/>
  <c r="O61" i="34"/>
  <c r="O65" i="34"/>
  <c r="O69" i="34"/>
  <c r="Q5" i="34"/>
  <c r="BQ5" i="34" s="1"/>
  <c r="Q9" i="34"/>
  <c r="BQ9" i="34" s="1"/>
  <c r="Q13" i="34"/>
  <c r="BQ13" i="34" s="1"/>
  <c r="Q17" i="34"/>
  <c r="BQ17" i="34" s="1"/>
  <c r="Q21" i="34"/>
  <c r="BQ21" i="34" s="1"/>
  <c r="Q25" i="34"/>
  <c r="BQ25" i="34" s="1"/>
  <c r="Q29" i="34"/>
  <c r="BQ29" i="34" s="1"/>
  <c r="Q33" i="34"/>
  <c r="BQ33" i="34" s="1"/>
  <c r="Q37" i="34"/>
  <c r="BQ37" i="34" s="1"/>
  <c r="Q41" i="34"/>
  <c r="BQ41" i="34" s="1"/>
  <c r="Q45" i="34"/>
  <c r="BQ45" i="34" s="1"/>
  <c r="Q49" i="34"/>
  <c r="BQ49" i="34" s="1"/>
  <c r="Q53" i="34"/>
  <c r="BQ53" i="34" s="1"/>
  <c r="Q57" i="34"/>
  <c r="BQ57" i="34" s="1"/>
  <c r="Q61" i="34"/>
  <c r="BQ61" i="34" s="1"/>
  <c r="Q65" i="34"/>
  <c r="BQ65" i="34" s="1"/>
  <c r="Q69" i="34"/>
  <c r="BQ69" i="34" s="1"/>
  <c r="N6" i="34"/>
  <c r="N10" i="34"/>
  <c r="N14" i="34"/>
  <c r="N18" i="34"/>
  <c r="N22" i="34"/>
  <c r="N26" i="34"/>
  <c r="N30" i="34"/>
  <c r="N34" i="34"/>
  <c r="N38" i="34"/>
  <c r="N42" i="34"/>
  <c r="N46" i="34"/>
  <c r="N50" i="34"/>
  <c r="N54" i="34"/>
  <c r="N58" i="34"/>
  <c r="N62" i="34"/>
  <c r="N66" i="34"/>
  <c r="N70" i="34"/>
  <c r="P6" i="34"/>
  <c r="BP6" i="34" s="1"/>
  <c r="P10" i="34"/>
  <c r="BP10" i="34" s="1"/>
  <c r="P14" i="34"/>
  <c r="BP14" i="34" s="1"/>
  <c r="P18" i="34"/>
  <c r="BP18" i="34" s="1"/>
  <c r="P22" i="34"/>
  <c r="BP22" i="34" s="1"/>
  <c r="P26" i="34"/>
  <c r="BP26" i="34" s="1"/>
  <c r="P30" i="34"/>
  <c r="BP30" i="34" s="1"/>
  <c r="P34" i="34"/>
  <c r="BP34" i="34" s="1"/>
  <c r="P38" i="34"/>
  <c r="BP38" i="34" s="1"/>
  <c r="P42" i="34"/>
  <c r="BP42" i="34" s="1"/>
  <c r="P46" i="34"/>
  <c r="BP46" i="34" s="1"/>
  <c r="P50" i="34"/>
  <c r="BP50" i="34" s="1"/>
  <c r="P54" i="34"/>
  <c r="BP54" i="34" s="1"/>
  <c r="P58" i="34"/>
  <c r="BP58" i="34" s="1"/>
  <c r="P62" i="34"/>
  <c r="BP62" i="34" s="1"/>
  <c r="P66" i="34"/>
  <c r="BP66" i="34" s="1"/>
  <c r="P70" i="34"/>
  <c r="BP70" i="34" s="1"/>
  <c r="P27" i="34"/>
  <c r="BP27" i="34" s="1"/>
  <c r="P31" i="34"/>
  <c r="BP31" i="34" s="1"/>
  <c r="P35" i="34"/>
  <c r="BP35" i="34" s="1"/>
  <c r="P39" i="34"/>
  <c r="BP39" i="34" s="1"/>
  <c r="P43" i="34"/>
  <c r="BP43" i="34" s="1"/>
  <c r="P47" i="34"/>
  <c r="BP47" i="34" s="1"/>
  <c r="P51" i="34"/>
  <c r="BP51" i="34" s="1"/>
  <c r="P55" i="34"/>
  <c r="BP55" i="34" s="1"/>
  <c r="P59" i="34"/>
  <c r="BP59" i="34" s="1"/>
  <c r="P63" i="34"/>
  <c r="BP63" i="34" s="1"/>
  <c r="P67" i="34"/>
  <c r="BP67" i="34" s="1"/>
  <c r="P71" i="34"/>
  <c r="BP71" i="34" s="1"/>
  <c r="O7" i="34"/>
  <c r="O11" i="34"/>
  <c r="O15" i="34"/>
  <c r="O19" i="34"/>
  <c r="O23" i="34"/>
  <c r="O27" i="34"/>
  <c r="O31" i="34"/>
  <c r="O35" i="34"/>
  <c r="O39" i="34"/>
  <c r="O43" i="34"/>
  <c r="O47" i="34"/>
  <c r="O51" i="34"/>
  <c r="O55" i="34"/>
  <c r="O59" i="34"/>
  <c r="O63" i="34"/>
  <c r="O67" i="34"/>
  <c r="O71" i="34"/>
  <c r="Q7" i="34"/>
  <c r="BQ7" i="34" s="1"/>
  <c r="Q11" i="34"/>
  <c r="BQ11" i="34" s="1"/>
  <c r="Q15" i="34"/>
  <c r="BQ15" i="34" s="1"/>
  <c r="Q19" i="34"/>
  <c r="BQ19" i="34" s="1"/>
  <c r="Q23" i="34"/>
  <c r="BQ23" i="34" s="1"/>
  <c r="Q27" i="34"/>
  <c r="BQ27" i="34" s="1"/>
  <c r="Q31" i="34"/>
  <c r="BQ31" i="34" s="1"/>
  <c r="Q35" i="34"/>
  <c r="BQ35" i="34" s="1"/>
  <c r="Q39" i="34"/>
  <c r="BQ39" i="34" s="1"/>
  <c r="Q43" i="34"/>
  <c r="BQ43" i="34" s="1"/>
  <c r="Q47" i="34"/>
  <c r="BQ47" i="34" s="1"/>
  <c r="Q51" i="34"/>
  <c r="BQ51" i="34" s="1"/>
  <c r="Q55" i="34"/>
  <c r="BQ55" i="34" s="1"/>
  <c r="Q59" i="34"/>
  <c r="BQ59" i="34" s="1"/>
  <c r="Q63" i="34"/>
  <c r="BQ63" i="34" s="1"/>
  <c r="Q67" i="34"/>
  <c r="BQ67" i="34" s="1"/>
  <c r="Q71" i="34"/>
  <c r="BQ71" i="34" s="1"/>
  <c r="N8" i="34"/>
  <c r="N12" i="34"/>
  <c r="N16" i="34"/>
  <c r="N20" i="34"/>
  <c r="N24" i="34"/>
  <c r="N28" i="34"/>
  <c r="N32" i="34"/>
  <c r="N36" i="34"/>
  <c r="N40" i="34"/>
  <c r="N44" i="34"/>
  <c r="N48" i="34"/>
  <c r="N56" i="34"/>
  <c r="N60" i="34"/>
  <c r="N64" i="34"/>
  <c r="N68" i="34"/>
  <c r="P8" i="34"/>
  <c r="BP8" i="34" s="1"/>
  <c r="P16" i="34"/>
  <c r="BP16" i="34" s="1"/>
  <c r="P20" i="34"/>
  <c r="BP20" i="34" s="1"/>
  <c r="P24" i="34"/>
  <c r="BP24" i="34" s="1"/>
  <c r="P28" i="34"/>
  <c r="BP28" i="34" s="1"/>
  <c r="P32" i="34"/>
  <c r="BP32" i="34" s="1"/>
  <c r="P36" i="34"/>
  <c r="BP36" i="34" s="1"/>
  <c r="P40" i="34"/>
  <c r="BP40" i="34" s="1"/>
  <c r="P44" i="34"/>
  <c r="BP44" i="34" s="1"/>
  <c r="P48" i="34"/>
  <c r="BP48" i="34" s="1"/>
  <c r="P52" i="34"/>
  <c r="BP52" i="34" s="1"/>
  <c r="P56" i="34"/>
  <c r="BP56" i="34" s="1"/>
  <c r="P60" i="34"/>
  <c r="BP60" i="34" s="1"/>
  <c r="P64" i="34"/>
  <c r="BP64" i="34" s="1"/>
  <c r="P68" i="34"/>
  <c r="BP68" i="34" s="1"/>
  <c r="O8" i="34"/>
  <c r="O12" i="34"/>
  <c r="O16" i="34"/>
  <c r="O20" i="34"/>
  <c r="O24" i="34"/>
  <c r="O28" i="34"/>
  <c r="O32" i="34"/>
  <c r="O36" i="34"/>
  <c r="O40" i="34"/>
  <c r="O44" i="34"/>
  <c r="O48" i="34"/>
  <c r="O52" i="34"/>
  <c r="O56" i="34"/>
  <c r="O60" i="34"/>
  <c r="O64" i="34"/>
  <c r="O68" i="34"/>
  <c r="Q8" i="34"/>
  <c r="BQ8" i="34" s="1"/>
  <c r="Q12" i="34"/>
  <c r="BQ12" i="34" s="1"/>
  <c r="Q16" i="34"/>
  <c r="BQ16" i="34" s="1"/>
  <c r="Q20" i="34"/>
  <c r="BQ20" i="34" s="1"/>
  <c r="Q24" i="34"/>
  <c r="BQ24" i="34" s="1"/>
  <c r="Q28" i="34"/>
  <c r="BQ28" i="34" s="1"/>
  <c r="Q32" i="34"/>
  <c r="BQ32" i="34" s="1"/>
  <c r="Q36" i="34"/>
  <c r="BQ36" i="34" s="1"/>
  <c r="Q40" i="34"/>
  <c r="BQ40" i="34" s="1"/>
  <c r="Q44" i="34"/>
  <c r="BQ44" i="34" s="1"/>
  <c r="Q48" i="34"/>
  <c r="BQ48" i="34" s="1"/>
  <c r="Q52" i="34"/>
  <c r="BQ52" i="34" s="1"/>
  <c r="Q56" i="34"/>
  <c r="BQ56" i="34" s="1"/>
  <c r="Q60" i="34"/>
  <c r="BQ60" i="34" s="1"/>
  <c r="Q64" i="34"/>
  <c r="BQ64" i="34" s="1"/>
  <c r="Q68" i="34"/>
  <c r="BQ68" i="34" s="1"/>
  <c r="BQ1" i="34" l="1"/>
  <c r="BQ4" i="34"/>
  <c r="BP1" i="34"/>
  <c r="BP4" i="34"/>
  <c r="J14" i="34"/>
  <c r="I30" i="34"/>
  <c r="J58" i="34"/>
  <c r="K33" i="34"/>
  <c r="J38" i="34"/>
  <c r="R18" i="34"/>
  <c r="BR18" i="34" s="1"/>
  <c r="I34" i="34"/>
  <c r="I38" i="34"/>
  <c r="K37" i="34"/>
  <c r="I18" i="34"/>
  <c r="J62" i="34"/>
  <c r="I22" i="34"/>
  <c r="S10" i="34"/>
  <c r="BS10" i="34" s="1"/>
  <c r="R22" i="34"/>
  <c r="BR22" i="34" s="1"/>
  <c r="J30" i="34"/>
  <c r="I70" i="34"/>
  <c r="J18" i="34"/>
  <c r="J34" i="34"/>
  <c r="I10" i="34"/>
  <c r="H30" i="34"/>
  <c r="S6" i="34"/>
  <c r="BS6" i="34" s="1"/>
  <c r="R34" i="34"/>
  <c r="BR34" i="34" s="1"/>
  <c r="J6" i="34"/>
  <c r="H22" i="34"/>
  <c r="H18" i="34"/>
  <c r="H38" i="34"/>
  <c r="R30" i="34"/>
  <c r="BR30" i="34" s="1"/>
  <c r="I47" i="34"/>
  <c r="J52" i="34"/>
  <c r="R37" i="34"/>
  <c r="BR37" i="34" s="1"/>
  <c r="K68" i="34"/>
  <c r="S44" i="34"/>
  <c r="BS44" i="34" s="1"/>
  <c r="R11" i="34"/>
  <c r="BR11" i="34" s="1"/>
  <c r="I29" i="34"/>
  <c r="J20" i="34"/>
  <c r="I40" i="34"/>
  <c r="I8" i="34"/>
  <c r="K11" i="34"/>
  <c r="H32" i="34"/>
  <c r="J35" i="34"/>
  <c r="I44" i="34"/>
  <c r="I31" i="34"/>
  <c r="K70" i="34"/>
  <c r="S45" i="34"/>
  <c r="BS45" i="34" s="1"/>
  <c r="R46" i="34"/>
  <c r="BR46" i="34" s="1"/>
  <c r="H47" i="34"/>
  <c r="H48" i="34"/>
  <c r="I53" i="34"/>
  <c r="S33" i="34"/>
  <c r="BS33" i="34" s="1"/>
  <c r="R69" i="34"/>
  <c r="BR69" i="34" s="1"/>
  <c r="R17" i="34"/>
  <c r="BR17" i="34" s="1"/>
  <c r="K64" i="34"/>
  <c r="S56" i="34"/>
  <c r="BS56" i="34" s="1"/>
  <c r="S12" i="34"/>
  <c r="BS12" i="34" s="1"/>
  <c r="R64" i="34"/>
  <c r="BR64" i="34" s="1"/>
  <c r="R12" i="34"/>
  <c r="BR12" i="34" s="1"/>
  <c r="K59" i="34"/>
  <c r="S71" i="34"/>
  <c r="BS71" i="34" s="1"/>
  <c r="S27" i="34"/>
  <c r="BS27" i="34" s="1"/>
  <c r="R71" i="34"/>
  <c r="BR71" i="34" s="1"/>
  <c r="R7" i="34"/>
  <c r="BR7" i="34" s="1"/>
  <c r="J33" i="34"/>
  <c r="I52" i="34"/>
  <c r="I25" i="34"/>
  <c r="K28" i="34"/>
  <c r="H65" i="34"/>
  <c r="H17" i="34"/>
  <c r="J60" i="34"/>
  <c r="J16" i="34"/>
  <c r="I36" i="34"/>
  <c r="K7" i="34"/>
  <c r="H28" i="34"/>
  <c r="J44" i="34"/>
  <c r="J31" i="34"/>
  <c r="I71" i="34"/>
  <c r="I27" i="34"/>
  <c r="K66" i="34"/>
  <c r="K22" i="34"/>
  <c r="H44" i="34"/>
  <c r="S22" i="34"/>
  <c r="BS22" i="34" s="1"/>
  <c r="S42" i="34"/>
  <c r="BS42" i="34" s="1"/>
  <c r="K65" i="34"/>
  <c r="K21" i="34"/>
  <c r="H62" i="34"/>
  <c r="H14" i="34"/>
  <c r="R35" i="34"/>
  <c r="BR35" i="34" s="1"/>
  <c r="J5" i="34"/>
  <c r="H69" i="34"/>
  <c r="H49" i="34"/>
  <c r="K69" i="34"/>
  <c r="K25" i="34"/>
  <c r="R42" i="34"/>
  <c r="BR42" i="34" s="1"/>
  <c r="H46" i="34"/>
  <c r="R47" i="34"/>
  <c r="BR47" i="34" s="1"/>
  <c r="K50" i="34"/>
  <c r="S52" i="34"/>
  <c r="BS52" i="34" s="1"/>
  <c r="H53" i="34"/>
  <c r="S29" i="34"/>
  <c r="BS29" i="34" s="1"/>
  <c r="R33" i="34"/>
  <c r="BR33" i="34" s="1"/>
  <c r="R13" i="34"/>
  <c r="BR13" i="34" s="1"/>
  <c r="K60" i="34"/>
  <c r="S40" i="34"/>
  <c r="BS40" i="34" s="1"/>
  <c r="S8" i="34"/>
  <c r="BS8" i="34" s="1"/>
  <c r="R60" i="34"/>
  <c r="BR60" i="34" s="1"/>
  <c r="K55" i="34"/>
  <c r="S67" i="34"/>
  <c r="BS67" i="34" s="1"/>
  <c r="S23" i="34"/>
  <c r="BS23" i="34" s="1"/>
  <c r="R67" i="34"/>
  <c r="BR67" i="34" s="1"/>
  <c r="R31" i="34"/>
  <c r="BR31" i="34" s="1"/>
  <c r="J29" i="34"/>
  <c r="I69" i="34"/>
  <c r="K24" i="34"/>
  <c r="H61" i="34"/>
  <c r="H13" i="34"/>
  <c r="J56" i="34"/>
  <c r="J12" i="34"/>
  <c r="I32" i="34"/>
  <c r="H68" i="34"/>
  <c r="H24" i="34"/>
  <c r="J71" i="34"/>
  <c r="J27" i="34"/>
  <c r="I67" i="34"/>
  <c r="I23" i="34"/>
  <c r="K62" i="34"/>
  <c r="K18" i="34"/>
  <c r="H71" i="34"/>
  <c r="H15" i="34"/>
  <c r="R70" i="34"/>
  <c r="BR70" i="34" s="1"/>
  <c r="S38" i="34"/>
  <c r="BS38" i="34" s="1"/>
  <c r="I42" i="34"/>
  <c r="H54" i="34"/>
  <c r="J45" i="34"/>
  <c r="K61" i="34"/>
  <c r="K17" i="34"/>
  <c r="H58" i="34"/>
  <c r="H10" i="34"/>
  <c r="S46" i="34"/>
  <c r="BS46" i="34" s="1"/>
  <c r="I48" i="34"/>
  <c r="K48" i="34"/>
  <c r="R51" i="34"/>
  <c r="BR51" i="34" s="1"/>
  <c r="R52" i="34"/>
  <c r="BR52" i="34" s="1"/>
  <c r="S37" i="34"/>
  <c r="BS37" i="34" s="1"/>
  <c r="S60" i="34"/>
  <c r="BS60" i="34" s="1"/>
  <c r="S16" i="34"/>
  <c r="BS16" i="34" s="1"/>
  <c r="R16" i="34"/>
  <c r="BR16" i="34" s="1"/>
  <c r="K63" i="34"/>
  <c r="S31" i="34"/>
  <c r="BS31" i="34" s="1"/>
  <c r="J37" i="34"/>
  <c r="J64" i="34"/>
  <c r="K26" i="34"/>
  <c r="H23" i="34"/>
  <c r="R6" i="34"/>
  <c r="BR6" i="34" s="1"/>
  <c r="R58" i="34"/>
  <c r="BR58" i="34" s="1"/>
  <c r="H66" i="34"/>
  <c r="K42" i="34"/>
  <c r="R45" i="34"/>
  <c r="BR45" i="34" s="1"/>
  <c r="R48" i="34"/>
  <c r="BR48" i="34" s="1"/>
  <c r="S50" i="34"/>
  <c r="BS50" i="34" s="1"/>
  <c r="S25" i="34"/>
  <c r="BS25" i="34" s="1"/>
  <c r="R65" i="34"/>
  <c r="BR65" i="34" s="1"/>
  <c r="K56" i="34"/>
  <c r="S36" i="34"/>
  <c r="BS36" i="34" s="1"/>
  <c r="R32" i="34"/>
  <c r="BR32" i="34" s="1"/>
  <c r="R8" i="34"/>
  <c r="BR8" i="34" s="1"/>
  <c r="S63" i="34"/>
  <c r="BS63" i="34" s="1"/>
  <c r="R63" i="34"/>
  <c r="BR63" i="34" s="1"/>
  <c r="R27" i="34"/>
  <c r="BR27" i="34" s="1"/>
  <c r="J69" i="34"/>
  <c r="J25" i="34"/>
  <c r="I65" i="34"/>
  <c r="I17" i="34"/>
  <c r="K20" i="34"/>
  <c r="H57" i="34"/>
  <c r="H9" i="34"/>
  <c r="J40" i="34"/>
  <c r="J8" i="34"/>
  <c r="I28" i="34"/>
  <c r="H64" i="34"/>
  <c r="H20" i="34"/>
  <c r="H55" i="34"/>
  <c r="J67" i="34"/>
  <c r="J23" i="34"/>
  <c r="I63" i="34"/>
  <c r="K58" i="34"/>
  <c r="K14" i="34"/>
  <c r="H67" i="34"/>
  <c r="H11" i="34"/>
  <c r="S34" i="34"/>
  <c r="BS34" i="34" s="1"/>
  <c r="R38" i="34"/>
  <c r="BR38" i="34" s="1"/>
  <c r="R41" i="34"/>
  <c r="BR41" i="34" s="1"/>
  <c r="R26" i="34"/>
  <c r="BR26" i="34" s="1"/>
  <c r="K57" i="34"/>
  <c r="K13" i="34"/>
  <c r="H6" i="34"/>
  <c r="R56" i="34"/>
  <c r="BR56" i="34" s="1"/>
  <c r="R28" i="34"/>
  <c r="BR28" i="34" s="1"/>
  <c r="K35" i="34"/>
  <c r="S59" i="34"/>
  <c r="BS59" i="34" s="1"/>
  <c r="S15" i="34"/>
  <c r="BS15" i="34" s="1"/>
  <c r="R59" i="34"/>
  <c r="BR59" i="34" s="1"/>
  <c r="R23" i="34"/>
  <c r="BR23" i="34" s="1"/>
  <c r="J65" i="34"/>
  <c r="J21" i="34"/>
  <c r="I61" i="34"/>
  <c r="I13" i="34"/>
  <c r="K16" i="34"/>
  <c r="H37" i="34"/>
  <c r="H5" i="34"/>
  <c r="J36" i="34"/>
  <c r="I68" i="34"/>
  <c r="I24" i="34"/>
  <c r="H60" i="34"/>
  <c r="H16" i="34"/>
  <c r="J63" i="34"/>
  <c r="J19" i="34"/>
  <c r="I59" i="34"/>
  <c r="I15" i="34"/>
  <c r="K54" i="34"/>
  <c r="K10" i="34"/>
  <c r="H7" i="34"/>
  <c r="R62" i="34"/>
  <c r="BR62" i="34" s="1"/>
  <c r="H41" i="34"/>
  <c r="K52" i="34"/>
  <c r="R53" i="34"/>
  <c r="BR53" i="34" s="1"/>
  <c r="K49" i="34"/>
  <c r="K9" i="34"/>
  <c r="H34" i="34"/>
  <c r="K45" i="34"/>
  <c r="K46" i="34"/>
  <c r="R49" i="34"/>
  <c r="BR49" i="34" s="1"/>
  <c r="R9" i="34"/>
  <c r="BR9" i="34" s="1"/>
  <c r="I50" i="34"/>
  <c r="S17" i="34"/>
  <c r="BS17" i="34" s="1"/>
  <c r="S28" i="34"/>
  <c r="BS28" i="34" s="1"/>
  <c r="K44" i="34"/>
  <c r="K31" i="34"/>
  <c r="S55" i="34"/>
  <c r="BS55" i="34" s="1"/>
  <c r="S11" i="34"/>
  <c r="BS11" i="34" s="1"/>
  <c r="R55" i="34"/>
  <c r="BR55" i="34" s="1"/>
  <c r="J61" i="34"/>
  <c r="J17" i="34"/>
  <c r="I57" i="34"/>
  <c r="I9" i="34"/>
  <c r="K12" i="34"/>
  <c r="H33" i="34"/>
  <c r="J32" i="34"/>
  <c r="I64" i="34"/>
  <c r="I20" i="34"/>
  <c r="K23" i="34"/>
  <c r="H56" i="34"/>
  <c r="H12" i="34"/>
  <c r="J59" i="34"/>
  <c r="J15" i="34"/>
  <c r="I55" i="34"/>
  <c r="I11" i="34"/>
  <c r="K38" i="34"/>
  <c r="K6" i="34"/>
  <c r="H35" i="34"/>
  <c r="S18" i="34"/>
  <c r="BS18" i="34" s="1"/>
  <c r="I41" i="34"/>
  <c r="K5" i="34"/>
  <c r="S47" i="34"/>
  <c r="BS47" i="34" s="1"/>
  <c r="S41" i="34"/>
  <c r="BS41" i="34" s="1"/>
  <c r="H42" i="34"/>
  <c r="J50" i="34"/>
  <c r="S69" i="34"/>
  <c r="BS69" i="34" s="1"/>
  <c r="S32" i="34"/>
  <c r="BS32" i="34" s="1"/>
  <c r="S43" i="34"/>
  <c r="BS43" i="34" s="1"/>
  <c r="K47" i="34"/>
  <c r="H51" i="34"/>
  <c r="S65" i="34"/>
  <c r="BS65" i="34" s="1"/>
  <c r="K32" i="34"/>
  <c r="J42" i="34"/>
  <c r="R43" i="34"/>
  <c r="BR43" i="34" s="1"/>
  <c r="R44" i="34"/>
  <c r="BR44" i="34" s="1"/>
  <c r="J46" i="34"/>
  <c r="J47" i="34"/>
  <c r="S48" i="34"/>
  <c r="BS48" i="34" s="1"/>
  <c r="R50" i="34"/>
  <c r="BR50" i="34" s="1"/>
  <c r="J51" i="34"/>
  <c r="S61" i="34"/>
  <c r="BS61" i="34" s="1"/>
  <c r="S13" i="34"/>
  <c r="BS13" i="34" s="1"/>
  <c r="R57" i="34"/>
  <c r="BR57" i="34" s="1"/>
  <c r="R25" i="34"/>
  <c r="BR25" i="34" s="1"/>
  <c r="S68" i="34"/>
  <c r="BS68" i="34" s="1"/>
  <c r="S24" i="34"/>
  <c r="BS24" i="34" s="1"/>
  <c r="R24" i="34"/>
  <c r="BR24" i="34" s="1"/>
  <c r="K71" i="34"/>
  <c r="K27" i="34"/>
  <c r="S39" i="34"/>
  <c r="BS39" i="34" s="1"/>
  <c r="S7" i="34"/>
  <c r="BS7" i="34" s="1"/>
  <c r="R39" i="34"/>
  <c r="BR39" i="34" s="1"/>
  <c r="J57" i="34"/>
  <c r="J13" i="34"/>
  <c r="I37" i="34"/>
  <c r="I5" i="34"/>
  <c r="K40" i="34"/>
  <c r="K8" i="34"/>
  <c r="H29" i="34"/>
  <c r="J28" i="34"/>
  <c r="I60" i="34"/>
  <c r="I16" i="34"/>
  <c r="H63" i="34"/>
  <c r="K19" i="34"/>
  <c r="H40" i="34"/>
  <c r="H8" i="34"/>
  <c r="J55" i="34"/>
  <c r="J11" i="34"/>
  <c r="I7" i="34"/>
  <c r="K34" i="34"/>
  <c r="H50" i="34"/>
  <c r="H31" i="34"/>
  <c r="R54" i="34"/>
  <c r="BR54" i="34" s="1"/>
  <c r="R14" i="34"/>
  <c r="BR14" i="34" s="1"/>
  <c r="H45" i="34"/>
  <c r="H26" i="34"/>
  <c r="I51" i="34"/>
  <c r="R61" i="34"/>
  <c r="BR61" i="34" s="1"/>
  <c r="R29" i="34"/>
  <c r="BR29" i="34" s="1"/>
  <c r="R5" i="34"/>
  <c r="BR5" i="34" s="1"/>
  <c r="I46" i="34"/>
  <c r="J48" i="34"/>
  <c r="I49" i="34"/>
  <c r="S51" i="34"/>
  <c r="BS51" i="34" s="1"/>
  <c r="K51" i="34"/>
  <c r="S57" i="34"/>
  <c r="BS57" i="34" s="1"/>
  <c r="S9" i="34"/>
  <c r="BS9" i="34" s="1"/>
  <c r="S64" i="34"/>
  <c r="BS64" i="34" s="1"/>
  <c r="S20" i="34"/>
  <c r="BS20" i="34" s="1"/>
  <c r="R68" i="34"/>
  <c r="BR68" i="34" s="1"/>
  <c r="R40" i="34"/>
  <c r="BR40" i="34" s="1"/>
  <c r="R20" i="34"/>
  <c r="BR20" i="34" s="1"/>
  <c r="K67" i="34"/>
  <c r="S49" i="34"/>
  <c r="BS49" i="34" s="1"/>
  <c r="S35" i="34"/>
  <c r="BS35" i="34" s="1"/>
  <c r="R15" i="34"/>
  <c r="BR15" i="34" s="1"/>
  <c r="J49" i="34"/>
  <c r="J9" i="34"/>
  <c r="I33" i="34"/>
  <c r="K36" i="34"/>
  <c r="H52" i="34"/>
  <c r="H25" i="34"/>
  <c r="J68" i="34"/>
  <c r="J24" i="34"/>
  <c r="I56" i="34"/>
  <c r="I12" i="34"/>
  <c r="K15" i="34"/>
  <c r="H36" i="34"/>
  <c r="J22" i="34"/>
  <c r="J7" i="34"/>
  <c r="I35" i="34"/>
  <c r="H59" i="34"/>
  <c r="K30" i="34"/>
  <c r="H27" i="34"/>
  <c r="S53" i="34"/>
  <c r="BS53" i="34" s="1"/>
  <c r="R66" i="34"/>
  <c r="BR66" i="34" s="1"/>
  <c r="R10" i="34"/>
  <c r="BR10" i="34" s="1"/>
  <c r="K29" i="34"/>
  <c r="H70" i="34"/>
  <c r="K53" i="34"/>
  <c r="F53" i="34"/>
  <c r="F32" i="34"/>
  <c r="J41" i="34"/>
  <c r="K41" i="34"/>
  <c r="J39" i="34"/>
  <c r="K39" i="34"/>
  <c r="K43" i="34"/>
  <c r="J43" i="34"/>
  <c r="I39" i="34"/>
  <c r="H39" i="34"/>
  <c r="I43" i="34"/>
  <c r="H43" i="34"/>
  <c r="R19" i="34"/>
  <c r="BR19" i="34" s="1"/>
  <c r="S19" i="34"/>
  <c r="BS19" i="34" s="1"/>
  <c r="R21" i="34"/>
  <c r="BR21" i="34" s="1"/>
  <c r="S21" i="34"/>
  <c r="BS21" i="34" s="1"/>
  <c r="H21" i="34"/>
  <c r="I21" i="34"/>
  <c r="H19" i="34"/>
  <c r="I19" i="34"/>
  <c r="R36" i="34"/>
  <c r="BR36" i="34" s="1"/>
  <c r="O4" i="34"/>
  <c r="L4" i="34"/>
  <c r="P4" i="34"/>
  <c r="Q4" i="34"/>
  <c r="M4" i="34"/>
  <c r="G4" i="34"/>
  <c r="BR1" i="34" l="1"/>
  <c r="BR4" i="34"/>
  <c r="BS4" i="34"/>
  <c r="BS1" i="34"/>
  <c r="K21" i="38"/>
  <c r="K29" i="38"/>
  <c r="N29" i="38" s="1"/>
  <c r="K37" i="38"/>
  <c r="N37" i="38" s="1"/>
  <c r="K45" i="38"/>
  <c r="N45" i="38" s="1"/>
  <c r="K53" i="38"/>
  <c r="N53" i="38" s="1"/>
  <c r="K61" i="38"/>
  <c r="N61" i="38" s="1"/>
  <c r="K69" i="38"/>
  <c r="K28" i="38"/>
  <c r="N28" i="38" s="1"/>
  <c r="K36" i="38"/>
  <c r="N36" i="38" s="1"/>
  <c r="K44" i="38"/>
  <c r="N44" i="38" s="1"/>
  <c r="K52" i="38"/>
  <c r="N52" i="38" s="1"/>
  <c r="K60" i="38"/>
  <c r="N60" i="38" s="1"/>
  <c r="K68" i="38"/>
  <c r="K38" i="38"/>
  <c r="N38" i="38" s="1"/>
  <c r="K54" i="38"/>
  <c r="N54" i="38" s="1"/>
  <c r="K62" i="38"/>
  <c r="K30" i="38"/>
  <c r="N30" i="38" s="1"/>
  <c r="K46" i="38"/>
  <c r="N46" i="38" s="1"/>
  <c r="K23" i="38"/>
  <c r="K31" i="38"/>
  <c r="N31" i="38" s="1"/>
  <c r="K39" i="38"/>
  <c r="N39" i="38" s="1"/>
  <c r="K47" i="38"/>
  <c r="N47" i="38" s="1"/>
  <c r="K55" i="38"/>
  <c r="N55" i="38" s="1"/>
  <c r="K63" i="38"/>
  <c r="K48" i="38"/>
  <c r="N48" i="38" s="1"/>
  <c r="K24" i="38"/>
  <c r="K56" i="38"/>
  <c r="N56" i="38" s="1"/>
  <c r="K33" i="38"/>
  <c r="N33" i="38" s="1"/>
  <c r="K57" i="38"/>
  <c r="N57" i="38" s="1"/>
  <c r="K32" i="38"/>
  <c r="N32" i="38" s="1"/>
  <c r="K64" i="38"/>
  <c r="K25" i="38"/>
  <c r="K49" i="38"/>
  <c r="N49" i="38" s="1"/>
  <c r="K58" i="38"/>
  <c r="N58" i="38" s="1"/>
  <c r="K40" i="38"/>
  <c r="N40" i="38" s="1"/>
  <c r="K41" i="38"/>
  <c r="N41" i="38" s="1"/>
  <c r="K65" i="38"/>
  <c r="K26" i="38"/>
  <c r="K42" i="38"/>
  <c r="N42" i="38" s="1"/>
  <c r="K66" i="38"/>
  <c r="K27" i="38"/>
  <c r="K35" i="38"/>
  <c r="N35" i="38" s="1"/>
  <c r="K43" i="38"/>
  <c r="N43" i="38" s="1"/>
  <c r="K59" i="38"/>
  <c r="N59" i="38" s="1"/>
  <c r="K34" i="38"/>
  <c r="N34" i="38" s="1"/>
  <c r="K22" i="38"/>
  <c r="F4" i="34"/>
  <c r="H4" i="34"/>
  <c r="R4" i="34"/>
  <c r="I4" i="34"/>
  <c r="S4" i="34"/>
  <c r="J4" i="34"/>
  <c r="K4" i="34"/>
  <c r="BR1" i="19"/>
  <c r="BS1" i="19"/>
  <c r="BT1" i="19"/>
  <c r="BQ1" i="19"/>
  <c r="BP1" i="19"/>
  <c r="Q28" i="38" l="1"/>
  <c r="Q29" i="38" s="1"/>
  <c r="Q30" i="38" s="1"/>
  <c r="Q31" i="38" l="1"/>
  <c r="Q32" i="38" l="1"/>
  <c r="Q33" i="38" l="1"/>
  <c r="Q34" i="38" l="1"/>
  <c r="Q35" i="38" l="1"/>
  <c r="Q36" i="38" l="1"/>
  <c r="Q37" i="38" l="1"/>
  <c r="AB10" i="6"/>
  <c r="AA10" i="6"/>
  <c r="AB9" i="6"/>
  <c r="AA9" i="6"/>
  <c r="AB8" i="6"/>
  <c r="AA8" i="6"/>
  <c r="AB7" i="6"/>
  <c r="AB6" i="6"/>
  <c r="AA6" i="6"/>
  <c r="AB5" i="6"/>
  <c r="AA5" i="6"/>
  <c r="AH4" i="6"/>
  <c r="AG4" i="6"/>
  <c r="AF4" i="6"/>
  <c r="AE4" i="6"/>
  <c r="AH3" i="6"/>
  <c r="AG3" i="6"/>
  <c r="AF3" i="6"/>
  <c r="AE3" i="6"/>
  <c r="AF10" i="6"/>
  <c r="AE10" i="6"/>
  <c r="AF9" i="6"/>
  <c r="AE9" i="6"/>
  <c r="AF8" i="6"/>
  <c r="AE8" i="6"/>
  <c r="AF7" i="6"/>
  <c r="AE7" i="6"/>
  <c r="AF6" i="6"/>
  <c r="AE6" i="6"/>
  <c r="AF5" i="6"/>
  <c r="AE5" i="6"/>
  <c r="Q38" i="38" l="1"/>
  <c r="Q39" i="38" l="1"/>
  <c r="Q40" i="38" l="1"/>
  <c r="W7" i="6"/>
  <c r="X7" i="6"/>
  <c r="AA4" i="6"/>
  <c r="AD4" i="6"/>
  <c r="AC4" i="6"/>
  <c r="AB4" i="6"/>
  <c r="AD3" i="6"/>
  <c r="AC3" i="6"/>
  <c r="AB3" i="6"/>
  <c r="AA3" i="6"/>
  <c r="Q41" i="38" l="1"/>
  <c r="Z3" i="6"/>
  <c r="Y3" i="6"/>
  <c r="X3" i="6"/>
  <c r="Z4" i="6"/>
  <c r="Y4" i="6"/>
  <c r="X4" i="6"/>
  <c r="X6" i="6"/>
  <c r="W6" i="6"/>
  <c r="X5" i="6"/>
  <c r="W5" i="6"/>
  <c r="X8" i="6"/>
  <c r="W8" i="6"/>
  <c r="X10" i="6"/>
  <c r="W10" i="6"/>
  <c r="X9" i="6"/>
  <c r="W9" i="6"/>
  <c r="Q42" i="38" l="1"/>
  <c r="W16" i="6"/>
  <c r="X16" i="6"/>
  <c r="AA16" i="6"/>
  <c r="AB16" i="6"/>
  <c r="AE16" i="6"/>
  <c r="AF16" i="6"/>
  <c r="D5" i="19" l="1"/>
  <c r="E5" i="19"/>
  <c r="Q43" i="38"/>
  <c r="AC16" i="6"/>
  <c r="Y16" i="6"/>
  <c r="AG16" i="6"/>
  <c r="AE29" i="6"/>
  <c r="E5" i="34" l="1"/>
  <c r="D5" i="34"/>
  <c r="AH16" i="6"/>
  <c r="S16" i="6"/>
  <c r="C5" i="19"/>
  <c r="B5" i="19"/>
  <c r="Z16" i="6"/>
  <c r="AD16" i="6"/>
  <c r="C16" i="6"/>
  <c r="Q44" i="38"/>
  <c r="Q45" i="38" l="1"/>
  <c r="Q46" i="38" l="1"/>
  <c r="Q47" i="38" l="1"/>
  <c r="Q48" i="38" l="1"/>
  <c r="Q49" i="38" l="1"/>
  <c r="AF12" i="6" l="1"/>
  <c r="AE12" i="6"/>
  <c r="AB12" i="6"/>
  <c r="AA12" i="6"/>
  <c r="X12" i="6"/>
  <c r="W12" i="6"/>
  <c r="AF26" i="6" l="1"/>
  <c r="AE26" i="6"/>
  <c r="B5" i="34" l="1"/>
  <c r="X81" i="6"/>
  <c r="W81" i="6"/>
  <c r="X80" i="6"/>
  <c r="W80" i="6"/>
  <c r="X79" i="6"/>
  <c r="W79" i="6"/>
  <c r="X78" i="6"/>
  <c r="W78" i="6"/>
  <c r="X77" i="6"/>
  <c r="W77" i="6"/>
  <c r="X76" i="6"/>
  <c r="W76" i="6"/>
  <c r="X75" i="6"/>
  <c r="W75" i="6"/>
  <c r="X74" i="6"/>
  <c r="W74" i="6"/>
  <c r="X73" i="6"/>
  <c r="W73" i="6"/>
  <c r="X72" i="6"/>
  <c r="W72" i="6"/>
  <c r="X71" i="6"/>
  <c r="W71" i="6"/>
  <c r="X70" i="6"/>
  <c r="W70" i="6"/>
  <c r="X69" i="6"/>
  <c r="W69" i="6"/>
  <c r="X68" i="6"/>
  <c r="W68" i="6"/>
  <c r="X67" i="6"/>
  <c r="W67" i="6"/>
  <c r="X66" i="6"/>
  <c r="W66" i="6"/>
  <c r="X65" i="6"/>
  <c r="W65" i="6"/>
  <c r="X64" i="6"/>
  <c r="W64" i="6"/>
  <c r="X63" i="6"/>
  <c r="W63" i="6"/>
  <c r="X62" i="6"/>
  <c r="W62" i="6"/>
  <c r="X61" i="6"/>
  <c r="W61" i="6"/>
  <c r="X59" i="6"/>
  <c r="W59" i="6"/>
  <c r="X58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X42" i="6"/>
  <c r="W42" i="6"/>
  <c r="X41" i="6"/>
  <c r="W41" i="6"/>
  <c r="X40" i="6"/>
  <c r="W40" i="6"/>
  <c r="X39" i="6"/>
  <c r="W39" i="6"/>
  <c r="X38" i="6"/>
  <c r="W38" i="6"/>
  <c r="X37" i="6"/>
  <c r="W37" i="6"/>
  <c r="X36" i="6"/>
  <c r="W36" i="6"/>
  <c r="X35" i="6"/>
  <c r="W35" i="6"/>
  <c r="X34" i="6"/>
  <c r="W34" i="6"/>
  <c r="X33" i="6"/>
  <c r="W33" i="6"/>
  <c r="X32" i="6"/>
  <c r="W32" i="6"/>
  <c r="X31" i="6"/>
  <c r="W31" i="6"/>
  <c r="X30" i="6"/>
  <c r="W30" i="6"/>
  <c r="X29" i="6"/>
  <c r="W29" i="6"/>
  <c r="X28" i="6"/>
  <c r="W28" i="6"/>
  <c r="X27" i="6"/>
  <c r="W27" i="6"/>
  <c r="X26" i="6"/>
  <c r="W26" i="6"/>
  <c r="X25" i="6"/>
  <c r="W25" i="6"/>
  <c r="X24" i="6"/>
  <c r="W24" i="6"/>
  <c r="X23" i="6"/>
  <c r="W23" i="6"/>
  <c r="X22" i="6"/>
  <c r="W22" i="6"/>
  <c r="X21" i="6"/>
  <c r="W21" i="6"/>
  <c r="X20" i="6"/>
  <c r="W20" i="6"/>
  <c r="X19" i="6"/>
  <c r="W19" i="6"/>
  <c r="X18" i="6"/>
  <c r="W18" i="6"/>
  <c r="X17" i="6"/>
  <c r="W17" i="6"/>
  <c r="L34" i="38" l="1"/>
  <c r="O34" i="38" s="1"/>
  <c r="AF13" i="6"/>
  <c r="AE13" i="6"/>
  <c r="AG12" i="6"/>
  <c r="AG11" i="6"/>
  <c r="AB13" i="6"/>
  <c r="AA13" i="6"/>
  <c r="AC12" i="6"/>
  <c r="AC11" i="6"/>
  <c r="D13" i="8"/>
  <c r="C13" i="8"/>
  <c r="E12" i="8"/>
  <c r="E11" i="8"/>
  <c r="D13" i="7"/>
  <c r="C13" i="7"/>
  <c r="E12" i="7"/>
  <c r="E11" i="7"/>
  <c r="D13" i="3"/>
  <c r="C13" i="3"/>
  <c r="E12" i="3"/>
  <c r="E11" i="3"/>
  <c r="X13" i="6"/>
  <c r="W13" i="6"/>
  <c r="Y12" i="6"/>
  <c r="Y11" i="6"/>
  <c r="E13" i="3" l="1"/>
  <c r="E13" i="8"/>
  <c r="L39" i="38"/>
  <c r="O39" i="38" s="1"/>
  <c r="L25" i="38"/>
  <c r="O25" i="38" s="1"/>
  <c r="L33" i="38"/>
  <c r="O33" i="38" s="1"/>
  <c r="L41" i="38"/>
  <c r="O41" i="38" s="1"/>
  <c r="L49" i="38"/>
  <c r="O49" i="38" s="1"/>
  <c r="L57" i="38"/>
  <c r="O57" i="38" s="1"/>
  <c r="L65" i="38"/>
  <c r="L63" i="38"/>
  <c r="L64" i="38"/>
  <c r="L66" i="38"/>
  <c r="L55" i="38"/>
  <c r="O55" i="38" s="1"/>
  <c r="L56" i="38"/>
  <c r="O56" i="38" s="1"/>
  <c r="L42" i="38"/>
  <c r="O42" i="38" s="1"/>
  <c r="L27" i="38"/>
  <c r="O27" i="38" s="1"/>
  <c r="L35" i="38"/>
  <c r="O35" i="38" s="1"/>
  <c r="L43" i="38"/>
  <c r="O43" i="38" s="1"/>
  <c r="L51" i="38"/>
  <c r="O51" i="38" s="1"/>
  <c r="L59" i="38"/>
  <c r="O59" i="38" s="1"/>
  <c r="L67" i="38"/>
  <c r="L31" i="38"/>
  <c r="O31" i="38" s="1"/>
  <c r="L32" i="38"/>
  <c r="O32" i="38" s="1"/>
  <c r="L40" i="38"/>
  <c r="O40" i="38" s="1"/>
  <c r="L50" i="38"/>
  <c r="O50" i="38" s="1"/>
  <c r="L36" i="38"/>
  <c r="O36" i="38" s="1"/>
  <c r="L44" i="38"/>
  <c r="O44" i="38" s="1"/>
  <c r="L52" i="38"/>
  <c r="O52" i="38" s="1"/>
  <c r="L60" i="38"/>
  <c r="O60" i="38" s="1"/>
  <c r="L68" i="38"/>
  <c r="L23" i="38"/>
  <c r="O23" i="38" s="1"/>
  <c r="L47" i="38"/>
  <c r="O47" i="38" s="1"/>
  <c r="L24" i="38"/>
  <c r="O24" i="38" s="1"/>
  <c r="L48" i="38"/>
  <c r="O48" i="38" s="1"/>
  <c r="L58" i="38"/>
  <c r="O58" i="38" s="1"/>
  <c r="L29" i="38"/>
  <c r="O29" i="38" s="1"/>
  <c r="L45" i="38"/>
  <c r="O45" i="38" s="1"/>
  <c r="L53" i="38"/>
  <c r="O53" i="38" s="1"/>
  <c r="L61" i="38"/>
  <c r="O61" i="38" s="1"/>
  <c r="L69" i="38"/>
  <c r="L26" i="38"/>
  <c r="O26" i="38" s="1"/>
  <c r="L28" i="38"/>
  <c r="O28" i="38" s="1"/>
  <c r="L37" i="38"/>
  <c r="O37" i="38" s="1"/>
  <c r="L22" i="38"/>
  <c r="O22" i="38" s="1"/>
  <c r="L30" i="38"/>
  <c r="O30" i="38" s="1"/>
  <c r="L38" i="38"/>
  <c r="O38" i="38" s="1"/>
  <c r="L46" i="38"/>
  <c r="O46" i="38" s="1"/>
  <c r="L54" i="38"/>
  <c r="O54" i="38" s="1"/>
  <c r="L62" i="38"/>
  <c r="E13" i="7"/>
  <c r="AG13" i="6"/>
  <c r="AC13" i="6"/>
  <c r="Y13" i="6"/>
  <c r="L21" i="38" l="1"/>
  <c r="O21" i="38" s="1"/>
  <c r="L3" i="38" l="1"/>
  <c r="R21" i="38"/>
  <c r="R22" i="38" s="1"/>
  <c r="R23" i="38" s="1"/>
  <c r="R24" i="38" s="1"/>
  <c r="R25" i="38" s="1"/>
  <c r="R26" i="38" s="1"/>
  <c r="O3" i="38"/>
  <c r="R28" i="38"/>
  <c r="R29" i="38" s="1"/>
  <c r="R30" i="38" s="1"/>
  <c r="R31" i="38" s="1"/>
  <c r="Y48" i="6"/>
  <c r="R32" i="38" l="1"/>
  <c r="Z48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R33" i="38" l="1"/>
  <c r="Z58" i="6"/>
  <c r="Z62" i="6"/>
  <c r="Z66" i="6"/>
  <c r="Z68" i="6"/>
  <c r="Z72" i="6"/>
  <c r="Z78" i="6"/>
  <c r="Z51" i="6"/>
  <c r="Z55" i="6"/>
  <c r="Z59" i="6"/>
  <c r="Z63" i="6"/>
  <c r="Z67" i="6"/>
  <c r="Z71" i="6"/>
  <c r="Z73" i="6"/>
  <c r="Z77" i="6"/>
  <c r="Z79" i="6"/>
  <c r="Z81" i="6"/>
  <c r="Z50" i="6"/>
  <c r="Z54" i="6"/>
  <c r="Z56" i="6"/>
  <c r="Z60" i="6"/>
  <c r="Z64" i="6"/>
  <c r="Z70" i="6"/>
  <c r="Z74" i="6"/>
  <c r="Z76" i="6"/>
  <c r="Z80" i="6"/>
  <c r="Z49" i="6"/>
  <c r="Z53" i="6"/>
  <c r="Z57" i="6"/>
  <c r="Z61" i="6"/>
  <c r="Z65" i="6"/>
  <c r="Z69" i="6"/>
  <c r="Z75" i="6"/>
  <c r="Z52" i="6"/>
  <c r="R34" i="38" l="1"/>
  <c r="Y41" i="6"/>
  <c r="Y42" i="6"/>
  <c r="Y43" i="6"/>
  <c r="Y44" i="6"/>
  <c r="Y45" i="6"/>
  <c r="Y46" i="6"/>
  <c r="Y47" i="6"/>
  <c r="R35" i="38" l="1"/>
  <c r="Z44" i="6"/>
  <c r="Z43" i="6"/>
  <c r="Z45" i="6"/>
  <c r="Z42" i="6"/>
  <c r="Z47" i="6"/>
  <c r="Z46" i="6"/>
  <c r="Z41" i="6"/>
  <c r="R36" i="38" l="1"/>
  <c r="R37" i="38" l="1"/>
  <c r="R38" i="38" l="1"/>
  <c r="BU1" i="19"/>
  <c r="R39" i="38" l="1"/>
  <c r="R40" i="38" l="1"/>
  <c r="R41" i="38" l="1"/>
  <c r="R42" i="38" l="1"/>
  <c r="R43" i="38" l="1"/>
  <c r="R44" i="38" l="1"/>
  <c r="R45" i="38" l="1"/>
  <c r="R46" i="38" l="1"/>
  <c r="R47" i="38" l="1"/>
  <c r="R48" i="38" l="1"/>
  <c r="R49" i="38" l="1"/>
  <c r="R50" i="38" l="1"/>
  <c r="BO1" i="19"/>
  <c r="AT1" i="19"/>
  <c r="R51" i="38" l="1"/>
  <c r="R52" i="38" l="1"/>
  <c r="AF81" i="6"/>
  <c r="AE81" i="6"/>
  <c r="AF80" i="6"/>
  <c r="AE80" i="6"/>
  <c r="AF79" i="6"/>
  <c r="AE79" i="6"/>
  <c r="AF78" i="6"/>
  <c r="AE78" i="6"/>
  <c r="AF77" i="6"/>
  <c r="AE77" i="6"/>
  <c r="AF76" i="6"/>
  <c r="AE76" i="6"/>
  <c r="AF75" i="6"/>
  <c r="AE75" i="6"/>
  <c r="AF74" i="6"/>
  <c r="AE74" i="6"/>
  <c r="AF73" i="6"/>
  <c r="AE73" i="6"/>
  <c r="AF72" i="6"/>
  <c r="AE72" i="6"/>
  <c r="AF71" i="6"/>
  <c r="AE71" i="6"/>
  <c r="AF70" i="6"/>
  <c r="AE70" i="6"/>
  <c r="AF69" i="6"/>
  <c r="AE69" i="6"/>
  <c r="AF68" i="6"/>
  <c r="AE68" i="6"/>
  <c r="AF67" i="6"/>
  <c r="AE67" i="6"/>
  <c r="AF66" i="6"/>
  <c r="AE66" i="6"/>
  <c r="AF65" i="6"/>
  <c r="AE65" i="6"/>
  <c r="AF64" i="6"/>
  <c r="AE64" i="6"/>
  <c r="AF63" i="6"/>
  <c r="AE63" i="6"/>
  <c r="AF62" i="6"/>
  <c r="AE62" i="6"/>
  <c r="AF61" i="6"/>
  <c r="AE61" i="6"/>
  <c r="AF60" i="6"/>
  <c r="AE60" i="6"/>
  <c r="AF59" i="6"/>
  <c r="AE59" i="6"/>
  <c r="AF58" i="6"/>
  <c r="AE58" i="6"/>
  <c r="AF57" i="6"/>
  <c r="AE57" i="6"/>
  <c r="AF56" i="6"/>
  <c r="AE56" i="6"/>
  <c r="AF55" i="6"/>
  <c r="AE55" i="6"/>
  <c r="AF54" i="6"/>
  <c r="AE54" i="6"/>
  <c r="AF53" i="6"/>
  <c r="AE53" i="6"/>
  <c r="AF52" i="6"/>
  <c r="AE52" i="6"/>
  <c r="AF51" i="6"/>
  <c r="AE51" i="6"/>
  <c r="AF50" i="6"/>
  <c r="AE50" i="6"/>
  <c r="AF49" i="6"/>
  <c r="AE49" i="6"/>
  <c r="AF48" i="6"/>
  <c r="AE48" i="6"/>
  <c r="AF47" i="6"/>
  <c r="AE47" i="6"/>
  <c r="AF46" i="6"/>
  <c r="AE46" i="6"/>
  <c r="AF45" i="6"/>
  <c r="AE45" i="6"/>
  <c r="AF44" i="6"/>
  <c r="AE44" i="6"/>
  <c r="AF43" i="6"/>
  <c r="AE43" i="6"/>
  <c r="AF42" i="6"/>
  <c r="AE42" i="6"/>
  <c r="AF41" i="6"/>
  <c r="AE41" i="6"/>
  <c r="AF40" i="6"/>
  <c r="AE40" i="6"/>
  <c r="AF39" i="6"/>
  <c r="AE39" i="6"/>
  <c r="AF38" i="6"/>
  <c r="AE38" i="6"/>
  <c r="AF37" i="6"/>
  <c r="AE37" i="6"/>
  <c r="AF36" i="6"/>
  <c r="AE36" i="6"/>
  <c r="AF35" i="6"/>
  <c r="AE35" i="6"/>
  <c r="AF34" i="6"/>
  <c r="AE34" i="6"/>
  <c r="AF33" i="6"/>
  <c r="AE33" i="6"/>
  <c r="AF32" i="6"/>
  <c r="AE32" i="6"/>
  <c r="AF31" i="6"/>
  <c r="AE31" i="6"/>
  <c r="AF30" i="6"/>
  <c r="AE30" i="6"/>
  <c r="AF29" i="6"/>
  <c r="AG29" i="6" s="1"/>
  <c r="AH29" i="6" s="1"/>
  <c r="AF28" i="6"/>
  <c r="AE28" i="6"/>
  <c r="AF27" i="6"/>
  <c r="AE27" i="6"/>
  <c r="AF25" i="6"/>
  <c r="AE25" i="6"/>
  <c r="AF24" i="6"/>
  <c r="AE24" i="6"/>
  <c r="AF23" i="6"/>
  <c r="AE23" i="6"/>
  <c r="AF22" i="6"/>
  <c r="AE22" i="6"/>
  <c r="AF21" i="6"/>
  <c r="AE21" i="6"/>
  <c r="AF20" i="6"/>
  <c r="AE20" i="6"/>
  <c r="AF19" i="6"/>
  <c r="AE19" i="6"/>
  <c r="AF18" i="6"/>
  <c r="AE18" i="6"/>
  <c r="AF17" i="6"/>
  <c r="AE17" i="6"/>
  <c r="D71" i="34"/>
  <c r="AB81" i="6"/>
  <c r="AA81" i="6"/>
  <c r="AB80" i="6"/>
  <c r="AA80" i="6"/>
  <c r="AB79" i="6"/>
  <c r="AA79" i="6"/>
  <c r="AB78" i="6"/>
  <c r="AA78" i="6"/>
  <c r="AB77" i="6"/>
  <c r="AA77" i="6"/>
  <c r="AB76" i="6"/>
  <c r="AA76" i="6"/>
  <c r="AB75" i="6"/>
  <c r="AA75" i="6"/>
  <c r="AB74" i="6"/>
  <c r="AA74" i="6"/>
  <c r="AB73" i="6"/>
  <c r="AA73" i="6"/>
  <c r="AB72" i="6"/>
  <c r="AA72" i="6"/>
  <c r="AB71" i="6"/>
  <c r="AA71" i="6"/>
  <c r="D60" i="19" s="1"/>
  <c r="D60" i="34" s="1"/>
  <c r="AB70" i="6"/>
  <c r="AA70" i="6"/>
  <c r="AB69" i="6"/>
  <c r="AA69" i="6"/>
  <c r="AB68" i="6"/>
  <c r="AA68" i="6"/>
  <c r="AB67" i="6"/>
  <c r="AA67" i="6"/>
  <c r="D56" i="19" s="1"/>
  <c r="D56" i="34" s="1"/>
  <c r="AB66" i="6"/>
  <c r="AA66" i="6"/>
  <c r="D55" i="19" s="1"/>
  <c r="D55" i="34" s="1"/>
  <c r="AB65" i="6"/>
  <c r="AA65" i="6"/>
  <c r="AB64" i="6"/>
  <c r="AA64" i="6"/>
  <c r="AB63" i="6"/>
  <c r="AA63" i="6"/>
  <c r="AB62" i="6"/>
  <c r="AA62" i="6"/>
  <c r="D51" i="19" s="1"/>
  <c r="D51" i="34" s="1"/>
  <c r="AB61" i="6"/>
  <c r="AA61" i="6"/>
  <c r="AB60" i="6"/>
  <c r="AA60" i="6"/>
  <c r="AB59" i="6"/>
  <c r="AA59" i="6"/>
  <c r="D48" i="19" s="1"/>
  <c r="D48" i="34" s="1"/>
  <c r="AB58" i="6"/>
  <c r="AA58" i="6"/>
  <c r="D47" i="19" s="1"/>
  <c r="D47" i="34" s="1"/>
  <c r="AB57" i="6"/>
  <c r="AA57" i="6"/>
  <c r="AB56" i="6"/>
  <c r="AA56" i="6"/>
  <c r="AB55" i="6"/>
  <c r="AA55" i="6"/>
  <c r="D44" i="19" s="1"/>
  <c r="D44" i="34" s="1"/>
  <c r="AB54" i="6"/>
  <c r="AA54" i="6"/>
  <c r="D43" i="19" s="1"/>
  <c r="D43" i="34" s="1"/>
  <c r="AB53" i="6"/>
  <c r="AA53" i="6"/>
  <c r="AB52" i="6"/>
  <c r="AA52" i="6"/>
  <c r="AB51" i="6"/>
  <c r="AA51" i="6"/>
  <c r="AB50" i="6"/>
  <c r="AA50" i="6"/>
  <c r="D39" i="19" s="1"/>
  <c r="D39" i="34" s="1"/>
  <c r="AB49" i="6"/>
  <c r="AA49" i="6"/>
  <c r="AB48" i="6"/>
  <c r="AA48" i="6"/>
  <c r="AB47" i="6"/>
  <c r="AA47" i="6"/>
  <c r="AB46" i="6"/>
  <c r="AA46" i="6"/>
  <c r="AB45" i="6"/>
  <c r="AA45" i="6"/>
  <c r="AB44" i="6"/>
  <c r="E33" i="19" s="1"/>
  <c r="AA44" i="6"/>
  <c r="AB43" i="6"/>
  <c r="AA43" i="6"/>
  <c r="D32" i="19" s="1"/>
  <c r="D32" i="34" s="1"/>
  <c r="AB42" i="6"/>
  <c r="AA42" i="6"/>
  <c r="AB41" i="6"/>
  <c r="AA41" i="6"/>
  <c r="AB40" i="6"/>
  <c r="E29" i="19" s="1"/>
  <c r="AA40" i="6"/>
  <c r="AB39" i="6"/>
  <c r="AA39" i="6"/>
  <c r="D28" i="19" s="1"/>
  <c r="D28" i="34" s="1"/>
  <c r="AB38" i="6"/>
  <c r="AA38" i="6"/>
  <c r="D27" i="19" s="1"/>
  <c r="D27" i="34" s="1"/>
  <c r="AB37" i="6"/>
  <c r="AA37" i="6"/>
  <c r="AB36" i="6"/>
  <c r="E25" i="19" s="1"/>
  <c r="AA36" i="6"/>
  <c r="AB35" i="6"/>
  <c r="AA35" i="6"/>
  <c r="D24" i="19" s="1"/>
  <c r="D24" i="34" s="1"/>
  <c r="AB34" i="6"/>
  <c r="AA34" i="6"/>
  <c r="D23" i="19" s="1"/>
  <c r="D23" i="34" s="1"/>
  <c r="AB33" i="6"/>
  <c r="AA33" i="6"/>
  <c r="AB32" i="6"/>
  <c r="E21" i="19" s="1"/>
  <c r="AA32" i="6"/>
  <c r="AB31" i="6"/>
  <c r="AA31" i="6"/>
  <c r="D20" i="19" s="1"/>
  <c r="D20" i="34" s="1"/>
  <c r="AB30" i="6"/>
  <c r="AA30" i="6"/>
  <c r="D19" i="19" s="1"/>
  <c r="D19" i="34" s="1"/>
  <c r="AB29" i="6"/>
  <c r="AA29" i="6"/>
  <c r="D18" i="19" s="1"/>
  <c r="D18" i="34" s="1"/>
  <c r="AB28" i="6"/>
  <c r="AA28" i="6"/>
  <c r="AB27" i="6"/>
  <c r="AA27" i="6"/>
  <c r="AB26" i="6"/>
  <c r="E15" i="19" s="1"/>
  <c r="AA26" i="6"/>
  <c r="D15" i="19" s="1"/>
  <c r="D15" i="34" s="1"/>
  <c r="AB25" i="6"/>
  <c r="AA25" i="6"/>
  <c r="AB24" i="6"/>
  <c r="AA24" i="6"/>
  <c r="AB23" i="6"/>
  <c r="AA23" i="6"/>
  <c r="AB22" i="6"/>
  <c r="AA22" i="6"/>
  <c r="AB21" i="6"/>
  <c r="AA21" i="6"/>
  <c r="AB20" i="6"/>
  <c r="AA20" i="6"/>
  <c r="AB19" i="6"/>
  <c r="AA19" i="6"/>
  <c r="AB18" i="6"/>
  <c r="AA18" i="6"/>
  <c r="AB17" i="6"/>
  <c r="AA17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AG26" i="6"/>
  <c r="AH26" i="6" s="1"/>
  <c r="Y26" i="6"/>
  <c r="Y25" i="6"/>
  <c r="Y24" i="6"/>
  <c r="Y23" i="6"/>
  <c r="Y22" i="6"/>
  <c r="Y21" i="6"/>
  <c r="Y20" i="6"/>
  <c r="Y19" i="6"/>
  <c r="Y18" i="6"/>
  <c r="Y17" i="6"/>
  <c r="D36" i="19" l="1"/>
  <c r="D36" i="34" s="1"/>
  <c r="D52" i="19"/>
  <c r="D52" i="34" s="1"/>
  <c r="D31" i="19"/>
  <c r="D31" i="34" s="1"/>
  <c r="D64" i="19"/>
  <c r="D64" i="34" s="1"/>
  <c r="D68" i="19"/>
  <c r="D68" i="34" s="1"/>
  <c r="D13" i="19"/>
  <c r="D13" i="34" s="1"/>
  <c r="D9" i="19"/>
  <c r="D9" i="34" s="1"/>
  <c r="E13" i="19"/>
  <c r="E9" i="19"/>
  <c r="E10" i="19"/>
  <c r="E10" i="34" s="1"/>
  <c r="E14" i="19"/>
  <c r="E14" i="34" s="1"/>
  <c r="E19" i="19"/>
  <c r="C19" i="19" s="1"/>
  <c r="E23" i="19"/>
  <c r="E23" i="34" s="1"/>
  <c r="E27" i="19"/>
  <c r="C27" i="19" s="1"/>
  <c r="E31" i="19"/>
  <c r="C31" i="19" s="1"/>
  <c r="E35" i="19"/>
  <c r="E35" i="34" s="1"/>
  <c r="D14" i="19"/>
  <c r="D14" i="34" s="1"/>
  <c r="D10" i="19"/>
  <c r="D10" i="34" s="1"/>
  <c r="E39" i="19"/>
  <c r="C39" i="19" s="1"/>
  <c r="E43" i="19"/>
  <c r="C43" i="19" s="1"/>
  <c r="E47" i="19"/>
  <c r="C47" i="19" s="1"/>
  <c r="E51" i="19"/>
  <c r="E51" i="34" s="1"/>
  <c r="E55" i="19"/>
  <c r="E55" i="34" s="1"/>
  <c r="E59" i="19"/>
  <c r="E59" i="34" s="1"/>
  <c r="E63" i="19"/>
  <c r="E63" i="34" s="1"/>
  <c r="E67" i="19"/>
  <c r="E67" i="34" s="1"/>
  <c r="D6" i="19"/>
  <c r="E6" i="19"/>
  <c r="D59" i="19"/>
  <c r="D59" i="34" s="1"/>
  <c r="D63" i="19"/>
  <c r="D63" i="34" s="1"/>
  <c r="D67" i="19"/>
  <c r="D67" i="34" s="1"/>
  <c r="E18" i="19"/>
  <c r="E18" i="34" s="1"/>
  <c r="E22" i="19"/>
  <c r="E22" i="34" s="1"/>
  <c r="E26" i="19"/>
  <c r="E26" i="34" s="1"/>
  <c r="E30" i="19"/>
  <c r="E30" i="34" s="1"/>
  <c r="E34" i="19"/>
  <c r="E34" i="34" s="1"/>
  <c r="E42" i="19"/>
  <c r="E42" i="34" s="1"/>
  <c r="E46" i="19"/>
  <c r="E46" i="34" s="1"/>
  <c r="E50" i="19"/>
  <c r="E50" i="34" s="1"/>
  <c r="E54" i="19"/>
  <c r="E54" i="34" s="1"/>
  <c r="E58" i="19"/>
  <c r="E58" i="34" s="1"/>
  <c r="E62" i="19"/>
  <c r="E62" i="34" s="1"/>
  <c r="E66" i="19"/>
  <c r="E66" i="34" s="1"/>
  <c r="E70" i="19"/>
  <c r="E70" i="34" s="1"/>
  <c r="E17" i="19"/>
  <c r="E17" i="34" s="1"/>
  <c r="D40" i="19"/>
  <c r="D40" i="34" s="1"/>
  <c r="D35" i="19"/>
  <c r="D35" i="34" s="1"/>
  <c r="E38" i="19"/>
  <c r="E38" i="34" s="1"/>
  <c r="C15" i="19"/>
  <c r="C69" i="37"/>
  <c r="F69" i="37" s="1"/>
  <c r="D22" i="19"/>
  <c r="D26" i="19"/>
  <c r="D30" i="19"/>
  <c r="D34" i="19"/>
  <c r="D38" i="19"/>
  <c r="D42" i="19"/>
  <c r="D46" i="19"/>
  <c r="D50" i="19"/>
  <c r="D54" i="19"/>
  <c r="D58" i="19"/>
  <c r="D62" i="19"/>
  <c r="D66" i="19"/>
  <c r="D70" i="19"/>
  <c r="E8" i="19"/>
  <c r="E8" i="34" s="1"/>
  <c r="D17" i="19"/>
  <c r="D21" i="19"/>
  <c r="D25" i="19"/>
  <c r="D29" i="19"/>
  <c r="D33" i="19"/>
  <c r="D37" i="19"/>
  <c r="D37" i="34" s="1"/>
  <c r="D41" i="19"/>
  <c r="D41" i="34" s="1"/>
  <c r="D45" i="19"/>
  <c r="D45" i="34" s="1"/>
  <c r="D49" i="19"/>
  <c r="D49" i="34" s="1"/>
  <c r="D53" i="19"/>
  <c r="D53" i="34" s="1"/>
  <c r="D57" i="19"/>
  <c r="D57" i="34" s="1"/>
  <c r="D61" i="19"/>
  <c r="D61" i="34" s="1"/>
  <c r="D65" i="19"/>
  <c r="D65" i="34" s="1"/>
  <c r="D69" i="19"/>
  <c r="D69" i="34" s="1"/>
  <c r="AG18" i="6"/>
  <c r="AH18" i="6" s="1"/>
  <c r="AG27" i="6"/>
  <c r="AH27" i="6" s="1"/>
  <c r="E11" i="19"/>
  <c r="E11" i="34" s="1"/>
  <c r="E7" i="19"/>
  <c r="E7" i="34" s="1"/>
  <c r="E12" i="19"/>
  <c r="E12" i="34" s="1"/>
  <c r="E16" i="19"/>
  <c r="E16" i="34" s="1"/>
  <c r="E37" i="19"/>
  <c r="E37" i="34" s="1"/>
  <c r="E41" i="19"/>
  <c r="E41" i="34" s="1"/>
  <c r="E45" i="19"/>
  <c r="E45" i="34" s="1"/>
  <c r="E49" i="19"/>
  <c r="E49" i="34" s="1"/>
  <c r="E53" i="19"/>
  <c r="E53" i="34" s="1"/>
  <c r="E57" i="19"/>
  <c r="E57" i="34" s="1"/>
  <c r="E61" i="19"/>
  <c r="E61" i="34" s="1"/>
  <c r="E65" i="19"/>
  <c r="E65" i="34" s="1"/>
  <c r="E69" i="19"/>
  <c r="E69" i="34" s="1"/>
  <c r="D7" i="19"/>
  <c r="D7" i="34" s="1"/>
  <c r="D11" i="19"/>
  <c r="D11" i="34" s="1"/>
  <c r="D8" i="19"/>
  <c r="D12" i="19"/>
  <c r="D12" i="34" s="1"/>
  <c r="D16" i="19"/>
  <c r="D16" i="34" s="1"/>
  <c r="E20" i="19"/>
  <c r="E20" i="34" s="1"/>
  <c r="E24" i="19"/>
  <c r="E24" i="34" s="1"/>
  <c r="E28" i="19"/>
  <c r="E28" i="34" s="1"/>
  <c r="E32" i="19"/>
  <c r="E32" i="34" s="1"/>
  <c r="E36" i="19"/>
  <c r="E36" i="34" s="1"/>
  <c r="E40" i="19"/>
  <c r="E40" i="34" s="1"/>
  <c r="E44" i="19"/>
  <c r="E44" i="34" s="1"/>
  <c r="E48" i="19"/>
  <c r="E48" i="34" s="1"/>
  <c r="E52" i="19"/>
  <c r="E56" i="19"/>
  <c r="E56" i="34" s="1"/>
  <c r="E60" i="19"/>
  <c r="E60" i="34" s="1"/>
  <c r="E64" i="19"/>
  <c r="E64" i="34" s="1"/>
  <c r="E68" i="19"/>
  <c r="E68" i="34" s="1"/>
  <c r="E25" i="34"/>
  <c r="E29" i="34"/>
  <c r="E33" i="34"/>
  <c r="AG35" i="6"/>
  <c r="AH35" i="6" s="1"/>
  <c r="AG65" i="6"/>
  <c r="AH65" i="6" s="1"/>
  <c r="R53" i="38"/>
  <c r="AG20" i="6"/>
  <c r="AH20" i="6" s="1"/>
  <c r="AG24" i="6"/>
  <c r="AH24" i="6" s="1"/>
  <c r="AG33" i="6"/>
  <c r="AH33" i="6" s="1"/>
  <c r="AG37" i="6"/>
  <c r="AG41" i="6"/>
  <c r="AH41" i="6" s="1"/>
  <c r="AG45" i="6"/>
  <c r="AG49" i="6"/>
  <c r="AH49" i="6" s="1"/>
  <c r="AG61" i="6"/>
  <c r="AG69" i="6"/>
  <c r="AH69" i="6" s="1"/>
  <c r="AG73" i="6"/>
  <c r="AH73" i="6" s="1"/>
  <c r="AG22" i="6"/>
  <c r="AH22" i="6" s="1"/>
  <c r="AG25" i="6"/>
  <c r="AH25" i="6" s="1"/>
  <c r="AG38" i="6"/>
  <c r="AG31" i="6"/>
  <c r="AH31" i="6" s="1"/>
  <c r="AG39" i="6"/>
  <c r="AH39" i="6" s="1"/>
  <c r="AG43" i="6"/>
  <c r="AH43" i="6" s="1"/>
  <c r="AG47" i="6"/>
  <c r="AH47" i="6" s="1"/>
  <c r="AG53" i="6"/>
  <c r="AG57" i="6"/>
  <c r="AH57" i="6" s="1"/>
  <c r="Z36" i="6"/>
  <c r="Z40" i="6"/>
  <c r="AG17" i="6"/>
  <c r="AG21" i="6"/>
  <c r="AH21" i="6" s="1"/>
  <c r="AG30" i="6"/>
  <c r="AG34" i="6"/>
  <c r="AH34" i="6" s="1"/>
  <c r="AG42" i="6"/>
  <c r="AG46" i="6"/>
  <c r="AH46" i="6" s="1"/>
  <c r="AG50" i="6"/>
  <c r="AG58" i="6"/>
  <c r="AG62" i="6"/>
  <c r="AG66" i="6"/>
  <c r="AH66" i="6" s="1"/>
  <c r="AG70" i="6"/>
  <c r="AH70" i="6" s="1"/>
  <c r="AG74" i="6"/>
  <c r="AH74" i="6" s="1"/>
  <c r="AG78" i="6"/>
  <c r="AH78" i="6" s="1"/>
  <c r="AG51" i="6"/>
  <c r="AG55" i="6"/>
  <c r="AG59" i="6"/>
  <c r="AG63" i="6"/>
  <c r="AH63" i="6" s="1"/>
  <c r="AG67" i="6"/>
  <c r="AH67" i="6" s="1"/>
  <c r="AG71" i="6"/>
  <c r="AH71" i="6" s="1"/>
  <c r="AG75" i="6"/>
  <c r="AH75" i="6" s="1"/>
  <c r="AG79" i="6"/>
  <c r="AH79" i="6" s="1"/>
  <c r="AG19" i="6"/>
  <c r="AH19" i="6" s="1"/>
  <c r="AG23" i="6"/>
  <c r="AH23" i="6" s="1"/>
  <c r="AG28" i="6"/>
  <c r="AH28" i="6" s="1"/>
  <c r="AG32" i="6"/>
  <c r="AH32" i="6" s="1"/>
  <c r="AG40" i="6"/>
  <c r="AG44" i="6"/>
  <c r="AG48" i="6"/>
  <c r="AG56" i="6"/>
  <c r="AH56" i="6" s="1"/>
  <c r="AG60" i="6"/>
  <c r="AG64" i="6"/>
  <c r="AH64" i="6" s="1"/>
  <c r="AG68" i="6"/>
  <c r="AH68" i="6" s="1"/>
  <c r="AG72" i="6"/>
  <c r="AH72" i="6" s="1"/>
  <c r="AG76" i="6"/>
  <c r="AH76" i="6" s="1"/>
  <c r="AG80" i="6"/>
  <c r="AH80" i="6" s="1"/>
  <c r="AG36" i="6"/>
  <c r="AH36" i="6" s="1"/>
  <c r="AG52" i="6"/>
  <c r="AH52" i="6" s="1"/>
  <c r="AG54" i="6"/>
  <c r="AH54" i="6" s="1"/>
  <c r="AG77" i="6"/>
  <c r="AH77" i="6" s="1"/>
  <c r="AG81" i="6"/>
  <c r="AH81" i="6" s="1"/>
  <c r="E21" i="34"/>
  <c r="AC29" i="6"/>
  <c r="S29" i="6" s="1"/>
  <c r="AC45" i="6"/>
  <c r="AC73" i="6"/>
  <c r="AC19" i="6"/>
  <c r="AC23" i="6"/>
  <c r="AC27" i="6"/>
  <c r="AC31" i="6"/>
  <c r="AC35" i="6"/>
  <c r="AC39" i="6"/>
  <c r="AC43" i="6"/>
  <c r="AC47" i="6"/>
  <c r="AC51" i="6"/>
  <c r="AC55" i="6"/>
  <c r="AC59" i="6"/>
  <c r="AC63" i="6"/>
  <c r="AC67" i="6"/>
  <c r="AC71" i="6"/>
  <c r="AC75" i="6"/>
  <c r="AC79" i="6"/>
  <c r="AC24" i="6"/>
  <c r="AC32" i="6"/>
  <c r="AC40" i="6"/>
  <c r="AC48" i="6"/>
  <c r="AC56" i="6"/>
  <c r="AC64" i="6"/>
  <c r="AC72" i="6"/>
  <c r="AC76" i="6"/>
  <c r="AC21" i="6"/>
  <c r="AC37" i="6"/>
  <c r="AC57" i="6"/>
  <c r="AC77" i="6"/>
  <c r="AC18" i="6"/>
  <c r="AC22" i="6"/>
  <c r="AC26" i="6"/>
  <c r="S26" i="6" s="1"/>
  <c r="AC30" i="6"/>
  <c r="AC34" i="6"/>
  <c r="AC38" i="6"/>
  <c r="AC42" i="6"/>
  <c r="AC46" i="6"/>
  <c r="AC50" i="6"/>
  <c r="AC54" i="6"/>
  <c r="AC58" i="6"/>
  <c r="AC62" i="6"/>
  <c r="AC66" i="6"/>
  <c r="AC70" i="6"/>
  <c r="AC74" i="6"/>
  <c r="AC78" i="6"/>
  <c r="AC20" i="6"/>
  <c r="AC28" i="6"/>
  <c r="AC36" i="6"/>
  <c r="AC44" i="6"/>
  <c r="AC52" i="6"/>
  <c r="AC60" i="6"/>
  <c r="AC68" i="6"/>
  <c r="AC80" i="6"/>
  <c r="AC17" i="6"/>
  <c r="AC25" i="6"/>
  <c r="AC33" i="6"/>
  <c r="AC41" i="6"/>
  <c r="AC49" i="6"/>
  <c r="AC53" i="6"/>
  <c r="AC61" i="6"/>
  <c r="AC65" i="6"/>
  <c r="AC69" i="6"/>
  <c r="AC81" i="6"/>
  <c r="Z17" i="6"/>
  <c r="Z27" i="6"/>
  <c r="Z25" i="6"/>
  <c r="Z29" i="6"/>
  <c r="Z22" i="6"/>
  <c r="Z26" i="6"/>
  <c r="Z28" i="6"/>
  <c r="Z30" i="6"/>
  <c r="Z35" i="6"/>
  <c r="Z31" i="6"/>
  <c r="Z20" i="6"/>
  <c r="D1" i="7"/>
  <c r="D136" i="7" s="1"/>
  <c r="C1" i="7"/>
  <c r="C136" i="7" s="1"/>
  <c r="C138" i="7" s="1"/>
  <c r="C1" i="8"/>
  <c r="C136" i="8" s="1"/>
  <c r="D1" i="8"/>
  <c r="D136" i="8" s="1"/>
  <c r="Z39" i="6"/>
  <c r="Z37" i="6"/>
  <c r="Z34" i="6"/>
  <c r="Z38" i="6"/>
  <c r="Z32" i="6"/>
  <c r="Z33" i="6"/>
  <c r="Z24" i="6"/>
  <c r="Z23" i="6"/>
  <c r="Z21" i="6"/>
  <c r="Z18" i="6"/>
  <c r="E16" i="3"/>
  <c r="E16" i="8"/>
  <c r="E133" i="8" s="1"/>
  <c r="E16" i="7"/>
  <c r="J31" i="6"/>
  <c r="Z19" i="6"/>
  <c r="C9" i="19" l="1"/>
  <c r="C13" i="19"/>
  <c r="D138" i="8"/>
  <c r="AF133" i="6"/>
  <c r="AF1" i="6" s="1"/>
  <c r="AF136" i="6" s="1"/>
  <c r="AF138" i="6" s="1"/>
  <c r="C138" i="8"/>
  <c r="D138" i="7"/>
  <c r="E13" i="34"/>
  <c r="B13" i="34" s="1"/>
  <c r="E9" i="34"/>
  <c r="B9" i="34" s="1"/>
  <c r="C50" i="19"/>
  <c r="C48" i="37" s="1"/>
  <c r="F48" i="37" s="1"/>
  <c r="S80" i="6"/>
  <c r="M67" i="38" s="1"/>
  <c r="E19" i="34"/>
  <c r="B19" i="34" s="1"/>
  <c r="C14" i="19"/>
  <c r="S79" i="6"/>
  <c r="M66" i="38" s="1"/>
  <c r="E4" i="19"/>
  <c r="E39" i="34"/>
  <c r="B39" i="34" s="1"/>
  <c r="F16" i="3"/>
  <c r="A16" i="3" s="1"/>
  <c r="E133" i="3"/>
  <c r="F16" i="7"/>
  <c r="A16" i="7" s="1"/>
  <c r="E133" i="7"/>
  <c r="F16" i="8"/>
  <c r="A16" i="8" s="1"/>
  <c r="E27" i="34"/>
  <c r="B27" i="34" s="1"/>
  <c r="C23" i="19"/>
  <c r="C6" i="19"/>
  <c r="D6" i="34"/>
  <c r="D4" i="19"/>
  <c r="E47" i="34"/>
  <c r="B47" i="34" s="1"/>
  <c r="C47" i="34" s="1"/>
  <c r="E43" i="34"/>
  <c r="B43" i="34" s="1"/>
  <c r="C10" i="19"/>
  <c r="S81" i="6"/>
  <c r="M68" i="38" s="1"/>
  <c r="E6" i="34"/>
  <c r="E31" i="34"/>
  <c r="B31" i="34" s="1"/>
  <c r="C55" i="19"/>
  <c r="C51" i="19"/>
  <c r="C49" i="37" s="1"/>
  <c r="F49" i="37" s="1"/>
  <c r="S78" i="6"/>
  <c r="M65" i="38" s="1"/>
  <c r="S77" i="6"/>
  <c r="M64" i="38" s="1"/>
  <c r="AH17" i="6"/>
  <c r="S76" i="6"/>
  <c r="M63" i="38" s="1"/>
  <c r="S75" i="6"/>
  <c r="M62" i="38" s="1"/>
  <c r="C59" i="19"/>
  <c r="C63" i="19"/>
  <c r="C61" i="37" s="1"/>
  <c r="F61" i="37" s="1"/>
  <c r="C18" i="19"/>
  <c r="C1" i="3"/>
  <c r="C136" i="3" s="1"/>
  <c r="D1" i="3"/>
  <c r="D136" i="3" s="1"/>
  <c r="C67" i="19"/>
  <c r="C65" i="37" s="1"/>
  <c r="F65" i="37" s="1"/>
  <c r="B62" i="19"/>
  <c r="S40" i="6"/>
  <c r="M27" i="38" s="1"/>
  <c r="S69" i="6"/>
  <c r="M56" i="38" s="1"/>
  <c r="P56" i="38" s="1"/>
  <c r="S20" i="6"/>
  <c r="S32" i="6"/>
  <c r="S33" i="6"/>
  <c r="S18" i="6"/>
  <c r="S73" i="6"/>
  <c r="M60" i="38" s="1"/>
  <c r="P60" i="38" s="1"/>
  <c r="S60" i="6"/>
  <c r="M47" i="38" s="1"/>
  <c r="P47" i="38" s="1"/>
  <c r="S27" i="6"/>
  <c r="S53" i="6"/>
  <c r="M40" i="38" s="1"/>
  <c r="P40" i="38" s="1"/>
  <c r="S42" i="6"/>
  <c r="M29" i="38" s="1"/>
  <c r="P29" i="38" s="1"/>
  <c r="C35" i="19"/>
  <c r="E69" i="37"/>
  <c r="S74" i="6"/>
  <c r="M61" i="38" s="1"/>
  <c r="P61" i="38" s="1"/>
  <c r="S44" i="6"/>
  <c r="M31" i="38" s="1"/>
  <c r="P31" i="38" s="1"/>
  <c r="S34" i="6"/>
  <c r="M21" i="38" s="1"/>
  <c r="S24" i="6"/>
  <c r="S47" i="6"/>
  <c r="M34" i="38" s="1"/>
  <c r="P34" i="38" s="1"/>
  <c r="S57" i="6"/>
  <c r="M44" i="38" s="1"/>
  <c r="P44" i="38" s="1"/>
  <c r="S51" i="6"/>
  <c r="M38" i="38" s="1"/>
  <c r="P38" i="38" s="1"/>
  <c r="S19" i="6"/>
  <c r="S65" i="6"/>
  <c r="M52" i="38" s="1"/>
  <c r="P52" i="38" s="1"/>
  <c r="S52" i="6"/>
  <c r="M39" i="38" s="1"/>
  <c r="P39" i="38" s="1"/>
  <c r="S58" i="6"/>
  <c r="M45" i="38" s="1"/>
  <c r="P45" i="38" s="1"/>
  <c r="S17" i="6"/>
  <c r="S22" i="6"/>
  <c r="S64" i="6"/>
  <c r="M51" i="38" s="1"/>
  <c r="P51" i="38" s="1"/>
  <c r="S49" i="6"/>
  <c r="M36" i="38" s="1"/>
  <c r="P36" i="38" s="1"/>
  <c r="S37" i="6"/>
  <c r="M24" i="38" s="1"/>
  <c r="S55" i="6"/>
  <c r="M42" i="38" s="1"/>
  <c r="P42" i="38" s="1"/>
  <c r="S23" i="6"/>
  <c r="S71" i="6"/>
  <c r="M58" i="38" s="1"/>
  <c r="P58" i="38" s="1"/>
  <c r="S35" i="6"/>
  <c r="M22" i="38" s="1"/>
  <c r="S54" i="6"/>
  <c r="M41" i="38" s="1"/>
  <c r="P41" i="38" s="1"/>
  <c r="S70" i="6"/>
  <c r="M57" i="38" s="1"/>
  <c r="P57" i="38" s="1"/>
  <c r="M69" i="38"/>
  <c r="S50" i="6"/>
  <c r="M37" i="38" s="1"/>
  <c r="P37" i="38" s="1"/>
  <c r="S56" i="6"/>
  <c r="M43" i="38" s="1"/>
  <c r="P43" i="38" s="1"/>
  <c r="S67" i="6"/>
  <c r="M54" i="38" s="1"/>
  <c r="P54" i="38" s="1"/>
  <c r="S46" i="6"/>
  <c r="M33" i="38" s="1"/>
  <c r="P33" i="38" s="1"/>
  <c r="S59" i="6"/>
  <c r="M46" i="38" s="1"/>
  <c r="P46" i="38" s="1"/>
  <c r="S62" i="6"/>
  <c r="M49" i="38" s="1"/>
  <c r="P49" i="38" s="1"/>
  <c r="S25" i="6"/>
  <c r="S28" i="6"/>
  <c r="S68" i="6"/>
  <c r="M55" i="38" s="1"/>
  <c r="P55" i="38" s="1"/>
  <c r="S38" i="6"/>
  <c r="M25" i="38" s="1"/>
  <c r="S66" i="6"/>
  <c r="M53" i="38" s="1"/>
  <c r="P53" i="38" s="1"/>
  <c r="S21" i="6"/>
  <c r="S36" i="6"/>
  <c r="M23" i="38" s="1"/>
  <c r="S30" i="6"/>
  <c r="S41" i="6"/>
  <c r="M28" i="38" s="1"/>
  <c r="P28" i="38" s="1"/>
  <c r="S72" i="6"/>
  <c r="M59" i="38" s="1"/>
  <c r="P59" i="38" s="1"/>
  <c r="S43" i="6"/>
  <c r="M30" i="38" s="1"/>
  <c r="P30" i="38" s="1"/>
  <c r="S45" i="6"/>
  <c r="M32" i="38" s="1"/>
  <c r="P32" i="38" s="1"/>
  <c r="S39" i="6"/>
  <c r="M26" i="38" s="1"/>
  <c r="S61" i="6"/>
  <c r="M48" i="38" s="1"/>
  <c r="P48" i="38" s="1"/>
  <c r="S48" i="6"/>
  <c r="M35" i="38" s="1"/>
  <c r="P35" i="38" s="1"/>
  <c r="S63" i="6"/>
  <c r="M50" i="38" s="1"/>
  <c r="P50" i="38" s="1"/>
  <c r="S31" i="6"/>
  <c r="C33" i="19"/>
  <c r="D33" i="34"/>
  <c r="B33" i="34" s="1"/>
  <c r="C62" i="19"/>
  <c r="D62" i="34"/>
  <c r="C30" i="19"/>
  <c r="D30" i="34"/>
  <c r="B30" i="34" s="1"/>
  <c r="C26" i="19"/>
  <c r="D26" i="34"/>
  <c r="B26" i="34" s="1"/>
  <c r="C54" i="19"/>
  <c r="D54" i="34"/>
  <c r="C21" i="19"/>
  <c r="D21" i="34"/>
  <c r="B21" i="34" s="1"/>
  <c r="D50" i="34"/>
  <c r="C29" i="19"/>
  <c r="D29" i="34"/>
  <c r="B29" i="34" s="1"/>
  <c r="C22" i="19"/>
  <c r="D22" i="34"/>
  <c r="B22" i="34" s="1"/>
  <c r="C17" i="19"/>
  <c r="D17" i="34"/>
  <c r="B17" i="34" s="1"/>
  <c r="C46" i="19"/>
  <c r="D46" i="34"/>
  <c r="C8" i="19"/>
  <c r="D8" i="34"/>
  <c r="B8" i="34" s="1"/>
  <c r="C42" i="19"/>
  <c r="D42" i="34"/>
  <c r="B42" i="34" s="1"/>
  <c r="C70" i="19"/>
  <c r="C68" i="37" s="1"/>
  <c r="F68" i="37" s="1"/>
  <c r="D70" i="34"/>
  <c r="B70" i="34" s="1"/>
  <c r="C38" i="19"/>
  <c r="D38" i="34"/>
  <c r="B38" i="34" s="1"/>
  <c r="C58" i="19"/>
  <c r="D58" i="34"/>
  <c r="C25" i="19"/>
  <c r="D25" i="34"/>
  <c r="B25" i="34" s="1"/>
  <c r="C66" i="19"/>
  <c r="C64" i="37" s="1"/>
  <c r="F64" i="37" s="1"/>
  <c r="D66" i="34"/>
  <c r="B66" i="34" s="1"/>
  <c r="C34" i="19"/>
  <c r="D34" i="34"/>
  <c r="B34" i="34" s="1"/>
  <c r="C37" i="19"/>
  <c r="C57" i="19"/>
  <c r="C65" i="19"/>
  <c r="C63" i="37" s="1"/>
  <c r="F63" i="37" s="1"/>
  <c r="C24" i="19"/>
  <c r="C12" i="19"/>
  <c r="C20" i="19"/>
  <c r="C45" i="19"/>
  <c r="B7" i="34"/>
  <c r="C7" i="19"/>
  <c r="C61" i="19"/>
  <c r="C68" i="19"/>
  <c r="C66" i="37" s="1"/>
  <c r="F66" i="37" s="1"/>
  <c r="C60" i="19"/>
  <c r="C16" i="19"/>
  <c r="C64" i="19"/>
  <c r="C62" i="37" s="1"/>
  <c r="F62" i="37" s="1"/>
  <c r="C49" i="19"/>
  <c r="C47" i="37" s="1"/>
  <c r="F47" i="37" s="1"/>
  <c r="C56" i="19"/>
  <c r="C44" i="19"/>
  <c r="C32" i="19"/>
  <c r="C48" i="19"/>
  <c r="C46" i="37" s="1"/>
  <c r="F46" i="37" s="1"/>
  <c r="C40" i="19"/>
  <c r="B11" i="34"/>
  <c r="C11" i="19"/>
  <c r="C41" i="19"/>
  <c r="C36" i="19"/>
  <c r="C28" i="19"/>
  <c r="AH40" i="6"/>
  <c r="AH38" i="6"/>
  <c r="E52" i="34"/>
  <c r="B56" i="19"/>
  <c r="B16" i="19"/>
  <c r="B16" i="34"/>
  <c r="B60" i="19"/>
  <c r="C31" i="6"/>
  <c r="G31" i="6" s="1"/>
  <c r="B11" i="19"/>
  <c r="C35" i="6"/>
  <c r="G35" i="6" s="1"/>
  <c r="B68" i="19"/>
  <c r="B64" i="19"/>
  <c r="B7" i="19"/>
  <c r="B48" i="34"/>
  <c r="C48" i="34" s="1"/>
  <c r="B48" i="19"/>
  <c r="C68" i="6"/>
  <c r="G68" i="6" s="1"/>
  <c r="C78" i="6"/>
  <c r="G78" i="6" s="1"/>
  <c r="C77" i="6"/>
  <c r="G77" i="6" s="1"/>
  <c r="C63" i="6"/>
  <c r="G63" i="6" s="1"/>
  <c r="B56" i="34"/>
  <c r="C56" i="34" s="1"/>
  <c r="C67" i="6"/>
  <c r="G67" i="6" s="1"/>
  <c r="C74" i="6"/>
  <c r="G74" i="6" s="1"/>
  <c r="C27" i="6"/>
  <c r="G27" i="6" s="1"/>
  <c r="C70" i="6"/>
  <c r="G70" i="6" s="1"/>
  <c r="C23" i="6"/>
  <c r="G23" i="6" s="1"/>
  <c r="C82" i="6"/>
  <c r="G82" i="6" s="1"/>
  <c r="C66" i="6"/>
  <c r="G66" i="6" s="1"/>
  <c r="AD21" i="6"/>
  <c r="C21" i="6"/>
  <c r="G21" i="6" s="1"/>
  <c r="C24" i="6"/>
  <c r="G24" i="6" s="1"/>
  <c r="C19" i="6"/>
  <c r="G19" i="6" s="1"/>
  <c r="C76" i="6"/>
  <c r="G76" i="6" s="1"/>
  <c r="C79" i="6"/>
  <c r="G79" i="6" s="1"/>
  <c r="C73" i="6"/>
  <c r="G73" i="6" s="1"/>
  <c r="C65" i="6"/>
  <c r="G65" i="6" s="1"/>
  <c r="C18" i="6"/>
  <c r="G18" i="6" s="1"/>
  <c r="C81" i="6"/>
  <c r="G81" i="6" s="1"/>
  <c r="C25" i="6"/>
  <c r="G25" i="6" s="1"/>
  <c r="C28" i="6"/>
  <c r="G28" i="6" s="1"/>
  <c r="C26" i="6"/>
  <c r="G26" i="6" s="1"/>
  <c r="C72" i="6"/>
  <c r="G72" i="6" s="1"/>
  <c r="C75" i="6"/>
  <c r="G75" i="6" s="1"/>
  <c r="B68" i="34"/>
  <c r="C80" i="6"/>
  <c r="G80" i="6" s="1"/>
  <c r="C69" i="6"/>
  <c r="G69" i="6" s="1"/>
  <c r="C17" i="6"/>
  <c r="C20" i="6"/>
  <c r="G20" i="6" s="1"/>
  <c r="C22" i="6"/>
  <c r="G22" i="6" s="1"/>
  <c r="C64" i="6"/>
  <c r="G64" i="6" s="1"/>
  <c r="C71" i="6"/>
  <c r="G71" i="6" s="1"/>
  <c r="C29" i="6"/>
  <c r="G29" i="6" s="1"/>
  <c r="B64" i="34"/>
  <c r="B32" i="19"/>
  <c r="AH59" i="6"/>
  <c r="C59" i="6"/>
  <c r="G59" i="6" s="1"/>
  <c r="AH62" i="6"/>
  <c r="C62" i="6"/>
  <c r="G62" i="6" s="1"/>
  <c r="AH55" i="6"/>
  <c r="C55" i="6"/>
  <c r="G55" i="6" s="1"/>
  <c r="AH60" i="6"/>
  <c r="C60" i="6"/>
  <c r="G60" i="6" s="1"/>
  <c r="AH51" i="6"/>
  <c r="C51" i="6"/>
  <c r="G51" i="6" s="1"/>
  <c r="AH61" i="6"/>
  <c r="C61" i="6"/>
  <c r="G61" i="6" s="1"/>
  <c r="AH58" i="6"/>
  <c r="C58" i="6"/>
  <c r="G58" i="6" s="1"/>
  <c r="C57" i="6"/>
  <c r="G57" i="6" s="1"/>
  <c r="C56" i="6"/>
  <c r="G56" i="6" s="1"/>
  <c r="C54" i="6"/>
  <c r="AH53" i="6"/>
  <c r="C53" i="6"/>
  <c r="G53" i="6" s="1"/>
  <c r="C52" i="6"/>
  <c r="G52" i="6" s="1"/>
  <c r="AH50" i="6"/>
  <c r="C50" i="6"/>
  <c r="G50" i="6" s="1"/>
  <c r="C49" i="6"/>
  <c r="G49" i="6" s="1"/>
  <c r="AH48" i="6"/>
  <c r="C48" i="6"/>
  <c r="G48" i="6" s="1"/>
  <c r="C47" i="6"/>
  <c r="G47" i="6" s="1"/>
  <c r="AH45" i="6"/>
  <c r="C45" i="6"/>
  <c r="G45" i="6" s="1"/>
  <c r="C46" i="6"/>
  <c r="G46" i="6" s="1"/>
  <c r="AH44" i="6"/>
  <c r="C44" i="6"/>
  <c r="G44" i="6" s="1"/>
  <c r="B32" i="34"/>
  <c r="C43" i="6"/>
  <c r="G43" i="6" s="1"/>
  <c r="AH42" i="6"/>
  <c r="C42" i="6"/>
  <c r="G42" i="6" s="1"/>
  <c r="C41" i="6"/>
  <c r="G41" i="6" s="1"/>
  <c r="C40" i="6"/>
  <c r="G40" i="6" s="1"/>
  <c r="B28" i="34"/>
  <c r="B28" i="19"/>
  <c r="C39" i="6"/>
  <c r="G39" i="6" s="1"/>
  <c r="C38" i="6"/>
  <c r="G38" i="6" s="1"/>
  <c r="AH37" i="6"/>
  <c r="C37" i="6"/>
  <c r="G37" i="6" s="1"/>
  <c r="C36" i="6"/>
  <c r="G36" i="6" s="1"/>
  <c r="B24" i="19"/>
  <c r="B24" i="34"/>
  <c r="C34" i="6"/>
  <c r="G34" i="6" s="1"/>
  <c r="C33" i="6"/>
  <c r="G33" i="6" s="1"/>
  <c r="AH30" i="6"/>
  <c r="C30" i="6"/>
  <c r="G30" i="6" s="1"/>
  <c r="C32" i="6"/>
  <c r="B20" i="19"/>
  <c r="B20" i="34"/>
  <c r="B36" i="34"/>
  <c r="R54" i="38"/>
  <c r="B36" i="19"/>
  <c r="B59" i="19"/>
  <c r="B38" i="19"/>
  <c r="B13" i="19"/>
  <c r="B33" i="19"/>
  <c r="B49" i="19"/>
  <c r="B17" i="19"/>
  <c r="I29" i="6"/>
  <c r="B42" i="19"/>
  <c r="B21" i="19"/>
  <c r="I39" i="6"/>
  <c r="I45" i="6"/>
  <c r="B25" i="19"/>
  <c r="B51" i="19"/>
  <c r="B26" i="19"/>
  <c r="B12" i="19"/>
  <c r="B57" i="19"/>
  <c r="B70" i="19"/>
  <c r="B30" i="19"/>
  <c r="B58" i="19"/>
  <c r="B55" i="19"/>
  <c r="B44" i="19"/>
  <c r="B66" i="19"/>
  <c r="B34" i="19"/>
  <c r="B45" i="19"/>
  <c r="B40" i="19"/>
  <c r="B47" i="19"/>
  <c r="B51" i="34"/>
  <c r="C51" i="34" s="1"/>
  <c r="B41" i="19"/>
  <c r="B9" i="19"/>
  <c r="B14" i="19"/>
  <c r="B43" i="19"/>
  <c r="B19" i="19"/>
  <c r="B37" i="19"/>
  <c r="B39" i="19"/>
  <c r="B54" i="19"/>
  <c r="B22" i="19"/>
  <c r="B65" i="19"/>
  <c r="B67" i="19"/>
  <c r="B35" i="19"/>
  <c r="B8" i="19"/>
  <c r="B50" i="19"/>
  <c r="B18" i="19"/>
  <c r="B61" i="19"/>
  <c r="B29" i="19"/>
  <c r="B10" i="19"/>
  <c r="B63" i="34"/>
  <c r="C63" i="34" s="1"/>
  <c r="B63" i="19"/>
  <c r="B31" i="19"/>
  <c r="B23" i="19"/>
  <c r="B46" i="19"/>
  <c r="B6" i="19"/>
  <c r="B59" i="34"/>
  <c r="C59" i="34" s="1"/>
  <c r="B27" i="19"/>
  <c r="B15" i="19"/>
  <c r="B10" i="34"/>
  <c r="B67" i="34"/>
  <c r="B35" i="34"/>
  <c r="B55" i="34"/>
  <c r="C55" i="34" s="1"/>
  <c r="B23" i="34"/>
  <c r="B60" i="34"/>
  <c r="C60" i="34" s="1"/>
  <c r="B41" i="34"/>
  <c r="B14" i="34"/>
  <c r="B37" i="34"/>
  <c r="B44" i="34"/>
  <c r="B45" i="34"/>
  <c r="B65" i="34"/>
  <c r="B40" i="34"/>
  <c r="B12" i="34"/>
  <c r="J26" i="6"/>
  <c r="J24" i="6"/>
  <c r="E71" i="34"/>
  <c r="B18" i="34"/>
  <c r="E15" i="34"/>
  <c r="B15" i="34" s="1"/>
  <c r="AD23" i="6"/>
  <c r="AD27" i="6"/>
  <c r="AD81" i="6"/>
  <c r="AD25" i="6"/>
  <c r="AD28" i="6"/>
  <c r="AD24" i="6"/>
  <c r="AD19" i="6"/>
  <c r="AD53" i="6"/>
  <c r="AD46" i="6"/>
  <c r="AD63" i="6"/>
  <c r="AD41" i="6"/>
  <c r="AD20" i="6"/>
  <c r="AD58" i="6"/>
  <c r="AD79" i="6"/>
  <c r="AD65" i="6"/>
  <c r="AD72" i="6"/>
  <c r="AD78" i="6"/>
  <c r="AD22" i="6"/>
  <c r="AD64" i="6"/>
  <c r="AD29" i="6"/>
  <c r="AD26" i="6"/>
  <c r="AD30" i="6"/>
  <c r="AD48" i="6"/>
  <c r="AD31" i="6"/>
  <c r="AD60" i="6"/>
  <c r="AD61" i="6"/>
  <c r="AD33" i="6"/>
  <c r="AD57" i="6"/>
  <c r="AD40" i="6"/>
  <c r="AD75" i="6"/>
  <c r="AD59" i="6"/>
  <c r="AD43" i="6"/>
  <c r="AD73" i="6"/>
  <c r="AD62" i="6"/>
  <c r="AD77" i="6"/>
  <c r="AD52" i="6"/>
  <c r="AD70" i="6"/>
  <c r="AD54" i="6"/>
  <c r="AD38" i="6"/>
  <c r="AD36" i="6"/>
  <c r="AD37" i="6"/>
  <c r="AD32" i="6"/>
  <c r="AD71" i="6"/>
  <c r="AD55" i="6"/>
  <c r="AD39" i="6"/>
  <c r="AD45" i="6"/>
  <c r="AD68" i="6"/>
  <c r="AD47" i="6"/>
  <c r="AD74" i="6"/>
  <c r="AD80" i="6"/>
  <c r="AD44" i="6"/>
  <c r="AD66" i="6"/>
  <c r="AD50" i="6"/>
  <c r="AD34" i="6"/>
  <c r="AD18" i="6"/>
  <c r="AD76" i="6"/>
  <c r="AD42" i="6"/>
  <c r="AD69" i="6"/>
  <c r="AD49" i="6"/>
  <c r="AD17" i="6"/>
  <c r="AD56" i="6"/>
  <c r="AD67" i="6"/>
  <c r="AD51" i="6"/>
  <c r="AD35" i="6"/>
  <c r="I69" i="6"/>
  <c r="I61" i="6"/>
  <c r="I40" i="6"/>
  <c r="I23" i="6"/>
  <c r="I48" i="6"/>
  <c r="I46" i="6"/>
  <c r="H67" i="6"/>
  <c r="J33" i="6"/>
  <c r="I74" i="6"/>
  <c r="I71" i="6"/>
  <c r="I58" i="6"/>
  <c r="H37" i="6"/>
  <c r="J59" i="6"/>
  <c r="J54" i="6"/>
  <c r="I27" i="6"/>
  <c r="J17" i="6"/>
  <c r="I76" i="6"/>
  <c r="I68" i="6"/>
  <c r="J58" i="6"/>
  <c r="J53" i="6"/>
  <c r="J48" i="6"/>
  <c r="J71" i="6"/>
  <c r="J22" i="6"/>
  <c r="I53" i="6"/>
  <c r="I51" i="6"/>
  <c r="I47" i="6"/>
  <c r="H32" i="6"/>
  <c r="I78" i="6"/>
  <c r="I75" i="6"/>
  <c r="I70" i="6"/>
  <c r="I67" i="6"/>
  <c r="H21" i="6"/>
  <c r="I38" i="6"/>
  <c r="J78" i="6"/>
  <c r="J70" i="6"/>
  <c r="J62" i="6"/>
  <c r="I73" i="6"/>
  <c r="I65" i="6"/>
  <c r="I30" i="6"/>
  <c r="I28" i="6"/>
  <c r="I26" i="6"/>
  <c r="I24" i="6"/>
  <c r="I20" i="6"/>
  <c r="H33" i="6"/>
  <c r="J23" i="6"/>
  <c r="J34" i="6"/>
  <c r="I80" i="6"/>
  <c r="I72" i="6"/>
  <c r="I56" i="6"/>
  <c r="H29" i="6"/>
  <c r="J61" i="6"/>
  <c r="I35" i="6"/>
  <c r="J29" i="6"/>
  <c r="H18" i="6"/>
  <c r="J68" i="6"/>
  <c r="H56" i="6"/>
  <c r="H48" i="6"/>
  <c r="J74" i="6"/>
  <c r="J66" i="6"/>
  <c r="J41" i="6"/>
  <c r="I31" i="6"/>
  <c r="J73" i="6"/>
  <c r="J65" i="6"/>
  <c r="H65" i="6"/>
  <c r="H46" i="6"/>
  <c r="I36" i="6"/>
  <c r="J44" i="6"/>
  <c r="I41" i="6"/>
  <c r="H79" i="6"/>
  <c r="H35" i="6"/>
  <c r="H55" i="6"/>
  <c r="H47" i="6"/>
  <c r="H44" i="6"/>
  <c r="H24" i="6"/>
  <c r="H53" i="6"/>
  <c r="H59" i="6"/>
  <c r="H77" i="6"/>
  <c r="H61" i="6"/>
  <c r="H30" i="6"/>
  <c r="H42" i="6"/>
  <c r="H22" i="6"/>
  <c r="I55" i="6"/>
  <c r="G16" i="6"/>
  <c r="I81" i="6"/>
  <c r="I57" i="6"/>
  <c r="I49" i="6"/>
  <c r="I25" i="6"/>
  <c r="I17" i="6"/>
  <c r="I64" i="6"/>
  <c r="I62" i="6"/>
  <c r="I59" i="6"/>
  <c r="I42" i="6"/>
  <c r="I33" i="6"/>
  <c r="I77" i="6"/>
  <c r="I52" i="6"/>
  <c r="I50" i="6"/>
  <c r="I44" i="6"/>
  <c r="I22" i="6"/>
  <c r="I18" i="6"/>
  <c r="I79" i="6"/>
  <c r="I66" i="6"/>
  <c r="I63" i="6"/>
  <c r="I60" i="6"/>
  <c r="I43" i="6"/>
  <c r="I37" i="6"/>
  <c r="I34" i="6"/>
  <c r="H74" i="6"/>
  <c r="H73" i="6"/>
  <c r="I21" i="6"/>
  <c r="H76" i="6"/>
  <c r="H71" i="6"/>
  <c r="H43" i="6"/>
  <c r="H20" i="6"/>
  <c r="H17" i="6"/>
  <c r="H27" i="6"/>
  <c r="H81" i="6"/>
  <c r="H75" i="6"/>
  <c r="H69" i="6"/>
  <c r="H54" i="6"/>
  <c r="H51" i="6"/>
  <c r="H41" i="6"/>
  <c r="H25" i="6"/>
  <c r="H57" i="6"/>
  <c r="H60" i="6"/>
  <c r="H28" i="6"/>
  <c r="H70" i="6"/>
  <c r="H66" i="6"/>
  <c r="H62" i="6"/>
  <c r="H78" i="6"/>
  <c r="H68" i="6"/>
  <c r="H50" i="6"/>
  <c r="H58" i="6"/>
  <c r="H45" i="6"/>
  <c r="H40" i="6"/>
  <c r="H52" i="6"/>
  <c r="H39" i="6"/>
  <c r="H36" i="6"/>
  <c r="H23" i="6"/>
  <c r="H38" i="6"/>
  <c r="H72" i="6"/>
  <c r="H49" i="6"/>
  <c r="J52" i="6"/>
  <c r="J51" i="6"/>
  <c r="J50" i="6"/>
  <c r="J49" i="6"/>
  <c r="J76" i="6"/>
  <c r="J47" i="6"/>
  <c r="J60" i="6"/>
  <c r="J42" i="6"/>
  <c r="J27" i="6"/>
  <c r="J69" i="6"/>
  <c r="J28" i="6"/>
  <c r="J81" i="6"/>
  <c r="J64" i="6"/>
  <c r="J63" i="6"/>
  <c r="J80" i="6"/>
  <c r="J55" i="6"/>
  <c r="J21" i="6"/>
  <c r="J18" i="6"/>
  <c r="J43" i="6"/>
  <c r="J57" i="6"/>
  <c r="J40" i="6"/>
  <c r="J79" i="6"/>
  <c r="J56" i="6"/>
  <c r="J75" i="6"/>
  <c r="J77" i="6"/>
  <c r="J72" i="6"/>
  <c r="J46" i="6"/>
  <c r="J67" i="6"/>
  <c r="J20" i="6"/>
  <c r="E65" i="37" l="1"/>
  <c r="J16" i="6"/>
  <c r="F133" i="8"/>
  <c r="I16" i="6"/>
  <c r="F133" i="7"/>
  <c r="A133" i="7" s="1"/>
  <c r="AE133" i="6"/>
  <c r="AE1" i="6" s="1"/>
  <c r="AE136" i="6" s="1"/>
  <c r="AE138" i="6" s="1"/>
  <c r="AB133" i="6"/>
  <c r="AB1" i="6" s="1"/>
  <c r="AB136" i="6" s="1"/>
  <c r="AB138" i="6" s="1"/>
  <c r="AA133" i="6"/>
  <c r="AA1" i="6" s="1"/>
  <c r="AA136" i="6" s="1"/>
  <c r="AA138" i="6" s="1"/>
  <c r="G17" i="6"/>
  <c r="D138" i="3"/>
  <c r="C138" i="3"/>
  <c r="S133" i="6"/>
  <c r="E48" i="37"/>
  <c r="H16" i="6"/>
  <c r="F133" i="3"/>
  <c r="B6" i="34"/>
  <c r="E66" i="37"/>
  <c r="E64" i="37"/>
  <c r="E68" i="37"/>
  <c r="E63" i="37"/>
  <c r="E62" i="37"/>
  <c r="R55" i="38"/>
  <c r="P3" i="38"/>
  <c r="S22" i="38"/>
  <c r="S23" i="38" s="1"/>
  <c r="S24" i="38" s="1"/>
  <c r="S25" i="38" s="1"/>
  <c r="S26" i="38" s="1"/>
  <c r="M3" i="38"/>
  <c r="B71" i="34"/>
  <c r="B54" i="34"/>
  <c r="C54" i="34" s="1"/>
  <c r="B49" i="34"/>
  <c r="C49" i="34" s="1"/>
  <c r="B61" i="34"/>
  <c r="C61" i="34" s="1"/>
  <c r="B62" i="34"/>
  <c r="C62" i="34" s="1"/>
  <c r="B57" i="34"/>
  <c r="C57" i="34" s="1"/>
  <c r="B50" i="34"/>
  <c r="C50" i="34" s="1"/>
  <c r="B46" i="34"/>
  <c r="C46" i="34" s="1"/>
  <c r="B58" i="34"/>
  <c r="C58" i="34" s="1"/>
  <c r="E4" i="34"/>
  <c r="D4" i="34"/>
  <c r="I54" i="6"/>
  <c r="H19" i="6"/>
  <c r="I32" i="6"/>
  <c r="I19" i="6"/>
  <c r="H34" i="6"/>
  <c r="H31" i="6"/>
  <c r="G32" i="6"/>
  <c r="J30" i="6"/>
  <c r="J35" i="6"/>
  <c r="J36" i="6"/>
  <c r="J38" i="6"/>
  <c r="J32" i="6"/>
  <c r="H26" i="6"/>
  <c r="J25" i="6"/>
  <c r="J39" i="6"/>
  <c r="J37" i="6"/>
  <c r="J19" i="6"/>
  <c r="A133" i="8" l="1"/>
  <c r="J133" i="6" s="1"/>
  <c r="AH133" i="6"/>
  <c r="AG133" i="6"/>
  <c r="I133" i="6"/>
  <c r="AD133" i="6"/>
  <c r="AC133" i="6"/>
  <c r="X133" i="6"/>
  <c r="X1" i="6" s="1"/>
  <c r="X136" i="6" s="1"/>
  <c r="X138" i="6" s="1"/>
  <c r="W133" i="6"/>
  <c r="W1" i="6" s="1"/>
  <c r="W136" i="6" s="1"/>
  <c r="W138" i="6" s="1"/>
  <c r="S27" i="38"/>
  <c r="S28" i="38" s="1"/>
  <c r="S29" i="38" s="1"/>
  <c r="S30" i="38" s="1"/>
  <c r="R56" i="38"/>
  <c r="Z133" i="6" l="1"/>
  <c r="Y133" i="6"/>
  <c r="S31" i="38"/>
  <c r="T31" i="38" s="1"/>
  <c r="T30" i="38"/>
  <c r="R57" i="38"/>
  <c r="C133" i="6" l="1"/>
  <c r="S32" i="38"/>
  <c r="S33" i="38" s="1"/>
  <c r="R58" i="38"/>
  <c r="G54" i="6"/>
  <c r="G133" i="6" l="1"/>
  <c r="T32" i="38"/>
  <c r="R59" i="38"/>
  <c r="S34" i="38"/>
  <c r="T33" i="38"/>
  <c r="S35" i="38" l="1"/>
  <c r="T34" i="38"/>
  <c r="R60" i="38"/>
  <c r="R61" i="38" l="1"/>
  <c r="R62" i="38" s="1"/>
  <c r="R63" i="38" s="1"/>
  <c r="R64" i="38" s="1"/>
  <c r="R65" i="38" s="1"/>
  <c r="R66" i="38" s="1"/>
  <c r="R67" i="38" s="1"/>
  <c r="R68" i="38" s="1"/>
  <c r="R69" i="38" s="1"/>
  <c r="S36" i="38"/>
  <c r="T35" i="38"/>
  <c r="S37" i="38" l="1"/>
  <c r="T36" i="38"/>
  <c r="S38" i="38" l="1"/>
  <c r="T37" i="38"/>
  <c r="S39" i="38" l="1"/>
  <c r="T38" i="38"/>
  <c r="S40" i="38" l="1"/>
  <c r="T39" i="38"/>
  <c r="U39" i="38" s="1"/>
  <c r="S41" i="38" l="1"/>
  <c r="T40" i="38"/>
  <c r="U40" i="38" s="1"/>
  <c r="S42" i="38" l="1"/>
  <c r="T41" i="38"/>
  <c r="U41" i="38" s="1"/>
  <c r="S43" i="38" l="1"/>
  <c r="T42" i="38"/>
  <c r="U42" i="38" s="1"/>
  <c r="S44" i="38" l="1"/>
  <c r="T43" i="38"/>
  <c r="U43" i="38" s="1"/>
  <c r="S45" i="38" l="1"/>
  <c r="T44" i="38"/>
  <c r="U44" i="38" s="1"/>
  <c r="S46" i="38" l="1"/>
  <c r="T45" i="38"/>
  <c r="U45" i="38" s="1"/>
  <c r="S47" i="38" l="1"/>
  <c r="T46" i="38"/>
  <c r="U46" i="38" s="1"/>
  <c r="S48" i="38" l="1"/>
  <c r="T47" i="38"/>
  <c r="U47" i="38" s="1"/>
  <c r="S49" i="38" l="1"/>
  <c r="T48" i="38"/>
  <c r="U48" i="38" s="1"/>
  <c r="S50" i="38" l="1"/>
  <c r="T49" i="38"/>
  <c r="U49" i="38" s="1"/>
  <c r="S51" i="38" l="1"/>
  <c r="S52" i="38" l="1"/>
  <c r="S53" i="38" l="1"/>
  <c r="S54" i="38" l="1"/>
  <c r="S55" i="38" l="1"/>
  <c r="S56" i="38" l="1"/>
  <c r="S57" i="38" l="1"/>
  <c r="S58" i="38" l="1"/>
  <c r="S59" i="38" l="1"/>
  <c r="S60" i="38" l="1"/>
  <c r="S61" i="38" l="1"/>
  <c r="S62" i="38" s="1"/>
  <c r="S63" i="38" s="1"/>
  <c r="S64" i="38" s="1"/>
  <c r="S65" i="38" s="1"/>
  <c r="S66" i="38" s="1"/>
  <c r="S67" i="38" s="1"/>
  <c r="S68" i="38" s="1"/>
  <c r="S69" i="38" s="1"/>
  <c r="C53" i="37" l="1"/>
  <c r="C45" i="37"/>
  <c r="F45" i="37" s="1"/>
  <c r="C19" i="37"/>
  <c r="F19" i="37" s="1"/>
  <c r="C7" i="37"/>
  <c r="E47" i="37"/>
  <c r="E61" i="37"/>
  <c r="C31" i="37"/>
  <c r="C32" i="37"/>
  <c r="F32" i="37" s="1"/>
  <c r="C60" i="37"/>
  <c r="F60" i="37" s="1"/>
  <c r="C17" i="37"/>
  <c r="F17" i="37" s="1"/>
  <c r="C41" i="37"/>
  <c r="C10" i="37"/>
  <c r="F10" i="37" s="1"/>
  <c r="C55" i="37"/>
  <c r="C21" i="37"/>
  <c r="C37" i="37"/>
  <c r="F37" i="37" s="1"/>
  <c r="C35" i="37"/>
  <c r="C38" i="37"/>
  <c r="C27" i="37"/>
  <c r="C54" i="37"/>
  <c r="F54" i="37" s="1"/>
  <c r="E49" i="37"/>
  <c r="C16" i="37"/>
  <c r="C34" i="37"/>
  <c r="C13" i="37"/>
  <c r="F13" i="37" s="1"/>
  <c r="E46" i="37"/>
  <c r="C39" i="37"/>
  <c r="F39" i="37" s="1"/>
  <c r="C30" i="37"/>
  <c r="C14" i="37"/>
  <c r="F14" i="37" s="1"/>
  <c r="C24" i="37"/>
  <c r="F24" i="37" s="1"/>
  <c r="C36" i="37"/>
  <c r="C9" i="37"/>
  <c r="C58" i="37"/>
  <c r="F58" i="37" s="1"/>
  <c r="C57" i="37"/>
  <c r="F57" i="37" s="1"/>
  <c r="C29" i="37"/>
  <c r="C56" i="37"/>
  <c r="F56" i="37" s="1"/>
  <c r="C6" i="37"/>
  <c r="F6" i="37" s="1"/>
  <c r="C5" i="37"/>
  <c r="C42" i="37"/>
  <c r="C33" i="37"/>
  <c r="F33" i="37" s="1"/>
  <c r="C11" i="37"/>
  <c r="C52" i="37"/>
  <c r="F52" i="37" s="1"/>
  <c r="C40" i="37"/>
  <c r="C22" i="37"/>
  <c r="C25" i="37"/>
  <c r="C43" i="37"/>
  <c r="F43" i="37" s="1"/>
  <c r="C12" i="37"/>
  <c r="C23" i="37"/>
  <c r="F23" i="37" s="1"/>
  <c r="C18" i="37"/>
  <c r="C59" i="37"/>
  <c r="F59" i="37" s="1"/>
  <c r="C28" i="37"/>
  <c r="C44" i="37"/>
  <c r="F44" i="37" s="1"/>
  <c r="C26" i="37"/>
  <c r="F26" i="37" s="1"/>
  <c r="C8" i="37"/>
  <c r="F8" i="37" s="1"/>
  <c r="C20" i="37"/>
  <c r="F20" i="37" s="1"/>
  <c r="E52" i="37" l="1"/>
  <c r="E31" i="37"/>
  <c r="F31" i="37"/>
  <c r="E16" i="37"/>
  <c r="F16" i="37"/>
  <c r="E55" i="37"/>
  <c r="F55" i="37"/>
  <c r="E9" i="37"/>
  <c r="F9" i="37"/>
  <c r="E12" i="37"/>
  <c r="F12" i="37"/>
  <c r="E5" i="37"/>
  <c r="F5" i="37"/>
  <c r="E7" i="37"/>
  <c r="F7" i="37"/>
  <c r="E18" i="37"/>
  <c r="F18" i="37"/>
  <c r="E11" i="37"/>
  <c r="F11" i="37"/>
  <c r="E21" i="37"/>
  <c r="F21" i="37"/>
  <c r="E41" i="37"/>
  <c r="F41" i="37"/>
  <c r="E34" i="37"/>
  <c r="F34" i="37"/>
  <c r="E42" i="37"/>
  <c r="F42" i="37"/>
  <c r="E27" i="37"/>
  <c r="F27" i="37"/>
  <c r="E35" i="37"/>
  <c r="F35" i="37"/>
  <c r="E36" i="37"/>
  <c r="F36" i="37"/>
  <c r="E25" i="37"/>
  <c r="F25" i="37"/>
  <c r="E22" i="37"/>
  <c r="F22" i="37"/>
  <c r="E30" i="37"/>
  <c r="F30" i="37"/>
  <c r="E28" i="37"/>
  <c r="F28" i="37"/>
  <c r="E40" i="37"/>
  <c r="F40" i="37"/>
  <c r="E29" i="37"/>
  <c r="F29" i="37"/>
  <c r="E38" i="37"/>
  <c r="F38" i="37"/>
  <c r="E53" i="37"/>
  <c r="F53" i="37"/>
  <c r="E57" i="37"/>
  <c r="E59" i="37"/>
  <c r="E45" i="37"/>
  <c r="E6" i="37"/>
  <c r="E26" i="37"/>
  <c r="E58" i="37"/>
  <c r="E14" i="37"/>
  <c r="E33" i="37"/>
  <c r="E10" i="37"/>
  <c r="E32" i="37"/>
  <c r="E17" i="37"/>
  <c r="E44" i="37"/>
  <c r="E23" i="37"/>
  <c r="E43" i="37"/>
  <c r="E20" i="37"/>
  <c r="E8" i="37"/>
  <c r="E39" i="37"/>
  <c r="E54" i="37"/>
  <c r="E60" i="37"/>
  <c r="E56" i="37"/>
  <c r="E24" i="37"/>
  <c r="E19" i="37"/>
  <c r="E13" i="37"/>
  <c r="E37" i="37"/>
  <c r="C3" i="37"/>
  <c r="F3" i="37" s="1"/>
  <c r="E3" i="37" l="1"/>
  <c r="C4" i="37"/>
  <c r="C15" i="37"/>
  <c r="E15" i="37" l="1"/>
  <c r="F15" i="37"/>
  <c r="E4" i="37"/>
  <c r="F4" i="37"/>
  <c r="DR64" i="6"/>
  <c r="N53" i="19" s="1"/>
  <c r="W64" i="3"/>
  <c r="X64" i="3" s="1"/>
  <c r="A64" i="3" s="1"/>
  <c r="DT64" i="6" l="1"/>
  <c r="B53" i="19"/>
  <c r="CB53" i="19"/>
  <c r="H64" i="6"/>
  <c r="C53" i="19"/>
  <c r="C51" i="37" s="1"/>
  <c r="F51" i="37" s="1"/>
  <c r="N53" i="34"/>
  <c r="DU64" i="6" l="1"/>
  <c r="R64" i="6"/>
  <c r="K51" i="38" s="1"/>
  <c r="N51" i="38" s="1"/>
  <c r="B53" i="34"/>
  <c r="E51" i="37" l="1"/>
  <c r="C53" i="34"/>
  <c r="W63" i="3"/>
  <c r="DR63" i="6"/>
  <c r="X63" i="3" l="1"/>
  <c r="A63" i="3" s="1"/>
  <c r="DT63" i="6"/>
  <c r="N52" i="19"/>
  <c r="H63" i="6" l="1"/>
  <c r="DU63" i="6"/>
  <c r="R63" i="6"/>
  <c r="CB52" i="19"/>
  <c r="B52" i="19"/>
  <c r="C52" i="19"/>
  <c r="C50" i="37" s="1"/>
  <c r="F50" i="37" s="1"/>
  <c r="N52" i="34"/>
  <c r="K50" i="38" l="1"/>
  <c r="N50" i="38" s="1"/>
  <c r="B52" i="34"/>
  <c r="E50" i="37" l="1"/>
  <c r="N3" i="38"/>
  <c r="Q50" i="38"/>
  <c r="C52" i="34"/>
  <c r="C4" i="34" s="1"/>
  <c r="T50" i="38" l="1"/>
  <c r="Q51" i="38"/>
  <c r="Q52" i="38" l="1"/>
  <c r="T51" i="38"/>
  <c r="T52" i="38" l="1"/>
  <c r="Q53" i="38"/>
  <c r="Q54" i="38" l="1"/>
  <c r="T53" i="38"/>
  <c r="Q55" i="38" l="1"/>
  <c r="T54" i="38"/>
  <c r="Q56" i="38" l="1"/>
  <c r="T55" i="38"/>
  <c r="T56" i="38" l="1"/>
  <c r="Q57" i="38"/>
  <c r="Q58" i="38" l="1"/>
  <c r="T57" i="38"/>
  <c r="T58" i="38" l="1"/>
  <c r="Q59" i="38"/>
  <c r="Q60" i="38" l="1"/>
  <c r="T59" i="38"/>
  <c r="Q61" i="38" l="1"/>
  <c r="Q62" i="38" s="1"/>
  <c r="Q63" i="38" s="1"/>
  <c r="Q64" i="38" s="1"/>
  <c r="Q65" i="38" s="1"/>
  <c r="Q66" i="38" s="1"/>
  <c r="Q67" i="38" s="1"/>
  <c r="Q68" i="38" s="1"/>
  <c r="Q69" i="38" s="1"/>
  <c r="T60" i="38"/>
  <c r="DR80" i="6"/>
  <c r="W80" i="3"/>
  <c r="X80" i="3" l="1"/>
  <c r="A80" i="3" s="1"/>
  <c r="W133" i="3"/>
  <c r="DT80" i="6"/>
  <c r="U1" i="3"/>
  <c r="U136" i="3" s="1"/>
  <c r="N69" i="19"/>
  <c r="N4" i="19" s="1"/>
  <c r="U138" i="3" l="1"/>
  <c r="R80" i="6"/>
  <c r="DU80" i="6"/>
  <c r="H80" i="6"/>
  <c r="X133" i="3"/>
  <c r="N69" i="34"/>
  <c r="B69" i="19"/>
  <c r="B4" i="19" s="1"/>
  <c r="CB69" i="19"/>
  <c r="CB4" i="19" s="1"/>
  <c r="C69" i="19"/>
  <c r="C4" i="19" l="1"/>
  <c r="H133" i="6"/>
  <c r="K67" i="38"/>
  <c r="K3" i="38" s="1"/>
  <c r="DR133" i="6"/>
  <c r="DR1" i="6" s="1"/>
  <c r="DR136" i="6" s="1"/>
  <c r="DR138" i="6" s="1"/>
  <c r="B69" i="34"/>
  <c r="B4" i="34" s="1"/>
  <c r="N4" i="34"/>
  <c r="C67" i="37"/>
  <c r="F67" i="37" s="1"/>
  <c r="C114" i="37" l="1"/>
  <c r="DU133" i="6"/>
  <c r="R133" i="6"/>
  <c r="DT133" i="6"/>
  <c r="E67" i="37"/>
  <c r="E114" i="37" s="1"/>
  <c r="F114" i="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Thanh Ha</author>
  </authors>
  <commentList>
    <comment ref="H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Delivery before 31-Dec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Thanh Ha</author>
  </authors>
  <commentList>
    <comment ref="B2" authorId="0" shapeId="0" xr:uid="{00000000-0006-0000-0100-000001000000}">
      <text>
        <r>
          <rPr>
            <b/>
            <sz val="14"/>
            <color indexed="81"/>
            <rFont val="Tahoma"/>
            <family val="2"/>
          </rPr>
          <t>HL front red =
 Over capacity/week</t>
        </r>
      </text>
    </comment>
    <comment ref="C2" authorId="0" shapeId="0" xr:uid="{00000000-0006-0000-0100-000002000000}">
      <text>
        <r>
          <rPr>
            <b/>
            <sz val="14"/>
            <color indexed="81"/>
            <rFont val="Tahoma"/>
            <family val="2"/>
          </rPr>
          <t>HL front red =
 Over capacity/week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Thanh Ha</author>
  </authors>
  <commentList>
    <comment ref="C2" authorId="0" shapeId="0" xr:uid="{00000000-0006-0000-0200-000001000000}">
      <text>
        <r>
          <rPr>
            <b/>
            <sz val="14"/>
            <color indexed="81"/>
            <rFont val="Tahoma"/>
            <family val="2"/>
          </rPr>
          <t>HL front red =
 Over capacity/week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3" authorId="0" shapeId="0" xr:uid="{E484959F-4F2E-4A1B-8E0B-47E97C20D156}">
      <text>
        <r>
          <rPr>
            <b/>
            <sz val="12"/>
            <color indexed="81"/>
            <rFont val="Tahoma"/>
            <family val="2"/>
          </rPr>
          <t>Sea:249.6
Train:187.2</t>
        </r>
      </text>
    </comment>
    <comment ref="L43" authorId="0" shapeId="0" xr:uid="{7FC76F2B-D31F-4966-942C-717A7BA41352}">
      <text>
        <r>
          <rPr>
            <b/>
            <sz val="12"/>
            <color indexed="81"/>
            <rFont val="Tahoma"/>
            <family val="2"/>
          </rPr>
          <t>Sea:187.2
Train:46.8</t>
        </r>
      </text>
    </comment>
    <comment ref="P43" authorId="0" shapeId="0" xr:uid="{3E20B335-9E43-4901-95A1-F6957F95561B}">
      <text>
        <r>
          <rPr>
            <b/>
            <sz val="12"/>
            <color indexed="81"/>
            <rFont val="Tahoma"/>
            <family val="2"/>
          </rPr>
          <t>Sea:62.4
Train:93.6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9" authorId="0" shapeId="0" xr:uid="{3FA179D0-CBB4-452C-B9FA-0DC993ED7D69}">
      <text>
        <r>
          <rPr>
            <b/>
            <sz val="12"/>
            <color indexed="81"/>
            <rFont val="Tahoma"/>
            <family val="2"/>
          </rPr>
          <t>Sea:499.2
Train:280.8</t>
        </r>
      </text>
    </comment>
    <comment ref="L49" authorId="0" shapeId="0" xr:uid="{3369EA25-DA67-4F02-995B-6A1D1DF8E4C5}">
      <text>
        <r>
          <rPr>
            <b/>
            <sz val="12"/>
            <color indexed="81"/>
            <rFont val="Tahoma"/>
            <family val="2"/>
          </rPr>
          <t>Sea:109.2
Train:96.3</t>
        </r>
      </text>
    </comment>
    <comment ref="P49" authorId="0" shapeId="0" xr:uid="{D209AA83-2449-4AF5-8CD6-9FA6C8963EB3}">
      <text>
        <r>
          <rPr>
            <b/>
            <sz val="12"/>
            <color indexed="81"/>
            <rFont val="Tahoma"/>
            <family val="2"/>
          </rPr>
          <t>Sea: 62.4
Train: 62.4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U52" authorId="0" shapeId="0" xr:uid="{A243E04B-8787-47BB-8E8F-EE7D25D903D2}">
      <text>
        <r>
          <rPr>
            <b/>
            <sz val="12"/>
            <color indexed="81"/>
            <rFont val="Tahoma"/>
            <family val="2"/>
          </rPr>
          <t>Train: 62.4
Sea: 46.8</t>
        </r>
      </text>
    </comment>
    <comment ref="C54" authorId="0" shapeId="0" xr:uid="{22800805-A2DE-418E-AB0F-73D524839B53}">
      <text>
        <r>
          <rPr>
            <b/>
            <sz val="12"/>
            <color indexed="81"/>
            <rFont val="Tahoma"/>
            <family val="2"/>
          </rPr>
          <t>Train: 31.2
Sea: 468</t>
        </r>
      </text>
    </comment>
    <comment ref="AE58" authorId="0" shapeId="0" xr:uid="{3B383CD7-2A85-46FB-B3A5-29BEF770D7AC}">
      <text>
        <r>
          <rPr>
            <b/>
            <sz val="16"/>
            <color indexed="81"/>
            <rFont val="Tahoma"/>
            <family val="2"/>
          </rPr>
          <t>sea: 265.2
Train:78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56" authorId="0" shapeId="0" xr:uid="{0D414FA2-907D-4D86-A292-0DC584C7E429}">
      <text>
        <r>
          <rPr>
            <b/>
            <sz val="14"/>
            <color indexed="81"/>
            <rFont val="Tahoma"/>
            <family val="2"/>
          </rPr>
          <t>sea:208
train:312</t>
        </r>
      </text>
    </comment>
    <comment ref="L56" authorId="0" shapeId="0" xr:uid="{49B302D2-887C-4D83-986D-8D7C7F64313C}">
      <text>
        <r>
          <rPr>
            <b/>
            <sz val="14"/>
            <color indexed="81"/>
            <rFont val="Tahoma"/>
            <family val="2"/>
          </rPr>
          <t>sea:210
train:300</t>
        </r>
      </text>
    </comment>
    <comment ref="K59" authorId="0" shapeId="0" xr:uid="{7323CD1B-8552-4D1B-880D-43431D2E80B5}">
      <text>
        <r>
          <rPr>
            <b/>
            <sz val="14"/>
            <color indexed="81"/>
            <rFont val="Tahoma"/>
            <family val="2"/>
          </rPr>
          <t>sea:416
train:442</t>
        </r>
      </text>
    </comment>
    <comment ref="L59" authorId="0" shapeId="0" xr:uid="{E93F9158-D719-4179-B583-71B0A6D660D4}">
      <text>
        <r>
          <rPr>
            <b/>
            <sz val="14"/>
            <color indexed="81"/>
            <rFont val="Tahoma"/>
            <family val="2"/>
          </rPr>
          <t>sea:420
train:450</t>
        </r>
      </text>
    </comment>
  </commentList>
</comments>
</file>

<file path=xl/sharedStrings.xml><?xml version="1.0" encoding="utf-8"?>
<sst xmlns="http://schemas.openxmlformats.org/spreadsheetml/2006/main" count="3570" uniqueCount="382">
  <si>
    <t>Yellow</t>
  </si>
  <si>
    <t>Senft</t>
  </si>
  <si>
    <t>Transparent</t>
  </si>
  <si>
    <t>VD059</t>
  </si>
  <si>
    <t>Total KS</t>
  </si>
  <si>
    <t>BOLD-SHIPPED</t>
  </si>
  <si>
    <t>RED-CHANGES</t>
  </si>
  <si>
    <t>BLUE-OPTION</t>
  </si>
  <si>
    <t>CAPSULE</t>
  </si>
  <si>
    <t>WK</t>
  </si>
  <si>
    <t>KJ CHINA.USA/KSC</t>
  </si>
  <si>
    <t>TOTAL KS</t>
  </si>
  <si>
    <t>BEL</t>
  </si>
  <si>
    <t>It</t>
  </si>
  <si>
    <t>Pol</t>
  </si>
  <si>
    <t>Russ</t>
  </si>
  <si>
    <t>Arg</t>
  </si>
  <si>
    <t>Mex</t>
  </si>
  <si>
    <t>SIMS</t>
  </si>
  <si>
    <t>FRESHLAB</t>
  </si>
  <si>
    <t>Italy</t>
  </si>
  <si>
    <t>Poland</t>
  </si>
  <si>
    <t>Belgium</t>
  </si>
  <si>
    <t>Total</t>
  </si>
  <si>
    <t>Nr. Pallet</t>
  </si>
  <si>
    <t>PO</t>
  </si>
  <si>
    <t>Code</t>
  </si>
  <si>
    <t>Normal CE</t>
  </si>
  <si>
    <t>Hai Phong</t>
  </si>
  <si>
    <t>LPBA - Arlon</t>
  </si>
  <si>
    <t>LPIA - Alba</t>
  </si>
  <si>
    <t>LPPA - Belsk</t>
  </si>
  <si>
    <t>KSC-KPS POLAND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</si>
  <si>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</si>
  <si>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</si>
  <si>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</si>
  <si>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</si>
  <si>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</si>
  <si>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</si>
  <si>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</si>
  <si>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</si>
  <si>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</si>
  <si>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</si>
  <si>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</si>
  <si>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</si>
  <si>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</si>
  <si>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</si>
  <si>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KS HL MERRY CHRISTMAS</t>
  </si>
  <si>
    <t xml:space="preserve"> KJ MERY CHRISTMAS/ jurassic</t>
  </si>
  <si>
    <t>DMF</t>
  </si>
  <si>
    <t>chênh lệch
SX-LOG</t>
  </si>
  <si>
    <t>chênh lệch
LOG-DMF</t>
  </si>
  <si>
    <t>forcast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</si>
  <si>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</si>
  <si>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</si>
  <si>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</si>
  <si>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</si>
  <si>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</si>
  <si>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</si>
  <si>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</si>
  <si>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</si>
  <si>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</si>
  <si>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</si>
  <si>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</si>
  <si>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</si>
  <si>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2025/21</t>
  </si>
  <si>
    <t>2025/22</t>
  </si>
  <si>
    <t>2025/23</t>
  </si>
  <si>
    <t>2025/24</t>
  </si>
  <si>
    <t>2025/25</t>
  </si>
  <si>
    <t>2025/26</t>
  </si>
  <si>
    <t>2025/27</t>
  </si>
  <si>
    <t>2025/28</t>
  </si>
  <si>
    <t>2025/29</t>
  </si>
  <si>
    <t>2025/30</t>
  </si>
  <si>
    <t>2025/31</t>
  </si>
  <si>
    <t>2025/32</t>
  </si>
  <si>
    <t>2025/33</t>
  </si>
  <si>
    <t>2025/34</t>
  </si>
  <si>
    <t>2025/35</t>
  </si>
  <si>
    <t>2025/36</t>
  </si>
  <si>
    <t>2025/37</t>
  </si>
  <si>
    <t>2025/38</t>
  </si>
  <si>
    <t>2025/39</t>
  </si>
  <si>
    <t>2025/40</t>
  </si>
  <si>
    <t>2025/41</t>
  </si>
  <si>
    <t>2025/42</t>
  </si>
  <si>
    <t>2025/43</t>
  </si>
  <si>
    <t>2025/44</t>
  </si>
  <si>
    <t>2025/45</t>
  </si>
  <si>
    <t>2025/46</t>
  </si>
  <si>
    <t>2025/47</t>
  </si>
  <si>
    <t>2025/48</t>
  </si>
  <si>
    <t>2025/49</t>
  </si>
  <si>
    <t>2025/50</t>
  </si>
  <si>
    <t>2025/51</t>
  </si>
  <si>
    <t>2025/52</t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</si>
  <si>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</si>
  <si>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</si>
  <si>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</si>
  <si>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</si>
  <si>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</si>
  <si>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</si>
  <si>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</si>
  <si>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</si>
  <si>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Pallet</t>
  </si>
  <si>
    <t>KJ</t>
  </si>
  <si>
    <t>KS</t>
  </si>
  <si>
    <t>Basic stock
(tồn đầu)</t>
  </si>
  <si>
    <t>Capsule injection
(sản lượng vỏ trứng)</t>
  </si>
  <si>
    <t>delivery for cotec
(xuất cotec)</t>
  </si>
  <si>
    <t>stock
(tồn kho)</t>
  </si>
  <si>
    <t>confirm</t>
  </si>
  <si>
    <t>Option</t>
  </si>
  <si>
    <t>port</t>
  </si>
  <si>
    <t>capsule</t>
  </si>
  <si>
    <t>Leaflet</t>
  </si>
  <si>
    <t>Destination</t>
  </si>
  <si>
    <t>chưa đóng</t>
  </si>
  <si>
    <t>MPG code</t>
  </si>
  <si>
    <t>Item name</t>
  </si>
  <si>
    <t>KS+KJ</t>
  </si>
  <si>
    <t>MS
CORE KS</t>
  </si>
  <si>
    <t>target(K)/W</t>
  </si>
  <si>
    <t>Plan</t>
  </si>
  <si>
    <t>HL KS</t>
  </si>
  <si>
    <t>VC261</t>
  </si>
  <si>
    <t>VC267</t>
  </si>
  <si>
    <t>KIỂM TRA CHÊNH LỆCH</t>
  </si>
  <si>
    <r>
      <t>Niigata capsule packing (</t>
    </r>
    <r>
      <rPr>
        <b/>
        <sz val="13"/>
        <color rgb="FFFF0000"/>
        <rFont val="Arial"/>
        <family val="2"/>
      </rPr>
      <t>Plan</t>
    </r>
    <r>
      <rPr>
        <b/>
        <sz val="13"/>
        <color theme="1"/>
        <rFont val="Arial"/>
        <family val="2"/>
      </rPr>
      <t>)
(sản lượng đóng capsule)</t>
    </r>
  </si>
  <si>
    <t>Niigata capsule packing (Actua)
(sản lượng đóng capsule)</t>
  </si>
  <si>
    <t>INTERNATIONAL</t>
  </si>
  <si>
    <t>Version</t>
  </si>
  <si>
    <t>Ghi chú</t>
  </si>
  <si>
    <t>GEPPETTO</t>
  </si>
  <si>
    <t>MISS INCREDIBLE</t>
  </si>
  <si>
    <t>VS424</t>
  </si>
  <si>
    <t>VS429</t>
  </si>
  <si>
    <t>2026/09</t>
  </si>
  <si>
    <t>2026/10</t>
  </si>
  <si>
    <t>2026/11</t>
  </si>
  <si>
    <t>2026/12</t>
  </si>
  <si>
    <t>2026/13</t>
  </si>
  <si>
    <t>2026/14</t>
  </si>
  <si>
    <t>2026/15</t>
  </si>
  <si>
    <t>2026/16</t>
  </si>
  <si>
    <t>2026/17</t>
  </si>
  <si>
    <t>2026/18</t>
  </si>
  <si>
    <t>2026/19</t>
  </si>
  <si>
    <t>2026/20</t>
  </si>
  <si>
    <t>2026/21</t>
  </si>
  <si>
    <t>2026/22</t>
  </si>
  <si>
    <t>2026/23</t>
  </si>
  <si>
    <t>2026/24</t>
  </si>
  <si>
    <t>2026/25</t>
  </si>
  <si>
    <t>2026/26</t>
  </si>
  <si>
    <t>2026/27</t>
  </si>
  <si>
    <t>2026/28</t>
  </si>
  <si>
    <t>2026/29</t>
  </si>
  <si>
    <t>2026/30</t>
  </si>
  <si>
    <t>2026/31</t>
  </si>
  <si>
    <t>2026/32</t>
  </si>
  <si>
    <t>2026/33</t>
  </si>
  <si>
    <t>2026/34</t>
  </si>
  <si>
    <t>2026/35</t>
  </si>
  <si>
    <t>2026/36</t>
  </si>
  <si>
    <t>2026/37</t>
  </si>
  <si>
    <t>2026/38</t>
  </si>
  <si>
    <t>2026/39</t>
  </si>
  <si>
    <t>2026/40</t>
  </si>
  <si>
    <t>2026/41</t>
  </si>
  <si>
    <t>2026/42</t>
  </si>
  <si>
    <t>2026/43</t>
  </si>
  <si>
    <t>2026/44</t>
  </si>
  <si>
    <t>2026/45</t>
  </si>
  <si>
    <t>2026/46</t>
  </si>
  <si>
    <t>2026/47</t>
  </si>
  <si>
    <t>2026/48</t>
  </si>
  <si>
    <t>2026/49</t>
  </si>
  <si>
    <t>2026/50</t>
  </si>
  <si>
    <t>2026/51</t>
  </si>
  <si>
    <t>2026/52</t>
  </si>
  <si>
    <t>2027/01</t>
  </si>
  <si>
    <t>2027/02</t>
  </si>
  <si>
    <t>2027/03</t>
  </si>
  <si>
    <t>2027/04</t>
  </si>
  <si>
    <t>USA</t>
  </si>
  <si>
    <t>3D DUSTIN</t>
  </si>
  <si>
    <t>3D STEVE</t>
  </si>
  <si>
    <t>X</t>
  </si>
  <si>
    <t>CNPD - Xin hui</t>
  </si>
  <si>
    <t>KJ MINIDINO 2</t>
  </si>
  <si>
    <t>TREXY</t>
  </si>
  <si>
    <t>CHOMP</t>
  </si>
  <si>
    <t>VT084</t>
  </si>
  <si>
    <t>VT085</t>
  </si>
  <si>
    <t>SX 2026</t>
  </si>
  <si>
    <t>LOG 2026</t>
  </si>
  <si>
    <t>KJ STRANGER THINGS 2627</t>
  </si>
  <si>
    <t>KS HL PLAYMOBIL DISNEY 2627</t>
  </si>
  <si>
    <t>2026 INTERNAL SCHEDULE FERRERO (LOG)</t>
  </si>
  <si>
    <t>KS HL NATOONS FAMILIES 2627</t>
  </si>
  <si>
    <t>CHIMPANZEES</t>
  </si>
  <si>
    <t>JAGUARS</t>
  </si>
  <si>
    <t>VS230</t>
  </si>
  <si>
    <t>VS228</t>
  </si>
  <si>
    <t>VS233</t>
  </si>
  <si>
    <t>Mexico</t>
  </si>
  <si>
    <t>MXPA-San jose</t>
  </si>
  <si>
    <t>KS HL HELLO KITTY</t>
  </si>
  <si>
    <t>HELLO KITTY</t>
  </si>
  <si>
    <t>CINNAMON ROLL</t>
  </si>
  <si>
    <t>VS393</t>
  </si>
  <si>
    <t>VS399</t>
  </si>
  <si>
    <t>KS MS SCOOP ROBOTS</t>
  </si>
  <si>
    <t>ORION</t>
  </si>
  <si>
    <t>VS010</t>
  </si>
  <si>
    <t>EC-Inte</t>
  </si>
  <si>
    <t>BABOONS</t>
  </si>
  <si>
    <t>Russia</t>
  </si>
  <si>
    <t>RUPA - Vladimir</t>
  </si>
  <si>
    <t>ISRAEL</t>
  </si>
  <si>
    <t>Italy-ISRAEL</t>
  </si>
  <si>
    <t>VS384</t>
  </si>
  <si>
    <t>VS385</t>
  </si>
  <si>
    <t>VS384A</t>
  </si>
  <si>
    <t>VS385A</t>
  </si>
  <si>
    <t>KS MS FLOWER PIXIES</t>
  </si>
  <si>
    <t>GERBERA</t>
  </si>
  <si>
    <t>APPLE BLOSSOM</t>
  </si>
  <si>
    <t>CHAMOMILLA</t>
  </si>
  <si>
    <t>ANEMONE</t>
  </si>
  <si>
    <t>KS MS ARTBOT ZIP</t>
  </si>
  <si>
    <t>BOB ZIPPER</t>
  </si>
  <si>
    <t>MAX ZIPPER</t>
  </si>
  <si>
    <t>VS089</t>
  </si>
  <si>
    <t>VS090</t>
  </si>
  <si>
    <t>KS MS MAGIC MERMAIDS</t>
  </si>
  <si>
    <t>BIANCA</t>
  </si>
  <si>
    <t>MARINE</t>
  </si>
  <si>
    <t>BIANCA TWIN</t>
  </si>
  <si>
    <t>MARINE TWIN</t>
  </si>
  <si>
    <t>VS193</t>
  </si>
  <si>
    <t>VS288</t>
  </si>
  <si>
    <t>VS193A</t>
  </si>
  <si>
    <t>VS288A</t>
  </si>
  <si>
    <t>KJ ONE PIECE 7+</t>
  </si>
  <si>
    <t>3D USOPP</t>
  </si>
  <si>
    <t>3D VIVI</t>
  </si>
  <si>
    <t>EUROPE</t>
  </si>
  <si>
    <t>WH KPS Poland</t>
  </si>
  <si>
    <t>VS344</t>
  </si>
  <si>
    <t>VS369</t>
  </si>
  <si>
    <t>LKD2 - WH KPS Poland</t>
  </si>
  <si>
    <t>W44=&gt;W45 Cont 198P ship to SIMS (Qty: 496000)</t>
  </si>
  <si>
    <t>KS HL PAW PATROL 2627</t>
  </si>
  <si>
    <t>SKYE PINK</t>
  </si>
  <si>
    <t>VS515</t>
  </si>
  <si>
    <t>W45=&gt;W46 Cont 201P ship to SIMS (Qty: 738000)</t>
  </si>
  <si>
    <t>3D FIGURINE HERMIONE</t>
  </si>
  <si>
    <t>3D FIGURINE DRACO</t>
  </si>
  <si>
    <t>VD387</t>
  </si>
  <si>
    <t>VD424</t>
  </si>
  <si>
    <t>KJ FUNKO HARRY POTTER CASCADING 26.27</t>
  </si>
  <si>
    <t>CHINA</t>
  </si>
  <si>
    <t>KJ MS ARTBOT ZIP</t>
  </si>
  <si>
    <t>KJ MS MAGIC MERMAIDS</t>
  </si>
  <si>
    <t>số dư</t>
  </si>
  <si>
    <t>1 pallet</t>
  </si>
  <si>
    <t>check</t>
  </si>
  <si>
    <t>KS MS BOLD MONSTER TRUCK</t>
  </si>
  <si>
    <t>KS MS BOUNCY MONSTER TRUCK</t>
  </si>
  <si>
    <t>BOLD ROCKY</t>
  </si>
  <si>
    <t>BOLD CHUCKY</t>
  </si>
  <si>
    <t>ABYSSAL</t>
  </si>
  <si>
    <t>BEAST</t>
  </si>
  <si>
    <t>VC181</t>
  </si>
  <si>
    <t>VC182</t>
  </si>
  <si>
    <t>VC248</t>
  </si>
  <si>
    <t>VC249</t>
  </si>
  <si>
    <t>KS MS WHEELIE MOTO RACING</t>
  </si>
  <si>
    <t xml:space="preserve"> HURRICANE</t>
  </si>
  <si>
    <t>INTRUDER</t>
  </si>
  <si>
    <t>VQ069A</t>
  </si>
  <si>
    <t>VQ070A</t>
  </si>
  <si>
    <t>EC-BRA</t>
  </si>
  <si>
    <t>Argentina</t>
  </si>
  <si>
    <t>Brazil</t>
  </si>
  <si>
    <t>ARPA-La Pastora</t>
  </si>
  <si>
    <t>W49=&gt;W50  ship to SIMS (Qty: 201600)</t>
  </si>
  <si>
    <t>W50=&gt;W51 ship to SIMS (Qty: 201600)</t>
  </si>
  <si>
    <t>W51=&gt;W52 ship to SIMS (Qty: 201600)</t>
  </si>
  <si>
    <t>W48=&gt;W01 ship to Belgium (Qty: 187200)</t>
  </si>
  <si>
    <t>KJ HL HELLO KITTY</t>
  </si>
  <si>
    <t>KJ HARRY POTTER 3 7+</t>
  </si>
  <si>
    <t>VS427</t>
  </si>
  <si>
    <t>VS463</t>
  </si>
  <si>
    <t>3D BELLATRIX</t>
  </si>
  <si>
    <t>3D LUCIUS MALFOY</t>
  </si>
  <si>
    <t>KJ HL NATOONS FAMILIES 2627</t>
  </si>
  <si>
    <t>KJ MS FLOWER PIXIES</t>
  </si>
  <si>
    <t>DIGIT</t>
  </si>
  <si>
    <t>SIMKA</t>
  </si>
  <si>
    <t>NOLIK</t>
  </si>
  <si>
    <t>VC391</t>
  </si>
  <si>
    <t>VC392</t>
  </si>
  <si>
    <t>VC395</t>
  </si>
  <si>
    <t>KS HL FIXIKY 2526 REUSE</t>
  </si>
  <si>
    <t>2027/05</t>
  </si>
  <si>
    <t>2027/06</t>
  </si>
  <si>
    <t>VietNam</t>
  </si>
  <si>
    <t>LKD9 - Vietnam</t>
  </si>
  <si>
    <t>Vietnam</t>
  </si>
  <si>
    <t>2026/53</t>
  </si>
  <si>
    <t>KS HL SHREK 2728</t>
  </si>
  <si>
    <t>FIONA</t>
  </si>
  <si>
    <t>VZ192</t>
  </si>
  <si>
    <t>EC-inte</t>
  </si>
  <si>
    <t>2027/07</t>
  </si>
  <si>
    <t>2027/08</t>
  </si>
  <si>
    <t>2027/09</t>
  </si>
  <si>
    <t>2027/10</t>
  </si>
  <si>
    <t>2027/11</t>
  </si>
  <si>
    <t>2027/12</t>
  </si>
  <si>
    <t>2027/13</t>
  </si>
  <si>
    <t>2027/14</t>
  </si>
  <si>
    <t>2027/15</t>
  </si>
  <si>
    <t>2027/16</t>
  </si>
  <si>
    <t>2027/17</t>
  </si>
  <si>
    <t>2027/18</t>
  </si>
  <si>
    <t>2027/19</t>
  </si>
  <si>
    <t>2027/20</t>
  </si>
  <si>
    <t>2027/21</t>
  </si>
  <si>
    <t>2027/22</t>
  </si>
  <si>
    <t>2027/23</t>
  </si>
  <si>
    <t>2027/24</t>
  </si>
  <si>
    <t>2027/25</t>
  </si>
  <si>
    <t>2027/26</t>
  </si>
  <si>
    <t>2027/27</t>
  </si>
  <si>
    <t>2027/28</t>
  </si>
  <si>
    <t>2027/29</t>
  </si>
  <si>
    <t>2027/30</t>
  </si>
  <si>
    <t>2027/31</t>
  </si>
  <si>
    <t>2027/32</t>
  </si>
  <si>
    <t>2027/33</t>
  </si>
  <si>
    <t>2027/34</t>
  </si>
  <si>
    <t>2027/35</t>
  </si>
  <si>
    <t>2027/36</t>
  </si>
  <si>
    <t>2027/37</t>
  </si>
  <si>
    <t>2027/38</t>
  </si>
  <si>
    <t>2027/39</t>
  </si>
  <si>
    <t>2027/40</t>
  </si>
  <si>
    <t>2027/41</t>
  </si>
  <si>
    <t>2027/42</t>
  </si>
  <si>
    <t>2027/43</t>
  </si>
  <si>
    <t>2027/44</t>
  </si>
  <si>
    <t>2027/45</t>
  </si>
  <si>
    <t>2027/46</t>
  </si>
  <si>
    <t>2027/47</t>
  </si>
  <si>
    <t>VZ275</t>
  </si>
  <si>
    <t>VZ276</t>
  </si>
  <si>
    <t>VZ280</t>
  </si>
  <si>
    <t>VZ164</t>
  </si>
  <si>
    <t>VZ171</t>
  </si>
  <si>
    <t>VZ172</t>
  </si>
  <si>
    <t>BARBIE FOOTBALL</t>
  </si>
  <si>
    <t>BARBIE BASKETBALL</t>
  </si>
  <si>
    <t>BARBIE CRICKET</t>
  </si>
  <si>
    <t>BARBIE 2728</t>
  </si>
  <si>
    <t>BEAVER WOODLAND</t>
  </si>
  <si>
    <t>MOUSE WOODLAND</t>
  </si>
  <si>
    <t>RACCOON WOODLAND</t>
  </si>
  <si>
    <t>NATOONS WOODLAND</t>
  </si>
  <si>
    <t>2027/48</t>
  </si>
  <si>
    <t>2027/49</t>
  </si>
  <si>
    <t>2027/50</t>
  </si>
  <si>
    <t>2027/51</t>
  </si>
  <si>
    <t>2027/52</t>
  </si>
  <si>
    <t>2027/53</t>
  </si>
  <si>
    <t>PLAYMOBIL LEI</t>
  </si>
  <si>
    <t>BATGIRL</t>
  </si>
  <si>
    <t>VC297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</si>
</sst>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0_);[Red]\(0.00\)"/>
    <numFmt numFmtId="165" formatCode="0.000_);[Red]\(0.000\)"/>
    <numFmt numFmtId="166" formatCode="0_ "/>
    <numFmt numFmtId="167" formatCode="0.0000"/>
    <numFmt numFmtId="168" formatCode="#,##0.0_);[Red]\(#,##0.0\)"/>
    <numFmt numFmtId="169" formatCode="0.0"/>
    <numFmt numFmtId="170" formatCode="0.0;\-0.0;;@"/>
    <numFmt numFmtId="171" formatCode="0;\-0;;@"/>
    <numFmt numFmtId="172" formatCode="_(* #,##0_);_(* \(#,##0\);_(* &quot;-&quot;??_);_(@_)"/>
    <numFmt numFmtId="173" formatCode="_(* #,##0.0_);_(* \(#,##0.0\);_(* &quot;-&quot;??_);_(@_)"/>
    <numFmt numFmtId="174" formatCode="0;\-0;;\ @"/>
    <numFmt numFmtId="175" formatCode="#,###.0;\-#,###.0;;@"/>
    <numFmt numFmtId="176" formatCode="#,##0.0"/>
    <numFmt numFmtId="177" formatCode="[$-F400]h:mm:ss\ AM/PM"/>
    <numFmt numFmtId="178" formatCode="#,###.00;\-#,###.00;;@"/>
    <numFmt numFmtId="179" formatCode="#,###;\-#,###;;@"/>
    <numFmt numFmtId="180" formatCode="[$-409]d\-mmm;@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indexed="12"/>
      <name val="Arial"/>
      <family val="2"/>
    </font>
    <font>
      <b/>
      <sz val="16"/>
      <color theme="1"/>
      <name val="Arial"/>
      <family val="2"/>
    </font>
    <font>
      <b/>
      <sz val="16"/>
      <color indexed="12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sz val="16"/>
      <color rgb="FF0000FF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6"/>
      <color rgb="FFFF0000"/>
      <name val="Arial"/>
      <family val="2"/>
    </font>
    <font>
      <sz val="14"/>
      <color rgb="FFFF0000"/>
      <name val="Arial"/>
      <family val="2"/>
    </font>
    <font>
      <sz val="14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 tint="4.9989318521683403E-2"/>
      <name val="Arial"/>
      <family val="2"/>
    </font>
    <font>
      <sz val="13"/>
      <color theme="1"/>
      <name val="Arial"/>
      <family val="2"/>
    </font>
    <font>
      <b/>
      <u/>
      <sz val="16"/>
      <color theme="10"/>
      <name val="Arial"/>
      <family val="2"/>
    </font>
    <font>
      <b/>
      <u/>
      <sz val="16"/>
      <color theme="1"/>
      <name val="Arial"/>
      <family val="2"/>
    </font>
    <font>
      <sz val="16"/>
      <color rgb="FF3333FF"/>
      <name val="Arial"/>
      <family val="2"/>
    </font>
    <font>
      <sz val="14"/>
      <color rgb="FF00B0F0"/>
      <name val="Arial"/>
      <family val="2"/>
    </font>
    <font>
      <b/>
      <sz val="13"/>
      <color rgb="FF0000FF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rgb="FF0000FF"/>
      <name val="Arial"/>
      <family val="2"/>
    </font>
    <font>
      <b/>
      <sz val="14"/>
      <color indexed="81"/>
      <name val="Tahoma"/>
      <family val="2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13"/>
      <color rgb="FF0000FF"/>
      <name val="Arial"/>
      <family val="2"/>
    </font>
    <font>
      <sz val="11"/>
      <name val="Arial"/>
      <family val="2"/>
    </font>
    <font>
      <b/>
      <sz val="13"/>
      <color rgb="FFFF0000"/>
      <name val="Arial"/>
      <family val="2"/>
    </font>
    <font>
      <sz val="13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2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b/>
      <sz val="12"/>
      <color indexed="81"/>
      <name val="Tahoma"/>
      <family val="2"/>
    </font>
    <font>
      <b/>
      <sz val="16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EDEA"/>
        <bgColor indexed="64"/>
      </patternFill>
    </fill>
    <fill>
      <patternFill patternType="solid">
        <fgColor theme="4" tint="0.79998168889431442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rgb="FF0000FF"/>
      </left>
      <right/>
      <top style="double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 style="double">
        <color rgb="FF0000FF"/>
      </right>
      <top style="double">
        <color rgb="FF0000FF"/>
      </top>
      <bottom/>
      <diagonal/>
    </border>
    <border>
      <left style="double">
        <color rgb="FF0000FF"/>
      </left>
      <right/>
      <top/>
      <bottom style="double">
        <color rgb="FF0000FF"/>
      </bottom>
      <diagonal/>
    </border>
    <border>
      <left/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6">
    <xf numFmtId="0" fontId="0" fillId="0" borderId="0"/>
    <xf numFmtId="43" fontId="2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6" fillId="0" borderId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93">
    <xf numFmtId="0" fontId="0" fillId="0" borderId="0" xfId="0"/>
    <xf numFmtId="43" fontId="10" fillId="3" borderId="18" xfId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10" fillId="3" borderId="1" xfId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43" fontId="10" fillId="0" borderId="0" xfId="1" applyFont="1" applyFill="1" applyAlignment="1">
      <alignment horizontal="center" vertical="center" shrinkToFit="1"/>
    </xf>
    <xf numFmtId="165" fontId="10" fillId="0" borderId="0" xfId="0" applyNumberFormat="1" applyFont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176" fontId="11" fillId="3" borderId="18" xfId="0" applyNumberFormat="1" applyFont="1" applyFill="1" applyBorder="1" applyAlignment="1">
      <alignment horizontal="center" vertical="center" shrinkToFit="1"/>
    </xf>
    <xf numFmtId="176" fontId="11" fillId="3" borderId="1" xfId="0" applyNumberFormat="1" applyFont="1" applyFill="1" applyBorder="1" applyAlignment="1">
      <alignment horizontal="center" vertical="center" shrinkToFit="1"/>
    </xf>
    <xf numFmtId="176" fontId="13" fillId="3" borderId="18" xfId="0" applyNumberFormat="1" applyFont="1" applyFill="1" applyBorder="1" applyAlignment="1">
      <alignment horizontal="center" vertical="center" shrinkToFit="1"/>
    </xf>
    <xf numFmtId="176" fontId="13" fillId="3" borderId="1" xfId="0" applyNumberFormat="1" applyFont="1" applyFill="1" applyBorder="1" applyAlignment="1">
      <alignment horizontal="center" vertical="center" shrinkToFit="1"/>
    </xf>
    <xf numFmtId="176" fontId="10" fillId="3" borderId="18" xfId="0" applyNumberFormat="1" applyFont="1" applyFill="1" applyBorder="1" applyAlignment="1">
      <alignment horizontal="center" vertical="center" shrinkToFit="1"/>
    </xf>
    <xf numFmtId="176" fontId="10" fillId="3" borderId="1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77" fontId="7" fillId="0" borderId="0" xfId="0" applyNumberFormat="1" applyFont="1" applyAlignment="1">
      <alignment horizontal="center" vertical="center" shrinkToFit="1"/>
    </xf>
    <xf numFmtId="165" fontId="11" fillId="0" borderId="0" xfId="0" applyNumberFormat="1" applyFont="1" applyAlignment="1">
      <alignment horizontal="center" vertical="center" shrinkToFit="1"/>
    </xf>
    <xf numFmtId="165" fontId="13" fillId="0" borderId="0" xfId="0" applyNumberFormat="1" applyFont="1" applyAlignment="1">
      <alignment horizontal="center" vertical="center" shrinkToFit="1"/>
    </xf>
    <xf numFmtId="43" fontId="8" fillId="0" borderId="0" xfId="1" applyFont="1" applyFill="1" applyBorder="1" applyAlignment="1">
      <alignment horizontal="center" vertical="center" wrapText="1" shrinkToFit="1"/>
    </xf>
    <xf numFmtId="43" fontId="10" fillId="0" borderId="0" xfId="1" applyFont="1" applyFill="1" applyBorder="1" applyAlignment="1">
      <alignment horizontal="center" vertical="center" wrapText="1" shrinkToFit="1"/>
    </xf>
    <xf numFmtId="43" fontId="11" fillId="0" borderId="0" xfId="1" applyFont="1" applyFill="1" applyBorder="1" applyAlignment="1">
      <alignment horizontal="center" vertical="center" wrapText="1" shrinkToFit="1"/>
    </xf>
    <xf numFmtId="43" fontId="13" fillId="0" borderId="0" xfId="1" applyFont="1" applyFill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 shrinkToFit="1"/>
    </xf>
    <xf numFmtId="170" fontId="10" fillId="0" borderId="0" xfId="0" applyNumberFormat="1" applyFont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 shrinkToFit="1"/>
    </xf>
    <xf numFmtId="170" fontId="12" fillId="0" borderId="31" xfId="0" applyNumberFormat="1" applyFont="1" applyBorder="1" applyAlignment="1">
      <alignment horizontal="center" vertical="center" shrinkToFit="1"/>
    </xf>
    <xf numFmtId="170" fontId="12" fillId="0" borderId="32" xfId="0" applyNumberFormat="1" applyFont="1" applyBorder="1" applyAlignment="1">
      <alignment horizontal="center" vertical="center" shrinkToFit="1"/>
    </xf>
    <xf numFmtId="170" fontId="13" fillId="0" borderId="31" xfId="0" applyNumberFormat="1" applyFont="1" applyBorder="1" applyAlignment="1">
      <alignment horizontal="center" vertical="center" shrinkToFit="1"/>
    </xf>
    <xf numFmtId="170" fontId="13" fillId="0" borderId="32" xfId="0" applyNumberFormat="1" applyFont="1" applyBorder="1" applyAlignment="1">
      <alignment horizontal="center" vertical="center" shrinkToFit="1"/>
    </xf>
    <xf numFmtId="170" fontId="10" fillId="0" borderId="31" xfId="0" applyNumberFormat="1" applyFont="1" applyBorder="1" applyAlignment="1">
      <alignment horizontal="center" vertical="center" shrinkToFit="1"/>
    </xf>
    <xf numFmtId="170" fontId="10" fillId="0" borderId="32" xfId="0" applyNumberFormat="1" applyFont="1" applyBorder="1" applyAlignment="1">
      <alignment horizontal="center" vertical="center" shrinkToFit="1"/>
    </xf>
    <xf numFmtId="43" fontId="10" fillId="0" borderId="0" xfId="1" applyFont="1" applyFill="1" applyBorder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0" fontId="23" fillId="0" borderId="31" xfId="0" applyNumberFormat="1" applyFont="1" applyBorder="1" applyAlignment="1">
      <alignment horizontal="center" vertical="center" shrinkToFit="1"/>
    </xf>
    <xf numFmtId="170" fontId="23" fillId="0" borderId="32" xfId="0" applyNumberFormat="1" applyFont="1" applyBorder="1" applyAlignment="1">
      <alignment horizontal="center" vertical="center" shrinkToFit="1"/>
    </xf>
    <xf numFmtId="170" fontId="23" fillId="0" borderId="33" xfId="0" applyNumberFormat="1" applyFont="1" applyBorder="1" applyAlignment="1">
      <alignment horizontal="center" vertical="center" shrinkToFit="1"/>
    </xf>
    <xf numFmtId="168" fontId="10" fillId="0" borderId="0" xfId="0" applyNumberFormat="1" applyFont="1" applyAlignment="1">
      <alignment horizontal="center" vertical="center"/>
    </xf>
    <xf numFmtId="170" fontId="12" fillId="0" borderId="33" xfId="0" applyNumberFormat="1" applyFont="1" applyBorder="1" applyAlignment="1">
      <alignment horizontal="center" vertical="center" shrinkToFit="1"/>
    </xf>
    <xf numFmtId="170" fontId="13" fillId="0" borderId="33" xfId="0" applyNumberFormat="1" applyFont="1" applyBorder="1" applyAlignment="1">
      <alignment horizontal="center" vertical="center" shrinkToFit="1"/>
    </xf>
    <xf numFmtId="170" fontId="13" fillId="0" borderId="31" xfId="0" applyNumberFormat="1" applyFont="1" applyBorder="1" applyAlignment="1">
      <alignment horizontal="center" vertical="center"/>
    </xf>
    <xf numFmtId="170" fontId="13" fillId="0" borderId="32" xfId="0" applyNumberFormat="1" applyFont="1" applyBorder="1" applyAlignment="1">
      <alignment horizontal="center" vertical="center"/>
    </xf>
    <xf numFmtId="170" fontId="13" fillId="0" borderId="40" xfId="0" applyNumberFormat="1" applyFont="1" applyBorder="1" applyAlignment="1">
      <alignment horizontal="center" vertical="center" shrinkToFit="1"/>
    </xf>
    <xf numFmtId="170" fontId="13" fillId="0" borderId="41" xfId="0" applyNumberFormat="1" applyFont="1" applyBorder="1" applyAlignment="1">
      <alignment horizontal="center" vertical="center" shrinkToFit="1"/>
    </xf>
    <xf numFmtId="170" fontId="13" fillId="0" borderId="42" xfId="0" applyNumberFormat="1" applyFont="1" applyBorder="1" applyAlignment="1">
      <alignment horizontal="center" vertical="center" shrinkToFit="1"/>
    </xf>
    <xf numFmtId="177" fontId="14" fillId="0" borderId="24" xfId="0" applyNumberFormat="1" applyFont="1" applyBorder="1" applyAlignment="1">
      <alignment horizontal="center" vertical="center" shrinkToFit="1"/>
    </xf>
    <xf numFmtId="177" fontId="17" fillId="0" borderId="24" xfId="0" applyNumberFormat="1" applyFont="1" applyBorder="1" applyAlignment="1">
      <alignment horizontal="center" vertical="center" shrinkToFit="1"/>
    </xf>
    <xf numFmtId="170" fontId="10" fillId="0" borderId="31" xfId="0" applyNumberFormat="1" applyFont="1" applyBorder="1" applyAlignment="1" applyProtection="1">
      <alignment horizontal="center" vertical="center"/>
      <protection locked="0"/>
    </xf>
    <xf numFmtId="170" fontId="10" fillId="0" borderId="32" xfId="0" applyNumberFormat="1" applyFont="1" applyBorder="1" applyAlignment="1" applyProtection="1">
      <alignment horizontal="center" vertical="center"/>
      <protection locked="0"/>
    </xf>
    <xf numFmtId="170" fontId="13" fillId="0" borderId="31" xfId="0" applyNumberFormat="1" applyFont="1" applyBorder="1" applyAlignment="1" applyProtection="1">
      <alignment horizontal="center" vertical="center"/>
      <protection locked="0"/>
    </xf>
    <xf numFmtId="170" fontId="13" fillId="0" borderId="32" xfId="0" applyNumberFormat="1" applyFont="1" applyBorder="1" applyAlignment="1" applyProtection="1">
      <alignment horizontal="center" vertical="center"/>
      <protection locked="0"/>
    </xf>
    <xf numFmtId="170" fontId="25" fillId="0" borderId="28" xfId="0" applyNumberFormat="1" applyFont="1" applyBorder="1" applyAlignment="1">
      <alignment horizontal="center" vertical="center" shrinkToFit="1"/>
    </xf>
    <xf numFmtId="170" fontId="25" fillId="0" borderId="29" xfId="0" applyNumberFormat="1" applyFont="1" applyBorder="1" applyAlignment="1">
      <alignment horizontal="center" vertical="center" shrinkToFit="1"/>
    </xf>
    <xf numFmtId="170" fontId="25" fillId="0" borderId="30" xfId="0" applyNumberFormat="1" applyFont="1" applyBorder="1" applyAlignment="1">
      <alignment horizontal="center" vertical="center" shrinkToFit="1"/>
    </xf>
    <xf numFmtId="170" fontId="23" fillId="0" borderId="28" xfId="0" applyNumberFormat="1" applyFont="1" applyBorder="1" applyAlignment="1">
      <alignment horizontal="center" vertical="center" shrinkToFit="1"/>
    </xf>
    <xf numFmtId="170" fontId="23" fillId="0" borderId="29" xfId="0" applyNumberFormat="1" applyFont="1" applyBorder="1" applyAlignment="1">
      <alignment horizontal="center" vertical="center" shrinkToFit="1"/>
    </xf>
    <xf numFmtId="170" fontId="23" fillId="0" borderId="30" xfId="0" applyNumberFormat="1" applyFont="1" applyBorder="1" applyAlignment="1">
      <alignment horizontal="center" vertical="center" shrinkToFit="1"/>
    </xf>
    <xf numFmtId="170" fontId="25" fillId="0" borderId="31" xfId="0" applyNumberFormat="1" applyFont="1" applyBorder="1" applyAlignment="1">
      <alignment horizontal="center" vertical="center" shrinkToFit="1"/>
    </xf>
    <xf numFmtId="170" fontId="25" fillId="0" borderId="32" xfId="0" applyNumberFormat="1" applyFont="1" applyBorder="1" applyAlignment="1">
      <alignment horizontal="center" vertical="center" shrinkToFit="1"/>
    </xf>
    <xf numFmtId="170" fontId="25" fillId="0" borderId="33" xfId="0" applyNumberFormat="1" applyFont="1" applyBorder="1" applyAlignment="1">
      <alignment horizontal="center" vertical="center" shrinkToFit="1"/>
    </xf>
    <xf numFmtId="170" fontId="10" fillId="0" borderId="33" xfId="0" applyNumberFormat="1" applyFont="1" applyBorder="1" applyAlignment="1">
      <alignment horizontal="center" vertical="center" shrinkToFit="1"/>
    </xf>
    <xf numFmtId="43" fontId="8" fillId="0" borderId="0" xfId="1" applyFont="1" applyFill="1" applyBorder="1" applyAlignment="1">
      <alignment horizontal="center" vertical="center"/>
    </xf>
    <xf numFmtId="175" fontId="10" fillId="0" borderId="23" xfId="0" applyNumberFormat="1" applyFont="1" applyBorder="1" applyAlignment="1">
      <alignment horizontal="center" vertical="center" shrinkToFit="1"/>
    </xf>
    <xf numFmtId="175" fontId="10" fillId="0" borderId="0" xfId="0" applyNumberFormat="1" applyFont="1" applyAlignment="1">
      <alignment horizontal="center" vertical="center" shrinkToFit="1"/>
    </xf>
    <xf numFmtId="175" fontId="10" fillId="0" borderId="24" xfId="0" applyNumberFormat="1" applyFont="1" applyBorder="1" applyAlignment="1">
      <alignment horizontal="center" vertical="center" shrinkToFit="1"/>
    </xf>
    <xf numFmtId="174" fontId="10" fillId="0" borderId="23" xfId="0" applyNumberFormat="1" applyFont="1" applyBorder="1" applyAlignment="1">
      <alignment horizontal="center" vertical="center" shrinkToFit="1"/>
    </xf>
    <xf numFmtId="174" fontId="10" fillId="0" borderId="0" xfId="0" applyNumberFormat="1" applyFont="1" applyAlignment="1">
      <alignment horizontal="center" vertical="center" shrinkToFit="1"/>
    </xf>
    <xf numFmtId="174" fontId="10" fillId="0" borderId="24" xfId="0" applyNumberFormat="1" applyFont="1" applyBorder="1" applyAlignment="1">
      <alignment horizontal="center" vertical="center" shrinkToFit="1"/>
    </xf>
    <xf numFmtId="174" fontId="12" fillId="0" borderId="23" xfId="0" applyNumberFormat="1" applyFont="1" applyBorder="1" applyAlignment="1">
      <alignment horizontal="center" vertical="center" shrinkToFit="1"/>
    </xf>
    <xf numFmtId="174" fontId="12" fillId="0" borderId="0" xfId="0" applyNumberFormat="1" applyFont="1" applyAlignment="1">
      <alignment horizontal="center" vertical="center" shrinkToFit="1"/>
    </xf>
    <xf numFmtId="174" fontId="12" fillId="0" borderId="24" xfId="0" applyNumberFormat="1" applyFont="1" applyBorder="1" applyAlignment="1">
      <alignment horizontal="center" vertical="center" shrinkToFit="1"/>
    </xf>
    <xf numFmtId="175" fontId="14" fillId="0" borderId="0" xfId="0" applyNumberFormat="1" applyFont="1" applyAlignment="1">
      <alignment horizontal="center" vertical="center"/>
    </xf>
    <xf numFmtId="175" fontId="14" fillId="0" borderId="0" xfId="1" applyNumberFormat="1" applyFont="1" applyAlignment="1">
      <alignment horizontal="center" vertical="center"/>
    </xf>
    <xf numFmtId="172" fontId="14" fillId="0" borderId="0" xfId="1" applyNumberFormat="1" applyFont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71" fontId="14" fillId="0" borderId="0" xfId="0" applyNumberFormat="1" applyFont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72" fontId="14" fillId="16" borderId="1" xfId="1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175" fontId="14" fillId="0" borderId="29" xfId="0" applyNumberFormat="1" applyFont="1" applyBorder="1" applyAlignment="1">
      <alignment horizontal="center" vertical="center"/>
    </xf>
    <xf numFmtId="175" fontId="14" fillId="0" borderId="29" xfId="1" applyNumberFormat="1" applyFont="1" applyBorder="1" applyAlignment="1">
      <alignment horizontal="center" vertical="center"/>
    </xf>
    <xf numFmtId="171" fontId="14" fillId="0" borderId="29" xfId="0" applyNumberFormat="1" applyFont="1" applyBorder="1" applyAlignment="1">
      <alignment horizontal="center" vertical="center"/>
    </xf>
    <xf numFmtId="170" fontId="14" fillId="0" borderId="29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75" fontId="14" fillId="0" borderId="32" xfId="0" applyNumberFormat="1" applyFont="1" applyBorder="1" applyAlignment="1">
      <alignment horizontal="center" vertical="center"/>
    </xf>
    <xf numFmtId="175" fontId="14" fillId="0" borderId="32" xfId="1" applyNumberFormat="1" applyFont="1" applyBorder="1" applyAlignment="1">
      <alignment horizontal="center" vertical="center"/>
    </xf>
    <xf numFmtId="171" fontId="14" fillId="0" borderId="32" xfId="0" applyNumberFormat="1" applyFont="1" applyBorder="1" applyAlignment="1">
      <alignment horizontal="center" vertical="center"/>
    </xf>
    <xf numFmtId="170" fontId="14" fillId="0" borderId="32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75" fontId="30" fillId="0" borderId="32" xfId="0" applyNumberFormat="1" applyFont="1" applyBorder="1" applyAlignment="1">
      <alignment horizontal="center" vertical="center"/>
    </xf>
    <xf numFmtId="175" fontId="14" fillId="0" borderId="32" xfId="1" applyNumberFormat="1" applyFont="1" applyFill="1" applyBorder="1" applyAlignment="1">
      <alignment horizontal="center" vertical="center"/>
    </xf>
    <xf numFmtId="171" fontId="15" fillId="0" borderId="32" xfId="0" applyNumberFormat="1" applyFont="1" applyBorder="1" applyAlignment="1">
      <alignment horizontal="center" vertical="center"/>
    </xf>
    <xf numFmtId="171" fontId="18" fillId="0" borderId="32" xfId="0" applyNumberFormat="1" applyFont="1" applyBorder="1" applyAlignment="1">
      <alignment horizontal="center" vertical="center"/>
    </xf>
    <xf numFmtId="175" fontId="17" fillId="0" borderId="32" xfId="0" applyNumberFormat="1" applyFont="1" applyBorder="1" applyAlignment="1">
      <alignment horizontal="center" vertical="center"/>
    </xf>
    <xf numFmtId="175" fontId="14" fillId="3" borderId="32" xfId="0" applyNumberFormat="1" applyFont="1" applyFill="1" applyBorder="1" applyAlignment="1">
      <alignment horizontal="center" vertical="center"/>
    </xf>
    <xf numFmtId="171" fontId="14" fillId="3" borderId="32" xfId="0" applyNumberFormat="1" applyFont="1" applyFill="1" applyBorder="1" applyAlignment="1">
      <alignment horizontal="center" vertical="center"/>
    </xf>
    <xf numFmtId="170" fontId="14" fillId="3" borderId="32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75" fontId="14" fillId="0" borderId="34" xfId="0" applyNumberFormat="1" applyFont="1" applyBorder="1" applyAlignment="1">
      <alignment horizontal="center" vertical="center"/>
    </xf>
    <xf numFmtId="175" fontId="14" fillId="0" borderId="34" xfId="1" applyNumberFormat="1" applyFont="1" applyBorder="1" applyAlignment="1">
      <alignment horizontal="center" vertical="center"/>
    </xf>
    <xf numFmtId="171" fontId="14" fillId="0" borderId="34" xfId="0" applyNumberFormat="1" applyFont="1" applyBorder="1" applyAlignment="1">
      <alignment horizontal="center" vertical="center"/>
    </xf>
    <xf numFmtId="170" fontId="14" fillId="0" borderId="34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5" fontId="8" fillId="0" borderId="10" xfId="0" applyNumberFormat="1" applyFont="1" applyBorder="1" applyAlignment="1">
      <alignment horizontal="center" vertical="center" shrinkToFit="1"/>
    </xf>
    <xf numFmtId="167" fontId="10" fillId="3" borderId="1" xfId="0" applyNumberFormat="1" applyFont="1" applyFill="1" applyBorder="1" applyAlignment="1">
      <alignment horizontal="center" vertical="center" shrinkToFit="1"/>
    </xf>
    <xf numFmtId="167" fontId="10" fillId="3" borderId="18" xfId="0" applyNumberFormat="1" applyFont="1" applyFill="1" applyBorder="1" applyAlignment="1">
      <alignment horizontal="center" vertical="center" shrinkToFit="1"/>
    </xf>
    <xf numFmtId="1" fontId="8" fillId="0" borderId="0" xfId="0" applyNumberFormat="1" applyFont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 shrinkToFit="1"/>
    </xf>
    <xf numFmtId="166" fontId="10" fillId="3" borderId="18" xfId="0" applyNumberFormat="1" applyFont="1" applyFill="1" applyBorder="1" applyAlignment="1">
      <alignment horizontal="center" vertical="center" shrinkToFit="1"/>
    </xf>
    <xf numFmtId="166" fontId="10" fillId="3" borderId="1" xfId="0" applyNumberFormat="1" applyFont="1" applyFill="1" applyBorder="1" applyAlignment="1">
      <alignment horizontal="center" vertical="center" shrinkToFit="1"/>
    </xf>
    <xf numFmtId="175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 shrinkToFit="1"/>
    </xf>
    <xf numFmtId="0" fontId="10" fillId="3" borderId="7" xfId="0" applyFont="1" applyFill="1" applyBorder="1" applyAlignment="1">
      <alignment horizontal="center" vertical="center" shrinkToFit="1"/>
    </xf>
    <xf numFmtId="43" fontId="10" fillId="0" borderId="0" xfId="1" applyFont="1" applyFill="1" applyAlignment="1">
      <alignment horizontal="center" vertical="center"/>
    </xf>
    <xf numFmtId="175" fontId="27" fillId="0" borderId="0" xfId="2" applyNumberFormat="1" applyFont="1" applyFill="1" applyBorder="1" applyAlignment="1">
      <alignment horizontal="center" vertical="center"/>
    </xf>
    <xf numFmtId="175" fontId="10" fillId="0" borderId="0" xfId="0" applyNumberFormat="1" applyFont="1" applyAlignment="1">
      <alignment horizontal="center" vertical="center"/>
    </xf>
    <xf numFmtId="43" fontId="1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75" fontId="8" fillId="0" borderId="10" xfId="1" applyNumberFormat="1" applyFont="1" applyFill="1" applyBorder="1" applyAlignment="1">
      <alignment horizontal="center" vertical="center" shrinkToFit="1"/>
    </xf>
    <xf numFmtId="175" fontId="8" fillId="0" borderId="14" xfId="1" applyNumberFormat="1" applyFont="1" applyFill="1" applyBorder="1" applyAlignment="1">
      <alignment horizontal="center" vertical="center" shrinkToFit="1"/>
    </xf>
    <xf numFmtId="175" fontId="8" fillId="0" borderId="20" xfId="1" applyNumberFormat="1" applyFont="1" applyFill="1" applyBorder="1" applyAlignment="1">
      <alignment horizontal="center" vertical="center" shrinkToFit="1"/>
    </xf>
    <xf numFmtId="175" fontId="8" fillId="0" borderId="21" xfId="1" applyNumberFormat="1" applyFont="1" applyFill="1" applyBorder="1" applyAlignment="1">
      <alignment horizontal="center" vertical="center" shrinkToFit="1"/>
    </xf>
    <xf numFmtId="177" fontId="10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 shrinkToFit="1"/>
    </xf>
    <xf numFmtId="14" fontId="10" fillId="0" borderId="0" xfId="1" applyNumberFormat="1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75" fontId="24" fillId="3" borderId="20" xfId="0" applyNumberFormat="1" applyFont="1" applyFill="1" applyBorder="1" applyAlignment="1">
      <alignment horizontal="center" vertical="center" shrinkToFit="1"/>
    </xf>
    <xf numFmtId="175" fontId="24" fillId="3" borderId="10" xfId="0" applyNumberFormat="1" applyFont="1" applyFill="1" applyBorder="1" applyAlignment="1">
      <alignment horizontal="center" vertical="center" shrinkToFit="1"/>
    </xf>
    <xf numFmtId="175" fontId="24" fillId="3" borderId="21" xfId="0" applyNumberFormat="1" applyFont="1" applyFill="1" applyBorder="1" applyAlignment="1">
      <alignment horizontal="center" vertical="center" shrinkToFit="1"/>
    </xf>
    <xf numFmtId="175" fontId="8" fillId="0" borderId="20" xfId="0" applyNumberFormat="1" applyFont="1" applyBorder="1" applyAlignment="1">
      <alignment horizontal="center" vertical="center" shrinkToFit="1"/>
    </xf>
    <xf numFmtId="175" fontId="8" fillId="0" borderId="21" xfId="0" applyNumberFormat="1" applyFont="1" applyBorder="1" applyAlignment="1">
      <alignment horizontal="center" vertical="center" shrinkToFit="1"/>
    </xf>
    <xf numFmtId="175" fontId="24" fillId="0" borderId="20" xfId="0" applyNumberFormat="1" applyFont="1" applyBorder="1" applyAlignment="1">
      <alignment horizontal="center" vertical="center" shrinkToFit="1"/>
    </xf>
    <xf numFmtId="175" fontId="24" fillId="0" borderId="10" xfId="0" applyNumberFormat="1" applyFont="1" applyBorder="1" applyAlignment="1">
      <alignment horizontal="center" vertical="center" shrinkToFit="1"/>
    </xf>
    <xf numFmtId="175" fontId="24" fillId="0" borderId="21" xfId="0" applyNumberFormat="1" applyFont="1" applyBorder="1" applyAlignment="1">
      <alignment horizontal="center" vertical="center" shrinkToFit="1"/>
    </xf>
    <xf numFmtId="175" fontId="10" fillId="0" borderId="23" xfId="1" applyNumberFormat="1" applyFont="1" applyFill="1" applyBorder="1" applyAlignment="1">
      <alignment horizontal="center" vertical="center" shrinkToFit="1"/>
    </xf>
    <xf numFmtId="175" fontId="10" fillId="0" borderId="0" xfId="1" applyNumberFormat="1" applyFont="1" applyFill="1" applyBorder="1" applyAlignment="1">
      <alignment horizontal="center" vertical="center" shrinkToFit="1"/>
    </xf>
    <xf numFmtId="175" fontId="10" fillId="0" borderId="24" xfId="1" applyNumberFormat="1" applyFont="1" applyFill="1" applyBorder="1" applyAlignment="1">
      <alignment horizontal="center" vertical="center" shrinkToFit="1"/>
    </xf>
    <xf numFmtId="175" fontId="8" fillId="0" borderId="43" xfId="0" applyNumberFormat="1" applyFont="1" applyBorder="1" applyAlignment="1">
      <alignment horizontal="center" vertical="center" shrinkToFit="1"/>
    </xf>
    <xf numFmtId="175" fontId="8" fillId="0" borderId="14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2" fontId="35" fillId="0" borderId="1" xfId="1" applyNumberFormat="1" applyFont="1" applyFill="1" applyBorder="1" applyAlignment="1">
      <alignment horizontal="center" vertical="center"/>
    </xf>
    <xf numFmtId="175" fontId="35" fillId="0" borderId="1" xfId="1" applyNumberFormat="1" applyFont="1" applyFill="1" applyBorder="1" applyAlignment="1">
      <alignment horizontal="center" vertical="center"/>
    </xf>
    <xf numFmtId="172" fontId="35" fillId="0" borderId="0" xfId="1" applyNumberFormat="1" applyFont="1" applyFill="1" applyAlignment="1">
      <alignment horizontal="center" vertical="center"/>
    </xf>
    <xf numFmtId="175" fontId="12" fillId="0" borderId="0" xfId="0" applyNumberFormat="1" applyFont="1" applyAlignment="1">
      <alignment horizontal="center" vertical="center" shrinkToFit="1"/>
    </xf>
    <xf numFmtId="175" fontId="10" fillId="0" borderId="0" xfId="1" applyNumberFormat="1" applyFont="1" applyFill="1" applyAlignment="1">
      <alignment horizontal="center" vertical="center"/>
    </xf>
    <xf numFmtId="171" fontId="17" fillId="0" borderId="0" xfId="0" applyNumberFormat="1" applyFont="1" applyAlignment="1">
      <alignment horizontal="center" vertical="center"/>
    </xf>
    <xf numFmtId="170" fontId="17" fillId="0" borderId="0" xfId="0" applyNumberFormat="1" applyFont="1" applyAlignment="1">
      <alignment horizontal="center" vertical="center"/>
    </xf>
    <xf numFmtId="172" fontId="14" fillId="0" borderId="0" xfId="1" applyNumberFormat="1" applyFont="1" applyAlignment="1">
      <alignment horizontal="right" vertical="center"/>
    </xf>
    <xf numFmtId="175" fontId="14" fillId="10" borderId="0" xfId="0" applyNumberFormat="1" applyFont="1" applyFill="1" applyAlignment="1">
      <alignment horizontal="center" vertical="center"/>
    </xf>
    <xf numFmtId="16" fontId="14" fillId="0" borderId="0" xfId="0" applyNumberFormat="1" applyFont="1" applyAlignment="1">
      <alignment horizontal="center" vertical="center"/>
    </xf>
    <xf numFmtId="43" fontId="16" fillId="0" borderId="0" xfId="1" applyFont="1" applyFill="1" applyBorder="1" applyAlignment="1">
      <alignment horizontal="center" vertical="center" wrapText="1" shrinkToFit="1"/>
    </xf>
    <xf numFmtId="172" fontId="38" fillId="0" borderId="0" xfId="6" applyNumberFormat="1" applyFont="1" applyAlignment="1">
      <alignment horizontal="center" vertical="center"/>
    </xf>
    <xf numFmtId="0" fontId="38" fillId="0" borderId="0" xfId="6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170" fontId="12" fillId="0" borderId="31" xfId="0" applyNumberFormat="1" applyFont="1" applyBorder="1" applyAlignment="1" applyProtection="1">
      <alignment horizontal="center" vertical="center"/>
      <protection locked="0"/>
    </xf>
    <xf numFmtId="170" fontId="12" fillId="0" borderId="32" xfId="0" applyNumberFormat="1" applyFont="1" applyBorder="1" applyAlignment="1" applyProtection="1">
      <alignment horizontal="center" vertical="center"/>
      <protection locked="0"/>
    </xf>
    <xf numFmtId="175" fontId="42" fillId="0" borderId="0" xfId="0" applyNumberFormat="1" applyFont="1" applyAlignment="1" applyProtection="1">
      <alignment horizontal="center" vertical="center"/>
      <protection locked="0"/>
    </xf>
    <xf numFmtId="0" fontId="31" fillId="0" borderId="29" xfId="7" applyFont="1" applyBorder="1" applyAlignment="1">
      <alignment horizontal="center" vertical="center"/>
    </xf>
    <xf numFmtId="0" fontId="26" fillId="0" borderId="0" xfId="7" applyFont="1" applyAlignment="1">
      <alignment horizontal="center" vertical="center"/>
    </xf>
    <xf numFmtId="0" fontId="26" fillId="0" borderId="41" xfId="7" applyFont="1" applyBorder="1" applyAlignment="1">
      <alignment horizontal="center" vertical="center" wrapText="1"/>
    </xf>
    <xf numFmtId="0" fontId="26" fillId="2" borderId="41" xfId="7" applyFont="1" applyFill="1" applyBorder="1" applyAlignment="1">
      <alignment horizontal="center" vertical="center"/>
    </xf>
    <xf numFmtId="0" fontId="26" fillId="0" borderId="41" xfId="7" applyFont="1" applyBorder="1" applyAlignment="1">
      <alignment horizontal="center" vertical="center"/>
    </xf>
    <xf numFmtId="0" fontId="26" fillId="10" borderId="41" xfId="7" applyFont="1" applyFill="1" applyBorder="1" applyAlignment="1">
      <alignment horizontal="center" vertical="center"/>
    </xf>
    <xf numFmtId="0" fontId="26" fillId="10" borderId="62" xfId="7" applyFont="1" applyFill="1" applyBorder="1" applyAlignment="1">
      <alignment horizontal="center" vertical="center"/>
    </xf>
    <xf numFmtId="0" fontId="26" fillId="2" borderId="63" xfId="7" applyFont="1" applyFill="1" applyBorder="1" applyAlignment="1">
      <alignment horizontal="center" vertical="center"/>
    </xf>
    <xf numFmtId="0" fontId="26" fillId="10" borderId="64" xfId="7" applyFont="1" applyFill="1" applyBorder="1" applyAlignment="1">
      <alignment horizontal="center" vertical="center"/>
    </xf>
    <xf numFmtId="0" fontId="26" fillId="2" borderId="65" xfId="7" applyFont="1" applyFill="1" applyBorder="1" applyAlignment="1">
      <alignment horizontal="center" vertical="center"/>
    </xf>
    <xf numFmtId="0" fontId="26" fillId="2" borderId="32" xfId="7" applyFont="1" applyFill="1" applyBorder="1" applyAlignment="1">
      <alignment horizontal="center" vertical="center"/>
    </xf>
    <xf numFmtId="0" fontId="26" fillId="0" borderId="32" xfId="7" applyFont="1" applyBorder="1" applyAlignment="1">
      <alignment horizontal="center" vertical="center"/>
    </xf>
    <xf numFmtId="0" fontId="26" fillId="10" borderId="32" xfId="7" applyFont="1" applyFill="1" applyBorder="1" applyAlignment="1">
      <alignment horizontal="center" vertical="center"/>
    </xf>
    <xf numFmtId="0" fontId="26" fillId="0" borderId="0" xfId="7" applyFont="1" applyAlignment="1">
      <alignment horizontal="center" vertical="center" wrapText="1"/>
    </xf>
    <xf numFmtId="175" fontId="32" fillId="0" borderId="55" xfId="7" applyNumberFormat="1" applyFont="1" applyBorder="1" applyAlignment="1">
      <alignment horizontal="center" vertical="center"/>
    </xf>
    <xf numFmtId="175" fontId="32" fillId="0" borderId="66" xfId="7" applyNumberFormat="1" applyFont="1" applyBorder="1" applyAlignment="1">
      <alignment horizontal="center" vertical="center"/>
    </xf>
    <xf numFmtId="175" fontId="32" fillId="0" borderId="67" xfId="7" applyNumberFormat="1" applyFont="1" applyBorder="1" applyAlignment="1">
      <alignment horizontal="center" vertical="center"/>
    </xf>
    <xf numFmtId="175" fontId="32" fillId="0" borderId="56" xfId="7" applyNumberFormat="1" applyFont="1" applyBorder="1" applyAlignment="1">
      <alignment horizontal="center" vertical="center"/>
    </xf>
    <xf numFmtId="175" fontId="32" fillId="0" borderId="54" xfId="7" applyNumberFormat="1" applyFont="1" applyBorder="1" applyAlignment="1">
      <alignment horizontal="center" vertical="center"/>
    </xf>
    <xf numFmtId="175" fontId="26" fillId="0" borderId="51" xfId="8" applyNumberFormat="1" applyFont="1" applyFill="1" applyBorder="1" applyAlignment="1">
      <alignment horizontal="center" vertical="center"/>
    </xf>
    <xf numFmtId="175" fontId="26" fillId="0" borderId="32" xfId="8" applyNumberFormat="1" applyFont="1" applyFill="1" applyBorder="1" applyAlignment="1">
      <alignment horizontal="center" vertical="center"/>
    </xf>
    <xf numFmtId="175" fontId="26" fillId="0" borderId="32" xfId="7" applyNumberFormat="1" applyFont="1" applyBorder="1" applyAlignment="1">
      <alignment horizontal="center" vertical="center"/>
    </xf>
    <xf numFmtId="177" fontId="26" fillId="0" borderId="52" xfId="7" applyNumberFormat="1" applyFont="1" applyBorder="1" applyAlignment="1">
      <alignment horizontal="center" vertical="center" shrinkToFit="1"/>
    </xf>
    <xf numFmtId="175" fontId="26" fillId="0" borderId="52" xfId="7" applyNumberFormat="1" applyFont="1" applyBorder="1" applyAlignment="1">
      <alignment horizontal="center" vertical="center"/>
    </xf>
    <xf numFmtId="175" fontId="26" fillId="0" borderId="69" xfId="7" applyNumberFormat="1" applyFont="1" applyBorder="1" applyAlignment="1">
      <alignment horizontal="center" vertical="center"/>
    </xf>
    <xf numFmtId="175" fontId="26" fillId="0" borderId="70" xfId="7" applyNumberFormat="1" applyFont="1" applyBorder="1" applyAlignment="1">
      <alignment horizontal="center" vertical="center"/>
    </xf>
    <xf numFmtId="177" fontId="26" fillId="0" borderId="32" xfId="7" applyNumberFormat="1" applyFont="1" applyBorder="1" applyAlignment="1">
      <alignment horizontal="center" vertical="center" shrinkToFit="1"/>
    </xf>
    <xf numFmtId="175" fontId="26" fillId="0" borderId="72" xfId="7" applyNumberFormat="1" applyFont="1" applyBorder="1" applyAlignment="1">
      <alignment horizontal="center" vertical="center"/>
    </xf>
    <xf numFmtId="175" fontId="26" fillId="0" borderId="51" xfId="7" applyNumberFormat="1" applyFont="1" applyBorder="1" applyAlignment="1">
      <alignment horizontal="center" vertical="center"/>
    </xf>
    <xf numFmtId="175" fontId="41" fillId="0" borderId="32" xfId="7" applyNumberFormat="1" applyFont="1" applyBorder="1" applyAlignment="1">
      <alignment horizontal="center" vertical="center"/>
    </xf>
    <xf numFmtId="175" fontId="41" fillId="0" borderId="51" xfId="7" applyNumberFormat="1" applyFont="1" applyBorder="1" applyAlignment="1">
      <alignment horizontal="center" vertical="center"/>
    </xf>
    <xf numFmtId="175" fontId="41" fillId="0" borderId="72" xfId="7" applyNumberFormat="1" applyFont="1" applyBorder="1" applyAlignment="1">
      <alignment horizontal="center" vertical="center"/>
    </xf>
    <xf numFmtId="175" fontId="41" fillId="0" borderId="32" xfId="8" applyNumberFormat="1" applyFont="1" applyFill="1" applyBorder="1" applyAlignment="1">
      <alignment horizontal="center" vertical="center"/>
    </xf>
    <xf numFmtId="177" fontId="33" fillId="0" borderId="32" xfId="7" applyNumberFormat="1" applyFont="1" applyBorder="1" applyAlignment="1">
      <alignment horizontal="center" vertical="center" shrinkToFit="1"/>
    </xf>
    <xf numFmtId="175" fontId="32" fillId="0" borderId="32" xfId="7" applyNumberFormat="1" applyFont="1" applyBorder="1" applyAlignment="1">
      <alignment horizontal="center" vertical="center"/>
    </xf>
    <xf numFmtId="177" fontId="26" fillId="0" borderId="34" xfId="7" applyNumberFormat="1" applyFont="1" applyBorder="1" applyAlignment="1">
      <alignment horizontal="center" vertical="center" shrinkToFit="1"/>
    </xf>
    <xf numFmtId="175" fontId="26" fillId="0" borderId="34" xfId="7" applyNumberFormat="1" applyFont="1" applyBorder="1" applyAlignment="1">
      <alignment horizontal="center" vertical="center"/>
    </xf>
    <xf numFmtId="175" fontId="26" fillId="0" borderId="73" xfId="7" applyNumberFormat="1" applyFont="1" applyBorder="1" applyAlignment="1">
      <alignment horizontal="center" vertical="center"/>
    </xf>
    <xf numFmtId="175" fontId="26" fillId="0" borderId="74" xfId="7" applyNumberFormat="1" applyFont="1" applyBorder="1" applyAlignment="1">
      <alignment horizontal="center" vertical="center"/>
    </xf>
    <xf numFmtId="175" fontId="26" fillId="0" borderId="0" xfId="7" applyNumberFormat="1" applyFont="1" applyAlignment="1">
      <alignment horizontal="center" vertical="center"/>
    </xf>
    <xf numFmtId="175" fontId="41" fillId="0" borderId="69" xfId="7" applyNumberFormat="1" applyFont="1" applyBorder="1" applyAlignment="1">
      <alignment horizontal="center" vertical="center"/>
    </xf>
    <xf numFmtId="175" fontId="41" fillId="0" borderId="52" xfId="7" applyNumberFormat="1" applyFont="1" applyBorder="1" applyAlignment="1">
      <alignment horizontal="center" vertical="center"/>
    </xf>
    <xf numFmtId="175" fontId="41" fillId="0" borderId="70" xfId="7" applyNumberFormat="1" applyFont="1" applyBorder="1" applyAlignment="1">
      <alignment horizontal="center" vertical="center"/>
    </xf>
    <xf numFmtId="0" fontId="41" fillId="0" borderId="0" xfId="7" applyFont="1" applyAlignment="1">
      <alignment horizontal="center" vertical="center"/>
    </xf>
    <xf numFmtId="177" fontId="44" fillId="0" borderId="32" xfId="7" applyNumberFormat="1" applyFont="1" applyBorder="1" applyAlignment="1">
      <alignment horizontal="center" vertical="center" shrinkToFit="1"/>
    </xf>
    <xf numFmtId="177" fontId="41" fillId="0" borderId="32" xfId="7" applyNumberFormat="1" applyFont="1" applyBorder="1" applyAlignment="1">
      <alignment horizontal="center" vertical="center" shrinkToFit="1"/>
    </xf>
    <xf numFmtId="173" fontId="38" fillId="0" borderId="0" xfId="1" applyNumberFormat="1" applyFont="1" applyAlignment="1">
      <alignment horizontal="center" vertical="center"/>
    </xf>
    <xf numFmtId="0" fontId="38" fillId="0" borderId="32" xfId="6" applyNumberFormat="1" applyFont="1" applyBorder="1" applyAlignment="1">
      <alignment horizontal="center" vertical="center"/>
    </xf>
    <xf numFmtId="175" fontId="38" fillId="0" borderId="32" xfId="1" applyNumberFormat="1" applyFont="1" applyBorder="1" applyAlignment="1">
      <alignment horizontal="center" vertical="center"/>
    </xf>
    <xf numFmtId="175" fontId="38" fillId="0" borderId="32" xfId="6" applyNumberFormat="1" applyFont="1" applyBorder="1" applyAlignment="1">
      <alignment horizontal="center" vertical="center"/>
    </xf>
    <xf numFmtId="0" fontId="38" fillId="2" borderId="34" xfId="6" applyNumberFormat="1" applyFont="1" applyFill="1" applyBorder="1" applyAlignment="1">
      <alignment horizontal="center" vertical="center"/>
    </xf>
    <xf numFmtId="175" fontId="38" fillId="2" borderId="34" xfId="6" applyNumberFormat="1" applyFont="1" applyFill="1" applyBorder="1" applyAlignment="1">
      <alignment horizontal="center" vertical="center"/>
    </xf>
    <xf numFmtId="0" fontId="39" fillId="0" borderId="29" xfId="6" applyNumberFormat="1" applyFont="1" applyBorder="1" applyAlignment="1">
      <alignment horizontal="center" vertical="center"/>
    </xf>
    <xf numFmtId="173" fontId="39" fillId="0" borderId="29" xfId="1" applyNumberFormat="1" applyFont="1" applyBorder="1" applyAlignment="1">
      <alignment horizontal="center" vertical="center"/>
    </xf>
    <xf numFmtId="172" fontId="39" fillId="0" borderId="29" xfId="6" applyNumberFormat="1" applyFont="1" applyBorder="1" applyAlignment="1">
      <alignment horizontal="center" vertical="center"/>
    </xf>
    <xf numFmtId="172" fontId="39" fillId="0" borderId="29" xfId="6" applyNumberFormat="1" applyFont="1" applyBorder="1" applyAlignment="1">
      <alignment horizontal="center" vertical="center" wrapText="1"/>
    </xf>
    <xf numFmtId="172" fontId="38" fillId="0" borderId="32" xfId="6" applyNumberFormat="1" applyFont="1" applyBorder="1" applyAlignment="1">
      <alignment horizontal="center" vertical="center"/>
    </xf>
    <xf numFmtId="172" fontId="38" fillId="2" borderId="34" xfId="6" applyNumberFormat="1" applyFont="1" applyFill="1" applyBorder="1" applyAlignment="1">
      <alignment horizontal="center" vertical="center"/>
    </xf>
    <xf numFmtId="172" fontId="38" fillId="0" borderId="32" xfId="6" applyNumberFormat="1" applyFont="1" applyBorder="1" applyAlignment="1">
      <alignment vertical="center" wrapText="1"/>
    </xf>
    <xf numFmtId="175" fontId="41" fillId="0" borderId="68" xfId="7" applyNumberFormat="1" applyFont="1" applyBorder="1" applyAlignment="1">
      <alignment horizontal="center" vertical="center"/>
    </xf>
    <xf numFmtId="175" fontId="41" fillId="0" borderId="71" xfId="7" applyNumberFormat="1" applyFont="1" applyBorder="1" applyAlignment="1">
      <alignment horizontal="center" vertical="center"/>
    </xf>
    <xf numFmtId="175" fontId="15" fillId="0" borderId="32" xfId="0" applyNumberFormat="1" applyFont="1" applyBorder="1" applyAlignment="1">
      <alignment horizontal="center" vertical="center"/>
    </xf>
    <xf numFmtId="175" fontId="18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15" borderId="0" xfId="0" applyFont="1" applyFill="1" applyAlignment="1">
      <alignment horizontal="center" vertical="center"/>
    </xf>
    <xf numFmtId="170" fontId="12" fillId="0" borderId="75" xfId="0" applyNumberFormat="1" applyFont="1" applyBorder="1" applyAlignment="1">
      <alignment horizontal="center" vertical="center" shrinkToFit="1"/>
    </xf>
    <xf numFmtId="170" fontId="11" fillId="0" borderId="31" xfId="0" applyNumberFormat="1" applyFont="1" applyBorder="1" applyAlignment="1" applyProtection="1">
      <alignment horizontal="center" vertical="center"/>
      <protection locked="0"/>
    </xf>
    <xf numFmtId="170" fontId="11" fillId="0" borderId="32" xfId="0" applyNumberFormat="1" applyFont="1" applyBorder="1" applyAlignment="1" applyProtection="1">
      <alignment horizontal="center" vertical="center"/>
      <protection locked="0"/>
    </xf>
    <xf numFmtId="170" fontId="11" fillId="0" borderId="75" xfId="0" applyNumberFormat="1" applyFont="1" applyBorder="1" applyAlignment="1">
      <alignment horizontal="center" vertical="center" shrinkToFit="1"/>
    </xf>
    <xf numFmtId="170" fontId="11" fillId="0" borderId="32" xfId="0" applyNumberFormat="1" applyFont="1" applyBorder="1" applyAlignment="1">
      <alignment horizontal="center" vertical="center" shrinkToFit="1"/>
    </xf>
    <xf numFmtId="170" fontId="11" fillId="0" borderId="31" xfId="0" applyNumberFormat="1" applyFont="1" applyBorder="1" applyAlignment="1">
      <alignment horizontal="center" vertical="center" shrinkToFit="1"/>
    </xf>
    <xf numFmtId="0" fontId="10" fillId="0" borderId="0" xfId="9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176" fontId="8" fillId="0" borderId="0" xfId="9" applyNumberFormat="1" applyFont="1" applyAlignment="1">
      <alignment horizontal="center" vertical="center"/>
    </xf>
    <xf numFmtId="43" fontId="8" fillId="0" borderId="0" xfId="10" applyFont="1" applyFill="1" applyBorder="1" applyAlignment="1">
      <alignment horizontal="center" vertical="center"/>
    </xf>
    <xf numFmtId="168" fontId="10" fillId="0" borderId="0" xfId="9" applyNumberFormat="1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 shrinkToFit="1"/>
    </xf>
    <xf numFmtId="0" fontId="34" fillId="0" borderId="0" xfId="9" applyFont="1" applyAlignment="1">
      <alignment horizontal="center" vertical="center" shrinkToFit="1"/>
    </xf>
    <xf numFmtId="0" fontId="10" fillId="0" borderId="0" xfId="9" applyFont="1" applyAlignment="1">
      <alignment horizontal="center" vertical="center" shrinkToFit="1"/>
    </xf>
    <xf numFmtId="167" fontId="10" fillId="3" borderId="18" xfId="9" applyNumberFormat="1" applyFont="1" applyFill="1" applyBorder="1" applyAlignment="1">
      <alignment horizontal="center" vertical="center" shrinkToFit="1"/>
    </xf>
    <xf numFmtId="167" fontId="10" fillId="3" borderId="1" xfId="9" applyNumberFormat="1" applyFont="1" applyFill="1" applyBorder="1" applyAlignment="1">
      <alignment horizontal="center" vertical="center" shrinkToFit="1"/>
    </xf>
    <xf numFmtId="0" fontId="16" fillId="0" borderId="0" xfId="9" applyFont="1" applyAlignment="1">
      <alignment horizontal="center" vertical="center"/>
    </xf>
    <xf numFmtId="0" fontId="16" fillId="0" borderId="0" xfId="9" applyFont="1" applyAlignment="1">
      <alignment horizontal="center" vertical="center" shrinkToFit="1"/>
    </xf>
    <xf numFmtId="166" fontId="10" fillId="3" borderId="18" xfId="9" applyNumberFormat="1" applyFont="1" applyFill="1" applyBorder="1" applyAlignment="1">
      <alignment horizontal="center" vertical="center" shrinkToFit="1"/>
    </xf>
    <xf numFmtId="166" fontId="10" fillId="3" borderId="1" xfId="9" applyNumberFormat="1" applyFont="1" applyFill="1" applyBorder="1" applyAlignment="1">
      <alignment horizontal="center" vertical="center" shrinkToFit="1"/>
    </xf>
    <xf numFmtId="43" fontId="10" fillId="0" borderId="0" xfId="10" applyFont="1" applyFill="1" applyAlignment="1">
      <alignment horizontal="center" vertical="center" shrinkToFit="1"/>
    </xf>
    <xf numFmtId="175" fontId="10" fillId="3" borderId="18" xfId="10" applyNumberFormat="1" applyFont="1" applyFill="1" applyBorder="1" applyAlignment="1">
      <alignment horizontal="center" vertical="center" shrinkToFit="1"/>
    </xf>
    <xf numFmtId="175" fontId="10" fillId="3" borderId="1" xfId="10" applyNumberFormat="1" applyFont="1" applyFill="1" applyBorder="1" applyAlignment="1">
      <alignment horizontal="center" vertical="center" shrinkToFit="1"/>
    </xf>
    <xf numFmtId="165" fontId="11" fillId="0" borderId="0" xfId="9" applyNumberFormat="1" applyFont="1" applyAlignment="1">
      <alignment horizontal="center" vertical="center" shrinkToFit="1"/>
    </xf>
    <xf numFmtId="175" fontId="11" fillId="3" borderId="1" xfId="9" applyNumberFormat="1" applyFont="1" applyFill="1" applyBorder="1" applyAlignment="1">
      <alignment horizontal="center" vertical="center" shrinkToFit="1"/>
    </xf>
    <xf numFmtId="175" fontId="11" fillId="3" borderId="18" xfId="9" applyNumberFormat="1" applyFont="1" applyFill="1" applyBorder="1" applyAlignment="1">
      <alignment horizontal="center" vertical="center" shrinkToFit="1"/>
    </xf>
    <xf numFmtId="165" fontId="13" fillId="0" borderId="0" xfId="9" applyNumberFormat="1" applyFont="1" applyAlignment="1">
      <alignment horizontal="center" vertical="center" shrinkToFit="1"/>
    </xf>
    <xf numFmtId="175" fontId="13" fillId="3" borderId="1" xfId="9" applyNumberFormat="1" applyFont="1" applyFill="1" applyBorder="1" applyAlignment="1">
      <alignment horizontal="center" vertical="center" shrinkToFit="1"/>
    </xf>
    <xf numFmtId="175" fontId="13" fillId="3" borderId="18" xfId="9" applyNumberFormat="1" applyFont="1" applyFill="1" applyBorder="1" applyAlignment="1">
      <alignment horizontal="center" vertical="center" shrinkToFit="1"/>
    </xf>
    <xf numFmtId="165" fontId="10" fillId="0" borderId="0" xfId="9" applyNumberFormat="1" applyFont="1" applyAlignment="1">
      <alignment horizontal="center" vertical="center" shrinkToFit="1"/>
    </xf>
    <xf numFmtId="175" fontId="10" fillId="3" borderId="18" xfId="9" applyNumberFormat="1" applyFont="1" applyFill="1" applyBorder="1" applyAlignment="1">
      <alignment horizontal="center" vertical="center" shrinkToFit="1"/>
    </xf>
    <xf numFmtId="175" fontId="10" fillId="3" borderId="1" xfId="9" applyNumberFormat="1" applyFont="1" applyFill="1" applyBorder="1" applyAlignment="1">
      <alignment horizontal="center" vertical="center" shrinkToFit="1"/>
    </xf>
    <xf numFmtId="164" fontId="10" fillId="3" borderId="1" xfId="9" applyNumberFormat="1" applyFont="1" applyFill="1" applyBorder="1" applyAlignment="1">
      <alignment horizontal="center" vertical="center" shrinkToFit="1"/>
    </xf>
    <xf numFmtId="0" fontId="10" fillId="3" borderId="1" xfId="9" applyFont="1" applyFill="1" applyBorder="1" applyAlignment="1">
      <alignment horizontal="center" vertical="center" shrinkToFit="1"/>
    </xf>
    <xf numFmtId="170" fontId="10" fillId="0" borderId="0" xfId="9" applyNumberFormat="1" applyFont="1" applyAlignment="1">
      <alignment horizontal="center" vertical="center"/>
    </xf>
    <xf numFmtId="177" fontId="10" fillId="0" borderId="24" xfId="9" applyNumberFormat="1" applyFont="1" applyBorder="1" applyAlignment="1">
      <alignment horizontal="center" vertical="center" shrinkToFit="1"/>
    </xf>
    <xf numFmtId="175" fontId="10" fillId="0" borderId="29" xfId="9" applyNumberFormat="1" applyFont="1" applyBorder="1" applyAlignment="1">
      <alignment horizontal="center" vertical="center" shrinkToFit="1"/>
    </xf>
    <xf numFmtId="175" fontId="12" fillId="0" borderId="33" xfId="9" applyNumberFormat="1" applyFont="1" applyBorder="1" applyAlignment="1">
      <alignment horizontal="center" vertical="center" shrinkToFit="1"/>
    </xf>
    <xf numFmtId="175" fontId="10" fillId="0" borderId="31" xfId="9" applyNumberFormat="1" applyFont="1" applyBorder="1" applyAlignment="1">
      <alignment horizontal="center" vertical="center" shrinkToFit="1"/>
    </xf>
    <xf numFmtId="175" fontId="10" fillId="0" borderId="32" xfId="9" applyNumberFormat="1" applyFont="1" applyBorder="1" applyAlignment="1">
      <alignment horizontal="center" vertical="center" shrinkToFit="1"/>
    </xf>
    <xf numFmtId="175" fontId="12" fillId="0" borderId="31" xfId="10" applyNumberFormat="1" applyFont="1" applyFill="1" applyBorder="1" applyAlignment="1">
      <alignment horizontal="center" vertical="center" shrinkToFit="1"/>
    </xf>
    <xf numFmtId="175" fontId="12" fillId="0" borderId="32" xfId="10" applyNumberFormat="1" applyFont="1" applyFill="1" applyBorder="1" applyAlignment="1">
      <alignment horizontal="center" vertical="center" shrinkToFit="1"/>
    </xf>
    <xf numFmtId="175" fontId="12" fillId="0" borderId="32" xfId="9" applyNumberFormat="1" applyFont="1" applyBorder="1" applyAlignment="1">
      <alignment horizontal="center" vertical="center" shrinkToFit="1"/>
    </xf>
    <xf numFmtId="177" fontId="11" fillId="0" borderId="24" xfId="9" applyNumberFormat="1" applyFont="1" applyBorder="1" applyAlignment="1">
      <alignment horizontal="center" vertical="center" shrinkToFit="1"/>
    </xf>
    <xf numFmtId="175" fontId="12" fillId="0" borderId="31" xfId="9" applyNumberFormat="1" applyFont="1" applyBorder="1" applyAlignment="1">
      <alignment horizontal="center" vertical="center" shrinkToFit="1"/>
    </xf>
    <xf numFmtId="175" fontId="11" fillId="0" borderId="31" xfId="9" applyNumberFormat="1" applyFont="1" applyBorder="1" applyAlignment="1">
      <alignment horizontal="center" vertical="center" shrinkToFit="1"/>
    </xf>
    <xf numFmtId="170" fontId="10" fillId="0" borderId="31" xfId="9" applyNumberFormat="1" applyFont="1" applyBorder="1" applyAlignment="1" applyProtection="1">
      <alignment horizontal="center" vertical="center"/>
      <protection locked="0"/>
    </xf>
    <xf numFmtId="170" fontId="10" fillId="0" borderId="72" xfId="9" applyNumberFormat="1" applyFont="1" applyBorder="1" applyAlignment="1" applyProtection="1">
      <alignment horizontal="center" vertical="center"/>
      <protection locked="0"/>
    </xf>
    <xf numFmtId="170" fontId="11" fillId="0" borderId="72" xfId="9" applyNumberFormat="1" applyFont="1" applyBorder="1" applyAlignment="1" applyProtection="1">
      <alignment horizontal="center" vertical="center"/>
      <protection locked="0"/>
    </xf>
    <xf numFmtId="170" fontId="12" fillId="0" borderId="72" xfId="9" applyNumberFormat="1" applyFont="1" applyBorder="1" applyAlignment="1" applyProtection="1">
      <alignment horizontal="center" vertical="center"/>
      <protection locked="0"/>
    </xf>
    <xf numFmtId="175" fontId="12" fillId="0" borderId="40" xfId="9" applyNumberFormat="1" applyFont="1" applyBorder="1" applyAlignment="1">
      <alignment horizontal="center" vertical="center" shrinkToFit="1"/>
    </xf>
    <xf numFmtId="175" fontId="12" fillId="0" borderId="41" xfId="9" applyNumberFormat="1" applyFont="1" applyBorder="1" applyAlignment="1">
      <alignment horizontal="center" vertical="center" shrinkToFit="1"/>
    </xf>
    <xf numFmtId="175" fontId="10" fillId="0" borderId="0" xfId="9" applyNumberFormat="1" applyFont="1" applyAlignment="1">
      <alignment horizontal="center" vertical="center"/>
    </xf>
    <xf numFmtId="175" fontId="8" fillId="0" borderId="10" xfId="9" applyNumberFormat="1" applyFont="1" applyBorder="1" applyAlignment="1">
      <alignment horizontal="center" vertical="center" shrinkToFit="1"/>
    </xf>
    <xf numFmtId="175" fontId="8" fillId="0" borderId="20" xfId="9" applyNumberFormat="1" applyFont="1" applyBorder="1" applyAlignment="1">
      <alignment horizontal="center" vertical="center" shrinkToFit="1"/>
    </xf>
    <xf numFmtId="175" fontId="8" fillId="0" borderId="21" xfId="9" applyNumberFormat="1" applyFont="1" applyBorder="1" applyAlignment="1">
      <alignment horizontal="center" vertical="center" shrinkToFit="1"/>
    </xf>
    <xf numFmtId="170" fontId="47" fillId="0" borderId="0" xfId="9" applyNumberFormat="1" applyFont="1" applyAlignment="1">
      <alignment horizontal="center" vertical="center" shrinkToFit="1"/>
    </xf>
    <xf numFmtId="0" fontId="10" fillId="0" borderId="15" xfId="9" applyFont="1" applyBorder="1" applyAlignment="1">
      <alignment horizontal="center" vertical="center"/>
    </xf>
    <xf numFmtId="43" fontId="10" fillId="0" borderId="0" xfId="10" applyFont="1" applyFill="1" applyBorder="1" applyAlignment="1">
      <alignment horizontal="center" vertical="center" shrinkToFit="1"/>
    </xf>
    <xf numFmtId="1" fontId="10" fillId="0" borderId="0" xfId="9" applyNumberFormat="1" applyFont="1" applyAlignment="1">
      <alignment horizontal="center" vertical="center"/>
    </xf>
    <xf numFmtId="177" fontId="15" fillId="0" borderId="24" xfId="0" applyNumberFormat="1" applyFont="1" applyBorder="1" applyAlignment="1">
      <alignment horizontal="center" vertical="center" shrinkToFit="1"/>
    </xf>
    <xf numFmtId="177" fontId="12" fillId="0" borderId="24" xfId="0" applyNumberFormat="1" applyFont="1" applyBorder="1" applyAlignment="1">
      <alignment horizontal="center" vertical="center" shrinkToFit="1"/>
    </xf>
    <xf numFmtId="175" fontId="10" fillId="0" borderId="10" xfId="1" applyNumberFormat="1" applyFont="1" applyFill="1" applyBorder="1" applyAlignment="1">
      <alignment horizontal="center" vertical="center" shrinkToFit="1"/>
    </xf>
    <xf numFmtId="43" fontId="8" fillId="7" borderId="0" xfId="1" applyFont="1" applyFill="1" applyBorder="1" applyAlignment="1">
      <alignment horizontal="center" vertical="center"/>
    </xf>
    <xf numFmtId="43" fontId="8" fillId="3" borderId="0" xfId="1" applyFont="1" applyFill="1" applyBorder="1" applyAlignment="1">
      <alignment horizontal="center" vertical="center" wrapText="1" shrinkToFit="1"/>
    </xf>
    <xf numFmtId="175" fontId="8" fillId="0" borderId="76" xfId="1" applyNumberFormat="1" applyFont="1" applyFill="1" applyBorder="1" applyAlignment="1">
      <alignment horizontal="center" vertical="center" shrinkToFit="1"/>
    </xf>
    <xf numFmtId="175" fontId="13" fillId="0" borderId="31" xfId="9" applyNumberFormat="1" applyFont="1" applyBorder="1" applyAlignment="1">
      <alignment horizontal="center" vertical="center" shrinkToFit="1"/>
    </xf>
    <xf numFmtId="175" fontId="13" fillId="0" borderId="32" xfId="9" applyNumberFormat="1" applyFont="1" applyBorder="1" applyAlignment="1">
      <alignment horizontal="center" vertical="center" shrinkToFit="1"/>
    </xf>
    <xf numFmtId="175" fontId="11" fillId="0" borderId="31" xfId="10" applyNumberFormat="1" applyFont="1" applyFill="1" applyBorder="1" applyAlignment="1">
      <alignment horizontal="center" vertical="center" shrinkToFit="1"/>
    </xf>
    <xf numFmtId="175" fontId="11" fillId="0" borderId="32" xfId="10" applyNumberFormat="1" applyFont="1" applyFill="1" applyBorder="1" applyAlignment="1">
      <alignment horizontal="center" vertical="center" shrinkToFit="1"/>
    </xf>
    <xf numFmtId="167" fontId="10" fillId="3" borderId="9" xfId="0" applyNumberFormat="1" applyFont="1" applyFill="1" applyBorder="1" applyAlignment="1">
      <alignment horizontal="center" vertical="center" shrinkToFit="1"/>
    </xf>
    <xf numFmtId="168" fontId="12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166" fontId="10" fillId="3" borderId="9" xfId="0" applyNumberFormat="1" applyFont="1" applyFill="1" applyBorder="1" applyAlignment="1">
      <alignment horizontal="center" vertical="center" shrinkToFit="1"/>
    </xf>
    <xf numFmtId="43" fontId="10" fillId="3" borderId="9" xfId="1" applyFont="1" applyFill="1" applyBorder="1" applyAlignment="1">
      <alignment horizontal="center" vertical="center" shrinkToFit="1"/>
    </xf>
    <xf numFmtId="176" fontId="11" fillId="3" borderId="9" xfId="0" applyNumberFormat="1" applyFont="1" applyFill="1" applyBorder="1" applyAlignment="1">
      <alignment horizontal="center" vertical="center" shrinkToFit="1"/>
    </xf>
    <xf numFmtId="176" fontId="13" fillId="3" borderId="9" xfId="0" applyNumberFormat="1" applyFont="1" applyFill="1" applyBorder="1" applyAlignment="1">
      <alignment horizontal="center" vertical="center" shrinkToFit="1"/>
    </xf>
    <xf numFmtId="176" fontId="10" fillId="3" borderId="9" xfId="0" applyNumberFormat="1" applyFont="1" applyFill="1" applyBorder="1" applyAlignment="1">
      <alignment horizontal="center" vertical="center" shrinkToFit="1"/>
    </xf>
    <xf numFmtId="170" fontId="23" fillId="0" borderId="61" xfId="0" applyNumberFormat="1" applyFont="1" applyBorder="1" applyAlignment="1">
      <alignment horizontal="center" vertical="center" shrinkToFit="1"/>
    </xf>
    <xf numFmtId="170" fontId="23" fillId="0" borderId="51" xfId="0" applyNumberFormat="1" applyFont="1" applyBorder="1" applyAlignment="1">
      <alignment horizontal="center" vertical="center" shrinkToFit="1"/>
    </xf>
    <xf numFmtId="170" fontId="10" fillId="0" borderId="51" xfId="0" applyNumberFormat="1" applyFont="1" applyBorder="1" applyAlignment="1">
      <alignment horizontal="center" vertical="center" shrinkToFit="1"/>
    </xf>
    <xf numFmtId="170" fontId="13" fillId="0" borderId="51" xfId="0" applyNumberFormat="1" applyFont="1" applyBorder="1" applyAlignment="1" applyProtection="1">
      <alignment horizontal="center" vertical="center"/>
      <protection locked="0"/>
    </xf>
    <xf numFmtId="170" fontId="13" fillId="0" borderId="51" xfId="0" applyNumberFormat="1" applyFont="1" applyBorder="1" applyAlignment="1">
      <alignment horizontal="center" vertical="center" shrinkToFit="1"/>
    </xf>
    <xf numFmtId="170" fontId="13" fillId="0" borderId="65" xfId="0" applyNumberFormat="1" applyFont="1" applyBorder="1" applyAlignment="1">
      <alignment horizontal="center" vertical="center" shrinkToFit="1"/>
    </xf>
    <xf numFmtId="175" fontId="24" fillId="3" borderId="78" xfId="0" applyNumberFormat="1" applyFont="1" applyFill="1" applyBorder="1" applyAlignment="1">
      <alignment horizontal="center" vertical="center" shrinkToFit="1"/>
    </xf>
    <xf numFmtId="170" fontId="12" fillId="0" borderId="51" xfId="0" applyNumberFormat="1" applyFont="1" applyBorder="1" applyAlignment="1">
      <alignment horizontal="center" vertical="center" shrinkToFit="1"/>
    </xf>
    <xf numFmtId="170" fontId="12" fillId="0" borderId="51" xfId="0" applyNumberFormat="1" applyFont="1" applyBorder="1" applyAlignment="1" applyProtection="1">
      <alignment horizontal="center" vertical="center"/>
      <protection locked="0"/>
    </xf>
    <xf numFmtId="170" fontId="11" fillId="0" borderId="51" xfId="0" applyNumberFormat="1" applyFont="1" applyBorder="1" applyAlignment="1">
      <alignment horizontal="center" vertical="center" shrinkToFit="1"/>
    </xf>
    <xf numFmtId="170" fontId="10" fillId="0" borderId="0" xfId="0" applyNumberFormat="1" applyFont="1" applyAlignment="1">
      <alignment horizontal="center" vertical="center" shrinkToFit="1"/>
    </xf>
    <xf numFmtId="1" fontId="16" fillId="3" borderId="18" xfId="0" applyNumberFormat="1" applyFont="1" applyFill="1" applyBorder="1" applyAlignment="1">
      <alignment horizontal="center" vertical="center" shrinkToFit="1"/>
    </xf>
    <xf numFmtId="164" fontId="10" fillId="3" borderId="18" xfId="0" applyNumberFormat="1" applyFont="1" applyFill="1" applyBorder="1" applyAlignment="1">
      <alignment horizontal="center" vertical="center" shrinkToFit="1"/>
    </xf>
    <xf numFmtId="170" fontId="13" fillId="0" borderId="75" xfId="0" applyNumberFormat="1" applyFont="1" applyBorder="1" applyAlignment="1">
      <alignment horizontal="center" vertical="center" shrinkToFit="1"/>
    </xf>
    <xf numFmtId="175" fontId="10" fillId="0" borderId="31" xfId="10" applyNumberFormat="1" applyFont="1" applyFill="1" applyBorder="1" applyAlignment="1">
      <alignment horizontal="center" vertical="center" shrinkToFit="1"/>
    </xf>
    <xf numFmtId="175" fontId="10" fillId="0" borderId="32" xfId="10" applyNumberFormat="1" applyFont="1" applyFill="1" applyBorder="1" applyAlignment="1">
      <alignment horizontal="center" vertical="center" shrinkToFit="1"/>
    </xf>
    <xf numFmtId="164" fontId="12" fillId="3" borderId="1" xfId="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 shrinkToFit="1"/>
    </xf>
    <xf numFmtId="0" fontId="10" fillId="0" borderId="0" xfId="12" applyFont="1" applyAlignment="1">
      <alignment horizontal="center" vertical="center"/>
    </xf>
    <xf numFmtId="0" fontId="8" fillId="0" borderId="0" xfId="12" applyFont="1" applyAlignment="1">
      <alignment horizontal="center" vertical="center"/>
    </xf>
    <xf numFmtId="175" fontId="8" fillId="0" borderId="0" xfId="12" applyNumberFormat="1" applyFont="1" applyAlignment="1">
      <alignment horizontal="center" vertical="center"/>
    </xf>
    <xf numFmtId="0" fontId="11" fillId="0" borderId="0" xfId="12" applyFont="1" applyAlignment="1">
      <alignment horizontal="center" vertical="center"/>
    </xf>
    <xf numFmtId="43" fontId="8" fillId="0" borderId="0" xfId="13" applyFont="1" applyFill="1" applyBorder="1" applyAlignment="1">
      <alignment horizontal="center" vertical="center"/>
    </xf>
    <xf numFmtId="168" fontId="12" fillId="0" borderId="0" xfId="12" applyNumberFormat="1" applyFont="1" applyAlignment="1">
      <alignment horizontal="center" vertical="center"/>
    </xf>
    <xf numFmtId="168" fontId="11" fillId="0" borderId="0" xfId="12" applyNumberFormat="1" applyFont="1" applyAlignment="1">
      <alignment horizontal="center" vertical="center"/>
    </xf>
    <xf numFmtId="0" fontId="7" fillId="0" borderId="0" xfId="12" applyFont="1" applyAlignment="1">
      <alignment horizontal="center" vertical="center" shrinkToFit="1"/>
    </xf>
    <xf numFmtId="0" fontId="9" fillId="0" borderId="0" xfId="12" applyFont="1" applyAlignment="1">
      <alignment horizontal="center" vertical="center" shrinkToFit="1"/>
    </xf>
    <xf numFmtId="0" fontId="10" fillId="0" borderId="0" xfId="12" applyFont="1" applyAlignment="1">
      <alignment horizontal="center" vertical="center" shrinkToFit="1"/>
    </xf>
    <xf numFmtId="167" fontId="10" fillId="3" borderId="18" xfId="12" applyNumberFormat="1" applyFont="1" applyFill="1" applyBorder="1" applyAlignment="1">
      <alignment horizontal="center" vertical="center" shrinkToFit="1"/>
    </xf>
    <xf numFmtId="0" fontId="16" fillId="0" borderId="0" xfId="12" applyFont="1" applyAlignment="1">
      <alignment horizontal="center" vertical="center"/>
    </xf>
    <xf numFmtId="0" fontId="16" fillId="0" borderId="0" xfId="12" applyFont="1" applyAlignment="1">
      <alignment horizontal="center" vertical="center" shrinkToFit="1"/>
    </xf>
    <xf numFmtId="43" fontId="10" fillId="0" borderId="0" xfId="13" applyFont="1" applyFill="1" applyAlignment="1">
      <alignment horizontal="center" vertical="center" shrinkToFit="1"/>
    </xf>
    <xf numFmtId="43" fontId="10" fillId="3" borderId="18" xfId="13" applyFont="1" applyFill="1" applyBorder="1" applyAlignment="1">
      <alignment horizontal="center" vertical="center" shrinkToFit="1"/>
    </xf>
    <xf numFmtId="43" fontId="10" fillId="3" borderId="1" xfId="13" applyFont="1" applyFill="1" applyBorder="1" applyAlignment="1">
      <alignment horizontal="center" vertical="center" shrinkToFit="1"/>
    </xf>
    <xf numFmtId="165" fontId="11" fillId="0" borderId="0" xfId="12" applyNumberFormat="1" applyFont="1" applyAlignment="1">
      <alignment horizontal="center" vertical="center" shrinkToFit="1"/>
    </xf>
    <xf numFmtId="176" fontId="11" fillId="3" borderId="18" xfId="12" applyNumberFormat="1" applyFont="1" applyFill="1" applyBorder="1" applyAlignment="1">
      <alignment horizontal="center" vertical="center" shrinkToFit="1"/>
    </xf>
    <xf numFmtId="176" fontId="11" fillId="3" borderId="1" xfId="12" applyNumberFormat="1" applyFont="1" applyFill="1" applyBorder="1" applyAlignment="1">
      <alignment horizontal="center" vertical="center" shrinkToFit="1"/>
    </xf>
    <xf numFmtId="165" fontId="13" fillId="0" borderId="0" xfId="12" applyNumberFormat="1" applyFont="1" applyAlignment="1">
      <alignment horizontal="center" vertical="center" shrinkToFit="1"/>
    </xf>
    <xf numFmtId="176" fontId="13" fillId="3" borderId="18" xfId="12" applyNumberFormat="1" applyFont="1" applyFill="1" applyBorder="1" applyAlignment="1">
      <alignment horizontal="center" vertical="center" shrinkToFit="1"/>
    </xf>
    <xf numFmtId="176" fontId="13" fillId="3" borderId="1" xfId="12" applyNumberFormat="1" applyFont="1" applyFill="1" applyBorder="1" applyAlignment="1">
      <alignment horizontal="center" vertical="center" shrinkToFit="1"/>
    </xf>
    <xf numFmtId="165" fontId="10" fillId="0" borderId="0" xfId="12" applyNumberFormat="1" applyFont="1" applyAlignment="1">
      <alignment horizontal="center" vertical="center" shrinkToFit="1"/>
    </xf>
    <xf numFmtId="176" fontId="10" fillId="3" borderId="18" xfId="12" applyNumberFormat="1" applyFont="1" applyFill="1" applyBorder="1" applyAlignment="1">
      <alignment horizontal="center" vertical="center" shrinkToFit="1"/>
    </xf>
    <xf numFmtId="176" fontId="10" fillId="3" borderId="1" xfId="12" applyNumberFormat="1" applyFont="1" applyFill="1" applyBorder="1" applyAlignment="1">
      <alignment horizontal="center" vertical="center" shrinkToFit="1"/>
    </xf>
    <xf numFmtId="164" fontId="10" fillId="3" borderId="1" xfId="12" applyNumberFormat="1" applyFont="1" applyFill="1" applyBorder="1" applyAlignment="1">
      <alignment horizontal="center" vertical="center" shrinkToFit="1"/>
    </xf>
    <xf numFmtId="0" fontId="10" fillId="3" borderId="1" xfId="12" applyFont="1" applyFill="1" applyBorder="1" applyAlignment="1">
      <alignment horizontal="center" vertical="center" shrinkToFit="1"/>
    </xf>
    <xf numFmtId="170" fontId="10" fillId="0" borderId="0" xfId="12" applyNumberFormat="1" applyFont="1" applyAlignment="1">
      <alignment horizontal="center" vertical="center"/>
    </xf>
    <xf numFmtId="170" fontId="23" fillId="0" borderId="28" xfId="12" applyNumberFormat="1" applyFont="1" applyBorder="1" applyAlignment="1">
      <alignment horizontal="center" vertical="center" shrinkToFit="1"/>
    </xf>
    <xf numFmtId="170" fontId="23" fillId="0" borderId="29" xfId="12" applyNumberFormat="1" applyFont="1" applyBorder="1" applyAlignment="1">
      <alignment horizontal="center" vertical="center" shrinkToFit="1"/>
    </xf>
    <xf numFmtId="170" fontId="23" fillId="0" borderId="30" xfId="12" applyNumberFormat="1" applyFont="1" applyBorder="1" applyAlignment="1">
      <alignment horizontal="center" vertical="center" shrinkToFit="1"/>
    </xf>
    <xf numFmtId="170" fontId="23" fillId="0" borderId="31" xfId="12" applyNumberFormat="1" applyFont="1" applyBorder="1" applyAlignment="1">
      <alignment horizontal="center" vertical="center" shrinkToFit="1"/>
    </xf>
    <xf numFmtId="170" fontId="23" fillId="0" borderId="32" xfId="12" applyNumberFormat="1" applyFont="1" applyBorder="1" applyAlignment="1">
      <alignment horizontal="center" vertical="center" shrinkToFit="1"/>
    </xf>
    <xf numFmtId="170" fontId="23" fillId="0" borderId="33" xfId="12" applyNumberFormat="1" applyFont="1" applyBorder="1" applyAlignment="1">
      <alignment horizontal="center" vertical="center" shrinkToFit="1"/>
    </xf>
    <xf numFmtId="170" fontId="10" fillId="0" borderId="32" xfId="12" applyNumberFormat="1" applyFont="1" applyBorder="1" applyAlignment="1">
      <alignment horizontal="center" vertical="center" shrinkToFit="1"/>
    </xf>
    <xf numFmtId="170" fontId="10" fillId="0" borderId="33" xfId="12" applyNumberFormat="1" applyFont="1" applyBorder="1" applyAlignment="1">
      <alignment horizontal="center" vertical="center" shrinkToFit="1"/>
    </xf>
    <xf numFmtId="175" fontId="10" fillId="0" borderId="0" xfId="12" applyNumberFormat="1" applyFont="1" applyAlignment="1">
      <alignment horizontal="center" vertical="center"/>
    </xf>
    <xf numFmtId="175" fontId="8" fillId="0" borderId="10" xfId="12" applyNumberFormat="1" applyFont="1" applyBorder="1" applyAlignment="1">
      <alignment horizontal="center" vertical="center" shrinkToFit="1"/>
    </xf>
    <xf numFmtId="175" fontId="24" fillId="3" borderId="20" xfId="12" applyNumberFormat="1" applyFont="1" applyFill="1" applyBorder="1" applyAlignment="1">
      <alignment horizontal="center" vertical="center" shrinkToFit="1"/>
    </xf>
    <xf numFmtId="175" fontId="24" fillId="3" borderId="10" xfId="12" applyNumberFormat="1" applyFont="1" applyFill="1" applyBorder="1" applyAlignment="1">
      <alignment horizontal="center" vertical="center" shrinkToFit="1"/>
    </xf>
    <xf numFmtId="175" fontId="24" fillId="3" borderId="21" xfId="12" applyNumberFormat="1" applyFont="1" applyFill="1" applyBorder="1" applyAlignment="1">
      <alignment horizontal="center" vertical="center" shrinkToFit="1"/>
    </xf>
    <xf numFmtId="170" fontId="10" fillId="0" borderId="0" xfId="12" applyNumberFormat="1" applyFont="1" applyAlignment="1">
      <alignment horizontal="center" vertical="center" shrinkToFit="1"/>
    </xf>
    <xf numFmtId="43" fontId="10" fillId="0" borderId="0" xfId="13" applyFont="1" applyFill="1" applyBorder="1" applyAlignment="1">
      <alignment horizontal="center" vertical="center" shrinkToFit="1"/>
    </xf>
    <xf numFmtId="1" fontId="10" fillId="0" borderId="0" xfId="12" applyNumberFormat="1" applyFont="1" applyAlignment="1">
      <alignment horizontal="center" vertical="center"/>
    </xf>
    <xf numFmtId="43" fontId="10" fillId="0" borderId="0" xfId="13" applyFont="1" applyFill="1" applyAlignment="1">
      <alignment horizontal="center" vertical="center"/>
    </xf>
    <xf numFmtId="0" fontId="10" fillId="3" borderId="0" xfId="12" applyFont="1" applyFill="1" applyAlignment="1">
      <alignment horizontal="center" vertical="center"/>
    </xf>
    <xf numFmtId="43" fontId="10" fillId="0" borderId="0" xfId="13" applyFont="1" applyAlignment="1">
      <alignment horizontal="center" vertical="center"/>
    </xf>
    <xf numFmtId="164" fontId="10" fillId="3" borderId="18" xfId="12" applyNumberFormat="1" applyFont="1" applyFill="1" applyBorder="1" applyAlignment="1">
      <alignment horizontal="center" vertical="center" shrinkToFit="1"/>
    </xf>
    <xf numFmtId="170" fontId="10" fillId="0" borderId="31" xfId="12" applyNumberFormat="1" applyFont="1" applyBorder="1" applyAlignment="1">
      <alignment horizontal="center" vertical="center" shrinkToFit="1"/>
    </xf>
    <xf numFmtId="170" fontId="10" fillId="0" borderId="31" xfId="12" applyNumberFormat="1" applyFont="1" applyBorder="1" applyAlignment="1" applyProtection="1">
      <alignment horizontal="center" vertical="center"/>
      <protection locked="0"/>
    </xf>
    <xf numFmtId="177" fontId="10" fillId="0" borderId="24" xfId="12" applyNumberFormat="1" applyFont="1" applyBorder="1" applyAlignment="1">
      <alignment horizontal="center" vertical="center" shrinkToFit="1"/>
    </xf>
    <xf numFmtId="177" fontId="11" fillId="0" borderId="24" xfId="12" applyNumberFormat="1" applyFont="1" applyBorder="1" applyAlignment="1">
      <alignment horizontal="center" vertical="center" shrinkToFit="1"/>
    </xf>
    <xf numFmtId="1" fontId="10" fillId="3" borderId="18" xfId="1" applyNumberFormat="1" applyFont="1" applyFill="1" applyBorder="1" applyAlignment="1">
      <alignment horizontal="center" vertical="center" shrinkToFit="1"/>
    </xf>
    <xf numFmtId="1" fontId="10" fillId="3" borderId="1" xfId="9" applyNumberFormat="1" applyFont="1" applyFill="1" applyBorder="1" applyAlignment="1">
      <alignment horizontal="center" vertical="center" shrinkToFit="1"/>
    </xf>
    <xf numFmtId="170" fontId="10" fillId="0" borderId="75" xfId="0" applyNumberFormat="1" applyFont="1" applyBorder="1" applyAlignment="1">
      <alignment horizontal="center" vertical="center" shrinkToFit="1"/>
    </xf>
    <xf numFmtId="170" fontId="10" fillId="5" borderId="31" xfId="0" applyNumberFormat="1" applyFont="1" applyFill="1" applyBorder="1" applyAlignment="1" applyProtection="1">
      <alignment horizontal="center" vertical="center"/>
      <protection locked="0"/>
    </xf>
    <xf numFmtId="170" fontId="10" fillId="5" borderId="32" xfId="0" applyNumberFormat="1" applyFont="1" applyFill="1" applyBorder="1" applyAlignment="1" applyProtection="1">
      <alignment horizontal="center" vertical="center"/>
      <protection locked="0"/>
    </xf>
    <xf numFmtId="170" fontId="10" fillId="5" borderId="31" xfId="0" applyNumberFormat="1" applyFont="1" applyFill="1" applyBorder="1" applyAlignment="1">
      <alignment horizontal="center" vertical="center" shrinkToFit="1"/>
    </xf>
    <xf numFmtId="170" fontId="10" fillId="5" borderId="32" xfId="0" applyNumberFormat="1" applyFont="1" applyFill="1" applyBorder="1" applyAlignment="1">
      <alignment horizontal="center" vertical="center" shrinkToFit="1"/>
    </xf>
    <xf numFmtId="170" fontId="10" fillId="0" borderId="51" xfId="0" applyNumberFormat="1" applyFont="1" applyBorder="1" applyAlignment="1" applyProtection="1">
      <alignment horizontal="center" vertical="center"/>
      <protection locked="0"/>
    </xf>
    <xf numFmtId="176" fontId="8" fillId="0" borderId="0" xfId="0" applyNumberFormat="1" applyFont="1" applyAlignment="1">
      <alignment horizontal="center" vertical="center"/>
    </xf>
    <xf numFmtId="175" fontId="10" fillId="3" borderId="18" xfId="1" applyNumberFormat="1" applyFont="1" applyFill="1" applyBorder="1" applyAlignment="1">
      <alignment horizontal="center" vertical="center" shrinkToFit="1"/>
    </xf>
    <xf numFmtId="175" fontId="10" fillId="3" borderId="1" xfId="1" applyNumberFormat="1" applyFont="1" applyFill="1" applyBorder="1" applyAlignment="1">
      <alignment horizontal="center" vertical="center" shrinkToFit="1"/>
    </xf>
    <xf numFmtId="175" fontId="11" fillId="3" borderId="18" xfId="0" applyNumberFormat="1" applyFont="1" applyFill="1" applyBorder="1" applyAlignment="1">
      <alignment horizontal="center" vertical="center" shrinkToFit="1"/>
    </xf>
    <xf numFmtId="175" fontId="11" fillId="3" borderId="1" xfId="0" applyNumberFormat="1" applyFont="1" applyFill="1" applyBorder="1" applyAlignment="1">
      <alignment horizontal="center" vertical="center" shrinkToFit="1"/>
    </xf>
    <xf numFmtId="175" fontId="13" fillId="3" borderId="18" xfId="0" applyNumberFormat="1" applyFont="1" applyFill="1" applyBorder="1" applyAlignment="1">
      <alignment horizontal="center" vertical="center" shrinkToFit="1"/>
    </xf>
    <xf numFmtId="175" fontId="13" fillId="3" borderId="1" xfId="0" applyNumberFormat="1" applyFont="1" applyFill="1" applyBorder="1" applyAlignment="1">
      <alignment horizontal="center" vertical="center" shrinkToFit="1"/>
    </xf>
    <xf numFmtId="175" fontId="10" fillId="3" borderId="18" xfId="0" applyNumberFormat="1" applyFont="1" applyFill="1" applyBorder="1" applyAlignment="1">
      <alignment horizontal="center" vertical="center" shrinkToFit="1"/>
    </xf>
    <xf numFmtId="175" fontId="10" fillId="3" borderId="1" xfId="0" applyNumberFormat="1" applyFont="1" applyFill="1" applyBorder="1" applyAlignment="1">
      <alignment horizontal="center" vertical="center" shrinkToFit="1"/>
    </xf>
    <xf numFmtId="175" fontId="12" fillId="0" borderId="28" xfId="1" applyNumberFormat="1" applyFont="1" applyFill="1" applyBorder="1" applyAlignment="1">
      <alignment horizontal="center" vertical="center" shrinkToFit="1"/>
    </xf>
    <xf numFmtId="175" fontId="12" fillId="0" borderId="29" xfId="1" applyNumberFormat="1" applyFont="1" applyFill="1" applyBorder="1" applyAlignment="1">
      <alignment horizontal="center" vertical="center" shrinkToFit="1"/>
    </xf>
    <xf numFmtId="175" fontId="10" fillId="0" borderId="29" xfId="0" applyNumberFormat="1" applyFont="1" applyBorder="1" applyAlignment="1">
      <alignment horizontal="center" vertical="center" shrinkToFit="1"/>
    </xf>
    <xf numFmtId="175" fontId="10" fillId="0" borderId="30" xfId="0" applyNumberFormat="1" applyFont="1" applyBorder="1" applyAlignment="1">
      <alignment horizontal="center" vertical="center" shrinkToFit="1"/>
    </xf>
    <xf numFmtId="175" fontId="10" fillId="0" borderId="31" xfId="0" applyNumberFormat="1" applyFont="1" applyBorder="1" applyAlignment="1">
      <alignment horizontal="center" vertical="center" shrinkToFit="1"/>
    </xf>
    <xf numFmtId="175" fontId="10" fillId="0" borderId="32" xfId="0" applyNumberFormat="1" applyFont="1" applyBorder="1" applyAlignment="1">
      <alignment horizontal="center" vertical="center" shrinkToFit="1"/>
    </xf>
    <xf numFmtId="175" fontId="10" fillId="0" borderId="33" xfId="0" applyNumberFormat="1" applyFont="1" applyBorder="1" applyAlignment="1">
      <alignment horizontal="center" vertical="center" shrinkToFit="1"/>
    </xf>
    <xf numFmtId="175" fontId="12" fillId="0" borderId="31" xfId="1" applyNumberFormat="1" applyFont="1" applyFill="1" applyBorder="1" applyAlignment="1">
      <alignment horizontal="center" vertical="center" shrinkToFit="1"/>
    </xf>
    <xf numFmtId="175" fontId="12" fillId="0" borderId="32" xfId="1" applyNumberFormat="1" applyFont="1" applyFill="1" applyBorder="1" applyAlignment="1">
      <alignment horizontal="center" vertical="center" shrinkToFit="1"/>
    </xf>
    <xf numFmtId="175" fontId="12" fillId="0" borderId="32" xfId="0" applyNumberFormat="1" applyFont="1" applyBorder="1" applyAlignment="1">
      <alignment horizontal="center" vertical="center" shrinkToFit="1"/>
    </xf>
    <xf numFmtId="175" fontId="12" fillId="0" borderId="33" xfId="0" applyNumberFormat="1" applyFont="1" applyBorder="1" applyAlignment="1">
      <alignment horizontal="center" vertical="center" shrinkToFit="1"/>
    </xf>
    <xf numFmtId="175" fontId="12" fillId="0" borderId="31" xfId="0" applyNumberFormat="1" applyFont="1" applyBorder="1" applyAlignment="1">
      <alignment horizontal="center" vertical="center" shrinkToFit="1"/>
    </xf>
    <xf numFmtId="175" fontId="13" fillId="0" borderId="32" xfId="0" applyNumberFormat="1" applyFont="1" applyBorder="1" applyAlignment="1">
      <alignment horizontal="center" vertical="center" shrinkToFit="1"/>
    </xf>
    <xf numFmtId="175" fontId="13" fillId="0" borderId="31" xfId="0" applyNumberFormat="1" applyFont="1" applyBorder="1" applyAlignment="1">
      <alignment horizontal="center" vertical="center" shrinkToFit="1"/>
    </xf>
    <xf numFmtId="175" fontId="12" fillId="0" borderId="40" xfId="0" applyNumberFormat="1" applyFont="1" applyBorder="1" applyAlignment="1">
      <alignment horizontal="center" vertical="center" shrinkToFit="1"/>
    </xf>
    <xf numFmtId="175" fontId="12" fillId="0" borderId="41" xfId="0" applyNumberFormat="1" applyFont="1" applyBorder="1" applyAlignment="1">
      <alignment horizontal="center" vertical="center" shrinkToFit="1"/>
    </xf>
    <xf numFmtId="175" fontId="12" fillId="0" borderId="42" xfId="0" applyNumberFormat="1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/>
    </xf>
    <xf numFmtId="166" fontId="10" fillId="3" borderId="18" xfId="0" applyNumberFormat="1" applyFont="1" applyFill="1" applyBorder="1" applyAlignment="1">
      <alignment horizontal="center" vertical="center" wrapText="1" shrinkToFit="1"/>
    </xf>
    <xf numFmtId="169" fontId="10" fillId="0" borderId="0" xfId="1" applyNumberFormat="1" applyFont="1" applyFill="1" applyBorder="1" applyAlignment="1">
      <alignment horizontal="center" vertical="center" shrinkToFit="1"/>
    </xf>
    <xf numFmtId="169" fontId="10" fillId="0" borderId="0" xfId="9" applyNumberFormat="1" applyFont="1" applyAlignment="1">
      <alignment horizontal="center" vertical="center"/>
    </xf>
    <xf numFmtId="177" fontId="11" fillId="2" borderId="24" xfId="9" applyNumberFormat="1" applyFont="1" applyFill="1" applyBorder="1" applyAlignment="1">
      <alignment horizontal="center" vertical="center" shrinkToFit="1"/>
    </xf>
    <xf numFmtId="175" fontId="10" fillId="3" borderId="9" xfId="10" applyNumberFormat="1" applyFont="1" applyFill="1" applyBorder="1" applyAlignment="1">
      <alignment horizontal="center" vertical="center" shrinkToFit="1"/>
    </xf>
    <xf numFmtId="175" fontId="10" fillId="3" borderId="9" xfId="1" applyNumberFormat="1" applyFont="1" applyFill="1" applyBorder="1" applyAlignment="1">
      <alignment horizontal="center" vertical="center" shrinkToFit="1"/>
    </xf>
    <xf numFmtId="175" fontId="38" fillId="0" borderId="41" xfId="1" applyNumberFormat="1" applyFont="1" applyBorder="1" applyAlignment="1">
      <alignment horizontal="center" vertical="center"/>
    </xf>
    <xf numFmtId="175" fontId="38" fillId="0" borderId="41" xfId="6" applyNumberFormat="1" applyFont="1" applyBorder="1" applyAlignment="1">
      <alignment horizontal="center" vertical="center"/>
    </xf>
    <xf numFmtId="172" fontId="38" fillId="0" borderId="41" xfId="6" applyNumberFormat="1" applyFont="1" applyBorder="1" applyAlignment="1">
      <alignment horizontal="center" vertical="center"/>
    </xf>
    <xf numFmtId="170" fontId="10" fillId="5" borderId="75" xfId="0" applyNumberFormat="1" applyFont="1" applyFill="1" applyBorder="1" applyAlignment="1">
      <alignment horizontal="center" vertical="center" shrinkToFit="1"/>
    </xf>
    <xf numFmtId="0" fontId="10" fillId="0" borderId="0" xfId="14" applyFont="1" applyAlignment="1">
      <alignment horizontal="center" vertical="center"/>
    </xf>
    <xf numFmtId="43" fontId="10" fillId="0" borderId="0" xfId="15" applyFont="1" applyFill="1" applyBorder="1" applyAlignment="1">
      <alignment horizontal="center" vertical="center"/>
    </xf>
    <xf numFmtId="175" fontId="8" fillId="0" borderId="0" xfId="14" applyNumberFormat="1" applyFont="1" applyAlignment="1">
      <alignment horizontal="center" vertical="center"/>
    </xf>
    <xf numFmtId="0" fontId="16" fillId="0" borderId="0" xfId="14" applyFont="1" applyAlignment="1">
      <alignment horizontal="center" vertical="center"/>
    </xf>
    <xf numFmtId="0" fontId="8" fillId="0" borderId="0" xfId="14" applyFont="1" applyAlignment="1">
      <alignment horizontal="center" vertical="center"/>
    </xf>
    <xf numFmtId="43" fontId="8" fillId="0" borderId="0" xfId="15" applyFont="1" applyFill="1" applyBorder="1" applyAlignment="1">
      <alignment horizontal="center" vertical="center"/>
    </xf>
    <xf numFmtId="168" fontId="10" fillId="0" borderId="0" xfId="14" applyNumberFormat="1" applyFont="1" applyAlignment="1">
      <alignment horizontal="center" vertical="center"/>
    </xf>
    <xf numFmtId="0" fontId="9" fillId="0" borderId="0" xfId="14" applyFont="1" applyAlignment="1">
      <alignment horizontal="center" vertical="center" shrinkToFit="1"/>
    </xf>
    <xf numFmtId="0" fontId="10" fillId="0" borderId="0" xfId="14" applyFont="1" applyAlignment="1">
      <alignment horizontal="center" vertical="center" shrinkToFit="1"/>
    </xf>
    <xf numFmtId="167" fontId="10" fillId="3" borderId="18" xfId="14" applyNumberFormat="1" applyFont="1" applyFill="1" applyBorder="1" applyAlignment="1">
      <alignment horizontal="center" vertical="center" shrinkToFit="1"/>
    </xf>
    <xf numFmtId="167" fontId="10" fillId="3" borderId="1" xfId="14" applyNumberFormat="1" applyFont="1" applyFill="1" applyBorder="1" applyAlignment="1">
      <alignment horizontal="center" vertical="center" shrinkToFit="1"/>
    </xf>
    <xf numFmtId="0" fontId="16" fillId="0" borderId="0" xfId="14" applyFont="1" applyAlignment="1">
      <alignment horizontal="center" vertical="center" shrinkToFit="1"/>
    </xf>
    <xf numFmtId="166" fontId="10" fillId="3" borderId="18" xfId="14" applyNumberFormat="1" applyFont="1" applyFill="1" applyBorder="1" applyAlignment="1">
      <alignment horizontal="center" vertical="center" shrinkToFit="1"/>
    </xf>
    <xf numFmtId="166" fontId="10" fillId="3" borderId="1" xfId="14" applyNumberFormat="1" applyFont="1" applyFill="1" applyBorder="1" applyAlignment="1">
      <alignment horizontal="center" vertical="center" shrinkToFit="1"/>
    </xf>
    <xf numFmtId="43" fontId="10" fillId="0" borderId="0" xfId="15" applyFont="1" applyFill="1" applyAlignment="1">
      <alignment horizontal="center" vertical="center" shrinkToFit="1"/>
    </xf>
    <xf numFmtId="43" fontId="10" fillId="3" borderId="18" xfId="15" applyFont="1" applyFill="1" applyBorder="1" applyAlignment="1">
      <alignment horizontal="center" vertical="center" shrinkToFit="1"/>
    </xf>
    <xf numFmtId="43" fontId="10" fillId="3" borderId="1" xfId="15" applyFont="1" applyFill="1" applyBorder="1" applyAlignment="1">
      <alignment horizontal="center" vertical="center" shrinkToFit="1"/>
    </xf>
    <xf numFmtId="165" fontId="11" fillId="0" borderId="0" xfId="14" applyNumberFormat="1" applyFont="1" applyAlignment="1">
      <alignment horizontal="center" vertical="center" shrinkToFit="1"/>
    </xf>
    <xf numFmtId="176" fontId="11" fillId="3" borderId="18" xfId="14" applyNumberFormat="1" applyFont="1" applyFill="1" applyBorder="1" applyAlignment="1">
      <alignment horizontal="center" vertical="center" shrinkToFit="1"/>
    </xf>
    <xf numFmtId="176" fontId="11" fillId="3" borderId="1" xfId="14" applyNumberFormat="1" applyFont="1" applyFill="1" applyBorder="1" applyAlignment="1">
      <alignment horizontal="center" vertical="center" shrinkToFit="1"/>
    </xf>
    <xf numFmtId="165" fontId="13" fillId="0" borderId="0" xfId="14" applyNumberFormat="1" applyFont="1" applyAlignment="1">
      <alignment horizontal="center" vertical="center" shrinkToFit="1"/>
    </xf>
    <xf numFmtId="176" fontId="13" fillId="3" borderId="18" xfId="14" applyNumberFormat="1" applyFont="1" applyFill="1" applyBorder="1" applyAlignment="1">
      <alignment horizontal="center" vertical="center" shrinkToFit="1"/>
    </xf>
    <xf numFmtId="176" fontId="13" fillId="3" borderId="1" xfId="14" applyNumberFormat="1" applyFont="1" applyFill="1" applyBorder="1" applyAlignment="1">
      <alignment horizontal="center" vertical="center" shrinkToFit="1"/>
    </xf>
    <xf numFmtId="165" fontId="10" fillId="0" borderId="0" xfId="14" applyNumberFormat="1" applyFont="1" applyAlignment="1">
      <alignment horizontal="center" vertical="center" shrinkToFit="1"/>
    </xf>
    <xf numFmtId="176" fontId="10" fillId="3" borderId="18" xfId="14" applyNumberFormat="1" applyFont="1" applyFill="1" applyBorder="1" applyAlignment="1">
      <alignment horizontal="center" vertical="center" shrinkToFit="1"/>
    </xf>
    <xf numFmtId="176" fontId="10" fillId="3" borderId="1" xfId="14" applyNumberFormat="1" applyFont="1" applyFill="1" applyBorder="1" applyAlignment="1">
      <alignment horizontal="center" vertical="center" shrinkToFit="1"/>
    </xf>
    <xf numFmtId="164" fontId="10" fillId="3" borderId="1" xfId="14" applyNumberFormat="1" applyFont="1" applyFill="1" applyBorder="1" applyAlignment="1">
      <alignment horizontal="center" vertical="center" shrinkToFit="1"/>
    </xf>
    <xf numFmtId="0" fontId="10" fillId="3" borderId="1" xfId="14" applyFont="1" applyFill="1" applyBorder="1" applyAlignment="1">
      <alignment horizontal="center" vertical="center" shrinkToFit="1"/>
    </xf>
    <xf numFmtId="170" fontId="10" fillId="0" borderId="0" xfId="14" applyNumberFormat="1" applyFont="1" applyAlignment="1">
      <alignment horizontal="center" vertical="center"/>
    </xf>
    <xf numFmtId="170" fontId="23" fillId="0" borderId="28" xfId="14" applyNumberFormat="1" applyFont="1" applyBorder="1" applyAlignment="1">
      <alignment horizontal="center" vertical="center" shrinkToFit="1"/>
    </xf>
    <xf numFmtId="170" fontId="23" fillId="0" borderId="29" xfId="14" applyNumberFormat="1" applyFont="1" applyBorder="1" applyAlignment="1">
      <alignment horizontal="center" vertical="center" shrinkToFit="1"/>
    </xf>
    <xf numFmtId="170" fontId="23" fillId="0" borderId="30" xfId="14" applyNumberFormat="1" applyFont="1" applyBorder="1" applyAlignment="1">
      <alignment horizontal="center" vertical="center" shrinkToFit="1"/>
    </xf>
    <xf numFmtId="170" fontId="25" fillId="0" borderId="28" xfId="14" applyNumberFormat="1" applyFont="1" applyBorder="1" applyAlignment="1">
      <alignment horizontal="center" vertical="center" shrinkToFit="1"/>
    </xf>
    <xf numFmtId="170" fontId="25" fillId="0" borderId="29" xfId="14" applyNumberFormat="1" applyFont="1" applyBorder="1" applyAlignment="1">
      <alignment horizontal="center" vertical="center" shrinkToFit="1"/>
    </xf>
    <xf numFmtId="170" fontId="25" fillId="0" borderId="30" xfId="14" applyNumberFormat="1" applyFont="1" applyBorder="1" applyAlignment="1">
      <alignment horizontal="center" vertical="center" shrinkToFit="1"/>
    </xf>
    <xf numFmtId="170" fontId="23" fillId="0" borderId="31" xfId="14" applyNumberFormat="1" applyFont="1" applyBorder="1" applyAlignment="1">
      <alignment horizontal="center" vertical="center" shrinkToFit="1"/>
    </xf>
    <xf numFmtId="170" fontId="23" fillId="0" borderId="32" xfId="14" applyNumberFormat="1" applyFont="1" applyBorder="1" applyAlignment="1">
      <alignment horizontal="center" vertical="center" shrinkToFit="1"/>
    </xf>
    <xf numFmtId="170" fontId="23" fillId="0" borderId="33" xfId="14" applyNumberFormat="1" applyFont="1" applyBorder="1" applyAlignment="1">
      <alignment horizontal="center" vertical="center" shrinkToFit="1"/>
    </xf>
    <xf numFmtId="170" fontId="25" fillId="0" borderId="31" xfId="14" applyNumberFormat="1" applyFont="1" applyBorder="1" applyAlignment="1">
      <alignment horizontal="center" vertical="center" shrinkToFit="1"/>
    </xf>
    <xf numFmtId="170" fontId="25" fillId="0" borderId="32" xfId="14" applyNumberFormat="1" applyFont="1" applyBorder="1" applyAlignment="1">
      <alignment horizontal="center" vertical="center" shrinkToFit="1"/>
    </xf>
    <xf numFmtId="170" fontId="25" fillId="0" borderId="33" xfId="14" applyNumberFormat="1" applyFont="1" applyBorder="1" applyAlignment="1">
      <alignment horizontal="center" vertical="center" shrinkToFit="1"/>
    </xf>
    <xf numFmtId="170" fontId="12" fillId="0" borderId="31" xfId="14" applyNumberFormat="1" applyFont="1" applyBorder="1" applyAlignment="1">
      <alignment horizontal="center" vertical="center" shrinkToFit="1"/>
    </xf>
    <xf numFmtId="170" fontId="12" fillId="0" borderId="32" xfId="14" applyNumberFormat="1" applyFont="1" applyBorder="1" applyAlignment="1">
      <alignment horizontal="center" vertical="center" shrinkToFit="1"/>
    </xf>
    <xf numFmtId="170" fontId="12" fillId="0" borderId="33" xfId="14" applyNumberFormat="1" applyFont="1" applyBorder="1" applyAlignment="1">
      <alignment horizontal="center" vertical="center" shrinkToFit="1"/>
    </xf>
    <xf numFmtId="170" fontId="13" fillId="0" borderId="31" xfId="14" applyNumberFormat="1" applyFont="1" applyBorder="1" applyAlignment="1">
      <alignment horizontal="center" vertical="center" shrinkToFit="1"/>
    </xf>
    <xf numFmtId="170" fontId="13" fillId="0" borderId="32" xfId="14" applyNumberFormat="1" applyFont="1" applyBorder="1" applyAlignment="1">
      <alignment horizontal="center" vertical="center" shrinkToFit="1"/>
    </xf>
    <xf numFmtId="170" fontId="13" fillId="0" borderId="33" xfId="14" applyNumberFormat="1" applyFont="1" applyBorder="1" applyAlignment="1">
      <alignment horizontal="center" vertical="center" shrinkToFit="1"/>
    </xf>
    <xf numFmtId="170" fontId="10" fillId="0" borderId="31" xfId="14" applyNumberFormat="1" applyFont="1" applyBorder="1" applyAlignment="1">
      <alignment horizontal="center" vertical="center" shrinkToFit="1"/>
    </xf>
    <xf numFmtId="170" fontId="10" fillId="0" borderId="32" xfId="14" applyNumberFormat="1" applyFont="1" applyBorder="1" applyAlignment="1">
      <alignment horizontal="center" vertical="center" shrinkToFit="1"/>
    </xf>
    <xf numFmtId="170" fontId="10" fillId="0" borderId="33" xfId="14" applyNumberFormat="1" applyFont="1" applyBorder="1" applyAlignment="1">
      <alignment horizontal="center" vertical="center" shrinkToFit="1"/>
    </xf>
    <xf numFmtId="170" fontId="10" fillId="0" borderId="31" xfId="14" applyNumberFormat="1" applyFont="1" applyBorder="1" applyAlignment="1">
      <alignment horizontal="center" vertical="center"/>
    </xf>
    <xf numFmtId="170" fontId="10" fillId="0" borderId="32" xfId="14" applyNumberFormat="1" applyFont="1" applyBorder="1" applyAlignment="1">
      <alignment horizontal="center" vertical="center"/>
    </xf>
    <xf numFmtId="170" fontId="13" fillId="0" borderId="31" xfId="14" applyNumberFormat="1" applyFont="1" applyBorder="1" applyAlignment="1">
      <alignment horizontal="center" vertical="center"/>
    </xf>
    <xf numFmtId="170" fontId="13" fillId="0" borderId="32" xfId="14" applyNumberFormat="1" applyFont="1" applyBorder="1" applyAlignment="1">
      <alignment horizontal="center" vertical="center"/>
    </xf>
    <xf numFmtId="170" fontId="8" fillId="0" borderId="32" xfId="14" applyNumberFormat="1" applyFont="1" applyBorder="1" applyAlignment="1">
      <alignment horizontal="center" vertical="center" shrinkToFit="1"/>
    </xf>
    <xf numFmtId="170" fontId="13" fillId="0" borderId="40" xfId="14" applyNumberFormat="1" applyFont="1" applyBorder="1" applyAlignment="1">
      <alignment horizontal="center" vertical="center" shrinkToFit="1"/>
    </xf>
    <xf numFmtId="170" fontId="13" fillId="0" borderId="41" xfId="14" applyNumberFormat="1" applyFont="1" applyBorder="1" applyAlignment="1">
      <alignment horizontal="center" vertical="center" shrinkToFit="1"/>
    </xf>
    <xf numFmtId="170" fontId="13" fillId="0" borderId="42" xfId="14" applyNumberFormat="1" applyFont="1" applyBorder="1" applyAlignment="1">
      <alignment horizontal="center" vertical="center" shrinkToFit="1"/>
    </xf>
    <xf numFmtId="175" fontId="8" fillId="0" borderId="14" xfId="14" applyNumberFormat="1" applyFont="1" applyBorder="1" applyAlignment="1">
      <alignment horizontal="center" vertical="center" shrinkToFit="1"/>
    </xf>
    <xf numFmtId="175" fontId="24" fillId="0" borderId="20" xfId="14" applyNumberFormat="1" applyFont="1" applyBorder="1" applyAlignment="1">
      <alignment horizontal="center" vertical="center" shrinkToFit="1"/>
    </xf>
    <xf numFmtId="175" fontId="24" fillId="0" borderId="10" xfId="14" applyNumberFormat="1" applyFont="1" applyBorder="1" applyAlignment="1">
      <alignment horizontal="center" vertical="center" shrinkToFit="1"/>
    </xf>
    <xf numFmtId="175" fontId="24" fillId="0" borderId="21" xfId="14" applyNumberFormat="1" applyFont="1" applyBorder="1" applyAlignment="1">
      <alignment horizontal="center" vertical="center" shrinkToFit="1"/>
    </xf>
    <xf numFmtId="175" fontId="8" fillId="0" borderId="20" xfId="14" applyNumberFormat="1" applyFont="1" applyBorder="1" applyAlignment="1">
      <alignment horizontal="center" vertical="center" shrinkToFit="1"/>
    </xf>
    <xf numFmtId="175" fontId="8" fillId="0" borderId="10" xfId="14" applyNumberFormat="1" applyFont="1" applyBorder="1" applyAlignment="1">
      <alignment horizontal="center" vertical="center" shrinkToFit="1"/>
    </xf>
    <xf numFmtId="175" fontId="8" fillId="0" borderId="21" xfId="14" applyNumberFormat="1" applyFont="1" applyBorder="1" applyAlignment="1">
      <alignment horizontal="center" vertical="center" shrinkToFit="1"/>
    </xf>
    <xf numFmtId="175" fontId="10" fillId="0" borderId="0" xfId="14" applyNumberFormat="1" applyFont="1" applyAlignment="1">
      <alignment horizontal="center" vertical="center"/>
    </xf>
    <xf numFmtId="43" fontId="10" fillId="0" borderId="0" xfId="15" applyFont="1" applyFill="1" applyBorder="1" applyAlignment="1">
      <alignment horizontal="center" vertical="center" shrinkToFit="1"/>
    </xf>
    <xf numFmtId="1" fontId="10" fillId="0" borderId="0" xfId="14" applyNumberFormat="1" applyFont="1" applyAlignment="1">
      <alignment horizontal="center" vertical="center"/>
    </xf>
    <xf numFmtId="0" fontId="10" fillId="3" borderId="0" xfId="14" applyFont="1" applyFill="1" applyAlignment="1">
      <alignment horizontal="center" vertical="center"/>
    </xf>
    <xf numFmtId="174" fontId="10" fillId="2" borderId="23" xfId="0" applyNumberFormat="1" applyFont="1" applyFill="1" applyBorder="1" applyAlignment="1">
      <alignment horizontal="center" vertical="center" shrinkToFit="1"/>
    </xf>
    <xf numFmtId="170" fontId="12" fillId="0" borderId="32" xfId="14" applyNumberFormat="1" applyFont="1" applyBorder="1" applyAlignment="1">
      <alignment horizontal="center" vertical="center"/>
    </xf>
    <xf numFmtId="178" fontId="10" fillId="3" borderId="18" xfId="10" applyNumberFormat="1" applyFont="1" applyFill="1" applyBorder="1" applyAlignment="1">
      <alignment horizontal="center" vertical="center" shrinkToFit="1"/>
    </xf>
    <xf numFmtId="0" fontId="38" fillId="0" borderId="41" xfId="6" applyNumberFormat="1" applyFont="1" applyBorder="1" applyAlignment="1">
      <alignment horizontal="center" vertical="center"/>
    </xf>
    <xf numFmtId="2" fontId="10" fillId="3" borderId="18" xfId="1" applyNumberFormat="1" applyFont="1" applyFill="1" applyBorder="1" applyAlignment="1">
      <alignment horizontal="center" vertical="center" shrinkToFit="1"/>
    </xf>
    <xf numFmtId="2" fontId="10" fillId="3" borderId="9" xfId="1" applyNumberFormat="1" applyFont="1" applyFill="1" applyBorder="1" applyAlignment="1">
      <alignment horizontal="center" vertical="center" shrinkToFit="1"/>
    </xf>
    <xf numFmtId="2" fontId="10" fillId="3" borderId="18" xfId="13" applyNumberFormat="1" applyFont="1" applyFill="1" applyBorder="1" applyAlignment="1">
      <alignment horizontal="center" vertical="center" shrinkToFit="1"/>
    </xf>
    <xf numFmtId="2" fontId="10" fillId="3" borderId="1" xfId="13" applyNumberFormat="1" applyFont="1" applyFill="1" applyBorder="1" applyAlignment="1">
      <alignment horizontal="center" vertical="center" shrinkToFit="1"/>
    </xf>
    <xf numFmtId="173" fontId="35" fillId="0" borderId="0" xfId="1" applyNumberFormat="1" applyFont="1" applyFill="1" applyAlignment="1">
      <alignment horizontal="center" vertical="center"/>
    </xf>
    <xf numFmtId="175" fontId="24" fillId="0" borderId="15" xfId="0" applyNumberFormat="1" applyFont="1" applyBorder="1" applyAlignment="1">
      <alignment horizontal="center" vertical="center" shrinkToFit="1"/>
    </xf>
    <xf numFmtId="170" fontId="11" fillId="0" borderId="51" xfId="0" applyNumberFormat="1" applyFont="1" applyBorder="1" applyAlignment="1" applyProtection="1">
      <alignment horizontal="center" vertical="center"/>
      <protection locked="0"/>
    </xf>
    <xf numFmtId="170" fontId="10" fillId="5" borderId="51" xfId="0" applyNumberFormat="1" applyFont="1" applyFill="1" applyBorder="1" applyAlignment="1">
      <alignment horizontal="center" vertical="center" shrinkToFit="1"/>
    </xf>
    <xf numFmtId="2" fontId="10" fillId="3" borderId="1" xfId="1" applyNumberFormat="1" applyFont="1" applyFill="1" applyBorder="1" applyAlignment="1">
      <alignment horizontal="center" vertical="center" shrinkToFit="1"/>
    </xf>
    <xf numFmtId="175" fontId="35" fillId="0" borderId="11" xfId="1" applyNumberFormat="1" applyFont="1" applyFill="1" applyBorder="1" applyAlignment="1">
      <alignment horizontal="center" vertical="center"/>
    </xf>
    <xf numFmtId="173" fontId="35" fillId="0" borderId="1" xfId="1" applyNumberFormat="1" applyFont="1" applyFill="1" applyBorder="1" applyAlignment="1">
      <alignment horizontal="center" vertical="center"/>
    </xf>
    <xf numFmtId="169" fontId="10" fillId="3" borderId="18" xfId="1" applyNumberFormat="1" applyFont="1" applyFill="1" applyBorder="1" applyAlignment="1">
      <alignment horizontal="center" vertical="center" shrinkToFit="1"/>
    </xf>
    <xf numFmtId="169" fontId="10" fillId="3" borderId="9" xfId="1" applyNumberFormat="1" applyFont="1" applyFill="1" applyBorder="1" applyAlignment="1">
      <alignment horizontal="center" vertical="center" shrinkToFit="1"/>
    </xf>
    <xf numFmtId="169" fontId="10" fillId="3" borderId="18" xfId="13" applyNumberFormat="1" applyFont="1" applyFill="1" applyBorder="1" applyAlignment="1">
      <alignment horizontal="center" vertical="center" shrinkToFit="1"/>
    </xf>
    <xf numFmtId="169" fontId="10" fillId="3" borderId="1" xfId="13" applyNumberFormat="1" applyFont="1" applyFill="1" applyBorder="1" applyAlignment="1">
      <alignment horizontal="center" vertical="center" shrinkToFit="1"/>
    </xf>
    <xf numFmtId="175" fontId="10" fillId="5" borderId="31" xfId="9" applyNumberFormat="1" applyFont="1" applyFill="1" applyBorder="1" applyAlignment="1">
      <alignment horizontal="center" vertical="center" shrinkToFit="1"/>
    </xf>
    <xf numFmtId="175" fontId="12" fillId="5" borderId="32" xfId="9" applyNumberFormat="1" applyFont="1" applyFill="1" applyBorder="1" applyAlignment="1">
      <alignment horizontal="center" vertical="center" shrinkToFit="1"/>
    </xf>
    <xf numFmtId="175" fontId="10" fillId="5" borderId="32" xfId="9" applyNumberFormat="1" applyFont="1" applyFill="1" applyBorder="1" applyAlignment="1">
      <alignment horizontal="center" vertical="center" shrinkToFit="1"/>
    </xf>
    <xf numFmtId="170" fontId="10" fillId="5" borderId="31" xfId="12" applyNumberFormat="1" applyFont="1" applyFill="1" applyBorder="1" applyAlignment="1">
      <alignment horizontal="center" vertical="center" shrinkToFit="1"/>
    </xf>
    <xf numFmtId="170" fontId="10" fillId="5" borderId="31" xfId="12" applyNumberFormat="1" applyFont="1" applyFill="1" applyBorder="1" applyAlignment="1" applyProtection="1">
      <alignment horizontal="center" vertical="center"/>
      <protection locked="0"/>
    </xf>
    <xf numFmtId="175" fontId="12" fillId="5" borderId="31" xfId="9" applyNumberFormat="1" applyFont="1" applyFill="1" applyBorder="1" applyAlignment="1">
      <alignment horizontal="center" vertical="center" shrinkToFit="1"/>
    </xf>
    <xf numFmtId="170" fontId="10" fillId="0" borderId="40" xfId="0" applyNumberFormat="1" applyFont="1" applyBorder="1" applyAlignment="1">
      <alignment horizontal="center" vertical="center" shrinkToFit="1"/>
    </xf>
    <xf numFmtId="170" fontId="10" fillId="0" borderId="41" xfId="0" applyNumberFormat="1" applyFont="1" applyBorder="1" applyAlignment="1">
      <alignment horizontal="center" vertical="center" shrinkToFit="1"/>
    </xf>
    <xf numFmtId="170" fontId="10" fillId="0" borderId="28" xfId="0" applyNumberFormat="1" applyFont="1" applyBorder="1" applyAlignment="1">
      <alignment horizontal="center" vertical="center" shrinkToFit="1"/>
    </xf>
    <xf numFmtId="170" fontId="10" fillId="0" borderId="29" xfId="0" applyNumberFormat="1" applyFont="1" applyBorder="1" applyAlignment="1">
      <alignment horizontal="center" vertical="center" shrinkToFit="1"/>
    </xf>
    <xf numFmtId="170" fontId="10" fillId="0" borderId="30" xfId="0" applyNumberFormat="1" applyFont="1" applyBorder="1" applyAlignment="1">
      <alignment horizontal="center" vertical="center" shrinkToFit="1"/>
    </xf>
    <xf numFmtId="170" fontId="10" fillId="0" borderId="61" xfId="0" applyNumberFormat="1" applyFont="1" applyBorder="1" applyAlignment="1">
      <alignment horizontal="center" vertical="center" shrinkToFit="1"/>
    </xf>
    <xf numFmtId="170" fontId="10" fillId="0" borderId="29" xfId="14" applyNumberFormat="1" applyFont="1" applyBorder="1" applyAlignment="1">
      <alignment horizontal="center" vertical="center" shrinkToFit="1"/>
    </xf>
    <xf numFmtId="170" fontId="10" fillId="0" borderId="30" xfId="14" applyNumberFormat="1" applyFont="1" applyBorder="1" applyAlignment="1">
      <alignment horizontal="center" vertical="center" shrinkToFit="1"/>
    </xf>
    <xf numFmtId="170" fontId="10" fillId="0" borderId="28" xfId="14" applyNumberFormat="1" applyFont="1" applyBorder="1" applyAlignment="1">
      <alignment horizontal="center" vertical="center" shrinkToFit="1"/>
    </xf>
    <xf numFmtId="170" fontId="10" fillId="0" borderId="42" xfId="0" applyNumberFormat="1" applyFont="1" applyBorder="1" applyAlignment="1">
      <alignment horizontal="center" vertical="center" shrinkToFit="1"/>
    </xf>
    <xf numFmtId="170" fontId="10" fillId="0" borderId="65" xfId="0" applyNumberFormat="1" applyFont="1" applyBorder="1" applyAlignment="1">
      <alignment horizontal="center" vertical="center" shrinkToFit="1"/>
    </xf>
    <xf numFmtId="170" fontId="10" fillId="0" borderId="40" xfId="14" applyNumberFormat="1" applyFont="1" applyBorder="1" applyAlignment="1">
      <alignment horizontal="center" vertical="center" shrinkToFit="1"/>
    </xf>
    <xf numFmtId="170" fontId="10" fillId="0" borderId="41" xfId="14" applyNumberFormat="1" applyFont="1" applyBorder="1" applyAlignment="1">
      <alignment horizontal="center" vertical="center" shrinkToFit="1"/>
    </xf>
    <xf numFmtId="170" fontId="10" fillId="0" borderId="42" xfId="14" applyNumberFormat="1" applyFont="1" applyBorder="1" applyAlignment="1">
      <alignment horizontal="center" vertical="center" shrinkToFit="1"/>
    </xf>
    <xf numFmtId="170" fontId="8" fillId="0" borderId="31" xfId="0" applyNumberFormat="1" applyFont="1" applyBorder="1" applyAlignment="1">
      <alignment horizontal="center" vertical="center" shrinkToFit="1"/>
    </xf>
    <xf numFmtId="170" fontId="10" fillId="0" borderId="31" xfId="0" applyNumberFormat="1" applyFont="1" applyBorder="1" applyAlignment="1">
      <alignment horizontal="center" vertical="center"/>
    </xf>
    <xf numFmtId="170" fontId="10" fillId="0" borderId="32" xfId="0" applyNumberFormat="1" applyFont="1" applyBorder="1" applyAlignment="1">
      <alignment horizontal="center" vertical="center"/>
    </xf>
    <xf numFmtId="170" fontId="10" fillId="5" borderId="51" xfId="0" applyNumberFormat="1" applyFont="1" applyFill="1" applyBorder="1" applyAlignment="1" applyProtection="1">
      <alignment horizontal="center" vertical="center"/>
      <protection locked="0"/>
    </xf>
    <xf numFmtId="179" fontId="8" fillId="0" borderId="20" xfId="1" applyNumberFormat="1" applyFont="1" applyFill="1" applyBorder="1" applyAlignment="1">
      <alignment horizontal="center" vertical="center" shrinkToFit="1"/>
    </xf>
    <xf numFmtId="179" fontId="8" fillId="0" borderId="10" xfId="1" applyNumberFormat="1" applyFont="1" applyFill="1" applyBorder="1" applyAlignment="1">
      <alignment horizontal="center" vertical="center" shrinkToFit="1"/>
    </xf>
    <xf numFmtId="179" fontId="8" fillId="0" borderId="21" xfId="1" applyNumberFormat="1" applyFont="1" applyFill="1" applyBorder="1" applyAlignment="1">
      <alignment horizontal="center" vertical="center" shrinkToFit="1"/>
    </xf>
    <xf numFmtId="175" fontId="10" fillId="0" borderId="33" xfId="9" applyNumberFormat="1" applyFont="1" applyBorder="1" applyAlignment="1">
      <alignment horizontal="center" vertical="center" shrinkToFit="1"/>
    </xf>
    <xf numFmtId="170" fontId="11" fillId="0" borderId="40" xfId="0" applyNumberFormat="1" applyFont="1" applyBorder="1" applyAlignment="1">
      <alignment horizontal="center" vertical="center" shrinkToFit="1"/>
    </xf>
    <xf numFmtId="170" fontId="11" fillId="0" borderId="41" xfId="0" applyNumberFormat="1" applyFont="1" applyBorder="1" applyAlignment="1">
      <alignment horizontal="center" vertical="center" shrinkToFit="1"/>
    </xf>
    <xf numFmtId="170" fontId="10" fillId="0" borderId="72" xfId="0" applyNumberFormat="1" applyFont="1" applyBorder="1" applyAlignment="1">
      <alignment horizontal="center" vertical="center" shrinkToFit="1"/>
    </xf>
    <xf numFmtId="173" fontId="38" fillId="2" borderId="34" xfId="1" applyNumberFormat="1" applyFont="1" applyFill="1" applyBorder="1" applyAlignment="1">
      <alignment horizontal="center" vertical="center"/>
    </xf>
    <xf numFmtId="180" fontId="38" fillId="0" borderId="0" xfId="6" applyNumberFormat="1" applyFont="1" applyAlignment="1">
      <alignment horizontal="center" vertical="center"/>
    </xf>
    <xf numFmtId="170" fontId="11" fillId="5" borderId="31" xfId="0" applyNumberFormat="1" applyFont="1" applyFill="1" applyBorder="1" applyAlignment="1">
      <alignment horizontal="center" vertical="center" shrinkToFit="1"/>
    </xf>
    <xf numFmtId="170" fontId="11" fillId="5" borderId="32" xfId="0" applyNumberFormat="1" applyFont="1" applyFill="1" applyBorder="1" applyAlignment="1">
      <alignment horizontal="center" vertical="center" shrinkToFit="1"/>
    </xf>
    <xf numFmtId="170" fontId="11" fillId="0" borderId="31" xfId="14" applyNumberFormat="1" applyFont="1" applyBorder="1" applyAlignment="1">
      <alignment horizontal="center" vertical="center"/>
    </xf>
    <xf numFmtId="170" fontId="11" fillId="0" borderId="32" xfId="14" applyNumberFormat="1" applyFont="1" applyBorder="1" applyAlignment="1">
      <alignment horizontal="center" vertical="center"/>
    </xf>
    <xf numFmtId="170" fontId="11" fillId="0" borderId="31" xfId="14" applyNumberFormat="1" applyFont="1" applyBorder="1" applyAlignment="1">
      <alignment horizontal="center" vertical="center" shrinkToFit="1"/>
    </xf>
    <xf numFmtId="170" fontId="11" fillId="0" borderId="32" xfId="14" applyNumberFormat="1" applyFont="1" applyBorder="1" applyAlignment="1">
      <alignment horizontal="center" vertical="center" shrinkToFit="1"/>
    </xf>
    <xf numFmtId="167" fontId="10" fillId="3" borderId="37" xfId="0" applyNumberFormat="1" applyFont="1" applyFill="1" applyBorder="1" applyAlignment="1">
      <alignment horizontal="center" vertical="center" shrinkToFit="1"/>
    </xf>
    <xf numFmtId="170" fontId="10" fillId="3" borderId="31" xfId="0" applyNumberFormat="1" applyFont="1" applyFill="1" applyBorder="1" applyAlignment="1">
      <alignment horizontal="center" vertical="center" shrinkToFit="1"/>
    </xf>
    <xf numFmtId="170" fontId="10" fillId="3" borderId="51" xfId="0" applyNumberFormat="1" applyFont="1" applyFill="1" applyBorder="1" applyAlignment="1">
      <alignment horizontal="center" vertical="center" shrinkToFit="1"/>
    </xf>
    <xf numFmtId="170" fontId="10" fillId="3" borderId="32" xfId="0" applyNumberFormat="1" applyFont="1" applyFill="1" applyBorder="1" applyAlignment="1">
      <alignment horizontal="center" vertical="center" shrinkToFit="1"/>
    </xf>
    <xf numFmtId="170" fontId="10" fillId="3" borderId="31" xfId="0" applyNumberFormat="1" applyFont="1" applyFill="1" applyBorder="1" applyAlignment="1" applyProtection="1">
      <alignment horizontal="center" vertical="center"/>
      <protection locked="0"/>
    </xf>
    <xf numFmtId="170" fontId="10" fillId="3" borderId="51" xfId="0" applyNumberFormat="1" applyFont="1" applyFill="1" applyBorder="1" applyAlignment="1" applyProtection="1">
      <alignment horizontal="center" vertical="center"/>
      <protection locked="0"/>
    </xf>
    <xf numFmtId="170" fontId="10" fillId="3" borderId="32" xfId="0" applyNumberFormat="1" applyFont="1" applyFill="1" applyBorder="1" applyAlignment="1" applyProtection="1">
      <alignment horizontal="center" vertical="center"/>
      <protection locked="0"/>
    </xf>
    <xf numFmtId="166" fontId="10" fillId="3" borderId="37" xfId="0" applyNumberFormat="1" applyFont="1" applyFill="1" applyBorder="1" applyAlignment="1">
      <alignment horizontal="center" vertical="center" shrinkToFit="1"/>
    </xf>
    <xf numFmtId="43" fontId="10" fillId="3" borderId="37" xfId="1" applyFont="1" applyFill="1" applyBorder="1" applyAlignment="1">
      <alignment horizontal="center" vertical="center" shrinkToFit="1"/>
    </xf>
    <xf numFmtId="170" fontId="13" fillId="3" borderId="31" xfId="0" applyNumberFormat="1" applyFont="1" applyFill="1" applyBorder="1" applyAlignment="1">
      <alignment horizontal="center" vertical="center" shrinkToFit="1"/>
    </xf>
    <xf numFmtId="170" fontId="13" fillId="3" borderId="51" xfId="0" applyNumberFormat="1" applyFont="1" applyFill="1" applyBorder="1" applyAlignment="1">
      <alignment horizontal="center" vertical="center" shrinkToFit="1"/>
    </xf>
    <xf numFmtId="170" fontId="13" fillId="3" borderId="32" xfId="0" applyNumberFormat="1" applyFont="1" applyFill="1" applyBorder="1" applyAlignment="1">
      <alignment horizontal="center" vertical="center" shrinkToFit="1"/>
    </xf>
    <xf numFmtId="170" fontId="13" fillId="5" borderId="31" xfId="0" applyNumberFormat="1" applyFont="1" applyFill="1" applyBorder="1" applyAlignment="1">
      <alignment horizontal="center" vertical="center" shrinkToFit="1"/>
    </xf>
    <xf numFmtId="170" fontId="13" fillId="5" borderId="51" xfId="0" applyNumberFormat="1" applyFont="1" applyFill="1" applyBorder="1" applyAlignment="1">
      <alignment horizontal="center" vertical="center" shrinkToFit="1"/>
    </xf>
    <xf numFmtId="170" fontId="13" fillId="5" borderId="32" xfId="0" applyNumberFormat="1" applyFont="1" applyFill="1" applyBorder="1" applyAlignment="1">
      <alignment horizontal="center" vertical="center" shrinkToFit="1"/>
    </xf>
    <xf numFmtId="177" fontId="10" fillId="3" borderId="24" xfId="0" applyNumberFormat="1" applyFont="1" applyFill="1" applyBorder="1" applyAlignment="1">
      <alignment horizontal="center" vertical="center" shrinkToFit="1"/>
    </xf>
    <xf numFmtId="175" fontId="10" fillId="3" borderId="23" xfId="0" applyNumberFormat="1" applyFont="1" applyFill="1" applyBorder="1" applyAlignment="1">
      <alignment horizontal="center" vertical="center" shrinkToFit="1"/>
    </xf>
    <xf numFmtId="175" fontId="10" fillId="3" borderId="0" xfId="0" applyNumberFormat="1" applyFont="1" applyFill="1" applyAlignment="1">
      <alignment horizontal="center" vertical="center" shrinkToFit="1"/>
    </xf>
    <xf numFmtId="175" fontId="10" fillId="3" borderId="24" xfId="0" applyNumberFormat="1" applyFont="1" applyFill="1" applyBorder="1" applyAlignment="1">
      <alignment horizontal="center" vertical="center" shrinkToFit="1"/>
    </xf>
    <xf numFmtId="175" fontId="10" fillId="3" borderId="23" xfId="1" applyNumberFormat="1" applyFont="1" applyFill="1" applyBorder="1" applyAlignment="1">
      <alignment horizontal="center" vertical="center" shrinkToFit="1"/>
    </xf>
    <xf numFmtId="175" fontId="10" fillId="3" borderId="0" xfId="1" applyNumberFormat="1" applyFont="1" applyFill="1" applyBorder="1" applyAlignment="1">
      <alignment horizontal="center" vertical="center" shrinkToFit="1"/>
    </xf>
    <xf numFmtId="175" fontId="10" fillId="3" borderId="24" xfId="1" applyNumberFormat="1" applyFont="1" applyFill="1" applyBorder="1" applyAlignment="1">
      <alignment horizontal="center" vertical="center" shrinkToFit="1"/>
    </xf>
    <xf numFmtId="170" fontId="10" fillId="3" borderId="0" xfId="0" applyNumberFormat="1" applyFont="1" applyFill="1" applyAlignment="1">
      <alignment horizontal="center" vertical="center"/>
    </xf>
    <xf numFmtId="177" fontId="14" fillId="10" borderId="24" xfId="0" applyNumberFormat="1" applyFont="1" applyFill="1" applyBorder="1" applyAlignment="1">
      <alignment horizontal="center" vertical="center" shrinkToFit="1"/>
    </xf>
    <xf numFmtId="0" fontId="34" fillId="3" borderId="22" xfId="0" applyFont="1" applyFill="1" applyBorder="1" applyAlignment="1">
      <alignment horizontal="center" vertical="center" shrinkToFit="1"/>
    </xf>
    <xf numFmtId="0" fontId="34" fillId="3" borderId="3" xfId="0" applyFont="1" applyFill="1" applyBorder="1" applyAlignment="1">
      <alignment horizontal="center" vertical="center" shrinkToFit="1"/>
    </xf>
    <xf numFmtId="0" fontId="34" fillId="3" borderId="27" xfId="0" applyFont="1" applyFill="1" applyBorder="1" applyAlignment="1">
      <alignment horizontal="center" vertical="center" shrinkToFit="1"/>
    </xf>
    <xf numFmtId="167" fontId="34" fillId="19" borderId="37" xfId="0" applyNumberFormat="1" applyFont="1" applyFill="1" applyBorder="1" applyAlignment="1">
      <alignment horizontal="center" vertical="center" shrinkToFit="1"/>
    </xf>
    <xf numFmtId="167" fontId="34" fillId="19" borderId="4" xfId="0" applyNumberFormat="1" applyFont="1" applyFill="1" applyBorder="1" applyAlignment="1">
      <alignment horizontal="center" vertical="center" shrinkToFit="1"/>
    </xf>
    <xf numFmtId="167" fontId="34" fillId="19" borderId="39" xfId="0" applyNumberFormat="1" applyFont="1" applyFill="1" applyBorder="1" applyAlignment="1">
      <alignment horizontal="center" vertical="center" shrinkToFit="1"/>
    </xf>
    <xf numFmtId="167" fontId="10" fillId="3" borderId="11" xfId="0" applyNumberFormat="1" applyFont="1" applyFill="1" applyBorder="1" applyAlignment="1">
      <alignment horizontal="center" vertical="center" shrinkToFit="1"/>
    </xf>
    <xf numFmtId="167" fontId="10" fillId="3" borderId="12" xfId="0" applyNumberFormat="1" applyFont="1" applyFill="1" applyBorder="1" applyAlignment="1">
      <alignment horizontal="center" vertical="center" shrinkToFit="1"/>
    </xf>
    <xf numFmtId="167" fontId="10" fillId="3" borderId="13" xfId="0" applyNumberFormat="1" applyFont="1" applyFill="1" applyBorder="1" applyAlignment="1">
      <alignment horizontal="center" vertical="center" shrinkToFit="1"/>
    </xf>
    <xf numFmtId="167" fontId="10" fillId="3" borderId="35" xfId="0" applyNumberFormat="1" applyFont="1" applyFill="1" applyBorder="1" applyAlignment="1">
      <alignment horizontal="center" vertical="center" shrinkToFit="1"/>
    </xf>
    <xf numFmtId="167" fontId="10" fillId="3" borderId="36" xfId="0" applyNumberFormat="1" applyFont="1" applyFill="1" applyBorder="1" applyAlignment="1">
      <alignment horizontal="center" vertical="center" shrinkToFit="1"/>
    </xf>
    <xf numFmtId="167" fontId="10" fillId="3" borderId="38" xfId="0" applyNumberFormat="1" applyFont="1" applyFill="1" applyBorder="1" applyAlignment="1">
      <alignment horizontal="center" vertical="center" shrinkToFit="1"/>
    </xf>
    <xf numFmtId="1" fontId="16" fillId="3" borderId="37" xfId="0" applyNumberFormat="1" applyFont="1" applyFill="1" applyBorder="1" applyAlignment="1">
      <alignment horizontal="center" vertical="center" shrinkToFit="1"/>
    </xf>
    <xf numFmtId="1" fontId="16" fillId="3" borderId="4" xfId="0" applyNumberFormat="1" applyFont="1" applyFill="1" applyBorder="1" applyAlignment="1">
      <alignment horizontal="center" vertical="center" shrinkToFit="1"/>
    </xf>
    <xf numFmtId="1" fontId="16" fillId="3" borderId="9" xfId="0" applyNumberFormat="1" applyFont="1" applyFill="1" applyBorder="1" applyAlignment="1">
      <alignment horizontal="center" vertical="center" shrinkToFit="1"/>
    </xf>
    <xf numFmtId="167" fontId="10" fillId="3" borderId="37" xfId="0" applyNumberFormat="1" applyFont="1" applyFill="1" applyBorder="1" applyAlignment="1">
      <alignment horizontal="center" vertical="center" shrinkToFit="1"/>
    </xf>
    <xf numFmtId="167" fontId="10" fillId="3" borderId="4" xfId="0" applyNumberFormat="1" applyFont="1" applyFill="1" applyBorder="1" applyAlignment="1">
      <alignment horizontal="center" vertical="center" shrinkToFit="1"/>
    </xf>
    <xf numFmtId="167" fontId="10" fillId="3" borderId="9" xfId="0" applyNumberFormat="1" applyFont="1" applyFill="1" applyBorder="1" applyAlignment="1">
      <alignment horizontal="center" vertical="center" shrinkToFit="1"/>
    </xf>
    <xf numFmtId="164" fontId="10" fillId="3" borderId="37" xfId="0" applyNumberFormat="1" applyFont="1" applyFill="1" applyBorder="1" applyAlignment="1">
      <alignment horizontal="center" vertical="center" shrinkToFit="1"/>
    </xf>
    <xf numFmtId="164" fontId="10" fillId="3" borderId="4" xfId="0" applyNumberFormat="1" applyFont="1" applyFill="1" applyBorder="1" applyAlignment="1">
      <alignment horizontal="center" vertical="center" shrinkToFit="1"/>
    </xf>
    <xf numFmtId="164" fontId="10" fillId="3" borderId="9" xfId="0" applyNumberFormat="1" applyFont="1" applyFill="1" applyBorder="1" applyAlignment="1">
      <alignment horizontal="center" vertical="center" shrinkToFit="1"/>
    </xf>
    <xf numFmtId="167" fontId="34" fillId="8" borderId="37" xfId="0" applyNumberFormat="1" applyFont="1" applyFill="1" applyBorder="1" applyAlignment="1">
      <alignment horizontal="center" vertical="center" shrinkToFit="1"/>
    </xf>
    <xf numFmtId="167" fontId="34" fillId="8" borderId="4" xfId="0" applyNumberFormat="1" applyFont="1" applyFill="1" applyBorder="1" applyAlignment="1">
      <alignment horizontal="center" vertical="center" shrinkToFit="1"/>
    </xf>
    <xf numFmtId="167" fontId="34" fillId="8" borderId="39" xfId="0" applyNumberFormat="1" applyFont="1" applyFill="1" applyBorder="1" applyAlignment="1">
      <alignment horizontal="center" vertical="center" shrinkToFit="1"/>
    </xf>
    <xf numFmtId="167" fontId="34" fillId="11" borderId="37" xfId="0" applyNumberFormat="1" applyFont="1" applyFill="1" applyBorder="1" applyAlignment="1">
      <alignment horizontal="center" vertical="center" shrinkToFit="1"/>
    </xf>
    <xf numFmtId="167" fontId="34" fillId="11" borderId="4" xfId="0" applyNumberFormat="1" applyFont="1" applyFill="1" applyBorder="1" applyAlignment="1">
      <alignment horizontal="center" vertical="center" shrinkToFit="1"/>
    </xf>
    <xf numFmtId="167" fontId="34" fillId="11" borderId="39" xfId="0" applyNumberFormat="1" applyFont="1" applyFill="1" applyBorder="1" applyAlignment="1">
      <alignment horizontal="center" vertical="center" shrinkToFit="1"/>
    </xf>
    <xf numFmtId="167" fontId="34" fillId="10" borderId="18" xfId="0" applyNumberFormat="1" applyFont="1" applyFill="1" applyBorder="1" applyAlignment="1">
      <alignment horizontal="center" vertical="center" shrinkToFit="1"/>
    </xf>
    <xf numFmtId="167" fontId="34" fillId="10" borderId="9" xfId="0" applyNumberFormat="1" applyFont="1" applyFill="1" applyBorder="1" applyAlignment="1">
      <alignment horizontal="center" vertical="center" shrinkToFit="1"/>
    </xf>
    <xf numFmtId="167" fontId="34" fillId="10" borderId="1" xfId="0" applyNumberFormat="1" applyFont="1" applyFill="1" applyBorder="1" applyAlignment="1">
      <alignment horizontal="center" vertical="center" shrinkToFit="1"/>
    </xf>
    <xf numFmtId="167" fontId="34" fillId="10" borderId="19" xfId="0" applyNumberFormat="1" applyFont="1" applyFill="1" applyBorder="1" applyAlignment="1">
      <alignment horizontal="center" vertical="center" shrinkToFit="1"/>
    </xf>
    <xf numFmtId="167" fontId="10" fillId="3" borderId="1" xfId="0" applyNumberFormat="1" applyFont="1" applyFill="1" applyBorder="1" applyAlignment="1">
      <alignment horizontal="center" vertical="center" shrinkToFit="1"/>
    </xf>
    <xf numFmtId="167" fontId="10" fillId="3" borderId="19" xfId="0" applyNumberFormat="1" applyFont="1" applyFill="1" applyBorder="1" applyAlignment="1">
      <alignment horizontal="center" vertical="center" shrinkToFit="1"/>
    </xf>
    <xf numFmtId="167" fontId="10" fillId="3" borderId="18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64" fontId="10" fillId="3" borderId="18" xfId="0" applyNumberFormat="1" applyFont="1" applyFill="1" applyBorder="1" applyAlignment="1">
      <alignment horizontal="center" vertical="center" shrinkToFit="1"/>
    </xf>
    <xf numFmtId="164" fontId="10" fillId="3" borderId="1" xfId="0" applyNumberFormat="1" applyFont="1" applyFill="1" applyBorder="1" applyAlignment="1">
      <alignment horizontal="center" vertical="center" shrinkToFit="1"/>
    </xf>
    <xf numFmtId="167" fontId="34" fillId="5" borderId="37" xfId="0" applyNumberFormat="1" applyFont="1" applyFill="1" applyBorder="1" applyAlignment="1">
      <alignment horizontal="center" vertical="center" shrinkToFit="1"/>
    </xf>
    <xf numFmtId="167" fontId="34" fillId="5" borderId="4" xfId="0" applyNumberFormat="1" applyFont="1" applyFill="1" applyBorder="1" applyAlignment="1">
      <alignment horizontal="center" vertical="center" shrinkToFit="1"/>
    </xf>
    <xf numFmtId="167" fontId="34" fillId="5" borderId="39" xfId="0" applyNumberFormat="1" applyFont="1" applyFill="1" applyBorder="1" applyAlignment="1">
      <alignment horizontal="center" vertical="center" shrinkToFit="1"/>
    </xf>
    <xf numFmtId="167" fontId="34" fillId="2" borderId="37" xfId="0" applyNumberFormat="1" applyFont="1" applyFill="1" applyBorder="1" applyAlignment="1">
      <alignment horizontal="center" vertical="center" shrinkToFit="1"/>
    </xf>
    <xf numFmtId="167" fontId="34" fillId="2" borderId="4" xfId="0" applyNumberFormat="1" applyFont="1" applyFill="1" applyBorder="1" applyAlignment="1">
      <alignment horizontal="center" vertical="center" shrinkToFit="1"/>
    </xf>
    <xf numFmtId="167" fontId="34" fillId="2" borderId="39" xfId="0" applyNumberFormat="1" applyFont="1" applyFill="1" applyBorder="1" applyAlignment="1">
      <alignment horizontal="center" vertical="center" shrinkToFit="1"/>
    </xf>
    <xf numFmtId="167" fontId="34" fillId="7" borderId="37" xfId="0" applyNumberFormat="1" applyFont="1" applyFill="1" applyBorder="1" applyAlignment="1">
      <alignment horizontal="center" vertical="center" shrinkToFit="1"/>
    </xf>
    <xf numFmtId="167" fontId="34" fillId="7" borderId="4" xfId="0" applyNumberFormat="1" applyFont="1" applyFill="1" applyBorder="1" applyAlignment="1">
      <alignment horizontal="center" vertical="center" shrinkToFit="1"/>
    </xf>
    <xf numFmtId="167" fontId="34" fillId="7" borderId="39" xfId="0" applyNumberFormat="1" applyFont="1" applyFill="1" applyBorder="1" applyAlignment="1">
      <alignment horizontal="center" vertical="center" shrinkToFit="1"/>
    </xf>
    <xf numFmtId="0" fontId="34" fillId="3" borderId="16" xfId="0" applyFont="1" applyFill="1" applyBorder="1" applyAlignment="1">
      <alignment horizontal="center" vertical="center" shrinkToFit="1"/>
    </xf>
    <xf numFmtId="0" fontId="34" fillId="3" borderId="8" xfId="0" applyFont="1" applyFill="1" applyBorder="1" applyAlignment="1">
      <alignment horizontal="center" vertical="center" shrinkToFit="1"/>
    </xf>
    <xf numFmtId="0" fontId="34" fillId="3" borderId="17" xfId="0" applyFont="1" applyFill="1" applyBorder="1" applyAlignment="1">
      <alignment horizontal="center" vertical="center" shrinkToFit="1"/>
    </xf>
    <xf numFmtId="167" fontId="34" fillId="9" borderId="37" xfId="0" applyNumberFormat="1" applyFont="1" applyFill="1" applyBorder="1" applyAlignment="1">
      <alignment horizontal="center" vertical="center" shrinkToFit="1"/>
    </xf>
    <xf numFmtId="167" fontId="34" fillId="9" borderId="4" xfId="0" applyNumberFormat="1" applyFont="1" applyFill="1" applyBorder="1" applyAlignment="1">
      <alignment horizontal="center" vertical="center" shrinkToFit="1"/>
    </xf>
    <xf numFmtId="167" fontId="34" fillId="9" borderId="39" xfId="0" applyNumberFormat="1" applyFont="1" applyFill="1" applyBorder="1" applyAlignment="1">
      <alignment horizontal="center" vertical="center" shrinkToFit="1"/>
    </xf>
    <xf numFmtId="167" fontId="34" fillId="2" borderId="18" xfId="0" applyNumberFormat="1" applyFont="1" applyFill="1" applyBorder="1" applyAlignment="1">
      <alignment horizontal="center" vertical="center" shrinkToFit="1"/>
    </xf>
    <xf numFmtId="167" fontId="34" fillId="2" borderId="1" xfId="0" applyNumberFormat="1" applyFont="1" applyFill="1" applyBorder="1" applyAlignment="1">
      <alignment horizontal="center" vertical="center" shrinkToFit="1"/>
    </xf>
    <xf numFmtId="167" fontId="34" fillId="5" borderId="18" xfId="0" applyNumberFormat="1" applyFont="1" applyFill="1" applyBorder="1" applyAlignment="1">
      <alignment horizontal="center" vertical="center" shrinkToFit="1"/>
    </xf>
    <xf numFmtId="167" fontId="34" fillId="5" borderId="1" xfId="0" applyNumberFormat="1" applyFont="1" applyFill="1" applyBorder="1" applyAlignment="1">
      <alignment horizontal="center" vertical="center" shrinkToFit="1"/>
    </xf>
    <xf numFmtId="167" fontId="34" fillId="5" borderId="19" xfId="0" applyNumberFormat="1" applyFont="1" applyFill="1" applyBorder="1" applyAlignment="1">
      <alignment horizontal="center" vertical="center" shrinkToFit="1"/>
    </xf>
    <xf numFmtId="167" fontId="34" fillId="18" borderId="37" xfId="9" applyNumberFormat="1" applyFont="1" applyFill="1" applyBorder="1" applyAlignment="1">
      <alignment horizontal="center" vertical="center" wrapText="1" shrinkToFit="1"/>
    </xf>
    <xf numFmtId="167" fontId="34" fillId="18" borderId="4" xfId="9" applyNumberFormat="1" applyFont="1" applyFill="1" applyBorder="1" applyAlignment="1">
      <alignment horizontal="center" vertical="center" wrapText="1" shrinkToFit="1"/>
    </xf>
    <xf numFmtId="167" fontId="34" fillId="18" borderId="39" xfId="9" applyNumberFormat="1" applyFont="1" applyFill="1" applyBorder="1" applyAlignment="1">
      <alignment horizontal="center" vertical="center" wrapText="1" shrinkToFit="1"/>
    </xf>
    <xf numFmtId="0" fontId="34" fillId="3" borderId="22" xfId="14" applyFont="1" applyFill="1" applyBorder="1" applyAlignment="1">
      <alignment horizontal="center" vertical="center" shrinkToFit="1"/>
    </xf>
    <xf numFmtId="0" fontId="34" fillId="3" borderId="3" xfId="14" applyFont="1" applyFill="1" applyBorder="1" applyAlignment="1">
      <alignment horizontal="center" vertical="center" shrinkToFit="1"/>
    </xf>
    <xf numFmtId="0" fontId="34" fillId="3" borderId="27" xfId="14" applyFont="1" applyFill="1" applyBorder="1" applyAlignment="1">
      <alignment horizontal="center" vertical="center" shrinkToFit="1"/>
    </xf>
    <xf numFmtId="167" fontId="10" fillId="3" borderId="1" xfId="14" applyNumberFormat="1" applyFont="1" applyFill="1" applyBorder="1" applyAlignment="1">
      <alignment horizontal="center" vertical="center" shrinkToFit="1"/>
    </xf>
    <xf numFmtId="167" fontId="10" fillId="3" borderId="19" xfId="14" applyNumberFormat="1" applyFont="1" applyFill="1" applyBorder="1" applyAlignment="1">
      <alignment horizontal="center" vertical="center" shrinkToFit="1"/>
    </xf>
    <xf numFmtId="1" fontId="16" fillId="3" borderId="37" xfId="14" applyNumberFormat="1" applyFont="1" applyFill="1" applyBorder="1" applyAlignment="1">
      <alignment horizontal="center" vertical="center" shrinkToFit="1"/>
    </xf>
    <xf numFmtId="1" fontId="16" fillId="3" borderId="9" xfId="14" applyNumberFormat="1" applyFont="1" applyFill="1" applyBorder="1" applyAlignment="1">
      <alignment horizontal="center" vertical="center" shrinkToFit="1"/>
    </xf>
    <xf numFmtId="167" fontId="10" fillId="3" borderId="18" xfId="14" applyNumberFormat="1" applyFont="1" applyFill="1" applyBorder="1" applyAlignment="1">
      <alignment horizontal="center" vertical="center" shrinkToFit="1"/>
    </xf>
    <xf numFmtId="0" fontId="10" fillId="0" borderId="1" xfId="14" applyFont="1" applyBorder="1" applyAlignment="1">
      <alignment horizontal="center" vertical="center" shrinkToFit="1"/>
    </xf>
    <xf numFmtId="164" fontId="12" fillId="3" borderId="37" xfId="14" applyNumberFormat="1" applyFont="1" applyFill="1" applyBorder="1" applyAlignment="1">
      <alignment horizontal="center" vertical="center" shrinkToFit="1"/>
    </xf>
    <xf numFmtId="164" fontId="12" fillId="3" borderId="9" xfId="14" applyNumberFormat="1" applyFont="1" applyFill="1" applyBorder="1" applyAlignment="1">
      <alignment horizontal="center" vertical="center" shrinkToFit="1"/>
    </xf>
    <xf numFmtId="164" fontId="12" fillId="3" borderId="79" xfId="14" applyNumberFormat="1" applyFont="1" applyFill="1" applyBorder="1" applyAlignment="1">
      <alignment horizontal="center" vertical="center" shrinkToFit="1"/>
    </xf>
    <xf numFmtId="164" fontId="12" fillId="3" borderId="80" xfId="14" applyNumberFormat="1" applyFont="1" applyFill="1" applyBorder="1" applyAlignment="1">
      <alignment horizontal="center" vertical="center" shrinkToFit="1"/>
    </xf>
    <xf numFmtId="0" fontId="34" fillId="3" borderId="22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4" fillId="3" borderId="27" xfId="0" applyFont="1" applyFill="1" applyBorder="1" applyAlignment="1">
      <alignment horizontal="center" vertical="center"/>
    </xf>
    <xf numFmtId="167" fontId="34" fillId="18" borderId="37" xfId="9" applyNumberFormat="1" applyFont="1" applyFill="1" applyBorder="1" applyAlignment="1">
      <alignment horizontal="center" vertical="center" shrinkToFit="1"/>
    </xf>
    <xf numFmtId="167" fontId="34" fillId="18" borderId="4" xfId="9" applyNumberFormat="1" applyFont="1" applyFill="1" applyBorder="1" applyAlignment="1">
      <alignment horizontal="center" vertical="center" shrinkToFit="1"/>
    </xf>
    <xf numFmtId="167" fontId="34" fillId="18" borderId="39" xfId="9" applyNumberFormat="1" applyFont="1" applyFill="1" applyBorder="1" applyAlignment="1">
      <alignment horizontal="center" vertical="center" shrinkToFit="1"/>
    </xf>
    <xf numFmtId="164" fontId="12" fillId="3" borderId="37" xfId="0" applyNumberFormat="1" applyFont="1" applyFill="1" applyBorder="1" applyAlignment="1">
      <alignment horizontal="center" vertical="center" shrinkToFit="1"/>
    </xf>
    <xf numFmtId="164" fontId="12" fillId="3" borderId="4" xfId="0" applyNumberFormat="1" applyFont="1" applyFill="1" applyBorder="1" applyAlignment="1">
      <alignment horizontal="center" vertical="center" shrinkToFit="1"/>
    </xf>
    <xf numFmtId="164" fontId="12" fillId="3" borderId="9" xfId="0" applyNumberFormat="1" applyFont="1" applyFill="1" applyBorder="1" applyAlignment="1">
      <alignment horizontal="center" vertical="center" shrinkToFit="1"/>
    </xf>
    <xf numFmtId="167" fontId="34" fillId="7" borderId="37" xfId="14" applyNumberFormat="1" applyFont="1" applyFill="1" applyBorder="1" applyAlignment="1">
      <alignment horizontal="center" vertical="center" shrinkToFit="1"/>
    </xf>
    <xf numFmtId="167" fontId="34" fillId="7" borderId="4" xfId="14" applyNumberFormat="1" applyFont="1" applyFill="1" applyBorder="1" applyAlignment="1">
      <alignment horizontal="center" vertical="center" shrinkToFit="1"/>
    </xf>
    <xf numFmtId="167" fontId="34" fillId="7" borderId="39" xfId="14" applyNumberFormat="1" applyFont="1" applyFill="1" applyBorder="1" applyAlignment="1">
      <alignment horizontal="center" vertical="center" shrinkToFit="1"/>
    </xf>
    <xf numFmtId="167" fontId="10" fillId="3" borderId="11" xfId="14" applyNumberFormat="1" applyFont="1" applyFill="1" applyBorder="1" applyAlignment="1">
      <alignment horizontal="center" vertical="center" shrinkToFit="1"/>
    </xf>
    <xf numFmtId="167" fontId="10" fillId="3" borderId="12" xfId="14" applyNumberFormat="1" applyFont="1" applyFill="1" applyBorder="1" applyAlignment="1">
      <alignment horizontal="center" vertical="center" shrinkToFit="1"/>
    </xf>
    <xf numFmtId="167" fontId="10" fillId="3" borderId="13" xfId="14" applyNumberFormat="1" applyFont="1" applyFill="1" applyBorder="1" applyAlignment="1">
      <alignment horizontal="center" vertical="center" shrinkToFit="1"/>
    </xf>
    <xf numFmtId="167" fontId="10" fillId="3" borderId="35" xfId="14" applyNumberFormat="1" applyFont="1" applyFill="1" applyBorder="1" applyAlignment="1">
      <alignment horizontal="center" vertical="center" shrinkToFit="1"/>
    </xf>
    <xf numFmtId="167" fontId="10" fillId="3" borderId="36" xfId="14" applyNumberFormat="1" applyFont="1" applyFill="1" applyBorder="1" applyAlignment="1">
      <alignment horizontal="center" vertical="center" shrinkToFit="1"/>
    </xf>
    <xf numFmtId="167" fontId="10" fillId="3" borderId="38" xfId="14" applyNumberFormat="1" applyFont="1" applyFill="1" applyBorder="1" applyAlignment="1">
      <alignment horizontal="center" vertical="center" shrinkToFit="1"/>
    </xf>
    <xf numFmtId="164" fontId="12" fillId="3" borderId="4" xfId="14" applyNumberFormat="1" applyFont="1" applyFill="1" applyBorder="1" applyAlignment="1">
      <alignment horizontal="center" vertical="center" shrinkToFit="1"/>
    </xf>
    <xf numFmtId="0" fontId="34" fillId="3" borderId="16" xfId="0" applyFont="1" applyFill="1" applyBorder="1" applyAlignment="1">
      <alignment horizontal="center" vertical="center" wrapText="1" shrinkToFit="1"/>
    </xf>
    <xf numFmtId="0" fontId="34" fillId="3" borderId="77" xfId="0" applyFont="1" applyFill="1" applyBorder="1" applyAlignment="1">
      <alignment horizontal="center" vertical="center" shrinkToFit="1"/>
    </xf>
    <xf numFmtId="1" fontId="16" fillId="3" borderId="18" xfId="0" applyNumberFormat="1" applyFont="1" applyFill="1" applyBorder="1" applyAlignment="1">
      <alignment horizontal="center" vertical="center" shrinkToFit="1"/>
    </xf>
    <xf numFmtId="1" fontId="16" fillId="3" borderId="1" xfId="0" applyNumberFormat="1" applyFont="1" applyFill="1" applyBorder="1" applyAlignment="1">
      <alignment horizontal="center" vertical="center" shrinkToFit="1"/>
    </xf>
    <xf numFmtId="0" fontId="34" fillId="3" borderId="22" xfId="9" applyFont="1" applyFill="1" applyBorder="1" applyAlignment="1">
      <alignment horizontal="center" vertical="center"/>
    </xf>
    <xf numFmtId="0" fontId="34" fillId="3" borderId="3" xfId="9" applyFont="1" applyFill="1" applyBorder="1" applyAlignment="1">
      <alignment horizontal="center" vertical="center"/>
    </xf>
    <xf numFmtId="0" fontId="34" fillId="3" borderId="27" xfId="9" applyFont="1" applyFill="1" applyBorder="1" applyAlignment="1">
      <alignment horizontal="center" vertical="center"/>
    </xf>
    <xf numFmtId="167" fontId="34" fillId="17" borderId="37" xfId="0" applyNumberFormat="1" applyFont="1" applyFill="1" applyBorder="1" applyAlignment="1">
      <alignment horizontal="center" vertical="center" shrinkToFit="1"/>
    </xf>
    <xf numFmtId="167" fontId="34" fillId="17" borderId="4" xfId="0" applyNumberFormat="1" applyFont="1" applyFill="1" applyBorder="1" applyAlignment="1">
      <alignment horizontal="center" vertical="center" shrinkToFit="1"/>
    </xf>
    <xf numFmtId="167" fontId="10" fillId="3" borderId="11" xfId="9" applyNumberFormat="1" applyFont="1" applyFill="1" applyBorder="1" applyAlignment="1">
      <alignment horizontal="center" vertical="center" shrinkToFit="1"/>
    </xf>
    <xf numFmtId="167" fontId="10" fillId="3" borderId="12" xfId="9" applyNumberFormat="1" applyFont="1" applyFill="1" applyBorder="1" applyAlignment="1">
      <alignment horizontal="center" vertical="center" shrinkToFit="1"/>
    </xf>
    <xf numFmtId="167" fontId="10" fillId="3" borderId="13" xfId="9" applyNumberFormat="1" applyFont="1" applyFill="1" applyBorder="1" applyAlignment="1">
      <alignment horizontal="center" vertical="center" shrinkToFit="1"/>
    </xf>
    <xf numFmtId="167" fontId="10" fillId="3" borderId="35" xfId="9" applyNumberFormat="1" applyFont="1" applyFill="1" applyBorder="1" applyAlignment="1">
      <alignment horizontal="center" vertical="center" shrinkToFit="1"/>
    </xf>
    <xf numFmtId="167" fontId="10" fillId="3" borderId="36" xfId="9" applyNumberFormat="1" applyFont="1" applyFill="1" applyBorder="1" applyAlignment="1">
      <alignment horizontal="center" vertical="center" shrinkToFit="1"/>
    </xf>
    <xf numFmtId="167" fontId="10" fillId="3" borderId="38" xfId="9" applyNumberFormat="1" applyFont="1" applyFill="1" applyBorder="1" applyAlignment="1">
      <alignment horizontal="center" vertical="center" shrinkToFit="1"/>
    </xf>
    <xf numFmtId="166" fontId="16" fillId="3" borderId="37" xfId="9" applyNumberFormat="1" applyFont="1" applyFill="1" applyBorder="1" applyAlignment="1">
      <alignment horizontal="center" vertical="center" shrinkToFit="1"/>
    </xf>
    <xf numFmtId="166" fontId="16" fillId="3" borderId="9" xfId="9" applyNumberFormat="1" applyFont="1" applyFill="1" applyBorder="1" applyAlignment="1">
      <alignment horizontal="center" vertical="center" shrinkToFit="1"/>
    </xf>
    <xf numFmtId="167" fontId="10" fillId="3" borderId="37" xfId="9" applyNumberFormat="1" applyFont="1" applyFill="1" applyBorder="1" applyAlignment="1">
      <alignment horizontal="center" vertical="center" shrinkToFit="1"/>
    </xf>
    <xf numFmtId="167" fontId="10" fillId="3" borderId="9" xfId="9" applyNumberFormat="1" applyFont="1" applyFill="1" applyBorder="1" applyAlignment="1">
      <alignment horizontal="center" vertical="center" shrinkToFit="1"/>
    </xf>
    <xf numFmtId="164" fontId="10" fillId="3" borderId="37" xfId="9" applyNumberFormat="1" applyFont="1" applyFill="1" applyBorder="1" applyAlignment="1">
      <alignment horizontal="center" vertical="center" shrinkToFit="1"/>
    </xf>
    <xf numFmtId="164" fontId="10" fillId="3" borderId="9" xfId="9" applyNumberFormat="1" applyFont="1" applyFill="1" applyBorder="1" applyAlignment="1">
      <alignment horizontal="center" vertical="center" shrinkToFit="1"/>
    </xf>
    <xf numFmtId="167" fontId="34" fillId="17" borderId="39" xfId="0" applyNumberFormat="1" applyFont="1" applyFill="1" applyBorder="1" applyAlignment="1">
      <alignment horizontal="center" vertical="center" shrinkToFit="1"/>
    </xf>
    <xf numFmtId="167" fontId="34" fillId="7" borderId="37" xfId="9" applyNumberFormat="1" applyFont="1" applyFill="1" applyBorder="1" applyAlignment="1">
      <alignment horizontal="center" vertical="center" shrinkToFit="1"/>
    </xf>
    <xf numFmtId="167" fontId="34" fillId="7" borderId="4" xfId="9" applyNumberFormat="1" applyFont="1" applyFill="1" applyBorder="1" applyAlignment="1">
      <alignment horizontal="center" vertical="center" shrinkToFit="1"/>
    </xf>
    <xf numFmtId="167" fontId="34" fillId="7" borderId="39" xfId="9" applyNumberFormat="1" applyFont="1" applyFill="1" applyBorder="1" applyAlignment="1">
      <alignment horizontal="center" vertical="center" shrinkToFit="1"/>
    </xf>
    <xf numFmtId="1" fontId="28" fillId="13" borderId="25" xfId="2" applyNumberFormat="1" applyFont="1" applyFill="1" applyBorder="1" applyAlignment="1">
      <alignment horizontal="center" vertical="center" wrapText="1" shrinkToFit="1"/>
    </xf>
    <xf numFmtId="1" fontId="28" fillId="13" borderId="24" xfId="2" applyNumberFormat="1" applyFont="1" applyFill="1" applyBorder="1" applyAlignment="1">
      <alignment horizontal="center" vertical="center" wrapText="1" shrinkToFit="1"/>
    </xf>
    <xf numFmtId="43" fontId="8" fillId="14" borderId="23" xfId="1" applyFont="1" applyFill="1" applyBorder="1" applyAlignment="1">
      <alignment horizontal="center" vertical="center" wrapText="1" shrinkToFit="1"/>
    </xf>
    <xf numFmtId="43" fontId="8" fillId="6" borderId="0" xfId="1" applyFont="1" applyFill="1" applyBorder="1" applyAlignment="1">
      <alignment horizontal="center" vertical="center" wrapText="1" shrinkToFit="1"/>
    </xf>
    <xf numFmtId="43" fontId="8" fillId="3" borderId="24" xfId="1" applyFont="1" applyFill="1" applyBorder="1" applyAlignment="1">
      <alignment horizontal="center" vertical="center" wrapText="1" shrinkToFit="1"/>
    </xf>
    <xf numFmtId="43" fontId="8" fillId="7" borderId="50" xfId="1" applyFont="1" applyFill="1" applyBorder="1" applyAlignment="1">
      <alignment horizontal="center" vertical="center"/>
    </xf>
    <xf numFmtId="43" fontId="8" fillId="7" borderId="3" xfId="1" applyFont="1" applyFill="1" applyBorder="1" applyAlignment="1">
      <alignment horizontal="center" vertical="center"/>
    </xf>
    <xf numFmtId="43" fontId="8" fillId="7" borderId="27" xfId="1" applyFont="1" applyFill="1" applyBorder="1" applyAlignment="1">
      <alignment horizontal="center" vertical="center"/>
    </xf>
    <xf numFmtId="1" fontId="28" fillId="5" borderId="15" xfId="2" applyNumberFormat="1" applyFont="1" applyFill="1" applyBorder="1" applyAlignment="1">
      <alignment horizontal="center" vertical="center" wrapText="1" shrinkToFit="1"/>
    </xf>
    <xf numFmtId="1" fontId="28" fillId="5" borderId="0" xfId="2" applyNumberFormat="1" applyFont="1" applyFill="1" applyBorder="1" applyAlignment="1">
      <alignment horizontal="center" vertical="center" wrapText="1" shrinkToFit="1"/>
    </xf>
    <xf numFmtId="1" fontId="28" fillId="11" borderId="15" xfId="2" applyNumberFormat="1" applyFont="1" applyFill="1" applyBorder="1" applyAlignment="1">
      <alignment horizontal="center" vertical="center" wrapText="1" shrinkToFit="1"/>
    </xf>
    <xf numFmtId="1" fontId="28" fillId="11" borderId="0" xfId="2" applyNumberFormat="1" applyFont="1" applyFill="1" applyBorder="1" applyAlignment="1">
      <alignment horizontal="center" vertical="center" wrapText="1" shrinkToFit="1"/>
    </xf>
    <xf numFmtId="1" fontId="8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" fontId="48" fillId="0" borderId="44" xfId="0" applyNumberFormat="1" applyFont="1" applyBorder="1" applyAlignment="1">
      <alignment horizontal="center" vertical="center"/>
    </xf>
    <xf numFmtId="1" fontId="48" fillId="0" borderId="45" xfId="0" applyNumberFormat="1" applyFont="1" applyBorder="1" applyAlignment="1">
      <alignment horizontal="center" vertical="center"/>
    </xf>
    <xf numFmtId="1" fontId="48" fillId="0" borderId="46" xfId="0" applyNumberFormat="1" applyFont="1" applyBorder="1" applyAlignment="1">
      <alignment horizontal="center" vertical="center"/>
    </xf>
    <xf numFmtId="1" fontId="48" fillId="0" borderId="47" xfId="0" applyNumberFormat="1" applyFont="1" applyBorder="1" applyAlignment="1">
      <alignment horizontal="center" vertical="center"/>
    </xf>
    <xf numFmtId="1" fontId="48" fillId="0" borderId="48" xfId="0" applyNumberFormat="1" applyFont="1" applyBorder="1" applyAlignment="1">
      <alignment horizontal="center" vertical="center"/>
    </xf>
    <xf numFmtId="1" fontId="48" fillId="0" borderId="49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 shrinkToFit="1"/>
    </xf>
    <xf numFmtId="177" fontId="8" fillId="0" borderId="24" xfId="0" applyNumberFormat="1" applyFont="1" applyBorder="1" applyAlignment="1">
      <alignment horizontal="center" vertical="center" shrinkToFit="1"/>
    </xf>
    <xf numFmtId="167" fontId="8" fillId="0" borderId="26" xfId="0" applyNumberFormat="1" applyFont="1" applyBorder="1" applyAlignment="1">
      <alignment horizontal="center" vertical="center" wrapText="1" shrinkToFit="1"/>
    </xf>
    <xf numFmtId="167" fontId="8" fillId="0" borderId="23" xfId="0" applyNumberFormat="1" applyFont="1" applyBorder="1" applyAlignment="1">
      <alignment horizontal="center" vertical="center" wrapText="1" shrinkToFit="1"/>
    </xf>
    <xf numFmtId="167" fontId="8" fillId="0" borderId="15" xfId="0" applyNumberFormat="1" applyFont="1" applyBorder="1" applyAlignment="1">
      <alignment horizontal="center" vertical="center" wrapText="1" shrinkToFit="1"/>
    </xf>
    <xf numFmtId="167" fontId="8" fillId="0" borderId="0" xfId="0" applyNumberFormat="1" applyFont="1" applyAlignment="1">
      <alignment horizontal="center" vertical="center" wrapText="1" shrinkToFit="1"/>
    </xf>
    <xf numFmtId="167" fontId="16" fillId="0" borderId="25" xfId="0" applyNumberFormat="1" applyFont="1" applyBorder="1" applyAlignment="1">
      <alignment horizontal="center" vertical="center" wrapText="1" shrinkToFit="1"/>
    </xf>
    <xf numFmtId="167" fontId="16" fillId="0" borderId="24" xfId="0" applyNumberFormat="1" applyFont="1" applyBorder="1" applyAlignment="1">
      <alignment horizontal="center" vertical="center" wrapText="1" shrinkToFit="1"/>
    </xf>
    <xf numFmtId="1" fontId="28" fillId="2" borderId="26" xfId="2" applyNumberFormat="1" applyFont="1" applyFill="1" applyBorder="1" applyAlignment="1">
      <alignment horizontal="center" vertical="center" wrapText="1" shrinkToFit="1"/>
    </xf>
    <xf numFmtId="1" fontId="28" fillId="2" borderId="23" xfId="2" applyNumberFormat="1" applyFont="1" applyFill="1" applyBorder="1" applyAlignment="1">
      <alignment horizontal="center" vertical="center" wrapText="1" shrinkToFit="1"/>
    </xf>
    <xf numFmtId="1" fontId="28" fillId="10" borderId="15" xfId="2" applyNumberFormat="1" applyFont="1" applyFill="1" applyBorder="1" applyAlignment="1">
      <alignment horizontal="center" vertical="center" wrapText="1" shrinkToFit="1"/>
    </xf>
    <xf numFmtId="1" fontId="28" fillId="10" borderId="0" xfId="2" applyNumberFormat="1" applyFont="1" applyFill="1" applyBorder="1" applyAlignment="1">
      <alignment horizontal="center" vertical="center" wrapText="1" shrinkToFit="1"/>
    </xf>
    <xf numFmtId="1" fontId="28" fillId="8" borderId="15" xfId="2" applyNumberFormat="1" applyFont="1" applyFill="1" applyBorder="1" applyAlignment="1">
      <alignment horizontal="center" vertical="center" wrapText="1" shrinkToFit="1"/>
    </xf>
    <xf numFmtId="1" fontId="28" fillId="8" borderId="0" xfId="2" applyNumberFormat="1" applyFont="1" applyFill="1" applyBorder="1" applyAlignment="1">
      <alignment horizontal="center" vertical="center" wrapText="1" shrinkToFit="1"/>
    </xf>
    <xf numFmtId="1" fontId="28" fillId="9" borderId="15" xfId="2" applyNumberFormat="1" applyFont="1" applyFill="1" applyBorder="1" applyAlignment="1">
      <alignment horizontal="center" vertical="center" wrapText="1" shrinkToFit="1"/>
    </xf>
    <xf numFmtId="1" fontId="28" fillId="9" borderId="0" xfId="2" applyNumberFormat="1" applyFont="1" applyFill="1" applyBorder="1" applyAlignment="1">
      <alignment horizontal="center" vertical="center" wrapText="1" shrinkToFit="1"/>
    </xf>
    <xf numFmtId="1" fontId="49" fillId="12" borderId="15" xfId="2" applyNumberFormat="1" applyFont="1" applyFill="1" applyBorder="1" applyAlignment="1">
      <alignment horizontal="center" vertical="center" wrapText="1" shrinkToFit="1"/>
    </xf>
    <xf numFmtId="1" fontId="49" fillId="12" borderId="0" xfId="2" applyNumberFormat="1" applyFont="1" applyFill="1" applyBorder="1" applyAlignment="1">
      <alignment horizontal="center" vertical="center" wrapText="1" shrinkToFit="1"/>
    </xf>
    <xf numFmtId="1" fontId="28" fillId="6" borderId="15" xfId="2" applyNumberFormat="1" applyFont="1" applyFill="1" applyBorder="1" applyAlignment="1">
      <alignment horizontal="center" vertical="center" wrapText="1" shrinkToFit="1"/>
    </xf>
    <xf numFmtId="1" fontId="28" fillId="6" borderId="0" xfId="2" applyNumberFormat="1" applyFont="1" applyFill="1" applyBorder="1" applyAlignment="1">
      <alignment horizontal="center" vertical="center" wrapText="1" shrinkToFit="1"/>
    </xf>
    <xf numFmtId="1" fontId="28" fillId="4" borderId="15" xfId="2" applyNumberFormat="1" applyFont="1" applyFill="1" applyBorder="1" applyAlignment="1">
      <alignment horizontal="center" vertical="center" wrapText="1" shrinkToFit="1"/>
    </xf>
    <xf numFmtId="1" fontId="28" fillId="4" borderId="0" xfId="2" applyNumberFormat="1" applyFont="1" applyFill="1" applyBorder="1" applyAlignment="1">
      <alignment horizontal="center" vertical="center" wrapText="1" shrinkToFit="1"/>
    </xf>
    <xf numFmtId="167" fontId="34" fillId="2" borderId="19" xfId="0" applyNumberFormat="1" applyFont="1" applyFill="1" applyBorder="1" applyAlignment="1">
      <alignment horizontal="center" vertical="center" shrinkToFit="1"/>
    </xf>
    <xf numFmtId="164" fontId="10" fillId="3" borderId="6" xfId="0" applyNumberFormat="1" applyFont="1" applyFill="1" applyBorder="1" applyAlignment="1">
      <alignment horizontal="center" vertical="center" shrinkToFit="1"/>
    </xf>
    <xf numFmtId="0" fontId="34" fillId="3" borderId="16" xfId="12" applyFont="1" applyFill="1" applyBorder="1" applyAlignment="1">
      <alignment horizontal="center" vertical="center" shrinkToFit="1"/>
    </xf>
    <xf numFmtId="0" fontId="34" fillId="3" borderId="8" xfId="12" applyFont="1" applyFill="1" applyBorder="1" applyAlignment="1">
      <alignment horizontal="center" vertical="center" shrinkToFit="1"/>
    </xf>
    <xf numFmtId="0" fontId="34" fillId="3" borderId="17" xfId="12" applyFont="1" applyFill="1" applyBorder="1" applyAlignment="1">
      <alignment horizontal="center" vertical="center" shrinkToFit="1"/>
    </xf>
    <xf numFmtId="167" fontId="34" fillId="10" borderId="18" xfId="12" applyNumberFormat="1" applyFont="1" applyFill="1" applyBorder="1" applyAlignment="1">
      <alignment horizontal="center" vertical="center" shrinkToFit="1"/>
    </xf>
    <xf numFmtId="167" fontId="34" fillId="10" borderId="1" xfId="12" applyNumberFormat="1" applyFont="1" applyFill="1" applyBorder="1" applyAlignment="1">
      <alignment horizontal="center" vertical="center" shrinkToFit="1"/>
    </xf>
    <xf numFmtId="167" fontId="34" fillId="10" borderId="19" xfId="12" applyNumberFormat="1" applyFont="1" applyFill="1" applyBorder="1" applyAlignment="1">
      <alignment horizontal="center" vertical="center" shrinkToFit="1"/>
    </xf>
    <xf numFmtId="167" fontId="10" fillId="3" borderId="1" xfId="12" applyNumberFormat="1" applyFont="1" applyFill="1" applyBorder="1" applyAlignment="1">
      <alignment horizontal="center" vertical="center" shrinkToFit="1"/>
    </xf>
    <xf numFmtId="167" fontId="10" fillId="3" borderId="19" xfId="12" applyNumberFormat="1" applyFont="1" applyFill="1" applyBorder="1" applyAlignment="1">
      <alignment horizontal="center" vertical="center" shrinkToFit="1"/>
    </xf>
    <xf numFmtId="0" fontId="34" fillId="3" borderId="16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167" fontId="34" fillId="10" borderId="37" xfId="0" applyNumberFormat="1" applyFont="1" applyFill="1" applyBorder="1" applyAlignment="1">
      <alignment horizontal="center" vertical="center" shrinkToFit="1"/>
    </xf>
    <xf numFmtId="167" fontId="34" fillId="10" borderId="4" xfId="0" applyNumberFormat="1" applyFont="1" applyFill="1" applyBorder="1" applyAlignment="1">
      <alignment horizontal="center" vertical="center" shrinkToFit="1"/>
    </xf>
    <xf numFmtId="167" fontId="34" fillId="10" borderId="39" xfId="0" applyNumberFormat="1" applyFont="1" applyFill="1" applyBorder="1" applyAlignment="1">
      <alignment horizontal="center" vertical="center" shrinkToFit="1"/>
    </xf>
    <xf numFmtId="167" fontId="34" fillId="11" borderId="18" xfId="0" applyNumberFormat="1" applyFont="1" applyFill="1" applyBorder="1" applyAlignment="1">
      <alignment horizontal="center" vertical="center" shrinkToFit="1"/>
    </xf>
    <xf numFmtId="167" fontId="34" fillId="11" borderId="1" xfId="0" applyNumberFormat="1" applyFont="1" applyFill="1" applyBorder="1" applyAlignment="1">
      <alignment horizontal="center" vertical="center" shrinkToFit="1"/>
    </xf>
    <xf numFmtId="167" fontId="34" fillId="11" borderId="19" xfId="0" applyNumberFormat="1" applyFont="1" applyFill="1" applyBorder="1" applyAlignment="1">
      <alignment horizontal="center" vertical="center" shrinkToFit="1"/>
    </xf>
    <xf numFmtId="166" fontId="16" fillId="3" borderId="37" xfId="0" applyNumberFormat="1" applyFont="1" applyFill="1" applyBorder="1" applyAlignment="1">
      <alignment horizontal="center" vertical="center" shrinkToFit="1"/>
    </xf>
    <xf numFmtId="166" fontId="16" fillId="3" borderId="9" xfId="0" applyNumberFormat="1" applyFont="1" applyFill="1" applyBorder="1" applyAlignment="1">
      <alignment horizontal="center" vertical="center" shrinkToFit="1"/>
    </xf>
    <xf numFmtId="167" fontId="34" fillId="8" borderId="37" xfId="14" applyNumberFormat="1" applyFont="1" applyFill="1" applyBorder="1" applyAlignment="1">
      <alignment horizontal="center" vertical="center" shrinkToFit="1"/>
    </xf>
    <xf numFmtId="167" fontId="34" fillId="8" borderId="4" xfId="14" applyNumberFormat="1" applyFont="1" applyFill="1" applyBorder="1" applyAlignment="1">
      <alignment horizontal="center" vertical="center" shrinkToFit="1"/>
    </xf>
    <xf numFmtId="167" fontId="34" fillId="8" borderId="39" xfId="14" applyNumberFormat="1" applyFont="1" applyFill="1" applyBorder="1" applyAlignment="1">
      <alignment horizontal="center" vertical="center" shrinkToFit="1"/>
    </xf>
    <xf numFmtId="167" fontId="34" fillId="8" borderId="18" xfId="14" applyNumberFormat="1" applyFont="1" applyFill="1" applyBorder="1" applyAlignment="1">
      <alignment horizontal="center" vertical="center" shrinkToFit="1"/>
    </xf>
    <xf numFmtId="167" fontId="34" fillId="8" borderId="1" xfId="14" applyNumberFormat="1" applyFont="1" applyFill="1" applyBorder="1" applyAlignment="1">
      <alignment horizontal="center" vertical="center" shrinkToFit="1"/>
    </xf>
    <xf numFmtId="167" fontId="34" fillId="8" borderId="19" xfId="14" applyNumberFormat="1" applyFont="1" applyFill="1" applyBorder="1" applyAlignment="1">
      <alignment horizontal="center" vertical="center" shrinkToFit="1"/>
    </xf>
    <xf numFmtId="0" fontId="32" fillId="0" borderId="61" xfId="7" applyFont="1" applyBorder="1" applyAlignment="1">
      <alignment horizontal="center" vertical="center" wrapText="1"/>
    </xf>
    <xf numFmtId="0" fontId="32" fillId="0" borderId="29" xfId="7" applyFont="1" applyBorder="1" applyAlignment="1">
      <alignment horizontal="center" vertical="center"/>
    </xf>
    <xf numFmtId="0" fontId="32" fillId="0" borderId="29" xfId="7" applyFont="1" applyBorder="1" applyAlignment="1">
      <alignment horizontal="center" vertical="center" wrapText="1"/>
    </xf>
    <xf numFmtId="177" fontId="32" fillId="0" borderId="2" xfId="7" applyNumberFormat="1" applyFont="1" applyBorder="1" applyAlignment="1">
      <alignment horizontal="center" vertical="center" shrinkToFit="1"/>
    </xf>
    <xf numFmtId="177" fontId="32" fillId="0" borderId="53" xfId="7" applyNumberFormat="1" applyFont="1" applyBorder="1" applyAlignment="1">
      <alignment horizontal="center" vertical="center" shrinkToFit="1"/>
    </xf>
    <xf numFmtId="177" fontId="32" fillId="0" borderId="54" xfId="7" applyNumberFormat="1" applyFont="1" applyBorder="1" applyAlignment="1">
      <alignment horizontal="center" vertical="center" shrinkToFit="1"/>
    </xf>
    <xf numFmtId="0" fontId="32" fillId="0" borderId="57" xfId="7" applyFont="1" applyBorder="1" applyAlignment="1">
      <alignment horizontal="center" vertical="center"/>
    </xf>
    <xf numFmtId="0" fontId="32" fillId="0" borderId="58" xfId="7" applyFont="1" applyBorder="1" applyAlignment="1">
      <alignment horizontal="center" vertical="center" wrapText="1"/>
    </xf>
    <xf numFmtId="0" fontId="32" fillId="0" borderId="59" xfId="7" applyFont="1" applyBorder="1" applyAlignment="1">
      <alignment horizontal="center" vertical="center"/>
    </xf>
    <xf numFmtId="0" fontId="32" fillId="0" borderId="60" xfId="7" applyFont="1" applyBorder="1" applyAlignment="1">
      <alignment horizontal="center" vertical="center"/>
    </xf>
    <xf numFmtId="1" fontId="16" fillId="3" borderId="18" xfId="14" applyNumberFormat="1" applyFont="1" applyFill="1" applyBorder="1" applyAlignment="1">
      <alignment horizontal="center" vertical="center" shrinkToFit="1"/>
    </xf>
    <xf numFmtId="1" fontId="16" fillId="3" borderId="1" xfId="14" applyNumberFormat="1" applyFont="1" applyFill="1" applyBorder="1" applyAlignment="1">
      <alignment horizontal="center" vertical="center" shrinkToFit="1"/>
    </xf>
    <xf numFmtId="0" fontId="34" fillId="3" borderId="16" xfId="14" applyFont="1" applyFill="1" applyBorder="1" applyAlignment="1">
      <alignment horizontal="center" vertical="center" shrinkToFit="1"/>
    </xf>
    <xf numFmtId="0" fontId="34" fillId="3" borderId="8" xfId="14" applyFont="1" applyFill="1" applyBorder="1" applyAlignment="1">
      <alignment horizontal="center" vertical="center" shrinkToFit="1"/>
    </xf>
    <xf numFmtId="0" fontId="34" fillId="3" borderId="17" xfId="14" applyFont="1" applyFill="1" applyBorder="1" applyAlignment="1">
      <alignment horizontal="center" vertical="center" shrinkToFit="1"/>
    </xf>
    <xf numFmtId="164" fontId="12" fillId="3" borderId="6" xfId="14" applyNumberFormat="1" applyFont="1" applyFill="1" applyBorder="1" applyAlignment="1">
      <alignment horizontal="center" vertical="center" shrinkToFit="1"/>
    </xf>
    <xf numFmtId="1" fontId="16" fillId="3" borderId="18" xfId="0" applyNumberFormat="1" applyFont="1" applyFill="1" applyBorder="1" applyAlignment="1">
      <alignment horizontal="center" vertical="center" wrapText="1" shrinkToFit="1"/>
    </xf>
    <xf numFmtId="167" fontId="34" fillId="7" borderId="18" xfId="14" applyNumberFormat="1" applyFont="1" applyFill="1" applyBorder="1" applyAlignment="1">
      <alignment horizontal="center" vertical="center" shrinkToFit="1"/>
    </xf>
    <xf numFmtId="167" fontId="34" fillId="7" borderId="1" xfId="14" applyNumberFormat="1" applyFont="1" applyFill="1" applyBorder="1" applyAlignment="1">
      <alignment horizontal="center" vertical="center" shrinkToFit="1"/>
    </xf>
    <xf numFmtId="167" fontId="34" fillId="7" borderId="19" xfId="14" applyNumberFormat="1" applyFont="1" applyFill="1" applyBorder="1" applyAlignment="1">
      <alignment horizontal="center" vertical="center" shrinkToFit="1"/>
    </xf>
    <xf numFmtId="167" fontId="10" fillId="3" borderId="37" xfId="14" applyNumberFormat="1" applyFont="1" applyFill="1" applyBorder="1" applyAlignment="1">
      <alignment horizontal="center" vertical="center" shrinkToFit="1"/>
    </xf>
    <xf numFmtId="167" fontId="10" fillId="3" borderId="9" xfId="14" applyNumberFormat="1" applyFont="1" applyFill="1" applyBorder="1" applyAlignment="1">
      <alignment horizontal="center" vertical="center" shrinkToFit="1"/>
    </xf>
    <xf numFmtId="172" fontId="37" fillId="0" borderId="1" xfId="6" applyNumberFormat="1" applyFont="1" applyBorder="1" applyAlignment="1">
      <alignment horizontal="center" vertical="center"/>
    </xf>
    <xf numFmtId="167" fontId="10" fillId="3" borderId="81" xfId="0" applyNumberFormat="1" applyFont="1" applyFill="1" applyBorder="1" applyAlignment="1">
      <alignment horizontal="center" vertical="center" shrinkToFit="1"/>
    </xf>
    <xf numFmtId="167" fontId="34" fillId="2" borderId="82" xfId="0" applyNumberFormat="1" applyFont="1" applyFill="1" applyBorder="1" applyAlignment="1">
      <alignment horizontal="center" vertical="center" shrinkToFit="1"/>
    </xf>
    <xf numFmtId="167" fontId="34" fillId="2" borderId="83" xfId="0" applyNumberFormat="1" applyFont="1" applyFill="1" applyBorder="1" applyAlignment="1">
      <alignment horizontal="center" vertical="center" shrinkToFit="1"/>
    </xf>
    <xf numFmtId="167" fontId="34" fillId="2" borderId="84" xfId="0" applyNumberFormat="1" applyFont="1" applyFill="1" applyBorder="1" applyAlignment="1">
      <alignment horizontal="center" vertical="center" shrinkToFit="1"/>
    </xf>
  </cellXfs>
  <cellStyles count="16">
    <cellStyle name="Comma" xfId="1" builtinId="3"/>
    <cellStyle name="Comma 2" xfId="5" xr:uid="{00000000-0005-0000-0000-000001000000}"/>
    <cellStyle name="Comma 3" xfId="6" xr:uid="{00000000-0005-0000-0000-000002000000}"/>
    <cellStyle name="Comma 4" xfId="8" xr:uid="{00000000-0005-0000-0000-000003000000}"/>
    <cellStyle name="Comma 5" xfId="10" xr:uid="{00000000-0005-0000-0000-000004000000}"/>
    <cellStyle name="Comma 6" xfId="13" xr:uid="{00000000-0005-0000-0000-000005000000}"/>
    <cellStyle name="Comma 7" xfId="15" xr:uid="{00000000-0005-0000-0000-000006000000}"/>
    <cellStyle name="Hyperlink" xfId="2" builtinId="8"/>
    <cellStyle name="Normal" xfId="0" builtinId="0"/>
    <cellStyle name="Normal 2" xfId="3" xr:uid="{00000000-0005-0000-0000-000009000000}"/>
    <cellStyle name="Normal 3" xfId="4" xr:uid="{00000000-0005-0000-0000-00000A000000}"/>
    <cellStyle name="Normal 3 2" xfId="11" xr:uid="{00000000-0005-0000-0000-00000B000000}"/>
    <cellStyle name="Normal 4" xfId="7" xr:uid="{00000000-0005-0000-0000-00000C000000}"/>
    <cellStyle name="Normal 5" xfId="9" xr:uid="{00000000-0005-0000-0000-00000D000000}"/>
    <cellStyle name="Normal 6" xfId="12" xr:uid="{00000000-0005-0000-0000-00000E000000}"/>
    <cellStyle name="Normal 7" xfId="14" xr:uid="{00000000-0005-0000-0000-00000F000000}"/>
  </cellStyles>
  <dxfs count="821"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9BFFC8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CC00"/>
      </font>
      <fill>
        <patternFill>
          <bgColor rgb="FF6DFF9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FFCCCC"/>
      <color rgb="FFFFCCFF"/>
      <color rgb="FFA5EDEA"/>
      <color rgb="FF00CC00"/>
      <color rgb="FF6DFF9E"/>
      <color rgb="FF9BFFC8"/>
      <color rgb="FFFF9999"/>
      <color rgb="FF79E5D3"/>
      <color rgb="FF7AE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1342845</xdr:colOff>
      <xdr:row>20</xdr:row>
      <xdr:rowOff>9525</xdr:rowOff>
    </xdr:from>
    <xdr:to>
      <xdr:col>6</xdr:col>
      <xdr:colOff>1343205</xdr:colOff>
      <xdr:row>20</xdr:row>
      <xdr:rowOff>11325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C869C3C-30C3-7C8C-4F76-4F6C14A7DE97}"/>
                </a:ext>
              </a:extLst>
            </xdr14:cNvPr>
            <xdr14:cNvContentPartPr/>
          </xdr14:nvContentPartPr>
          <xdr14:nvPr macro=""/>
          <xdr14:xfrm>
            <a:off x="8343720" y="4533900"/>
            <a:ext cx="360" cy="1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C869C3C-30C3-7C8C-4F76-4F6C14A7DE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37600" y="452778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04:52:55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24575,'0'5'0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51B15C-2490-4DE6-BC4A-4C467AD1118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e2085f5-2ec8-4c99-99fb-7073114a4a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0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 activeCell="Q1" sqref="Q1:S28"/>
    </sheetView>
  </sheetViews>
  <sheetFormatPr defaultColWidth="9.140625" defaultRowHeight="16.5"/>
  <cols>
    <col min="1" max="1" width="14.140625" style="170" customWidth="1"/>
    <col min="2" max="2" width="16.42578125" style="170" bestFit="1" customWidth="1"/>
    <col min="3" max="4" width="14.5703125" style="170" customWidth="1"/>
    <col min="5" max="5" width="16.42578125" style="170" bestFit="1" customWidth="1"/>
    <col min="6" max="6" width="14.5703125" style="170" customWidth="1"/>
    <col min="7" max="8" width="16.42578125" style="170" bestFit="1" customWidth="1"/>
    <col min="9" max="10" width="14.5703125" style="170" customWidth="1"/>
    <col min="11" max="11" width="16.42578125" style="170" hidden="1" customWidth="1"/>
    <col min="12" max="12" width="14.5703125" style="170" hidden="1" customWidth="1"/>
    <col min="13" max="13" width="16.42578125" style="170" hidden="1" customWidth="1"/>
    <col min="14" max="14" width="16.42578125" style="170" bestFit="1" customWidth="1"/>
    <col min="15" max="15" width="14.5703125" style="170" customWidth="1"/>
    <col min="16" max="16" width="16.42578125" style="170" bestFit="1" customWidth="1"/>
    <col min="17" max="17" width="17.85546875" style="170" bestFit="1" customWidth="1"/>
    <col min="18" max="18" width="14.5703125" style="170" customWidth="1"/>
    <col min="19" max="19" width="17.28515625" style="170" bestFit="1" customWidth="1"/>
    <col min="20" max="20" width="16.42578125" style="170" bestFit="1" customWidth="1"/>
    <col min="21" max="21" width="9.140625" style="170"/>
    <col min="22" max="22" width="13.7109375" style="170" customWidth="1"/>
    <col min="23" max="16384" width="9.140625" style="170"/>
  </cols>
  <sheetData>
    <row r="1" spans="1:20" ht="49.5" customHeight="1">
      <c r="A1" s="169"/>
      <c r="B1" s="768" t="s">
        <v>108</v>
      </c>
      <c r="C1" s="767"/>
      <c r="D1" s="767"/>
      <c r="E1" s="768" t="s">
        <v>109</v>
      </c>
      <c r="F1" s="767"/>
      <c r="G1" s="767"/>
      <c r="H1" s="768" t="s">
        <v>110</v>
      </c>
      <c r="I1" s="767"/>
      <c r="J1" s="772"/>
      <c r="K1" s="773" t="s">
        <v>129</v>
      </c>
      <c r="L1" s="774"/>
      <c r="M1" s="775"/>
      <c r="N1" s="766" t="s">
        <v>130</v>
      </c>
      <c r="O1" s="767"/>
      <c r="P1" s="767"/>
      <c r="Q1" s="768" t="s">
        <v>111</v>
      </c>
      <c r="R1" s="767"/>
      <c r="S1" s="767"/>
    </row>
    <row r="2" spans="1:20" s="182" customFormat="1" ht="33.75" customHeight="1" thickBot="1">
      <c r="A2" s="171">
        <v>2025</v>
      </c>
      <c r="B2" s="172" t="s">
        <v>0</v>
      </c>
      <c r="C2" s="173" t="s">
        <v>2</v>
      </c>
      <c r="D2" s="174" t="s">
        <v>1</v>
      </c>
      <c r="E2" s="172" t="s">
        <v>0</v>
      </c>
      <c r="F2" s="173" t="s">
        <v>2</v>
      </c>
      <c r="G2" s="174" t="s">
        <v>1</v>
      </c>
      <c r="H2" s="172" t="s">
        <v>0</v>
      </c>
      <c r="I2" s="173" t="s">
        <v>2</v>
      </c>
      <c r="J2" s="175" t="s">
        <v>1</v>
      </c>
      <c r="K2" s="176" t="s">
        <v>0</v>
      </c>
      <c r="L2" s="173" t="s">
        <v>2</v>
      </c>
      <c r="M2" s="177" t="s">
        <v>1</v>
      </c>
      <c r="N2" s="178" t="s">
        <v>0</v>
      </c>
      <c r="O2" s="173" t="s">
        <v>2</v>
      </c>
      <c r="P2" s="174" t="s">
        <v>1</v>
      </c>
      <c r="Q2" s="179" t="s">
        <v>0</v>
      </c>
      <c r="R2" s="180" t="s">
        <v>2</v>
      </c>
      <c r="S2" s="181" t="s">
        <v>1</v>
      </c>
    </row>
    <row r="3" spans="1:20" ht="17.25" thickBot="1">
      <c r="A3" s="769" t="s">
        <v>23</v>
      </c>
      <c r="B3" s="770"/>
      <c r="C3" s="770"/>
      <c r="D3" s="771"/>
      <c r="E3" s="183">
        <f>SUM(E4:E69)</f>
        <v>96133306.300400004</v>
      </c>
      <c r="F3" s="183">
        <f t="shared" ref="F3:P3" si="0">SUM(F4:F69)</f>
        <v>1517728</v>
      </c>
      <c r="G3" s="183">
        <f t="shared" si="0"/>
        <v>47151193.242399998</v>
      </c>
      <c r="H3" s="183">
        <f t="shared" si="0"/>
        <v>27900000</v>
      </c>
      <c r="I3" s="183">
        <f t="shared" si="0"/>
        <v>0</v>
      </c>
      <c r="J3" s="184">
        <f t="shared" si="0"/>
        <v>0</v>
      </c>
      <c r="K3" s="185">
        <f t="shared" si="0"/>
        <v>45895200</v>
      </c>
      <c r="L3" s="183">
        <f t="shared" si="0"/>
        <v>2870400</v>
      </c>
      <c r="M3" s="186">
        <f t="shared" si="0"/>
        <v>67688400</v>
      </c>
      <c r="N3" s="187">
        <f t="shared" si="0"/>
        <v>52458306</v>
      </c>
      <c r="O3" s="183">
        <f t="shared" si="0"/>
        <v>2870400</v>
      </c>
      <c r="P3" s="183">
        <f t="shared" si="0"/>
        <v>65294807</v>
      </c>
      <c r="Q3" s="188"/>
      <c r="R3" s="189"/>
      <c r="S3" s="190"/>
    </row>
    <row r="4" spans="1:20">
      <c r="A4" s="191" t="s">
        <v>33</v>
      </c>
      <c r="B4" s="210"/>
      <c r="C4" s="210"/>
      <c r="D4" s="210"/>
      <c r="E4" s="210"/>
      <c r="F4" s="210"/>
      <c r="G4" s="210"/>
      <c r="H4" s="210"/>
      <c r="I4" s="210"/>
      <c r="J4" s="228"/>
      <c r="K4" s="209">
        <v>0</v>
      </c>
      <c r="L4" s="210">
        <v>0</v>
      </c>
      <c r="M4" s="211">
        <v>0</v>
      </c>
      <c r="N4" s="229"/>
      <c r="O4" s="210"/>
      <c r="P4" s="210"/>
      <c r="Q4" s="189"/>
      <c r="R4" s="189"/>
      <c r="S4" s="190"/>
    </row>
    <row r="5" spans="1:20">
      <c r="A5" s="195" t="s">
        <v>34</v>
      </c>
      <c r="B5" s="198"/>
      <c r="C5" s="198"/>
      <c r="D5" s="198"/>
      <c r="E5" s="198"/>
      <c r="F5" s="198"/>
      <c r="G5" s="198"/>
      <c r="H5" s="198"/>
      <c r="I5" s="198"/>
      <c r="J5" s="200"/>
      <c r="K5" s="209">
        <v>0</v>
      </c>
      <c r="L5" s="210">
        <v>0</v>
      </c>
      <c r="M5" s="211">
        <v>0</v>
      </c>
      <c r="N5" s="199"/>
      <c r="O5" s="198"/>
      <c r="P5" s="198"/>
      <c r="Q5" s="189"/>
      <c r="R5" s="189"/>
      <c r="S5" s="190"/>
    </row>
    <row r="6" spans="1:20">
      <c r="A6" s="195" t="s">
        <v>35</v>
      </c>
      <c r="B6" s="198"/>
      <c r="C6" s="198"/>
      <c r="D6" s="198"/>
      <c r="E6" s="198"/>
      <c r="F6" s="198"/>
      <c r="G6" s="198"/>
      <c r="H6" s="198"/>
      <c r="I6" s="198"/>
      <c r="J6" s="200"/>
      <c r="K6" s="209">
        <v>0</v>
      </c>
      <c r="L6" s="210">
        <v>0</v>
      </c>
      <c r="M6" s="211">
        <v>0</v>
      </c>
      <c r="N6" s="199"/>
      <c r="O6" s="198"/>
      <c r="P6" s="198"/>
      <c r="Q6" s="189"/>
      <c r="R6" s="189"/>
      <c r="S6" s="190"/>
      <c r="T6" s="170">
        <v>13</v>
      </c>
    </row>
    <row r="7" spans="1:20">
      <c r="A7" s="195" t="s">
        <v>36</v>
      </c>
      <c r="B7" s="198"/>
      <c r="C7" s="198"/>
      <c r="D7" s="198"/>
      <c r="E7" s="198"/>
      <c r="F7" s="198"/>
      <c r="G7" s="198"/>
      <c r="H7" s="198">
        <v>9000000</v>
      </c>
      <c r="I7" s="198"/>
      <c r="J7" s="200"/>
      <c r="K7" s="209">
        <v>0</v>
      </c>
      <c r="L7" s="210">
        <v>0</v>
      </c>
      <c r="M7" s="211">
        <v>0</v>
      </c>
      <c r="N7" s="199"/>
      <c r="O7" s="198"/>
      <c r="P7" s="198"/>
      <c r="Q7" s="189"/>
      <c r="R7" s="189"/>
      <c r="S7" s="190"/>
    </row>
    <row r="8" spans="1:20">
      <c r="A8" s="195" t="s">
        <v>37</v>
      </c>
      <c r="B8" s="198"/>
      <c r="C8" s="198"/>
      <c r="D8" s="198"/>
      <c r="E8" s="198"/>
      <c r="F8" s="198"/>
      <c r="G8" s="198"/>
      <c r="H8" s="198"/>
      <c r="I8" s="198"/>
      <c r="J8" s="200"/>
      <c r="K8" s="209">
        <v>0</v>
      </c>
      <c r="L8" s="210">
        <v>0</v>
      </c>
      <c r="M8" s="211">
        <v>0</v>
      </c>
      <c r="N8" s="199"/>
      <c r="O8" s="198"/>
      <c r="P8" s="198"/>
      <c r="Q8" s="189">
        <f>+Q7+E8-H8-N8</f>
        <v>0</v>
      </c>
      <c r="R8" s="189">
        <f>+R7+F8-I8-O8</f>
        <v>0</v>
      </c>
      <c r="S8" s="190">
        <f>+S7+G8-J8-P8</f>
        <v>0</v>
      </c>
    </row>
    <row r="9" spans="1:20">
      <c r="A9" s="195" t="s">
        <v>38</v>
      </c>
      <c r="B9" s="198">
        <v>12408811</v>
      </c>
      <c r="C9" s="198">
        <v>37400</v>
      </c>
      <c r="D9" s="198">
        <v>2124306</v>
      </c>
      <c r="E9" s="198"/>
      <c r="F9" s="198"/>
      <c r="G9" s="198"/>
      <c r="H9" s="198"/>
      <c r="I9" s="198"/>
      <c r="J9" s="200"/>
      <c r="K9" s="209">
        <v>0</v>
      </c>
      <c r="L9" s="210">
        <v>0</v>
      </c>
      <c r="M9" s="211">
        <v>936000</v>
      </c>
      <c r="N9" s="199">
        <v>0</v>
      </c>
      <c r="O9" s="198">
        <v>0</v>
      </c>
      <c r="P9" s="198"/>
      <c r="Q9" s="201">
        <f>+B9+E9-H9-N9</f>
        <v>12408811</v>
      </c>
      <c r="R9" s="201">
        <f>+C9+F9-I9-O9</f>
        <v>37400</v>
      </c>
      <c r="S9" s="198">
        <f>+D9+G9-J9-P9</f>
        <v>2124306</v>
      </c>
    </row>
    <row r="10" spans="1:20" s="212" customFormat="1">
      <c r="A10" s="213" t="s">
        <v>39</v>
      </c>
      <c r="B10" s="198"/>
      <c r="C10" s="198"/>
      <c r="D10" s="198"/>
      <c r="E10" s="198">
        <v>1300462.8097999999</v>
      </c>
      <c r="F10" s="198"/>
      <c r="G10" s="198">
        <v>262393.34159999999</v>
      </c>
      <c r="H10" s="198">
        <v>900000</v>
      </c>
      <c r="I10" s="198"/>
      <c r="J10" s="200"/>
      <c r="K10" s="209">
        <v>0</v>
      </c>
      <c r="L10" s="210">
        <v>0</v>
      </c>
      <c r="M10" s="211">
        <v>0</v>
      </c>
      <c r="N10" s="199">
        <v>412142</v>
      </c>
      <c r="O10" s="198">
        <v>0</v>
      </c>
      <c r="P10" s="198">
        <v>458737</v>
      </c>
      <c r="Q10" s="201">
        <f>+Q9+E10-H10-N10</f>
        <v>12397131.809799999</v>
      </c>
      <c r="R10" s="201">
        <f>+R9+F10-I10-O10</f>
        <v>37400</v>
      </c>
      <c r="S10" s="198">
        <f>+S9+G10-J10-P10</f>
        <v>1927962.3415999999</v>
      </c>
    </row>
    <row r="11" spans="1:20" s="212" customFormat="1">
      <c r="A11" s="213" t="s">
        <v>40</v>
      </c>
      <c r="B11" s="198"/>
      <c r="C11" s="198"/>
      <c r="D11" s="198"/>
      <c r="E11" s="198">
        <v>2115414.4876000001</v>
      </c>
      <c r="F11" s="198"/>
      <c r="G11" s="198">
        <v>1030690.0432</v>
      </c>
      <c r="H11" s="198"/>
      <c r="I11" s="198"/>
      <c r="J11" s="200"/>
      <c r="K11" s="209">
        <v>0</v>
      </c>
      <c r="L11" s="210">
        <v>0</v>
      </c>
      <c r="M11" s="211">
        <v>1404000</v>
      </c>
      <c r="N11" s="199">
        <v>1092031</v>
      </c>
      <c r="O11" s="198">
        <v>0</v>
      </c>
      <c r="P11" s="198">
        <v>985884</v>
      </c>
      <c r="Q11" s="201">
        <f t="shared" ref="Q11:Q20" si="1">+Q10+E11-H11-N11</f>
        <v>13420515.2974</v>
      </c>
      <c r="R11" s="201">
        <f t="shared" ref="R11:S26" si="2">+R10+F11-I11-O11</f>
        <v>37400</v>
      </c>
      <c r="S11" s="198">
        <f>+S10+G11-J11-P11</f>
        <v>1972768.3848000001</v>
      </c>
    </row>
    <row r="12" spans="1:20" s="212" customFormat="1">
      <c r="A12" s="213" t="s">
        <v>41</v>
      </c>
      <c r="B12" s="198"/>
      <c r="C12" s="198"/>
      <c r="D12" s="198"/>
      <c r="E12" s="198">
        <v>1675465.6964000002</v>
      </c>
      <c r="F12" s="198"/>
      <c r="G12" s="198">
        <v>1559435.1</v>
      </c>
      <c r="H12" s="198"/>
      <c r="I12" s="198"/>
      <c r="J12" s="200"/>
      <c r="K12" s="209">
        <v>0</v>
      </c>
      <c r="L12" s="210">
        <v>0</v>
      </c>
      <c r="M12" s="211">
        <v>936000</v>
      </c>
      <c r="N12" s="199">
        <v>711539</v>
      </c>
      <c r="O12" s="198">
        <v>0</v>
      </c>
      <c r="P12" s="198">
        <v>895588</v>
      </c>
      <c r="Q12" s="201">
        <f t="shared" si="1"/>
        <v>14384441.993799999</v>
      </c>
      <c r="R12" s="201">
        <f t="shared" si="2"/>
        <v>37400</v>
      </c>
      <c r="S12" s="198">
        <f t="shared" si="2"/>
        <v>2636615.4848000002</v>
      </c>
    </row>
    <row r="13" spans="1:20" s="212" customFormat="1">
      <c r="A13" s="214" t="s">
        <v>42</v>
      </c>
      <c r="B13" s="198"/>
      <c r="C13" s="198"/>
      <c r="D13" s="198"/>
      <c r="E13" s="198">
        <v>63077.824000000001</v>
      </c>
      <c r="F13" s="198"/>
      <c r="G13" s="198">
        <v>1031118.3</v>
      </c>
      <c r="H13" s="198">
        <v>900000</v>
      </c>
      <c r="I13" s="198"/>
      <c r="J13" s="200"/>
      <c r="K13" s="209">
        <v>0</v>
      </c>
      <c r="L13" s="210">
        <v>0</v>
      </c>
      <c r="M13" s="211">
        <v>1404000</v>
      </c>
      <c r="N13" s="199">
        <v>188627</v>
      </c>
      <c r="O13" s="198">
        <v>0</v>
      </c>
      <c r="P13" s="198">
        <v>964536</v>
      </c>
      <c r="Q13" s="201">
        <f t="shared" si="1"/>
        <v>13358892.817799998</v>
      </c>
      <c r="R13" s="201">
        <f t="shared" si="2"/>
        <v>37400</v>
      </c>
      <c r="S13" s="198">
        <f t="shared" si="2"/>
        <v>2703197.7848000005</v>
      </c>
    </row>
    <row r="14" spans="1:20">
      <c r="A14" s="202" t="s">
        <v>43</v>
      </c>
      <c r="B14" s="198"/>
      <c r="C14" s="198"/>
      <c r="D14" s="198"/>
      <c r="E14" s="198">
        <v>1184442</v>
      </c>
      <c r="F14" s="198"/>
      <c r="G14" s="198"/>
      <c r="H14" s="198"/>
      <c r="I14" s="198"/>
      <c r="J14" s="200"/>
      <c r="K14" s="209">
        <v>842400</v>
      </c>
      <c r="L14" s="210">
        <v>0</v>
      </c>
      <c r="M14" s="211">
        <v>842400</v>
      </c>
      <c r="N14" s="199">
        <v>0</v>
      </c>
      <c r="O14" s="198">
        <v>0</v>
      </c>
      <c r="P14" s="198">
        <v>0</v>
      </c>
      <c r="Q14" s="201">
        <f t="shared" si="1"/>
        <v>14543334.817799998</v>
      </c>
      <c r="R14" s="201">
        <f t="shared" si="2"/>
        <v>37400</v>
      </c>
      <c r="S14" s="198">
        <f t="shared" si="2"/>
        <v>2703197.7848000005</v>
      </c>
    </row>
    <row r="15" spans="1:20">
      <c r="A15" s="202" t="s">
        <v>44</v>
      </c>
      <c r="B15" s="198"/>
      <c r="C15" s="198"/>
      <c r="D15" s="198"/>
      <c r="E15" s="198">
        <v>1184442</v>
      </c>
      <c r="F15" s="198"/>
      <c r="G15" s="198">
        <v>508721.04960000003</v>
      </c>
      <c r="H15" s="198"/>
      <c r="I15" s="198"/>
      <c r="J15" s="200"/>
      <c r="K15" s="209">
        <v>0</v>
      </c>
      <c r="L15" s="210">
        <v>0</v>
      </c>
      <c r="M15" s="211">
        <v>0</v>
      </c>
      <c r="N15" s="199">
        <v>516237</v>
      </c>
      <c r="O15" s="198">
        <v>0</v>
      </c>
      <c r="P15" s="198">
        <v>1493352</v>
      </c>
      <c r="Q15" s="201">
        <f t="shared" si="1"/>
        <v>15211539.817799998</v>
      </c>
      <c r="R15" s="201">
        <f t="shared" si="2"/>
        <v>37400</v>
      </c>
      <c r="S15" s="198">
        <f>+S14+G15-J15-P15</f>
        <v>1718566.8344000005</v>
      </c>
    </row>
    <row r="16" spans="1:20">
      <c r="A16" s="195" t="s">
        <v>45</v>
      </c>
      <c r="B16" s="198"/>
      <c r="C16" s="198"/>
      <c r="D16" s="198"/>
      <c r="E16" s="198">
        <v>296715.2</v>
      </c>
      <c r="F16" s="198"/>
      <c r="G16" s="198">
        <v>1398278.4639999999</v>
      </c>
      <c r="H16" s="198">
        <v>1800000</v>
      </c>
      <c r="I16" s="198"/>
      <c r="J16" s="200"/>
      <c r="K16" s="209">
        <v>0</v>
      </c>
      <c r="L16" s="210">
        <v>0</v>
      </c>
      <c r="M16" s="211">
        <v>936000</v>
      </c>
      <c r="N16" s="199">
        <v>468000</v>
      </c>
      <c r="O16" s="198">
        <v>0</v>
      </c>
      <c r="P16" s="198">
        <v>936000</v>
      </c>
      <c r="Q16" s="201">
        <f t="shared" si="1"/>
        <v>13240255.017799998</v>
      </c>
      <c r="R16" s="201">
        <f t="shared" si="2"/>
        <v>37400</v>
      </c>
      <c r="S16" s="198">
        <f>+S15+G16-J16-P16</f>
        <v>2180845.2984000007</v>
      </c>
    </row>
    <row r="17" spans="1:20">
      <c r="A17" s="195" t="s">
        <v>46</v>
      </c>
      <c r="B17" s="198"/>
      <c r="C17" s="198"/>
      <c r="D17" s="198"/>
      <c r="E17" s="198">
        <v>1858065.1706000001</v>
      </c>
      <c r="F17" s="198"/>
      <c r="G17" s="198">
        <v>1405642.88</v>
      </c>
      <c r="H17" s="198">
        <v>900000</v>
      </c>
      <c r="I17" s="198"/>
      <c r="J17" s="200"/>
      <c r="K17" s="209">
        <v>530400</v>
      </c>
      <c r="L17" s="210">
        <v>0</v>
      </c>
      <c r="M17" s="211">
        <v>1809600</v>
      </c>
      <c r="N17" s="199">
        <v>156000</v>
      </c>
      <c r="O17" s="198">
        <v>0</v>
      </c>
      <c r="P17" s="198">
        <v>1716000</v>
      </c>
      <c r="Q17" s="201">
        <f t="shared" si="1"/>
        <v>14042320.188399998</v>
      </c>
      <c r="R17" s="201">
        <f t="shared" si="2"/>
        <v>37400</v>
      </c>
      <c r="S17" s="198">
        <f t="shared" si="2"/>
        <v>1870488.1784000006</v>
      </c>
    </row>
    <row r="18" spans="1:20">
      <c r="A18" s="195" t="s">
        <v>53</v>
      </c>
      <c r="B18" s="198"/>
      <c r="C18" s="198"/>
      <c r="D18" s="198"/>
      <c r="E18" s="198">
        <v>824014.11199999996</v>
      </c>
      <c r="F18" s="198"/>
      <c r="G18" s="198">
        <v>1645946.976</v>
      </c>
      <c r="H18" s="198"/>
      <c r="I18" s="198"/>
      <c r="J18" s="200"/>
      <c r="K18" s="209">
        <v>0</v>
      </c>
      <c r="L18" s="210">
        <v>0</v>
      </c>
      <c r="M18" s="211">
        <v>0</v>
      </c>
      <c r="N18" s="199">
        <v>374399.99999999994</v>
      </c>
      <c r="O18" s="198">
        <v>0</v>
      </c>
      <c r="P18" s="198">
        <v>2340000</v>
      </c>
      <c r="Q18" s="201">
        <f t="shared" si="1"/>
        <v>14491934.300399998</v>
      </c>
      <c r="R18" s="201">
        <f t="shared" si="2"/>
        <v>37400</v>
      </c>
      <c r="S18" s="198">
        <f t="shared" si="2"/>
        <v>1176435.1544000003</v>
      </c>
    </row>
    <row r="19" spans="1:20">
      <c r="A19" s="195" t="s">
        <v>54</v>
      </c>
      <c r="B19" s="198">
        <f>10971000</f>
        <v>10971000</v>
      </c>
      <c r="C19" s="198">
        <v>37400</v>
      </c>
      <c r="D19" s="198"/>
      <c r="E19" s="198"/>
      <c r="F19" s="198"/>
      <c r="G19" s="198">
        <v>1643200</v>
      </c>
      <c r="H19" s="198"/>
      <c r="I19" s="198"/>
      <c r="J19" s="200"/>
      <c r="K19" s="209">
        <v>1029599.9999999999</v>
      </c>
      <c r="L19" s="210">
        <v>0</v>
      </c>
      <c r="M19" s="211">
        <v>4118399.9999999995</v>
      </c>
      <c r="N19" s="199">
        <v>1724596</v>
      </c>
      <c r="O19" s="198">
        <v>0</v>
      </c>
      <c r="P19" s="198">
        <v>1075626</v>
      </c>
      <c r="Q19" s="201">
        <f t="shared" si="1"/>
        <v>12767338.300399998</v>
      </c>
      <c r="R19" s="201">
        <f t="shared" si="2"/>
        <v>37400</v>
      </c>
      <c r="S19" s="198">
        <f t="shared" si="2"/>
        <v>1744009.1544000003</v>
      </c>
    </row>
    <row r="20" spans="1:20">
      <c r="A20" s="195" t="s">
        <v>55</v>
      </c>
      <c r="B20" s="198"/>
      <c r="C20" s="198"/>
      <c r="D20" s="198">
        <v>3100000</v>
      </c>
      <c r="E20" s="198">
        <v>76000</v>
      </c>
      <c r="F20" s="198"/>
      <c r="G20" s="198">
        <v>1560816</v>
      </c>
      <c r="H20" s="198"/>
      <c r="I20" s="198"/>
      <c r="J20" s="200"/>
      <c r="K20" s="209">
        <v>623999.99999999988</v>
      </c>
      <c r="L20" s="210">
        <v>0</v>
      </c>
      <c r="M20" s="211">
        <v>2620800</v>
      </c>
      <c r="N20" s="199">
        <v>2760111</v>
      </c>
      <c r="O20" s="198">
        <v>0</v>
      </c>
      <c r="P20" s="198">
        <v>1026122</v>
      </c>
      <c r="Q20" s="201">
        <f t="shared" si="1"/>
        <v>10083227.300399998</v>
      </c>
      <c r="R20" s="201">
        <f t="shared" si="2"/>
        <v>37400</v>
      </c>
      <c r="S20" s="198">
        <f t="shared" si="2"/>
        <v>2278703.1544000003</v>
      </c>
    </row>
    <row r="21" spans="1:20">
      <c r="A21" s="195" t="s">
        <v>56</v>
      </c>
      <c r="B21" s="190"/>
      <c r="C21" s="190"/>
      <c r="D21" s="190"/>
      <c r="E21" s="190"/>
      <c r="F21" s="190"/>
      <c r="G21" s="198">
        <f>3128480+3128480*0.0006</f>
        <v>3130357.088</v>
      </c>
      <c r="H21" s="198">
        <v>900000</v>
      </c>
      <c r="I21" s="190"/>
      <c r="J21" s="196"/>
      <c r="K21" s="193">
        <f>+SUM!R34*1000</f>
        <v>1684799.9999999998</v>
      </c>
      <c r="L21" s="192">
        <f>+SUM!T34*1000</f>
        <v>0</v>
      </c>
      <c r="M21" s="194">
        <f>+SUM!S34*1000</f>
        <v>1403999.9999999998</v>
      </c>
      <c r="N21" s="199">
        <v>1402115</v>
      </c>
      <c r="O21" s="198">
        <f>+L21</f>
        <v>0</v>
      </c>
      <c r="P21" s="198">
        <v>1995001</v>
      </c>
      <c r="Q21" s="201">
        <f>+Q20+E21-H21-N21+3015888</f>
        <v>10797000.300399998</v>
      </c>
      <c r="R21" s="201">
        <f t="shared" si="2"/>
        <v>37400</v>
      </c>
      <c r="S21" s="198">
        <f>+S20+G21-J21-P21</f>
        <v>3414059.2423999999</v>
      </c>
    </row>
    <row r="22" spans="1:20">
      <c r="A22" s="195" t="s">
        <v>57</v>
      </c>
      <c r="B22" s="198"/>
      <c r="C22" s="198"/>
      <c r="D22" s="198"/>
      <c r="E22" s="198"/>
      <c r="F22" s="198"/>
      <c r="G22" s="198">
        <v>3748920</v>
      </c>
      <c r="H22" s="198"/>
      <c r="I22" s="198"/>
      <c r="J22" s="200"/>
      <c r="K22" s="209">
        <f>+SUM!R35*1000</f>
        <v>1138800</v>
      </c>
      <c r="L22" s="210">
        <f>+SUM!T35*1000</f>
        <v>0</v>
      </c>
      <c r="M22" s="211">
        <f>+SUM!S35*1000</f>
        <v>1045200</v>
      </c>
      <c r="N22" s="199">
        <v>1476254</v>
      </c>
      <c r="O22" s="198">
        <f t="shared" ref="O22:O61" si="3">+L22</f>
        <v>0</v>
      </c>
      <c r="P22" s="198">
        <v>2212812</v>
      </c>
      <c r="Q22" s="201">
        <f>+Q21+E22-H22-N22</f>
        <v>9320746.3003999982</v>
      </c>
      <c r="R22" s="201">
        <f t="shared" si="2"/>
        <v>37400</v>
      </c>
      <c r="S22" s="198">
        <f t="shared" si="2"/>
        <v>4950167.2423999999</v>
      </c>
    </row>
    <row r="23" spans="1:20">
      <c r="A23" s="195" t="s">
        <v>58</v>
      </c>
      <c r="B23" s="198"/>
      <c r="C23" s="198"/>
      <c r="D23" s="198"/>
      <c r="E23" s="198"/>
      <c r="F23" s="198">
        <v>902704</v>
      </c>
      <c r="G23" s="198">
        <v>1792416</v>
      </c>
      <c r="H23" s="198">
        <v>900000</v>
      </c>
      <c r="I23" s="198"/>
      <c r="J23" s="200"/>
      <c r="K23" s="209">
        <f>+SUM!R36*1000</f>
        <v>1045200</v>
      </c>
      <c r="L23" s="210">
        <f>+SUM!T36*1000</f>
        <v>0</v>
      </c>
      <c r="M23" s="211">
        <f>+SUM!S36*1000</f>
        <v>1279199.9999999998</v>
      </c>
      <c r="N23" s="199">
        <v>723821</v>
      </c>
      <c r="O23" s="198">
        <f t="shared" si="3"/>
        <v>0</v>
      </c>
      <c r="P23" s="198">
        <v>1454815</v>
      </c>
      <c r="Q23" s="201">
        <f>+Q22+E23-H23-N23+900000</f>
        <v>8596925.3003999982</v>
      </c>
      <c r="R23" s="201">
        <f t="shared" si="2"/>
        <v>940104</v>
      </c>
      <c r="S23" s="198">
        <f t="shared" si="2"/>
        <v>5287768.2423999999</v>
      </c>
    </row>
    <row r="24" spans="1:20">
      <c r="A24" s="195" t="s">
        <v>59</v>
      </c>
      <c r="B24" s="198"/>
      <c r="C24" s="198"/>
      <c r="D24" s="198"/>
      <c r="E24" s="198"/>
      <c r="F24" s="198">
        <v>15024</v>
      </c>
      <c r="G24" s="198">
        <v>3246058</v>
      </c>
      <c r="H24" s="198"/>
      <c r="I24" s="198"/>
      <c r="J24" s="200"/>
      <c r="K24" s="209">
        <f>+SUM!R37*1000</f>
        <v>982800</v>
      </c>
      <c r="L24" s="210">
        <f>+SUM!T37*1000</f>
        <v>0</v>
      </c>
      <c r="M24" s="211">
        <f>+SUM!S37*1000</f>
        <v>1700400</v>
      </c>
      <c r="N24" s="199">
        <v>1259070</v>
      </c>
      <c r="O24" s="198">
        <f t="shared" si="3"/>
        <v>0</v>
      </c>
      <c r="P24" s="198">
        <v>1267339</v>
      </c>
      <c r="Q24" s="201">
        <f>+Q23+E24-H24-N24+300000</f>
        <v>7637855.3003999982</v>
      </c>
      <c r="R24" s="201">
        <f t="shared" si="2"/>
        <v>955128</v>
      </c>
      <c r="S24" s="198">
        <f t="shared" si="2"/>
        <v>7266487.2423999999</v>
      </c>
    </row>
    <row r="25" spans="1:20">
      <c r="A25" s="195" t="s">
        <v>60</v>
      </c>
      <c r="B25" s="198"/>
      <c r="C25" s="198"/>
      <c r="D25" s="198"/>
      <c r="E25" s="198">
        <v>40800</v>
      </c>
      <c r="F25" s="198"/>
      <c r="G25" s="198">
        <v>3206400</v>
      </c>
      <c r="H25" s="198">
        <v>900000</v>
      </c>
      <c r="I25" s="198"/>
      <c r="J25" s="200"/>
      <c r="K25" s="209">
        <f>+SUM!R38*1000</f>
        <v>358800</v>
      </c>
      <c r="L25" s="210">
        <f>+SUM!T38*1000</f>
        <v>0</v>
      </c>
      <c r="M25" s="211">
        <f>+SUM!S38*1000</f>
        <v>1513200</v>
      </c>
      <c r="N25" s="199">
        <v>1982501</v>
      </c>
      <c r="O25" s="198">
        <f t="shared" si="3"/>
        <v>0</v>
      </c>
      <c r="P25" s="198">
        <v>2082355</v>
      </c>
      <c r="Q25" s="201">
        <f>+Q24+E25-H25-N25+2800000</f>
        <v>7596154.3003999982</v>
      </c>
      <c r="R25" s="201">
        <f t="shared" si="2"/>
        <v>955128</v>
      </c>
      <c r="S25" s="198">
        <f t="shared" si="2"/>
        <v>8390532.2423999999</v>
      </c>
    </row>
    <row r="26" spans="1:20">
      <c r="A26" s="195" t="s">
        <v>61</v>
      </c>
      <c r="B26" s="190"/>
      <c r="C26" s="190"/>
      <c r="D26" s="190"/>
      <c r="E26" s="198">
        <v>1494416</v>
      </c>
      <c r="F26" s="198"/>
      <c r="G26" s="198">
        <v>1369280</v>
      </c>
      <c r="H26" s="190"/>
      <c r="I26" s="190"/>
      <c r="J26" s="196"/>
      <c r="K26" s="193">
        <f>+SUM!R39*1000</f>
        <v>951600</v>
      </c>
      <c r="L26" s="192">
        <f>+SUM!T39*1000</f>
        <v>0</v>
      </c>
      <c r="M26" s="194">
        <f>+SUM!S39*1000</f>
        <v>1201200</v>
      </c>
      <c r="N26" s="199">
        <v>876620</v>
      </c>
      <c r="O26" s="198">
        <f t="shared" si="3"/>
        <v>0</v>
      </c>
      <c r="P26" s="198">
        <v>2450828</v>
      </c>
      <c r="Q26" s="201">
        <f>+Q25+E26-H26-N26</f>
        <v>8213950.3003999982</v>
      </c>
      <c r="R26" s="201">
        <f t="shared" si="2"/>
        <v>955128</v>
      </c>
      <c r="S26" s="198">
        <f t="shared" si="2"/>
        <v>7308984.2423999999</v>
      </c>
    </row>
    <row r="27" spans="1:20">
      <c r="A27" s="195" t="s">
        <v>62</v>
      </c>
      <c r="B27" s="190"/>
      <c r="C27" s="190"/>
      <c r="D27" s="190"/>
      <c r="E27" s="198">
        <f>481591+138400</f>
        <v>619991</v>
      </c>
      <c r="F27" s="198"/>
      <c r="G27" s="198">
        <f>473600+137920</f>
        <v>611520</v>
      </c>
      <c r="H27" s="190"/>
      <c r="I27" s="190"/>
      <c r="J27" s="196"/>
      <c r="K27" s="193">
        <f>+SUM!R40*1000</f>
        <v>873599.99999999988</v>
      </c>
      <c r="L27" s="192">
        <f>+SUM!T40*1000</f>
        <v>0</v>
      </c>
      <c r="M27" s="194">
        <f>+SUM!S40*1000</f>
        <v>2402399.9999999995</v>
      </c>
      <c r="N27" s="199">
        <v>501042</v>
      </c>
      <c r="O27" s="198">
        <f>+L27</f>
        <v>0</v>
      </c>
      <c r="P27" s="198">
        <v>865012</v>
      </c>
      <c r="Q27" s="201">
        <f>+Q26+E27-H27-N27-328702.3</f>
        <v>8004197.0003999984</v>
      </c>
      <c r="R27" s="201">
        <v>559611</v>
      </c>
      <c r="S27" s="198">
        <f>+S26+G27-J27-P27+903544.8</f>
        <v>7959037.0423999997</v>
      </c>
    </row>
    <row r="28" spans="1:20">
      <c r="A28" s="195" t="s">
        <v>63</v>
      </c>
      <c r="B28" s="190"/>
      <c r="C28" s="190"/>
      <c r="D28" s="190"/>
      <c r="E28" s="190"/>
      <c r="F28" s="190"/>
      <c r="G28" s="190">
        <v>3000000</v>
      </c>
      <c r="H28" s="190"/>
      <c r="I28" s="190"/>
      <c r="J28" s="196"/>
      <c r="K28" s="193">
        <f>+SUM!R41*1000</f>
        <v>2308800</v>
      </c>
      <c r="L28" s="192">
        <f>+SUM!T41*1000</f>
        <v>468000</v>
      </c>
      <c r="M28" s="194">
        <f>+SUM!S41*1000</f>
        <v>2308800</v>
      </c>
      <c r="N28" s="197">
        <f t="shared" ref="N28:N61" si="4">+K28</f>
        <v>2308800</v>
      </c>
      <c r="O28" s="190">
        <f t="shared" si="3"/>
        <v>468000</v>
      </c>
      <c r="P28" s="190">
        <f t="shared" ref="P28:P61" si="5">+M28</f>
        <v>2308800</v>
      </c>
      <c r="Q28" s="189">
        <f t="shared" ref="Q28:S29" si="6">+Q27+E28-H28-N28</f>
        <v>5695397.0003999984</v>
      </c>
      <c r="R28" s="189">
        <f t="shared" si="6"/>
        <v>91611</v>
      </c>
      <c r="S28" s="190">
        <f t="shared" si="6"/>
        <v>8650237.0423999988</v>
      </c>
    </row>
    <row r="29" spans="1:20">
      <c r="A29" s="195" t="s">
        <v>64</v>
      </c>
      <c r="B29" s="190"/>
      <c r="C29" s="190"/>
      <c r="D29" s="190"/>
      <c r="E29" s="190"/>
      <c r="F29" s="190">
        <v>600000</v>
      </c>
      <c r="G29" s="190">
        <v>2400000</v>
      </c>
      <c r="H29" s="190">
        <v>900000</v>
      </c>
      <c r="I29" s="190"/>
      <c r="J29" s="196"/>
      <c r="K29" s="193">
        <f>+SUM!R42*1000</f>
        <v>717600</v>
      </c>
      <c r="L29" s="192">
        <f>+SUM!T42*1000</f>
        <v>468000</v>
      </c>
      <c r="M29" s="194">
        <f>+SUM!S42*1000</f>
        <v>187200</v>
      </c>
      <c r="N29" s="197">
        <f t="shared" si="4"/>
        <v>717600</v>
      </c>
      <c r="O29" s="190">
        <f t="shared" si="3"/>
        <v>468000</v>
      </c>
      <c r="P29" s="190">
        <f t="shared" si="5"/>
        <v>187200</v>
      </c>
      <c r="Q29" s="189">
        <f t="shared" si="6"/>
        <v>4077797.0003999984</v>
      </c>
      <c r="R29" s="189">
        <f t="shared" si="6"/>
        <v>223611</v>
      </c>
      <c r="S29" s="190">
        <f t="shared" si="6"/>
        <v>10863037.042399999</v>
      </c>
    </row>
    <row r="30" spans="1:20">
      <c r="A30" s="195" t="s">
        <v>65</v>
      </c>
      <c r="B30" s="190"/>
      <c r="C30" s="190"/>
      <c r="D30" s="190"/>
      <c r="E30" s="190">
        <v>3000000</v>
      </c>
      <c r="F30" s="203"/>
      <c r="G30" s="190"/>
      <c r="H30" s="190"/>
      <c r="I30" s="190"/>
      <c r="J30" s="196"/>
      <c r="K30" s="193">
        <f>+SUM!R43*1000</f>
        <v>1170000</v>
      </c>
      <c r="L30" s="192">
        <f>+SUM!T43*1000</f>
        <v>468000</v>
      </c>
      <c r="M30" s="194">
        <f>+SUM!S43*1000</f>
        <v>3135600.0000000005</v>
      </c>
      <c r="N30" s="197">
        <f t="shared" si="4"/>
        <v>1170000</v>
      </c>
      <c r="O30" s="190">
        <f t="shared" si="3"/>
        <v>468000</v>
      </c>
      <c r="P30" s="190">
        <f t="shared" si="5"/>
        <v>3135600.0000000005</v>
      </c>
      <c r="Q30" s="189">
        <f t="shared" ref="Q30:S45" si="7">+Q29+E30-H30-N30</f>
        <v>5907797.0003999984</v>
      </c>
      <c r="R30" s="189">
        <f t="shared" si="7"/>
        <v>-244389</v>
      </c>
      <c r="S30" s="190">
        <f t="shared" si="7"/>
        <v>7727437.0423999988</v>
      </c>
      <c r="T30" s="208">
        <f>SUM(Q30:S30)</f>
        <v>13390845.042799998</v>
      </c>
    </row>
    <row r="31" spans="1:20">
      <c r="A31" s="195" t="s">
        <v>66</v>
      </c>
      <c r="B31" s="190"/>
      <c r="C31" s="190"/>
      <c r="D31" s="190"/>
      <c r="E31" s="190">
        <v>3000000</v>
      </c>
      <c r="F31" s="203"/>
      <c r="G31" s="190"/>
      <c r="H31" s="190">
        <v>900000</v>
      </c>
      <c r="I31" s="190"/>
      <c r="J31" s="196"/>
      <c r="K31" s="193">
        <f>+SUM!R44*1000</f>
        <v>655199.99999999988</v>
      </c>
      <c r="L31" s="192">
        <f>+SUM!T44*1000</f>
        <v>0</v>
      </c>
      <c r="M31" s="194">
        <f>+SUM!S44*1000</f>
        <v>1497600.0000000002</v>
      </c>
      <c r="N31" s="197">
        <f t="shared" si="4"/>
        <v>655199.99999999988</v>
      </c>
      <c r="O31" s="190">
        <f t="shared" si="3"/>
        <v>0</v>
      </c>
      <c r="P31" s="190">
        <f t="shared" si="5"/>
        <v>1497600.0000000002</v>
      </c>
      <c r="Q31" s="189">
        <f t="shared" si="7"/>
        <v>7352597.0003999993</v>
      </c>
      <c r="R31" s="189">
        <f t="shared" si="7"/>
        <v>-244389</v>
      </c>
      <c r="S31" s="190">
        <f t="shared" si="7"/>
        <v>6229837.0423999988</v>
      </c>
      <c r="T31" s="208">
        <f t="shared" ref="T31:T60" si="8">SUM(Q31:S31)</f>
        <v>13338045.042799998</v>
      </c>
    </row>
    <row r="32" spans="1:20">
      <c r="A32" s="195" t="s">
        <v>67</v>
      </c>
      <c r="B32" s="190"/>
      <c r="C32" s="190"/>
      <c r="D32" s="190"/>
      <c r="E32" s="190"/>
      <c r="F32" s="203"/>
      <c r="G32" s="190">
        <v>3000000</v>
      </c>
      <c r="H32" s="190"/>
      <c r="I32" s="190"/>
      <c r="J32" s="196"/>
      <c r="K32" s="193">
        <f>+SUM!R45*1000</f>
        <v>982800</v>
      </c>
      <c r="L32" s="192">
        <f>+SUM!T45*1000</f>
        <v>0</v>
      </c>
      <c r="M32" s="194">
        <f>+SUM!S45*1000</f>
        <v>1076399.9999999998</v>
      </c>
      <c r="N32" s="197">
        <f t="shared" si="4"/>
        <v>982800</v>
      </c>
      <c r="O32" s="190">
        <f t="shared" si="3"/>
        <v>0</v>
      </c>
      <c r="P32" s="190">
        <f t="shared" si="5"/>
        <v>1076399.9999999998</v>
      </c>
      <c r="Q32" s="189">
        <f t="shared" si="7"/>
        <v>6369797.0003999993</v>
      </c>
      <c r="R32" s="189">
        <f t="shared" si="7"/>
        <v>-244389</v>
      </c>
      <c r="S32" s="190">
        <f t="shared" si="7"/>
        <v>8153437.0423999988</v>
      </c>
      <c r="T32" s="208">
        <f t="shared" si="8"/>
        <v>14278845.042799998</v>
      </c>
    </row>
    <row r="33" spans="1:21">
      <c r="A33" s="195" t="s">
        <v>68</v>
      </c>
      <c r="B33" s="190"/>
      <c r="C33" s="190"/>
      <c r="D33" s="190"/>
      <c r="E33" s="190"/>
      <c r="F33" s="190"/>
      <c r="G33" s="190">
        <v>3000000</v>
      </c>
      <c r="H33" s="190">
        <v>900000</v>
      </c>
      <c r="I33" s="190"/>
      <c r="J33" s="196"/>
      <c r="K33" s="193">
        <f>+SUM!R46*1000</f>
        <v>702000</v>
      </c>
      <c r="L33" s="192">
        <f>+SUM!T46*1000</f>
        <v>0</v>
      </c>
      <c r="M33" s="194">
        <f>+SUM!S46*1000</f>
        <v>2932799.9999999995</v>
      </c>
      <c r="N33" s="197">
        <f t="shared" si="4"/>
        <v>702000</v>
      </c>
      <c r="O33" s="190">
        <f t="shared" si="3"/>
        <v>0</v>
      </c>
      <c r="P33" s="190">
        <f t="shared" si="5"/>
        <v>2932799.9999999995</v>
      </c>
      <c r="Q33" s="189">
        <f t="shared" si="7"/>
        <v>4767797.0003999993</v>
      </c>
      <c r="R33" s="189">
        <f t="shared" si="7"/>
        <v>-244389</v>
      </c>
      <c r="S33" s="190">
        <f t="shared" si="7"/>
        <v>8220637.0423999988</v>
      </c>
      <c r="T33" s="208">
        <f t="shared" si="8"/>
        <v>12744045.042799998</v>
      </c>
    </row>
    <row r="34" spans="1:21">
      <c r="A34" s="195" t="s">
        <v>69</v>
      </c>
      <c r="B34" s="190"/>
      <c r="C34" s="190"/>
      <c r="D34" s="190"/>
      <c r="E34" s="190">
        <v>3000000</v>
      </c>
      <c r="F34" s="190"/>
      <c r="G34" s="190"/>
      <c r="H34" s="190">
        <v>900000</v>
      </c>
      <c r="I34" s="190"/>
      <c r="J34" s="196"/>
      <c r="K34" s="193">
        <f>+SUM!R47*1000</f>
        <v>421200</v>
      </c>
      <c r="L34" s="192">
        <f>+SUM!T47*1000</f>
        <v>0</v>
      </c>
      <c r="M34" s="194">
        <f>+SUM!S47*1000</f>
        <v>1435200</v>
      </c>
      <c r="N34" s="197">
        <f t="shared" si="4"/>
        <v>421200</v>
      </c>
      <c r="O34" s="190">
        <f t="shared" si="3"/>
        <v>0</v>
      </c>
      <c r="P34" s="190">
        <f t="shared" si="5"/>
        <v>1435200</v>
      </c>
      <c r="Q34" s="189">
        <f t="shared" si="7"/>
        <v>6446597.0003999993</v>
      </c>
      <c r="R34" s="189">
        <f t="shared" si="7"/>
        <v>-244389</v>
      </c>
      <c r="S34" s="190">
        <f t="shared" si="7"/>
        <v>6785437.0423999988</v>
      </c>
      <c r="T34" s="208">
        <f t="shared" si="8"/>
        <v>12987645.042799998</v>
      </c>
    </row>
    <row r="35" spans="1:21">
      <c r="A35" s="195" t="s">
        <v>70</v>
      </c>
      <c r="B35" s="190"/>
      <c r="C35" s="190"/>
      <c r="D35" s="190"/>
      <c r="E35" s="190">
        <v>3000000</v>
      </c>
      <c r="F35" s="190"/>
      <c r="G35" s="190"/>
      <c r="H35" s="190">
        <v>900000</v>
      </c>
      <c r="I35" s="190"/>
      <c r="J35" s="196"/>
      <c r="K35" s="193">
        <f>+SUM!R48*1000</f>
        <v>904800</v>
      </c>
      <c r="L35" s="192">
        <f>+SUM!T48*1000</f>
        <v>0</v>
      </c>
      <c r="M35" s="194">
        <f>+SUM!S48*1000</f>
        <v>0</v>
      </c>
      <c r="N35" s="197">
        <f t="shared" si="4"/>
        <v>904800</v>
      </c>
      <c r="O35" s="190">
        <f t="shared" si="3"/>
        <v>0</v>
      </c>
      <c r="P35" s="190">
        <f t="shared" si="5"/>
        <v>0</v>
      </c>
      <c r="Q35" s="189">
        <f t="shared" si="7"/>
        <v>7641797.0003999993</v>
      </c>
      <c r="R35" s="189">
        <f t="shared" si="7"/>
        <v>-244389</v>
      </c>
      <c r="S35" s="190">
        <f t="shared" si="7"/>
        <v>6785437.0423999988</v>
      </c>
      <c r="T35" s="208">
        <f t="shared" si="8"/>
        <v>14182845.042799998</v>
      </c>
    </row>
    <row r="36" spans="1:21">
      <c r="A36" s="195" t="s">
        <v>71</v>
      </c>
      <c r="B36" s="190"/>
      <c r="C36" s="190"/>
      <c r="D36" s="190"/>
      <c r="E36" s="190">
        <v>3000000</v>
      </c>
      <c r="F36" s="190"/>
      <c r="G36" s="190"/>
      <c r="H36" s="190"/>
      <c r="I36" s="190"/>
      <c r="J36" s="196"/>
      <c r="K36" s="193">
        <f>+SUM!R49*1000</f>
        <v>249600</v>
      </c>
      <c r="L36" s="192">
        <f>+SUM!T49*1000</f>
        <v>0</v>
      </c>
      <c r="M36" s="194">
        <f>+SUM!S49*1000</f>
        <v>2496000</v>
      </c>
      <c r="N36" s="197">
        <f t="shared" si="4"/>
        <v>249600</v>
      </c>
      <c r="O36" s="190">
        <f t="shared" si="3"/>
        <v>0</v>
      </c>
      <c r="P36" s="190">
        <f t="shared" si="5"/>
        <v>2496000</v>
      </c>
      <c r="Q36" s="189">
        <f t="shared" si="7"/>
        <v>10392197.000399999</v>
      </c>
      <c r="R36" s="189">
        <f t="shared" si="7"/>
        <v>-244389</v>
      </c>
      <c r="S36" s="190">
        <f t="shared" si="7"/>
        <v>4289437.0423999988</v>
      </c>
      <c r="T36" s="208">
        <f t="shared" si="8"/>
        <v>14437245.042799998</v>
      </c>
    </row>
    <row r="37" spans="1:21">
      <c r="A37" s="195" t="s">
        <v>72</v>
      </c>
      <c r="B37" s="190"/>
      <c r="C37" s="190"/>
      <c r="D37" s="190"/>
      <c r="E37" s="190"/>
      <c r="F37" s="190"/>
      <c r="G37" s="190">
        <v>3000000</v>
      </c>
      <c r="H37" s="190">
        <v>900000</v>
      </c>
      <c r="I37" s="190"/>
      <c r="J37" s="196"/>
      <c r="K37" s="193">
        <f>+SUM!R50*1000</f>
        <v>1403999.9999999998</v>
      </c>
      <c r="L37" s="192">
        <f>+SUM!T50*1000</f>
        <v>0</v>
      </c>
      <c r="M37" s="194">
        <f>+SUM!S50*1000</f>
        <v>2152800</v>
      </c>
      <c r="N37" s="197">
        <f t="shared" si="4"/>
        <v>1403999.9999999998</v>
      </c>
      <c r="O37" s="190">
        <f t="shared" si="3"/>
        <v>0</v>
      </c>
      <c r="P37" s="190">
        <f t="shared" si="5"/>
        <v>2152800</v>
      </c>
      <c r="Q37" s="189">
        <f t="shared" si="7"/>
        <v>8088197.0003999993</v>
      </c>
      <c r="R37" s="189">
        <f t="shared" si="7"/>
        <v>-244389</v>
      </c>
      <c r="S37" s="190">
        <f t="shared" si="7"/>
        <v>5136637.0423999988</v>
      </c>
      <c r="T37" s="208">
        <f t="shared" si="8"/>
        <v>12980445.042799998</v>
      </c>
    </row>
    <row r="38" spans="1:21">
      <c r="A38" s="195" t="s">
        <v>73</v>
      </c>
      <c r="B38" s="190"/>
      <c r="C38" s="190"/>
      <c r="D38" s="190"/>
      <c r="E38" s="190"/>
      <c r="F38" s="190"/>
      <c r="G38" s="190">
        <v>3000000</v>
      </c>
      <c r="H38" s="190">
        <v>900000</v>
      </c>
      <c r="I38" s="190"/>
      <c r="J38" s="196"/>
      <c r="K38" s="193">
        <f>+SUM!R51*1000</f>
        <v>187200</v>
      </c>
      <c r="L38" s="192">
        <f>+SUM!T51*1000</f>
        <v>0</v>
      </c>
      <c r="M38" s="194">
        <f>+SUM!S51*1000</f>
        <v>249600.00000000003</v>
      </c>
      <c r="N38" s="197">
        <f t="shared" si="4"/>
        <v>187200</v>
      </c>
      <c r="O38" s="190">
        <f t="shared" si="3"/>
        <v>0</v>
      </c>
      <c r="P38" s="190">
        <f t="shared" si="5"/>
        <v>249600.00000000003</v>
      </c>
      <c r="Q38" s="189">
        <f t="shared" si="7"/>
        <v>7000997.0003999993</v>
      </c>
      <c r="R38" s="189">
        <f t="shared" si="7"/>
        <v>-244389</v>
      </c>
      <c r="S38" s="190">
        <f t="shared" si="7"/>
        <v>7887037.0423999988</v>
      </c>
      <c r="T38" s="208">
        <f t="shared" si="8"/>
        <v>14643645.042799998</v>
      </c>
    </row>
    <row r="39" spans="1:21">
      <c r="A39" s="195" t="s">
        <v>74</v>
      </c>
      <c r="B39" s="190"/>
      <c r="C39" s="190"/>
      <c r="D39" s="190"/>
      <c r="E39" s="190">
        <v>2400000</v>
      </c>
      <c r="F39" s="190"/>
      <c r="G39" s="190">
        <v>600000</v>
      </c>
      <c r="H39" s="190">
        <v>900000</v>
      </c>
      <c r="I39" s="190"/>
      <c r="J39" s="196"/>
      <c r="K39" s="193">
        <f>+SUM!R52*1000</f>
        <v>2667600</v>
      </c>
      <c r="L39" s="192">
        <f>+SUM!T52*1000</f>
        <v>0</v>
      </c>
      <c r="M39" s="194">
        <f>+SUM!S52*1000</f>
        <v>2215200</v>
      </c>
      <c r="N39" s="197">
        <f t="shared" si="4"/>
        <v>2667600</v>
      </c>
      <c r="O39" s="190">
        <f t="shared" si="3"/>
        <v>0</v>
      </c>
      <c r="P39" s="190">
        <f t="shared" si="5"/>
        <v>2215200</v>
      </c>
      <c r="Q39" s="189">
        <f t="shared" si="7"/>
        <v>5833397.0003999993</v>
      </c>
      <c r="R39" s="189">
        <f t="shared" si="7"/>
        <v>-244389</v>
      </c>
      <c r="S39" s="190">
        <f t="shared" si="7"/>
        <v>6271837.0423999988</v>
      </c>
      <c r="T39" s="208">
        <f t="shared" si="8"/>
        <v>11860845.042799998</v>
      </c>
      <c r="U39" s="170">
        <f t="shared" ref="U39:U49" si="9">+T39/550000</f>
        <v>21.565172805090906</v>
      </c>
    </row>
    <row r="40" spans="1:21">
      <c r="A40" s="195" t="s">
        <v>75</v>
      </c>
      <c r="B40" s="190"/>
      <c r="C40" s="190"/>
      <c r="D40" s="190"/>
      <c r="E40" s="190">
        <v>3000000</v>
      </c>
      <c r="F40" s="190"/>
      <c r="G40" s="190"/>
      <c r="H40" s="190">
        <v>900000</v>
      </c>
      <c r="I40" s="190"/>
      <c r="J40" s="196"/>
      <c r="K40" s="193">
        <f>+SUM!R53*1000</f>
        <v>904800</v>
      </c>
      <c r="L40" s="192">
        <f>+SUM!T53*1000</f>
        <v>0</v>
      </c>
      <c r="M40" s="194">
        <f>+SUM!S53*1000</f>
        <v>1950000</v>
      </c>
      <c r="N40" s="197">
        <f t="shared" si="4"/>
        <v>904800</v>
      </c>
      <c r="O40" s="190">
        <f t="shared" si="3"/>
        <v>0</v>
      </c>
      <c r="P40" s="190">
        <f t="shared" si="5"/>
        <v>1950000</v>
      </c>
      <c r="Q40" s="189">
        <f t="shared" si="7"/>
        <v>7028597.0003999993</v>
      </c>
      <c r="R40" s="189">
        <f t="shared" si="7"/>
        <v>-244389</v>
      </c>
      <c r="S40" s="190">
        <f t="shared" si="7"/>
        <v>4321837.0423999988</v>
      </c>
      <c r="T40" s="208">
        <f>SUM(Q40:S40)</f>
        <v>11106045.042799998</v>
      </c>
      <c r="U40" s="170">
        <f t="shared" si="9"/>
        <v>20.192809168727269</v>
      </c>
    </row>
    <row r="41" spans="1:21">
      <c r="A41" s="195" t="s">
        <v>76</v>
      </c>
      <c r="B41" s="190"/>
      <c r="C41" s="190"/>
      <c r="D41" s="190"/>
      <c r="E41" s="190">
        <v>3000000</v>
      </c>
      <c r="F41" s="190"/>
      <c r="G41" s="190"/>
      <c r="H41" s="190"/>
      <c r="I41" s="190"/>
      <c r="J41" s="196"/>
      <c r="K41" s="193">
        <f>+SUM!R54*1000</f>
        <v>1216800.0000000002</v>
      </c>
      <c r="L41" s="192">
        <f>+SUM!T54*1000</f>
        <v>0</v>
      </c>
      <c r="M41" s="194">
        <f>+SUM!S54*1000</f>
        <v>2028000</v>
      </c>
      <c r="N41" s="197">
        <f t="shared" si="4"/>
        <v>1216800.0000000002</v>
      </c>
      <c r="O41" s="190">
        <f t="shared" si="3"/>
        <v>0</v>
      </c>
      <c r="P41" s="190">
        <f t="shared" si="5"/>
        <v>2028000</v>
      </c>
      <c r="Q41" s="189">
        <f t="shared" si="7"/>
        <v>8811797.0003999993</v>
      </c>
      <c r="R41" s="189">
        <f t="shared" si="7"/>
        <v>-244389</v>
      </c>
      <c r="S41" s="190">
        <f t="shared" si="7"/>
        <v>2293837.0423999988</v>
      </c>
      <c r="T41" s="208">
        <f t="shared" si="8"/>
        <v>10861245.042799998</v>
      </c>
      <c r="U41" s="170">
        <f t="shared" si="9"/>
        <v>19.747718259636361</v>
      </c>
    </row>
    <row r="42" spans="1:21">
      <c r="A42" s="195" t="s">
        <v>77</v>
      </c>
      <c r="B42" s="190"/>
      <c r="C42" s="190"/>
      <c r="D42" s="190"/>
      <c r="E42" s="190">
        <v>3000000</v>
      </c>
      <c r="F42" s="190"/>
      <c r="G42" s="190"/>
      <c r="H42" s="190">
        <v>900000</v>
      </c>
      <c r="I42" s="190"/>
      <c r="J42" s="196"/>
      <c r="K42" s="193">
        <f>+SUM!R55*1000</f>
        <v>1294800</v>
      </c>
      <c r="L42" s="192">
        <f>+SUM!T55*1000</f>
        <v>0</v>
      </c>
      <c r="M42" s="194">
        <f>+SUM!S55*1000</f>
        <v>1326000</v>
      </c>
      <c r="N42" s="197">
        <f t="shared" si="4"/>
        <v>1294800</v>
      </c>
      <c r="O42" s="190">
        <f t="shared" si="3"/>
        <v>0</v>
      </c>
      <c r="P42" s="190">
        <f t="shared" si="5"/>
        <v>1326000</v>
      </c>
      <c r="Q42" s="189">
        <f t="shared" si="7"/>
        <v>9616997.0003999993</v>
      </c>
      <c r="R42" s="189">
        <f t="shared" si="7"/>
        <v>-244389</v>
      </c>
      <c r="S42" s="190">
        <f t="shared" si="7"/>
        <v>967837.04239999875</v>
      </c>
      <c r="T42" s="208">
        <f t="shared" si="8"/>
        <v>10340445.042799998</v>
      </c>
      <c r="U42" s="170">
        <f t="shared" si="9"/>
        <v>18.80080916872727</v>
      </c>
    </row>
    <row r="43" spans="1:21">
      <c r="A43" s="195" t="s">
        <v>78</v>
      </c>
      <c r="B43" s="190"/>
      <c r="C43" s="190"/>
      <c r="D43" s="190"/>
      <c r="E43" s="190">
        <v>3000000</v>
      </c>
      <c r="F43" s="190"/>
      <c r="G43" s="190"/>
      <c r="H43" s="190">
        <v>900000</v>
      </c>
      <c r="I43" s="190"/>
      <c r="J43" s="196"/>
      <c r="K43" s="193">
        <f>+SUM!R56*1000</f>
        <v>1294800.0000000002</v>
      </c>
      <c r="L43" s="192">
        <f>+SUM!T56*1000</f>
        <v>0</v>
      </c>
      <c r="M43" s="194">
        <f>+SUM!S56*1000</f>
        <v>2199600</v>
      </c>
      <c r="N43" s="197">
        <f t="shared" si="4"/>
        <v>1294800.0000000002</v>
      </c>
      <c r="O43" s="190">
        <f t="shared" si="3"/>
        <v>0</v>
      </c>
      <c r="P43" s="190">
        <f t="shared" si="5"/>
        <v>2199600</v>
      </c>
      <c r="Q43" s="189">
        <f t="shared" si="7"/>
        <v>10422197.000399999</v>
      </c>
      <c r="R43" s="189">
        <f t="shared" si="7"/>
        <v>-244389</v>
      </c>
      <c r="S43" s="190">
        <f t="shared" si="7"/>
        <v>-1231762.9576000012</v>
      </c>
      <c r="T43" s="208">
        <f t="shared" si="8"/>
        <v>8946045.0427999981</v>
      </c>
      <c r="U43" s="170">
        <f t="shared" si="9"/>
        <v>16.265536441454543</v>
      </c>
    </row>
    <row r="44" spans="1:21">
      <c r="A44" s="195" t="s">
        <v>79</v>
      </c>
      <c r="B44" s="190"/>
      <c r="C44" s="190"/>
      <c r="D44" s="190"/>
      <c r="E44" s="190">
        <v>3000000</v>
      </c>
      <c r="F44" s="190"/>
      <c r="G44" s="190"/>
      <c r="H44" s="190"/>
      <c r="I44" s="190"/>
      <c r="J44" s="196"/>
      <c r="K44" s="193">
        <f>+SUM!R57*1000</f>
        <v>639600</v>
      </c>
      <c r="L44" s="192">
        <f>+SUM!T57*1000</f>
        <v>0</v>
      </c>
      <c r="M44" s="194">
        <f>+SUM!S57*1000</f>
        <v>296400</v>
      </c>
      <c r="N44" s="197">
        <f t="shared" si="4"/>
        <v>639600</v>
      </c>
      <c r="O44" s="190">
        <f t="shared" si="3"/>
        <v>0</v>
      </c>
      <c r="P44" s="190">
        <f t="shared" si="5"/>
        <v>296400</v>
      </c>
      <c r="Q44" s="189">
        <f t="shared" si="7"/>
        <v>12782597.000399999</v>
      </c>
      <c r="R44" s="189">
        <f t="shared" si="7"/>
        <v>-244389</v>
      </c>
      <c r="S44" s="190">
        <f t="shared" si="7"/>
        <v>-1528162.9576000012</v>
      </c>
      <c r="T44" s="208">
        <f t="shared" si="8"/>
        <v>11010045.042799998</v>
      </c>
      <c r="U44" s="170">
        <f t="shared" si="9"/>
        <v>20.018263714181813</v>
      </c>
    </row>
    <row r="45" spans="1:21">
      <c r="A45" s="195" t="s">
        <v>80</v>
      </c>
      <c r="B45" s="190"/>
      <c r="C45" s="190"/>
      <c r="D45" s="190"/>
      <c r="E45" s="190">
        <v>3000000</v>
      </c>
      <c r="F45" s="190"/>
      <c r="G45" s="190"/>
      <c r="H45" s="190">
        <v>900000</v>
      </c>
      <c r="I45" s="190"/>
      <c r="J45" s="196"/>
      <c r="K45" s="193">
        <f>+SUM!R58*1000</f>
        <v>1419600</v>
      </c>
      <c r="L45" s="192">
        <f>+SUM!T58*1000</f>
        <v>0</v>
      </c>
      <c r="M45" s="194">
        <f>+SUM!S58*1000</f>
        <v>3400799.9999999991</v>
      </c>
      <c r="N45" s="197">
        <f t="shared" si="4"/>
        <v>1419600</v>
      </c>
      <c r="O45" s="190">
        <f t="shared" si="3"/>
        <v>0</v>
      </c>
      <c r="P45" s="190">
        <f t="shared" si="5"/>
        <v>3400799.9999999991</v>
      </c>
      <c r="Q45" s="189">
        <f t="shared" si="7"/>
        <v>13462997.000399999</v>
      </c>
      <c r="R45" s="189">
        <f t="shared" si="7"/>
        <v>-244389</v>
      </c>
      <c r="S45" s="190">
        <f t="shared" si="7"/>
        <v>-4928962.9576000003</v>
      </c>
      <c r="T45" s="208">
        <f t="shared" si="8"/>
        <v>8289645.042799999</v>
      </c>
      <c r="U45" s="170">
        <f t="shared" si="9"/>
        <v>15.072081895999998</v>
      </c>
    </row>
    <row r="46" spans="1:21">
      <c r="A46" s="195" t="s">
        <v>81</v>
      </c>
      <c r="B46" s="190"/>
      <c r="C46" s="190"/>
      <c r="D46" s="190"/>
      <c r="E46" s="190">
        <v>3000000</v>
      </c>
      <c r="F46" s="190"/>
      <c r="G46" s="190"/>
      <c r="H46" s="190"/>
      <c r="I46" s="190"/>
      <c r="J46" s="196"/>
      <c r="K46" s="193">
        <f>+SUM!R59*1000</f>
        <v>2308800</v>
      </c>
      <c r="L46" s="192">
        <f>+SUM!T59*1000</f>
        <v>748800</v>
      </c>
      <c r="M46" s="194">
        <f>+SUM!S59*1000</f>
        <v>2199600</v>
      </c>
      <c r="N46" s="197">
        <f t="shared" si="4"/>
        <v>2308800</v>
      </c>
      <c r="O46" s="190">
        <f t="shared" si="3"/>
        <v>748800</v>
      </c>
      <c r="P46" s="190">
        <f t="shared" si="5"/>
        <v>2199600</v>
      </c>
      <c r="Q46" s="189">
        <f t="shared" ref="Q46:S61" si="10">+Q45+E46-H46-N46</f>
        <v>14154197.000399999</v>
      </c>
      <c r="R46" s="189">
        <f t="shared" si="10"/>
        <v>-993189</v>
      </c>
      <c r="S46" s="190">
        <f t="shared" si="10"/>
        <v>-7128562.9576000003</v>
      </c>
      <c r="T46" s="208">
        <f t="shared" si="8"/>
        <v>6032445.042799999</v>
      </c>
      <c r="U46" s="170">
        <f t="shared" si="9"/>
        <v>10.968081895999997</v>
      </c>
    </row>
    <row r="47" spans="1:21">
      <c r="A47" s="195" t="s">
        <v>82</v>
      </c>
      <c r="B47" s="190"/>
      <c r="C47" s="190"/>
      <c r="D47" s="190"/>
      <c r="E47" s="190">
        <v>3000000</v>
      </c>
      <c r="F47" s="190"/>
      <c r="G47" s="190"/>
      <c r="H47" s="190">
        <v>900000</v>
      </c>
      <c r="I47" s="190"/>
      <c r="J47" s="196"/>
      <c r="K47" s="193">
        <f>+SUM!R60*1000</f>
        <v>1404000</v>
      </c>
      <c r="L47" s="192">
        <f>+SUM!T60*1000</f>
        <v>717600</v>
      </c>
      <c r="M47" s="194">
        <f>+SUM!S60*1000</f>
        <v>0</v>
      </c>
      <c r="N47" s="197">
        <f t="shared" si="4"/>
        <v>1404000</v>
      </c>
      <c r="O47" s="190">
        <f t="shared" si="3"/>
        <v>717600</v>
      </c>
      <c r="P47" s="190">
        <f t="shared" si="5"/>
        <v>0</v>
      </c>
      <c r="Q47" s="189">
        <f t="shared" si="10"/>
        <v>14850197.000399999</v>
      </c>
      <c r="R47" s="189">
        <f t="shared" si="10"/>
        <v>-1710789</v>
      </c>
      <c r="S47" s="190">
        <f t="shared" si="10"/>
        <v>-7128562.9576000003</v>
      </c>
      <c r="T47" s="208">
        <f t="shared" si="8"/>
        <v>6010845.042799999</v>
      </c>
      <c r="U47" s="170">
        <f t="shared" si="9"/>
        <v>10.928809168727271</v>
      </c>
    </row>
    <row r="48" spans="1:21">
      <c r="A48" s="195" t="s">
        <v>83</v>
      </c>
      <c r="B48" s="190"/>
      <c r="C48" s="190"/>
      <c r="D48" s="190"/>
      <c r="E48" s="190">
        <v>3000000</v>
      </c>
      <c r="F48" s="190"/>
      <c r="G48" s="190"/>
      <c r="H48" s="190"/>
      <c r="I48" s="190"/>
      <c r="J48" s="196"/>
      <c r="K48" s="193">
        <f>+SUM!R61*1000</f>
        <v>1825200</v>
      </c>
      <c r="L48" s="192">
        <f>+SUM!T61*1000</f>
        <v>0</v>
      </c>
      <c r="M48" s="194">
        <f>+SUM!S61*1000</f>
        <v>1996800.0000000002</v>
      </c>
      <c r="N48" s="197">
        <f t="shared" si="4"/>
        <v>1825200</v>
      </c>
      <c r="O48" s="190">
        <f t="shared" si="3"/>
        <v>0</v>
      </c>
      <c r="P48" s="190">
        <f t="shared" si="5"/>
        <v>1996800.0000000002</v>
      </c>
      <c r="Q48" s="189">
        <f t="shared" si="10"/>
        <v>16024997.000399999</v>
      </c>
      <c r="R48" s="189">
        <f t="shared" si="10"/>
        <v>-1710789</v>
      </c>
      <c r="S48" s="190">
        <f t="shared" si="10"/>
        <v>-9125362.9576000012</v>
      </c>
      <c r="T48" s="208">
        <f t="shared" si="8"/>
        <v>5188845.0427999981</v>
      </c>
      <c r="U48" s="170">
        <f t="shared" si="9"/>
        <v>9.4342637141818155</v>
      </c>
    </row>
    <row r="49" spans="1:21">
      <c r="A49" s="195" t="s">
        <v>84</v>
      </c>
      <c r="B49" s="190"/>
      <c r="C49" s="190"/>
      <c r="D49" s="190"/>
      <c r="E49" s="190">
        <v>3000000</v>
      </c>
      <c r="F49" s="190"/>
      <c r="G49" s="190"/>
      <c r="H49" s="190"/>
      <c r="I49" s="190"/>
      <c r="J49" s="196"/>
      <c r="K49" s="193">
        <f>+SUM!R62*1000</f>
        <v>1326000</v>
      </c>
      <c r="L49" s="192">
        <f>+SUM!T62*1000</f>
        <v>0</v>
      </c>
      <c r="M49" s="194">
        <f>+SUM!S62*1000</f>
        <v>748800</v>
      </c>
      <c r="N49" s="197">
        <f t="shared" si="4"/>
        <v>1326000</v>
      </c>
      <c r="O49" s="190">
        <f t="shared" si="3"/>
        <v>0</v>
      </c>
      <c r="P49" s="190">
        <f t="shared" si="5"/>
        <v>748800</v>
      </c>
      <c r="Q49" s="189">
        <f t="shared" si="10"/>
        <v>17698997.000399999</v>
      </c>
      <c r="R49" s="189">
        <f t="shared" si="10"/>
        <v>-1710789</v>
      </c>
      <c r="S49" s="190">
        <f t="shared" si="10"/>
        <v>-9874162.9576000012</v>
      </c>
      <c r="T49" s="208">
        <f t="shared" si="8"/>
        <v>6114045.0427999981</v>
      </c>
      <c r="U49" s="170">
        <f t="shared" si="9"/>
        <v>11.116445532363633</v>
      </c>
    </row>
    <row r="50" spans="1:21">
      <c r="A50" s="195" t="s">
        <v>85</v>
      </c>
      <c r="B50" s="190"/>
      <c r="C50" s="190"/>
      <c r="D50" s="190"/>
      <c r="E50" s="190">
        <v>3000000</v>
      </c>
      <c r="F50" s="190"/>
      <c r="G50" s="190"/>
      <c r="H50" s="190"/>
      <c r="I50" s="190"/>
      <c r="J50" s="196"/>
      <c r="K50" s="193">
        <f>+SUM!R63*1000</f>
        <v>343200</v>
      </c>
      <c r="L50" s="192">
        <f>+SUM!T63*1000</f>
        <v>0</v>
      </c>
      <c r="M50" s="194">
        <f>+SUM!S63*1000</f>
        <v>1014000</v>
      </c>
      <c r="N50" s="197">
        <f t="shared" si="4"/>
        <v>343200</v>
      </c>
      <c r="O50" s="190">
        <f t="shared" si="3"/>
        <v>0</v>
      </c>
      <c r="P50" s="190">
        <f t="shared" si="5"/>
        <v>1014000</v>
      </c>
      <c r="Q50" s="189">
        <f t="shared" si="10"/>
        <v>20355797.000399999</v>
      </c>
      <c r="R50" s="189">
        <f t="shared" si="10"/>
        <v>-1710789</v>
      </c>
      <c r="S50" s="190">
        <f t="shared" si="10"/>
        <v>-10888162.957600001</v>
      </c>
      <c r="T50" s="208">
        <f t="shared" si="8"/>
        <v>7756845.0427999981</v>
      </c>
    </row>
    <row r="51" spans="1:21">
      <c r="A51" s="195" t="s">
        <v>86</v>
      </c>
      <c r="B51" s="190"/>
      <c r="C51" s="190"/>
      <c r="D51" s="190"/>
      <c r="E51" s="190">
        <v>3000000</v>
      </c>
      <c r="F51" s="190"/>
      <c r="G51" s="190"/>
      <c r="H51" s="190"/>
      <c r="I51" s="190"/>
      <c r="J51" s="196"/>
      <c r="K51" s="193">
        <f>+SUM!R64*1000</f>
        <v>1107600</v>
      </c>
      <c r="L51" s="192">
        <f>+SUM!T64*1000</f>
        <v>0</v>
      </c>
      <c r="M51" s="194">
        <f>+SUM!S64*1000</f>
        <v>608400</v>
      </c>
      <c r="N51" s="197">
        <f t="shared" si="4"/>
        <v>1107600</v>
      </c>
      <c r="O51" s="190">
        <f t="shared" si="3"/>
        <v>0</v>
      </c>
      <c r="P51" s="190">
        <f t="shared" si="5"/>
        <v>608400</v>
      </c>
      <c r="Q51" s="189">
        <f t="shared" si="10"/>
        <v>22248197.000399999</v>
      </c>
      <c r="R51" s="189">
        <f t="shared" si="10"/>
        <v>-1710789</v>
      </c>
      <c r="S51" s="190">
        <f t="shared" si="10"/>
        <v>-11496562.957600001</v>
      </c>
      <c r="T51" s="208">
        <f t="shared" si="8"/>
        <v>9040845.0427999981</v>
      </c>
    </row>
    <row r="52" spans="1:21">
      <c r="A52" s="195" t="s">
        <v>87</v>
      </c>
      <c r="B52" s="190"/>
      <c r="C52" s="190"/>
      <c r="D52" s="190"/>
      <c r="E52" s="190">
        <v>3000000</v>
      </c>
      <c r="F52" s="190"/>
      <c r="G52" s="190"/>
      <c r="H52" s="190"/>
      <c r="I52" s="190"/>
      <c r="J52" s="196"/>
      <c r="K52" s="193">
        <f>+SUM!R65*1000</f>
        <v>1482000</v>
      </c>
      <c r="L52" s="192">
        <f>+SUM!T65*1000</f>
        <v>0</v>
      </c>
      <c r="M52" s="194">
        <f>+SUM!S65*1000</f>
        <v>499200.00000000006</v>
      </c>
      <c r="N52" s="197">
        <f t="shared" si="4"/>
        <v>1482000</v>
      </c>
      <c r="O52" s="190">
        <f t="shared" si="3"/>
        <v>0</v>
      </c>
      <c r="P52" s="190">
        <f t="shared" si="5"/>
        <v>499200.00000000006</v>
      </c>
      <c r="Q52" s="189">
        <f t="shared" si="10"/>
        <v>23766197.000399999</v>
      </c>
      <c r="R52" s="189">
        <f t="shared" si="10"/>
        <v>-1710789</v>
      </c>
      <c r="S52" s="190">
        <f t="shared" si="10"/>
        <v>-11995762.957600001</v>
      </c>
      <c r="T52" s="208">
        <f t="shared" si="8"/>
        <v>10059645.042799998</v>
      </c>
    </row>
    <row r="53" spans="1:21">
      <c r="A53" s="195" t="s">
        <v>88</v>
      </c>
      <c r="B53" s="190"/>
      <c r="C53" s="190"/>
      <c r="D53" s="190"/>
      <c r="E53" s="190">
        <v>3000000</v>
      </c>
      <c r="F53" s="190"/>
      <c r="G53" s="190"/>
      <c r="H53" s="190"/>
      <c r="I53" s="190"/>
      <c r="J53" s="196"/>
      <c r="K53" s="193">
        <f>+SUM!R66*1000</f>
        <v>1981199.9999999998</v>
      </c>
      <c r="L53" s="192">
        <f>+SUM!T66*1000</f>
        <v>0</v>
      </c>
      <c r="M53" s="194">
        <f>+SUM!S66*1000</f>
        <v>1466400</v>
      </c>
      <c r="N53" s="197">
        <f t="shared" si="4"/>
        <v>1981199.9999999998</v>
      </c>
      <c r="O53" s="190">
        <f t="shared" si="3"/>
        <v>0</v>
      </c>
      <c r="P53" s="190">
        <f t="shared" si="5"/>
        <v>1466400</v>
      </c>
      <c r="Q53" s="189">
        <f t="shared" si="10"/>
        <v>24784997.000399999</v>
      </c>
      <c r="R53" s="189">
        <f t="shared" si="10"/>
        <v>-1710789</v>
      </c>
      <c r="S53" s="190">
        <f t="shared" si="10"/>
        <v>-13462162.957600001</v>
      </c>
      <c r="T53" s="208">
        <f t="shared" si="8"/>
        <v>9612045.0427999981</v>
      </c>
    </row>
    <row r="54" spans="1:21">
      <c r="A54" s="195" t="s">
        <v>89</v>
      </c>
      <c r="B54" s="190"/>
      <c r="C54" s="190"/>
      <c r="D54" s="190"/>
      <c r="E54" s="190">
        <v>3000000</v>
      </c>
      <c r="F54" s="190"/>
      <c r="G54" s="190"/>
      <c r="H54" s="190"/>
      <c r="I54" s="190"/>
      <c r="J54" s="196"/>
      <c r="K54" s="193">
        <f>+SUM!R67*1000</f>
        <v>608400</v>
      </c>
      <c r="L54" s="192">
        <f>+SUM!T67*1000</f>
        <v>0</v>
      </c>
      <c r="M54" s="194">
        <f>+SUM!S67*1000</f>
        <v>655199.99999999988</v>
      </c>
      <c r="N54" s="197">
        <f t="shared" si="4"/>
        <v>608400</v>
      </c>
      <c r="O54" s="190">
        <f t="shared" si="3"/>
        <v>0</v>
      </c>
      <c r="P54" s="190">
        <f t="shared" si="5"/>
        <v>655199.99999999988</v>
      </c>
      <c r="Q54" s="189">
        <f t="shared" si="10"/>
        <v>27176597.000399999</v>
      </c>
      <c r="R54" s="189">
        <f t="shared" si="10"/>
        <v>-1710789</v>
      </c>
      <c r="S54" s="190">
        <f t="shared" si="10"/>
        <v>-14117362.957600001</v>
      </c>
      <c r="T54" s="208">
        <f t="shared" si="8"/>
        <v>11348445.042799998</v>
      </c>
    </row>
    <row r="55" spans="1:21">
      <c r="A55" s="195" t="s">
        <v>90</v>
      </c>
      <c r="B55" s="190"/>
      <c r="C55" s="190"/>
      <c r="D55" s="190"/>
      <c r="E55" s="190">
        <v>3000000</v>
      </c>
      <c r="F55" s="190"/>
      <c r="G55" s="190"/>
      <c r="H55" s="190"/>
      <c r="I55" s="190"/>
      <c r="J55" s="196"/>
      <c r="K55" s="193">
        <f>+SUM!R68*1000</f>
        <v>46800</v>
      </c>
      <c r="L55" s="192">
        <f>+SUM!T68*1000</f>
        <v>0</v>
      </c>
      <c r="M55" s="194">
        <f>+SUM!S68*1000</f>
        <v>499200</v>
      </c>
      <c r="N55" s="197">
        <f t="shared" si="4"/>
        <v>46800</v>
      </c>
      <c r="O55" s="190">
        <f t="shared" si="3"/>
        <v>0</v>
      </c>
      <c r="P55" s="190">
        <f t="shared" si="5"/>
        <v>499200</v>
      </c>
      <c r="Q55" s="189">
        <f t="shared" si="10"/>
        <v>30129797.000399999</v>
      </c>
      <c r="R55" s="189">
        <f t="shared" si="10"/>
        <v>-1710789</v>
      </c>
      <c r="S55" s="190">
        <f t="shared" si="10"/>
        <v>-14616562.957600001</v>
      </c>
      <c r="T55" s="208">
        <f t="shared" si="8"/>
        <v>13802445.042799998</v>
      </c>
    </row>
    <row r="56" spans="1:21">
      <c r="A56" s="195" t="s">
        <v>91</v>
      </c>
      <c r="B56" s="190"/>
      <c r="C56" s="190"/>
      <c r="D56" s="190"/>
      <c r="E56" s="190">
        <v>3000000</v>
      </c>
      <c r="F56" s="190"/>
      <c r="G56" s="190"/>
      <c r="H56" s="190"/>
      <c r="I56" s="190"/>
      <c r="J56" s="196"/>
      <c r="K56" s="193">
        <f>+SUM!R69*1000</f>
        <v>1591200</v>
      </c>
      <c r="L56" s="192">
        <f>+SUM!T69*1000</f>
        <v>0</v>
      </c>
      <c r="M56" s="194">
        <f>+SUM!S69*1000</f>
        <v>452400</v>
      </c>
      <c r="N56" s="197">
        <f t="shared" si="4"/>
        <v>1591200</v>
      </c>
      <c r="O56" s="190">
        <f t="shared" si="3"/>
        <v>0</v>
      </c>
      <c r="P56" s="190">
        <f t="shared" si="5"/>
        <v>452400</v>
      </c>
      <c r="Q56" s="189">
        <f t="shared" si="10"/>
        <v>31538597.000399999</v>
      </c>
      <c r="R56" s="189">
        <f t="shared" si="10"/>
        <v>-1710789</v>
      </c>
      <c r="S56" s="190">
        <f t="shared" si="10"/>
        <v>-15068962.957600001</v>
      </c>
      <c r="T56" s="208">
        <f t="shared" si="8"/>
        <v>14758845.042799998</v>
      </c>
    </row>
    <row r="57" spans="1:21">
      <c r="A57" s="195" t="s">
        <v>92</v>
      </c>
      <c r="B57" s="190"/>
      <c r="C57" s="190"/>
      <c r="D57" s="190"/>
      <c r="E57" s="190">
        <v>3000000</v>
      </c>
      <c r="F57" s="190"/>
      <c r="G57" s="190"/>
      <c r="H57" s="190"/>
      <c r="I57" s="190"/>
      <c r="J57" s="196"/>
      <c r="K57" s="193">
        <f>+SUM!R70*1000</f>
        <v>1294800</v>
      </c>
      <c r="L57" s="192">
        <f>+SUM!T70*1000</f>
        <v>0</v>
      </c>
      <c r="M57" s="194">
        <f>+SUM!S70*1000</f>
        <v>46800</v>
      </c>
      <c r="N57" s="197">
        <f t="shared" si="4"/>
        <v>1294800</v>
      </c>
      <c r="O57" s="190">
        <f t="shared" si="3"/>
        <v>0</v>
      </c>
      <c r="P57" s="190">
        <f t="shared" si="5"/>
        <v>46800</v>
      </c>
      <c r="Q57" s="189">
        <f t="shared" si="10"/>
        <v>33243797.000399999</v>
      </c>
      <c r="R57" s="189">
        <f t="shared" si="10"/>
        <v>-1710789</v>
      </c>
      <c r="S57" s="190">
        <f t="shared" si="10"/>
        <v>-15115762.957600001</v>
      </c>
      <c r="T57" s="208">
        <f t="shared" si="8"/>
        <v>16417245.042799998</v>
      </c>
    </row>
    <row r="58" spans="1:21">
      <c r="A58" s="195" t="s">
        <v>93</v>
      </c>
      <c r="B58" s="190"/>
      <c r="C58" s="190"/>
      <c r="D58" s="190"/>
      <c r="E58" s="190">
        <v>3000000</v>
      </c>
      <c r="F58" s="190"/>
      <c r="G58" s="190"/>
      <c r="H58" s="190"/>
      <c r="I58" s="190"/>
      <c r="J58" s="196"/>
      <c r="K58" s="193">
        <f>+SUM!R71*1000</f>
        <v>327600</v>
      </c>
      <c r="L58" s="192">
        <f>+SUM!T71*1000</f>
        <v>0</v>
      </c>
      <c r="M58" s="194">
        <f>+SUM!S71*1000</f>
        <v>0</v>
      </c>
      <c r="N58" s="197">
        <f t="shared" si="4"/>
        <v>327600</v>
      </c>
      <c r="O58" s="190">
        <f t="shared" si="3"/>
        <v>0</v>
      </c>
      <c r="P58" s="190">
        <f t="shared" si="5"/>
        <v>0</v>
      </c>
      <c r="Q58" s="189">
        <f t="shared" si="10"/>
        <v>35916197.000399999</v>
      </c>
      <c r="R58" s="189">
        <f t="shared" si="10"/>
        <v>-1710789</v>
      </c>
      <c r="S58" s="190">
        <f t="shared" si="10"/>
        <v>-15115762.957600001</v>
      </c>
      <c r="T58" s="208">
        <f t="shared" si="8"/>
        <v>19089645.042799998</v>
      </c>
    </row>
    <row r="59" spans="1:21">
      <c r="A59" s="195" t="s">
        <v>94</v>
      </c>
      <c r="B59" s="190"/>
      <c r="C59" s="190"/>
      <c r="D59" s="190"/>
      <c r="E59" s="190">
        <v>3000000</v>
      </c>
      <c r="F59" s="190"/>
      <c r="G59" s="190"/>
      <c r="H59" s="190"/>
      <c r="I59" s="190"/>
      <c r="J59" s="196"/>
      <c r="K59" s="193">
        <f>+SUM!R72*1000</f>
        <v>327600</v>
      </c>
      <c r="L59" s="192">
        <f>+SUM!T72*1000</f>
        <v>0</v>
      </c>
      <c r="M59" s="194">
        <f>+SUM!S72*1000</f>
        <v>0</v>
      </c>
      <c r="N59" s="197">
        <f t="shared" si="4"/>
        <v>327600</v>
      </c>
      <c r="O59" s="190">
        <f t="shared" si="3"/>
        <v>0</v>
      </c>
      <c r="P59" s="190">
        <f t="shared" si="5"/>
        <v>0</v>
      </c>
      <c r="Q59" s="189">
        <f t="shared" si="10"/>
        <v>38588597.000399999</v>
      </c>
      <c r="R59" s="189">
        <f t="shared" si="10"/>
        <v>-1710789</v>
      </c>
      <c r="S59" s="190">
        <f t="shared" si="10"/>
        <v>-15115762.957600001</v>
      </c>
      <c r="T59" s="208">
        <f t="shared" si="8"/>
        <v>21762045.042799998</v>
      </c>
    </row>
    <row r="60" spans="1:21">
      <c r="A60" s="195" t="s">
        <v>95</v>
      </c>
      <c r="B60" s="190"/>
      <c r="C60" s="190"/>
      <c r="D60" s="190"/>
      <c r="E60" s="190">
        <v>3000000</v>
      </c>
      <c r="F60" s="190"/>
      <c r="G60" s="190"/>
      <c r="H60" s="190"/>
      <c r="I60" s="190"/>
      <c r="J60" s="196"/>
      <c r="K60" s="193">
        <f>+SUM!R73*1000</f>
        <v>171600</v>
      </c>
      <c r="L60" s="192">
        <f>+SUM!T73*1000</f>
        <v>0</v>
      </c>
      <c r="M60" s="194">
        <f>+SUM!S73*1000</f>
        <v>0</v>
      </c>
      <c r="N60" s="197">
        <f t="shared" si="4"/>
        <v>171600</v>
      </c>
      <c r="O60" s="190">
        <f t="shared" si="3"/>
        <v>0</v>
      </c>
      <c r="P60" s="190">
        <f t="shared" si="5"/>
        <v>0</v>
      </c>
      <c r="Q60" s="189">
        <f t="shared" si="10"/>
        <v>41416997.000399999</v>
      </c>
      <c r="R60" s="189">
        <f t="shared" si="10"/>
        <v>-1710789</v>
      </c>
      <c r="S60" s="190">
        <f t="shared" si="10"/>
        <v>-15115762.957600001</v>
      </c>
      <c r="T60" s="208">
        <f t="shared" si="8"/>
        <v>24590445.042799998</v>
      </c>
    </row>
    <row r="61" spans="1:21">
      <c r="A61" s="195" t="s">
        <v>96</v>
      </c>
      <c r="B61" s="190"/>
      <c r="C61" s="190"/>
      <c r="D61" s="190"/>
      <c r="E61" s="190">
        <v>3000000</v>
      </c>
      <c r="F61" s="190"/>
      <c r="G61" s="190"/>
      <c r="H61" s="190"/>
      <c r="I61" s="190"/>
      <c r="J61" s="196"/>
      <c r="K61" s="193">
        <f>+SUM!R74*1000</f>
        <v>546000</v>
      </c>
      <c r="L61" s="192">
        <f>+SUM!T74*1000</f>
        <v>0</v>
      </c>
      <c r="M61" s="194">
        <f>+SUM!S74*1000</f>
        <v>0</v>
      </c>
      <c r="N61" s="197">
        <f t="shared" si="4"/>
        <v>546000</v>
      </c>
      <c r="O61" s="190">
        <f t="shared" si="3"/>
        <v>0</v>
      </c>
      <c r="P61" s="190">
        <f t="shared" si="5"/>
        <v>0</v>
      </c>
      <c r="Q61" s="189">
        <f t="shared" si="10"/>
        <v>43870997.000399999</v>
      </c>
      <c r="R61" s="190">
        <f t="shared" si="10"/>
        <v>-1710789</v>
      </c>
      <c r="S61" s="190">
        <f t="shared" si="10"/>
        <v>-15115762.957600001</v>
      </c>
    </row>
    <row r="62" spans="1:21">
      <c r="A62" s="202" t="s">
        <v>97</v>
      </c>
      <c r="B62" s="190"/>
      <c r="C62" s="190"/>
      <c r="D62" s="190"/>
      <c r="E62" s="190"/>
      <c r="F62" s="190"/>
      <c r="G62" s="190"/>
      <c r="H62" s="190"/>
      <c r="I62" s="190"/>
      <c r="J62" s="196"/>
      <c r="K62" s="193">
        <f>+SUM!R75*1000</f>
        <v>0</v>
      </c>
      <c r="L62" s="192">
        <f>+SUM!T75*1000</f>
        <v>0</v>
      </c>
      <c r="M62" s="194">
        <f>+SUM!S75*1000</f>
        <v>592800</v>
      </c>
      <c r="N62" s="197"/>
      <c r="O62" s="190"/>
      <c r="P62" s="190"/>
      <c r="Q62" s="189">
        <f t="shared" ref="Q62:S69" si="11">+Q61+E62-H62-N62</f>
        <v>43870997.000399999</v>
      </c>
      <c r="R62" s="190">
        <f t="shared" si="11"/>
        <v>-1710789</v>
      </c>
      <c r="S62" s="190">
        <f t="shared" si="11"/>
        <v>-15115762.957600001</v>
      </c>
    </row>
    <row r="63" spans="1:21">
      <c r="A63" s="195" t="s">
        <v>98</v>
      </c>
      <c r="B63" s="190"/>
      <c r="C63" s="190"/>
      <c r="D63" s="190"/>
      <c r="E63" s="190"/>
      <c r="F63" s="190"/>
      <c r="G63" s="190"/>
      <c r="H63" s="190"/>
      <c r="I63" s="190"/>
      <c r="J63" s="196"/>
      <c r="K63" s="193">
        <f>+SUM!R76*1000</f>
        <v>0</v>
      </c>
      <c r="L63" s="192">
        <f>+SUM!T76*1000</f>
        <v>0</v>
      </c>
      <c r="M63" s="194">
        <f>+SUM!S76*1000</f>
        <v>468000</v>
      </c>
      <c r="N63" s="197"/>
      <c r="O63" s="190"/>
      <c r="P63" s="190"/>
      <c r="Q63" s="189">
        <f t="shared" si="11"/>
        <v>43870997.000399999</v>
      </c>
      <c r="R63" s="190">
        <f t="shared" si="11"/>
        <v>-1710789</v>
      </c>
      <c r="S63" s="190">
        <f t="shared" si="11"/>
        <v>-15115762.957600001</v>
      </c>
    </row>
    <row r="64" spans="1:21">
      <c r="A64" s="195" t="s">
        <v>99</v>
      </c>
      <c r="B64" s="190"/>
      <c r="C64" s="190"/>
      <c r="D64" s="190"/>
      <c r="E64" s="190"/>
      <c r="F64" s="190"/>
      <c r="G64" s="190"/>
      <c r="H64" s="190"/>
      <c r="I64" s="190"/>
      <c r="J64" s="196"/>
      <c r="K64" s="193">
        <f>+SUM!R77*1000</f>
        <v>0</v>
      </c>
      <c r="L64" s="192">
        <f>+SUM!T77*1000</f>
        <v>0</v>
      </c>
      <c r="M64" s="194">
        <f>+SUM!S77*1000</f>
        <v>0</v>
      </c>
      <c r="N64" s="197"/>
      <c r="O64" s="190"/>
      <c r="P64" s="190"/>
      <c r="Q64" s="189">
        <f t="shared" si="11"/>
        <v>43870997.000399999</v>
      </c>
      <c r="R64" s="190">
        <f t="shared" si="11"/>
        <v>-1710789</v>
      </c>
      <c r="S64" s="190">
        <f t="shared" si="11"/>
        <v>-15115762.957600001</v>
      </c>
    </row>
    <row r="65" spans="1:19">
      <c r="A65" s="195" t="s">
        <v>100</v>
      </c>
      <c r="B65" s="190"/>
      <c r="C65" s="190"/>
      <c r="D65" s="190"/>
      <c r="E65" s="190"/>
      <c r="F65" s="190"/>
      <c r="G65" s="190"/>
      <c r="H65" s="190"/>
      <c r="I65" s="190"/>
      <c r="J65" s="196"/>
      <c r="K65" s="193">
        <f>+SUM!R78*1000</f>
        <v>0</v>
      </c>
      <c r="L65" s="192">
        <f>+SUM!T78*1000</f>
        <v>0</v>
      </c>
      <c r="M65" s="194">
        <f>+SUM!S78*1000</f>
        <v>0</v>
      </c>
      <c r="N65" s="197"/>
      <c r="O65" s="190"/>
      <c r="P65" s="190"/>
      <c r="Q65" s="189">
        <f t="shared" si="11"/>
        <v>43870997.000399999</v>
      </c>
      <c r="R65" s="190">
        <f t="shared" si="11"/>
        <v>-1710789</v>
      </c>
      <c r="S65" s="190">
        <f t="shared" si="11"/>
        <v>-15115762.957600001</v>
      </c>
    </row>
    <row r="66" spans="1:19">
      <c r="A66" s="195" t="s">
        <v>101</v>
      </c>
      <c r="B66" s="190"/>
      <c r="C66" s="190"/>
      <c r="D66" s="190"/>
      <c r="E66" s="190"/>
      <c r="F66" s="190"/>
      <c r="G66" s="190"/>
      <c r="H66" s="190"/>
      <c r="I66" s="190"/>
      <c r="J66" s="196"/>
      <c r="K66" s="193">
        <f>+SUM!R79*1000</f>
        <v>0</v>
      </c>
      <c r="L66" s="192">
        <f>+SUM!T79*1000</f>
        <v>0</v>
      </c>
      <c r="M66" s="194">
        <f>+SUM!S79*1000</f>
        <v>0</v>
      </c>
      <c r="N66" s="197"/>
      <c r="O66" s="190"/>
      <c r="P66" s="190"/>
      <c r="Q66" s="190">
        <f t="shared" si="11"/>
        <v>43870997.000399999</v>
      </c>
      <c r="R66" s="190">
        <f t="shared" si="11"/>
        <v>-1710789</v>
      </c>
      <c r="S66" s="190">
        <f t="shared" si="11"/>
        <v>-15115762.957600001</v>
      </c>
    </row>
    <row r="67" spans="1:19">
      <c r="A67" s="195" t="s">
        <v>102</v>
      </c>
      <c r="B67" s="190"/>
      <c r="C67" s="190"/>
      <c r="D67" s="190"/>
      <c r="E67" s="190"/>
      <c r="F67" s="190"/>
      <c r="G67" s="190"/>
      <c r="H67" s="190"/>
      <c r="I67" s="190"/>
      <c r="J67" s="196"/>
      <c r="K67" s="193">
        <f>+SUM!R80*1000</f>
        <v>0</v>
      </c>
      <c r="L67" s="192">
        <f>+SUM!T80*1000</f>
        <v>0</v>
      </c>
      <c r="M67" s="194">
        <f>+SUM!S80*1000</f>
        <v>0</v>
      </c>
      <c r="N67" s="197"/>
      <c r="O67" s="190"/>
      <c r="P67" s="190"/>
      <c r="Q67" s="190">
        <f t="shared" si="11"/>
        <v>43870997.000399999</v>
      </c>
      <c r="R67" s="190">
        <f t="shared" si="11"/>
        <v>-1710789</v>
      </c>
      <c r="S67" s="190">
        <f t="shared" si="11"/>
        <v>-15115762.957600001</v>
      </c>
    </row>
    <row r="68" spans="1:19">
      <c r="A68" s="195" t="s">
        <v>103</v>
      </c>
      <c r="B68" s="190"/>
      <c r="C68" s="190"/>
      <c r="D68" s="190"/>
      <c r="E68" s="190"/>
      <c r="F68" s="190"/>
      <c r="G68" s="190"/>
      <c r="H68" s="190"/>
      <c r="I68" s="190"/>
      <c r="J68" s="196"/>
      <c r="K68" s="193">
        <f>+SUM!R81*1000</f>
        <v>0</v>
      </c>
      <c r="L68" s="192">
        <f>+SUM!T81*1000</f>
        <v>0</v>
      </c>
      <c r="M68" s="194">
        <f>+SUM!S81*1000</f>
        <v>0</v>
      </c>
      <c r="N68" s="197"/>
      <c r="O68" s="190"/>
      <c r="P68" s="190"/>
      <c r="Q68" s="190">
        <f t="shared" si="11"/>
        <v>43870997.000399999</v>
      </c>
      <c r="R68" s="190">
        <f t="shared" si="11"/>
        <v>-1710789</v>
      </c>
      <c r="S68" s="190">
        <f t="shared" si="11"/>
        <v>-15115762.957600001</v>
      </c>
    </row>
    <row r="69" spans="1:19">
      <c r="A69" s="204" t="s">
        <v>104</v>
      </c>
      <c r="B69" s="205"/>
      <c r="C69" s="205"/>
      <c r="D69" s="205"/>
      <c r="E69" s="205"/>
      <c r="F69" s="205"/>
      <c r="G69" s="205"/>
      <c r="H69" s="205"/>
      <c r="I69" s="205"/>
      <c r="J69" s="206"/>
      <c r="K69" s="193">
        <f>+SUM!R82*1000</f>
        <v>0</v>
      </c>
      <c r="L69" s="192">
        <f>+SUM!T82*1000</f>
        <v>0</v>
      </c>
      <c r="M69" s="194">
        <f>+SUM!S82*1000</f>
        <v>0</v>
      </c>
      <c r="N69" s="207"/>
      <c r="O69" s="205"/>
      <c r="P69" s="205"/>
      <c r="Q69" s="205">
        <f t="shared" si="11"/>
        <v>43870997.000399999</v>
      </c>
      <c r="R69" s="205">
        <f t="shared" si="11"/>
        <v>-1710789</v>
      </c>
      <c r="S69" s="205">
        <f t="shared" si="11"/>
        <v>-15115762.957600001</v>
      </c>
    </row>
    <row r="70" spans="1:19"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</row>
  </sheetData>
  <mergeCells count="7">
    <mergeCell ref="N1:P1"/>
    <mergeCell ref="Q1:S1"/>
    <mergeCell ref="A3:D3"/>
    <mergeCell ref="B1:D1"/>
    <mergeCell ref="E1:G1"/>
    <mergeCell ref="H1:J1"/>
    <mergeCell ref="K1:M1"/>
  </mergeCells>
  <conditionalFormatting sqref="Q3:S69">
    <cfRule type="expression" dxfId="820" priority="2">
      <formula>Q3-Q4=0</formula>
    </cfRule>
  </conditionalFormatting>
  <conditionalFormatting sqref="T1:T1048576">
    <cfRule type="cellIs" dxfId="819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R9:S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DB165"/>
  <sheetViews>
    <sheetView zoomScale="70" zoomScaleNormal="7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L59" sqref="L59"/>
    </sheetView>
  </sheetViews>
  <sheetFormatPr defaultColWidth="9" defaultRowHeight="18"/>
  <cols>
    <col min="1" max="1" width="11.42578125" style="6" bestFit="1" customWidth="1"/>
    <col min="2" max="2" width="13.7109375" style="6" customWidth="1"/>
    <col min="3" max="3" width="13.7109375" style="78" customWidth="1"/>
    <col min="4" max="4" width="13.85546875" style="6" bestFit="1" customWidth="1"/>
    <col min="5" max="37" width="11.7109375" style="6" customWidth="1"/>
    <col min="38" max="39" width="13.85546875" style="6" bestFit="1" customWidth="1"/>
    <col min="40" max="67" width="11.7109375" style="6" customWidth="1"/>
    <col min="68" max="74" width="11" style="6" customWidth="1"/>
    <col min="75" max="75" width="8.140625" style="6" customWidth="1"/>
    <col min="76" max="76" width="7.7109375" style="6" customWidth="1"/>
    <col min="77" max="78" width="8.140625" style="6" customWidth="1"/>
    <col min="79" max="88" width="9.140625" style="6" bestFit="1" customWidth="1"/>
    <col min="89" max="16384" width="9" style="6"/>
  </cols>
  <sheetData>
    <row r="1" spans="1:106" s="76" customFormat="1">
      <c r="B1" s="77" t="s">
        <v>52</v>
      </c>
      <c r="C1" s="77" t="s">
        <v>52</v>
      </c>
      <c r="D1" s="76">
        <v>9421</v>
      </c>
      <c r="E1" s="76">
        <v>9421</v>
      </c>
      <c r="F1" s="76">
        <v>8822</v>
      </c>
      <c r="G1" s="76">
        <v>8822</v>
      </c>
      <c r="H1" s="76">
        <v>8822</v>
      </c>
      <c r="I1" s="76">
        <v>4026</v>
      </c>
      <c r="J1" s="76">
        <v>4026</v>
      </c>
      <c r="K1" s="76">
        <v>11954</v>
      </c>
      <c r="L1" s="76">
        <v>1321</v>
      </c>
      <c r="M1" s="76">
        <v>1321</v>
      </c>
      <c r="N1" s="76">
        <v>1321</v>
      </c>
      <c r="O1" s="76">
        <v>1321</v>
      </c>
      <c r="P1" s="76">
        <v>4907</v>
      </c>
      <c r="Q1" s="76">
        <v>4907</v>
      </c>
      <c r="R1" s="76">
        <v>4977</v>
      </c>
      <c r="S1" s="76">
        <v>4977</v>
      </c>
      <c r="T1" s="76">
        <v>4977</v>
      </c>
      <c r="U1" s="76">
        <v>4977</v>
      </c>
      <c r="V1" s="76">
        <v>8349</v>
      </c>
      <c r="W1" s="76">
        <v>2889</v>
      </c>
      <c r="X1" s="76">
        <v>2889</v>
      </c>
      <c r="Y1" s="76">
        <v>2283</v>
      </c>
      <c r="Z1" s="76">
        <v>2283</v>
      </c>
      <c r="AL1" s="76">
        <f t="shared" ref="AL1:BM1" si="0">SUM(AL5:AL71)</f>
        <v>23436</v>
      </c>
      <c r="AM1" s="76">
        <f t="shared" si="0"/>
        <v>26180</v>
      </c>
      <c r="AN1" s="76">
        <f t="shared" si="0"/>
        <v>1188</v>
      </c>
      <c r="AO1" s="76">
        <f t="shared" si="0"/>
        <v>1200</v>
      </c>
      <c r="AP1" s="76">
        <f t="shared" si="0"/>
        <v>102384</v>
      </c>
      <c r="AQ1" s="76">
        <f t="shared" si="0"/>
        <v>91104</v>
      </c>
      <c r="AR1" s="76">
        <f t="shared" si="0"/>
        <v>6902</v>
      </c>
      <c r="AS1" s="76">
        <f t="shared" si="0"/>
        <v>11856</v>
      </c>
      <c r="AT1" s="76">
        <f t="shared" si="0"/>
        <v>5508</v>
      </c>
      <c r="AU1" s="76">
        <f t="shared" si="0"/>
        <v>5504</v>
      </c>
      <c r="AV1" s="76">
        <f t="shared" si="0"/>
        <v>16800</v>
      </c>
      <c r="AW1" s="76">
        <f t="shared" si="0"/>
        <v>16632</v>
      </c>
      <c r="AX1" s="76">
        <f t="shared" si="0"/>
        <v>16800</v>
      </c>
      <c r="AY1" s="76">
        <f t="shared" si="0"/>
        <v>16632</v>
      </c>
      <c r="AZ1" s="76">
        <f t="shared" si="0"/>
        <v>0</v>
      </c>
      <c r="BA1" s="76">
        <f t="shared" si="0"/>
        <v>0</v>
      </c>
      <c r="BB1" s="76">
        <f t="shared" si="0"/>
        <v>0</v>
      </c>
      <c r="BC1" s="76">
        <f t="shared" si="0"/>
        <v>0</v>
      </c>
      <c r="BD1" s="76">
        <f t="shared" si="0"/>
        <v>0</v>
      </c>
      <c r="BE1" s="76">
        <f t="shared" si="0"/>
        <v>0</v>
      </c>
      <c r="BF1" s="76">
        <f t="shared" si="0"/>
        <v>0</v>
      </c>
      <c r="BG1" s="76">
        <f t="shared" si="0"/>
        <v>0</v>
      </c>
      <c r="BH1" s="76">
        <f t="shared" si="0"/>
        <v>0</v>
      </c>
      <c r="BI1" s="76">
        <f t="shared" si="0"/>
        <v>0</v>
      </c>
      <c r="BJ1" s="76">
        <f t="shared" si="0"/>
        <v>0</v>
      </c>
      <c r="BK1" s="76">
        <f t="shared" si="0"/>
        <v>0</v>
      </c>
      <c r="BL1" s="76">
        <f t="shared" si="0"/>
        <v>0</v>
      </c>
      <c r="BM1" s="76">
        <f t="shared" si="0"/>
        <v>0</v>
      </c>
      <c r="BP1" s="76">
        <f t="shared" ref="BP1:BU1" si="1">SUM(BP5:BP71)</f>
        <v>10468.799999999999</v>
      </c>
      <c r="BQ1" s="76">
        <f t="shared" si="1"/>
        <v>10433.599999999999</v>
      </c>
      <c r="BR1" s="76">
        <f t="shared" si="1"/>
        <v>36736.799999999996</v>
      </c>
      <c r="BS1" s="76">
        <f t="shared" si="1"/>
        <v>36568.799999999996</v>
      </c>
      <c r="BT1" s="76">
        <f t="shared" si="1"/>
        <v>36643.19999999999</v>
      </c>
      <c r="BU1" s="76">
        <f t="shared" si="1"/>
        <v>36475.19999999999</v>
      </c>
    </row>
    <row r="2" spans="1:106">
      <c r="B2" s="159" t="s">
        <v>123</v>
      </c>
      <c r="C2" s="159" t="s">
        <v>123</v>
      </c>
      <c r="D2" s="158">
        <v>8</v>
      </c>
      <c r="E2" s="158">
        <v>9</v>
      </c>
      <c r="F2" s="158">
        <v>5</v>
      </c>
      <c r="G2" s="158">
        <v>3</v>
      </c>
      <c r="H2" s="158">
        <v>5</v>
      </c>
      <c r="I2" s="158">
        <v>7</v>
      </c>
      <c r="J2" s="158">
        <v>4</v>
      </c>
      <c r="K2" s="158">
        <v>4</v>
      </c>
      <c r="L2" s="158">
        <v>6</v>
      </c>
      <c r="M2" s="158">
        <v>5</v>
      </c>
      <c r="N2" s="158">
        <v>6</v>
      </c>
      <c r="O2" s="158">
        <v>4</v>
      </c>
      <c r="P2" s="158">
        <v>2</v>
      </c>
      <c r="Q2" s="158">
        <v>2</v>
      </c>
      <c r="R2" s="158">
        <v>6</v>
      </c>
      <c r="S2" s="158">
        <v>6</v>
      </c>
      <c r="T2" s="158">
        <v>6</v>
      </c>
      <c r="U2" s="158">
        <v>6</v>
      </c>
      <c r="V2" s="158">
        <v>3</v>
      </c>
      <c r="W2" s="158">
        <v>7</v>
      </c>
      <c r="X2" s="158">
        <v>7</v>
      </c>
      <c r="Y2" s="158">
        <v>3</v>
      </c>
      <c r="Z2" s="158">
        <v>3</v>
      </c>
      <c r="AA2" s="158">
        <v>6</v>
      </c>
      <c r="AB2" s="158">
        <v>6</v>
      </c>
      <c r="AC2" s="158"/>
      <c r="AD2" s="158"/>
      <c r="AE2" s="158"/>
      <c r="AF2" s="158"/>
      <c r="AG2" s="158"/>
      <c r="AH2" s="158"/>
      <c r="AI2" s="158"/>
      <c r="AJ2" s="158"/>
      <c r="AK2" s="158"/>
      <c r="AL2" s="158">
        <v>9</v>
      </c>
      <c r="AM2" s="158">
        <v>10</v>
      </c>
      <c r="AN2" s="158">
        <v>5</v>
      </c>
      <c r="AO2" s="158">
        <v>5</v>
      </c>
      <c r="AP2" s="158">
        <v>9</v>
      </c>
      <c r="AQ2" s="158">
        <v>8</v>
      </c>
      <c r="AR2" s="158">
        <v>7</v>
      </c>
      <c r="AS2" s="158">
        <v>6</v>
      </c>
      <c r="AT2" s="158">
        <v>2</v>
      </c>
      <c r="AU2" s="158">
        <v>2</v>
      </c>
      <c r="AV2" s="158">
        <v>6</v>
      </c>
      <c r="AW2" s="158">
        <v>6</v>
      </c>
      <c r="AX2" s="158">
        <v>6</v>
      </c>
      <c r="AY2" s="158">
        <v>6</v>
      </c>
      <c r="BP2" s="232" t="s">
        <v>23</v>
      </c>
      <c r="BT2" s="80"/>
    </row>
    <row r="3" spans="1:106" s="85" customFormat="1" ht="24" customHeight="1">
      <c r="A3" s="151"/>
      <c r="B3" s="81" t="s">
        <v>124</v>
      </c>
      <c r="C3" s="82" t="s">
        <v>118</v>
      </c>
      <c r="D3" s="137" t="s">
        <v>136</v>
      </c>
      <c r="E3" s="137" t="s">
        <v>137</v>
      </c>
      <c r="F3" s="137" t="s">
        <v>204</v>
      </c>
      <c r="G3" s="137" t="s">
        <v>205</v>
      </c>
      <c r="H3" s="137" t="s">
        <v>206</v>
      </c>
      <c r="I3" s="137" t="s">
        <v>212</v>
      </c>
      <c r="J3" s="137" t="s">
        <v>213</v>
      </c>
      <c r="K3" s="137" t="s">
        <v>216</v>
      </c>
      <c r="L3" s="137" t="s">
        <v>223</v>
      </c>
      <c r="M3" s="137" t="s">
        <v>224</v>
      </c>
      <c r="N3" s="137" t="s">
        <v>225</v>
      </c>
      <c r="O3" s="137" t="s">
        <v>226</v>
      </c>
      <c r="P3" s="137" t="s">
        <v>235</v>
      </c>
      <c r="Q3" s="137" t="s">
        <v>236</v>
      </c>
      <c r="R3" s="137" t="s">
        <v>242</v>
      </c>
      <c r="S3" s="137" t="s">
        <v>243</v>
      </c>
      <c r="T3" s="137" t="s">
        <v>244</v>
      </c>
      <c r="U3" s="137" t="s">
        <v>245</v>
      </c>
      <c r="V3" s="137" t="s">
        <v>257</v>
      </c>
      <c r="W3" s="137" t="s">
        <v>276</v>
      </c>
      <c r="X3" s="137" t="s">
        <v>277</v>
      </c>
      <c r="Y3" s="137" t="s">
        <v>278</v>
      </c>
      <c r="Z3" s="137" t="s">
        <v>279</v>
      </c>
      <c r="AA3" s="137" t="s">
        <v>283</v>
      </c>
      <c r="AB3" s="137" t="s">
        <v>284</v>
      </c>
      <c r="AC3" s="137"/>
      <c r="AD3" s="137"/>
      <c r="AE3" s="137"/>
      <c r="AF3" s="137"/>
      <c r="AG3" s="137"/>
      <c r="AH3" s="137"/>
      <c r="AI3" s="137"/>
      <c r="AJ3" s="137"/>
      <c r="AK3" s="137"/>
      <c r="AL3" s="83" t="s">
        <v>126</v>
      </c>
      <c r="AM3" s="83" t="s">
        <v>127</v>
      </c>
      <c r="AN3" s="83" t="s">
        <v>194</v>
      </c>
      <c r="AO3" s="83" t="s">
        <v>195</v>
      </c>
      <c r="AP3" s="83" t="s">
        <v>251</v>
      </c>
      <c r="AQ3" s="83" t="s">
        <v>252</v>
      </c>
      <c r="AR3" s="83" t="s">
        <v>261</v>
      </c>
      <c r="AS3" s="83" t="s">
        <v>262</v>
      </c>
      <c r="AT3" s="83" t="s">
        <v>235</v>
      </c>
      <c r="AU3" s="83" t="s">
        <v>236</v>
      </c>
      <c r="AV3" s="83" t="s">
        <v>242</v>
      </c>
      <c r="AW3" s="83" t="s">
        <v>243</v>
      </c>
      <c r="AX3" s="83" t="s">
        <v>244</v>
      </c>
      <c r="AY3" s="83" t="s">
        <v>245</v>
      </c>
      <c r="AZ3" s="84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1" t="s">
        <v>235</v>
      </c>
      <c r="BQ3" s="81" t="s">
        <v>236</v>
      </c>
      <c r="BR3" s="81" t="s">
        <v>242</v>
      </c>
      <c r="BS3" s="81" t="s">
        <v>243</v>
      </c>
      <c r="BT3" s="81" t="s">
        <v>244</v>
      </c>
      <c r="BU3" s="81" t="s">
        <v>245</v>
      </c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</row>
    <row r="4" spans="1:106" s="154" customFormat="1" ht="24" customHeight="1">
      <c r="A4" s="152" t="s">
        <v>23</v>
      </c>
      <c r="B4" s="153">
        <f t="shared" ref="B4:BI4" si="2">SUM(B5:B71)</f>
        <v>920886.00000000035</v>
      </c>
      <c r="C4" s="153">
        <f t="shared" si="2"/>
        <v>290557.2</v>
      </c>
      <c r="D4" s="153">
        <f t="shared" si="2"/>
        <v>81993.600000000006</v>
      </c>
      <c r="E4" s="153">
        <f t="shared" si="2"/>
        <v>92383.200000000012</v>
      </c>
      <c r="F4" s="153">
        <f>SUM(F5:F71)</f>
        <v>43134</v>
      </c>
      <c r="G4" s="153">
        <f t="shared" si="2"/>
        <v>25833.600000000006</v>
      </c>
      <c r="H4" s="153">
        <f>SUM(H5:H71)</f>
        <v>43056</v>
      </c>
      <c r="I4" s="153">
        <f t="shared" si="2"/>
        <v>15834.000000000002</v>
      </c>
      <c r="J4" s="153">
        <f t="shared" si="2"/>
        <v>9047.9999999999982</v>
      </c>
      <c r="K4" s="153">
        <f t="shared" si="2"/>
        <v>25396.80000000001</v>
      </c>
      <c r="L4" s="153">
        <f t="shared" si="2"/>
        <v>22089.599999999999</v>
      </c>
      <c r="M4" s="153">
        <f t="shared" si="2"/>
        <v>18330</v>
      </c>
      <c r="N4" s="153">
        <f t="shared" si="2"/>
        <v>6552</v>
      </c>
      <c r="O4" s="153">
        <f t="shared" si="2"/>
        <v>4368</v>
      </c>
      <c r="P4" s="153">
        <f t="shared" si="2"/>
        <v>4960.7999999999993</v>
      </c>
      <c r="Q4" s="153">
        <f t="shared" si="2"/>
        <v>4929.6000000000004</v>
      </c>
      <c r="R4" s="153">
        <f t="shared" si="2"/>
        <v>19936.800000000003</v>
      </c>
      <c r="S4" s="153">
        <f t="shared" si="2"/>
        <v>19936.8</v>
      </c>
      <c r="T4" s="153">
        <f t="shared" si="2"/>
        <v>19843.199999999997</v>
      </c>
      <c r="U4" s="153">
        <f t="shared" si="2"/>
        <v>19843.199999999997</v>
      </c>
      <c r="V4" s="153">
        <f t="shared" si="2"/>
        <v>24055.200000000004</v>
      </c>
      <c r="W4" s="153">
        <f t="shared" si="2"/>
        <v>20529.600000000006</v>
      </c>
      <c r="X4" s="153">
        <f t="shared" si="2"/>
        <v>15615.599999999999</v>
      </c>
      <c r="Y4" s="153">
        <f t="shared" si="2"/>
        <v>6645.5999999999985</v>
      </c>
      <c r="Z4" s="153">
        <f t="shared" si="2"/>
        <v>6645.5999999999995</v>
      </c>
      <c r="AA4" s="153">
        <f t="shared" si="2"/>
        <v>16005.599999999999</v>
      </c>
      <c r="AB4" s="153">
        <f t="shared" si="2"/>
        <v>11793.599999999997</v>
      </c>
      <c r="AC4" s="153"/>
      <c r="AD4" s="153"/>
      <c r="AE4" s="153"/>
      <c r="AF4" s="153"/>
      <c r="AG4" s="153"/>
      <c r="AH4" s="153"/>
      <c r="AI4" s="153"/>
      <c r="AJ4" s="153"/>
      <c r="AK4" s="153"/>
      <c r="AL4" s="153">
        <f t="shared" si="2"/>
        <v>23436</v>
      </c>
      <c r="AM4" s="153">
        <f t="shared" si="2"/>
        <v>26180</v>
      </c>
      <c r="AN4" s="153">
        <f t="shared" si="2"/>
        <v>1188</v>
      </c>
      <c r="AO4" s="153">
        <f t="shared" si="2"/>
        <v>1200</v>
      </c>
      <c r="AP4" s="153">
        <f t="shared" si="2"/>
        <v>102384</v>
      </c>
      <c r="AQ4" s="153">
        <f t="shared" si="2"/>
        <v>91104</v>
      </c>
      <c r="AR4" s="153">
        <f t="shared" si="2"/>
        <v>6902</v>
      </c>
      <c r="AS4" s="153">
        <f t="shared" si="2"/>
        <v>11856</v>
      </c>
      <c r="AT4" s="153">
        <f t="shared" si="2"/>
        <v>5508</v>
      </c>
      <c r="AU4" s="153">
        <f t="shared" si="2"/>
        <v>5504</v>
      </c>
      <c r="AV4" s="153">
        <f t="shared" si="2"/>
        <v>16800</v>
      </c>
      <c r="AW4" s="153">
        <f t="shared" si="2"/>
        <v>16632</v>
      </c>
      <c r="AX4" s="153">
        <f t="shared" si="2"/>
        <v>16800</v>
      </c>
      <c r="AY4" s="153">
        <f t="shared" si="2"/>
        <v>16632</v>
      </c>
      <c r="AZ4" s="153">
        <f t="shared" si="2"/>
        <v>0</v>
      </c>
      <c r="BA4" s="153">
        <f t="shared" si="2"/>
        <v>0</v>
      </c>
      <c r="BB4" s="153">
        <f t="shared" si="2"/>
        <v>0</v>
      </c>
      <c r="BC4" s="153">
        <f t="shared" si="2"/>
        <v>0</v>
      </c>
      <c r="BD4" s="153">
        <f t="shared" si="2"/>
        <v>0</v>
      </c>
      <c r="BE4" s="153">
        <f t="shared" si="2"/>
        <v>0</v>
      </c>
      <c r="BF4" s="153">
        <f t="shared" si="2"/>
        <v>0</v>
      </c>
      <c r="BG4" s="153">
        <f t="shared" si="2"/>
        <v>0</v>
      </c>
      <c r="BH4" s="153">
        <f t="shared" si="2"/>
        <v>0</v>
      </c>
      <c r="BI4" s="153">
        <f t="shared" si="2"/>
        <v>0</v>
      </c>
      <c r="BJ4" s="153">
        <f t="shared" ref="BJ4:DB4" si="3">SUM(BJ5:BJ71)</f>
        <v>0</v>
      </c>
      <c r="BK4" s="153">
        <f t="shared" si="3"/>
        <v>0</v>
      </c>
      <c r="BL4" s="153">
        <f t="shared" si="3"/>
        <v>0</v>
      </c>
      <c r="BM4" s="153">
        <f t="shared" si="3"/>
        <v>0</v>
      </c>
      <c r="BN4" s="153">
        <f t="shared" si="3"/>
        <v>0</v>
      </c>
      <c r="BO4" s="153">
        <f t="shared" si="3"/>
        <v>0</v>
      </c>
      <c r="BP4" s="153">
        <f t="shared" ref="BP4:BU4" si="4">SUM(BP5:BP71)</f>
        <v>10468.799999999999</v>
      </c>
      <c r="BQ4" s="153">
        <f t="shared" si="4"/>
        <v>10433.599999999999</v>
      </c>
      <c r="BR4" s="153">
        <f t="shared" si="4"/>
        <v>36736.799999999996</v>
      </c>
      <c r="BS4" s="153">
        <f t="shared" si="4"/>
        <v>36568.799999999996</v>
      </c>
      <c r="BT4" s="153">
        <f t="shared" si="4"/>
        <v>36643.19999999999</v>
      </c>
      <c r="BU4" s="153">
        <f t="shared" si="4"/>
        <v>36475.19999999999</v>
      </c>
      <c r="BV4" s="153">
        <f t="shared" si="3"/>
        <v>0</v>
      </c>
      <c r="BW4" s="153">
        <f t="shared" si="3"/>
        <v>0</v>
      </c>
      <c r="BX4" s="153">
        <f t="shared" si="3"/>
        <v>0</v>
      </c>
      <c r="BY4" s="153">
        <f t="shared" si="3"/>
        <v>0</v>
      </c>
      <c r="BZ4" s="153">
        <f t="shared" si="3"/>
        <v>0</v>
      </c>
      <c r="CA4" s="153">
        <f t="shared" si="3"/>
        <v>0</v>
      </c>
      <c r="CB4" s="153">
        <f t="shared" si="3"/>
        <v>0</v>
      </c>
      <c r="CC4" s="153">
        <f t="shared" si="3"/>
        <v>0</v>
      </c>
      <c r="CD4" s="153">
        <f t="shared" si="3"/>
        <v>0</v>
      </c>
      <c r="CE4" s="153">
        <f t="shared" si="3"/>
        <v>0</v>
      </c>
      <c r="CF4" s="153">
        <f t="shared" si="3"/>
        <v>0</v>
      </c>
      <c r="CG4" s="153">
        <f t="shared" si="3"/>
        <v>0</v>
      </c>
      <c r="CH4" s="153">
        <f t="shared" si="3"/>
        <v>0</v>
      </c>
      <c r="CI4" s="153">
        <f t="shared" si="3"/>
        <v>0</v>
      </c>
      <c r="CJ4" s="153">
        <f t="shared" si="3"/>
        <v>0</v>
      </c>
      <c r="CK4" s="153">
        <f t="shared" si="3"/>
        <v>0</v>
      </c>
      <c r="CL4" s="153">
        <f t="shared" si="3"/>
        <v>0</v>
      </c>
      <c r="CM4" s="153">
        <f t="shared" si="3"/>
        <v>0</v>
      </c>
      <c r="CN4" s="153">
        <f t="shared" si="3"/>
        <v>0</v>
      </c>
      <c r="CO4" s="153">
        <f t="shared" si="3"/>
        <v>0</v>
      </c>
      <c r="CP4" s="153">
        <f t="shared" si="3"/>
        <v>0</v>
      </c>
      <c r="CQ4" s="153">
        <f t="shared" si="3"/>
        <v>0</v>
      </c>
      <c r="CR4" s="153">
        <f t="shared" si="3"/>
        <v>0</v>
      </c>
      <c r="CS4" s="153">
        <f t="shared" si="3"/>
        <v>0</v>
      </c>
      <c r="CT4" s="153">
        <f t="shared" si="3"/>
        <v>0</v>
      </c>
      <c r="CU4" s="153">
        <f t="shared" si="3"/>
        <v>0</v>
      </c>
      <c r="CV4" s="153">
        <f t="shared" si="3"/>
        <v>0</v>
      </c>
      <c r="CW4" s="153">
        <f t="shared" si="3"/>
        <v>0</v>
      </c>
      <c r="CX4" s="153">
        <f t="shared" si="3"/>
        <v>0</v>
      </c>
      <c r="CY4" s="153">
        <f t="shared" si="3"/>
        <v>0</v>
      </c>
      <c r="CZ4" s="153">
        <f t="shared" si="3"/>
        <v>0</v>
      </c>
      <c r="DA4" s="153">
        <f t="shared" si="3"/>
        <v>0</v>
      </c>
      <c r="DB4" s="153">
        <f t="shared" si="3"/>
        <v>0</v>
      </c>
    </row>
    <row r="5" spans="1:106">
      <c r="A5" s="50" t="s">
        <v>86</v>
      </c>
      <c r="B5" s="86">
        <f t="shared" ref="B5:B36" si="5">SUM(D5:BJ5)</f>
        <v>5240</v>
      </c>
      <c r="C5" s="87"/>
      <c r="D5" s="86">
        <f>+Production!D5*Injection!$D$2</f>
        <v>0</v>
      </c>
      <c r="E5" s="86">
        <f>+Production!E5*Injection!$E$2</f>
        <v>0</v>
      </c>
      <c r="F5" s="86">
        <f>+Production!F5*Injection!$F$2</f>
        <v>0</v>
      </c>
      <c r="G5" s="86">
        <f>+Production!G5*Injection!$G$2</f>
        <v>0</v>
      </c>
      <c r="H5" s="86">
        <f>+Production!H5*Injection!$H$2</f>
        <v>0</v>
      </c>
      <c r="I5" s="86">
        <f>+Production!I5*Injection!$I$2</f>
        <v>0</v>
      </c>
      <c r="J5" s="86">
        <f>+Production!J5*Injection!$J$2</f>
        <v>0</v>
      </c>
      <c r="K5" s="86">
        <f>+Production!K5*Injection!$K$2</f>
        <v>0</v>
      </c>
      <c r="L5" s="86">
        <f>+Production!L5*Injection!$L$2</f>
        <v>0</v>
      </c>
      <c r="M5" s="86">
        <f>+Production!M5*Injection!$M$2</f>
        <v>0</v>
      </c>
      <c r="N5" s="86">
        <f>+Production!N5*Injection!$N$2</f>
        <v>0</v>
      </c>
      <c r="O5" s="86">
        <f>+Production!O5*Injection!$O$2</f>
        <v>0</v>
      </c>
      <c r="P5" s="86">
        <f>+Production!P5*Injection!$P$2</f>
        <v>0</v>
      </c>
      <c r="Q5" s="86">
        <f>+Production!Q5*Injection!$Q$2</f>
        <v>0</v>
      </c>
      <c r="R5" s="86">
        <f>+Production!R5*Injection!$R$2</f>
        <v>0</v>
      </c>
      <c r="S5" s="86">
        <f>+Production!S5*$S$2</f>
        <v>0</v>
      </c>
      <c r="T5" s="86">
        <f>+Production!T5*$T$2</f>
        <v>0</v>
      </c>
      <c r="U5" s="86">
        <f>+Production!U5*$U$2</f>
        <v>0</v>
      </c>
      <c r="V5" s="86">
        <f>+Production!V5*$V$2</f>
        <v>0</v>
      </c>
      <c r="W5" s="86">
        <f>+Production!W5*$W$2</f>
        <v>0</v>
      </c>
      <c r="X5" s="86">
        <f>+Production!X5*$X$2</f>
        <v>0</v>
      </c>
      <c r="Y5" s="86">
        <f>+Production!Y5*$Y$2</f>
        <v>0</v>
      </c>
      <c r="Z5" s="86">
        <f>+Production!Z5*$Z$2</f>
        <v>0</v>
      </c>
      <c r="AA5" s="86">
        <f>+Production!AA5*$AA$2</f>
        <v>0</v>
      </c>
      <c r="AB5" s="86">
        <f>+Production!AB5*$AB$2</f>
        <v>0</v>
      </c>
      <c r="AC5" s="86"/>
      <c r="AD5" s="86"/>
      <c r="AE5" s="86"/>
      <c r="AF5" s="86"/>
      <c r="AG5" s="86"/>
      <c r="AH5" s="86"/>
      <c r="AI5" s="86"/>
      <c r="AJ5" s="86"/>
      <c r="AK5" s="86"/>
      <c r="AL5" s="86">
        <f>+Production!AO5*Injection!$AL$2</f>
        <v>2520</v>
      </c>
      <c r="AM5" s="86">
        <f>+Production!AP5*Injection!$AM$2</f>
        <v>2720</v>
      </c>
      <c r="AN5" s="86">
        <f>+Production!AQ5*$AN$2</f>
        <v>0</v>
      </c>
      <c r="AO5" s="86">
        <f>+Production!AR5*$AO$2</f>
        <v>0</v>
      </c>
      <c r="AP5" s="86">
        <f>+Production!AS5*$AP$2</f>
        <v>0</v>
      </c>
      <c r="AQ5" s="86">
        <f>+Production!AT5*$AQ$2</f>
        <v>0</v>
      </c>
      <c r="AR5" s="86">
        <f>+Production!AU5*$AR$2</f>
        <v>0</v>
      </c>
      <c r="AS5" s="86">
        <f>+Production!AV5*$AS$2</f>
        <v>0</v>
      </c>
      <c r="AT5" s="86">
        <f>+Production!AW5*$AT$2</f>
        <v>0</v>
      </c>
      <c r="AU5" s="86">
        <f>+Production!AX5*$AU$2</f>
        <v>0</v>
      </c>
      <c r="AV5" s="86">
        <f>+Production!AY5*$AV$2</f>
        <v>0</v>
      </c>
      <c r="AW5" s="86">
        <f>+Production!AZ5*$AW$2</f>
        <v>0</v>
      </c>
      <c r="AX5" s="86">
        <f>+Production!BA5*$AX$2</f>
        <v>0</v>
      </c>
      <c r="AY5" s="86">
        <f>+Production!BB5*$AY$2</f>
        <v>0</v>
      </c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8"/>
      <c r="BO5" s="88"/>
      <c r="BP5" s="86">
        <f>+P5+AT5</f>
        <v>0</v>
      </c>
      <c r="BQ5" s="86">
        <f>+Q5+AU5</f>
        <v>0</v>
      </c>
      <c r="BR5" s="86">
        <f>R5+AV5</f>
        <v>0</v>
      </c>
      <c r="BS5" s="86">
        <f>S5+AW5</f>
        <v>0</v>
      </c>
      <c r="BT5" s="86">
        <f>T5+AX5</f>
        <v>0</v>
      </c>
      <c r="BU5" s="86">
        <f>U5+AY5</f>
        <v>0</v>
      </c>
      <c r="BV5" s="88"/>
      <c r="BW5" s="88"/>
      <c r="BX5" s="88"/>
      <c r="BY5" s="88"/>
      <c r="BZ5" s="88"/>
      <c r="CA5" s="89"/>
      <c r="CB5" s="89"/>
      <c r="CC5" s="89"/>
      <c r="CD5" s="89"/>
      <c r="CE5" s="89"/>
      <c r="CF5" s="89"/>
      <c r="CG5" s="88"/>
      <c r="CH5" s="88"/>
      <c r="CI5" s="88"/>
      <c r="CJ5" s="88"/>
      <c r="CK5" s="88"/>
      <c r="CL5" s="88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</row>
    <row r="6" spans="1:106">
      <c r="A6" s="50" t="s">
        <v>87</v>
      </c>
      <c r="B6" s="91">
        <f t="shared" si="5"/>
        <v>6084</v>
      </c>
      <c r="C6" s="92"/>
      <c r="D6" s="91">
        <f>+Production!D6*Injection!$D$2</f>
        <v>0</v>
      </c>
      <c r="E6" s="91">
        <f>+Production!E6*Injection!$E$2</f>
        <v>0</v>
      </c>
      <c r="F6" s="91">
        <f>+Production!F6*Injection!$F$2</f>
        <v>0</v>
      </c>
      <c r="G6" s="91">
        <f>+Production!G6*Injection!$G$2</f>
        <v>0</v>
      </c>
      <c r="H6" s="91">
        <f>+Production!H6*Injection!$H$2</f>
        <v>0</v>
      </c>
      <c r="I6" s="91">
        <f>+Production!I6*Injection!$I$2</f>
        <v>0</v>
      </c>
      <c r="J6" s="91">
        <f>+Production!J6*Injection!$J$2</f>
        <v>0</v>
      </c>
      <c r="K6" s="91">
        <f>+Production!K6*Injection!$K$2</f>
        <v>0</v>
      </c>
      <c r="L6" s="91">
        <f>+Production!L6*Injection!$L$2</f>
        <v>0</v>
      </c>
      <c r="M6" s="91">
        <f>+Production!M6*Injection!$M$2</f>
        <v>0</v>
      </c>
      <c r="N6" s="91">
        <f>+Production!N6*Injection!$N$2</f>
        <v>0</v>
      </c>
      <c r="O6" s="91">
        <f>+Production!O6*Injection!$O$2</f>
        <v>0</v>
      </c>
      <c r="P6" s="91">
        <f>+Production!P6*Injection!$P$2</f>
        <v>0</v>
      </c>
      <c r="Q6" s="91">
        <f>+Production!Q6*Injection!$Q$2</f>
        <v>0</v>
      </c>
      <c r="R6" s="91">
        <f>+Production!R6*Injection!$R$2</f>
        <v>0</v>
      </c>
      <c r="S6" s="91">
        <f>+Production!S6*Injection!$S$2</f>
        <v>0</v>
      </c>
      <c r="T6" s="91">
        <f>+Production!T6*$T$2</f>
        <v>0</v>
      </c>
      <c r="U6" s="91">
        <f>+Production!U6*$U$2</f>
        <v>0</v>
      </c>
      <c r="V6" s="91">
        <f>+Production!V6*$V$2</f>
        <v>0</v>
      </c>
      <c r="W6" s="91">
        <f>+Production!W6*$W$2</f>
        <v>0</v>
      </c>
      <c r="X6" s="91">
        <f>+Production!X6*$X$2</f>
        <v>0</v>
      </c>
      <c r="Y6" s="91">
        <f>+Production!Y6*$Y$2</f>
        <v>0</v>
      </c>
      <c r="Z6" s="91">
        <f>+Production!Z6*$Z$2</f>
        <v>0</v>
      </c>
      <c r="AA6" s="91">
        <f>+Production!AA6*$AA$2</f>
        <v>0</v>
      </c>
      <c r="AB6" s="91">
        <f>+Production!AB6*$AB$2</f>
        <v>0</v>
      </c>
      <c r="AC6" s="91"/>
      <c r="AD6" s="91"/>
      <c r="AE6" s="91"/>
      <c r="AF6" s="91"/>
      <c r="AG6" s="91"/>
      <c r="AH6" s="91"/>
      <c r="AI6" s="91"/>
      <c r="AJ6" s="91"/>
      <c r="AK6" s="91"/>
      <c r="AL6" s="91">
        <f>+Production!AO6*Injection!$AL$2</f>
        <v>3024</v>
      </c>
      <c r="AM6" s="91">
        <f>+Production!AP6*Injection!$AM$2</f>
        <v>3060</v>
      </c>
      <c r="AN6" s="91">
        <f>+Production!AQ6*$AN$2</f>
        <v>0</v>
      </c>
      <c r="AO6" s="91">
        <f>+Production!AR6*$AO$2</f>
        <v>0</v>
      </c>
      <c r="AP6" s="91">
        <f>+Production!AS6*$AP$2</f>
        <v>0</v>
      </c>
      <c r="AQ6" s="91">
        <f>+Production!AT6*$AQ$2</f>
        <v>0</v>
      </c>
      <c r="AR6" s="91">
        <f>+Production!AU6*$AR$2</f>
        <v>0</v>
      </c>
      <c r="AS6" s="91">
        <f>+Production!AV6*$AS$2</f>
        <v>0</v>
      </c>
      <c r="AT6" s="91">
        <f>+Production!AW6*$AT$2</f>
        <v>0</v>
      </c>
      <c r="AU6" s="91">
        <f>+Production!AX6*$AU$2</f>
        <v>0</v>
      </c>
      <c r="AV6" s="91">
        <f>+Production!AY6*$AV$2</f>
        <v>0</v>
      </c>
      <c r="AW6" s="91">
        <f>+Production!AZ6*$AW$2</f>
        <v>0</v>
      </c>
      <c r="AX6" s="91">
        <f>+Production!BA6*$AX$2</f>
        <v>0</v>
      </c>
      <c r="AY6" s="91">
        <f>+Production!BB6*$AY$2</f>
        <v>0</v>
      </c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3"/>
      <c r="BO6" s="93"/>
      <c r="BP6" s="91">
        <f t="shared" ref="BP6:BP69" si="6">+P6+AT6</f>
        <v>0</v>
      </c>
      <c r="BQ6" s="91">
        <f t="shared" ref="BQ6:BQ69" si="7">+Q6+AU6</f>
        <v>0</v>
      </c>
      <c r="BR6" s="91">
        <f t="shared" ref="BR6:BR69" si="8">R6+AV6</f>
        <v>0</v>
      </c>
      <c r="BS6" s="91">
        <f t="shared" ref="BS6:BS69" si="9">S6+AW6</f>
        <v>0</v>
      </c>
      <c r="BT6" s="91">
        <f t="shared" ref="BT6:BT69" si="10">T6+AX6</f>
        <v>0</v>
      </c>
      <c r="BU6" s="91">
        <f t="shared" ref="BU6:BU69" si="11">U6+AY6</f>
        <v>0</v>
      </c>
      <c r="BV6" s="93"/>
      <c r="BW6" s="93"/>
      <c r="BX6" s="93"/>
      <c r="BY6" s="93"/>
      <c r="BZ6" s="93"/>
      <c r="CA6" s="94"/>
      <c r="CB6" s="94"/>
      <c r="CC6" s="94"/>
      <c r="CD6" s="94"/>
      <c r="CE6" s="94"/>
      <c r="CF6" s="94"/>
      <c r="CG6" s="93"/>
      <c r="CH6" s="93"/>
      <c r="CI6" s="93"/>
      <c r="CJ6" s="93"/>
      <c r="CK6" s="93"/>
      <c r="CL6" s="93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</row>
    <row r="7" spans="1:106">
      <c r="A7" s="50" t="s">
        <v>88</v>
      </c>
      <c r="B7" s="91">
        <f t="shared" si="5"/>
        <v>0</v>
      </c>
      <c r="C7" s="92"/>
      <c r="D7" s="91">
        <f>+Production!D7*Injection!$D$2</f>
        <v>0</v>
      </c>
      <c r="E7" s="91">
        <f>+Production!E7*Injection!$E$2</f>
        <v>0</v>
      </c>
      <c r="F7" s="91">
        <f>+Production!F7*Injection!$F$2</f>
        <v>0</v>
      </c>
      <c r="G7" s="91">
        <f>+Production!G7*Injection!$G$2</f>
        <v>0</v>
      </c>
      <c r="H7" s="91">
        <f>+Production!H7*Injection!$H$2</f>
        <v>0</v>
      </c>
      <c r="I7" s="91">
        <f>+Production!I7*Injection!$I$2</f>
        <v>0</v>
      </c>
      <c r="J7" s="91">
        <f>+Production!J7*Injection!$J$2</f>
        <v>0</v>
      </c>
      <c r="K7" s="91">
        <f>+Production!K7*Injection!$K$2</f>
        <v>0</v>
      </c>
      <c r="L7" s="91">
        <f>+Production!L7*Injection!$L$2</f>
        <v>0</v>
      </c>
      <c r="M7" s="91">
        <f>+Production!M7*Injection!$M$2</f>
        <v>0</v>
      </c>
      <c r="N7" s="91">
        <f>+Production!N7*Injection!$N$2</f>
        <v>0</v>
      </c>
      <c r="O7" s="91">
        <f>+Production!O7*Injection!$O$2</f>
        <v>0</v>
      </c>
      <c r="P7" s="91">
        <f>+Production!P7*Injection!$P$2</f>
        <v>0</v>
      </c>
      <c r="Q7" s="91">
        <f>+Production!Q7*Injection!$Q$2</f>
        <v>0</v>
      </c>
      <c r="R7" s="91">
        <f>+Production!R7*Injection!$R$2</f>
        <v>0</v>
      </c>
      <c r="S7" s="91">
        <f>+Production!S7*Injection!$S$2</f>
        <v>0</v>
      </c>
      <c r="T7" s="91">
        <f>+Production!T7*$T$2</f>
        <v>0</v>
      </c>
      <c r="U7" s="91">
        <f>+Production!U7*$U$2</f>
        <v>0</v>
      </c>
      <c r="V7" s="91">
        <f>+Production!V7*$V$2</f>
        <v>0</v>
      </c>
      <c r="W7" s="91">
        <f>+Production!W7*$W$2</f>
        <v>0</v>
      </c>
      <c r="X7" s="91">
        <f>+Production!X7*$X$2</f>
        <v>0</v>
      </c>
      <c r="Y7" s="91">
        <f>+Production!Y7*$Y$2</f>
        <v>0</v>
      </c>
      <c r="Z7" s="91">
        <f>+Production!Z7*$Z$2</f>
        <v>0</v>
      </c>
      <c r="AA7" s="91">
        <f>+Production!AA7*$AA$2</f>
        <v>0</v>
      </c>
      <c r="AB7" s="91">
        <f>+Production!AB7*$AB$2</f>
        <v>0</v>
      </c>
      <c r="AC7" s="91"/>
      <c r="AD7" s="91"/>
      <c r="AE7" s="91"/>
      <c r="AF7" s="91"/>
      <c r="AG7" s="91"/>
      <c r="AH7" s="91"/>
      <c r="AI7" s="91"/>
      <c r="AJ7" s="91"/>
      <c r="AK7" s="91"/>
      <c r="AL7" s="91">
        <f>+Production!AO7*Injection!$AL$2</f>
        <v>0</v>
      </c>
      <c r="AM7" s="91">
        <f>+Production!AP7*Injection!$AM$2</f>
        <v>0</v>
      </c>
      <c r="AN7" s="91">
        <f>+Production!AQ7*$AN$2</f>
        <v>0</v>
      </c>
      <c r="AO7" s="91">
        <f>+Production!AR7*$AO$2</f>
        <v>0</v>
      </c>
      <c r="AP7" s="91">
        <f>+Production!AS7*$AP$2</f>
        <v>0</v>
      </c>
      <c r="AQ7" s="91">
        <f>+Production!AT7*$AQ$2</f>
        <v>0</v>
      </c>
      <c r="AR7" s="91">
        <f>+Production!AU7*$AR$2</f>
        <v>0</v>
      </c>
      <c r="AS7" s="91">
        <f>+Production!AV7*$AS$2</f>
        <v>0</v>
      </c>
      <c r="AT7" s="91">
        <f>+Production!AW7*$AT$2</f>
        <v>0</v>
      </c>
      <c r="AU7" s="91">
        <f>+Production!AX7*$AU$2</f>
        <v>0</v>
      </c>
      <c r="AV7" s="91">
        <f>+Production!AY7*$AV$2</f>
        <v>0</v>
      </c>
      <c r="AW7" s="91">
        <f>+Production!AZ7*$AW$2</f>
        <v>0</v>
      </c>
      <c r="AX7" s="91">
        <f>+Production!BA7*$AX$2</f>
        <v>0</v>
      </c>
      <c r="AY7" s="91">
        <f>+Production!BB7*$AY$2</f>
        <v>0</v>
      </c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3"/>
      <c r="BO7" s="93"/>
      <c r="BP7" s="91">
        <f t="shared" si="6"/>
        <v>0</v>
      </c>
      <c r="BQ7" s="91">
        <f t="shared" si="7"/>
        <v>0</v>
      </c>
      <c r="BR7" s="91">
        <f t="shared" si="8"/>
        <v>0</v>
      </c>
      <c r="BS7" s="91">
        <f t="shared" si="9"/>
        <v>0</v>
      </c>
      <c r="BT7" s="91">
        <f t="shared" si="10"/>
        <v>0</v>
      </c>
      <c r="BU7" s="91">
        <f t="shared" si="11"/>
        <v>0</v>
      </c>
      <c r="BV7" s="93"/>
      <c r="BW7" s="93"/>
      <c r="BX7" s="93"/>
      <c r="BY7" s="93"/>
      <c r="BZ7" s="93"/>
      <c r="CA7" s="94"/>
      <c r="CB7" s="94"/>
      <c r="CC7" s="94"/>
      <c r="CD7" s="94"/>
      <c r="CE7" s="94"/>
      <c r="CF7" s="94"/>
      <c r="CG7" s="93"/>
      <c r="CH7" s="93"/>
      <c r="CI7" s="93"/>
      <c r="CJ7" s="93"/>
      <c r="CK7" s="93"/>
      <c r="CL7" s="93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</row>
    <row r="8" spans="1:106">
      <c r="A8" s="50" t="s">
        <v>89</v>
      </c>
      <c r="B8" s="91">
        <f t="shared" si="5"/>
        <v>4736</v>
      </c>
      <c r="C8" s="92"/>
      <c r="D8" s="91">
        <f>+Production!D8*Injection!$D$2</f>
        <v>0</v>
      </c>
      <c r="E8" s="91">
        <f>+Production!E8*Injection!$E$2</f>
        <v>0</v>
      </c>
      <c r="F8" s="91">
        <f>+Production!F8*Injection!$F$2</f>
        <v>0</v>
      </c>
      <c r="G8" s="91">
        <f>+Production!G8*Injection!$G$2</f>
        <v>0</v>
      </c>
      <c r="H8" s="91">
        <f>+Production!H8*Injection!$H$2</f>
        <v>0</v>
      </c>
      <c r="I8" s="91">
        <f>+Production!I8*Injection!$I$2</f>
        <v>0</v>
      </c>
      <c r="J8" s="91">
        <f>+Production!J8*Injection!$J$2</f>
        <v>0</v>
      </c>
      <c r="K8" s="91">
        <f>+Production!K8*Injection!$K$2</f>
        <v>0</v>
      </c>
      <c r="L8" s="91">
        <f>+Production!L8*Injection!$L$2</f>
        <v>0</v>
      </c>
      <c r="M8" s="91">
        <f>+Production!M8*Injection!$M$2</f>
        <v>0</v>
      </c>
      <c r="N8" s="91">
        <f>+Production!N8*Injection!$N$2</f>
        <v>0</v>
      </c>
      <c r="O8" s="91">
        <f>+Production!O8*Injection!$O$2</f>
        <v>0</v>
      </c>
      <c r="P8" s="91">
        <f>+Production!P8*Injection!$P$2</f>
        <v>0</v>
      </c>
      <c r="Q8" s="91">
        <f>+Production!Q8*Injection!$Q$2</f>
        <v>0</v>
      </c>
      <c r="R8" s="91">
        <f>+Production!R8*Injection!$R$2</f>
        <v>0</v>
      </c>
      <c r="S8" s="91">
        <f>+Production!S8*Injection!$S$2</f>
        <v>0</v>
      </c>
      <c r="T8" s="91">
        <f>+Production!T8*$T$2</f>
        <v>0</v>
      </c>
      <c r="U8" s="91">
        <f>+Production!U8*$U$2</f>
        <v>0</v>
      </c>
      <c r="V8" s="91">
        <f>+Production!V8*$V$2</f>
        <v>0</v>
      </c>
      <c r="W8" s="91">
        <f>+Production!W8*$W$2</f>
        <v>0</v>
      </c>
      <c r="X8" s="91">
        <f>+Production!X8*$X$2</f>
        <v>0</v>
      </c>
      <c r="Y8" s="91">
        <f>+Production!Y8*$Y$2</f>
        <v>0</v>
      </c>
      <c r="Z8" s="91">
        <f>+Production!Z8*$Z$2</f>
        <v>0</v>
      </c>
      <c r="AA8" s="91">
        <f>+Production!AA8*$AA$2</f>
        <v>0</v>
      </c>
      <c r="AB8" s="91">
        <f>+Production!AB8*$AB$2</f>
        <v>0</v>
      </c>
      <c r="AC8" s="91"/>
      <c r="AD8" s="91"/>
      <c r="AE8" s="91"/>
      <c r="AF8" s="91"/>
      <c r="AG8" s="91"/>
      <c r="AH8" s="91"/>
      <c r="AI8" s="91"/>
      <c r="AJ8" s="91"/>
      <c r="AK8" s="91"/>
      <c r="AL8" s="91">
        <f>+Production!AO8*Injection!$AL$2</f>
        <v>2016</v>
      </c>
      <c r="AM8" s="91">
        <f>+Production!AP8*Injection!$AM$2</f>
        <v>2720</v>
      </c>
      <c r="AN8" s="91">
        <f>+Production!AQ8*$AN$2</f>
        <v>0</v>
      </c>
      <c r="AO8" s="91">
        <f>+Production!AR8*$AO$2</f>
        <v>0</v>
      </c>
      <c r="AP8" s="91">
        <f>+Production!AS8*$AP$2</f>
        <v>0</v>
      </c>
      <c r="AQ8" s="91">
        <f>+Production!AT8*$AQ$2</f>
        <v>0</v>
      </c>
      <c r="AR8" s="91">
        <f>+Production!AU8*$AR$2</f>
        <v>0</v>
      </c>
      <c r="AS8" s="91">
        <f>+Production!AV8*$AS$2</f>
        <v>0</v>
      </c>
      <c r="AT8" s="91">
        <f>+Production!AW8*$AT$2</f>
        <v>0</v>
      </c>
      <c r="AU8" s="91">
        <f>+Production!AX8*$AU$2</f>
        <v>0</v>
      </c>
      <c r="AV8" s="91">
        <f>+Production!AY8*$AV$2</f>
        <v>0</v>
      </c>
      <c r="AW8" s="91">
        <f>+Production!AZ8*$AW$2</f>
        <v>0</v>
      </c>
      <c r="AX8" s="91">
        <f>+Production!BA8*$AX$2</f>
        <v>0</v>
      </c>
      <c r="AY8" s="91">
        <f>+Production!BB8*$AY$2</f>
        <v>0</v>
      </c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3"/>
      <c r="BO8" s="93"/>
      <c r="BP8" s="91">
        <f t="shared" si="6"/>
        <v>0</v>
      </c>
      <c r="BQ8" s="91">
        <f t="shared" si="7"/>
        <v>0</v>
      </c>
      <c r="BR8" s="91">
        <f t="shared" si="8"/>
        <v>0</v>
      </c>
      <c r="BS8" s="91">
        <f t="shared" si="9"/>
        <v>0</v>
      </c>
      <c r="BT8" s="91">
        <f t="shared" si="10"/>
        <v>0</v>
      </c>
      <c r="BU8" s="91">
        <f t="shared" si="11"/>
        <v>0</v>
      </c>
      <c r="BV8" s="93"/>
      <c r="BW8" s="93"/>
      <c r="BX8" s="93"/>
      <c r="BY8" s="93"/>
      <c r="BZ8" s="93"/>
      <c r="CA8" s="94"/>
      <c r="CB8" s="94"/>
      <c r="CC8" s="94"/>
      <c r="CD8" s="94"/>
      <c r="CE8" s="94"/>
      <c r="CF8" s="94"/>
      <c r="CG8" s="93"/>
      <c r="CH8" s="93"/>
      <c r="CI8" s="93"/>
      <c r="CJ8" s="93"/>
      <c r="CK8" s="93"/>
      <c r="CL8" s="93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</row>
    <row r="9" spans="1:106">
      <c r="A9" s="50" t="s">
        <v>90</v>
      </c>
      <c r="B9" s="91">
        <f t="shared" si="5"/>
        <v>13440</v>
      </c>
      <c r="C9" s="92"/>
      <c r="D9" s="91">
        <f>+Production!D9*Injection!$D$2</f>
        <v>0</v>
      </c>
      <c r="E9" s="91">
        <f>+Production!E9*Injection!$E$2</f>
        <v>0</v>
      </c>
      <c r="F9" s="91">
        <f>+Production!F9*Injection!$F$2</f>
        <v>0</v>
      </c>
      <c r="G9" s="91">
        <f>+Production!G9*Injection!$G$2</f>
        <v>0</v>
      </c>
      <c r="H9" s="91">
        <f>+Production!H9*Injection!$H$2</f>
        <v>0</v>
      </c>
      <c r="I9" s="91">
        <f>+Production!I9*Injection!$I$2</f>
        <v>0</v>
      </c>
      <c r="J9" s="91">
        <f>+Production!J9*Injection!$J$2</f>
        <v>0</v>
      </c>
      <c r="K9" s="91">
        <f>+Production!K9*Injection!$K$2</f>
        <v>0</v>
      </c>
      <c r="L9" s="91">
        <f>+Production!L9*Injection!$L$2</f>
        <v>0</v>
      </c>
      <c r="M9" s="91">
        <f>+Production!M9*Injection!$M$2</f>
        <v>0</v>
      </c>
      <c r="N9" s="91">
        <f>+Production!N9*Injection!$N$2</f>
        <v>0</v>
      </c>
      <c r="O9" s="91">
        <f>+Production!O9*Injection!$O$2</f>
        <v>0</v>
      </c>
      <c r="P9" s="91">
        <f>+Production!P9*Injection!$P$2</f>
        <v>0</v>
      </c>
      <c r="Q9" s="91">
        <f>+Production!Q9*Injection!$Q$2</f>
        <v>0</v>
      </c>
      <c r="R9" s="91">
        <f>+Production!R9*Injection!$R$2</f>
        <v>0</v>
      </c>
      <c r="S9" s="91">
        <f>+Production!S9*Injection!$S$2</f>
        <v>0</v>
      </c>
      <c r="T9" s="91">
        <f>+Production!T9*$T$2</f>
        <v>0</v>
      </c>
      <c r="U9" s="91">
        <f>+Production!U9*$U$2</f>
        <v>0</v>
      </c>
      <c r="V9" s="91">
        <f>+Production!V9*$V$2</f>
        <v>0</v>
      </c>
      <c r="W9" s="91">
        <f>+Production!W9*$W$2</f>
        <v>0</v>
      </c>
      <c r="X9" s="91">
        <f>+Production!X9*$X$2</f>
        <v>0</v>
      </c>
      <c r="Y9" s="91">
        <f>+Production!Y9*$Y$2</f>
        <v>0</v>
      </c>
      <c r="Z9" s="91">
        <f>+Production!Z9*$Z$2</f>
        <v>0</v>
      </c>
      <c r="AA9" s="91">
        <f>+Production!AA9*$AA$2</f>
        <v>0</v>
      </c>
      <c r="AB9" s="91">
        <f>+Production!AB9*$AB$2</f>
        <v>0</v>
      </c>
      <c r="AC9" s="91"/>
      <c r="AD9" s="91"/>
      <c r="AE9" s="91"/>
      <c r="AF9" s="91"/>
      <c r="AG9" s="91"/>
      <c r="AH9" s="91"/>
      <c r="AI9" s="91"/>
      <c r="AJ9" s="91"/>
      <c r="AK9" s="91"/>
      <c r="AL9" s="91">
        <f>+Production!AO9*Injection!$AL$2</f>
        <v>6300</v>
      </c>
      <c r="AM9" s="91">
        <f>+Production!AP9*Injection!$AM$2</f>
        <v>7140</v>
      </c>
      <c r="AN9" s="91">
        <f>+Production!AQ9*$AN$2</f>
        <v>0</v>
      </c>
      <c r="AO9" s="91">
        <f>+Production!AR9*$AO$2</f>
        <v>0</v>
      </c>
      <c r="AP9" s="91">
        <f>+Production!AS9*$AP$2</f>
        <v>0</v>
      </c>
      <c r="AQ9" s="91">
        <f>+Production!AT9*$AQ$2</f>
        <v>0</v>
      </c>
      <c r="AR9" s="91">
        <f>+Production!AU9*$AR$2</f>
        <v>0</v>
      </c>
      <c r="AS9" s="91">
        <f>+Production!AV9*$AS$2</f>
        <v>0</v>
      </c>
      <c r="AT9" s="91">
        <f>+Production!AW9*$AT$2</f>
        <v>0</v>
      </c>
      <c r="AU9" s="91">
        <f>+Production!AX9*$AU$2</f>
        <v>0</v>
      </c>
      <c r="AV9" s="91">
        <f>+Production!AY9*$AV$2</f>
        <v>0</v>
      </c>
      <c r="AW9" s="91">
        <f>+Production!AZ9*$AW$2</f>
        <v>0</v>
      </c>
      <c r="AX9" s="91">
        <f>+Production!BA9*$AX$2</f>
        <v>0</v>
      </c>
      <c r="AY9" s="91">
        <f>+Production!BB9*$AY$2</f>
        <v>0</v>
      </c>
      <c r="AZ9" s="91"/>
      <c r="BA9" s="91"/>
      <c r="BB9" s="91"/>
      <c r="BC9" s="96"/>
      <c r="BD9" s="96"/>
      <c r="BE9" s="96"/>
      <c r="BF9" s="96"/>
      <c r="BG9" s="96"/>
      <c r="BH9" s="91"/>
      <c r="BI9" s="91"/>
      <c r="BJ9" s="91"/>
      <c r="BK9" s="91"/>
      <c r="BL9" s="91"/>
      <c r="BM9" s="91"/>
      <c r="BN9" s="93"/>
      <c r="BO9" s="93"/>
      <c r="BP9" s="96">
        <f t="shared" si="6"/>
        <v>0</v>
      </c>
      <c r="BQ9" s="91">
        <f t="shared" si="7"/>
        <v>0</v>
      </c>
      <c r="BR9" s="91">
        <f t="shared" si="8"/>
        <v>0</v>
      </c>
      <c r="BS9" s="91">
        <f t="shared" si="9"/>
        <v>0</v>
      </c>
      <c r="BT9" s="91">
        <f t="shared" si="10"/>
        <v>0</v>
      </c>
      <c r="BU9" s="91">
        <f t="shared" si="11"/>
        <v>0</v>
      </c>
      <c r="BV9" s="93"/>
      <c r="BW9" s="93"/>
      <c r="BX9" s="93"/>
      <c r="BY9" s="93"/>
      <c r="BZ9" s="93"/>
      <c r="CA9" s="94"/>
      <c r="CB9" s="94"/>
      <c r="CC9" s="94"/>
      <c r="CD9" s="94"/>
      <c r="CE9" s="94"/>
      <c r="CF9" s="94"/>
      <c r="CG9" s="93"/>
      <c r="CH9" s="93"/>
      <c r="CI9" s="93"/>
      <c r="CJ9" s="93"/>
      <c r="CK9" s="93">
        <f t="shared" ref="CK9:CL40" si="12">+BA9</f>
        <v>0</v>
      </c>
      <c r="CL9" s="93">
        <f t="shared" si="12"/>
        <v>0</v>
      </c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</row>
    <row r="10" spans="1:106">
      <c r="A10" s="50" t="s">
        <v>91</v>
      </c>
      <c r="B10" s="91">
        <f t="shared" si="5"/>
        <v>4648</v>
      </c>
      <c r="C10" s="92"/>
      <c r="D10" s="91">
        <f>+Production!D10*Injection!$D$2</f>
        <v>0</v>
      </c>
      <c r="E10" s="91">
        <f>+Production!E10*Injection!$E$2</f>
        <v>0</v>
      </c>
      <c r="F10" s="91">
        <f>+Production!F10*Injection!$F$2</f>
        <v>0</v>
      </c>
      <c r="G10" s="91">
        <f>+Production!G10*Injection!$G$2</f>
        <v>0</v>
      </c>
      <c r="H10" s="91">
        <f>+Production!H10*Injection!$H$2</f>
        <v>0</v>
      </c>
      <c r="I10" s="91">
        <f>+Production!I10*Injection!$I$2</f>
        <v>0</v>
      </c>
      <c r="J10" s="91">
        <f>+Production!J10*Injection!$J$2</f>
        <v>0</v>
      </c>
      <c r="K10" s="91">
        <f>+Production!K10*Injection!$K$2</f>
        <v>0</v>
      </c>
      <c r="L10" s="91">
        <f>+Production!L10*Injection!$L$2</f>
        <v>0</v>
      </c>
      <c r="M10" s="91">
        <f>+Production!M10*Injection!$M$2</f>
        <v>0</v>
      </c>
      <c r="N10" s="91">
        <f>+Production!N10*Injection!$N$2</f>
        <v>0</v>
      </c>
      <c r="O10" s="91">
        <f>+Production!O10*Injection!$O$2</f>
        <v>0</v>
      </c>
      <c r="P10" s="91">
        <f>+Production!P10*Injection!$P$2</f>
        <v>0</v>
      </c>
      <c r="Q10" s="91">
        <f>+Production!Q10*Injection!$Q$2</f>
        <v>0</v>
      </c>
      <c r="R10" s="91">
        <f>+Production!R10*Injection!$R$2</f>
        <v>0</v>
      </c>
      <c r="S10" s="91">
        <f>+Production!S10*Injection!$S$2</f>
        <v>0</v>
      </c>
      <c r="T10" s="91">
        <f>+Production!T10*$T$2</f>
        <v>0</v>
      </c>
      <c r="U10" s="91">
        <f>+Production!U10*$U$2</f>
        <v>0</v>
      </c>
      <c r="V10" s="91">
        <f>+Production!V10*$V$2</f>
        <v>0</v>
      </c>
      <c r="W10" s="91">
        <f>+Production!W10*$W$2</f>
        <v>0</v>
      </c>
      <c r="X10" s="91">
        <f>+Production!X10*$X$2</f>
        <v>0</v>
      </c>
      <c r="Y10" s="91">
        <f>+Production!Y10*$Y$2</f>
        <v>0</v>
      </c>
      <c r="Z10" s="91">
        <f>+Production!Z10*$Z$2</f>
        <v>0</v>
      </c>
      <c r="AA10" s="91">
        <f>+Production!AA10*$AA$2</f>
        <v>0</v>
      </c>
      <c r="AB10" s="91">
        <f>+Production!AB10*$AB$2</f>
        <v>0</v>
      </c>
      <c r="AC10" s="91"/>
      <c r="AD10" s="91"/>
      <c r="AE10" s="91"/>
      <c r="AF10" s="91"/>
      <c r="AG10" s="91"/>
      <c r="AH10" s="91"/>
      <c r="AI10" s="91"/>
      <c r="AJ10" s="91"/>
      <c r="AK10" s="91"/>
      <c r="AL10" s="91">
        <f>+Production!AO10*Injection!$AL$2</f>
        <v>2268</v>
      </c>
      <c r="AM10" s="91">
        <f>+Production!AP10*Injection!$AM$2</f>
        <v>2380</v>
      </c>
      <c r="AN10" s="91">
        <f>+Production!AQ10*$AN$2</f>
        <v>0</v>
      </c>
      <c r="AO10" s="91">
        <f>+Production!AR10*$AO$2</f>
        <v>0</v>
      </c>
      <c r="AP10" s="91">
        <f>+Production!AS10*$AP$2</f>
        <v>0</v>
      </c>
      <c r="AQ10" s="91">
        <f>+Production!AT10*$AQ$2</f>
        <v>0</v>
      </c>
      <c r="AR10" s="91">
        <f>+Production!AU10*$AR$2</f>
        <v>0</v>
      </c>
      <c r="AS10" s="91">
        <f>+Production!AV10*$AS$2</f>
        <v>0</v>
      </c>
      <c r="AT10" s="91">
        <f>+Production!AW10*$AT$2</f>
        <v>0</v>
      </c>
      <c r="AU10" s="91">
        <f>+Production!AX10*$AU$2</f>
        <v>0</v>
      </c>
      <c r="AV10" s="91">
        <f>+Production!AY10*$AV$2</f>
        <v>0</v>
      </c>
      <c r="AW10" s="91">
        <f>+Production!AZ10*$AW$2</f>
        <v>0</v>
      </c>
      <c r="AX10" s="91">
        <f>+Production!BA10*$AX$2</f>
        <v>0</v>
      </c>
      <c r="AY10" s="91">
        <f>+Production!BB10*$AY$2</f>
        <v>0</v>
      </c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3"/>
      <c r="BO10" s="93"/>
      <c r="BP10" s="91">
        <f t="shared" si="6"/>
        <v>0</v>
      </c>
      <c r="BQ10" s="91">
        <f t="shared" si="7"/>
        <v>0</v>
      </c>
      <c r="BR10" s="91">
        <f t="shared" si="8"/>
        <v>0</v>
      </c>
      <c r="BS10" s="91">
        <f t="shared" si="9"/>
        <v>0</v>
      </c>
      <c r="BT10" s="91">
        <f t="shared" si="10"/>
        <v>0</v>
      </c>
      <c r="BU10" s="91">
        <f t="shared" si="11"/>
        <v>0</v>
      </c>
      <c r="BV10" s="93"/>
      <c r="BW10" s="93"/>
      <c r="BX10" s="93"/>
      <c r="BY10" s="93"/>
      <c r="BZ10" s="93"/>
      <c r="CA10" s="94"/>
      <c r="CB10" s="94"/>
      <c r="CC10" s="94"/>
      <c r="CD10" s="94"/>
      <c r="CE10" s="94"/>
      <c r="CF10" s="94"/>
      <c r="CG10" s="93"/>
      <c r="CH10" s="93"/>
      <c r="CI10" s="93"/>
      <c r="CJ10" s="93"/>
      <c r="CK10" s="93">
        <f t="shared" si="12"/>
        <v>0</v>
      </c>
      <c r="CL10" s="93">
        <f t="shared" si="12"/>
        <v>0</v>
      </c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</row>
    <row r="11" spans="1:106">
      <c r="A11" s="50" t="s">
        <v>92</v>
      </c>
      <c r="B11" s="91">
        <f t="shared" si="5"/>
        <v>0</v>
      </c>
      <c r="C11" s="92"/>
      <c r="D11" s="91">
        <f>+Production!D11*Injection!$D$2</f>
        <v>0</v>
      </c>
      <c r="E11" s="91">
        <f>+Production!E11*Injection!$E$2</f>
        <v>0</v>
      </c>
      <c r="F11" s="91">
        <f>+Production!F11*Injection!$F$2</f>
        <v>0</v>
      </c>
      <c r="G11" s="91">
        <f>+Production!G11*Injection!$G$2</f>
        <v>0</v>
      </c>
      <c r="H11" s="91">
        <f>+Production!H11*Injection!$H$2</f>
        <v>0</v>
      </c>
      <c r="I11" s="91">
        <f>+Production!I11*Injection!$I$2</f>
        <v>0</v>
      </c>
      <c r="J11" s="91">
        <f>+Production!J11*Injection!$J$2</f>
        <v>0</v>
      </c>
      <c r="K11" s="91">
        <f>+Production!K11*Injection!$K$2</f>
        <v>0</v>
      </c>
      <c r="L11" s="91">
        <f>+Production!L11*Injection!$L$2</f>
        <v>0</v>
      </c>
      <c r="M11" s="91">
        <f>+Production!M11*Injection!$M$2</f>
        <v>0</v>
      </c>
      <c r="N11" s="91">
        <f>+Production!N11*Injection!$N$2</f>
        <v>0</v>
      </c>
      <c r="O11" s="91">
        <f>+Production!O11*Injection!$O$2</f>
        <v>0</v>
      </c>
      <c r="P11" s="91">
        <f>+Production!P11*Injection!$P$2</f>
        <v>0</v>
      </c>
      <c r="Q11" s="91">
        <f>+Production!Q11*Injection!$Q$2</f>
        <v>0</v>
      </c>
      <c r="R11" s="91">
        <f>+Production!R11*Injection!$R$2</f>
        <v>0</v>
      </c>
      <c r="S11" s="91">
        <f>+Production!S11*Injection!$S$2</f>
        <v>0</v>
      </c>
      <c r="T11" s="91">
        <f>+Production!T11*$T$2</f>
        <v>0</v>
      </c>
      <c r="U11" s="91">
        <f>+Production!U11*$U$2</f>
        <v>0</v>
      </c>
      <c r="V11" s="91">
        <f>+Production!V11*$V$2</f>
        <v>0</v>
      </c>
      <c r="W11" s="91">
        <f>+Production!W11*$W$2</f>
        <v>0</v>
      </c>
      <c r="X11" s="91">
        <f>+Production!X11*$X$2</f>
        <v>0</v>
      </c>
      <c r="Y11" s="91">
        <f>+Production!Y11*$Y$2</f>
        <v>0</v>
      </c>
      <c r="Z11" s="91">
        <f>+Production!Z11*$Z$2</f>
        <v>0</v>
      </c>
      <c r="AA11" s="91">
        <f>+Production!AA11*$AA$2</f>
        <v>0</v>
      </c>
      <c r="AB11" s="91">
        <f>+Production!AB11*$AB$2</f>
        <v>0</v>
      </c>
      <c r="AC11" s="91"/>
      <c r="AD11" s="91"/>
      <c r="AE11" s="91"/>
      <c r="AF11" s="91"/>
      <c r="AG11" s="91"/>
      <c r="AH11" s="91"/>
      <c r="AI11" s="91"/>
      <c r="AJ11" s="91"/>
      <c r="AK11" s="91"/>
      <c r="AL11" s="91">
        <f>+Production!AO11*Injection!$AL$2</f>
        <v>0</v>
      </c>
      <c r="AM11" s="91">
        <f>+Production!AP11*Injection!$AM$2</f>
        <v>0</v>
      </c>
      <c r="AN11" s="91">
        <f>+Production!AQ11*$AN$2</f>
        <v>0</v>
      </c>
      <c r="AO11" s="91">
        <f>+Production!AR11*$AO$2</f>
        <v>0</v>
      </c>
      <c r="AP11" s="91">
        <f>+Production!AS11*$AP$2</f>
        <v>0</v>
      </c>
      <c r="AQ11" s="91">
        <f>+Production!AT11*$AQ$2</f>
        <v>0</v>
      </c>
      <c r="AR11" s="91">
        <f>+Production!AU11*$AR$2</f>
        <v>0</v>
      </c>
      <c r="AS11" s="91">
        <f>+Production!AV11*$AS$2</f>
        <v>0</v>
      </c>
      <c r="AT11" s="91">
        <f>+Production!AW11*$AT$2</f>
        <v>0</v>
      </c>
      <c r="AU11" s="91">
        <f>+Production!AX11*$AU$2</f>
        <v>0</v>
      </c>
      <c r="AV11" s="91">
        <f>+Production!AY11*$AV$2</f>
        <v>0</v>
      </c>
      <c r="AW11" s="91">
        <f>+Production!AZ11*$AW$2</f>
        <v>0</v>
      </c>
      <c r="AX11" s="91">
        <f>+Production!BA11*$AX$2</f>
        <v>0</v>
      </c>
      <c r="AY11" s="91">
        <f>+Production!BB11*$AY$2</f>
        <v>0</v>
      </c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3"/>
      <c r="BO11" s="93"/>
      <c r="BP11" s="91">
        <f t="shared" si="6"/>
        <v>0</v>
      </c>
      <c r="BQ11" s="91">
        <f t="shared" si="7"/>
        <v>0</v>
      </c>
      <c r="BR11" s="91">
        <f t="shared" si="8"/>
        <v>0</v>
      </c>
      <c r="BS11" s="91">
        <f t="shared" si="9"/>
        <v>0</v>
      </c>
      <c r="BT11" s="91">
        <f t="shared" si="10"/>
        <v>0</v>
      </c>
      <c r="BU11" s="91">
        <f t="shared" si="11"/>
        <v>0</v>
      </c>
      <c r="BV11" s="93"/>
      <c r="BW11" s="93"/>
      <c r="BX11" s="93"/>
      <c r="BY11" s="93"/>
      <c r="BZ11" s="93"/>
      <c r="CA11" s="94"/>
      <c r="CB11" s="94"/>
      <c r="CC11" s="94"/>
      <c r="CD11" s="94"/>
      <c r="CE11" s="94"/>
      <c r="CF11" s="94"/>
      <c r="CG11" s="93"/>
      <c r="CH11" s="93"/>
      <c r="CI11" s="93"/>
      <c r="CJ11" s="93"/>
      <c r="CK11" s="93">
        <f t="shared" si="12"/>
        <v>0</v>
      </c>
      <c r="CL11" s="93">
        <f t="shared" si="12"/>
        <v>0</v>
      </c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</row>
    <row r="12" spans="1:106">
      <c r="A12" s="51" t="s">
        <v>93</v>
      </c>
      <c r="B12" s="91">
        <f t="shared" si="5"/>
        <v>0</v>
      </c>
      <c r="C12" s="92"/>
      <c r="D12" s="91">
        <f>+Production!D12*Injection!$D$2</f>
        <v>0</v>
      </c>
      <c r="E12" s="91">
        <f>+Production!E12*Injection!$E$2</f>
        <v>0</v>
      </c>
      <c r="F12" s="91">
        <f>+Production!F12*Injection!$F$2</f>
        <v>0</v>
      </c>
      <c r="G12" s="91">
        <f>+Production!G12*Injection!$G$2</f>
        <v>0</v>
      </c>
      <c r="H12" s="91">
        <f>+Production!H12*Injection!$H$2</f>
        <v>0</v>
      </c>
      <c r="I12" s="91">
        <f>+Production!I12*Injection!$I$2</f>
        <v>0</v>
      </c>
      <c r="J12" s="91">
        <f>+Production!J12*Injection!$J$2</f>
        <v>0</v>
      </c>
      <c r="K12" s="91">
        <f>+Production!K12*Injection!$K$2</f>
        <v>0</v>
      </c>
      <c r="L12" s="91">
        <f>+Production!L12*Injection!$L$2</f>
        <v>0</v>
      </c>
      <c r="M12" s="91">
        <f>+Production!M12*Injection!$M$2</f>
        <v>0</v>
      </c>
      <c r="N12" s="91">
        <f>+Production!N12*Injection!$N$2</f>
        <v>0</v>
      </c>
      <c r="O12" s="91">
        <f>+Production!O12*Injection!$O$2</f>
        <v>0</v>
      </c>
      <c r="P12" s="91">
        <f>+Production!P12*Injection!$P$2</f>
        <v>0</v>
      </c>
      <c r="Q12" s="91">
        <f>+Production!Q12*Injection!$Q$2</f>
        <v>0</v>
      </c>
      <c r="R12" s="91">
        <f>+Production!R12*Injection!$R$2</f>
        <v>0</v>
      </c>
      <c r="S12" s="91">
        <f>+Production!S12*Injection!$S$2</f>
        <v>0</v>
      </c>
      <c r="T12" s="91">
        <f>+Production!T12*$T$2</f>
        <v>0</v>
      </c>
      <c r="U12" s="91">
        <f>+Production!U12*$U$2</f>
        <v>0</v>
      </c>
      <c r="V12" s="91">
        <f>+Production!V12*$V$2</f>
        <v>0</v>
      </c>
      <c r="W12" s="91">
        <f>+Production!W12*$W$2</f>
        <v>0</v>
      </c>
      <c r="X12" s="91">
        <f>+Production!X12*$X$2</f>
        <v>0</v>
      </c>
      <c r="Y12" s="91">
        <f>+Production!Y12*$Y$2</f>
        <v>0</v>
      </c>
      <c r="Z12" s="91">
        <f>+Production!Z12*$Z$2</f>
        <v>0</v>
      </c>
      <c r="AA12" s="91">
        <f>+Production!AA12*$AA$2</f>
        <v>0</v>
      </c>
      <c r="AB12" s="91">
        <f>+Production!AB12*$AB$2</f>
        <v>0</v>
      </c>
      <c r="AC12" s="91"/>
      <c r="AD12" s="91"/>
      <c r="AE12" s="91"/>
      <c r="AF12" s="91"/>
      <c r="AG12" s="91"/>
      <c r="AH12" s="91"/>
      <c r="AI12" s="91"/>
      <c r="AJ12" s="91"/>
      <c r="AK12" s="91"/>
      <c r="AL12" s="91">
        <f>+Production!AO12*Injection!$AL$2</f>
        <v>0</v>
      </c>
      <c r="AM12" s="91">
        <f>+Production!AP12*Injection!$AM$2</f>
        <v>0</v>
      </c>
      <c r="AN12" s="91">
        <f>+Production!AQ12*$AN$2</f>
        <v>0</v>
      </c>
      <c r="AO12" s="91">
        <f>+Production!AR12*$AO$2</f>
        <v>0</v>
      </c>
      <c r="AP12" s="91">
        <f>+Production!AS12*$AP$2</f>
        <v>0</v>
      </c>
      <c r="AQ12" s="91">
        <f>+Production!AT12*$AQ$2</f>
        <v>0</v>
      </c>
      <c r="AR12" s="91">
        <f>+Production!AU12*$AR$2</f>
        <v>0</v>
      </c>
      <c r="AS12" s="91">
        <f>+Production!AV12*$AS$2</f>
        <v>0</v>
      </c>
      <c r="AT12" s="91">
        <f>+Production!AW12*$AT$2</f>
        <v>0</v>
      </c>
      <c r="AU12" s="91">
        <f>+Production!AX12*$AU$2</f>
        <v>0</v>
      </c>
      <c r="AV12" s="91">
        <f>+Production!AY12*$AV$2</f>
        <v>0</v>
      </c>
      <c r="AW12" s="91">
        <f>+Production!AZ12*$AW$2</f>
        <v>0</v>
      </c>
      <c r="AX12" s="91">
        <f>+Production!BA12*$AX$2</f>
        <v>0</v>
      </c>
      <c r="AY12" s="91">
        <f>+Production!BB12*$AY$2</f>
        <v>0</v>
      </c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3"/>
      <c r="BO12" s="93"/>
      <c r="BP12" s="91">
        <f t="shared" si="6"/>
        <v>0</v>
      </c>
      <c r="BQ12" s="91">
        <f t="shared" si="7"/>
        <v>0</v>
      </c>
      <c r="BR12" s="91">
        <f t="shared" si="8"/>
        <v>0</v>
      </c>
      <c r="BS12" s="91">
        <f t="shared" si="9"/>
        <v>0</v>
      </c>
      <c r="BT12" s="91">
        <f t="shared" si="10"/>
        <v>0</v>
      </c>
      <c r="BU12" s="91">
        <f t="shared" si="11"/>
        <v>0</v>
      </c>
      <c r="BV12" s="93"/>
      <c r="BW12" s="93"/>
      <c r="BX12" s="93"/>
      <c r="BY12" s="93"/>
      <c r="BZ12" s="93"/>
      <c r="CA12" s="94"/>
      <c r="CB12" s="94"/>
      <c r="CC12" s="94"/>
      <c r="CD12" s="94"/>
      <c r="CE12" s="94"/>
      <c r="CF12" s="94"/>
      <c r="CG12" s="93"/>
      <c r="CH12" s="93"/>
      <c r="CI12" s="93"/>
      <c r="CJ12" s="93"/>
      <c r="CK12" s="93">
        <f t="shared" si="12"/>
        <v>0</v>
      </c>
      <c r="CL12" s="93">
        <f t="shared" si="12"/>
        <v>0</v>
      </c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</row>
    <row r="13" spans="1:106">
      <c r="A13" s="50" t="s">
        <v>94</v>
      </c>
      <c r="B13" s="91">
        <f t="shared" si="5"/>
        <v>4056</v>
      </c>
      <c r="C13" s="97"/>
      <c r="D13" s="91">
        <f>+Production!D13*Injection!$D$2</f>
        <v>0</v>
      </c>
      <c r="E13" s="91">
        <f>+Production!E13*Injection!$E$2</f>
        <v>0</v>
      </c>
      <c r="F13" s="91">
        <f>+Production!F13*Injection!$F$2</f>
        <v>1560</v>
      </c>
      <c r="G13" s="91">
        <f>+Production!G13*Injection!$G$2</f>
        <v>936</v>
      </c>
      <c r="H13" s="91">
        <f>+Production!H13*Injection!$H$2</f>
        <v>1560</v>
      </c>
      <c r="I13" s="91">
        <f>+Production!I13*Injection!$I$2</f>
        <v>0</v>
      </c>
      <c r="J13" s="91">
        <f>+Production!J13*Injection!$J$2</f>
        <v>0</v>
      </c>
      <c r="K13" s="91">
        <f>+Production!K13*Injection!$K$2</f>
        <v>0</v>
      </c>
      <c r="L13" s="91">
        <f>+Production!L13*Injection!$L$2</f>
        <v>0</v>
      </c>
      <c r="M13" s="91">
        <f>+Production!M13*Injection!$M$2</f>
        <v>0</v>
      </c>
      <c r="N13" s="91">
        <f>+Production!N13*Injection!$N$2</f>
        <v>0</v>
      </c>
      <c r="O13" s="91">
        <f>+Production!O13*Injection!$O$2</f>
        <v>0</v>
      </c>
      <c r="P13" s="91">
        <f>+Production!P13*Injection!$P$2</f>
        <v>0</v>
      </c>
      <c r="Q13" s="91">
        <f>+Production!Q13*Injection!$Q$2</f>
        <v>0</v>
      </c>
      <c r="R13" s="91">
        <f>+Production!R13*Injection!$R$2</f>
        <v>0</v>
      </c>
      <c r="S13" s="91">
        <f>+Production!S13*Injection!$S$2</f>
        <v>0</v>
      </c>
      <c r="T13" s="91">
        <f>+Production!T13*$T$2</f>
        <v>0</v>
      </c>
      <c r="U13" s="91">
        <f>+Production!U13*$U$2</f>
        <v>0</v>
      </c>
      <c r="V13" s="91">
        <f>+Production!V13*$V$2</f>
        <v>0</v>
      </c>
      <c r="W13" s="91">
        <f>+Production!W13*$W$2</f>
        <v>0</v>
      </c>
      <c r="X13" s="91">
        <f>+Production!X13*$X$2</f>
        <v>0</v>
      </c>
      <c r="Y13" s="91">
        <f>+Production!Y13*$Y$2</f>
        <v>0</v>
      </c>
      <c r="Z13" s="91">
        <f>+Production!Z13*$Z$2</f>
        <v>0</v>
      </c>
      <c r="AA13" s="91">
        <f>+Production!AA13*$AA$2</f>
        <v>0</v>
      </c>
      <c r="AB13" s="91">
        <f>+Production!AB13*$AB$2</f>
        <v>0</v>
      </c>
      <c r="AC13" s="91"/>
      <c r="AD13" s="91"/>
      <c r="AE13" s="91"/>
      <c r="AF13" s="91"/>
      <c r="AG13" s="91"/>
      <c r="AH13" s="91"/>
      <c r="AI13" s="91"/>
      <c r="AJ13" s="91"/>
      <c r="AK13" s="91"/>
      <c r="AL13" s="91">
        <f>+Production!AO13*Injection!$AL$2</f>
        <v>0</v>
      </c>
      <c r="AM13" s="91">
        <f>+Production!AP13*Injection!$AM$2</f>
        <v>0</v>
      </c>
      <c r="AN13" s="91">
        <f>+Production!AQ13*$AN$2</f>
        <v>0</v>
      </c>
      <c r="AO13" s="91">
        <f>+Production!AR13*$AO$2</f>
        <v>0</v>
      </c>
      <c r="AP13" s="91">
        <f>+Production!AS13*$AP$2</f>
        <v>0</v>
      </c>
      <c r="AQ13" s="91">
        <f>+Production!AT13*$AQ$2</f>
        <v>0</v>
      </c>
      <c r="AR13" s="91">
        <f>+Production!AU13*$AR$2</f>
        <v>0</v>
      </c>
      <c r="AS13" s="91">
        <f>+Production!AV13*$AS$2</f>
        <v>0</v>
      </c>
      <c r="AT13" s="91">
        <f>+Production!AW13*$AT$2</f>
        <v>0</v>
      </c>
      <c r="AU13" s="91">
        <f>+Production!AX13*$AU$2</f>
        <v>0</v>
      </c>
      <c r="AV13" s="91">
        <f>+Production!AY13*$AV$2</f>
        <v>0</v>
      </c>
      <c r="AW13" s="91">
        <f>+Production!AZ13*$AW$2</f>
        <v>0</v>
      </c>
      <c r="AX13" s="91">
        <f>+Production!BA13*$AX$2</f>
        <v>0</v>
      </c>
      <c r="AY13" s="91">
        <f>+Production!BB13*$AY$2</f>
        <v>0</v>
      </c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3"/>
      <c r="BO13" s="93"/>
      <c r="BP13" s="91">
        <f t="shared" si="6"/>
        <v>0</v>
      </c>
      <c r="BQ13" s="91">
        <f t="shared" si="7"/>
        <v>0</v>
      </c>
      <c r="BR13" s="91">
        <f t="shared" si="8"/>
        <v>0</v>
      </c>
      <c r="BS13" s="91">
        <f t="shared" si="9"/>
        <v>0</v>
      </c>
      <c r="BT13" s="91">
        <f t="shared" si="10"/>
        <v>0</v>
      </c>
      <c r="BU13" s="91">
        <f t="shared" si="11"/>
        <v>0</v>
      </c>
      <c r="BV13" s="93"/>
      <c r="BW13" s="93"/>
      <c r="BX13" s="93"/>
      <c r="BY13" s="93"/>
      <c r="BZ13" s="93"/>
      <c r="CA13" s="94"/>
      <c r="CB13" s="94"/>
      <c r="CC13" s="94"/>
      <c r="CD13" s="94"/>
      <c r="CE13" s="94"/>
      <c r="CF13" s="94"/>
      <c r="CG13" s="93"/>
      <c r="CH13" s="93"/>
      <c r="CI13" s="93"/>
      <c r="CJ13" s="93"/>
      <c r="CK13" s="93">
        <f t="shared" si="12"/>
        <v>0</v>
      </c>
      <c r="CL13" s="93">
        <f t="shared" si="12"/>
        <v>0</v>
      </c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  <c r="DA13" s="95"/>
      <c r="DB13" s="95"/>
    </row>
    <row r="14" spans="1:106">
      <c r="A14" s="50" t="s">
        <v>95</v>
      </c>
      <c r="B14" s="91">
        <f t="shared" si="5"/>
        <v>0</v>
      </c>
      <c r="C14" s="97"/>
      <c r="D14" s="91">
        <f>+Production!D14*Injection!$D$2</f>
        <v>0</v>
      </c>
      <c r="E14" s="91">
        <f>+Production!E14*Injection!$E$2</f>
        <v>0</v>
      </c>
      <c r="F14" s="91">
        <f>+Production!F14*Injection!$F$2</f>
        <v>0</v>
      </c>
      <c r="G14" s="91">
        <f>+Production!G14*Injection!$G$2</f>
        <v>0</v>
      </c>
      <c r="H14" s="91">
        <f>+Production!H14*Injection!$H$2</f>
        <v>0</v>
      </c>
      <c r="I14" s="91">
        <f>+Production!I14*Injection!$I$2</f>
        <v>0</v>
      </c>
      <c r="J14" s="91">
        <f>+Production!J14*Injection!$J$2</f>
        <v>0</v>
      </c>
      <c r="K14" s="91">
        <f>+Production!K14*Injection!$K$2</f>
        <v>0</v>
      </c>
      <c r="L14" s="91">
        <f>+Production!L14*Injection!$L$2</f>
        <v>0</v>
      </c>
      <c r="M14" s="91">
        <f>+Production!M14*Injection!$M$2</f>
        <v>0</v>
      </c>
      <c r="N14" s="91">
        <f>+Production!N14*Injection!$N$2</f>
        <v>0</v>
      </c>
      <c r="O14" s="91">
        <f>+Production!O14*Injection!$O$2</f>
        <v>0</v>
      </c>
      <c r="P14" s="91">
        <f>+Production!P14*Injection!$P$2</f>
        <v>0</v>
      </c>
      <c r="Q14" s="91">
        <f>+Production!Q14*Injection!$Q$2</f>
        <v>0</v>
      </c>
      <c r="R14" s="91">
        <f>+Production!R14*Injection!$R$2</f>
        <v>0</v>
      </c>
      <c r="S14" s="91">
        <f>+Production!S14*Injection!$S$2</f>
        <v>0</v>
      </c>
      <c r="T14" s="91">
        <f>+Production!T14*$T$2</f>
        <v>0</v>
      </c>
      <c r="U14" s="91">
        <f>+Production!U14*$U$2</f>
        <v>0</v>
      </c>
      <c r="V14" s="91">
        <f>+Production!V14*$V$2</f>
        <v>0</v>
      </c>
      <c r="W14" s="91">
        <f>+Production!W14*$W$2</f>
        <v>0</v>
      </c>
      <c r="X14" s="91">
        <f>+Production!X14*$X$2</f>
        <v>0</v>
      </c>
      <c r="Y14" s="91">
        <f>+Production!Y14*$Y$2</f>
        <v>0</v>
      </c>
      <c r="Z14" s="91">
        <f>+Production!Z14*$Z$2</f>
        <v>0</v>
      </c>
      <c r="AA14" s="91">
        <f>+Production!AA14*$AA$2</f>
        <v>0</v>
      </c>
      <c r="AB14" s="91">
        <f>+Production!AB14*$AB$2</f>
        <v>0</v>
      </c>
      <c r="AC14" s="91"/>
      <c r="AD14" s="91"/>
      <c r="AE14" s="91"/>
      <c r="AF14" s="91"/>
      <c r="AG14" s="91"/>
      <c r="AH14" s="91"/>
      <c r="AI14" s="91"/>
      <c r="AJ14" s="91"/>
      <c r="AK14" s="91"/>
      <c r="AL14" s="91">
        <f>+Production!AO14*Injection!$AL$2</f>
        <v>0</v>
      </c>
      <c r="AM14" s="91">
        <f>+Production!AP14*Injection!$AM$2</f>
        <v>0</v>
      </c>
      <c r="AN14" s="91">
        <f>+Production!AQ14*$AN$2</f>
        <v>0</v>
      </c>
      <c r="AO14" s="91">
        <f>+Production!AR14*$AO$2</f>
        <v>0</v>
      </c>
      <c r="AP14" s="91">
        <f>+Production!AS14*$AP$2</f>
        <v>0</v>
      </c>
      <c r="AQ14" s="91">
        <f>+Production!AT14*$AQ$2</f>
        <v>0</v>
      </c>
      <c r="AR14" s="91">
        <f>+Production!AU14*$AR$2</f>
        <v>0</v>
      </c>
      <c r="AS14" s="91">
        <f>+Production!AV14*$AS$2</f>
        <v>0</v>
      </c>
      <c r="AT14" s="91">
        <f>+Production!AW14*$AT$2</f>
        <v>0</v>
      </c>
      <c r="AU14" s="91">
        <f>+Production!AX14*$AU$2</f>
        <v>0</v>
      </c>
      <c r="AV14" s="91">
        <f>+Production!AY14*$AV$2</f>
        <v>0</v>
      </c>
      <c r="AW14" s="91">
        <f>+Production!AZ14*$AW$2</f>
        <v>0</v>
      </c>
      <c r="AX14" s="91">
        <f>+Production!BA14*$AX$2</f>
        <v>0</v>
      </c>
      <c r="AY14" s="91">
        <f>+Production!BB14*$AY$2</f>
        <v>0</v>
      </c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3"/>
      <c r="BO14" s="93"/>
      <c r="BP14" s="91">
        <f t="shared" si="6"/>
        <v>0</v>
      </c>
      <c r="BQ14" s="91">
        <f t="shared" si="7"/>
        <v>0</v>
      </c>
      <c r="BR14" s="91">
        <f t="shared" si="8"/>
        <v>0</v>
      </c>
      <c r="BS14" s="91">
        <f t="shared" si="9"/>
        <v>0</v>
      </c>
      <c r="BT14" s="91">
        <f t="shared" si="10"/>
        <v>0</v>
      </c>
      <c r="BU14" s="91">
        <f t="shared" si="11"/>
        <v>0</v>
      </c>
      <c r="BV14" s="93"/>
      <c r="BW14" s="93"/>
      <c r="BX14" s="93"/>
      <c r="BY14" s="93"/>
      <c r="BZ14" s="93"/>
      <c r="CA14" s="94"/>
      <c r="CB14" s="94"/>
      <c r="CC14" s="94"/>
      <c r="CD14" s="94"/>
      <c r="CE14" s="94"/>
      <c r="CF14" s="94"/>
      <c r="CG14" s="93"/>
      <c r="CH14" s="93"/>
      <c r="CI14" s="93"/>
      <c r="CJ14" s="93"/>
      <c r="CK14" s="93">
        <f t="shared" si="12"/>
        <v>0</v>
      </c>
      <c r="CL14" s="93">
        <f t="shared" si="12"/>
        <v>0</v>
      </c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</row>
    <row r="15" spans="1:106">
      <c r="A15" s="50" t="s">
        <v>96</v>
      </c>
      <c r="B15" s="91">
        <f t="shared" si="5"/>
        <v>4056</v>
      </c>
      <c r="C15" s="97"/>
      <c r="D15" s="91">
        <f>+Production!D15*Injection!$D$2</f>
        <v>0</v>
      </c>
      <c r="E15" s="91">
        <f>+Production!E15*Injection!$E$2</f>
        <v>0</v>
      </c>
      <c r="F15" s="91">
        <f>+Production!F15*Injection!$F$2</f>
        <v>1560</v>
      </c>
      <c r="G15" s="91">
        <f>+Production!G15*Injection!$G$2</f>
        <v>936</v>
      </c>
      <c r="H15" s="91">
        <f>+Production!H15*Injection!$H$2</f>
        <v>1560</v>
      </c>
      <c r="I15" s="91">
        <f>+Production!I15*Injection!$I$2</f>
        <v>0</v>
      </c>
      <c r="J15" s="91">
        <f>+Production!J15*Injection!$J$2</f>
        <v>0</v>
      </c>
      <c r="K15" s="91">
        <f>+Production!K15*Injection!$K$2</f>
        <v>0</v>
      </c>
      <c r="L15" s="91">
        <f>+Production!L15*Injection!$L$2</f>
        <v>0</v>
      </c>
      <c r="M15" s="91">
        <f>+Production!M15*Injection!$M$2</f>
        <v>0</v>
      </c>
      <c r="N15" s="91">
        <f>+Production!N15*Injection!$N$2</f>
        <v>0</v>
      </c>
      <c r="O15" s="91">
        <f>+Production!O15*Injection!$O$2</f>
        <v>0</v>
      </c>
      <c r="P15" s="91">
        <f>+Production!P15*Injection!$P$2</f>
        <v>0</v>
      </c>
      <c r="Q15" s="91">
        <f>+Production!Q15*Injection!$Q$2</f>
        <v>0</v>
      </c>
      <c r="R15" s="91">
        <f>+Production!R15*Injection!$R$2</f>
        <v>0</v>
      </c>
      <c r="S15" s="91">
        <f>+Production!S15*Injection!$S$2</f>
        <v>0</v>
      </c>
      <c r="T15" s="91">
        <f>+Production!T15*$T$2</f>
        <v>0</v>
      </c>
      <c r="U15" s="91">
        <f>+Production!U15*$U$2</f>
        <v>0</v>
      </c>
      <c r="V15" s="91">
        <f>+Production!V15*$V$2</f>
        <v>0</v>
      </c>
      <c r="W15" s="91">
        <f>+Production!W15*$W$2</f>
        <v>0</v>
      </c>
      <c r="X15" s="91">
        <f>+Production!X15*$X$2</f>
        <v>0</v>
      </c>
      <c r="Y15" s="91">
        <f>+Production!Y15*$Y$2</f>
        <v>0</v>
      </c>
      <c r="Z15" s="91">
        <f>+Production!Z15*$Z$2</f>
        <v>0</v>
      </c>
      <c r="AA15" s="91">
        <f>+Production!AA15*$AA$2</f>
        <v>0</v>
      </c>
      <c r="AB15" s="91">
        <f>+Production!AB15*$AB$2</f>
        <v>0</v>
      </c>
      <c r="AC15" s="91"/>
      <c r="AD15" s="91"/>
      <c r="AE15" s="91"/>
      <c r="AF15" s="91"/>
      <c r="AG15" s="91"/>
      <c r="AH15" s="91"/>
      <c r="AI15" s="91"/>
      <c r="AJ15" s="91"/>
      <c r="AK15" s="91"/>
      <c r="AL15" s="91">
        <f>+Production!AO15*Injection!$AL$2</f>
        <v>0</v>
      </c>
      <c r="AM15" s="91">
        <f>+Production!AP15*Injection!$AM$2</f>
        <v>0</v>
      </c>
      <c r="AN15" s="91">
        <f>+Production!AQ15*$AN$2</f>
        <v>0</v>
      </c>
      <c r="AO15" s="91">
        <f>+Production!AR15*$AO$2</f>
        <v>0</v>
      </c>
      <c r="AP15" s="91">
        <f>+Production!AS15*$AP$2</f>
        <v>0</v>
      </c>
      <c r="AQ15" s="91">
        <f>+Production!AT15*$AQ$2</f>
        <v>0</v>
      </c>
      <c r="AR15" s="91">
        <f>+Production!AU15*$AR$2</f>
        <v>0</v>
      </c>
      <c r="AS15" s="91">
        <f>+Production!AV15*$AS$2</f>
        <v>0</v>
      </c>
      <c r="AT15" s="91">
        <f>+Production!AW15*$AT$2</f>
        <v>0</v>
      </c>
      <c r="AU15" s="91">
        <f>+Production!AX15*$AU$2</f>
        <v>0</v>
      </c>
      <c r="AV15" s="91">
        <f>+Production!AY15*$AV$2</f>
        <v>0</v>
      </c>
      <c r="AW15" s="91">
        <f>+Production!AZ15*$AW$2</f>
        <v>0</v>
      </c>
      <c r="AX15" s="91">
        <f>+Production!BA15*$AX$2</f>
        <v>0</v>
      </c>
      <c r="AY15" s="91">
        <f>+Production!BB15*$AY$2</f>
        <v>0</v>
      </c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3"/>
      <c r="BO15" s="93"/>
      <c r="BP15" s="91">
        <f t="shared" si="6"/>
        <v>0</v>
      </c>
      <c r="BQ15" s="91">
        <f t="shared" si="7"/>
        <v>0</v>
      </c>
      <c r="BR15" s="91">
        <f t="shared" si="8"/>
        <v>0</v>
      </c>
      <c r="BS15" s="91">
        <f t="shared" si="9"/>
        <v>0</v>
      </c>
      <c r="BT15" s="91">
        <f t="shared" si="10"/>
        <v>0</v>
      </c>
      <c r="BU15" s="91">
        <f t="shared" si="11"/>
        <v>0</v>
      </c>
      <c r="BV15" s="93"/>
      <c r="BW15" s="93"/>
      <c r="BX15" s="93"/>
      <c r="BY15" s="93"/>
      <c r="BZ15" s="93"/>
      <c r="CA15" s="94"/>
      <c r="CB15" s="94"/>
      <c r="CC15" s="94"/>
      <c r="CD15" s="94"/>
      <c r="CE15" s="94"/>
      <c r="CF15" s="94"/>
      <c r="CG15" s="93"/>
      <c r="CH15" s="93"/>
      <c r="CI15" s="93"/>
      <c r="CJ15" s="93"/>
      <c r="CK15" s="93">
        <f t="shared" si="12"/>
        <v>0</v>
      </c>
      <c r="CL15" s="93">
        <f t="shared" si="12"/>
        <v>0</v>
      </c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</row>
    <row r="16" spans="1:106">
      <c r="A16" s="51" t="s">
        <v>97</v>
      </c>
      <c r="B16" s="91">
        <f t="shared" si="5"/>
        <v>2388</v>
      </c>
      <c r="C16" s="97"/>
      <c r="D16" s="91">
        <f>+Production!D16*Injection!$D$2</f>
        <v>0</v>
      </c>
      <c r="E16" s="91">
        <f>+Production!E16*Injection!$E$2</f>
        <v>0</v>
      </c>
      <c r="F16" s="91">
        <f>+Production!F16*Injection!$F$2</f>
        <v>0</v>
      </c>
      <c r="G16" s="91">
        <f>+Production!G16*Injection!$G$2</f>
        <v>0</v>
      </c>
      <c r="H16" s="91">
        <f>+Production!H16*Injection!$H$2</f>
        <v>0</v>
      </c>
      <c r="I16" s="91">
        <f>+Production!I16*Injection!$I$2</f>
        <v>0</v>
      </c>
      <c r="J16" s="91">
        <f>+Production!J16*Injection!$J$2</f>
        <v>0</v>
      </c>
      <c r="K16" s="91">
        <f>+Production!K16*Injection!$K$2</f>
        <v>0</v>
      </c>
      <c r="L16" s="91">
        <f>+Production!L16*Injection!$L$2</f>
        <v>0</v>
      </c>
      <c r="M16" s="91">
        <f>+Production!M16*Injection!$M$2</f>
        <v>0</v>
      </c>
      <c r="N16" s="91">
        <f>+Production!N16*Injection!$N$2</f>
        <v>0</v>
      </c>
      <c r="O16" s="91">
        <f>+Production!O16*Injection!$O$2</f>
        <v>0</v>
      </c>
      <c r="P16" s="91">
        <f>+Production!P16*Injection!$P$2</f>
        <v>0</v>
      </c>
      <c r="Q16" s="91">
        <f>+Production!Q16*Injection!$Q$2</f>
        <v>0</v>
      </c>
      <c r="R16" s="91">
        <f>+Production!R16*Injection!$R$2</f>
        <v>0</v>
      </c>
      <c r="S16" s="91">
        <f>+Production!S16*Injection!$S$2</f>
        <v>0</v>
      </c>
      <c r="T16" s="91">
        <f>+Production!T16*$T$2</f>
        <v>0</v>
      </c>
      <c r="U16" s="91">
        <f>+Production!U16*$U$2</f>
        <v>0</v>
      </c>
      <c r="V16" s="91">
        <f>+Production!V16*$V$2</f>
        <v>0</v>
      </c>
      <c r="W16" s="91">
        <f>+Production!W16*$W$2</f>
        <v>0</v>
      </c>
      <c r="X16" s="91">
        <f>+Production!X16*$X$2</f>
        <v>0</v>
      </c>
      <c r="Y16" s="91">
        <f>+Production!Y16*$Y$2</f>
        <v>0</v>
      </c>
      <c r="Z16" s="91">
        <f>+Production!Z16*$Z$2</f>
        <v>0</v>
      </c>
      <c r="AA16" s="91">
        <f>+Production!AA16*$AA$2</f>
        <v>0</v>
      </c>
      <c r="AB16" s="91">
        <f>+Production!AB16*$AB$2</f>
        <v>0</v>
      </c>
      <c r="AC16" s="91"/>
      <c r="AD16" s="91"/>
      <c r="AE16" s="91"/>
      <c r="AF16" s="91"/>
      <c r="AG16" s="91"/>
      <c r="AH16" s="91"/>
      <c r="AI16" s="91"/>
      <c r="AJ16" s="91"/>
      <c r="AK16" s="91"/>
      <c r="AL16" s="91">
        <f>+Production!AO16*Injection!$AL$2</f>
        <v>0</v>
      </c>
      <c r="AM16" s="91">
        <f>+Production!AP16*Injection!$AM$2</f>
        <v>0</v>
      </c>
      <c r="AN16" s="91">
        <f>+Production!AQ16*$AN$2</f>
        <v>1188</v>
      </c>
      <c r="AO16" s="91">
        <f>+Production!AR16*$AO$2</f>
        <v>1200</v>
      </c>
      <c r="AP16" s="91">
        <f>+Production!AS16*$AP$2</f>
        <v>0</v>
      </c>
      <c r="AQ16" s="91">
        <f>+Production!AT16*$AQ$2</f>
        <v>0</v>
      </c>
      <c r="AR16" s="91">
        <f>+Production!AU16*$AR$2</f>
        <v>0</v>
      </c>
      <c r="AS16" s="91">
        <f>+Production!AV16*$AS$2</f>
        <v>0</v>
      </c>
      <c r="AT16" s="91">
        <f>+Production!AW16*$AT$2</f>
        <v>0</v>
      </c>
      <c r="AU16" s="91">
        <f>+Production!AX16*$AU$2</f>
        <v>0</v>
      </c>
      <c r="AV16" s="91">
        <f>+Production!AY16*$AV$2</f>
        <v>0</v>
      </c>
      <c r="AW16" s="91">
        <f>+Production!AZ16*$AW$2</f>
        <v>0</v>
      </c>
      <c r="AX16" s="91">
        <f>+Production!BA16*$AX$2</f>
        <v>0</v>
      </c>
      <c r="AY16" s="91">
        <f>+Production!BB16*$AY$2</f>
        <v>0</v>
      </c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3"/>
      <c r="BO16" s="93"/>
      <c r="BP16" s="91">
        <f t="shared" si="6"/>
        <v>0</v>
      </c>
      <c r="BQ16" s="91">
        <f t="shared" si="7"/>
        <v>0</v>
      </c>
      <c r="BR16" s="91">
        <f t="shared" si="8"/>
        <v>0</v>
      </c>
      <c r="BS16" s="91">
        <f t="shared" si="9"/>
        <v>0</v>
      </c>
      <c r="BT16" s="91">
        <f t="shared" si="10"/>
        <v>0</v>
      </c>
      <c r="BU16" s="91">
        <f t="shared" si="11"/>
        <v>0</v>
      </c>
      <c r="BV16" s="93"/>
      <c r="BW16" s="93"/>
      <c r="BX16" s="93"/>
      <c r="BY16" s="93"/>
      <c r="BZ16" s="93"/>
      <c r="CA16" s="94"/>
      <c r="CB16" s="94"/>
      <c r="CC16" s="94"/>
      <c r="CD16" s="94"/>
      <c r="CE16" s="94"/>
      <c r="CF16" s="94"/>
      <c r="CG16" s="93"/>
      <c r="CH16" s="93"/>
      <c r="CI16" s="93"/>
      <c r="CJ16" s="93"/>
      <c r="CK16" s="93">
        <f t="shared" si="12"/>
        <v>0</v>
      </c>
      <c r="CL16" s="93">
        <f t="shared" si="12"/>
        <v>0</v>
      </c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</row>
    <row r="17" spans="1:106">
      <c r="A17" s="51" t="s">
        <v>98</v>
      </c>
      <c r="B17" s="91">
        <f t="shared" si="5"/>
        <v>0</v>
      </c>
      <c r="C17" s="97"/>
      <c r="D17" s="91">
        <f>+Production!D17*Injection!$D$2</f>
        <v>0</v>
      </c>
      <c r="E17" s="91">
        <f>+Production!E17*Injection!$E$2</f>
        <v>0</v>
      </c>
      <c r="F17" s="91">
        <f>+Production!F17*Injection!$F$2</f>
        <v>0</v>
      </c>
      <c r="G17" s="91">
        <f>+Production!G17*Injection!$G$2</f>
        <v>0</v>
      </c>
      <c r="H17" s="91">
        <f>+Production!H17*Injection!$H$2</f>
        <v>0</v>
      </c>
      <c r="I17" s="91">
        <f>+Production!I17*Injection!$I$2</f>
        <v>0</v>
      </c>
      <c r="J17" s="91">
        <f>+Production!J17*Injection!$J$2</f>
        <v>0</v>
      </c>
      <c r="K17" s="91">
        <f>+Production!K17*Injection!$K$2</f>
        <v>0</v>
      </c>
      <c r="L17" s="91">
        <f>+Production!L17*Injection!$L$2</f>
        <v>0</v>
      </c>
      <c r="M17" s="91">
        <f>+Production!M17*Injection!$M$2</f>
        <v>0</v>
      </c>
      <c r="N17" s="91">
        <f>+Production!N17*Injection!$N$2</f>
        <v>0</v>
      </c>
      <c r="O17" s="91">
        <f>+Production!O17*Injection!$O$2</f>
        <v>0</v>
      </c>
      <c r="P17" s="91">
        <f>+Production!P17*Injection!$P$2</f>
        <v>0</v>
      </c>
      <c r="Q17" s="91">
        <f>+Production!Q17*Injection!$Q$2</f>
        <v>0</v>
      </c>
      <c r="R17" s="91">
        <f>+Production!R17*Injection!$R$2</f>
        <v>0</v>
      </c>
      <c r="S17" s="91">
        <f>+Production!S17*Injection!$S$2</f>
        <v>0</v>
      </c>
      <c r="T17" s="91">
        <f>+Production!T17*$T$2</f>
        <v>0</v>
      </c>
      <c r="U17" s="91">
        <f>+Production!U17*$U$2</f>
        <v>0</v>
      </c>
      <c r="V17" s="91">
        <f>+Production!V17*$V$2</f>
        <v>0</v>
      </c>
      <c r="W17" s="91">
        <f>+Production!W17*$W$2</f>
        <v>0</v>
      </c>
      <c r="X17" s="91">
        <f>+Production!X17*$X$2</f>
        <v>0</v>
      </c>
      <c r="Y17" s="91">
        <f>+Production!Y17*$Y$2</f>
        <v>0</v>
      </c>
      <c r="Z17" s="91">
        <f>+Production!Z17*$Z$2</f>
        <v>0</v>
      </c>
      <c r="AA17" s="91">
        <f>+Production!AA17*$AA$2</f>
        <v>0</v>
      </c>
      <c r="AB17" s="91">
        <f>+Production!AB17*$AB$2</f>
        <v>0</v>
      </c>
      <c r="AC17" s="91"/>
      <c r="AD17" s="91"/>
      <c r="AE17" s="91"/>
      <c r="AF17" s="91"/>
      <c r="AG17" s="91"/>
      <c r="AH17" s="91"/>
      <c r="AI17" s="91"/>
      <c r="AJ17" s="91"/>
      <c r="AK17" s="91"/>
      <c r="AL17" s="91">
        <f>+Production!AO17*Injection!$AL$2</f>
        <v>0</v>
      </c>
      <c r="AM17" s="91">
        <f>+Production!AP17*Injection!$AM$2</f>
        <v>0</v>
      </c>
      <c r="AN17" s="91">
        <f>+Production!AQ17*$AN$2</f>
        <v>0</v>
      </c>
      <c r="AO17" s="91">
        <f>+Production!AR17*$AO$2</f>
        <v>0</v>
      </c>
      <c r="AP17" s="91">
        <f>+Production!AS17*$AP$2</f>
        <v>0</v>
      </c>
      <c r="AQ17" s="91">
        <f>+Production!AT17*$AQ$2</f>
        <v>0</v>
      </c>
      <c r="AR17" s="91">
        <f>+Production!AU17*$AR$2</f>
        <v>0</v>
      </c>
      <c r="AS17" s="91">
        <f>+Production!AV17*$AS$2</f>
        <v>0</v>
      </c>
      <c r="AT17" s="91">
        <f>+Production!AW17*$AT$2</f>
        <v>0</v>
      </c>
      <c r="AU17" s="91">
        <f>+Production!AX17*$AU$2</f>
        <v>0</v>
      </c>
      <c r="AV17" s="91">
        <f>+Production!AY17*$AV$2</f>
        <v>0</v>
      </c>
      <c r="AW17" s="91">
        <f>+Production!AZ17*$AW$2</f>
        <v>0</v>
      </c>
      <c r="AX17" s="91">
        <f>+Production!BA17*$AX$2</f>
        <v>0</v>
      </c>
      <c r="AY17" s="91">
        <f>+Production!BB17*$AY$2</f>
        <v>0</v>
      </c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3"/>
      <c r="BO17" s="93"/>
      <c r="BP17" s="91">
        <f t="shared" si="6"/>
        <v>0</v>
      </c>
      <c r="BQ17" s="91">
        <f t="shared" si="7"/>
        <v>0</v>
      </c>
      <c r="BR17" s="91">
        <f t="shared" si="8"/>
        <v>0</v>
      </c>
      <c r="BS17" s="91">
        <f t="shared" si="9"/>
        <v>0</v>
      </c>
      <c r="BT17" s="91">
        <f t="shared" si="10"/>
        <v>0</v>
      </c>
      <c r="BU17" s="91">
        <f t="shared" si="11"/>
        <v>0</v>
      </c>
      <c r="BV17" s="93"/>
      <c r="BW17" s="93"/>
      <c r="BX17" s="93"/>
      <c r="BY17" s="93"/>
      <c r="BZ17" s="93"/>
      <c r="CA17" s="94"/>
      <c r="CB17" s="94"/>
      <c r="CC17" s="94"/>
      <c r="CD17" s="94"/>
      <c r="CE17" s="94"/>
      <c r="CF17" s="94"/>
      <c r="CG17" s="93"/>
      <c r="CH17" s="93"/>
      <c r="CI17" s="93"/>
      <c r="CJ17" s="93"/>
      <c r="CK17" s="93">
        <f t="shared" si="12"/>
        <v>0</v>
      </c>
      <c r="CL17" s="93">
        <f t="shared" si="12"/>
        <v>0</v>
      </c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</row>
    <row r="18" spans="1:106">
      <c r="A18" s="50" t="s">
        <v>99</v>
      </c>
      <c r="B18" s="91">
        <f t="shared" si="5"/>
        <v>6754.8</v>
      </c>
      <c r="C18" s="97"/>
      <c r="D18" s="91">
        <f>+Production!D18*Injection!$D$2</f>
        <v>0</v>
      </c>
      <c r="E18" s="91">
        <f>+Production!E18*Injection!$E$2</f>
        <v>0</v>
      </c>
      <c r="F18" s="91">
        <f>+Production!F18*Injection!$F$2</f>
        <v>1950</v>
      </c>
      <c r="G18" s="91">
        <f>+Production!G18*Injection!$G$2</f>
        <v>1170</v>
      </c>
      <c r="H18" s="91">
        <f>+Production!H18*Injection!$H$2</f>
        <v>1950</v>
      </c>
      <c r="I18" s="91">
        <f>+Production!I18*Injection!$I$2</f>
        <v>0</v>
      </c>
      <c r="J18" s="91">
        <f>+Production!J18*Injection!$J$2</f>
        <v>0</v>
      </c>
      <c r="K18" s="91">
        <f>+Production!K18*Injection!$K$2</f>
        <v>187.2</v>
      </c>
      <c r="L18" s="91">
        <f>+Production!L18*Injection!$L$2</f>
        <v>0</v>
      </c>
      <c r="M18" s="91">
        <f>+Production!M18*Injection!$M$2</f>
        <v>0</v>
      </c>
      <c r="N18" s="91">
        <f>+Production!N18*Injection!$N$2</f>
        <v>0</v>
      </c>
      <c r="O18" s="91">
        <f>+Production!O18*Injection!$O$2</f>
        <v>0</v>
      </c>
      <c r="P18" s="91">
        <f>+Production!P18*Injection!$P$2</f>
        <v>187.2</v>
      </c>
      <c r="Q18" s="91">
        <f>+Production!Q18*Injection!$Q$2</f>
        <v>187.2</v>
      </c>
      <c r="R18" s="91">
        <f>+Production!R18*Injection!$R$2</f>
        <v>280.79999999999995</v>
      </c>
      <c r="S18" s="91">
        <f>+Production!S18*Injection!$S$2</f>
        <v>280.79999999999995</v>
      </c>
      <c r="T18" s="91">
        <f>+Production!T18*$T$2</f>
        <v>280.79999999999995</v>
      </c>
      <c r="U18" s="91">
        <f>+Production!U18*$U$2</f>
        <v>280.79999999999995</v>
      </c>
      <c r="V18" s="91">
        <f>+Production!V18*$V$2</f>
        <v>0</v>
      </c>
      <c r="W18" s="91">
        <f>+Production!W18*$W$2</f>
        <v>0</v>
      </c>
      <c r="X18" s="91">
        <f>+Production!X18*$X$2</f>
        <v>0</v>
      </c>
      <c r="Y18" s="91">
        <f>+Production!Y18*$Y$2</f>
        <v>0</v>
      </c>
      <c r="Z18" s="91">
        <f>+Production!Z18*$Z$2</f>
        <v>0</v>
      </c>
      <c r="AA18" s="91">
        <f>+Production!AA18*$AA$2</f>
        <v>0</v>
      </c>
      <c r="AB18" s="91">
        <f>+Production!AB18*$AB$2</f>
        <v>0</v>
      </c>
      <c r="AC18" s="91"/>
      <c r="AD18" s="91"/>
      <c r="AE18" s="91"/>
      <c r="AF18" s="91"/>
      <c r="AG18" s="91"/>
      <c r="AH18" s="91"/>
      <c r="AI18" s="91"/>
      <c r="AJ18" s="91"/>
      <c r="AK18" s="91"/>
      <c r="AL18" s="91">
        <f>+Production!AO18*Injection!$AL$2</f>
        <v>0</v>
      </c>
      <c r="AM18" s="91">
        <f>+Production!AP18*Injection!$AM$2</f>
        <v>0</v>
      </c>
      <c r="AN18" s="91">
        <f>+Production!AQ18*$AN$2</f>
        <v>0</v>
      </c>
      <c r="AO18" s="91">
        <f>+Production!AR18*$AO$2</f>
        <v>0</v>
      </c>
      <c r="AP18" s="91">
        <f>+Production!AS18*$AP$2</f>
        <v>0</v>
      </c>
      <c r="AQ18" s="91">
        <f>+Production!AT18*$AQ$2</f>
        <v>0</v>
      </c>
      <c r="AR18" s="91">
        <f>+Production!AU18*$AR$2</f>
        <v>0</v>
      </c>
      <c r="AS18" s="91">
        <f>+Production!AV18*$AS$2</f>
        <v>0</v>
      </c>
      <c r="AT18" s="91">
        <f>+Production!AW18*$AT$2</f>
        <v>0</v>
      </c>
      <c r="AU18" s="91">
        <f>+Production!AX18*$AU$2</f>
        <v>0</v>
      </c>
      <c r="AV18" s="91">
        <f>+Production!AY18*$AV$2</f>
        <v>0</v>
      </c>
      <c r="AW18" s="91">
        <f>+Production!AZ18*$AW$2</f>
        <v>0</v>
      </c>
      <c r="AX18" s="91">
        <f>+Production!BA18*$AX$2</f>
        <v>0</v>
      </c>
      <c r="AY18" s="91">
        <f>+Production!BB18*$AY$2</f>
        <v>0</v>
      </c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3"/>
      <c r="BO18" s="93"/>
      <c r="BP18" s="91">
        <f t="shared" si="6"/>
        <v>187.2</v>
      </c>
      <c r="BQ18" s="91">
        <f t="shared" si="7"/>
        <v>187.2</v>
      </c>
      <c r="BR18" s="91">
        <f t="shared" si="8"/>
        <v>280.79999999999995</v>
      </c>
      <c r="BS18" s="91">
        <f t="shared" si="9"/>
        <v>280.79999999999995</v>
      </c>
      <c r="BT18" s="91">
        <f t="shared" si="10"/>
        <v>280.79999999999995</v>
      </c>
      <c r="BU18" s="91">
        <f t="shared" si="11"/>
        <v>280.79999999999995</v>
      </c>
      <c r="BV18" s="93"/>
      <c r="BW18" s="93"/>
      <c r="BX18" s="93"/>
      <c r="BY18" s="93"/>
      <c r="BZ18" s="93"/>
      <c r="CA18" s="94"/>
      <c r="CB18" s="94"/>
      <c r="CC18" s="94"/>
      <c r="CD18" s="94"/>
      <c r="CE18" s="94"/>
      <c r="CF18" s="94"/>
      <c r="CG18" s="93"/>
      <c r="CH18" s="93"/>
      <c r="CI18" s="93"/>
      <c r="CJ18" s="93"/>
      <c r="CK18" s="93">
        <f t="shared" si="12"/>
        <v>0</v>
      </c>
      <c r="CL18" s="93">
        <f t="shared" si="12"/>
        <v>0</v>
      </c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</row>
    <row r="19" spans="1:106">
      <c r="A19" s="50" t="s">
        <v>100</v>
      </c>
      <c r="B19" s="91">
        <f t="shared" si="5"/>
        <v>5428.8000000000011</v>
      </c>
      <c r="C19" s="97"/>
      <c r="D19" s="91">
        <f>+Production!D19*Injection!$D$2</f>
        <v>0</v>
      </c>
      <c r="E19" s="91">
        <f>+Production!E19*Injection!$E$2</f>
        <v>0</v>
      </c>
      <c r="F19" s="91">
        <f>+Production!F19*Injection!$F$2</f>
        <v>1248</v>
      </c>
      <c r="G19" s="91">
        <f>+Production!G19*Injection!$G$2</f>
        <v>748.8</v>
      </c>
      <c r="H19" s="91">
        <f>+Production!H19*Injection!$H$2</f>
        <v>1248</v>
      </c>
      <c r="I19" s="91">
        <f>+Production!I19*Injection!$I$2</f>
        <v>0</v>
      </c>
      <c r="J19" s="91">
        <f>+Production!J19*Injection!$J$2</f>
        <v>0</v>
      </c>
      <c r="K19" s="91">
        <f>+Production!K19*Injection!$K$2</f>
        <v>624</v>
      </c>
      <c r="L19" s="91">
        <f>+Production!L19*Injection!$L$2</f>
        <v>0</v>
      </c>
      <c r="M19" s="91">
        <f>+Production!M19*Injection!$M$2</f>
        <v>0</v>
      </c>
      <c r="N19" s="91">
        <f>+Production!N19*Injection!$N$2</f>
        <v>0</v>
      </c>
      <c r="O19" s="91">
        <f>+Production!O19*Injection!$O$2</f>
        <v>0</v>
      </c>
      <c r="P19" s="91">
        <f>+Production!P19*Injection!$P$2</f>
        <v>218.39999999999998</v>
      </c>
      <c r="Q19" s="91">
        <f>+Production!Q19*Injection!$Q$2</f>
        <v>218.39999999999998</v>
      </c>
      <c r="R19" s="91">
        <f>+Production!R19*Injection!$R$2</f>
        <v>280.79999999999995</v>
      </c>
      <c r="S19" s="91">
        <f>+Production!S19*Injection!$S$2</f>
        <v>280.79999999999995</v>
      </c>
      <c r="T19" s="91">
        <f>+Production!T19*$T$2</f>
        <v>280.79999999999995</v>
      </c>
      <c r="U19" s="91">
        <f>+Production!U19*$U$2</f>
        <v>280.79999999999995</v>
      </c>
      <c r="V19" s="91">
        <f>+Production!V19*$V$2</f>
        <v>0</v>
      </c>
      <c r="W19" s="91">
        <f>+Production!W19*$W$2</f>
        <v>0</v>
      </c>
      <c r="X19" s="91">
        <f>+Production!X19*$X$2</f>
        <v>0</v>
      </c>
      <c r="Y19" s="91">
        <f>+Production!Y19*$Y$2</f>
        <v>0</v>
      </c>
      <c r="Z19" s="91">
        <f>+Production!Z19*$Z$2</f>
        <v>0</v>
      </c>
      <c r="AA19" s="91">
        <f>+Production!AA19*$AA$2</f>
        <v>0</v>
      </c>
      <c r="AB19" s="91">
        <f>+Production!AB19*$AB$2</f>
        <v>0</v>
      </c>
      <c r="AC19" s="91"/>
      <c r="AD19" s="91"/>
      <c r="AE19" s="91"/>
      <c r="AF19" s="91"/>
      <c r="AG19" s="91"/>
      <c r="AH19" s="91"/>
      <c r="AI19" s="91"/>
      <c r="AJ19" s="91"/>
      <c r="AK19" s="91"/>
      <c r="AL19" s="91">
        <f>+Production!AO19*Injection!$AL$2</f>
        <v>0</v>
      </c>
      <c r="AM19" s="91">
        <f>+Production!AP19*Injection!$AM$2</f>
        <v>0</v>
      </c>
      <c r="AN19" s="91">
        <f>+Production!AQ19*$AN$2</f>
        <v>0</v>
      </c>
      <c r="AO19" s="91">
        <f>+Production!AR19*$AO$2</f>
        <v>0</v>
      </c>
      <c r="AP19" s="91">
        <f>+Production!AS19*$AP$2</f>
        <v>0</v>
      </c>
      <c r="AQ19" s="91">
        <f>+Production!AT19*$AQ$2</f>
        <v>0</v>
      </c>
      <c r="AR19" s="91">
        <f>+Production!AU19*$AR$2</f>
        <v>0</v>
      </c>
      <c r="AS19" s="91">
        <f>+Production!AV19*$AS$2</f>
        <v>0</v>
      </c>
      <c r="AT19" s="91">
        <f>+Production!AW19*$AT$2</f>
        <v>0</v>
      </c>
      <c r="AU19" s="91">
        <f>+Production!AX19*$AU$2</f>
        <v>0</v>
      </c>
      <c r="AV19" s="91">
        <f>+Production!AY19*$AV$2</f>
        <v>0</v>
      </c>
      <c r="AW19" s="91">
        <f>+Production!AZ19*$AW$2</f>
        <v>0</v>
      </c>
      <c r="AX19" s="91">
        <f>+Production!BA19*$AX$2</f>
        <v>0</v>
      </c>
      <c r="AY19" s="91">
        <f>+Production!BB19*$AY$2</f>
        <v>0</v>
      </c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3"/>
      <c r="BO19" s="93"/>
      <c r="BP19" s="91">
        <f t="shared" si="6"/>
        <v>218.39999999999998</v>
      </c>
      <c r="BQ19" s="91">
        <f t="shared" si="7"/>
        <v>218.39999999999998</v>
      </c>
      <c r="BR19" s="91">
        <f t="shared" si="8"/>
        <v>280.79999999999995</v>
      </c>
      <c r="BS19" s="91">
        <f t="shared" si="9"/>
        <v>280.79999999999995</v>
      </c>
      <c r="BT19" s="91">
        <f t="shared" si="10"/>
        <v>280.79999999999995</v>
      </c>
      <c r="BU19" s="91">
        <f t="shared" si="11"/>
        <v>280.79999999999995</v>
      </c>
      <c r="BV19" s="93"/>
      <c r="BW19" s="93"/>
      <c r="BX19" s="93"/>
      <c r="BY19" s="93"/>
      <c r="BZ19" s="93"/>
      <c r="CA19" s="94"/>
      <c r="CB19" s="94"/>
      <c r="CC19" s="94"/>
      <c r="CD19" s="94"/>
      <c r="CE19" s="94"/>
      <c r="CF19" s="94"/>
      <c r="CG19" s="93"/>
      <c r="CH19" s="93"/>
      <c r="CI19" s="93"/>
      <c r="CJ19" s="93"/>
      <c r="CK19" s="93">
        <f t="shared" si="12"/>
        <v>0</v>
      </c>
      <c r="CL19" s="93">
        <f t="shared" si="12"/>
        <v>0</v>
      </c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</row>
    <row r="20" spans="1:106">
      <c r="A20" s="50" t="s">
        <v>101</v>
      </c>
      <c r="B20" s="91">
        <f t="shared" si="5"/>
        <v>13115.6</v>
      </c>
      <c r="C20" s="97"/>
      <c r="D20" s="91">
        <f>+Production!D20*Injection!$D$2</f>
        <v>0</v>
      </c>
      <c r="E20" s="91">
        <f>+Production!E20*Injection!$E$2</f>
        <v>0</v>
      </c>
      <c r="F20" s="91">
        <f>+Production!F20*Injection!$F$2</f>
        <v>2730</v>
      </c>
      <c r="G20" s="91">
        <f>+Production!G20*Injection!$G$2</f>
        <v>1638</v>
      </c>
      <c r="H20" s="91">
        <f>+Production!H20*Injection!$H$2</f>
        <v>2730</v>
      </c>
      <c r="I20" s="91">
        <f>+Production!I20*Injection!$I$2</f>
        <v>0</v>
      </c>
      <c r="J20" s="91">
        <f>+Production!J20*Injection!$J$2</f>
        <v>0</v>
      </c>
      <c r="K20" s="91">
        <f>+Production!K20*Injection!$K$2</f>
        <v>873.59999999999991</v>
      </c>
      <c r="L20" s="91">
        <f>+Production!L20*Injection!$L$2</f>
        <v>0</v>
      </c>
      <c r="M20" s="91">
        <f>+Production!M20*Injection!$M$2</f>
        <v>0</v>
      </c>
      <c r="N20" s="91">
        <f>+Production!N20*Injection!$N$2</f>
        <v>0</v>
      </c>
      <c r="O20" s="91">
        <f>+Production!O20*Injection!$O$2</f>
        <v>0</v>
      </c>
      <c r="P20" s="91">
        <f>+Production!P20*Injection!$P$2</f>
        <v>156</v>
      </c>
      <c r="Q20" s="91">
        <f>+Production!Q20*Injection!$Q$2</f>
        <v>156</v>
      </c>
      <c r="R20" s="91">
        <f>+Production!R20*Injection!$R$2</f>
        <v>468</v>
      </c>
      <c r="S20" s="91">
        <f>+Production!S20*Injection!$S$2</f>
        <v>468</v>
      </c>
      <c r="T20" s="91">
        <f>+Production!T20*$T$2</f>
        <v>468</v>
      </c>
      <c r="U20" s="91">
        <f>+Production!U20*$U$2</f>
        <v>468</v>
      </c>
      <c r="V20" s="91">
        <f>+Production!V20*$V$2</f>
        <v>0</v>
      </c>
      <c r="W20" s="91">
        <f>+Production!W20*$W$2</f>
        <v>0</v>
      </c>
      <c r="X20" s="91">
        <f>+Production!X20*$X$2</f>
        <v>0</v>
      </c>
      <c r="Y20" s="91">
        <f>+Production!Y20*$Y$2</f>
        <v>0</v>
      </c>
      <c r="Z20" s="91">
        <f>+Production!Z20*$Z$2</f>
        <v>0</v>
      </c>
      <c r="AA20" s="91">
        <f>+Production!AA20*$AA$2</f>
        <v>0</v>
      </c>
      <c r="AB20" s="91">
        <f>+Production!AB20*$AB$2</f>
        <v>0</v>
      </c>
      <c r="AC20" s="91"/>
      <c r="AD20" s="91"/>
      <c r="AE20" s="91"/>
      <c r="AF20" s="91"/>
      <c r="AG20" s="91"/>
      <c r="AH20" s="91"/>
      <c r="AI20" s="91"/>
      <c r="AJ20" s="91"/>
      <c r="AK20" s="91"/>
      <c r="AL20" s="91">
        <f>+Production!AO20*Injection!$AL$2</f>
        <v>0</v>
      </c>
      <c r="AM20" s="91">
        <f>+Production!AP20*Injection!$AM$2</f>
        <v>0</v>
      </c>
      <c r="AN20" s="91">
        <f>+Production!AQ20*$AN$2</f>
        <v>0</v>
      </c>
      <c r="AO20" s="91">
        <f>+Production!AR20*$AO$2</f>
        <v>0</v>
      </c>
      <c r="AP20" s="91">
        <f>+Production!AS20*$AP$2</f>
        <v>1296</v>
      </c>
      <c r="AQ20" s="91">
        <f>+Production!AT20*$AQ$2</f>
        <v>1664</v>
      </c>
      <c r="AR20" s="91">
        <f>+Production!AU20*$AR$2</f>
        <v>0</v>
      </c>
      <c r="AS20" s="91">
        <f>+Production!AV20*$AS$2</f>
        <v>0</v>
      </c>
      <c r="AT20" s="91">
        <f>+Production!AW20*$AT$2</f>
        <v>0</v>
      </c>
      <c r="AU20" s="91">
        <f>+Production!AX20*$AU$2</f>
        <v>0</v>
      </c>
      <c r="AV20" s="91">
        <f>+Production!AY20*$AV$2</f>
        <v>0</v>
      </c>
      <c r="AW20" s="91">
        <f>+Production!AZ20*$AW$2</f>
        <v>0</v>
      </c>
      <c r="AX20" s="91">
        <f>+Production!BA20*$AX$2</f>
        <v>0</v>
      </c>
      <c r="AY20" s="91">
        <f>+Production!BB20*$AY$2</f>
        <v>0</v>
      </c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3"/>
      <c r="BO20" s="93"/>
      <c r="BP20" s="91">
        <f t="shared" si="6"/>
        <v>156</v>
      </c>
      <c r="BQ20" s="91">
        <f t="shared" si="7"/>
        <v>156</v>
      </c>
      <c r="BR20" s="91">
        <f t="shared" si="8"/>
        <v>468</v>
      </c>
      <c r="BS20" s="91">
        <f t="shared" si="9"/>
        <v>468</v>
      </c>
      <c r="BT20" s="91">
        <f t="shared" si="10"/>
        <v>468</v>
      </c>
      <c r="BU20" s="91">
        <f t="shared" si="11"/>
        <v>468</v>
      </c>
      <c r="BV20" s="93"/>
      <c r="BW20" s="93"/>
      <c r="BX20" s="93"/>
      <c r="BY20" s="93"/>
      <c r="BZ20" s="93"/>
      <c r="CA20" s="94"/>
      <c r="CB20" s="94"/>
      <c r="CC20" s="94"/>
      <c r="CD20" s="94"/>
      <c r="CE20" s="94"/>
      <c r="CF20" s="94"/>
      <c r="CG20" s="93"/>
      <c r="CH20" s="93"/>
      <c r="CI20" s="93"/>
      <c r="CJ20" s="93"/>
      <c r="CK20" s="93">
        <f t="shared" si="12"/>
        <v>0</v>
      </c>
      <c r="CL20" s="93">
        <f t="shared" si="12"/>
        <v>0</v>
      </c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</row>
    <row r="21" spans="1:106">
      <c r="A21" s="50" t="s">
        <v>102</v>
      </c>
      <c r="B21" s="91">
        <f t="shared" si="5"/>
        <v>5300</v>
      </c>
      <c r="C21" s="97"/>
      <c r="D21" s="91">
        <f>+Production!D21*Injection!$D$2</f>
        <v>0</v>
      </c>
      <c r="E21" s="91">
        <f>+Production!E21*Injection!$E$2</f>
        <v>0</v>
      </c>
      <c r="F21" s="91">
        <f>+Production!F21*Injection!$F$2</f>
        <v>468</v>
      </c>
      <c r="G21" s="91">
        <f>+Production!G21*Injection!$G$2</f>
        <v>280.79999999999995</v>
      </c>
      <c r="H21" s="91">
        <f>+Production!H21*Injection!$H$2</f>
        <v>468</v>
      </c>
      <c r="I21" s="91">
        <f>+Production!I21*Injection!$I$2</f>
        <v>0</v>
      </c>
      <c r="J21" s="91">
        <f>+Production!J21*Injection!$J$2</f>
        <v>0</v>
      </c>
      <c r="K21" s="91">
        <f>+Production!K21*Injection!$K$2</f>
        <v>0</v>
      </c>
      <c r="L21" s="91">
        <f>+Production!L21*Injection!$L$2</f>
        <v>0</v>
      </c>
      <c r="M21" s="91">
        <f>+Production!M21*Injection!$M$2</f>
        <v>0</v>
      </c>
      <c r="N21" s="91">
        <f>+Production!N21*Injection!$N$2</f>
        <v>0</v>
      </c>
      <c r="O21" s="91">
        <f>+Production!O21*Injection!$O$2</f>
        <v>0</v>
      </c>
      <c r="P21" s="91">
        <f>+Production!P21*Injection!$P$2</f>
        <v>0</v>
      </c>
      <c r="Q21" s="91">
        <f>+Production!Q21*Injection!$Q$2</f>
        <v>0</v>
      </c>
      <c r="R21" s="91">
        <f>+Production!R21*Injection!$R$2</f>
        <v>280.79999999999995</v>
      </c>
      <c r="S21" s="91">
        <f>+Production!S21*Injection!$S$2</f>
        <v>280.79999999999995</v>
      </c>
      <c r="T21" s="91">
        <f>+Production!T21*$T$2</f>
        <v>280.79999999999995</v>
      </c>
      <c r="U21" s="91">
        <f>+Production!U21*$U$2</f>
        <v>280.79999999999995</v>
      </c>
      <c r="V21" s="91">
        <f>+Production!V21*$V$2</f>
        <v>0</v>
      </c>
      <c r="W21" s="91">
        <f>+Production!W21*$W$2</f>
        <v>0</v>
      </c>
      <c r="X21" s="91">
        <f>+Production!X21*$X$2</f>
        <v>0</v>
      </c>
      <c r="Y21" s="91">
        <f>+Production!Y21*$Y$2</f>
        <v>0</v>
      </c>
      <c r="Z21" s="91">
        <f>+Production!Z21*$Z$2</f>
        <v>0</v>
      </c>
      <c r="AA21" s="91">
        <f>+Production!AA21*$AA$2</f>
        <v>0</v>
      </c>
      <c r="AB21" s="91">
        <f>+Production!AB21*$AB$2</f>
        <v>0</v>
      </c>
      <c r="AC21" s="91"/>
      <c r="AD21" s="91"/>
      <c r="AE21" s="91"/>
      <c r="AF21" s="91"/>
      <c r="AG21" s="91"/>
      <c r="AH21" s="91"/>
      <c r="AI21" s="91"/>
      <c r="AJ21" s="91"/>
      <c r="AK21" s="91"/>
      <c r="AL21" s="91">
        <f>+Production!AO21*Injection!$AL$2</f>
        <v>0</v>
      </c>
      <c r="AM21" s="91">
        <f>+Production!AP21*Injection!$AM$2</f>
        <v>0</v>
      </c>
      <c r="AN21" s="91">
        <f>+Production!AQ21*$AN$2</f>
        <v>0</v>
      </c>
      <c r="AO21" s="91">
        <f>+Production!AR21*$AO$2</f>
        <v>0</v>
      </c>
      <c r="AP21" s="91">
        <f>+Production!AS21*$AP$2</f>
        <v>1296</v>
      </c>
      <c r="AQ21" s="91">
        <f>+Production!AT21*$AQ$2</f>
        <v>1664</v>
      </c>
      <c r="AR21" s="91">
        <f>+Production!AU21*$AR$2</f>
        <v>0</v>
      </c>
      <c r="AS21" s="91">
        <f>+Production!AV21*$AS$2</f>
        <v>0</v>
      </c>
      <c r="AT21" s="91">
        <f>+Production!AW21*$AT$2</f>
        <v>0</v>
      </c>
      <c r="AU21" s="91">
        <f>+Production!AX21*$AU$2</f>
        <v>0</v>
      </c>
      <c r="AV21" s="91">
        <f>+Production!AY21*$AV$2</f>
        <v>0</v>
      </c>
      <c r="AW21" s="91">
        <f>+Production!AZ21*$AW$2</f>
        <v>0</v>
      </c>
      <c r="AX21" s="91">
        <f>+Production!BA21*$AX$2</f>
        <v>0</v>
      </c>
      <c r="AY21" s="91">
        <f>+Production!BB21*$AY$2</f>
        <v>0</v>
      </c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3"/>
      <c r="BO21" s="93"/>
      <c r="BP21" s="91">
        <f t="shared" si="6"/>
        <v>0</v>
      </c>
      <c r="BQ21" s="91">
        <f t="shared" si="7"/>
        <v>0</v>
      </c>
      <c r="BR21" s="91">
        <f t="shared" si="8"/>
        <v>280.79999999999995</v>
      </c>
      <c r="BS21" s="91">
        <f t="shared" si="9"/>
        <v>280.79999999999995</v>
      </c>
      <c r="BT21" s="91">
        <f t="shared" si="10"/>
        <v>280.79999999999995</v>
      </c>
      <c r="BU21" s="91">
        <f t="shared" si="11"/>
        <v>280.79999999999995</v>
      </c>
      <c r="BV21" s="93"/>
      <c r="BW21" s="93"/>
      <c r="BX21" s="93"/>
      <c r="BY21" s="93"/>
      <c r="BZ21" s="93"/>
      <c r="CA21" s="94"/>
      <c r="CB21" s="94"/>
      <c r="CC21" s="94"/>
      <c r="CD21" s="94"/>
      <c r="CE21" s="94"/>
      <c r="CF21" s="94"/>
      <c r="CG21" s="93"/>
      <c r="CH21" s="93"/>
      <c r="CI21" s="93"/>
      <c r="CJ21" s="93"/>
      <c r="CK21" s="93">
        <f t="shared" si="12"/>
        <v>0</v>
      </c>
      <c r="CL21" s="93">
        <f t="shared" si="12"/>
        <v>0</v>
      </c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</row>
    <row r="22" spans="1:106">
      <c r="A22" s="50" t="s">
        <v>103</v>
      </c>
      <c r="B22" s="91">
        <f t="shared" si="5"/>
        <v>4367.9999999999991</v>
      </c>
      <c r="C22" s="97"/>
      <c r="D22" s="91">
        <f>+Production!D22*Injection!$D$2</f>
        <v>0</v>
      </c>
      <c r="E22" s="91">
        <f>+Production!E22*Injection!$E$2</f>
        <v>0</v>
      </c>
      <c r="F22" s="91">
        <f>+Production!F22*Injection!$F$2</f>
        <v>312</v>
      </c>
      <c r="G22" s="91">
        <f>+Production!G22*Injection!$G$2</f>
        <v>187.2</v>
      </c>
      <c r="H22" s="91">
        <f>+Production!H22*Injection!$H$2</f>
        <v>312</v>
      </c>
      <c r="I22" s="91">
        <f>+Production!I22*Injection!$I$2</f>
        <v>0</v>
      </c>
      <c r="J22" s="91">
        <f>+Production!J22*Injection!$J$2</f>
        <v>0</v>
      </c>
      <c r="K22" s="91">
        <f>+Production!K22*Injection!$K$2</f>
        <v>0</v>
      </c>
      <c r="L22" s="91">
        <f>+Production!L22*Injection!$L$2</f>
        <v>748.80000000000007</v>
      </c>
      <c r="M22" s="91">
        <f>+Production!M22*Injection!$M$2</f>
        <v>624</v>
      </c>
      <c r="N22" s="91">
        <f>+Production!N22*Injection!$N$2</f>
        <v>748.8</v>
      </c>
      <c r="O22" s="91">
        <f>+Production!O22*Injection!$O$2</f>
        <v>499.2</v>
      </c>
      <c r="P22" s="91">
        <f>+Production!P22*Injection!$P$2</f>
        <v>93.6</v>
      </c>
      <c r="Q22" s="91">
        <f>+Production!Q22*Injection!$Q$2</f>
        <v>93.6</v>
      </c>
      <c r="R22" s="91">
        <f>+Production!R22*Injection!$R$2</f>
        <v>187.20000000000002</v>
      </c>
      <c r="S22" s="91">
        <f>+Production!S22*Injection!$S$2</f>
        <v>187.20000000000002</v>
      </c>
      <c r="T22" s="91">
        <f>+Production!T22*$T$2</f>
        <v>187.20000000000002</v>
      </c>
      <c r="U22" s="91">
        <f>+Production!U22*$U$2</f>
        <v>187.20000000000002</v>
      </c>
      <c r="V22" s="91">
        <f>+Production!V22*$V$2</f>
        <v>0</v>
      </c>
      <c r="W22" s="91">
        <f>+Production!W22*$W$2</f>
        <v>0</v>
      </c>
      <c r="X22" s="91">
        <f>+Production!X22*$X$2</f>
        <v>0</v>
      </c>
      <c r="Y22" s="91">
        <f>+Production!Y22*$Y$2</f>
        <v>0</v>
      </c>
      <c r="Z22" s="91">
        <f>+Production!Z22*$Z$2</f>
        <v>0</v>
      </c>
      <c r="AA22" s="91">
        <f>+Production!AA22*$AA$2</f>
        <v>0</v>
      </c>
      <c r="AB22" s="91">
        <f>+Production!AB22*$AB$2</f>
        <v>0</v>
      </c>
      <c r="AC22" s="91"/>
      <c r="AD22" s="91"/>
      <c r="AE22" s="91"/>
      <c r="AF22" s="91"/>
      <c r="AG22" s="91"/>
      <c r="AH22" s="91"/>
      <c r="AI22" s="91"/>
      <c r="AJ22" s="91"/>
      <c r="AK22" s="91"/>
      <c r="AL22" s="91">
        <f>+Production!AO22*Injection!$AL$2</f>
        <v>0</v>
      </c>
      <c r="AM22" s="91">
        <f>+Production!AP22*Injection!$AM$2</f>
        <v>0</v>
      </c>
      <c r="AN22" s="91">
        <f>+Production!AQ22*$AN$2</f>
        <v>0</v>
      </c>
      <c r="AO22" s="91">
        <f>+Production!AR22*$AO$2</f>
        <v>0</v>
      </c>
      <c r="AP22" s="91">
        <f>+Production!AS22*$AP$2</f>
        <v>0</v>
      </c>
      <c r="AQ22" s="91">
        <f>+Production!AT22*$AQ$2</f>
        <v>0</v>
      </c>
      <c r="AR22" s="91">
        <f>+Production!AU22*$AR$2</f>
        <v>0</v>
      </c>
      <c r="AS22" s="91">
        <f>+Production!AV22*$AS$2</f>
        <v>0</v>
      </c>
      <c r="AT22" s="91">
        <f>+Production!AW22*$AT$2</f>
        <v>0</v>
      </c>
      <c r="AU22" s="91">
        <f>+Production!AX22*$AU$2</f>
        <v>0</v>
      </c>
      <c r="AV22" s="91">
        <f>+Production!AY22*$AV$2</f>
        <v>0</v>
      </c>
      <c r="AW22" s="91">
        <f>+Production!AZ22*$AW$2</f>
        <v>0</v>
      </c>
      <c r="AX22" s="91">
        <f>+Production!BA22*$AX$2</f>
        <v>0</v>
      </c>
      <c r="AY22" s="91">
        <f>+Production!BB22*$AY$2</f>
        <v>0</v>
      </c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3"/>
      <c r="BO22" s="93"/>
      <c r="BP22" s="91">
        <f t="shared" si="6"/>
        <v>93.6</v>
      </c>
      <c r="BQ22" s="91">
        <f t="shared" si="7"/>
        <v>93.6</v>
      </c>
      <c r="BR22" s="91">
        <f t="shared" si="8"/>
        <v>187.20000000000002</v>
      </c>
      <c r="BS22" s="91">
        <f t="shared" si="9"/>
        <v>187.20000000000002</v>
      </c>
      <c r="BT22" s="91">
        <f t="shared" si="10"/>
        <v>187.20000000000002</v>
      </c>
      <c r="BU22" s="91">
        <f t="shared" si="11"/>
        <v>187.20000000000002</v>
      </c>
      <c r="BV22" s="93"/>
      <c r="BW22" s="93"/>
      <c r="BX22" s="93"/>
      <c r="BY22" s="93"/>
      <c r="BZ22" s="93"/>
      <c r="CA22" s="94"/>
      <c r="CB22" s="94"/>
      <c r="CC22" s="94"/>
      <c r="CD22" s="94"/>
      <c r="CE22" s="94"/>
      <c r="CF22" s="94"/>
      <c r="CG22" s="93"/>
      <c r="CH22" s="93"/>
      <c r="CI22" s="93"/>
      <c r="CJ22" s="93"/>
      <c r="CK22" s="93">
        <f t="shared" si="12"/>
        <v>0</v>
      </c>
      <c r="CL22" s="93">
        <f t="shared" si="12"/>
        <v>0</v>
      </c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</row>
    <row r="23" spans="1:106">
      <c r="A23" s="51" t="s">
        <v>104</v>
      </c>
      <c r="B23" s="91">
        <f t="shared" si="5"/>
        <v>19637.2</v>
      </c>
      <c r="C23" s="97"/>
      <c r="D23" s="91">
        <f>+Production!D23*Injection!$D$2</f>
        <v>748.8</v>
      </c>
      <c r="E23" s="91">
        <f>+Production!E23*Injection!$E$2</f>
        <v>842.4</v>
      </c>
      <c r="F23" s="91">
        <f>+Production!F23*Injection!$F$2</f>
        <v>2027.9999999999998</v>
      </c>
      <c r="G23" s="91">
        <f>+Production!G23*Injection!$G$2</f>
        <v>1216.8</v>
      </c>
      <c r="H23" s="91">
        <f>+Production!H23*Injection!$H$2</f>
        <v>2027.9999999999998</v>
      </c>
      <c r="I23" s="91">
        <f>+Production!I23*Injection!$I$2</f>
        <v>0</v>
      </c>
      <c r="J23" s="91">
        <f>+Production!J23*Injection!$J$2</f>
        <v>0</v>
      </c>
      <c r="K23" s="91">
        <f>+Production!K23*Injection!$K$2</f>
        <v>624</v>
      </c>
      <c r="L23" s="91">
        <f>+Production!L23*Injection!$L$2</f>
        <v>655.19999999999993</v>
      </c>
      <c r="M23" s="91">
        <f>+Production!M23*Injection!$M$2</f>
        <v>546</v>
      </c>
      <c r="N23" s="91">
        <f>+Production!N23*Injection!$N$2</f>
        <v>655.19999999999993</v>
      </c>
      <c r="O23" s="91">
        <f>+Production!O23*Injection!$O$2</f>
        <v>436.79999999999995</v>
      </c>
      <c r="P23" s="91">
        <f>+Production!P23*Injection!$P$2</f>
        <v>187.2</v>
      </c>
      <c r="Q23" s="91">
        <f>+Production!Q23*Injection!$Q$2</f>
        <v>187.2</v>
      </c>
      <c r="R23" s="91">
        <f>+Production!R23*Injection!$R$2</f>
        <v>936</v>
      </c>
      <c r="S23" s="91">
        <f>+Production!S23*Injection!$S$2</f>
        <v>936</v>
      </c>
      <c r="T23" s="91">
        <f>+Production!T23*$T$2</f>
        <v>936</v>
      </c>
      <c r="U23" s="91">
        <f>+Production!U23*$U$2</f>
        <v>936</v>
      </c>
      <c r="V23" s="91">
        <f>+Production!V23*$V$2</f>
        <v>0</v>
      </c>
      <c r="W23" s="91">
        <f>+Production!W23*$W$2</f>
        <v>327.59999999999997</v>
      </c>
      <c r="X23" s="91">
        <f>+Production!X23*$X$2</f>
        <v>327.59999999999997</v>
      </c>
      <c r="Y23" s="91">
        <f>+Production!Y23*$Y$2</f>
        <v>140.39999999999998</v>
      </c>
      <c r="Z23" s="91">
        <f>+Production!Z23*$Z$2</f>
        <v>140.39999999999998</v>
      </c>
      <c r="AA23" s="91">
        <f>+Production!AA23*$AA$2</f>
        <v>280.79999999999995</v>
      </c>
      <c r="AB23" s="91">
        <f>+Production!AB23*$AB$2</f>
        <v>280.79999999999995</v>
      </c>
      <c r="AC23" s="91"/>
      <c r="AD23" s="91"/>
      <c r="AE23" s="91"/>
      <c r="AF23" s="91"/>
      <c r="AG23" s="91"/>
      <c r="AH23" s="91"/>
      <c r="AI23" s="91"/>
      <c r="AJ23" s="91"/>
      <c r="AK23" s="91"/>
      <c r="AL23" s="91">
        <f>+Production!AO23*Injection!$AL$2</f>
        <v>0</v>
      </c>
      <c r="AM23" s="91">
        <f>+Production!AP23*Injection!$AM$2</f>
        <v>0</v>
      </c>
      <c r="AN23" s="91">
        <f>+Production!AQ23*$AN$2</f>
        <v>0</v>
      </c>
      <c r="AO23" s="91">
        <f>+Production!AR23*$AO$2</f>
        <v>0</v>
      </c>
      <c r="AP23" s="91">
        <f>+Production!AS23*$AP$2</f>
        <v>2160</v>
      </c>
      <c r="AQ23" s="91">
        <f>+Production!AT23*$AQ$2</f>
        <v>2080</v>
      </c>
      <c r="AR23" s="91">
        <f>+Production!AU23*$AR$2</f>
        <v>0</v>
      </c>
      <c r="AS23" s="91">
        <f>+Production!AV23*$AS$2</f>
        <v>0</v>
      </c>
      <c r="AT23" s="91">
        <f>+Production!AW23*$AT$2</f>
        <v>0</v>
      </c>
      <c r="AU23" s="91">
        <f>+Production!AX23*$AU$2</f>
        <v>0</v>
      </c>
      <c r="AV23" s="91">
        <f>+Production!AY23*$AV$2</f>
        <v>0</v>
      </c>
      <c r="AW23" s="91">
        <f>+Production!AZ23*$AW$2</f>
        <v>0</v>
      </c>
      <c r="AX23" s="91">
        <f>+Production!BA23*$AX$2</f>
        <v>0</v>
      </c>
      <c r="AY23" s="91">
        <f>+Production!BB23*$AY$2</f>
        <v>0</v>
      </c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3"/>
      <c r="BO23" s="93"/>
      <c r="BP23" s="91">
        <f t="shared" si="6"/>
        <v>187.2</v>
      </c>
      <c r="BQ23" s="91">
        <f t="shared" si="7"/>
        <v>187.2</v>
      </c>
      <c r="BR23" s="91">
        <f t="shared" si="8"/>
        <v>936</v>
      </c>
      <c r="BS23" s="91">
        <f t="shared" si="9"/>
        <v>936</v>
      </c>
      <c r="BT23" s="91">
        <f t="shared" si="10"/>
        <v>936</v>
      </c>
      <c r="BU23" s="91">
        <f t="shared" si="11"/>
        <v>936</v>
      </c>
      <c r="BV23" s="93"/>
      <c r="BW23" s="93"/>
      <c r="BX23" s="93"/>
      <c r="BY23" s="93"/>
      <c r="BZ23" s="93"/>
      <c r="CA23" s="94"/>
      <c r="CB23" s="94"/>
      <c r="CC23" s="94"/>
      <c r="CD23" s="94"/>
      <c r="CE23" s="94"/>
      <c r="CF23" s="94"/>
      <c r="CG23" s="98"/>
      <c r="CH23" s="98"/>
      <c r="CI23" s="98"/>
      <c r="CJ23" s="98"/>
      <c r="CK23" s="93">
        <f t="shared" si="12"/>
        <v>0</v>
      </c>
      <c r="CL23" s="93">
        <f t="shared" si="12"/>
        <v>0</v>
      </c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</row>
    <row r="24" spans="1:106">
      <c r="A24" s="50" t="s">
        <v>138</v>
      </c>
      <c r="B24" s="91">
        <f t="shared" si="5"/>
        <v>11965.199999999999</v>
      </c>
      <c r="C24" s="97"/>
      <c r="D24" s="91">
        <f>+Production!D24*Injection!$D$2</f>
        <v>1248</v>
      </c>
      <c r="E24" s="91">
        <f>+Production!E24*Injection!$E$2</f>
        <v>1404</v>
      </c>
      <c r="F24" s="91">
        <f>+Production!F24*Injection!$F$2</f>
        <v>1248</v>
      </c>
      <c r="G24" s="91">
        <f>+Production!G24*Injection!$G$2</f>
        <v>748.8</v>
      </c>
      <c r="H24" s="91">
        <f>+Production!H24*Injection!$H$2</f>
        <v>1170</v>
      </c>
      <c r="I24" s="91">
        <f>+Production!I24*Injection!$I$2</f>
        <v>0</v>
      </c>
      <c r="J24" s="91">
        <f>+Production!J24*Injection!$J$2</f>
        <v>0</v>
      </c>
      <c r="K24" s="91">
        <f>+Production!K24*Injection!$K$2</f>
        <v>312</v>
      </c>
      <c r="L24" s="91">
        <f>+Production!L24*Injection!$L$2</f>
        <v>561.59999999999991</v>
      </c>
      <c r="M24" s="91">
        <f>+Production!M24*Injection!$M$2</f>
        <v>468</v>
      </c>
      <c r="N24" s="91">
        <f>+Production!N24*Injection!$N$2</f>
        <v>561.59999999999991</v>
      </c>
      <c r="O24" s="91">
        <f>+Production!O24*Injection!$O$2</f>
        <v>374.4</v>
      </c>
      <c r="P24" s="91">
        <f>+Production!P24*Injection!$P$2</f>
        <v>62.4</v>
      </c>
      <c r="Q24" s="91">
        <f>+Production!Q24*Injection!$Q$2</f>
        <v>62.4</v>
      </c>
      <c r="R24" s="91">
        <f>+Production!R24*Injection!$R$2</f>
        <v>936</v>
      </c>
      <c r="S24" s="91">
        <f>+Production!S24*Injection!$S$2</f>
        <v>936</v>
      </c>
      <c r="T24" s="91">
        <f>+Production!T24*$T$2</f>
        <v>936</v>
      </c>
      <c r="U24" s="91">
        <f>+Production!U24*$U$2</f>
        <v>936</v>
      </c>
      <c r="V24" s="91">
        <f>+Production!V24*$V$2</f>
        <v>0</v>
      </c>
      <c r="W24" s="91">
        <f>+Production!W24*$W$2</f>
        <v>0</v>
      </c>
      <c r="X24" s="91">
        <f>+Production!X24*$X$2</f>
        <v>0</v>
      </c>
      <c r="Y24" s="91">
        <f>+Production!Y24*$Y$2</f>
        <v>0</v>
      </c>
      <c r="Z24" s="91">
        <f>+Production!Z24*$Z$2</f>
        <v>0</v>
      </c>
      <c r="AA24" s="91">
        <f>+Production!AA24*$AA$2</f>
        <v>0</v>
      </c>
      <c r="AB24" s="91">
        <f>+Production!AB24*$AB$2</f>
        <v>0</v>
      </c>
      <c r="AC24" s="91"/>
      <c r="AD24" s="91"/>
      <c r="AE24" s="91"/>
      <c r="AF24" s="91"/>
      <c r="AG24" s="91"/>
      <c r="AH24" s="91"/>
      <c r="AI24" s="91"/>
      <c r="AJ24" s="91"/>
      <c r="AK24" s="91"/>
      <c r="AL24" s="91">
        <f>+Production!AO24*Injection!$AL$2</f>
        <v>0</v>
      </c>
      <c r="AM24" s="91">
        <f>+Production!AP24*Injection!$AM$2</f>
        <v>0</v>
      </c>
      <c r="AN24" s="91">
        <f>+Production!AQ24*$AN$2</f>
        <v>0</v>
      </c>
      <c r="AO24" s="91">
        <f>+Production!AR24*$AO$2</f>
        <v>0</v>
      </c>
      <c r="AP24" s="91">
        <f>+Production!AS24*$AP$2</f>
        <v>0</v>
      </c>
      <c r="AQ24" s="91">
        <f>+Production!AT24*$AQ$2</f>
        <v>0</v>
      </c>
      <c r="AR24" s="91">
        <f>+Production!AU24*$AR$2</f>
        <v>0</v>
      </c>
      <c r="AS24" s="91">
        <f>+Production!AV24*$AS$2</f>
        <v>0</v>
      </c>
      <c r="AT24" s="91">
        <f>+Production!AW24*$AT$2</f>
        <v>0</v>
      </c>
      <c r="AU24" s="91">
        <f>+Production!AX24*$AU$2</f>
        <v>0</v>
      </c>
      <c r="AV24" s="91">
        <f>+Production!AY24*$AV$2</f>
        <v>0</v>
      </c>
      <c r="AW24" s="91">
        <f>+Production!AZ24*$AW$2</f>
        <v>0</v>
      </c>
      <c r="AX24" s="91">
        <f>+Production!BA24*$AX$2</f>
        <v>0</v>
      </c>
      <c r="AY24" s="91">
        <f>+Production!BB24*$AY$2</f>
        <v>0</v>
      </c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3"/>
      <c r="BO24" s="93"/>
      <c r="BP24" s="91">
        <f t="shared" si="6"/>
        <v>62.4</v>
      </c>
      <c r="BQ24" s="91">
        <f t="shared" si="7"/>
        <v>62.4</v>
      </c>
      <c r="BR24" s="91">
        <f t="shared" si="8"/>
        <v>936</v>
      </c>
      <c r="BS24" s="91">
        <f t="shared" si="9"/>
        <v>936</v>
      </c>
      <c r="BT24" s="91">
        <f t="shared" si="10"/>
        <v>936</v>
      </c>
      <c r="BU24" s="91">
        <f t="shared" si="11"/>
        <v>936</v>
      </c>
      <c r="BV24" s="93"/>
      <c r="BW24" s="93"/>
      <c r="BX24" s="93"/>
      <c r="BY24" s="93"/>
      <c r="BZ24" s="93"/>
      <c r="CA24" s="94"/>
      <c r="CB24" s="94"/>
      <c r="CC24" s="94"/>
      <c r="CD24" s="94"/>
      <c r="CE24" s="94"/>
      <c r="CF24" s="94"/>
      <c r="CG24" s="98"/>
      <c r="CH24" s="98"/>
      <c r="CI24" s="98"/>
      <c r="CJ24" s="98"/>
      <c r="CK24" s="93">
        <f t="shared" si="12"/>
        <v>0</v>
      </c>
      <c r="CL24" s="93">
        <f t="shared" si="12"/>
        <v>0</v>
      </c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</row>
    <row r="25" spans="1:106">
      <c r="A25" s="50" t="s">
        <v>139</v>
      </c>
      <c r="B25" s="91">
        <f t="shared" si="5"/>
        <v>17037.599999999999</v>
      </c>
      <c r="C25" s="97"/>
      <c r="D25" s="91">
        <f>+Production!D25*Injection!$D$2</f>
        <v>1123.1999999999998</v>
      </c>
      <c r="E25" s="91">
        <f>+Production!E25*Injection!$E$2</f>
        <v>1263.5999999999999</v>
      </c>
      <c r="F25" s="91">
        <f>+Production!F25*Injection!$F$2</f>
        <v>1638</v>
      </c>
      <c r="G25" s="91">
        <f>+Production!G25*Injection!$G$2</f>
        <v>982.80000000000007</v>
      </c>
      <c r="H25" s="91">
        <f>+Production!H25*Injection!$H$2</f>
        <v>1716</v>
      </c>
      <c r="I25" s="91">
        <f>+Production!I25*Injection!$I$2</f>
        <v>0</v>
      </c>
      <c r="J25" s="91">
        <f>+Production!J25*Injection!$J$2</f>
        <v>0</v>
      </c>
      <c r="K25" s="91">
        <f>+Production!K25*Injection!$K$2</f>
        <v>686.4</v>
      </c>
      <c r="L25" s="91">
        <f>+Production!L25*Injection!$L$2</f>
        <v>280.79999999999995</v>
      </c>
      <c r="M25" s="91">
        <f>+Production!M25*Injection!$M$2</f>
        <v>234</v>
      </c>
      <c r="N25" s="91">
        <f>+Production!N25*Injection!$N$2</f>
        <v>280.79999999999995</v>
      </c>
      <c r="O25" s="91">
        <f>+Production!O25*Injection!$O$2</f>
        <v>187.2</v>
      </c>
      <c r="P25" s="91">
        <f>+Production!P25*Injection!$P$2</f>
        <v>93.6</v>
      </c>
      <c r="Q25" s="91">
        <f>+Production!Q25*Injection!$Q$2</f>
        <v>93.6</v>
      </c>
      <c r="R25" s="91">
        <f>+Production!R25*Injection!$R$2</f>
        <v>468</v>
      </c>
      <c r="S25" s="91">
        <f>+Production!S25*Injection!$S$2</f>
        <v>468</v>
      </c>
      <c r="T25" s="91">
        <f>+Production!T25*$T$2</f>
        <v>468</v>
      </c>
      <c r="U25" s="91">
        <f>+Production!U25*$U$2</f>
        <v>468</v>
      </c>
      <c r="V25" s="91">
        <f>+Production!V25*$V$2</f>
        <v>0</v>
      </c>
      <c r="W25" s="91">
        <f>+Production!W25*$W$2</f>
        <v>327.59999999999997</v>
      </c>
      <c r="X25" s="91">
        <f>+Production!X25*$X$2</f>
        <v>327.59999999999997</v>
      </c>
      <c r="Y25" s="91">
        <f>+Production!Y25*$Y$2</f>
        <v>140.39999999999998</v>
      </c>
      <c r="Z25" s="91">
        <f>+Production!Z25*$Z$2</f>
        <v>140.39999999999998</v>
      </c>
      <c r="AA25" s="91">
        <f>+Production!AA25*$AA$2</f>
        <v>280.79999999999995</v>
      </c>
      <c r="AB25" s="91">
        <f>+Production!AB25*$AB$2</f>
        <v>280.79999999999995</v>
      </c>
      <c r="AC25" s="91"/>
      <c r="AD25" s="91"/>
      <c r="AE25" s="91"/>
      <c r="AF25" s="91"/>
      <c r="AG25" s="91"/>
      <c r="AH25" s="91"/>
      <c r="AI25" s="91"/>
      <c r="AJ25" s="91"/>
      <c r="AK25" s="91"/>
      <c r="AL25" s="91">
        <f>+Production!AO25*Injection!$AL$2</f>
        <v>0</v>
      </c>
      <c r="AM25" s="91">
        <f>+Production!AP25*Injection!$AM$2</f>
        <v>0</v>
      </c>
      <c r="AN25" s="91">
        <f>+Production!AQ25*$AN$2</f>
        <v>0</v>
      </c>
      <c r="AO25" s="91">
        <f>+Production!AR25*$AO$2</f>
        <v>0</v>
      </c>
      <c r="AP25" s="91">
        <f>+Production!AS25*$AP$2</f>
        <v>2592</v>
      </c>
      <c r="AQ25" s="91">
        <f>+Production!AT25*$AQ$2</f>
        <v>2496</v>
      </c>
      <c r="AR25" s="91">
        <f>+Production!AU25*$AR$2</f>
        <v>0</v>
      </c>
      <c r="AS25" s="91">
        <f>+Production!AV25*$AS$2</f>
        <v>0</v>
      </c>
      <c r="AT25" s="91">
        <f>+Production!AW25*$AT$2</f>
        <v>0</v>
      </c>
      <c r="AU25" s="91">
        <f>+Production!AX25*$AU$2</f>
        <v>0</v>
      </c>
      <c r="AV25" s="91">
        <f>+Production!AY25*$AV$2</f>
        <v>0</v>
      </c>
      <c r="AW25" s="91">
        <f>+Production!AZ25*$AW$2</f>
        <v>0</v>
      </c>
      <c r="AX25" s="91">
        <f>+Production!BA25*$AX$2</f>
        <v>0</v>
      </c>
      <c r="AY25" s="91">
        <f>+Production!BB25*$AY$2</f>
        <v>0</v>
      </c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3"/>
      <c r="BO25" s="93"/>
      <c r="BP25" s="91">
        <f t="shared" si="6"/>
        <v>93.6</v>
      </c>
      <c r="BQ25" s="91">
        <f t="shared" si="7"/>
        <v>93.6</v>
      </c>
      <c r="BR25" s="91">
        <f t="shared" si="8"/>
        <v>468</v>
      </c>
      <c r="BS25" s="91">
        <f t="shared" si="9"/>
        <v>468</v>
      </c>
      <c r="BT25" s="91">
        <f t="shared" si="10"/>
        <v>468</v>
      </c>
      <c r="BU25" s="91">
        <f t="shared" si="11"/>
        <v>468</v>
      </c>
      <c r="BV25" s="93"/>
      <c r="BW25" s="93"/>
      <c r="BX25" s="93"/>
      <c r="BY25" s="93"/>
      <c r="BZ25" s="93"/>
      <c r="CA25" s="94"/>
      <c r="CB25" s="94"/>
      <c r="CC25" s="94"/>
      <c r="CD25" s="94"/>
      <c r="CE25" s="94"/>
      <c r="CF25" s="94"/>
      <c r="CG25" s="98"/>
      <c r="CH25" s="98"/>
      <c r="CI25" s="98"/>
      <c r="CJ25" s="98"/>
      <c r="CK25" s="93">
        <f t="shared" si="12"/>
        <v>0</v>
      </c>
      <c r="CL25" s="93">
        <f t="shared" si="12"/>
        <v>0</v>
      </c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</row>
    <row r="26" spans="1:106">
      <c r="A26" s="50" t="s">
        <v>140</v>
      </c>
      <c r="B26" s="91">
        <f t="shared" si="5"/>
        <v>15178.800000000001</v>
      </c>
      <c r="C26" s="97"/>
      <c r="D26" s="91">
        <f>+Production!D26*Injection!$D$2</f>
        <v>2745.6</v>
      </c>
      <c r="E26" s="91">
        <f>+Production!E26*Injection!$E$2</f>
        <v>3088.7999999999997</v>
      </c>
      <c r="F26" s="91">
        <f>+Production!F26*Injection!$F$2</f>
        <v>1482</v>
      </c>
      <c r="G26" s="91">
        <f>+Production!G26*Injection!$G$2</f>
        <v>889.19999999999993</v>
      </c>
      <c r="H26" s="91">
        <f>+Production!H26*Injection!$H$2</f>
        <v>1482</v>
      </c>
      <c r="I26" s="91">
        <f>+Production!I26*Injection!$I$2</f>
        <v>436.8</v>
      </c>
      <c r="J26" s="91">
        <f>+Production!J26*Injection!$J$2</f>
        <v>249.6</v>
      </c>
      <c r="K26" s="91">
        <f>+Production!K26*Injection!$K$2</f>
        <v>686.4</v>
      </c>
      <c r="L26" s="91">
        <f>+Production!L26*Injection!$L$2</f>
        <v>0</v>
      </c>
      <c r="M26" s="91">
        <f>+Production!M26*Injection!$M$2</f>
        <v>0</v>
      </c>
      <c r="N26" s="91">
        <f>+Production!N26*Injection!$N$2</f>
        <v>0</v>
      </c>
      <c r="O26" s="91">
        <f>+Production!O26*Injection!$O$2</f>
        <v>0</v>
      </c>
      <c r="P26" s="91">
        <f>+Production!P26*Injection!$P$2</f>
        <v>187.2</v>
      </c>
      <c r="Q26" s="91">
        <f>+Production!Q26*Injection!$Q$2</f>
        <v>187.2</v>
      </c>
      <c r="R26" s="91">
        <f>+Production!R26*Injection!$R$2</f>
        <v>936</v>
      </c>
      <c r="S26" s="91">
        <f>+Production!S26*Injection!$S$2</f>
        <v>936</v>
      </c>
      <c r="T26" s="91">
        <f>+Production!T26*$T$2</f>
        <v>936</v>
      </c>
      <c r="U26" s="91">
        <f>+Production!U26*$U$2</f>
        <v>936</v>
      </c>
      <c r="V26" s="91">
        <f>+Production!V26*$V$2</f>
        <v>0</v>
      </c>
      <c r="W26" s="91">
        <f>+Production!W26*$W$2</f>
        <v>0</v>
      </c>
      <c r="X26" s="91">
        <f>+Production!X26*$X$2</f>
        <v>0</v>
      </c>
      <c r="Y26" s="91">
        <f>+Production!Y26*$Y$2</f>
        <v>0</v>
      </c>
      <c r="Z26" s="91">
        <f>+Production!Z26*$Z$2</f>
        <v>0</v>
      </c>
      <c r="AA26" s="91">
        <f>+Production!AA26*$AA$2</f>
        <v>0</v>
      </c>
      <c r="AB26" s="91">
        <f>+Production!AB26*$AB$2</f>
        <v>0</v>
      </c>
      <c r="AC26" s="91"/>
      <c r="AD26" s="91"/>
      <c r="AE26" s="91"/>
      <c r="AF26" s="91"/>
      <c r="AG26" s="91"/>
      <c r="AH26" s="91"/>
      <c r="AI26" s="91"/>
      <c r="AJ26" s="91"/>
      <c r="AK26" s="91"/>
      <c r="AL26" s="91">
        <f>+Production!AO26*Injection!$AL$2</f>
        <v>0</v>
      </c>
      <c r="AM26" s="91">
        <f>+Production!AP26*Injection!$AM$2</f>
        <v>0</v>
      </c>
      <c r="AN26" s="91">
        <f>+Production!AQ26*$AN$2</f>
        <v>0</v>
      </c>
      <c r="AO26" s="91">
        <f>+Production!AR26*$AO$2</f>
        <v>0</v>
      </c>
      <c r="AP26" s="91">
        <f>+Production!AS26*$AP$2</f>
        <v>0</v>
      </c>
      <c r="AQ26" s="91">
        <f>+Production!AT26*$AQ$2</f>
        <v>0</v>
      </c>
      <c r="AR26" s="91">
        <f>+Production!AU26*$AR$2</f>
        <v>0</v>
      </c>
      <c r="AS26" s="91">
        <f>+Production!AV26*$AS$2</f>
        <v>0</v>
      </c>
      <c r="AT26" s="91">
        <f>+Production!AW26*$AT$2</f>
        <v>0</v>
      </c>
      <c r="AU26" s="91">
        <f>+Production!AX26*$AU$2</f>
        <v>0</v>
      </c>
      <c r="AV26" s="91">
        <f>+Production!AY26*$AV$2</f>
        <v>0</v>
      </c>
      <c r="AW26" s="91">
        <f>+Production!AZ26*$AW$2</f>
        <v>0</v>
      </c>
      <c r="AX26" s="91">
        <f>+Production!BA26*$AX$2</f>
        <v>0</v>
      </c>
      <c r="AY26" s="91">
        <f>+Production!BB26*$AY$2</f>
        <v>0</v>
      </c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3"/>
      <c r="BO26" s="93"/>
      <c r="BP26" s="91">
        <f t="shared" si="6"/>
        <v>187.2</v>
      </c>
      <c r="BQ26" s="91">
        <f t="shared" si="7"/>
        <v>187.2</v>
      </c>
      <c r="BR26" s="91">
        <f t="shared" si="8"/>
        <v>936</v>
      </c>
      <c r="BS26" s="91">
        <f t="shared" si="9"/>
        <v>936</v>
      </c>
      <c r="BT26" s="91">
        <f t="shared" si="10"/>
        <v>936</v>
      </c>
      <c r="BU26" s="91">
        <f t="shared" si="11"/>
        <v>936</v>
      </c>
      <c r="BV26" s="93"/>
      <c r="BW26" s="93"/>
      <c r="BX26" s="93"/>
      <c r="BY26" s="93"/>
      <c r="BZ26" s="93"/>
      <c r="CA26" s="94"/>
      <c r="CB26" s="94"/>
      <c r="CC26" s="94"/>
      <c r="CD26" s="94"/>
      <c r="CE26" s="94"/>
      <c r="CF26" s="94"/>
      <c r="CG26" s="98"/>
      <c r="CH26" s="98"/>
      <c r="CI26" s="98"/>
      <c r="CJ26" s="98"/>
      <c r="CK26" s="93">
        <f t="shared" si="12"/>
        <v>0</v>
      </c>
      <c r="CL26" s="93">
        <f t="shared" si="12"/>
        <v>0</v>
      </c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</row>
    <row r="27" spans="1:106">
      <c r="A27" s="50" t="s">
        <v>141</v>
      </c>
      <c r="B27" s="91">
        <f t="shared" si="5"/>
        <v>10561.2</v>
      </c>
      <c r="C27" s="97"/>
      <c r="D27" s="91">
        <f>+Production!D27*Injection!$D$2</f>
        <v>1872</v>
      </c>
      <c r="E27" s="91">
        <f>+Production!E27*Injection!$E$2</f>
        <v>2106</v>
      </c>
      <c r="F27" s="91">
        <f>+Production!F27*Injection!$F$2</f>
        <v>1482</v>
      </c>
      <c r="G27" s="91">
        <f>+Production!G27*Injection!$G$2</f>
        <v>889.19999999999993</v>
      </c>
      <c r="H27" s="91">
        <f>+Production!H27*Injection!$H$2</f>
        <v>1482</v>
      </c>
      <c r="I27" s="91">
        <f>+Production!I27*Injection!$I$2</f>
        <v>546</v>
      </c>
      <c r="J27" s="91">
        <f>+Production!J27*Injection!$J$2</f>
        <v>312</v>
      </c>
      <c r="K27" s="91">
        <f>+Production!K27*Injection!$K$2</f>
        <v>312</v>
      </c>
      <c r="L27" s="91">
        <f>+Production!L27*Injection!$L$2</f>
        <v>0</v>
      </c>
      <c r="M27" s="91">
        <f>+Production!M27*Injection!$M$2</f>
        <v>0</v>
      </c>
      <c r="N27" s="91">
        <f>+Production!N27*Injection!$N$2</f>
        <v>0</v>
      </c>
      <c r="O27" s="91">
        <f>+Production!O27*Injection!$O$2</f>
        <v>0</v>
      </c>
      <c r="P27" s="91">
        <f>+Production!P27*Injection!$P$2</f>
        <v>31.2</v>
      </c>
      <c r="Q27" s="91">
        <f>+Production!Q27*Injection!$Q$2</f>
        <v>31.2</v>
      </c>
      <c r="R27" s="91">
        <f>+Production!R27*Injection!$R$2</f>
        <v>374.4</v>
      </c>
      <c r="S27" s="91">
        <f>+Production!S27*Injection!$S$2</f>
        <v>374.4</v>
      </c>
      <c r="T27" s="91">
        <f>+Production!T27*$T$2</f>
        <v>374.4</v>
      </c>
      <c r="U27" s="91">
        <f>+Production!U27*$U$2</f>
        <v>374.4</v>
      </c>
      <c r="V27" s="91">
        <f>+Production!V27*$V$2</f>
        <v>0</v>
      </c>
      <c r="W27" s="91">
        <f>+Production!W27*$W$2</f>
        <v>0</v>
      </c>
      <c r="X27" s="91">
        <f>+Production!X27*$X$2</f>
        <v>0</v>
      </c>
      <c r="Y27" s="91">
        <f>+Production!Y27*$Y$2</f>
        <v>0</v>
      </c>
      <c r="Z27" s="91">
        <f>+Production!Z27*$Z$2</f>
        <v>0</v>
      </c>
      <c r="AA27" s="91">
        <f>+Production!AA27*$AA$2</f>
        <v>0</v>
      </c>
      <c r="AB27" s="91">
        <f>+Production!AB27*$AB$2</f>
        <v>0</v>
      </c>
      <c r="AC27" s="91"/>
      <c r="AD27" s="91"/>
      <c r="AE27" s="91"/>
      <c r="AF27" s="91"/>
      <c r="AG27" s="91"/>
      <c r="AH27" s="91"/>
      <c r="AI27" s="91"/>
      <c r="AJ27" s="91"/>
      <c r="AK27" s="91"/>
      <c r="AL27" s="91">
        <f>+Production!AO27*Injection!$AL$2</f>
        <v>0</v>
      </c>
      <c r="AM27" s="91">
        <f>+Production!AP27*Injection!$AM$2</f>
        <v>0</v>
      </c>
      <c r="AN27" s="91">
        <f>+Production!AQ27*$AN$2</f>
        <v>0</v>
      </c>
      <c r="AO27" s="91">
        <f>+Production!AR27*$AO$2</f>
        <v>0</v>
      </c>
      <c r="AP27" s="91">
        <f>+Production!AS27*$AP$2</f>
        <v>0</v>
      </c>
      <c r="AQ27" s="91">
        <f>+Production!AT27*$AQ$2</f>
        <v>0</v>
      </c>
      <c r="AR27" s="91">
        <f>+Production!AU27*$AR$2</f>
        <v>0</v>
      </c>
      <c r="AS27" s="91">
        <f>+Production!AV27*$AS$2</f>
        <v>0</v>
      </c>
      <c r="AT27" s="91">
        <f>+Production!AW27*$AT$2</f>
        <v>0</v>
      </c>
      <c r="AU27" s="91">
        <f>+Production!AX27*$AU$2</f>
        <v>0</v>
      </c>
      <c r="AV27" s="91">
        <f>+Production!AY27*$AV$2</f>
        <v>0</v>
      </c>
      <c r="AW27" s="91">
        <f>+Production!AZ27*$AW$2</f>
        <v>0</v>
      </c>
      <c r="AX27" s="91">
        <f>+Production!BA27*$AX$2</f>
        <v>0</v>
      </c>
      <c r="AY27" s="91">
        <f>+Production!BB27*$AY$2</f>
        <v>0</v>
      </c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3"/>
      <c r="BO27" s="93"/>
      <c r="BP27" s="91">
        <f t="shared" si="6"/>
        <v>31.2</v>
      </c>
      <c r="BQ27" s="91">
        <f t="shared" si="7"/>
        <v>31.2</v>
      </c>
      <c r="BR27" s="91">
        <f t="shared" si="8"/>
        <v>374.4</v>
      </c>
      <c r="BS27" s="91">
        <f t="shared" si="9"/>
        <v>374.4</v>
      </c>
      <c r="BT27" s="91">
        <f t="shared" si="10"/>
        <v>374.4</v>
      </c>
      <c r="BU27" s="91">
        <f t="shared" si="11"/>
        <v>374.4</v>
      </c>
      <c r="BV27" s="93"/>
      <c r="BW27" s="93"/>
      <c r="BX27" s="93"/>
      <c r="BY27" s="93"/>
      <c r="BZ27" s="93"/>
      <c r="CA27" s="94"/>
      <c r="CB27" s="94"/>
      <c r="CC27" s="94"/>
      <c r="CD27" s="94"/>
      <c r="CE27" s="94"/>
      <c r="CF27" s="94"/>
      <c r="CG27" s="99"/>
      <c r="CH27" s="99"/>
      <c r="CI27" s="99"/>
      <c r="CJ27" s="99"/>
      <c r="CK27" s="93">
        <f t="shared" si="12"/>
        <v>0</v>
      </c>
      <c r="CL27" s="93">
        <f t="shared" si="12"/>
        <v>0</v>
      </c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</row>
    <row r="28" spans="1:106">
      <c r="A28" s="50" t="s">
        <v>142</v>
      </c>
      <c r="B28" s="91">
        <f t="shared" si="5"/>
        <v>29149.199999999997</v>
      </c>
      <c r="C28" s="97"/>
      <c r="D28" s="91">
        <f>+Production!D28*Injection!$D$2</f>
        <v>2121.6</v>
      </c>
      <c r="E28" s="91">
        <f>+Production!E28*Injection!$E$2</f>
        <v>2386.7999999999997</v>
      </c>
      <c r="F28" s="91">
        <f>+Production!F28*Injection!$F$2</f>
        <v>234</v>
      </c>
      <c r="G28" s="91">
        <f>+Production!G28*Injection!$G$2</f>
        <v>140.39999999999998</v>
      </c>
      <c r="H28" s="91">
        <f>+Production!H28*Injection!$H$2</f>
        <v>234</v>
      </c>
      <c r="I28" s="91">
        <f>+Production!I28*Injection!$I$2</f>
        <v>1856.3999999999999</v>
      </c>
      <c r="J28" s="91">
        <f>+Production!J28*Injection!$J$2</f>
        <v>1060.8</v>
      </c>
      <c r="K28" s="91">
        <f>+Production!K28*Injection!$K$2</f>
        <v>187.2</v>
      </c>
      <c r="L28" s="91">
        <f>+Production!L28*Injection!$L$2</f>
        <v>0</v>
      </c>
      <c r="M28" s="91">
        <f>+Production!M28*Injection!$M$2</f>
        <v>0</v>
      </c>
      <c r="N28" s="91">
        <f>+Production!N28*Injection!$N$2</f>
        <v>0</v>
      </c>
      <c r="O28" s="91">
        <f>+Production!O28*Injection!$O$2</f>
        <v>0</v>
      </c>
      <c r="P28" s="91">
        <f>+Production!P28*Injection!$P$2</f>
        <v>187.2</v>
      </c>
      <c r="Q28" s="91">
        <f>+Production!Q28*Injection!$Q$2</f>
        <v>187.2</v>
      </c>
      <c r="R28" s="91">
        <f>+Production!R28*Injection!$R$2</f>
        <v>374.4</v>
      </c>
      <c r="S28" s="91">
        <f>+Production!S28*Injection!$S$2</f>
        <v>374.4</v>
      </c>
      <c r="T28" s="91">
        <f>+Production!T28*$T$2</f>
        <v>374.4</v>
      </c>
      <c r="U28" s="91">
        <f>+Production!U28*$U$2</f>
        <v>374.4</v>
      </c>
      <c r="V28" s="91">
        <f>+Production!V28*$V$2</f>
        <v>0</v>
      </c>
      <c r="W28" s="91">
        <f>+Production!W28*$W$2</f>
        <v>546</v>
      </c>
      <c r="X28" s="91">
        <f>+Production!X28*$X$2</f>
        <v>546</v>
      </c>
      <c r="Y28" s="91">
        <f>+Production!Y28*$Y$2</f>
        <v>234</v>
      </c>
      <c r="Z28" s="91">
        <f>+Production!Z28*$Z$2</f>
        <v>234</v>
      </c>
      <c r="AA28" s="91">
        <f>+Production!AA28*$AA$2</f>
        <v>468</v>
      </c>
      <c r="AB28" s="91">
        <f>+Production!AB28*$AB$2</f>
        <v>468</v>
      </c>
      <c r="AC28" s="91"/>
      <c r="AD28" s="91"/>
      <c r="AE28" s="91"/>
      <c r="AF28" s="91"/>
      <c r="AG28" s="91"/>
      <c r="AH28" s="91"/>
      <c r="AI28" s="91"/>
      <c r="AJ28" s="91"/>
      <c r="AK28" s="91"/>
      <c r="AL28" s="91">
        <f>+Production!AO28*Injection!$AL$2</f>
        <v>0</v>
      </c>
      <c r="AM28" s="91">
        <f>+Production!AP28*Injection!$AM$2</f>
        <v>0</v>
      </c>
      <c r="AN28" s="91">
        <f>+Production!AQ28*$AN$2</f>
        <v>0</v>
      </c>
      <c r="AO28" s="91">
        <f>+Production!AR28*$AO$2</f>
        <v>0</v>
      </c>
      <c r="AP28" s="91">
        <f>+Production!AS28*$AP$2</f>
        <v>9072</v>
      </c>
      <c r="AQ28" s="91">
        <f>+Production!AT28*$AQ$2</f>
        <v>7488</v>
      </c>
      <c r="AR28" s="91">
        <f>+Production!AU28*$AR$2</f>
        <v>0</v>
      </c>
      <c r="AS28" s="91">
        <f>+Production!AV28*$AS$2</f>
        <v>0</v>
      </c>
      <c r="AT28" s="91">
        <f>+Production!AW28*$AT$2</f>
        <v>0</v>
      </c>
      <c r="AU28" s="91">
        <f>+Production!AX28*$AU$2</f>
        <v>0</v>
      </c>
      <c r="AV28" s="91">
        <f>+Production!AY28*$AV$2</f>
        <v>0</v>
      </c>
      <c r="AW28" s="91">
        <f>+Production!AZ28*$AW$2</f>
        <v>0</v>
      </c>
      <c r="AX28" s="91">
        <f>+Production!BA28*$AX$2</f>
        <v>0</v>
      </c>
      <c r="AY28" s="91">
        <f>+Production!BB28*$AY$2</f>
        <v>0</v>
      </c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3"/>
      <c r="BO28" s="93"/>
      <c r="BP28" s="91">
        <f t="shared" si="6"/>
        <v>187.2</v>
      </c>
      <c r="BQ28" s="91">
        <f t="shared" si="7"/>
        <v>187.2</v>
      </c>
      <c r="BR28" s="91">
        <f t="shared" si="8"/>
        <v>374.4</v>
      </c>
      <c r="BS28" s="91">
        <f t="shared" si="9"/>
        <v>374.4</v>
      </c>
      <c r="BT28" s="91">
        <f t="shared" si="10"/>
        <v>374.4</v>
      </c>
      <c r="BU28" s="91">
        <f t="shared" si="11"/>
        <v>374.4</v>
      </c>
      <c r="BV28" s="93"/>
      <c r="BW28" s="93"/>
      <c r="BX28" s="93"/>
      <c r="BY28" s="93"/>
      <c r="BZ28" s="93"/>
      <c r="CA28" s="94"/>
      <c r="CB28" s="94"/>
      <c r="CC28" s="94"/>
      <c r="CD28" s="94"/>
      <c r="CE28" s="94"/>
      <c r="CF28" s="94"/>
      <c r="CG28" s="99"/>
      <c r="CH28" s="99"/>
      <c r="CI28" s="99"/>
      <c r="CJ28" s="99"/>
      <c r="CK28" s="93">
        <f t="shared" si="12"/>
        <v>0</v>
      </c>
      <c r="CL28" s="93">
        <f t="shared" si="12"/>
        <v>0</v>
      </c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</row>
    <row r="29" spans="1:106">
      <c r="A29" s="295" t="s">
        <v>143</v>
      </c>
      <c r="B29" s="91">
        <f t="shared" si="5"/>
        <v>28093.199999999997</v>
      </c>
      <c r="C29" s="97"/>
      <c r="D29" s="91">
        <f>+Production!D29*Injection!$D$2</f>
        <v>6739.2</v>
      </c>
      <c r="E29" s="91">
        <f>+Production!E29*Injection!$E$2</f>
        <v>7581.5999999999995</v>
      </c>
      <c r="F29" s="91">
        <f>+Production!F29*Injection!$F$2</f>
        <v>624</v>
      </c>
      <c r="G29" s="91">
        <f>+Production!G29*Injection!$G$2</f>
        <v>374.4</v>
      </c>
      <c r="H29" s="91">
        <f>+Production!H29*Injection!$H$2</f>
        <v>624</v>
      </c>
      <c r="I29" s="91">
        <f>+Production!I29*Injection!$I$2</f>
        <v>1201.2</v>
      </c>
      <c r="J29" s="91">
        <f>+Production!J29*Injection!$J$2</f>
        <v>686.4</v>
      </c>
      <c r="K29" s="91">
        <f>+Production!K29*Injection!$K$2</f>
        <v>499.2</v>
      </c>
      <c r="L29" s="91">
        <f>+Production!L29*Injection!$L$2</f>
        <v>0</v>
      </c>
      <c r="M29" s="91">
        <f>+Production!M29*Injection!$M$2</f>
        <v>0</v>
      </c>
      <c r="N29" s="91">
        <f>+Production!N29*Injection!$N$2</f>
        <v>0</v>
      </c>
      <c r="O29" s="91">
        <f>+Production!O29*Injection!$O$2</f>
        <v>0</v>
      </c>
      <c r="P29" s="91">
        <f>+Production!P29*Injection!$P$2</f>
        <v>62.4</v>
      </c>
      <c r="Q29" s="91">
        <f>+Production!Q29*Injection!$Q$2</f>
        <v>62.4</v>
      </c>
      <c r="R29" s="91">
        <f>+Production!R29*Injection!$R$2</f>
        <v>1029.5999999999999</v>
      </c>
      <c r="S29" s="91">
        <f>+Production!S29*Injection!$S$2</f>
        <v>1029.5999999999999</v>
      </c>
      <c r="T29" s="91">
        <f>+Production!T29*$T$2</f>
        <v>1029.5999999999999</v>
      </c>
      <c r="U29" s="91">
        <f>+Production!U29*$U$2</f>
        <v>1029.5999999999999</v>
      </c>
      <c r="V29" s="91">
        <f>+Production!V29*$V$2</f>
        <v>0</v>
      </c>
      <c r="W29" s="91">
        <f>+Production!W29*$W$2</f>
        <v>0</v>
      </c>
      <c r="X29" s="91">
        <f>+Production!X29*$X$2</f>
        <v>0</v>
      </c>
      <c r="Y29" s="91">
        <f>+Production!Y29*$Y$2</f>
        <v>0</v>
      </c>
      <c r="Z29" s="91">
        <f>+Production!Z29*$Z$2</f>
        <v>0</v>
      </c>
      <c r="AA29" s="91">
        <f>+Production!AA29*$AA$2</f>
        <v>0</v>
      </c>
      <c r="AB29" s="91">
        <f>+Production!AB29*$AB$2</f>
        <v>0</v>
      </c>
      <c r="AC29" s="91"/>
      <c r="AD29" s="91"/>
      <c r="AE29" s="91"/>
      <c r="AF29" s="91"/>
      <c r="AG29" s="91"/>
      <c r="AH29" s="91"/>
      <c r="AI29" s="91"/>
      <c r="AJ29" s="91"/>
      <c r="AK29" s="91"/>
      <c r="AL29" s="91">
        <f>+Production!AO29*Injection!$AL$2</f>
        <v>0</v>
      </c>
      <c r="AM29" s="91">
        <f>+Production!AP29*Injection!$AM$2</f>
        <v>0</v>
      </c>
      <c r="AN29" s="91">
        <f>+Production!AQ29*$AN$2</f>
        <v>0</v>
      </c>
      <c r="AO29" s="91">
        <f>+Production!AR29*$AO$2</f>
        <v>0</v>
      </c>
      <c r="AP29" s="91">
        <f>+Production!AS29*$AP$2</f>
        <v>3024</v>
      </c>
      <c r="AQ29" s="91">
        <f>+Production!AT29*$AQ$2</f>
        <v>2496</v>
      </c>
      <c r="AR29" s="91">
        <f>+Production!AU29*$AR$2</f>
        <v>0</v>
      </c>
      <c r="AS29" s="91">
        <f>+Production!AV29*$AS$2</f>
        <v>0</v>
      </c>
      <c r="AT29" s="91">
        <f>+Production!AW29*$AT$2</f>
        <v>0</v>
      </c>
      <c r="AU29" s="91">
        <f>+Production!AX29*$AU$2</f>
        <v>0</v>
      </c>
      <c r="AV29" s="91">
        <f>+Production!AY29*$AV$2</f>
        <v>0</v>
      </c>
      <c r="AW29" s="91">
        <f>+Production!AZ29*$AW$2</f>
        <v>0</v>
      </c>
      <c r="AX29" s="91">
        <f>+Production!BA29*$AX$2</f>
        <v>0</v>
      </c>
      <c r="AY29" s="91">
        <f>+Production!BB29*$AY$2</f>
        <v>0</v>
      </c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3"/>
      <c r="BO29" s="93"/>
      <c r="BP29" s="91">
        <f t="shared" si="6"/>
        <v>62.4</v>
      </c>
      <c r="BQ29" s="91">
        <f t="shared" si="7"/>
        <v>62.4</v>
      </c>
      <c r="BR29" s="91">
        <f t="shared" si="8"/>
        <v>1029.5999999999999</v>
      </c>
      <c r="BS29" s="91">
        <f t="shared" si="9"/>
        <v>1029.5999999999999</v>
      </c>
      <c r="BT29" s="91">
        <f t="shared" si="10"/>
        <v>1029.5999999999999</v>
      </c>
      <c r="BU29" s="91">
        <f t="shared" si="11"/>
        <v>1029.5999999999999</v>
      </c>
      <c r="BV29" s="93"/>
      <c r="BW29" s="93"/>
      <c r="BX29" s="93"/>
      <c r="BY29" s="93"/>
      <c r="BZ29" s="93"/>
      <c r="CA29" s="94"/>
      <c r="CB29" s="94"/>
      <c r="CC29" s="94"/>
      <c r="CD29" s="94"/>
      <c r="CE29" s="94"/>
      <c r="CF29" s="94"/>
      <c r="CG29" s="99"/>
      <c r="CH29" s="99"/>
      <c r="CI29" s="99"/>
      <c r="CJ29" s="99"/>
      <c r="CK29" s="93">
        <f t="shared" si="12"/>
        <v>0</v>
      </c>
      <c r="CL29" s="93">
        <f t="shared" si="12"/>
        <v>0</v>
      </c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</row>
    <row r="30" spans="1:106">
      <c r="A30" s="50" t="s">
        <v>144</v>
      </c>
      <c r="B30" s="91">
        <f t="shared" si="5"/>
        <v>34484</v>
      </c>
      <c r="C30" s="97"/>
      <c r="D30" s="91">
        <f>+Production!D30*Injection!$D$2</f>
        <v>3993.6000000000004</v>
      </c>
      <c r="E30" s="91">
        <f>+Production!E30*Injection!$E$2</f>
        <v>4492.8</v>
      </c>
      <c r="F30" s="91">
        <f>+Production!F30*Injection!$F$2</f>
        <v>1404</v>
      </c>
      <c r="G30" s="91">
        <f>+Production!G30*Injection!$G$2</f>
        <v>842.40000000000009</v>
      </c>
      <c r="H30" s="91">
        <f>+Production!H30*Injection!$H$2</f>
        <v>1404</v>
      </c>
      <c r="I30" s="91">
        <f>+Production!I30*Injection!$I$2</f>
        <v>1638</v>
      </c>
      <c r="J30" s="91">
        <f>+Production!J30*Injection!$J$2</f>
        <v>936</v>
      </c>
      <c r="K30" s="91">
        <f>+Production!K30*Injection!$K$2</f>
        <v>873.6</v>
      </c>
      <c r="L30" s="91">
        <f>+Production!L30*Injection!$L$2</f>
        <v>655.19999999999993</v>
      </c>
      <c r="M30" s="91">
        <f>+Production!M30*Injection!$M$2</f>
        <v>546</v>
      </c>
      <c r="N30" s="91">
        <f>+Production!N30*Injection!$N$2</f>
        <v>655.19999999999993</v>
      </c>
      <c r="O30" s="91">
        <f>+Production!O30*Injection!$O$2</f>
        <v>436.79999999999995</v>
      </c>
      <c r="P30" s="91">
        <f>+Production!P30*Injection!$P$2</f>
        <v>280.8</v>
      </c>
      <c r="Q30" s="91">
        <f>+Production!Q30*Injection!$Q$2</f>
        <v>280.8</v>
      </c>
      <c r="R30" s="91">
        <f>+Production!R30*Injection!$R$2</f>
        <v>655.19999999999993</v>
      </c>
      <c r="S30" s="91">
        <f>+Production!S30*Injection!$S$2</f>
        <v>655.19999999999993</v>
      </c>
      <c r="T30" s="91">
        <f>+Production!T30*$T$2</f>
        <v>655.19999999999993</v>
      </c>
      <c r="U30" s="91">
        <f>+Production!U30*$U$2</f>
        <v>655.19999999999993</v>
      </c>
      <c r="V30" s="91">
        <f>+Production!V30*$V$2</f>
        <v>0</v>
      </c>
      <c r="W30" s="91">
        <f>+Production!W30*$W$2</f>
        <v>1638</v>
      </c>
      <c r="X30" s="91">
        <f>+Production!X30*$X$2</f>
        <v>1638</v>
      </c>
      <c r="Y30" s="91">
        <f>+Production!Y30*$Y$2</f>
        <v>702</v>
      </c>
      <c r="Z30" s="91">
        <f>+Production!Z30*$Z$2</f>
        <v>702</v>
      </c>
      <c r="AA30" s="91">
        <f>+Production!AA30*$AA$2</f>
        <v>1404</v>
      </c>
      <c r="AB30" s="91">
        <f>+Production!AB30*$AB$2</f>
        <v>1404</v>
      </c>
      <c r="AC30" s="91"/>
      <c r="AD30" s="91"/>
      <c r="AE30" s="91"/>
      <c r="AF30" s="91"/>
      <c r="AG30" s="91"/>
      <c r="AH30" s="91"/>
      <c r="AI30" s="91"/>
      <c r="AJ30" s="91"/>
      <c r="AK30" s="91"/>
      <c r="AL30" s="91">
        <f>+Production!AO30*Injection!$AL$2</f>
        <v>0</v>
      </c>
      <c r="AM30" s="91">
        <f>+Production!AP30*Injection!$AM$2</f>
        <v>0</v>
      </c>
      <c r="AN30" s="91">
        <f>+Production!AQ30*$AN$2</f>
        <v>0</v>
      </c>
      <c r="AO30" s="91">
        <f>+Production!AR30*$AO$2</f>
        <v>0</v>
      </c>
      <c r="AP30" s="91">
        <f>+Production!AS30*$AP$2</f>
        <v>3024</v>
      </c>
      <c r="AQ30" s="91">
        <f>+Production!AT30*$AQ$2</f>
        <v>2912</v>
      </c>
      <c r="AR30" s="91">
        <f>+Production!AU30*$AR$2</f>
        <v>0</v>
      </c>
      <c r="AS30" s="91">
        <f>+Production!AV30*$AS$2</f>
        <v>0</v>
      </c>
      <c r="AT30" s="91">
        <f>+Production!AW30*$AT$2</f>
        <v>0</v>
      </c>
      <c r="AU30" s="91">
        <f>+Production!AX30*$AU$2</f>
        <v>0</v>
      </c>
      <c r="AV30" s="91">
        <f>+Production!AY30*$AV$2</f>
        <v>0</v>
      </c>
      <c r="AW30" s="91">
        <f>+Production!AZ30*$AW$2</f>
        <v>0</v>
      </c>
      <c r="AX30" s="91">
        <f>+Production!BA30*$AX$2</f>
        <v>0</v>
      </c>
      <c r="AY30" s="91">
        <f>+Production!BB30*$AY$2</f>
        <v>0</v>
      </c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3"/>
      <c r="BO30" s="93"/>
      <c r="BP30" s="91">
        <f t="shared" si="6"/>
        <v>280.8</v>
      </c>
      <c r="BQ30" s="91">
        <f t="shared" si="7"/>
        <v>280.8</v>
      </c>
      <c r="BR30" s="91">
        <f t="shared" si="8"/>
        <v>655.19999999999993</v>
      </c>
      <c r="BS30" s="91">
        <f t="shared" si="9"/>
        <v>655.19999999999993</v>
      </c>
      <c r="BT30" s="91">
        <f t="shared" si="10"/>
        <v>655.19999999999993</v>
      </c>
      <c r="BU30" s="91">
        <f t="shared" si="11"/>
        <v>655.19999999999993</v>
      </c>
      <c r="BV30" s="93"/>
      <c r="BW30" s="93"/>
      <c r="BX30" s="93"/>
      <c r="BY30" s="93"/>
      <c r="BZ30" s="93"/>
      <c r="CA30" s="94"/>
      <c r="CB30" s="94"/>
      <c r="CC30" s="94"/>
      <c r="CD30" s="94"/>
      <c r="CE30" s="94"/>
      <c r="CF30" s="94"/>
      <c r="CG30" s="99"/>
      <c r="CH30" s="99"/>
      <c r="CI30" s="99"/>
      <c r="CJ30" s="99"/>
      <c r="CK30" s="93">
        <f t="shared" si="12"/>
        <v>0</v>
      </c>
      <c r="CL30" s="93">
        <f t="shared" si="12"/>
        <v>0</v>
      </c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</row>
    <row r="31" spans="1:106">
      <c r="A31" s="50" t="s">
        <v>145</v>
      </c>
      <c r="B31" s="91">
        <f t="shared" si="5"/>
        <v>12321.6</v>
      </c>
      <c r="C31" s="97"/>
      <c r="D31" s="91">
        <f>+Production!D31*Injection!$D$2</f>
        <v>0</v>
      </c>
      <c r="E31" s="91">
        <f>+Production!E31*Injection!$E$2</f>
        <v>0</v>
      </c>
      <c r="F31" s="91">
        <f>+Production!F31*Injection!$F$2</f>
        <v>312</v>
      </c>
      <c r="G31" s="91">
        <f>+Production!G31*Injection!$G$2</f>
        <v>187.2</v>
      </c>
      <c r="H31" s="91">
        <f>+Production!H31*Injection!$H$2</f>
        <v>312</v>
      </c>
      <c r="I31" s="91">
        <f>+Production!I31*Injection!$I$2</f>
        <v>0</v>
      </c>
      <c r="J31" s="91">
        <f>+Production!J31*Injection!$J$2</f>
        <v>0</v>
      </c>
      <c r="K31" s="91">
        <f>+Production!K31*Injection!$K$2</f>
        <v>0</v>
      </c>
      <c r="L31" s="91">
        <f>+Production!L31*Injection!$L$2</f>
        <v>0</v>
      </c>
      <c r="M31" s="91">
        <f>+Production!M31*Injection!$M$2</f>
        <v>0</v>
      </c>
      <c r="N31" s="91">
        <f>+Production!N31*Injection!$N$2</f>
        <v>0</v>
      </c>
      <c r="O31" s="91">
        <f>+Production!O31*Injection!$O$2</f>
        <v>0</v>
      </c>
      <c r="P31" s="91">
        <f>+Production!P31*Injection!$P$2</f>
        <v>124.8</v>
      </c>
      <c r="Q31" s="91">
        <f>+Production!Q31*Injection!$Q$2</f>
        <v>124.8</v>
      </c>
      <c r="R31" s="91">
        <f>+Production!R31*Injection!$R$2</f>
        <v>187.2</v>
      </c>
      <c r="S31" s="91">
        <f>+Production!S31*Injection!$S$2</f>
        <v>187.2</v>
      </c>
      <c r="T31" s="91">
        <f>+Production!T31*$T$2</f>
        <v>187.2</v>
      </c>
      <c r="U31" s="91">
        <f>+Production!U31*$U$2</f>
        <v>187.2</v>
      </c>
      <c r="V31" s="91">
        <f>+Production!V31*$V$2</f>
        <v>0</v>
      </c>
      <c r="W31" s="91">
        <f>+Production!W31*$W$2</f>
        <v>1092</v>
      </c>
      <c r="X31" s="91">
        <f>+Production!X31*$X$2</f>
        <v>1092</v>
      </c>
      <c r="Y31" s="91">
        <f>+Production!Y31*$Y$2</f>
        <v>468</v>
      </c>
      <c r="Z31" s="91">
        <f>+Production!Z31*$Z$2</f>
        <v>468</v>
      </c>
      <c r="AA31" s="91">
        <f>+Production!AA31*$AA$2</f>
        <v>936</v>
      </c>
      <c r="AB31" s="91">
        <f>+Production!AB31*$AB$2</f>
        <v>936</v>
      </c>
      <c r="AC31" s="91"/>
      <c r="AD31" s="91"/>
      <c r="AE31" s="91"/>
      <c r="AF31" s="91"/>
      <c r="AG31" s="91"/>
      <c r="AH31" s="91"/>
      <c r="AI31" s="91"/>
      <c r="AJ31" s="91"/>
      <c r="AK31" s="91"/>
      <c r="AL31" s="91">
        <f>+Production!AO31*Injection!$AL$2</f>
        <v>0</v>
      </c>
      <c r="AM31" s="91">
        <f>+Production!AP31*Injection!$AM$2</f>
        <v>0</v>
      </c>
      <c r="AN31" s="91">
        <f>+Production!AQ31*$AN$2</f>
        <v>0</v>
      </c>
      <c r="AO31" s="91">
        <f>+Production!AR31*$AO$2</f>
        <v>0</v>
      </c>
      <c r="AP31" s="91">
        <f>+Production!AS31*$AP$2</f>
        <v>3024</v>
      </c>
      <c r="AQ31" s="91">
        <f>+Production!AT31*$AQ$2</f>
        <v>2496</v>
      </c>
      <c r="AR31" s="91">
        <f>+Production!AU31*$AR$2</f>
        <v>0</v>
      </c>
      <c r="AS31" s="91">
        <f>+Production!AV31*$AS$2</f>
        <v>0</v>
      </c>
      <c r="AT31" s="91">
        <f>+Production!AW31*$AT$2</f>
        <v>0</v>
      </c>
      <c r="AU31" s="91">
        <f>+Production!AX31*$AU$2</f>
        <v>0</v>
      </c>
      <c r="AV31" s="91">
        <f>+Production!AY31*$AV$2</f>
        <v>0</v>
      </c>
      <c r="AW31" s="100">
        <f>+Production!AZ31*$AW$2</f>
        <v>0</v>
      </c>
      <c r="AX31" s="100">
        <f>+Production!BA31*$AX$2</f>
        <v>0</v>
      </c>
      <c r="AY31" s="100">
        <f>+Production!BB31*$AY$2</f>
        <v>0</v>
      </c>
      <c r="AZ31" s="100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3"/>
      <c r="BO31" s="93"/>
      <c r="BP31" s="91">
        <f t="shared" si="6"/>
        <v>124.8</v>
      </c>
      <c r="BQ31" s="91">
        <f t="shared" si="7"/>
        <v>124.8</v>
      </c>
      <c r="BR31" s="91">
        <f t="shared" si="8"/>
        <v>187.2</v>
      </c>
      <c r="BS31" s="91">
        <f t="shared" si="9"/>
        <v>187.2</v>
      </c>
      <c r="BT31" s="91">
        <f t="shared" si="10"/>
        <v>187.2</v>
      </c>
      <c r="BU31" s="91">
        <f t="shared" si="11"/>
        <v>187.2</v>
      </c>
      <c r="BV31" s="93"/>
      <c r="BW31" s="93"/>
      <c r="BX31" s="93"/>
      <c r="BY31" s="93"/>
      <c r="BZ31" s="93"/>
      <c r="CA31" s="94"/>
      <c r="CB31" s="94"/>
      <c r="CC31" s="94"/>
      <c r="CD31" s="94"/>
      <c r="CE31" s="94"/>
      <c r="CF31" s="94"/>
      <c r="CG31" s="99"/>
      <c r="CH31" s="99"/>
      <c r="CI31" s="99"/>
      <c r="CJ31" s="99"/>
      <c r="CK31" s="93">
        <f t="shared" si="12"/>
        <v>0</v>
      </c>
      <c r="CL31" s="93">
        <f t="shared" si="12"/>
        <v>0</v>
      </c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</row>
    <row r="32" spans="1:106">
      <c r="A32" s="50" t="s">
        <v>146</v>
      </c>
      <c r="B32" s="91">
        <f t="shared" si="5"/>
        <v>35705.999999999985</v>
      </c>
      <c r="C32" s="97"/>
      <c r="D32" s="91">
        <f>+Production!D32*Injection!$D$2</f>
        <v>7363.2</v>
      </c>
      <c r="E32" s="91">
        <f>+Production!E32*Injection!$E$2</f>
        <v>8283.6</v>
      </c>
      <c r="F32" s="91">
        <f>+Production!F32*Injection!$F$2</f>
        <v>1170</v>
      </c>
      <c r="G32" s="91">
        <f>+Production!G32*Injection!$G$2</f>
        <v>702</v>
      </c>
      <c r="H32" s="91">
        <f>+Production!H32*Injection!$H$2</f>
        <v>1170</v>
      </c>
      <c r="I32" s="91">
        <f>+Production!I32*Injection!$I$2</f>
        <v>2074.7999999999997</v>
      </c>
      <c r="J32" s="91">
        <f>+Production!J32*Injection!$J$2</f>
        <v>1185.5999999999999</v>
      </c>
      <c r="K32" s="91">
        <f>+Production!K32*Injection!$K$2</f>
        <v>1185.5999999999999</v>
      </c>
      <c r="L32" s="91">
        <f>+Production!L32*Injection!$L$2</f>
        <v>187.2</v>
      </c>
      <c r="M32" s="91">
        <f>+Production!M32*Injection!$M$2</f>
        <v>156</v>
      </c>
      <c r="N32" s="91">
        <f>+Production!N32*Injection!$N$2</f>
        <v>280.79999999999995</v>
      </c>
      <c r="O32" s="91">
        <f>+Production!O32*Injection!$O$2</f>
        <v>187.2</v>
      </c>
      <c r="P32" s="91">
        <f>+Production!P32*Injection!$P$2</f>
        <v>124.8</v>
      </c>
      <c r="Q32" s="91">
        <f>+Production!Q32*Injection!$Q$2</f>
        <v>124.8</v>
      </c>
      <c r="R32" s="91">
        <f>+Production!R32*Injection!$R$2</f>
        <v>748.8</v>
      </c>
      <c r="S32" s="91">
        <f>+Production!S32*Injection!$S$2</f>
        <v>748.8</v>
      </c>
      <c r="T32" s="91">
        <f>+Production!T32*$T$2</f>
        <v>748.8</v>
      </c>
      <c r="U32" s="91">
        <f>+Production!U32*$U$2</f>
        <v>748.8</v>
      </c>
      <c r="V32" s="91">
        <f>+Production!V32*$V$2</f>
        <v>0</v>
      </c>
      <c r="W32" s="91">
        <f>+Production!W32*$W$2</f>
        <v>655.19999999999993</v>
      </c>
      <c r="X32" s="91">
        <f>+Production!X32*$X$2</f>
        <v>655.19999999999993</v>
      </c>
      <c r="Y32" s="91">
        <f>+Production!Y32*$Y$2</f>
        <v>280.79999999999995</v>
      </c>
      <c r="Z32" s="91">
        <f>+Production!Z32*$Z$2</f>
        <v>280.79999999999995</v>
      </c>
      <c r="AA32" s="91">
        <f>+Production!AA32*$AA$2</f>
        <v>561.59999999999991</v>
      </c>
      <c r="AB32" s="91">
        <f>+Production!AB32*$AB$2</f>
        <v>561.59999999999991</v>
      </c>
      <c r="AC32" s="91"/>
      <c r="AD32" s="91"/>
      <c r="AE32" s="91"/>
      <c r="AF32" s="91"/>
      <c r="AG32" s="91"/>
      <c r="AH32" s="91"/>
      <c r="AI32" s="91"/>
      <c r="AJ32" s="91"/>
      <c r="AK32" s="91"/>
      <c r="AL32" s="91">
        <f>+Production!AO32*Injection!$AL$2</f>
        <v>0</v>
      </c>
      <c r="AM32" s="91">
        <f>+Production!AP32*Injection!$AM$2</f>
        <v>0</v>
      </c>
      <c r="AN32" s="91">
        <f>+Production!AQ32*$AN$2</f>
        <v>0</v>
      </c>
      <c r="AO32" s="91">
        <f>+Production!AR32*$AO$2</f>
        <v>0</v>
      </c>
      <c r="AP32" s="91">
        <f>+Production!AS32*$AP$2</f>
        <v>3024</v>
      </c>
      <c r="AQ32" s="91">
        <f>+Production!AT32*$AQ$2</f>
        <v>2496</v>
      </c>
      <c r="AR32" s="91">
        <f>+Production!AU32*$AR$2</f>
        <v>0</v>
      </c>
      <c r="AS32" s="91">
        <f>+Production!AV32*$AS$2</f>
        <v>0</v>
      </c>
      <c r="AT32" s="91">
        <f>+Production!AW32*$AT$2</f>
        <v>0</v>
      </c>
      <c r="AU32" s="91">
        <f>+Production!AX32*$AU$2</f>
        <v>0</v>
      </c>
      <c r="AV32" s="91">
        <f>+Production!AY32*$AV$2</f>
        <v>0</v>
      </c>
      <c r="AW32" s="100">
        <f>+Production!AZ32*$AW$2</f>
        <v>0</v>
      </c>
      <c r="AX32" s="100">
        <f>+Production!BA32*$AX$2</f>
        <v>0</v>
      </c>
      <c r="AY32" s="100">
        <f>+Production!BB32*$AY$2</f>
        <v>0</v>
      </c>
      <c r="AZ32" s="100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3"/>
      <c r="BO32" s="93"/>
      <c r="BP32" s="91">
        <f t="shared" si="6"/>
        <v>124.8</v>
      </c>
      <c r="BQ32" s="91">
        <f t="shared" si="7"/>
        <v>124.8</v>
      </c>
      <c r="BR32" s="91">
        <f t="shared" si="8"/>
        <v>748.8</v>
      </c>
      <c r="BS32" s="91">
        <f t="shared" si="9"/>
        <v>748.8</v>
      </c>
      <c r="BT32" s="91">
        <f t="shared" si="10"/>
        <v>748.8</v>
      </c>
      <c r="BU32" s="91">
        <f t="shared" si="11"/>
        <v>748.8</v>
      </c>
      <c r="BV32" s="93"/>
      <c r="BW32" s="93"/>
      <c r="BX32" s="93"/>
      <c r="BY32" s="93"/>
      <c r="BZ32" s="93"/>
      <c r="CA32" s="94"/>
      <c r="CB32" s="94"/>
      <c r="CC32" s="94"/>
      <c r="CD32" s="94"/>
      <c r="CE32" s="94"/>
      <c r="CF32" s="94"/>
      <c r="CG32" s="93"/>
      <c r="CH32" s="93"/>
      <c r="CI32" s="93"/>
      <c r="CJ32" s="93"/>
      <c r="CK32" s="93">
        <f t="shared" si="12"/>
        <v>0</v>
      </c>
      <c r="CL32" s="93">
        <f t="shared" si="12"/>
        <v>0</v>
      </c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</row>
    <row r="33" spans="1:106">
      <c r="A33" s="50" t="s">
        <v>147</v>
      </c>
      <c r="B33" s="91">
        <f t="shared" si="5"/>
        <v>16174.8</v>
      </c>
      <c r="C33" s="97"/>
      <c r="D33" s="91">
        <f>+Production!D33*Injection!$D$2</f>
        <v>624</v>
      </c>
      <c r="E33" s="91">
        <f>+Production!E33*Injection!$E$2</f>
        <v>702</v>
      </c>
      <c r="F33" s="91">
        <f>+Production!F33*Injection!$F$2</f>
        <v>1404</v>
      </c>
      <c r="G33" s="91">
        <f>+Production!G33*Injection!$G$2</f>
        <v>842.40000000000009</v>
      </c>
      <c r="H33" s="91">
        <f>+Production!H33*Injection!$H$2</f>
        <v>1404</v>
      </c>
      <c r="I33" s="91">
        <f>+Production!I33*Injection!$I$2</f>
        <v>1747.2000000000003</v>
      </c>
      <c r="J33" s="91">
        <f>+Production!J33*Injection!$J$2</f>
        <v>998.40000000000009</v>
      </c>
      <c r="K33" s="91">
        <f>+Production!K33*Injection!$K$2</f>
        <v>748.8</v>
      </c>
      <c r="L33" s="91">
        <f>+Production!L33*Injection!$L$2</f>
        <v>0</v>
      </c>
      <c r="M33" s="91">
        <f>+Production!M33*Injection!$M$2</f>
        <v>0</v>
      </c>
      <c r="N33" s="91">
        <f>+Production!N33*Injection!$N$2</f>
        <v>0</v>
      </c>
      <c r="O33" s="91">
        <f>+Production!O33*Injection!$O$2</f>
        <v>0</v>
      </c>
      <c r="P33" s="91">
        <f>+Production!P33*Injection!$P$2</f>
        <v>93.6</v>
      </c>
      <c r="Q33" s="91">
        <f>+Production!Q33*Injection!$Q$2</f>
        <v>93.6</v>
      </c>
      <c r="R33" s="91">
        <f>+Production!R33*Injection!$R$2</f>
        <v>0</v>
      </c>
      <c r="S33" s="91">
        <f>+Production!S33*Injection!$S$2</f>
        <v>0</v>
      </c>
      <c r="T33" s="91">
        <f>+Production!T33*$T$2</f>
        <v>0</v>
      </c>
      <c r="U33" s="91">
        <f>+Production!U33*$U$2</f>
        <v>0</v>
      </c>
      <c r="V33" s="91">
        <f>+Production!V33*$V$2</f>
        <v>0</v>
      </c>
      <c r="W33" s="91">
        <f>+Production!W33*$W$2</f>
        <v>436.8</v>
      </c>
      <c r="X33" s="91">
        <f>+Production!X33*$X$2</f>
        <v>436.8</v>
      </c>
      <c r="Y33" s="91">
        <f>+Production!Y33*$Y$2</f>
        <v>187.2</v>
      </c>
      <c r="Z33" s="91">
        <f>+Production!Z33*$Z$2</f>
        <v>187.2</v>
      </c>
      <c r="AA33" s="91">
        <f>+Production!AA33*$AA$2</f>
        <v>374.4</v>
      </c>
      <c r="AB33" s="91">
        <f>+Production!AB33*$AB$2</f>
        <v>374.4</v>
      </c>
      <c r="AC33" s="91"/>
      <c r="AD33" s="91"/>
      <c r="AE33" s="91"/>
      <c r="AF33" s="91"/>
      <c r="AG33" s="91"/>
      <c r="AH33" s="91"/>
      <c r="AI33" s="91"/>
      <c r="AJ33" s="91"/>
      <c r="AK33" s="91"/>
      <c r="AL33" s="91">
        <f>+Production!AO33*Injection!$AL$2</f>
        <v>0</v>
      </c>
      <c r="AM33" s="91">
        <f>+Production!AP33*Injection!$AM$2</f>
        <v>0</v>
      </c>
      <c r="AN33" s="91">
        <f>+Production!AQ33*$AN$2</f>
        <v>0</v>
      </c>
      <c r="AO33" s="91">
        <f>+Production!AR33*$AO$2</f>
        <v>0</v>
      </c>
      <c r="AP33" s="91">
        <f>+Production!AS33*$AP$2</f>
        <v>3024</v>
      </c>
      <c r="AQ33" s="91">
        <f>+Production!AT33*$AQ$2</f>
        <v>2496</v>
      </c>
      <c r="AR33" s="91">
        <f>+Production!AU33*$AR$2</f>
        <v>0</v>
      </c>
      <c r="AS33" s="91">
        <f>+Production!AV33*$AS$2</f>
        <v>0</v>
      </c>
      <c r="AT33" s="91">
        <f>+Production!AW33*$AT$2</f>
        <v>0</v>
      </c>
      <c r="AU33" s="91">
        <f>+Production!AX33*$AU$2</f>
        <v>0</v>
      </c>
      <c r="AV33" s="91">
        <f>+Production!AY33*$AV$2</f>
        <v>0</v>
      </c>
      <c r="AW33" s="91">
        <f>+Production!AZ33*$AW$2</f>
        <v>0</v>
      </c>
      <c r="AX33" s="91">
        <f>+Production!BA33*$AX$2</f>
        <v>0</v>
      </c>
      <c r="AY33" s="91">
        <f>+Production!BB33*$AY$2</f>
        <v>0</v>
      </c>
      <c r="AZ33" s="100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3"/>
      <c r="BO33" s="93"/>
      <c r="BP33" s="91">
        <f t="shared" si="6"/>
        <v>93.6</v>
      </c>
      <c r="BQ33" s="91">
        <f t="shared" si="7"/>
        <v>93.6</v>
      </c>
      <c r="BR33" s="91">
        <f t="shared" si="8"/>
        <v>0</v>
      </c>
      <c r="BS33" s="91">
        <f t="shared" si="9"/>
        <v>0</v>
      </c>
      <c r="BT33" s="91">
        <f t="shared" si="10"/>
        <v>0</v>
      </c>
      <c r="BU33" s="91">
        <f t="shared" si="11"/>
        <v>0</v>
      </c>
      <c r="BV33" s="93"/>
      <c r="BW33" s="93"/>
      <c r="BX33" s="93"/>
      <c r="BY33" s="93"/>
      <c r="BZ33" s="93"/>
      <c r="CA33" s="94"/>
      <c r="CB33" s="94"/>
      <c r="CC33" s="94"/>
      <c r="CD33" s="94"/>
      <c r="CE33" s="94"/>
      <c r="CF33" s="94"/>
      <c r="CG33" s="93"/>
      <c r="CH33" s="93"/>
      <c r="CI33" s="93"/>
      <c r="CJ33" s="93"/>
      <c r="CK33" s="93">
        <f t="shared" si="12"/>
        <v>0</v>
      </c>
      <c r="CL33" s="93">
        <f t="shared" si="12"/>
        <v>0</v>
      </c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</row>
    <row r="34" spans="1:106">
      <c r="A34" s="50" t="s">
        <v>148</v>
      </c>
      <c r="B34" s="91">
        <f t="shared" si="5"/>
        <v>21874.400000000001</v>
      </c>
      <c r="C34" s="97"/>
      <c r="D34" s="91">
        <f>+Production!D34*Injection!$D$2</f>
        <v>1497.6</v>
      </c>
      <c r="E34" s="91">
        <f>+Production!E34*Injection!$E$2</f>
        <v>1684.8</v>
      </c>
      <c r="F34" s="91">
        <f>+Production!F34*Injection!$F$2</f>
        <v>234</v>
      </c>
      <c r="G34" s="91">
        <f>+Production!G34*Injection!$G$2</f>
        <v>140.39999999999998</v>
      </c>
      <c r="H34" s="91">
        <f>+Production!H34*Injection!$H$2</f>
        <v>234</v>
      </c>
      <c r="I34" s="91">
        <f>+Production!I34*Injection!$I$2</f>
        <v>1965.6000000000001</v>
      </c>
      <c r="J34" s="91">
        <f>+Production!J34*Injection!$J$2</f>
        <v>1123.2</v>
      </c>
      <c r="K34" s="91">
        <f>+Production!K34*Injection!$K$2</f>
        <v>561.59999999999991</v>
      </c>
      <c r="L34" s="91">
        <f>+Production!L34*Injection!$L$2</f>
        <v>280.79999999999995</v>
      </c>
      <c r="M34" s="91">
        <f>+Production!M34*Injection!$M$2</f>
        <v>234</v>
      </c>
      <c r="N34" s="91">
        <f>+Production!N34*Injection!$N$2</f>
        <v>280.79999999999995</v>
      </c>
      <c r="O34" s="91">
        <f>+Production!O34*Injection!$O$2</f>
        <v>187.2</v>
      </c>
      <c r="P34" s="91">
        <f>+Production!P34*Injection!$P$2</f>
        <v>93.6</v>
      </c>
      <c r="Q34" s="91">
        <f>+Production!Q34*Injection!$Q$2</f>
        <v>93.6</v>
      </c>
      <c r="R34" s="91">
        <f>+Production!R34*Injection!$R$2</f>
        <v>0</v>
      </c>
      <c r="S34" s="91">
        <f>+Production!S34*Injection!$S$2</f>
        <v>0</v>
      </c>
      <c r="T34" s="91">
        <f>+Production!T34*$T$2</f>
        <v>0</v>
      </c>
      <c r="U34" s="91">
        <f>+Production!U34*$U$2</f>
        <v>0</v>
      </c>
      <c r="V34" s="91">
        <f>+Production!V34*$V$2</f>
        <v>0</v>
      </c>
      <c r="W34" s="91">
        <f>+Production!W34*$W$2</f>
        <v>655.19999999999993</v>
      </c>
      <c r="X34" s="91">
        <f>+Production!X34*$X$2</f>
        <v>655.19999999999993</v>
      </c>
      <c r="Y34" s="91">
        <f>+Production!Y34*$Y$2</f>
        <v>280.79999999999995</v>
      </c>
      <c r="Z34" s="91">
        <f>+Production!Z34*$Z$2</f>
        <v>280.79999999999995</v>
      </c>
      <c r="AA34" s="91">
        <f>+Production!AA34*$AA$2</f>
        <v>561.59999999999991</v>
      </c>
      <c r="AB34" s="91">
        <f>+Production!AB34*$AB$2</f>
        <v>561.59999999999991</v>
      </c>
      <c r="AC34" s="91"/>
      <c r="AD34" s="91"/>
      <c r="AE34" s="91"/>
      <c r="AF34" s="91"/>
      <c r="AG34" s="91"/>
      <c r="AH34" s="91"/>
      <c r="AI34" s="91"/>
      <c r="AJ34" s="91"/>
      <c r="AK34" s="91"/>
      <c r="AL34" s="91">
        <f>+Production!AO34*Injection!$AL$2</f>
        <v>0</v>
      </c>
      <c r="AM34" s="91">
        <f>+Production!AP34*Injection!$AM$2</f>
        <v>0</v>
      </c>
      <c r="AN34" s="91">
        <f>+Production!AQ34*$AN$2</f>
        <v>0</v>
      </c>
      <c r="AO34" s="91">
        <f>+Production!AR34*$AO$2</f>
        <v>0</v>
      </c>
      <c r="AP34" s="91">
        <f>+Production!AS34*$AP$2</f>
        <v>3024</v>
      </c>
      <c r="AQ34" s="91">
        <f>+Production!AT34*$AQ$2</f>
        <v>2496</v>
      </c>
      <c r="AR34" s="91">
        <f>+Production!AU34*$AR$2</f>
        <v>0</v>
      </c>
      <c r="AS34" s="91">
        <f>+Production!AV34*$AS$2</f>
        <v>0</v>
      </c>
      <c r="AT34" s="91">
        <f>+Production!AW34*$AT$2</f>
        <v>324</v>
      </c>
      <c r="AU34" s="91">
        <f>+Production!AX34*$AU$2</f>
        <v>344</v>
      </c>
      <c r="AV34" s="91">
        <f>+Production!AY34*$AV$2</f>
        <v>960</v>
      </c>
      <c r="AW34" s="91">
        <f>+Production!AZ34*$AW$2</f>
        <v>1080</v>
      </c>
      <c r="AX34" s="91">
        <f>+Production!BA34*$AX$2</f>
        <v>960</v>
      </c>
      <c r="AY34" s="91">
        <f>+Production!BB34*$AY$2</f>
        <v>1080</v>
      </c>
      <c r="AZ34" s="100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3"/>
      <c r="BO34" s="93"/>
      <c r="BP34" s="91">
        <f t="shared" si="6"/>
        <v>417.6</v>
      </c>
      <c r="BQ34" s="91">
        <f t="shared" si="7"/>
        <v>437.6</v>
      </c>
      <c r="BR34" s="91">
        <f t="shared" si="8"/>
        <v>960</v>
      </c>
      <c r="BS34" s="91">
        <f t="shared" si="9"/>
        <v>1080</v>
      </c>
      <c r="BT34" s="91">
        <f t="shared" si="10"/>
        <v>960</v>
      </c>
      <c r="BU34" s="91">
        <f t="shared" si="11"/>
        <v>1080</v>
      </c>
      <c r="BV34" s="93"/>
      <c r="BW34" s="93"/>
      <c r="BX34" s="93"/>
      <c r="BY34" s="93"/>
      <c r="BZ34" s="93"/>
      <c r="CA34" s="94"/>
      <c r="CB34" s="94"/>
      <c r="CC34" s="94"/>
      <c r="CD34" s="94"/>
      <c r="CE34" s="94"/>
      <c r="CF34" s="94"/>
      <c r="CG34" s="93"/>
      <c r="CH34" s="93"/>
      <c r="CI34" s="93"/>
      <c r="CJ34" s="93"/>
      <c r="CK34" s="93">
        <f t="shared" si="12"/>
        <v>0</v>
      </c>
      <c r="CL34" s="93">
        <f t="shared" si="12"/>
        <v>0</v>
      </c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</row>
    <row r="35" spans="1:106">
      <c r="A35" s="50" t="s">
        <v>149</v>
      </c>
      <c r="B35" s="91">
        <f t="shared" si="5"/>
        <v>23462.400000000001</v>
      </c>
      <c r="C35" s="97"/>
      <c r="D35" s="91">
        <f>+Production!D35*Injection!$D$2</f>
        <v>6489.6</v>
      </c>
      <c r="E35" s="91">
        <f>+Production!E35*Injection!$E$2</f>
        <v>7300.8</v>
      </c>
      <c r="F35" s="91">
        <f>+Production!F35*Injection!$F$2</f>
        <v>1715.9999999999995</v>
      </c>
      <c r="G35" s="91">
        <f>+Production!G35*Injection!$G$2</f>
        <v>842.40000000000009</v>
      </c>
      <c r="H35" s="91">
        <f>+Production!H35*Injection!$H$2</f>
        <v>1404</v>
      </c>
      <c r="I35" s="91">
        <f>+Production!I35*Injection!$I$2</f>
        <v>1419.6</v>
      </c>
      <c r="J35" s="91">
        <f>+Production!J35*Injection!$J$2</f>
        <v>811.19999999999993</v>
      </c>
      <c r="K35" s="91">
        <f>+Production!K35*Injection!$K$2</f>
        <v>187.2</v>
      </c>
      <c r="L35" s="91">
        <f>+Production!L35*Injection!$L$2</f>
        <v>468</v>
      </c>
      <c r="M35" s="91">
        <f>+Production!M35*Injection!$M$2</f>
        <v>390</v>
      </c>
      <c r="N35" s="91">
        <f>+Production!N35*Injection!$N$2</f>
        <v>187.2</v>
      </c>
      <c r="O35" s="91">
        <f>+Production!O35*Injection!$O$2</f>
        <v>124.8</v>
      </c>
      <c r="P35" s="91">
        <f>+Production!P35*Injection!$P$2</f>
        <v>124.8</v>
      </c>
      <c r="Q35" s="91">
        <f>+Production!Q35*Injection!$Q$2</f>
        <v>124.8</v>
      </c>
      <c r="R35" s="91">
        <f>+Production!R35*Injection!$R$2</f>
        <v>468</v>
      </c>
      <c r="S35" s="91">
        <f>+Production!S35*Injection!$S$2</f>
        <v>468</v>
      </c>
      <c r="T35" s="91">
        <f>+Production!T35*$T$2</f>
        <v>468</v>
      </c>
      <c r="U35" s="91">
        <f>+Production!U35*$U$2</f>
        <v>468</v>
      </c>
      <c r="V35" s="91">
        <f>+Production!V35*$V$2</f>
        <v>0</v>
      </c>
      <c r="W35" s="91">
        <f>+Production!W35*$W$2</f>
        <v>0</v>
      </c>
      <c r="X35" s="91">
        <f>+Production!X35*$X$2</f>
        <v>0</v>
      </c>
      <c r="Y35" s="91">
        <f>+Production!Y35*$Y$2</f>
        <v>0</v>
      </c>
      <c r="Z35" s="91">
        <f>+Production!Z35*$Z$2</f>
        <v>0</v>
      </c>
      <c r="AA35" s="91">
        <f>+Production!AA35*$AA$2</f>
        <v>0</v>
      </c>
      <c r="AB35" s="91">
        <f>+Production!AB35*$AB$2</f>
        <v>0</v>
      </c>
      <c r="AC35" s="91"/>
      <c r="AD35" s="91"/>
      <c r="AE35" s="91"/>
      <c r="AF35" s="91"/>
      <c r="AG35" s="91"/>
      <c r="AH35" s="91"/>
      <c r="AI35" s="91"/>
      <c r="AJ35" s="91"/>
      <c r="AK35" s="91"/>
      <c r="AL35" s="91">
        <f>+Production!AO35*Injection!$AL$2</f>
        <v>0</v>
      </c>
      <c r="AM35" s="91">
        <f>+Production!AP35*Injection!$AM$2</f>
        <v>0</v>
      </c>
      <c r="AN35" s="91">
        <f>+Production!AQ35*$AN$2</f>
        <v>0</v>
      </c>
      <c r="AO35" s="91">
        <f>+Production!AR35*$AO$2</f>
        <v>0</v>
      </c>
      <c r="AP35" s="91">
        <f>+Production!AS35*$AP$2</f>
        <v>0</v>
      </c>
      <c r="AQ35" s="91">
        <f>+Production!AT35*$AQ$2</f>
        <v>0</v>
      </c>
      <c r="AR35" s="91">
        <f>+Production!AU35*$AR$2</f>
        <v>0</v>
      </c>
      <c r="AS35" s="91">
        <f>+Production!AV35*$AS$2</f>
        <v>0</v>
      </c>
      <c r="AT35" s="91">
        <f>+Production!AW35*$AT$2</f>
        <v>0</v>
      </c>
      <c r="AU35" s="91">
        <f>+Production!AX35*$AU$2</f>
        <v>0</v>
      </c>
      <c r="AV35" s="91">
        <f>+Production!AY35*$AV$2</f>
        <v>0</v>
      </c>
      <c r="AW35" s="91">
        <f>+Production!AZ35*$AW$2</f>
        <v>0</v>
      </c>
      <c r="AX35" s="91">
        <f>+Production!BA35*$AX$2</f>
        <v>0</v>
      </c>
      <c r="AY35" s="91">
        <f>+Production!BB35*$AY$2</f>
        <v>0</v>
      </c>
      <c r="AZ35" s="100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3"/>
      <c r="BO35" s="93"/>
      <c r="BP35" s="91">
        <f t="shared" si="6"/>
        <v>124.8</v>
      </c>
      <c r="BQ35" s="91">
        <f t="shared" si="7"/>
        <v>124.8</v>
      </c>
      <c r="BR35" s="91">
        <f t="shared" si="8"/>
        <v>468</v>
      </c>
      <c r="BS35" s="91">
        <f t="shared" si="9"/>
        <v>468</v>
      </c>
      <c r="BT35" s="91">
        <f t="shared" si="10"/>
        <v>468</v>
      </c>
      <c r="BU35" s="91">
        <f t="shared" si="11"/>
        <v>468</v>
      </c>
      <c r="BV35" s="93"/>
      <c r="BW35" s="93"/>
      <c r="BX35" s="93"/>
      <c r="BY35" s="93"/>
      <c r="BZ35" s="93"/>
      <c r="CA35" s="94"/>
      <c r="CB35" s="94"/>
      <c r="CC35" s="94"/>
      <c r="CD35" s="94"/>
      <c r="CE35" s="94"/>
      <c r="CF35" s="94"/>
      <c r="CG35" s="93"/>
      <c r="CH35" s="93"/>
      <c r="CI35" s="93"/>
      <c r="CJ35" s="93"/>
      <c r="CK35" s="93">
        <f t="shared" si="12"/>
        <v>0</v>
      </c>
      <c r="CL35" s="93">
        <f t="shared" si="12"/>
        <v>0</v>
      </c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</row>
    <row r="36" spans="1:106">
      <c r="A36" s="50" t="s">
        <v>150</v>
      </c>
      <c r="B36" s="91">
        <f t="shared" si="5"/>
        <v>30933.199999999997</v>
      </c>
      <c r="C36" s="97"/>
      <c r="D36" s="91">
        <f>+Production!D36*Injection!$D$2</f>
        <v>3868.7999999999997</v>
      </c>
      <c r="E36" s="91">
        <f>+Production!E36*Injection!$E$2</f>
        <v>4492.8</v>
      </c>
      <c r="F36" s="91">
        <f>+Production!F36*Injection!$F$2</f>
        <v>156</v>
      </c>
      <c r="G36" s="91">
        <f>+Production!G36*Injection!$G$2</f>
        <v>93.6</v>
      </c>
      <c r="H36" s="91">
        <f>+Production!H36*Injection!$H$2</f>
        <v>234</v>
      </c>
      <c r="I36" s="91">
        <f>+Production!I36*Injection!$I$2</f>
        <v>1201.2</v>
      </c>
      <c r="J36" s="91">
        <f>+Production!J36*Injection!$J$2</f>
        <v>686.4</v>
      </c>
      <c r="K36" s="91">
        <f>+Production!K36*Injection!$K$2</f>
        <v>499.2</v>
      </c>
      <c r="L36" s="91">
        <f>+Production!L36*Injection!$L$2</f>
        <v>0</v>
      </c>
      <c r="M36" s="91">
        <f>+Production!M36*Injection!$M$2</f>
        <v>78</v>
      </c>
      <c r="N36" s="91">
        <f>+Production!N36*Injection!$N$2</f>
        <v>280.79999999999995</v>
      </c>
      <c r="O36" s="91">
        <f>+Production!O36*Injection!$O$2</f>
        <v>187.2</v>
      </c>
      <c r="P36" s="91">
        <f>+Production!P36*Injection!$P$2</f>
        <v>0</v>
      </c>
      <c r="Q36" s="91">
        <f>+Production!Q36*Injection!$Q$2</f>
        <v>0</v>
      </c>
      <c r="R36" s="91">
        <f>+Production!R36*Injection!$R$2</f>
        <v>280.79999999999995</v>
      </c>
      <c r="S36" s="91">
        <f>+Production!S36*Injection!$S$2</f>
        <v>280.79999999999995</v>
      </c>
      <c r="T36" s="91">
        <f>+Production!T36*$T$2</f>
        <v>280.79999999999995</v>
      </c>
      <c r="U36" s="91">
        <f>+Production!U36*$U$2</f>
        <v>280.79999999999995</v>
      </c>
      <c r="V36" s="91">
        <f>+Production!V36*$V$2</f>
        <v>0</v>
      </c>
      <c r="W36" s="91">
        <f>+Production!W36*$W$2</f>
        <v>0</v>
      </c>
      <c r="X36" s="91">
        <f>+Production!X36*$X$2</f>
        <v>0</v>
      </c>
      <c r="Y36" s="91">
        <f>+Production!Y36*$Y$2</f>
        <v>0</v>
      </c>
      <c r="Z36" s="91">
        <f>+Production!Z36*$Z$2</f>
        <v>0</v>
      </c>
      <c r="AA36" s="91">
        <f>+Production!AA36*$AA$2</f>
        <v>0</v>
      </c>
      <c r="AB36" s="91">
        <f>+Production!AB36*$AB$2</f>
        <v>0</v>
      </c>
      <c r="AC36" s="91"/>
      <c r="AD36" s="91"/>
      <c r="AE36" s="91"/>
      <c r="AF36" s="91"/>
      <c r="AG36" s="91"/>
      <c r="AH36" s="91"/>
      <c r="AI36" s="91"/>
      <c r="AJ36" s="91"/>
      <c r="AK36" s="91"/>
      <c r="AL36" s="91">
        <f>+Production!AO36*Injection!$AL$2</f>
        <v>756</v>
      </c>
      <c r="AM36" s="91">
        <f>+Production!AP36*Injection!$AM$2</f>
        <v>1360</v>
      </c>
      <c r="AN36" s="91">
        <f>+Production!AQ36*$AN$2</f>
        <v>0</v>
      </c>
      <c r="AO36" s="91">
        <f>+Production!AR36*$AO$2</f>
        <v>0</v>
      </c>
      <c r="AP36" s="91">
        <f>+Production!AS36*$AP$2</f>
        <v>6048</v>
      </c>
      <c r="AQ36" s="91">
        <f>+Production!AT36*$AQ$2</f>
        <v>5408</v>
      </c>
      <c r="AR36" s="91">
        <f>+Production!AU36*$AR$2</f>
        <v>406</v>
      </c>
      <c r="AS36" s="91">
        <f>+Production!AV36*$AS$2</f>
        <v>456</v>
      </c>
      <c r="AT36" s="91">
        <f>+Production!AW36*$AT$2</f>
        <v>432</v>
      </c>
      <c r="AU36" s="91">
        <f>+Production!AX36*$AU$2</f>
        <v>430</v>
      </c>
      <c r="AV36" s="91">
        <f>+Production!AY36*$AV$2</f>
        <v>720</v>
      </c>
      <c r="AW36" s="91">
        <f>+Production!AZ36*$AW$2</f>
        <v>648</v>
      </c>
      <c r="AX36" s="91">
        <f>+Production!BA36*$AX$2</f>
        <v>720</v>
      </c>
      <c r="AY36" s="91">
        <f>+Production!BB36*$AY$2</f>
        <v>648</v>
      </c>
      <c r="AZ36" s="100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3"/>
      <c r="BO36" s="93"/>
      <c r="BP36" s="91">
        <f t="shared" si="6"/>
        <v>432</v>
      </c>
      <c r="BQ36" s="91">
        <f t="shared" si="7"/>
        <v>430</v>
      </c>
      <c r="BR36" s="91">
        <f t="shared" si="8"/>
        <v>1000.8</v>
      </c>
      <c r="BS36" s="91">
        <f t="shared" si="9"/>
        <v>928.8</v>
      </c>
      <c r="BT36" s="91">
        <f t="shared" si="10"/>
        <v>1000.8</v>
      </c>
      <c r="BU36" s="91">
        <f t="shared" si="11"/>
        <v>928.8</v>
      </c>
      <c r="BV36" s="93"/>
      <c r="BW36" s="93"/>
      <c r="BX36" s="93"/>
      <c r="BY36" s="93"/>
      <c r="BZ36" s="93"/>
      <c r="CA36" s="94"/>
      <c r="CB36" s="94"/>
      <c r="CC36" s="94"/>
      <c r="CD36" s="94"/>
      <c r="CE36" s="94"/>
      <c r="CF36" s="94"/>
      <c r="CG36" s="93"/>
      <c r="CH36" s="93"/>
      <c r="CI36" s="93"/>
      <c r="CJ36" s="93"/>
      <c r="CK36" s="93">
        <f t="shared" si="12"/>
        <v>0</v>
      </c>
      <c r="CL36" s="93">
        <f t="shared" si="12"/>
        <v>0</v>
      </c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</row>
    <row r="37" spans="1:106" s="105" customFormat="1">
      <c r="A37" s="50" t="s">
        <v>151</v>
      </c>
      <c r="B37" s="91">
        <f t="shared" ref="B37:B71" si="13">SUM(D37:BJ37)</f>
        <v>23792</v>
      </c>
      <c r="C37" s="92"/>
      <c r="D37" s="101">
        <f>+Production!D37*Injection!$D$2</f>
        <v>0</v>
      </c>
      <c r="E37" s="101">
        <f>+Production!E37*Injection!$E$2</f>
        <v>0</v>
      </c>
      <c r="F37" s="101">
        <f>+Production!F37*Injection!$F$2</f>
        <v>0</v>
      </c>
      <c r="G37" s="101">
        <f>+Production!G37*Injection!$G$2</f>
        <v>0</v>
      </c>
      <c r="H37" s="101">
        <f>+Production!H37*Injection!$H$2</f>
        <v>0</v>
      </c>
      <c r="I37" s="101">
        <f>+Production!I37*Injection!$I$2</f>
        <v>0</v>
      </c>
      <c r="J37" s="101">
        <f>+Production!J37*Injection!$J$2</f>
        <v>0</v>
      </c>
      <c r="K37" s="101">
        <f>+Production!K37*Injection!$K$2</f>
        <v>0</v>
      </c>
      <c r="L37" s="91">
        <f>+Production!L37*Injection!$L$2</f>
        <v>280.79999999999995</v>
      </c>
      <c r="M37" s="91">
        <f>+Production!M37*Injection!$M$2</f>
        <v>156</v>
      </c>
      <c r="N37" s="91">
        <f>+Production!N37*Injection!$N$2</f>
        <v>187.2</v>
      </c>
      <c r="O37" s="91">
        <f>+Production!O37*Injection!$O$2</f>
        <v>124.8</v>
      </c>
      <c r="P37" s="91">
        <f>+Production!P37*Injection!$P$2</f>
        <v>0</v>
      </c>
      <c r="Q37" s="91">
        <f>+Production!Q37*Injection!$Q$2</f>
        <v>0</v>
      </c>
      <c r="R37" s="91">
        <f>+Production!R37*Injection!$R$2</f>
        <v>0</v>
      </c>
      <c r="S37" s="91">
        <f>+Production!S37*Injection!$S$2</f>
        <v>0</v>
      </c>
      <c r="T37" s="91">
        <f>+Production!T37*$T$2</f>
        <v>0</v>
      </c>
      <c r="U37" s="91">
        <f>+Production!U37*$U$2</f>
        <v>0</v>
      </c>
      <c r="V37" s="91">
        <f>+Production!V37*$V$2</f>
        <v>0</v>
      </c>
      <c r="W37" s="91">
        <f>+Production!W37*$W$2</f>
        <v>1092</v>
      </c>
      <c r="X37" s="91">
        <f>+Production!X37*$X$2</f>
        <v>873.6</v>
      </c>
      <c r="Y37" s="91">
        <f>+Production!Y37*$Y$2</f>
        <v>327.60000000000002</v>
      </c>
      <c r="Z37" s="91">
        <f>+Production!Z37*$Z$2</f>
        <v>374.4</v>
      </c>
      <c r="AA37" s="91">
        <f>+Production!AA37*$AA$2</f>
        <v>748.8</v>
      </c>
      <c r="AB37" s="91">
        <f>+Production!AB37*$AB$2</f>
        <v>748.8</v>
      </c>
      <c r="AC37" s="91"/>
      <c r="AD37" s="91"/>
      <c r="AE37" s="91"/>
      <c r="AF37" s="91"/>
      <c r="AG37" s="91"/>
      <c r="AH37" s="91"/>
      <c r="AI37" s="91"/>
      <c r="AJ37" s="91"/>
      <c r="AK37" s="91"/>
      <c r="AL37" s="91">
        <f>+Production!AO37*Injection!$AL$2</f>
        <v>6552</v>
      </c>
      <c r="AM37" s="91">
        <f>+Production!AP37*Injection!$AM$2</f>
        <v>6800</v>
      </c>
      <c r="AN37" s="91">
        <f>+Production!AQ37*$AN$2</f>
        <v>0</v>
      </c>
      <c r="AO37" s="91">
        <f>+Production!AR37*$AO$2</f>
        <v>0</v>
      </c>
      <c r="AP37" s="91">
        <f>+Production!AS37*$AP$2</f>
        <v>0</v>
      </c>
      <c r="AQ37" s="91">
        <f>+Production!AT37*$AQ$2</f>
        <v>0</v>
      </c>
      <c r="AR37" s="91">
        <f>+Production!AU37*$AR$2</f>
        <v>812</v>
      </c>
      <c r="AS37" s="91">
        <f>+Production!AV37*$AS$2</f>
        <v>684</v>
      </c>
      <c r="AT37" s="91">
        <f>+Production!AW37*$AT$2</f>
        <v>432</v>
      </c>
      <c r="AU37" s="91">
        <f>+Production!AX37*$AU$2</f>
        <v>430</v>
      </c>
      <c r="AV37" s="91">
        <f>+Production!AY37*$AV$2</f>
        <v>720</v>
      </c>
      <c r="AW37" s="91">
        <f>+Production!AZ37*$AW$2</f>
        <v>864</v>
      </c>
      <c r="AX37" s="91">
        <f>+Production!BA37*$AX$2</f>
        <v>720</v>
      </c>
      <c r="AY37" s="91">
        <f>+Production!BB37*$AY$2</f>
        <v>864</v>
      </c>
      <c r="AZ37" s="100"/>
      <c r="BA37" s="101"/>
      <c r="BB37" s="101"/>
      <c r="BC37" s="101"/>
      <c r="BD37" s="101"/>
      <c r="BE37" s="101"/>
      <c r="BF37" s="101"/>
      <c r="BG37" s="101"/>
      <c r="BH37" s="91"/>
      <c r="BI37" s="91"/>
      <c r="BJ37" s="91"/>
      <c r="BK37" s="91"/>
      <c r="BL37" s="91"/>
      <c r="BM37" s="91"/>
      <c r="BN37" s="102"/>
      <c r="BO37" s="102"/>
      <c r="BP37" s="101">
        <f t="shared" si="6"/>
        <v>432</v>
      </c>
      <c r="BQ37" s="101">
        <f t="shared" si="7"/>
        <v>430</v>
      </c>
      <c r="BR37" s="101">
        <f t="shared" si="8"/>
        <v>720</v>
      </c>
      <c r="BS37" s="101">
        <f t="shared" si="9"/>
        <v>864</v>
      </c>
      <c r="BT37" s="101">
        <f t="shared" si="10"/>
        <v>720</v>
      </c>
      <c r="BU37" s="101">
        <f t="shared" si="11"/>
        <v>864</v>
      </c>
      <c r="BV37" s="102"/>
      <c r="BW37" s="102"/>
      <c r="BX37" s="102"/>
      <c r="BY37" s="102"/>
      <c r="BZ37" s="102"/>
      <c r="CA37" s="103"/>
      <c r="CB37" s="103"/>
      <c r="CC37" s="103"/>
      <c r="CD37" s="103"/>
      <c r="CE37" s="103"/>
      <c r="CF37" s="103"/>
      <c r="CG37" s="102"/>
      <c r="CH37" s="102"/>
      <c r="CI37" s="102"/>
      <c r="CJ37" s="102"/>
      <c r="CK37" s="102">
        <f t="shared" si="12"/>
        <v>0</v>
      </c>
      <c r="CL37" s="102">
        <f t="shared" si="12"/>
        <v>0</v>
      </c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</row>
    <row r="38" spans="1:106">
      <c r="A38" s="50" t="s">
        <v>152</v>
      </c>
      <c r="B38" s="91">
        <f t="shared" si="13"/>
        <v>20966.400000000005</v>
      </c>
      <c r="C38" s="92"/>
      <c r="D38" s="91">
        <f>+Production!D38*Injection!$D$2</f>
        <v>7987.2</v>
      </c>
      <c r="E38" s="91">
        <f>+Production!E38*Injection!$E$2</f>
        <v>8985.6</v>
      </c>
      <c r="F38" s="91">
        <f>+Production!F38*Injection!$F$2</f>
        <v>0</v>
      </c>
      <c r="G38" s="91">
        <f>+Production!G38*Injection!$G$2</f>
        <v>0</v>
      </c>
      <c r="H38" s="91">
        <f>+Production!H38*Injection!$H$2</f>
        <v>0</v>
      </c>
      <c r="I38" s="91">
        <f>+Production!I38*Injection!$I$2</f>
        <v>1747.2000000000003</v>
      </c>
      <c r="J38" s="91">
        <f>+Production!J38*Injection!$J$2</f>
        <v>998.40000000000009</v>
      </c>
      <c r="K38" s="91">
        <f>+Production!K38*Injection!$K$2</f>
        <v>499.2</v>
      </c>
      <c r="L38" s="91">
        <f>+Production!L38*Injection!$L$2</f>
        <v>0</v>
      </c>
      <c r="M38" s="91">
        <f>+Production!M38*Injection!$M$2</f>
        <v>0</v>
      </c>
      <c r="N38" s="91">
        <f>+Production!N38*Injection!$N$2</f>
        <v>0</v>
      </c>
      <c r="O38" s="91">
        <f>+Production!O38*Injection!$O$2</f>
        <v>0</v>
      </c>
      <c r="P38" s="91">
        <f>+Production!P38*Injection!$P$2</f>
        <v>0</v>
      </c>
      <c r="Q38" s="91">
        <f>+Production!Q38*Injection!$Q$2</f>
        <v>0</v>
      </c>
      <c r="R38" s="91">
        <f>+Production!R38*Injection!$R$2</f>
        <v>187.2</v>
      </c>
      <c r="S38" s="91">
        <f>+Production!S38*Injection!$S$2</f>
        <v>187.2</v>
      </c>
      <c r="T38" s="91">
        <f>+Production!T38*$T$2</f>
        <v>187.2</v>
      </c>
      <c r="U38" s="91">
        <f>+Production!U38*$U$2</f>
        <v>187.2</v>
      </c>
      <c r="V38" s="91">
        <f>+Production!V38*$V$2</f>
        <v>0</v>
      </c>
      <c r="W38" s="91">
        <f>+Production!W38*$W$2</f>
        <v>0</v>
      </c>
      <c r="X38" s="91">
        <f>+Production!X38*$X$2</f>
        <v>0</v>
      </c>
      <c r="Y38" s="91">
        <f>+Production!Y38*$Y$2</f>
        <v>0</v>
      </c>
      <c r="Z38" s="91">
        <f>+Production!Z38*$Z$2</f>
        <v>0</v>
      </c>
      <c r="AA38" s="91">
        <f>+Production!AA38*$AA$2</f>
        <v>0</v>
      </c>
      <c r="AB38" s="91">
        <f>+Production!AB38*$AB$2</f>
        <v>0</v>
      </c>
      <c r="AC38" s="91"/>
      <c r="AD38" s="91"/>
      <c r="AE38" s="91"/>
      <c r="AF38" s="91"/>
      <c r="AG38" s="91"/>
      <c r="AH38" s="91"/>
      <c r="AI38" s="91"/>
      <c r="AJ38" s="91"/>
      <c r="AK38" s="91"/>
      <c r="AL38" s="91">
        <f>+Production!AO38*Injection!$AL$2</f>
        <v>0</v>
      </c>
      <c r="AM38" s="91">
        <f>+Production!AP38*Injection!$AM$2</f>
        <v>0</v>
      </c>
      <c r="AN38" s="91">
        <f>+Production!AQ38*$AN$2</f>
        <v>0</v>
      </c>
      <c r="AO38" s="91">
        <f>+Production!AR38*$AO$2</f>
        <v>0</v>
      </c>
      <c r="AP38" s="91">
        <f>+Production!AS38*$AP$2</f>
        <v>0</v>
      </c>
      <c r="AQ38" s="91">
        <f>+Production!AT38*$AQ$2</f>
        <v>0</v>
      </c>
      <c r="AR38" s="91">
        <f>+Production!AU38*$AR$2</f>
        <v>0</v>
      </c>
      <c r="AS38" s="91">
        <f>+Production!AV38*$AS$2</f>
        <v>0</v>
      </c>
      <c r="AT38" s="91">
        <f>+Production!AW38*$AT$2</f>
        <v>0</v>
      </c>
      <c r="AU38" s="91">
        <f>+Production!AX38*$AU$2</f>
        <v>0</v>
      </c>
      <c r="AV38" s="91">
        <f>+Production!AY38*$AV$2</f>
        <v>0</v>
      </c>
      <c r="AW38" s="91">
        <f>+Production!AZ38*$AW$2</f>
        <v>0</v>
      </c>
      <c r="AX38" s="91">
        <f>+Production!BA38*$AX$2</f>
        <v>0</v>
      </c>
      <c r="AY38" s="91">
        <f>+Production!BB38*$AY$2</f>
        <v>0</v>
      </c>
      <c r="AZ38" s="100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3"/>
      <c r="BO38" s="93"/>
      <c r="BP38" s="91">
        <f t="shared" si="6"/>
        <v>0</v>
      </c>
      <c r="BQ38" s="91">
        <f t="shared" si="7"/>
        <v>0</v>
      </c>
      <c r="BR38" s="91">
        <f t="shared" si="8"/>
        <v>187.2</v>
      </c>
      <c r="BS38" s="91">
        <f t="shared" si="9"/>
        <v>187.2</v>
      </c>
      <c r="BT38" s="91">
        <f t="shared" si="10"/>
        <v>187.2</v>
      </c>
      <c r="BU38" s="91">
        <f t="shared" si="11"/>
        <v>187.2</v>
      </c>
      <c r="BV38" s="93"/>
      <c r="BW38" s="93"/>
      <c r="BX38" s="93"/>
      <c r="BY38" s="93"/>
      <c r="BZ38" s="93"/>
      <c r="CA38" s="94"/>
      <c r="CB38" s="94"/>
      <c r="CC38" s="94"/>
      <c r="CD38" s="94"/>
      <c r="CE38" s="94"/>
      <c r="CF38" s="94"/>
      <c r="CG38" s="93"/>
      <c r="CH38" s="93"/>
      <c r="CI38" s="93"/>
      <c r="CJ38" s="93"/>
      <c r="CK38" s="93">
        <f t="shared" si="12"/>
        <v>0</v>
      </c>
      <c r="CL38" s="93">
        <f t="shared" si="12"/>
        <v>0</v>
      </c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</row>
    <row r="39" spans="1:106">
      <c r="A39" s="50" t="s">
        <v>153</v>
      </c>
      <c r="B39" s="91">
        <f t="shared" si="13"/>
        <v>34505.600000000006</v>
      </c>
      <c r="C39" s="92"/>
      <c r="D39" s="91">
        <f>+Production!D39*Injection!$D$2</f>
        <v>3993.6</v>
      </c>
      <c r="E39" s="91">
        <f>+Production!E39*Injection!$E$2</f>
        <v>4492.8</v>
      </c>
      <c r="F39" s="91">
        <f>+Production!F39*Injection!$F$2</f>
        <v>2028</v>
      </c>
      <c r="G39" s="91">
        <f>+Production!G39*Injection!$G$2</f>
        <v>1170</v>
      </c>
      <c r="H39" s="91">
        <f>+Production!H39*Injection!$H$2</f>
        <v>1404</v>
      </c>
      <c r="I39" s="91">
        <f>+Production!I39*Injection!$I$2</f>
        <v>0</v>
      </c>
      <c r="J39" s="91">
        <f>+Production!J39*Injection!$J$2</f>
        <v>0</v>
      </c>
      <c r="K39" s="91">
        <f>+Production!K39*Injection!$K$2</f>
        <v>499.2</v>
      </c>
      <c r="L39" s="91">
        <f>+Production!L39*Injection!$L$2</f>
        <v>2152.8000000000002</v>
      </c>
      <c r="M39" s="91">
        <f>+Production!M39*Injection!$M$2</f>
        <v>1794</v>
      </c>
      <c r="N39" s="91">
        <f>+Production!N39*Injection!$N$2</f>
        <v>0</v>
      </c>
      <c r="O39" s="91">
        <f>+Production!O39*Injection!$O$2</f>
        <v>0</v>
      </c>
      <c r="P39" s="91">
        <f>+Production!P39*Injection!$P$2</f>
        <v>187.2</v>
      </c>
      <c r="Q39" s="91">
        <f>+Production!Q39*Injection!$Q$2</f>
        <v>187.2</v>
      </c>
      <c r="R39" s="91">
        <f>+Production!R39*Injection!$R$2</f>
        <v>0</v>
      </c>
      <c r="S39" s="91">
        <f>+Production!S39*Injection!$S$2</f>
        <v>0</v>
      </c>
      <c r="T39" s="91">
        <f>+Production!T39*$T$2</f>
        <v>0</v>
      </c>
      <c r="U39" s="91">
        <f>+Production!U39*$U$2</f>
        <v>0</v>
      </c>
      <c r="V39" s="91">
        <f>+Production!V39*$V$2</f>
        <v>234</v>
      </c>
      <c r="W39" s="91">
        <f>+Production!W39*$W$2</f>
        <v>436.8</v>
      </c>
      <c r="X39" s="91">
        <f>+Production!X39*$X$2</f>
        <v>436.8</v>
      </c>
      <c r="Y39" s="91">
        <f>+Production!Y39*$Y$2</f>
        <v>187.2</v>
      </c>
      <c r="Z39" s="91">
        <f>+Production!Z39*$Z$2</f>
        <v>187.2</v>
      </c>
      <c r="AA39" s="91">
        <f>+Production!AA39*$AA$2</f>
        <v>374.4</v>
      </c>
      <c r="AB39" s="91">
        <f>+Production!AB39*$AB$2</f>
        <v>374.4</v>
      </c>
      <c r="AC39" s="91"/>
      <c r="AD39" s="91"/>
      <c r="AE39" s="91"/>
      <c r="AF39" s="91"/>
      <c r="AG39" s="91"/>
      <c r="AH39" s="91"/>
      <c r="AI39" s="91"/>
      <c r="AJ39" s="91"/>
      <c r="AK39" s="91"/>
      <c r="AL39" s="91">
        <f>+Production!AO39*Injection!$AL$2</f>
        <v>0</v>
      </c>
      <c r="AM39" s="91">
        <f>+Production!AP39*Injection!$AM$2</f>
        <v>0</v>
      </c>
      <c r="AN39" s="91">
        <f>+Production!AQ39*$AN$2</f>
        <v>0</v>
      </c>
      <c r="AO39" s="91">
        <f>+Production!AR39*$AO$2</f>
        <v>0</v>
      </c>
      <c r="AP39" s="91">
        <f>+Production!AS39*$AP$2</f>
        <v>3024</v>
      </c>
      <c r="AQ39" s="91">
        <f>+Production!AT39*$AQ$2</f>
        <v>2496</v>
      </c>
      <c r="AR39" s="91">
        <f>+Production!AU39*$AR$2</f>
        <v>1624</v>
      </c>
      <c r="AS39" s="91">
        <f>+Production!AV39*$AS$2</f>
        <v>1368</v>
      </c>
      <c r="AT39" s="91">
        <f>+Production!AW39*$AT$2</f>
        <v>432</v>
      </c>
      <c r="AU39" s="91">
        <f>+Production!AX39*$AU$2</f>
        <v>430</v>
      </c>
      <c r="AV39" s="91">
        <f>+Production!AY39*$AV$2</f>
        <v>1200</v>
      </c>
      <c r="AW39" s="91">
        <f>+Production!AZ39*$AW$2</f>
        <v>1296</v>
      </c>
      <c r="AX39" s="91">
        <f>+Production!BA39*$AX$2</f>
        <v>1200</v>
      </c>
      <c r="AY39" s="91">
        <f>+Production!BB39*$AY$2</f>
        <v>1296</v>
      </c>
      <c r="AZ39" s="100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3"/>
      <c r="BO39" s="93"/>
      <c r="BP39" s="91">
        <f t="shared" si="6"/>
        <v>619.20000000000005</v>
      </c>
      <c r="BQ39" s="91">
        <f t="shared" si="7"/>
        <v>617.20000000000005</v>
      </c>
      <c r="BR39" s="91">
        <f t="shared" si="8"/>
        <v>1200</v>
      </c>
      <c r="BS39" s="91">
        <f t="shared" si="9"/>
        <v>1296</v>
      </c>
      <c r="BT39" s="91">
        <f t="shared" si="10"/>
        <v>1200</v>
      </c>
      <c r="BU39" s="91">
        <f t="shared" si="11"/>
        <v>1296</v>
      </c>
      <c r="BV39" s="93"/>
      <c r="BW39" s="93"/>
      <c r="BX39" s="93"/>
      <c r="BY39" s="93"/>
      <c r="BZ39" s="93"/>
      <c r="CA39" s="94"/>
      <c r="CB39" s="94"/>
      <c r="CC39" s="94"/>
      <c r="CD39" s="94"/>
      <c r="CE39" s="94"/>
      <c r="CF39" s="94"/>
      <c r="CG39" s="93"/>
      <c r="CH39" s="93"/>
      <c r="CI39" s="93"/>
      <c r="CJ39" s="93"/>
      <c r="CK39" s="93">
        <f t="shared" si="12"/>
        <v>0</v>
      </c>
      <c r="CL39" s="93">
        <f t="shared" si="12"/>
        <v>0</v>
      </c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</row>
    <row r="40" spans="1:106">
      <c r="A40" s="50" t="s">
        <v>154</v>
      </c>
      <c r="B40" s="91">
        <f t="shared" si="13"/>
        <v>13471.6</v>
      </c>
      <c r="C40" s="92"/>
      <c r="D40" s="91">
        <f>+Production!D40*Injection!$D$2</f>
        <v>0</v>
      </c>
      <c r="E40" s="91">
        <f>+Production!E40*Injection!$E$2</f>
        <v>0</v>
      </c>
      <c r="F40" s="91">
        <f>+Production!F40*Injection!$F$2</f>
        <v>234</v>
      </c>
      <c r="G40" s="91">
        <f>+Production!G40*Injection!$G$2</f>
        <v>234</v>
      </c>
      <c r="H40" s="91">
        <f>+Production!H40*Injection!$H$2</f>
        <v>390</v>
      </c>
      <c r="I40" s="91">
        <f>+Production!I40*Injection!$I$2</f>
        <v>0</v>
      </c>
      <c r="J40" s="91">
        <f>+Production!J40*Injection!$J$2</f>
        <v>0</v>
      </c>
      <c r="K40" s="91">
        <f>+Production!K40*Injection!$K$2</f>
        <v>0</v>
      </c>
      <c r="L40" s="91">
        <f>+Production!L40*Injection!$L$2</f>
        <v>0</v>
      </c>
      <c r="M40" s="91">
        <f>+Production!M40*Injection!$M$2</f>
        <v>0</v>
      </c>
      <c r="N40" s="91">
        <f>+Production!N40*Injection!$N$2</f>
        <v>0</v>
      </c>
      <c r="O40" s="91">
        <f>+Production!O40*Injection!$O$2</f>
        <v>0</v>
      </c>
      <c r="P40" s="91">
        <f>+Production!P40*Injection!$P$2</f>
        <v>0</v>
      </c>
      <c r="Q40" s="91">
        <f>+Production!Q40*Injection!$Q$2</f>
        <v>0</v>
      </c>
      <c r="R40" s="91">
        <f>+Production!R40*Injection!$R$2</f>
        <v>280.79999999999995</v>
      </c>
      <c r="S40" s="91">
        <f>+Production!S40*Injection!$S$2</f>
        <v>280.79999999999995</v>
      </c>
      <c r="T40" s="91">
        <f>+Production!T40*$T$2</f>
        <v>280.79999999999995</v>
      </c>
      <c r="U40" s="91">
        <f>+Production!U40*$U$2</f>
        <v>280.79999999999995</v>
      </c>
      <c r="V40" s="91">
        <f>+Production!V40*$V$2</f>
        <v>140.39999999999998</v>
      </c>
      <c r="W40" s="91">
        <f>+Production!W40*$W$2</f>
        <v>0</v>
      </c>
      <c r="X40" s="91">
        <f>+Production!X40*$X$2</f>
        <v>0</v>
      </c>
      <c r="Y40" s="91">
        <f>+Production!Y40*$Y$2</f>
        <v>0</v>
      </c>
      <c r="Z40" s="91">
        <f>+Production!Z40*$Z$2</f>
        <v>0</v>
      </c>
      <c r="AA40" s="91">
        <f>+Production!AA40*$AA$2</f>
        <v>0</v>
      </c>
      <c r="AB40" s="91">
        <f>+Production!AB40*$AB$2</f>
        <v>0</v>
      </c>
      <c r="AC40" s="91"/>
      <c r="AD40" s="91"/>
      <c r="AE40" s="91"/>
      <c r="AF40" s="91"/>
      <c r="AG40" s="91"/>
      <c r="AH40" s="91"/>
      <c r="AI40" s="91"/>
      <c r="AJ40" s="91"/>
      <c r="AK40" s="91"/>
      <c r="AL40" s="91">
        <f>+Production!AO40*Injection!$AL$2</f>
        <v>0</v>
      </c>
      <c r="AM40" s="91">
        <f>+Production!AP40*Injection!$AM$2</f>
        <v>0</v>
      </c>
      <c r="AN40" s="91">
        <f>+Production!AQ40*$AN$2</f>
        <v>0</v>
      </c>
      <c r="AO40" s="91">
        <f>+Production!AR40*$AO$2</f>
        <v>0</v>
      </c>
      <c r="AP40" s="91">
        <f>+Production!AS40*$AP$2</f>
        <v>3024</v>
      </c>
      <c r="AQ40" s="91">
        <f>+Production!AT40*$AQ$2</f>
        <v>2496</v>
      </c>
      <c r="AR40" s="91">
        <f>+Production!AU40*$AR$2</f>
        <v>1624</v>
      </c>
      <c r="AS40" s="91">
        <f>+Production!AV40*$AS$2</f>
        <v>1368</v>
      </c>
      <c r="AT40" s="91">
        <f>+Production!AW40*$AT$2</f>
        <v>324</v>
      </c>
      <c r="AU40" s="91">
        <f>+Production!AX40*$AU$2</f>
        <v>258</v>
      </c>
      <c r="AV40" s="91">
        <f>+Production!AY40*$AV$2</f>
        <v>480</v>
      </c>
      <c r="AW40" s="91">
        <f>+Production!AZ40*$AW$2</f>
        <v>648</v>
      </c>
      <c r="AX40" s="91">
        <f>+Production!BA40*$AX$2</f>
        <v>480</v>
      </c>
      <c r="AY40" s="91">
        <f>+Production!BB40*$AY$2</f>
        <v>648</v>
      </c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3"/>
      <c r="BO40" s="93"/>
      <c r="BP40" s="91">
        <f t="shared" si="6"/>
        <v>324</v>
      </c>
      <c r="BQ40" s="91">
        <f t="shared" si="7"/>
        <v>258</v>
      </c>
      <c r="BR40" s="91">
        <f t="shared" si="8"/>
        <v>760.8</v>
      </c>
      <c r="BS40" s="91">
        <f t="shared" si="9"/>
        <v>928.8</v>
      </c>
      <c r="BT40" s="91">
        <f t="shared" si="10"/>
        <v>760.8</v>
      </c>
      <c r="BU40" s="91">
        <f t="shared" si="11"/>
        <v>928.8</v>
      </c>
      <c r="BV40" s="93"/>
      <c r="BW40" s="93"/>
      <c r="BX40" s="93"/>
      <c r="BY40" s="93"/>
      <c r="BZ40" s="93"/>
      <c r="CA40" s="94"/>
      <c r="CB40" s="94"/>
      <c r="CC40" s="94"/>
      <c r="CD40" s="94"/>
      <c r="CE40" s="94"/>
      <c r="CF40" s="94"/>
      <c r="CG40" s="93"/>
      <c r="CH40" s="93"/>
      <c r="CI40" s="93"/>
      <c r="CJ40" s="93"/>
      <c r="CK40" s="93">
        <f t="shared" si="12"/>
        <v>0</v>
      </c>
      <c r="CL40" s="93">
        <f t="shared" si="12"/>
        <v>0</v>
      </c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</row>
    <row r="41" spans="1:106">
      <c r="A41" s="50" t="s">
        <v>155</v>
      </c>
      <c r="B41" s="91">
        <f t="shared" si="13"/>
        <v>32168.199999999997</v>
      </c>
      <c r="C41" s="92"/>
      <c r="D41" s="91">
        <f>+Production!D41*Injection!$D$2</f>
        <v>3993.6000000000004</v>
      </c>
      <c r="E41" s="91">
        <f>+Production!E41*Injection!$E$2</f>
        <v>4492.8</v>
      </c>
      <c r="F41" s="91">
        <f>+Production!F41*Injection!$F$2</f>
        <v>1716</v>
      </c>
      <c r="G41" s="91">
        <f>+Production!G41*Injection!$G$2</f>
        <v>1170</v>
      </c>
      <c r="H41" s="91">
        <f>+Production!H41*Injection!$H$2</f>
        <v>2418</v>
      </c>
      <c r="I41" s="91">
        <f>+Production!I41*Injection!$I$2</f>
        <v>0</v>
      </c>
      <c r="J41" s="91">
        <f>+Production!J41*Injection!$J$2</f>
        <v>0</v>
      </c>
      <c r="K41" s="91">
        <f>+Production!K41*Injection!$K$2</f>
        <v>624</v>
      </c>
      <c r="L41" s="91">
        <f>+Production!L41*Injection!$L$2</f>
        <v>1029.5999999999999</v>
      </c>
      <c r="M41" s="91">
        <f>+Production!M41*Injection!$M$2</f>
        <v>780</v>
      </c>
      <c r="N41" s="91">
        <f>+Production!N41*Injection!$N$2</f>
        <v>93.6</v>
      </c>
      <c r="O41" s="91">
        <f>+Production!O41*Injection!$O$2</f>
        <v>62.4</v>
      </c>
      <c r="P41" s="91">
        <f>+Production!P41*Injection!$P$2</f>
        <v>530.4</v>
      </c>
      <c r="Q41" s="91">
        <f>+Production!Q41*Injection!$Q$2</f>
        <v>530.4</v>
      </c>
      <c r="R41" s="91">
        <f>+Production!R41*Injection!$R$2</f>
        <v>1029.5999999999999</v>
      </c>
      <c r="S41" s="91">
        <f>+Production!S41*Injection!$S$2</f>
        <v>1029.5999999999999</v>
      </c>
      <c r="T41" s="91">
        <f>+Production!T41*$T$2</f>
        <v>1029.5999999999999</v>
      </c>
      <c r="U41" s="91">
        <f>+Production!U41*$U$2</f>
        <v>1029.5999999999999</v>
      </c>
      <c r="V41" s="91">
        <f>+Production!V41*$V$2</f>
        <v>0</v>
      </c>
      <c r="W41" s="91">
        <f>+Production!W41*$W$2</f>
        <v>1092</v>
      </c>
      <c r="X41" s="91">
        <f>+Production!X41*$X$2</f>
        <v>1092</v>
      </c>
      <c r="Y41" s="91">
        <f>+Production!Y41*$Y$2</f>
        <v>468</v>
      </c>
      <c r="Z41" s="91">
        <f>+Production!Z41*$Z$2</f>
        <v>468</v>
      </c>
      <c r="AA41" s="91">
        <f>+Production!AA41*$AA$2</f>
        <v>936</v>
      </c>
      <c r="AB41" s="91">
        <f>+Production!AB41*$AB$2</f>
        <v>936</v>
      </c>
      <c r="AC41" s="91"/>
      <c r="AD41" s="91"/>
      <c r="AE41" s="91"/>
      <c r="AF41" s="91"/>
      <c r="AG41" s="91"/>
      <c r="AH41" s="91"/>
      <c r="AI41" s="91"/>
      <c r="AJ41" s="91"/>
      <c r="AK41" s="91"/>
      <c r="AL41" s="91">
        <f>+Production!AO41*Injection!$AL$2</f>
        <v>0</v>
      </c>
      <c r="AM41" s="91">
        <f>+Production!AP41*Injection!$AM$2</f>
        <v>0</v>
      </c>
      <c r="AN41" s="91">
        <f>+Production!AQ41*$AN$2</f>
        <v>0</v>
      </c>
      <c r="AO41" s="91">
        <f>+Production!AR41*$AO$2</f>
        <v>0</v>
      </c>
      <c r="AP41" s="91">
        <f>+Production!AS41*$AP$2</f>
        <v>0</v>
      </c>
      <c r="AQ41" s="91">
        <f>+Production!AT41*$AQ$2</f>
        <v>0</v>
      </c>
      <c r="AR41" s="91">
        <f>+Production!AU41*$AR$2</f>
        <v>1015</v>
      </c>
      <c r="AS41" s="91">
        <f>+Production!AV41*$AS$2</f>
        <v>912</v>
      </c>
      <c r="AT41" s="91">
        <f>+Production!AW41*$AT$2</f>
        <v>216</v>
      </c>
      <c r="AU41" s="91">
        <f>+Production!AX41*$AU$2</f>
        <v>258</v>
      </c>
      <c r="AV41" s="91">
        <f>+Production!AY41*$AV$2</f>
        <v>960</v>
      </c>
      <c r="AW41" s="91">
        <f>+Production!AZ41*$AW$2</f>
        <v>648</v>
      </c>
      <c r="AX41" s="91">
        <f>+Production!BA41*$AX$2</f>
        <v>960</v>
      </c>
      <c r="AY41" s="91">
        <f>+Production!BB41*$AY$2</f>
        <v>648</v>
      </c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3"/>
      <c r="BO41" s="93"/>
      <c r="BP41" s="91">
        <f t="shared" si="6"/>
        <v>746.4</v>
      </c>
      <c r="BQ41" s="91">
        <f t="shared" si="7"/>
        <v>788.4</v>
      </c>
      <c r="BR41" s="91">
        <f t="shared" si="8"/>
        <v>1989.6</v>
      </c>
      <c r="BS41" s="91">
        <f t="shared" si="9"/>
        <v>1677.6</v>
      </c>
      <c r="BT41" s="91">
        <f t="shared" si="10"/>
        <v>1989.6</v>
      </c>
      <c r="BU41" s="91">
        <f t="shared" si="11"/>
        <v>1677.6</v>
      </c>
      <c r="BV41" s="93"/>
      <c r="BW41" s="93"/>
      <c r="BX41" s="93"/>
      <c r="BY41" s="93"/>
      <c r="BZ41" s="93"/>
      <c r="CA41" s="94"/>
      <c r="CB41" s="94"/>
      <c r="CC41" s="94"/>
      <c r="CD41" s="94"/>
      <c r="CE41" s="94"/>
      <c r="CF41" s="94"/>
      <c r="CG41" s="93"/>
      <c r="CH41" s="93"/>
      <c r="CI41" s="93"/>
      <c r="CJ41" s="93"/>
      <c r="CK41" s="93">
        <f t="shared" ref="CK41:CL71" si="14">+BA41</f>
        <v>0</v>
      </c>
      <c r="CL41" s="93">
        <f t="shared" si="14"/>
        <v>0</v>
      </c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</row>
    <row r="42" spans="1:106">
      <c r="A42" s="50" t="s">
        <v>156</v>
      </c>
      <c r="B42" s="91">
        <f t="shared" si="13"/>
        <v>28402.800000000003</v>
      </c>
      <c r="C42" s="92"/>
      <c r="D42" s="91">
        <f>+Production!D42*Injection!$D$2</f>
        <v>3993.6000000000004</v>
      </c>
      <c r="E42" s="91">
        <f>+Production!E42*Injection!$E$2</f>
        <v>4492.8</v>
      </c>
      <c r="F42" s="91">
        <f>+Production!F42*Injection!$F$2</f>
        <v>1092</v>
      </c>
      <c r="G42" s="91">
        <f>+Production!G42*Injection!$G$2</f>
        <v>655.20000000000005</v>
      </c>
      <c r="H42" s="91">
        <f>+Production!H42*Injection!$H$2</f>
        <v>1092</v>
      </c>
      <c r="I42" s="91">
        <f>+Production!I42*Injection!$I$2</f>
        <v>0</v>
      </c>
      <c r="J42" s="91">
        <f>+Production!J42*Injection!$J$2</f>
        <v>0</v>
      </c>
      <c r="K42" s="91">
        <f>+Production!K42*Injection!$K$2</f>
        <v>374.4</v>
      </c>
      <c r="L42" s="91">
        <f>+Production!L42*Injection!$L$2</f>
        <v>561.59999999999991</v>
      </c>
      <c r="M42" s="91">
        <f>+Production!M42*Injection!$M$2</f>
        <v>468</v>
      </c>
      <c r="N42" s="91">
        <f>+Production!N42*Injection!$N$2</f>
        <v>0</v>
      </c>
      <c r="O42" s="91">
        <f>+Production!O42*Injection!$O$2</f>
        <v>0</v>
      </c>
      <c r="P42" s="91">
        <f>+Production!P42*Injection!$P$2</f>
        <v>0</v>
      </c>
      <c r="Q42" s="91">
        <f>+Production!Q42*Injection!$Q$2</f>
        <v>0</v>
      </c>
      <c r="R42" s="91">
        <f>+Production!R42*Injection!$R$2</f>
        <v>936</v>
      </c>
      <c r="S42" s="91">
        <f>+Production!S42*Injection!$S$2</f>
        <v>936</v>
      </c>
      <c r="T42" s="91">
        <f>+Production!T42*$T$2</f>
        <v>936</v>
      </c>
      <c r="U42" s="91">
        <f>+Production!U42*$U$2</f>
        <v>936</v>
      </c>
      <c r="V42" s="91">
        <f>+Production!V42*$V$2</f>
        <v>889.19999999999993</v>
      </c>
      <c r="W42" s="91">
        <f>+Production!W42*$W$2</f>
        <v>0</v>
      </c>
      <c r="X42" s="91">
        <f>+Production!X42*$X$2</f>
        <v>0</v>
      </c>
      <c r="Y42" s="91">
        <f>+Production!Y42*$Y$2</f>
        <v>0</v>
      </c>
      <c r="Z42" s="91">
        <f>+Production!Z42*$Z$2</f>
        <v>0</v>
      </c>
      <c r="AA42" s="91">
        <f>+Production!AA42*$AA$2</f>
        <v>0</v>
      </c>
      <c r="AB42" s="91">
        <f>+Production!AB42*$AB$2</f>
        <v>0</v>
      </c>
      <c r="AC42" s="91"/>
      <c r="AD42" s="91"/>
      <c r="AE42" s="91"/>
      <c r="AF42" s="91"/>
      <c r="AG42" s="91"/>
      <c r="AH42" s="91"/>
      <c r="AI42" s="91"/>
      <c r="AJ42" s="91"/>
      <c r="AK42" s="91"/>
      <c r="AL42" s="91">
        <f>+Production!AO42*Injection!$AL$2</f>
        <v>0</v>
      </c>
      <c r="AM42" s="91">
        <f>+Production!AP42*Injection!$AM$2</f>
        <v>0</v>
      </c>
      <c r="AN42" s="91">
        <f>+Production!AQ42*$AN$2</f>
        <v>0</v>
      </c>
      <c r="AO42" s="91">
        <f>+Production!AR42*$AO$2</f>
        <v>0</v>
      </c>
      <c r="AP42" s="91">
        <f>+Production!AS42*$AP$2</f>
        <v>6048</v>
      </c>
      <c r="AQ42" s="91">
        <f>+Production!AT42*$AQ$2</f>
        <v>4992</v>
      </c>
      <c r="AR42" s="91">
        <f>+Production!AU42*$AR$2</f>
        <v>0</v>
      </c>
      <c r="AS42" s="91">
        <f>+Production!AV42*$AS$2</f>
        <v>0</v>
      </c>
      <c r="AT42" s="91">
        <f>+Production!AW42*$AT$2</f>
        <v>0</v>
      </c>
      <c r="AU42" s="91">
        <f>+Production!AX42*$AU$2</f>
        <v>0</v>
      </c>
      <c r="AV42" s="91">
        <f>+Production!AY42*$AV$2</f>
        <v>0</v>
      </c>
      <c r="AW42" s="91">
        <f>+Production!AZ42*$AW$2</f>
        <v>0</v>
      </c>
      <c r="AX42" s="91">
        <f>+Production!BA42*$AX$2</f>
        <v>0</v>
      </c>
      <c r="AY42" s="91">
        <f>+Production!BB42*$AY$2</f>
        <v>0</v>
      </c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3"/>
      <c r="BO42" s="93"/>
      <c r="BP42" s="91">
        <f t="shared" si="6"/>
        <v>0</v>
      </c>
      <c r="BQ42" s="91">
        <f t="shared" si="7"/>
        <v>0</v>
      </c>
      <c r="BR42" s="91">
        <f t="shared" si="8"/>
        <v>936</v>
      </c>
      <c r="BS42" s="91">
        <f t="shared" si="9"/>
        <v>936</v>
      </c>
      <c r="BT42" s="91">
        <f t="shared" si="10"/>
        <v>936</v>
      </c>
      <c r="BU42" s="91">
        <f t="shared" si="11"/>
        <v>936</v>
      </c>
      <c r="BV42" s="93"/>
      <c r="BW42" s="93"/>
      <c r="BX42" s="93"/>
      <c r="BY42" s="93"/>
      <c r="BZ42" s="93"/>
      <c r="CA42" s="94"/>
      <c r="CB42" s="94"/>
      <c r="CC42" s="94"/>
      <c r="CD42" s="94"/>
      <c r="CE42" s="94"/>
      <c r="CF42" s="94"/>
      <c r="CG42" s="93"/>
      <c r="CH42" s="93"/>
      <c r="CI42" s="93"/>
      <c r="CJ42" s="93"/>
      <c r="CK42" s="93">
        <f t="shared" si="14"/>
        <v>0</v>
      </c>
      <c r="CL42" s="93">
        <f t="shared" si="14"/>
        <v>0</v>
      </c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</row>
    <row r="43" spans="1:106">
      <c r="A43" s="50" t="s">
        <v>157</v>
      </c>
      <c r="B43" s="91">
        <f t="shared" si="13"/>
        <v>32914.199999999997</v>
      </c>
      <c r="C43" s="92"/>
      <c r="D43" s="91">
        <f>+Production!D43*Injection!$D$2</f>
        <v>4118.3999999999996</v>
      </c>
      <c r="E43" s="91">
        <f>+Production!E43*Injection!$E$2</f>
        <v>4633.2</v>
      </c>
      <c r="F43" s="91">
        <f>+Production!F43*Injection!$F$2</f>
        <v>780</v>
      </c>
      <c r="G43" s="91">
        <f>+Production!G43*Injection!$G$2</f>
        <v>468</v>
      </c>
      <c r="H43" s="91">
        <f>+Production!H43*Injection!$H$2</f>
        <v>780</v>
      </c>
      <c r="I43" s="91">
        <f>+Production!I43*Injection!$I$2</f>
        <v>0</v>
      </c>
      <c r="J43" s="91">
        <f>+Production!J43*Injection!$J$2</f>
        <v>0</v>
      </c>
      <c r="K43" s="91">
        <f>+Production!K43*Injection!$K$2</f>
        <v>312</v>
      </c>
      <c r="L43" s="91">
        <f>+Production!L43*Injection!$L$2</f>
        <v>1123.1999999999998</v>
      </c>
      <c r="M43" s="91">
        <f>+Production!M43*Injection!$M$2</f>
        <v>936</v>
      </c>
      <c r="N43" s="91">
        <f>+Production!N43*Injection!$N$2</f>
        <v>748.8</v>
      </c>
      <c r="O43" s="91">
        <f>+Production!O43*Injection!$O$2</f>
        <v>499.2</v>
      </c>
      <c r="P43" s="91">
        <f>+Production!P43*Injection!$P$2</f>
        <v>124.8</v>
      </c>
      <c r="Q43" s="91">
        <f>+Production!Q43*Injection!$Q$2</f>
        <v>124.8</v>
      </c>
      <c r="R43" s="91">
        <f>+Production!R43*Injection!$R$2</f>
        <v>468</v>
      </c>
      <c r="S43" s="91">
        <f>+Production!S43*Injection!$S$2</f>
        <v>468</v>
      </c>
      <c r="T43" s="91">
        <f>+Production!T43*$T$2</f>
        <v>468</v>
      </c>
      <c r="U43" s="91">
        <f>+Production!U43*$U$2</f>
        <v>468</v>
      </c>
      <c r="V43" s="91">
        <f>+Production!V43*$V$2</f>
        <v>1591.1999999999998</v>
      </c>
      <c r="W43" s="91">
        <f>+Production!W43*$W$2</f>
        <v>109.2</v>
      </c>
      <c r="X43" s="91">
        <f>+Production!X43*$X$2</f>
        <v>109.2</v>
      </c>
      <c r="Y43" s="91">
        <f>+Production!Y43*$Y$2</f>
        <v>46.8</v>
      </c>
      <c r="Z43" s="91">
        <f>+Production!Z43*$Z$2</f>
        <v>46.8</v>
      </c>
      <c r="AA43" s="91">
        <f>+Production!AA43*$AA$2</f>
        <v>93.6</v>
      </c>
      <c r="AB43" s="91">
        <f>+Production!AB43*$AB$2</f>
        <v>0</v>
      </c>
      <c r="AC43" s="91"/>
      <c r="AD43" s="91"/>
      <c r="AE43" s="91"/>
      <c r="AF43" s="91"/>
      <c r="AG43" s="91"/>
      <c r="AH43" s="91"/>
      <c r="AI43" s="91"/>
      <c r="AJ43" s="91"/>
      <c r="AK43" s="91"/>
      <c r="AL43" s="91">
        <f>+Production!AO43*Injection!$AL$2</f>
        <v>0</v>
      </c>
      <c r="AM43" s="91">
        <f>+Production!AP43*Injection!$AM$2</f>
        <v>0</v>
      </c>
      <c r="AN43" s="91">
        <f>+Production!AQ43*$AN$2</f>
        <v>0</v>
      </c>
      <c r="AO43" s="91">
        <f>+Production!AR43*$AO$2</f>
        <v>0</v>
      </c>
      <c r="AP43" s="91">
        <f>+Production!AS43*$AP$2</f>
        <v>3024</v>
      </c>
      <c r="AQ43" s="91">
        <f>+Production!AT43*$AQ$2</f>
        <v>2496</v>
      </c>
      <c r="AR43" s="91">
        <f>+Production!AU43*$AR$2</f>
        <v>1421</v>
      </c>
      <c r="AS43" s="91">
        <f>+Production!AV43*$AS$2</f>
        <v>2508</v>
      </c>
      <c r="AT43" s="91">
        <f>+Production!AW43*$AT$2</f>
        <v>216</v>
      </c>
      <c r="AU43" s="91">
        <f>+Production!AX43*$AU$2</f>
        <v>172</v>
      </c>
      <c r="AV43" s="91">
        <f>+Production!AY43*$AV$2</f>
        <v>1200</v>
      </c>
      <c r="AW43" s="91">
        <f>+Production!AZ43*$AW$2</f>
        <v>1080</v>
      </c>
      <c r="AX43" s="91">
        <f>+Production!BA43*$AX$2</f>
        <v>1200</v>
      </c>
      <c r="AY43" s="91">
        <f>+Production!BB43*$AY$2</f>
        <v>1080</v>
      </c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3"/>
      <c r="BO43" s="93"/>
      <c r="BP43" s="91">
        <f t="shared" si="6"/>
        <v>340.8</v>
      </c>
      <c r="BQ43" s="91">
        <f t="shared" si="7"/>
        <v>296.8</v>
      </c>
      <c r="BR43" s="91">
        <f t="shared" si="8"/>
        <v>1668</v>
      </c>
      <c r="BS43" s="91">
        <f t="shared" si="9"/>
        <v>1548</v>
      </c>
      <c r="BT43" s="91">
        <f t="shared" si="10"/>
        <v>1668</v>
      </c>
      <c r="BU43" s="91">
        <f t="shared" si="11"/>
        <v>1548</v>
      </c>
      <c r="BV43" s="93"/>
      <c r="BW43" s="93"/>
      <c r="BX43" s="93"/>
      <c r="BY43" s="93"/>
      <c r="BZ43" s="93"/>
      <c r="CA43" s="94"/>
      <c r="CB43" s="94"/>
      <c r="CC43" s="94"/>
      <c r="CD43" s="94"/>
      <c r="CE43" s="94"/>
      <c r="CF43" s="94"/>
      <c r="CG43" s="93"/>
      <c r="CH43" s="93"/>
      <c r="CI43" s="93"/>
      <c r="CJ43" s="93"/>
      <c r="CK43" s="93">
        <f t="shared" si="14"/>
        <v>0</v>
      </c>
      <c r="CL43" s="93">
        <f t="shared" si="14"/>
        <v>0</v>
      </c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</row>
    <row r="44" spans="1:106">
      <c r="A44" s="50" t="s">
        <v>158</v>
      </c>
      <c r="B44" s="91">
        <f t="shared" si="13"/>
        <v>25428</v>
      </c>
      <c r="C44" s="92"/>
      <c r="D44" s="91">
        <f>+Production!D44*Injection!$D$2</f>
        <v>3494.4</v>
      </c>
      <c r="E44" s="91">
        <f>+Production!E44*Injection!$E$2</f>
        <v>4492.8</v>
      </c>
      <c r="F44" s="91">
        <f>+Production!F44*Injection!$F$2</f>
        <v>624</v>
      </c>
      <c r="G44" s="91">
        <f>+Production!G44*Injection!$G$2</f>
        <v>374.4</v>
      </c>
      <c r="H44" s="91">
        <f>+Production!H44*Injection!$H$2</f>
        <v>624</v>
      </c>
      <c r="I44" s="91">
        <f>+Production!I44*Injection!$I$2</f>
        <v>0</v>
      </c>
      <c r="J44" s="91">
        <f>+Production!J44*Injection!$J$2</f>
        <v>0</v>
      </c>
      <c r="K44" s="91">
        <f>+Production!K44*Injection!$K$2</f>
        <v>312</v>
      </c>
      <c r="L44" s="91">
        <f>+Production!L44*Injection!$L$2</f>
        <v>936</v>
      </c>
      <c r="M44" s="91">
        <f>+Production!M44*Injection!$M$2</f>
        <v>780</v>
      </c>
      <c r="N44" s="91">
        <f>+Production!N44*Injection!$N$2</f>
        <v>187.2</v>
      </c>
      <c r="O44" s="91">
        <f>+Production!O44*Injection!$O$2</f>
        <v>124.8</v>
      </c>
      <c r="P44" s="91">
        <f>+Production!P44*Injection!$P$2</f>
        <v>343.2</v>
      </c>
      <c r="Q44" s="91">
        <f>+Production!Q44*Injection!$Q$2</f>
        <v>343.2</v>
      </c>
      <c r="R44" s="91">
        <f>+Production!R44*Injection!$R$2</f>
        <v>748.8</v>
      </c>
      <c r="S44" s="91">
        <f>+Production!S44*Injection!$S$2</f>
        <v>748.8</v>
      </c>
      <c r="T44" s="91">
        <f>+Production!T44*$T$2</f>
        <v>748.8</v>
      </c>
      <c r="U44" s="91">
        <f>+Production!U44*$U$2</f>
        <v>748.8</v>
      </c>
      <c r="V44" s="91">
        <f>+Production!V44*$V$2</f>
        <v>46.8</v>
      </c>
      <c r="W44" s="91">
        <f>+Production!W44*$W$2</f>
        <v>0</v>
      </c>
      <c r="X44" s="91">
        <f>+Production!X44*$X$2</f>
        <v>0</v>
      </c>
      <c r="Y44" s="91">
        <f>+Production!Y44*$Y$2</f>
        <v>0</v>
      </c>
      <c r="Z44" s="91">
        <f>+Production!Z44*$Z$2</f>
        <v>0</v>
      </c>
      <c r="AA44" s="91">
        <f>+Production!AA44*$AA$2</f>
        <v>0</v>
      </c>
      <c r="AB44" s="91">
        <f>+Production!AB44*$AB$2</f>
        <v>0</v>
      </c>
      <c r="AC44" s="91"/>
      <c r="AD44" s="91"/>
      <c r="AE44" s="91"/>
      <c r="AF44" s="91"/>
      <c r="AG44" s="91"/>
      <c r="AH44" s="91"/>
      <c r="AI44" s="91"/>
      <c r="AJ44" s="91"/>
      <c r="AK44" s="91"/>
      <c r="AL44" s="91">
        <f>+Production!AO44*Injection!$AL$2</f>
        <v>0</v>
      </c>
      <c r="AM44" s="91">
        <f>+Production!AP44*Injection!$AM$2</f>
        <v>0</v>
      </c>
      <c r="AN44" s="91">
        <f>+Production!AQ44*$AN$2</f>
        <v>0</v>
      </c>
      <c r="AO44" s="91">
        <f>+Production!AR44*$AO$2</f>
        <v>0</v>
      </c>
      <c r="AP44" s="91">
        <f>+Production!AS44*$AP$2</f>
        <v>3024</v>
      </c>
      <c r="AQ44" s="91">
        <f>+Production!AT44*$AQ$2</f>
        <v>2496</v>
      </c>
      <c r="AR44" s="91">
        <f>+Production!AU44*$AR$2</f>
        <v>0</v>
      </c>
      <c r="AS44" s="91">
        <f>+Production!AV44*$AS$2</f>
        <v>1824</v>
      </c>
      <c r="AT44" s="91">
        <f>+Production!AW44*$AT$2</f>
        <v>324</v>
      </c>
      <c r="AU44" s="91">
        <f>+Production!AX44*$AU$2</f>
        <v>258</v>
      </c>
      <c r="AV44" s="91">
        <f>+Production!AY44*$AV$2</f>
        <v>480</v>
      </c>
      <c r="AW44" s="91">
        <f>+Production!AZ44*$AW$2</f>
        <v>432</v>
      </c>
      <c r="AX44" s="91">
        <f>+Production!BA44*$AX$2</f>
        <v>480</v>
      </c>
      <c r="AY44" s="91">
        <f>+Production!BB44*$AY$2</f>
        <v>432</v>
      </c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3"/>
      <c r="BO44" s="93"/>
      <c r="BP44" s="91">
        <f t="shared" si="6"/>
        <v>667.2</v>
      </c>
      <c r="BQ44" s="91">
        <f t="shared" si="7"/>
        <v>601.20000000000005</v>
      </c>
      <c r="BR44" s="91">
        <f t="shared" si="8"/>
        <v>1228.8</v>
      </c>
      <c r="BS44" s="91">
        <f t="shared" si="9"/>
        <v>1180.8</v>
      </c>
      <c r="BT44" s="91">
        <f t="shared" si="10"/>
        <v>1228.8</v>
      </c>
      <c r="BU44" s="91">
        <f t="shared" si="11"/>
        <v>1180.8</v>
      </c>
      <c r="BV44" s="93"/>
      <c r="BW44" s="93"/>
      <c r="BX44" s="93"/>
      <c r="BY44" s="93"/>
      <c r="BZ44" s="93"/>
      <c r="CA44" s="94"/>
      <c r="CB44" s="94"/>
      <c r="CC44" s="94"/>
      <c r="CD44" s="94"/>
      <c r="CE44" s="94"/>
      <c r="CF44" s="94"/>
      <c r="CG44" s="93"/>
      <c r="CH44" s="93"/>
      <c r="CI44" s="93"/>
      <c r="CJ44" s="93"/>
      <c r="CK44" s="93">
        <f t="shared" si="14"/>
        <v>0</v>
      </c>
      <c r="CL44" s="93">
        <f t="shared" si="14"/>
        <v>0</v>
      </c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</row>
    <row r="45" spans="1:106">
      <c r="A45" s="50" t="s">
        <v>159</v>
      </c>
      <c r="B45" s="91">
        <f t="shared" si="13"/>
        <v>26044.400000000001</v>
      </c>
      <c r="C45" s="92"/>
      <c r="D45" s="91">
        <f>+Production!D45*Injection!$D$2</f>
        <v>4368</v>
      </c>
      <c r="E45" s="91">
        <f>+Production!E45*Injection!$E$2</f>
        <v>4633.2</v>
      </c>
      <c r="F45" s="91">
        <f>+Production!F45*Injection!$F$2</f>
        <v>1326</v>
      </c>
      <c r="G45" s="91">
        <f>+Production!G45*Injection!$G$2</f>
        <v>795.59999999999991</v>
      </c>
      <c r="H45" s="91">
        <f>+Production!H45*Injection!$H$2</f>
        <v>1326</v>
      </c>
      <c r="I45" s="91">
        <f>+Production!I45*Injection!$I$2</f>
        <v>0</v>
      </c>
      <c r="J45" s="91">
        <f>+Production!J45*Injection!$J$2</f>
        <v>0</v>
      </c>
      <c r="K45" s="91">
        <f>+Production!K45*Injection!$K$2</f>
        <v>811.19999999999993</v>
      </c>
      <c r="L45" s="91">
        <f>+Production!L45*Injection!$L$2</f>
        <v>842.40000000000009</v>
      </c>
      <c r="M45" s="91">
        <f>+Production!M45*Injection!$M$2</f>
        <v>702</v>
      </c>
      <c r="N45" s="91">
        <f>+Production!N45*Injection!$N$2</f>
        <v>468</v>
      </c>
      <c r="O45" s="91">
        <f>+Production!O45*Injection!$O$2</f>
        <v>312</v>
      </c>
      <c r="P45" s="91">
        <f>+Production!P45*Injection!$P$2</f>
        <v>0</v>
      </c>
      <c r="Q45" s="91">
        <f>+Production!Q45*Injection!$Q$2</f>
        <v>0</v>
      </c>
      <c r="R45" s="91">
        <f>+Production!R45*Injection!$R$2</f>
        <v>0</v>
      </c>
      <c r="S45" s="91">
        <f>+Production!S45*Injection!$S$2</f>
        <v>0</v>
      </c>
      <c r="T45" s="91">
        <f>+Production!T45*$T$2</f>
        <v>0</v>
      </c>
      <c r="U45" s="91">
        <f>+Production!U45*$U$2</f>
        <v>0</v>
      </c>
      <c r="V45" s="91">
        <f>+Production!V45*$V$2</f>
        <v>1029.5999999999999</v>
      </c>
      <c r="W45" s="91">
        <f>+Production!W45*$W$2</f>
        <v>764.4</v>
      </c>
      <c r="X45" s="91">
        <f>+Production!X45*$X$2</f>
        <v>764.4</v>
      </c>
      <c r="Y45" s="91">
        <f>+Production!Y45*$Y$2</f>
        <v>327.60000000000002</v>
      </c>
      <c r="Z45" s="91">
        <f>+Production!Z45*$Z$2</f>
        <v>327.60000000000002</v>
      </c>
      <c r="AA45" s="91">
        <f>+Production!AA45*$AA$2</f>
        <v>655.20000000000005</v>
      </c>
      <c r="AB45" s="91">
        <f>+Production!AB45*$AB$2</f>
        <v>655.20000000000005</v>
      </c>
      <c r="AC45" s="91"/>
      <c r="AD45" s="91"/>
      <c r="AE45" s="91"/>
      <c r="AF45" s="91"/>
      <c r="AG45" s="91"/>
      <c r="AH45" s="91"/>
      <c r="AI45" s="91"/>
      <c r="AJ45" s="91"/>
      <c r="AK45" s="91"/>
      <c r="AL45" s="91">
        <f>+Production!AO45*Injection!$AL$2</f>
        <v>0</v>
      </c>
      <c r="AM45" s="91">
        <f>+Production!AP45*Injection!$AM$2</f>
        <v>0</v>
      </c>
      <c r="AN45" s="91">
        <f>+Production!AQ45*$AN$2</f>
        <v>0</v>
      </c>
      <c r="AO45" s="91">
        <f>+Production!AR45*$AO$2</f>
        <v>0</v>
      </c>
      <c r="AP45" s="91">
        <f>+Production!AS45*$AP$2</f>
        <v>3024</v>
      </c>
      <c r="AQ45" s="91">
        <f>+Production!AT45*$AQ$2</f>
        <v>2912</v>
      </c>
      <c r="AR45" s="91">
        <f>+Production!AU45*$AR$2</f>
        <v>0</v>
      </c>
      <c r="AS45" s="91">
        <f>+Production!AV45*$AS$2</f>
        <v>0</v>
      </c>
      <c r="AT45" s="91">
        <f>+Production!AW45*$AT$2</f>
        <v>0</v>
      </c>
      <c r="AU45" s="91">
        <f>+Production!AX45*$AU$2</f>
        <v>0</v>
      </c>
      <c r="AV45" s="91">
        <f>+Production!AY45*$AV$2</f>
        <v>0</v>
      </c>
      <c r="AW45" s="91">
        <f>+Production!AZ45*$AW$2</f>
        <v>0</v>
      </c>
      <c r="AX45" s="91">
        <f>+Production!BA45*$AX$2</f>
        <v>0</v>
      </c>
      <c r="AY45" s="91">
        <f>+Production!BB45*$AY$2</f>
        <v>0</v>
      </c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3"/>
      <c r="BO45" s="93"/>
      <c r="BP45" s="91">
        <f t="shared" si="6"/>
        <v>0</v>
      </c>
      <c r="BQ45" s="91">
        <f t="shared" si="7"/>
        <v>0</v>
      </c>
      <c r="BR45" s="91">
        <f t="shared" si="8"/>
        <v>0</v>
      </c>
      <c r="BS45" s="91">
        <f t="shared" si="9"/>
        <v>0</v>
      </c>
      <c r="BT45" s="91">
        <f t="shared" si="10"/>
        <v>0</v>
      </c>
      <c r="BU45" s="91">
        <f t="shared" si="11"/>
        <v>0</v>
      </c>
      <c r="BV45" s="93"/>
      <c r="BW45" s="93"/>
      <c r="BX45" s="93"/>
      <c r="BY45" s="93"/>
      <c r="BZ45" s="93"/>
      <c r="CA45" s="94"/>
      <c r="CB45" s="94"/>
      <c r="CC45" s="94"/>
      <c r="CD45" s="94"/>
      <c r="CE45" s="94"/>
      <c r="CF45" s="94"/>
      <c r="CG45" s="93"/>
      <c r="CH45" s="93"/>
      <c r="CI45" s="93"/>
      <c r="CJ45" s="93"/>
      <c r="CK45" s="93">
        <f t="shared" si="14"/>
        <v>0</v>
      </c>
      <c r="CL45" s="93">
        <f t="shared" si="14"/>
        <v>0</v>
      </c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</row>
    <row r="46" spans="1:106">
      <c r="A46" s="50" t="s">
        <v>160</v>
      </c>
      <c r="B46" s="91">
        <f t="shared" si="13"/>
        <v>18718.8</v>
      </c>
      <c r="C46" s="92">
        <f t="shared" ref="C46:C63" si="15">B46</f>
        <v>18718.8</v>
      </c>
      <c r="D46" s="91">
        <f>+Production!D46*Injection!$D$2</f>
        <v>249.6</v>
      </c>
      <c r="E46" s="91">
        <f>+Production!E46*Injection!$E$2</f>
        <v>280.8</v>
      </c>
      <c r="F46" s="91">
        <f>+Production!F46*Injection!$F$2</f>
        <v>0</v>
      </c>
      <c r="G46" s="91">
        <f>+Production!G46*Injection!$G$2</f>
        <v>0</v>
      </c>
      <c r="H46" s="91">
        <f>+Production!H46*Injection!$H$2</f>
        <v>0</v>
      </c>
      <c r="I46" s="91">
        <f>+Production!I46*Injection!$I$2</f>
        <v>0</v>
      </c>
      <c r="J46" s="91">
        <f>+Production!J46*Injection!$J$2</f>
        <v>0</v>
      </c>
      <c r="K46" s="91">
        <f>+Production!K46*Injection!$K$2</f>
        <v>62.4</v>
      </c>
      <c r="L46" s="91">
        <f>+Production!L46*Injection!$L$2</f>
        <v>0</v>
      </c>
      <c r="M46" s="91">
        <f>+Production!M46*Injection!$M$2</f>
        <v>0</v>
      </c>
      <c r="N46" s="91">
        <f>+Production!N46*Injection!$N$2</f>
        <v>0</v>
      </c>
      <c r="O46" s="91">
        <f>+Production!O46*Injection!$O$2</f>
        <v>0</v>
      </c>
      <c r="P46" s="91">
        <f>+Production!P46*Injection!$P$2</f>
        <v>0</v>
      </c>
      <c r="Q46" s="91">
        <f>+Production!Q46*Injection!$Q$2</f>
        <v>0</v>
      </c>
      <c r="R46" s="91">
        <f>+Production!R46*Injection!$R$2</f>
        <v>936</v>
      </c>
      <c r="S46" s="91">
        <f>+Production!S46*Injection!$S$2</f>
        <v>936</v>
      </c>
      <c r="T46" s="91">
        <f>+Production!T46*$T$2</f>
        <v>936</v>
      </c>
      <c r="U46" s="91">
        <f>+Production!U46*$U$2</f>
        <v>936</v>
      </c>
      <c r="V46" s="91">
        <f>+Production!V46*$V$2</f>
        <v>702</v>
      </c>
      <c r="W46" s="91">
        <f>+Production!W46*$W$2</f>
        <v>0</v>
      </c>
      <c r="X46" s="91">
        <f>+Production!X46*$X$2</f>
        <v>0</v>
      </c>
      <c r="Y46" s="91">
        <f>+Production!Y46*$Y$2</f>
        <v>0</v>
      </c>
      <c r="Z46" s="91">
        <f>+Production!Z46*$Z$2</f>
        <v>0</v>
      </c>
      <c r="AA46" s="91">
        <f>+Production!AA46*$AA$2</f>
        <v>0</v>
      </c>
      <c r="AB46" s="91">
        <f>+Production!AB46*$AB$2</f>
        <v>0</v>
      </c>
      <c r="AC46" s="91"/>
      <c r="AD46" s="91"/>
      <c r="AE46" s="91"/>
      <c r="AF46" s="91"/>
      <c r="AG46" s="91"/>
      <c r="AH46" s="91"/>
      <c r="AI46" s="91"/>
      <c r="AJ46" s="91"/>
      <c r="AK46" s="91"/>
      <c r="AL46" s="91">
        <f>+Production!AO46*Injection!$AL$2</f>
        <v>0</v>
      </c>
      <c r="AM46" s="91">
        <f>+Production!AP46*Injection!$AM$2</f>
        <v>0</v>
      </c>
      <c r="AN46" s="91">
        <f>+Production!AQ46*$AN$2</f>
        <v>0</v>
      </c>
      <c r="AO46" s="91">
        <f>+Production!AR46*$AO$2</f>
        <v>0</v>
      </c>
      <c r="AP46" s="91">
        <f>+Production!AS46*$AP$2</f>
        <v>3024</v>
      </c>
      <c r="AQ46" s="91">
        <f>+Production!AT46*$AQ$2</f>
        <v>2496</v>
      </c>
      <c r="AR46" s="91">
        <f>+Production!AU46*$AR$2</f>
        <v>0</v>
      </c>
      <c r="AS46" s="91">
        <f>+Production!AV46*$AS$2</f>
        <v>2736</v>
      </c>
      <c r="AT46" s="91">
        <f>+Production!AW46*$AT$2</f>
        <v>0</v>
      </c>
      <c r="AU46" s="91">
        <f>+Production!AX46*$AU$2</f>
        <v>0</v>
      </c>
      <c r="AV46" s="91">
        <f>+Production!AY46*$AV$2</f>
        <v>1200</v>
      </c>
      <c r="AW46" s="91">
        <f>+Production!AZ46*$AW$2</f>
        <v>1512</v>
      </c>
      <c r="AX46" s="91">
        <f>+Production!BA46*$AX$2</f>
        <v>1200</v>
      </c>
      <c r="AY46" s="91">
        <f>+Production!BB46*$AY$2</f>
        <v>1512</v>
      </c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3"/>
      <c r="BO46" s="93"/>
      <c r="BP46" s="91">
        <f t="shared" si="6"/>
        <v>0</v>
      </c>
      <c r="BQ46" s="91">
        <f t="shared" si="7"/>
        <v>0</v>
      </c>
      <c r="BR46" s="91">
        <f t="shared" si="8"/>
        <v>2136</v>
      </c>
      <c r="BS46" s="91">
        <f t="shared" si="9"/>
        <v>2448</v>
      </c>
      <c r="BT46" s="91">
        <f t="shared" si="10"/>
        <v>2136</v>
      </c>
      <c r="BU46" s="91">
        <f t="shared" si="11"/>
        <v>2448</v>
      </c>
      <c r="BV46" s="93"/>
      <c r="BW46" s="93"/>
      <c r="BX46" s="93"/>
      <c r="BY46" s="93"/>
      <c r="BZ46" s="93"/>
      <c r="CA46" s="94"/>
      <c r="CB46" s="94"/>
      <c r="CC46" s="94"/>
      <c r="CD46" s="94"/>
      <c r="CE46" s="94"/>
      <c r="CF46" s="94"/>
      <c r="CG46" s="93"/>
      <c r="CH46" s="93"/>
      <c r="CI46" s="93"/>
      <c r="CJ46" s="93"/>
      <c r="CK46" s="93">
        <f t="shared" si="14"/>
        <v>0</v>
      </c>
      <c r="CL46" s="93">
        <f t="shared" si="14"/>
        <v>0</v>
      </c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</row>
    <row r="47" spans="1:106">
      <c r="A47" s="51" t="s">
        <v>161</v>
      </c>
      <c r="B47" s="91">
        <f t="shared" si="13"/>
        <v>35768.399999999994</v>
      </c>
      <c r="C47" s="92">
        <f t="shared" si="15"/>
        <v>35768.399999999994</v>
      </c>
      <c r="D47" s="91">
        <f>+Production!D47*Injection!$D$2</f>
        <v>7737.6</v>
      </c>
      <c r="E47" s="91">
        <f>+Production!E47*Injection!$E$2</f>
        <v>8424</v>
      </c>
      <c r="F47" s="91">
        <f>+Production!F47*Injection!$F$2</f>
        <v>1716</v>
      </c>
      <c r="G47" s="91">
        <f>+Production!G47*Injection!$G$2</f>
        <v>795.59999999999991</v>
      </c>
      <c r="H47" s="91">
        <f>+Production!H47*Injection!$H$2</f>
        <v>1326</v>
      </c>
      <c r="I47" s="91">
        <f>+Production!I47*Injection!$I$2</f>
        <v>0</v>
      </c>
      <c r="J47" s="91">
        <f>+Production!J47*Injection!$J$2</f>
        <v>0</v>
      </c>
      <c r="K47" s="91">
        <f>+Production!K47*Injection!$K$2</f>
        <v>1435.2</v>
      </c>
      <c r="L47" s="91">
        <f>+Production!L47*Injection!$L$2</f>
        <v>2059.1999999999998</v>
      </c>
      <c r="M47" s="91">
        <f>+Production!M47*Injection!$M$2</f>
        <v>1716</v>
      </c>
      <c r="N47" s="91">
        <f>+Production!N47*Injection!$N$2</f>
        <v>187.2</v>
      </c>
      <c r="O47" s="91">
        <f>+Production!O47*Injection!$O$2</f>
        <v>124.8</v>
      </c>
      <c r="P47" s="91">
        <f>+Production!P47*Injection!$P$2</f>
        <v>0</v>
      </c>
      <c r="Q47" s="91">
        <f>+Production!Q47*Injection!$Q$2</f>
        <v>0</v>
      </c>
      <c r="R47" s="91">
        <f>+Production!R47*Injection!$R$2</f>
        <v>468</v>
      </c>
      <c r="S47" s="91">
        <f>+Production!S47*Injection!$S$2</f>
        <v>468</v>
      </c>
      <c r="T47" s="91">
        <f>+Production!T47*$T$2</f>
        <v>468</v>
      </c>
      <c r="U47" s="91">
        <f>+Production!U47*$U$2</f>
        <v>468</v>
      </c>
      <c r="V47" s="91">
        <f>+Production!V47*$V$2</f>
        <v>2854.7999999999997</v>
      </c>
      <c r="W47" s="91">
        <f>+Production!W47*$W$2</f>
        <v>0</v>
      </c>
      <c r="X47" s="91">
        <f>+Production!X47*$X$2</f>
        <v>0</v>
      </c>
      <c r="Y47" s="91">
        <f>+Production!Y47*$Y$2</f>
        <v>0</v>
      </c>
      <c r="Z47" s="91">
        <f>+Production!Z47*$Z$2</f>
        <v>0</v>
      </c>
      <c r="AA47" s="91">
        <f>+Production!AA47*$AA$2</f>
        <v>0</v>
      </c>
      <c r="AB47" s="91">
        <f>+Production!AB47*$AB$2</f>
        <v>0</v>
      </c>
      <c r="AC47" s="91"/>
      <c r="AD47" s="91"/>
      <c r="AE47" s="91"/>
      <c r="AF47" s="91"/>
      <c r="AG47" s="91"/>
      <c r="AH47" s="91"/>
      <c r="AI47" s="91"/>
      <c r="AJ47" s="91"/>
      <c r="AK47" s="91"/>
      <c r="AL47" s="91">
        <f>+Production!AO47*Injection!$AL$2</f>
        <v>0</v>
      </c>
      <c r="AM47" s="91">
        <f>+Production!AP47*Injection!$AM$2</f>
        <v>0</v>
      </c>
      <c r="AN47" s="91">
        <f>+Production!AQ47*$AN$2</f>
        <v>0</v>
      </c>
      <c r="AO47" s="91">
        <f>+Production!AR47*$AO$2</f>
        <v>0</v>
      </c>
      <c r="AP47" s="91">
        <f>+Production!AS47*$AP$2</f>
        <v>3024</v>
      </c>
      <c r="AQ47" s="91">
        <f>+Production!AT47*$AQ$2</f>
        <v>2496</v>
      </c>
      <c r="AR47" s="91">
        <f>+Production!AU47*$AR$2</f>
        <v>0</v>
      </c>
      <c r="AS47" s="91">
        <f>+Production!AV47*$AS$2</f>
        <v>0</v>
      </c>
      <c r="AT47" s="91">
        <f>+Production!AW47*$AT$2</f>
        <v>0</v>
      </c>
      <c r="AU47" s="91">
        <f>+Production!AX47*$AU$2</f>
        <v>0</v>
      </c>
      <c r="AV47" s="91">
        <f>+Production!AY47*$AV$2</f>
        <v>0</v>
      </c>
      <c r="AW47" s="91">
        <f>+Production!AZ47*$AW$2</f>
        <v>0</v>
      </c>
      <c r="AX47" s="91">
        <f>+Production!BA47*$AX$2</f>
        <v>0</v>
      </c>
      <c r="AY47" s="91">
        <f>+Production!BB47*$AY$2</f>
        <v>0</v>
      </c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3"/>
      <c r="BO47" s="93"/>
      <c r="BP47" s="91">
        <f t="shared" si="6"/>
        <v>0</v>
      </c>
      <c r="BQ47" s="91">
        <f t="shared" si="7"/>
        <v>0</v>
      </c>
      <c r="BR47" s="91">
        <f t="shared" si="8"/>
        <v>468</v>
      </c>
      <c r="BS47" s="91">
        <f t="shared" si="9"/>
        <v>468</v>
      </c>
      <c r="BT47" s="91">
        <f t="shared" si="10"/>
        <v>468</v>
      </c>
      <c r="BU47" s="91">
        <f t="shared" si="11"/>
        <v>468</v>
      </c>
      <c r="BV47" s="93"/>
      <c r="BW47" s="93"/>
      <c r="BX47" s="93"/>
      <c r="BY47" s="93"/>
      <c r="BZ47" s="93"/>
      <c r="CA47" s="94"/>
      <c r="CB47" s="94"/>
      <c r="CC47" s="94"/>
      <c r="CD47" s="94"/>
      <c r="CE47" s="94"/>
      <c r="CF47" s="94"/>
      <c r="CG47" s="93"/>
      <c r="CH47" s="93"/>
      <c r="CI47" s="93"/>
      <c r="CJ47" s="93"/>
      <c r="CK47" s="93">
        <f t="shared" si="14"/>
        <v>0</v>
      </c>
      <c r="CL47" s="93">
        <f t="shared" si="14"/>
        <v>0</v>
      </c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</row>
    <row r="48" spans="1:106">
      <c r="A48" s="50" t="s">
        <v>162</v>
      </c>
      <c r="B48" s="91">
        <f t="shared" si="13"/>
        <v>34701.600000000006</v>
      </c>
      <c r="C48" s="92">
        <f t="shared" si="15"/>
        <v>34701.600000000006</v>
      </c>
      <c r="D48" s="91">
        <f>+Production!D48*Injection!$D$2</f>
        <v>1622.4</v>
      </c>
      <c r="E48" s="91">
        <f>+Production!E48*Injection!$E$2</f>
        <v>1825.2</v>
      </c>
      <c r="F48" s="91">
        <f>+Production!F48*Injection!$F$2</f>
        <v>1716</v>
      </c>
      <c r="G48" s="91">
        <f>+Production!G48*Injection!$G$2</f>
        <v>1310.4000000000001</v>
      </c>
      <c r="H48" s="91">
        <f>+Production!H48*Injection!$H$2</f>
        <v>2106</v>
      </c>
      <c r="I48" s="91">
        <f>+Production!I48*Injection!$I$2</f>
        <v>0</v>
      </c>
      <c r="J48" s="91">
        <f>+Production!J48*Injection!$J$2</f>
        <v>0</v>
      </c>
      <c r="K48" s="91">
        <f>+Production!K48*Injection!$K$2</f>
        <v>811.19999999999993</v>
      </c>
      <c r="L48" s="91">
        <f>+Production!L48*Injection!$L$2</f>
        <v>0</v>
      </c>
      <c r="M48" s="91">
        <f>+Production!M48*Injection!$M$2</f>
        <v>0</v>
      </c>
      <c r="N48" s="91">
        <f>+Production!N48*Injection!$N$2</f>
        <v>748.8</v>
      </c>
      <c r="O48" s="91">
        <f>+Production!O48*Injection!$O$2</f>
        <v>499.2</v>
      </c>
      <c r="P48" s="91">
        <f>+Production!P48*Injection!$P$2</f>
        <v>0</v>
      </c>
      <c r="Q48" s="91">
        <f>+Production!Q48*Injection!$Q$2</f>
        <v>0</v>
      </c>
      <c r="R48" s="91">
        <f>+Production!R48*Injection!$R$2</f>
        <v>1029.5999999999999</v>
      </c>
      <c r="S48" s="91">
        <f>+Production!S48*Injection!$S$2</f>
        <v>1029.5999999999999</v>
      </c>
      <c r="T48" s="91">
        <f>+Production!T48*$T$2</f>
        <v>1029.5999999999999</v>
      </c>
      <c r="U48" s="91">
        <f>+Production!U48*$U$2</f>
        <v>1029.5999999999999</v>
      </c>
      <c r="V48" s="91">
        <f>+Production!V48*$V$2</f>
        <v>1778.3999999999999</v>
      </c>
      <c r="W48" s="91">
        <f>+Production!W48*$W$2</f>
        <v>2511.6</v>
      </c>
      <c r="X48" s="91">
        <f>+Production!X48*$X$2</f>
        <v>2074.7999999999997</v>
      </c>
      <c r="Y48" s="91">
        <f>+Production!Y48*$Y$2</f>
        <v>889.19999999999993</v>
      </c>
      <c r="Z48" s="91">
        <f>+Production!Z48*$Z$2</f>
        <v>889.19999999999993</v>
      </c>
      <c r="AA48" s="91">
        <f>+Production!AA48*$AA$2</f>
        <v>2152.8000000000002</v>
      </c>
      <c r="AB48" s="91">
        <f>+Production!AB48*$AB$2</f>
        <v>1872</v>
      </c>
      <c r="AC48" s="91"/>
      <c r="AD48" s="91"/>
      <c r="AE48" s="91"/>
      <c r="AF48" s="91"/>
      <c r="AG48" s="91"/>
      <c r="AH48" s="91"/>
      <c r="AI48" s="91"/>
      <c r="AJ48" s="91"/>
      <c r="AK48" s="91"/>
      <c r="AL48" s="91">
        <f>+Production!AO48*Injection!$AL$2</f>
        <v>0</v>
      </c>
      <c r="AM48" s="91">
        <f>+Production!AP48*Injection!$AM$2</f>
        <v>0</v>
      </c>
      <c r="AN48" s="91">
        <f>+Production!AQ48*$AN$2</f>
        <v>0</v>
      </c>
      <c r="AO48" s="91">
        <f>+Production!AR48*$AO$2</f>
        <v>0</v>
      </c>
      <c r="AP48" s="91">
        <f>+Production!AS48*$AP$2</f>
        <v>3024</v>
      </c>
      <c r="AQ48" s="91">
        <f>+Production!AT48*$AQ$2</f>
        <v>2496</v>
      </c>
      <c r="AR48" s="91">
        <f>+Production!AU48*$AR$2</f>
        <v>0</v>
      </c>
      <c r="AS48" s="91">
        <f>+Production!AV48*$AS$2</f>
        <v>0</v>
      </c>
      <c r="AT48" s="91">
        <f>+Production!AW48*$AT$2</f>
        <v>0</v>
      </c>
      <c r="AU48" s="91">
        <f>+Production!AX48*$AU$2</f>
        <v>0</v>
      </c>
      <c r="AV48" s="91">
        <f>+Production!AY48*$AV$2</f>
        <v>480</v>
      </c>
      <c r="AW48" s="91">
        <f>+Production!AZ48*$AW$2</f>
        <v>648</v>
      </c>
      <c r="AX48" s="91">
        <f>+Production!BA48*$AX$2</f>
        <v>480</v>
      </c>
      <c r="AY48" s="91">
        <f>+Production!BB48*$AY$2</f>
        <v>648</v>
      </c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3"/>
      <c r="BO48" s="93"/>
      <c r="BP48" s="91">
        <f t="shared" si="6"/>
        <v>0</v>
      </c>
      <c r="BQ48" s="91">
        <f t="shared" si="7"/>
        <v>0</v>
      </c>
      <c r="BR48" s="91">
        <f t="shared" si="8"/>
        <v>1509.6</v>
      </c>
      <c r="BS48" s="91">
        <f t="shared" si="9"/>
        <v>1677.6</v>
      </c>
      <c r="BT48" s="91">
        <f t="shared" si="10"/>
        <v>1509.6</v>
      </c>
      <c r="BU48" s="91">
        <f t="shared" si="11"/>
        <v>1677.6</v>
      </c>
      <c r="BV48" s="93"/>
      <c r="BW48" s="93"/>
      <c r="BX48" s="93"/>
      <c r="BY48" s="93"/>
      <c r="BZ48" s="93"/>
      <c r="CA48" s="94"/>
      <c r="CB48" s="94"/>
      <c r="CC48" s="94"/>
      <c r="CD48" s="94"/>
      <c r="CE48" s="94"/>
      <c r="CF48" s="94"/>
      <c r="CG48" s="93"/>
      <c r="CH48" s="93"/>
      <c r="CI48" s="93"/>
      <c r="CJ48" s="93"/>
      <c r="CK48" s="93">
        <f t="shared" si="14"/>
        <v>0</v>
      </c>
      <c r="CL48" s="93">
        <f t="shared" si="14"/>
        <v>0</v>
      </c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</row>
    <row r="49" spans="1:106">
      <c r="A49" s="50" t="s">
        <v>163</v>
      </c>
      <c r="B49" s="91">
        <f t="shared" si="13"/>
        <v>18980.8</v>
      </c>
      <c r="C49" s="92">
        <f t="shared" si="15"/>
        <v>18980.8</v>
      </c>
      <c r="D49" s="91">
        <f>+Production!D49*Injection!$D$2</f>
        <v>0</v>
      </c>
      <c r="E49" s="91">
        <f>+Production!E49*Injection!$E$2</f>
        <v>0</v>
      </c>
      <c r="F49" s="91">
        <f>+Production!F49*Injection!$F$2</f>
        <v>0</v>
      </c>
      <c r="G49" s="91">
        <f>+Production!G49*Injection!$G$2</f>
        <v>0</v>
      </c>
      <c r="H49" s="91">
        <f>+Production!H49*Injection!$H$2</f>
        <v>0</v>
      </c>
      <c r="I49" s="91">
        <f>+Production!I49*Injection!$I$2</f>
        <v>0</v>
      </c>
      <c r="J49" s="91">
        <f>+Production!J49*Injection!$J$2</f>
        <v>0</v>
      </c>
      <c r="K49" s="91">
        <f>+Production!K49*Injection!$K$2</f>
        <v>0</v>
      </c>
      <c r="L49" s="91">
        <f>+Production!L49*Injection!$L$2</f>
        <v>1591.1999999999998</v>
      </c>
      <c r="M49" s="91">
        <f>+Production!M49*Injection!$M$2</f>
        <v>1326</v>
      </c>
      <c r="N49" s="91">
        <f>+Production!N49*Injection!$N$2</f>
        <v>0</v>
      </c>
      <c r="O49" s="91">
        <f>+Production!O49*Injection!$O$2</f>
        <v>0</v>
      </c>
      <c r="P49" s="91">
        <f>+Production!P49*Injection!$P$2</f>
        <v>312</v>
      </c>
      <c r="Q49" s="91">
        <f>+Production!Q49*Injection!$Q$2</f>
        <v>312</v>
      </c>
      <c r="R49" s="91">
        <f>+Production!R49*Injection!$R$2</f>
        <v>0</v>
      </c>
      <c r="S49" s="91">
        <f>+Production!S49*Injection!$S$2</f>
        <v>0</v>
      </c>
      <c r="T49" s="91">
        <f>+Production!T49*$T$2</f>
        <v>0</v>
      </c>
      <c r="U49" s="91">
        <f>+Production!U49*$U$2</f>
        <v>0</v>
      </c>
      <c r="V49" s="91">
        <f>+Production!V49*$V$2</f>
        <v>0</v>
      </c>
      <c r="W49" s="91">
        <f>+Production!W49*$W$2</f>
        <v>1528.7999999999997</v>
      </c>
      <c r="X49" s="91">
        <f>+Production!X49*$X$2</f>
        <v>1528.7999999999997</v>
      </c>
      <c r="Y49" s="91">
        <f>+Production!Y49*$Y$2</f>
        <v>655.19999999999993</v>
      </c>
      <c r="Z49" s="91">
        <f>+Production!Z49*$Z$2</f>
        <v>655.19999999999993</v>
      </c>
      <c r="AA49" s="91">
        <f>+Production!AA49*$AA$2</f>
        <v>1216.8000000000002</v>
      </c>
      <c r="AB49" s="91">
        <f>+Production!AB49*$AB$2</f>
        <v>1216.8000000000002</v>
      </c>
      <c r="AC49" s="91"/>
      <c r="AD49" s="91"/>
      <c r="AE49" s="91"/>
      <c r="AF49" s="91"/>
      <c r="AG49" s="91"/>
      <c r="AH49" s="91"/>
      <c r="AI49" s="91"/>
      <c r="AJ49" s="91"/>
      <c r="AK49" s="91"/>
      <c r="AL49" s="91">
        <f>+Production!AO49*Injection!$AL$2</f>
        <v>0</v>
      </c>
      <c r="AM49" s="91">
        <f>+Production!AP49*Injection!$AM$2</f>
        <v>0</v>
      </c>
      <c r="AN49" s="91">
        <f>+Production!AQ49*$AN$2</f>
        <v>0</v>
      </c>
      <c r="AO49" s="91">
        <f>+Production!AR49*$AO$2</f>
        <v>0</v>
      </c>
      <c r="AP49" s="91">
        <f>+Production!AS49*$AP$2</f>
        <v>3024</v>
      </c>
      <c r="AQ49" s="91">
        <f>+Production!AT49*$AQ$2</f>
        <v>2496</v>
      </c>
      <c r="AR49" s="91">
        <f>+Production!AU49*$AR$2</f>
        <v>0</v>
      </c>
      <c r="AS49" s="91">
        <f>+Production!AV49*$AS$2</f>
        <v>0</v>
      </c>
      <c r="AT49" s="91">
        <f>+Production!AW49*$AT$2</f>
        <v>432</v>
      </c>
      <c r="AU49" s="91">
        <f>+Production!AX49*$AU$2</f>
        <v>430</v>
      </c>
      <c r="AV49" s="91">
        <f>+Production!AY49*$AV$2</f>
        <v>480</v>
      </c>
      <c r="AW49" s="91">
        <f>+Production!AZ49*$AW$2</f>
        <v>648</v>
      </c>
      <c r="AX49" s="91">
        <f>+Production!BA49*$AX$2</f>
        <v>480</v>
      </c>
      <c r="AY49" s="91">
        <f>+Production!BB49*$AY$2</f>
        <v>648</v>
      </c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3"/>
      <c r="BO49" s="93"/>
      <c r="BP49" s="91">
        <f t="shared" si="6"/>
        <v>744</v>
      </c>
      <c r="BQ49" s="91">
        <f t="shared" si="7"/>
        <v>742</v>
      </c>
      <c r="BR49" s="91">
        <f t="shared" si="8"/>
        <v>480</v>
      </c>
      <c r="BS49" s="91">
        <f t="shared" si="9"/>
        <v>648</v>
      </c>
      <c r="BT49" s="91">
        <f t="shared" si="10"/>
        <v>480</v>
      </c>
      <c r="BU49" s="91">
        <f t="shared" si="11"/>
        <v>648</v>
      </c>
      <c r="BV49" s="93"/>
      <c r="BW49" s="93"/>
      <c r="BX49" s="93"/>
      <c r="BY49" s="93"/>
      <c r="BZ49" s="93"/>
      <c r="CA49" s="94"/>
      <c r="CB49" s="94"/>
      <c r="CC49" s="94"/>
      <c r="CD49" s="94"/>
      <c r="CE49" s="94"/>
      <c r="CF49" s="94"/>
      <c r="CG49" s="93"/>
      <c r="CH49" s="93"/>
      <c r="CI49" s="93"/>
      <c r="CJ49" s="93"/>
      <c r="CK49" s="93">
        <f t="shared" si="14"/>
        <v>0</v>
      </c>
      <c r="CL49" s="93">
        <f t="shared" si="14"/>
        <v>0</v>
      </c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</row>
    <row r="50" spans="1:106">
      <c r="A50" s="50" t="s">
        <v>164</v>
      </c>
      <c r="B50" s="91">
        <f t="shared" si="13"/>
        <v>23548.399999999998</v>
      </c>
      <c r="C50" s="92">
        <f t="shared" si="15"/>
        <v>23548.399999999998</v>
      </c>
      <c r="D50" s="91">
        <f>+Production!D50*Injection!$D$2</f>
        <v>0</v>
      </c>
      <c r="E50" s="91">
        <f>+Production!E50*Injection!$E$2</f>
        <v>0</v>
      </c>
      <c r="F50" s="91">
        <f>+Production!F50*Injection!$F$2</f>
        <v>1794</v>
      </c>
      <c r="G50" s="91">
        <f>+Production!G50*Injection!$G$2</f>
        <v>1076.4000000000001</v>
      </c>
      <c r="H50" s="91">
        <f>+Production!H50*Injection!$H$2</f>
        <v>1794</v>
      </c>
      <c r="I50" s="91">
        <f>+Production!I50*Injection!$I$2</f>
        <v>0</v>
      </c>
      <c r="J50" s="91">
        <f>+Production!J50*Injection!$J$2</f>
        <v>0</v>
      </c>
      <c r="K50" s="91">
        <f>+Production!K50*Injection!$K$2</f>
        <v>998.4</v>
      </c>
      <c r="L50" s="91">
        <f>+Production!L50*Injection!$L$2</f>
        <v>0</v>
      </c>
      <c r="M50" s="91">
        <f>+Production!M50*Injection!$M$2</f>
        <v>0</v>
      </c>
      <c r="N50" s="91">
        <f>+Production!N50*Injection!$N$2</f>
        <v>0</v>
      </c>
      <c r="O50" s="91">
        <f>+Production!O50*Injection!$O$2</f>
        <v>0</v>
      </c>
      <c r="P50" s="91">
        <f>+Production!P50*Injection!$P$2</f>
        <v>0</v>
      </c>
      <c r="Q50" s="91">
        <f>+Production!Q50*Injection!$Q$2</f>
        <v>0</v>
      </c>
      <c r="R50" s="91">
        <f>+Production!R50*Injection!$R$2</f>
        <v>655.20000000000005</v>
      </c>
      <c r="S50" s="91">
        <f>+Production!S50*Injection!$S$2</f>
        <v>748.8</v>
      </c>
      <c r="T50" s="91">
        <f>+Production!T50*$T$2</f>
        <v>748.8</v>
      </c>
      <c r="U50" s="91">
        <f>+Production!U50*$U$2</f>
        <v>748.8</v>
      </c>
      <c r="V50" s="91">
        <f>+Production!V50*$V$2</f>
        <v>2761.2</v>
      </c>
      <c r="W50" s="91">
        <f>+Production!W50*$W$2</f>
        <v>2184</v>
      </c>
      <c r="X50" s="91">
        <f>+Production!X50*$X$2</f>
        <v>873.6</v>
      </c>
      <c r="Y50" s="91">
        <f>+Production!Y50*$Y$2</f>
        <v>374.4</v>
      </c>
      <c r="Z50" s="91">
        <f>+Production!Z50*$Z$2</f>
        <v>327.60000000000002</v>
      </c>
      <c r="AA50" s="91">
        <f>+Production!AA50*$AA$2</f>
        <v>1778.3999999999999</v>
      </c>
      <c r="AB50" s="91">
        <f>+Production!AB50*$AB$2</f>
        <v>748.8</v>
      </c>
      <c r="AC50" s="91"/>
      <c r="AD50" s="91"/>
      <c r="AE50" s="91"/>
      <c r="AF50" s="91"/>
      <c r="AG50" s="91"/>
      <c r="AH50" s="91"/>
      <c r="AI50" s="91"/>
      <c r="AJ50" s="91"/>
      <c r="AK50" s="91"/>
      <c r="AL50" s="91">
        <f>+Production!AO50*Injection!$AL$2</f>
        <v>0</v>
      </c>
      <c r="AM50" s="91">
        <f>+Production!AP50*Injection!$AM$2</f>
        <v>0</v>
      </c>
      <c r="AN50" s="91">
        <f>+Production!AQ50*$AN$2</f>
        <v>0</v>
      </c>
      <c r="AO50" s="91">
        <f>+Production!AR50*$AO$2</f>
        <v>0</v>
      </c>
      <c r="AP50" s="91">
        <f>+Production!AS50*$AP$2</f>
        <v>3024</v>
      </c>
      <c r="AQ50" s="91">
        <f>+Production!AT50*$AQ$2</f>
        <v>2912</v>
      </c>
      <c r="AR50" s="91">
        <f>+Production!AU50*$AR$2</f>
        <v>0</v>
      </c>
      <c r="AS50" s="91">
        <f>+Production!AV50*$AS$2</f>
        <v>0</v>
      </c>
      <c r="AT50" s="91">
        <f>+Production!AW50*$AT$2</f>
        <v>0</v>
      </c>
      <c r="AU50" s="91">
        <f>+Production!AX50*$AU$2</f>
        <v>0</v>
      </c>
      <c r="AV50" s="91">
        <f>+Production!AY50*$AV$2</f>
        <v>0</v>
      </c>
      <c r="AW50" s="91">
        <f>+Production!AZ50*$AW$2</f>
        <v>0</v>
      </c>
      <c r="AX50" s="91">
        <f>+Production!BA50*$AX$2</f>
        <v>0</v>
      </c>
      <c r="AY50" s="91">
        <f>+Production!BB50*$AY$2</f>
        <v>0</v>
      </c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3"/>
      <c r="BO50" s="93"/>
      <c r="BP50" s="91">
        <f t="shared" si="6"/>
        <v>0</v>
      </c>
      <c r="BQ50" s="91">
        <f t="shared" si="7"/>
        <v>0</v>
      </c>
      <c r="BR50" s="91">
        <f t="shared" si="8"/>
        <v>655.20000000000005</v>
      </c>
      <c r="BS50" s="91">
        <f t="shared" si="9"/>
        <v>748.8</v>
      </c>
      <c r="BT50" s="91">
        <f t="shared" si="10"/>
        <v>748.8</v>
      </c>
      <c r="BU50" s="91">
        <f t="shared" si="11"/>
        <v>748.8</v>
      </c>
      <c r="BV50" s="93"/>
      <c r="BW50" s="93"/>
      <c r="BX50" s="93"/>
      <c r="BY50" s="93"/>
      <c r="BZ50" s="93"/>
      <c r="CA50" s="94"/>
      <c r="CB50" s="94"/>
      <c r="CC50" s="94"/>
      <c r="CD50" s="94"/>
      <c r="CE50" s="94"/>
      <c r="CF50" s="94"/>
      <c r="CG50" s="93"/>
      <c r="CH50" s="93"/>
      <c r="CI50" s="93"/>
      <c r="CJ50" s="93"/>
      <c r="CK50" s="93">
        <f t="shared" si="14"/>
        <v>0</v>
      </c>
      <c r="CL50" s="93">
        <f t="shared" si="14"/>
        <v>0</v>
      </c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</row>
    <row r="51" spans="1:106">
      <c r="A51" s="50" t="s">
        <v>165</v>
      </c>
      <c r="B51" s="91">
        <f t="shared" si="13"/>
        <v>15576.8</v>
      </c>
      <c r="C51" s="92">
        <f t="shared" si="15"/>
        <v>15576.8</v>
      </c>
      <c r="D51" s="91">
        <f>+Production!D51*Injection!$D$2</f>
        <v>0</v>
      </c>
      <c r="E51" s="91">
        <f>+Production!E51*Injection!$E$2</f>
        <v>0</v>
      </c>
      <c r="F51" s="91">
        <f>+Production!F51*Injection!$F$2</f>
        <v>858</v>
      </c>
      <c r="G51" s="91">
        <f>+Production!G51*Injection!$G$2</f>
        <v>514.79999999999995</v>
      </c>
      <c r="H51" s="91">
        <f>+Production!H51*Injection!$H$2</f>
        <v>858</v>
      </c>
      <c r="I51" s="91">
        <f>+Production!I51*Injection!$I$2</f>
        <v>0</v>
      </c>
      <c r="J51" s="91">
        <f>+Production!J51*Injection!$J$2</f>
        <v>0</v>
      </c>
      <c r="K51" s="91">
        <f>+Production!K51*Injection!$K$2</f>
        <v>499.2</v>
      </c>
      <c r="L51" s="91">
        <f>+Production!L51*Injection!$L$2</f>
        <v>1497.6</v>
      </c>
      <c r="M51" s="91">
        <f>+Production!M51*Injection!$M$2</f>
        <v>1248</v>
      </c>
      <c r="N51" s="91">
        <f>+Production!N51*Injection!$N$2</f>
        <v>0</v>
      </c>
      <c r="O51" s="91">
        <f>+Production!O51*Injection!$O$2</f>
        <v>0</v>
      </c>
      <c r="P51" s="91">
        <f>+Production!P51*Injection!$P$2</f>
        <v>187.2</v>
      </c>
      <c r="Q51" s="91">
        <f>+Production!Q51*Injection!$Q$2</f>
        <v>187.2</v>
      </c>
      <c r="R51" s="91">
        <f>+Production!R51*Injection!$R$2</f>
        <v>842.40000000000009</v>
      </c>
      <c r="S51" s="91">
        <f>+Production!S51*Injection!$S$2</f>
        <v>748.8</v>
      </c>
      <c r="T51" s="91">
        <f>+Production!T51*$T$2</f>
        <v>748.8</v>
      </c>
      <c r="U51" s="91">
        <f>+Production!U51*$U$2</f>
        <v>748.8</v>
      </c>
      <c r="V51" s="91">
        <f>+Production!V51*$V$2</f>
        <v>702</v>
      </c>
      <c r="W51" s="91">
        <f>+Production!W51*$W$2</f>
        <v>0</v>
      </c>
      <c r="X51" s="91">
        <f>+Production!X51*$X$2</f>
        <v>0</v>
      </c>
      <c r="Y51" s="91">
        <f>+Production!Y51*$Y$2</f>
        <v>0</v>
      </c>
      <c r="Z51" s="91">
        <f>+Production!Z51*$Z$2</f>
        <v>0</v>
      </c>
      <c r="AA51" s="91">
        <f>+Production!AA51*$AA$2</f>
        <v>0</v>
      </c>
      <c r="AB51" s="91">
        <f>+Production!AB51*$AB$2</f>
        <v>0</v>
      </c>
      <c r="AC51" s="91"/>
      <c r="AD51" s="91"/>
      <c r="AE51" s="91"/>
      <c r="AF51" s="91"/>
      <c r="AG51" s="91"/>
      <c r="AH51" s="91"/>
      <c r="AI51" s="91"/>
      <c r="AJ51" s="91"/>
      <c r="AK51" s="91"/>
      <c r="AL51" s="91">
        <f>+Production!AO51*Injection!$AL$2</f>
        <v>0</v>
      </c>
      <c r="AM51" s="91">
        <f>+Production!AP51*Injection!$AM$2</f>
        <v>0</v>
      </c>
      <c r="AN51" s="91">
        <f>+Production!AQ51*$AN$2</f>
        <v>0</v>
      </c>
      <c r="AO51" s="91">
        <f>+Production!AR51*$AO$2</f>
        <v>0</v>
      </c>
      <c r="AP51" s="91">
        <f>+Production!AS51*$AP$2</f>
        <v>3024</v>
      </c>
      <c r="AQ51" s="91">
        <f>+Production!AT51*$AQ$2</f>
        <v>2912</v>
      </c>
      <c r="AR51" s="91">
        <f>+Production!AU51*$AR$2</f>
        <v>0</v>
      </c>
      <c r="AS51" s="91">
        <f>+Production!AV51*$AS$2</f>
        <v>0</v>
      </c>
      <c r="AT51" s="91">
        <f>+Production!AW51*$AT$2</f>
        <v>0</v>
      </c>
      <c r="AU51" s="91">
        <f>+Production!AX51*$AU$2</f>
        <v>0</v>
      </c>
      <c r="AV51" s="91">
        <f>+Production!AY51*$AV$2</f>
        <v>0</v>
      </c>
      <c r="AW51" s="91">
        <f>+Production!AZ51*$AW$2</f>
        <v>0</v>
      </c>
      <c r="AX51" s="91">
        <f>+Production!BA51*$AX$2</f>
        <v>0</v>
      </c>
      <c r="AY51" s="91">
        <f>+Production!BB51*$AY$2</f>
        <v>0</v>
      </c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3"/>
      <c r="BO51" s="93"/>
      <c r="BP51" s="91">
        <f t="shared" si="6"/>
        <v>187.2</v>
      </c>
      <c r="BQ51" s="91">
        <f t="shared" si="7"/>
        <v>187.2</v>
      </c>
      <c r="BR51" s="91">
        <f t="shared" si="8"/>
        <v>842.40000000000009</v>
      </c>
      <c r="BS51" s="91">
        <f t="shared" si="9"/>
        <v>748.8</v>
      </c>
      <c r="BT51" s="91">
        <f t="shared" si="10"/>
        <v>748.8</v>
      </c>
      <c r="BU51" s="91">
        <f t="shared" si="11"/>
        <v>748.8</v>
      </c>
      <c r="BV51" s="93"/>
      <c r="BW51" s="93"/>
      <c r="BX51" s="93"/>
      <c r="BY51" s="93"/>
      <c r="BZ51" s="93"/>
      <c r="CA51" s="94"/>
      <c r="CB51" s="94"/>
      <c r="CC51" s="94"/>
      <c r="CD51" s="94"/>
      <c r="CE51" s="94"/>
      <c r="CF51" s="94"/>
      <c r="CG51" s="93"/>
      <c r="CH51" s="93"/>
      <c r="CI51" s="93"/>
      <c r="CJ51" s="93"/>
      <c r="CK51" s="93">
        <f t="shared" si="14"/>
        <v>0</v>
      </c>
      <c r="CL51" s="93">
        <f t="shared" si="14"/>
        <v>0</v>
      </c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</row>
    <row r="52" spans="1:106">
      <c r="A52" s="50" t="s">
        <v>166</v>
      </c>
      <c r="B52" s="91">
        <f t="shared" si="13"/>
        <v>14722</v>
      </c>
      <c r="C52" s="92">
        <f t="shared" si="15"/>
        <v>14722</v>
      </c>
      <c r="D52" s="91">
        <f>+Production!D52*Injection!$D$2</f>
        <v>0</v>
      </c>
      <c r="E52" s="91">
        <f>+Production!E52*Injection!$E$2</f>
        <v>0</v>
      </c>
      <c r="F52" s="91">
        <f>+Production!F52*Injection!$F$2</f>
        <v>312</v>
      </c>
      <c r="G52" s="91">
        <f>+Production!G52*Injection!$G$2</f>
        <v>280.79999999999995</v>
      </c>
      <c r="H52" s="91">
        <f>+Production!H52*Injection!$H$2</f>
        <v>468</v>
      </c>
      <c r="I52" s="91">
        <f>+Production!I52*Injection!$I$2</f>
        <v>0</v>
      </c>
      <c r="J52" s="91">
        <f>+Production!J52*Injection!$J$2</f>
        <v>0</v>
      </c>
      <c r="K52" s="91">
        <f>+Production!K52*Injection!$K$2</f>
        <v>499.2</v>
      </c>
      <c r="L52" s="91">
        <f>+Production!L52*Injection!$L$2</f>
        <v>187.2</v>
      </c>
      <c r="M52" s="91">
        <f>+Production!M52*Injection!$M$2</f>
        <v>156</v>
      </c>
      <c r="N52" s="91">
        <f>+Production!N52*Injection!$N$2</f>
        <v>0</v>
      </c>
      <c r="O52" s="91">
        <f>+Production!O52*Injection!$O$2</f>
        <v>0</v>
      </c>
      <c r="P52" s="91">
        <f>+Production!P52*Injection!$P$2</f>
        <v>0</v>
      </c>
      <c r="Q52" s="91">
        <f>+Production!Q52*Injection!$Q$2</f>
        <v>0</v>
      </c>
      <c r="R52" s="91">
        <f>+Production!R52*Injection!$R$2</f>
        <v>93.6</v>
      </c>
      <c r="S52" s="91">
        <f>+Production!S52*Injection!$S$2</f>
        <v>93.6</v>
      </c>
      <c r="T52" s="91">
        <f>+Production!T52*$T$2</f>
        <v>93.6</v>
      </c>
      <c r="U52" s="91">
        <f>+Production!U52*$U$2</f>
        <v>93.6</v>
      </c>
      <c r="V52" s="91">
        <f>+Production!V52*$V$2</f>
        <v>2293.1999999999998</v>
      </c>
      <c r="W52" s="91">
        <f>+Production!W52*$W$2</f>
        <v>327.59999999999997</v>
      </c>
      <c r="X52" s="91">
        <f>+Production!X52*$X$2</f>
        <v>327.59999999999997</v>
      </c>
      <c r="Y52" s="91">
        <f>+Production!Y52*$Y$2</f>
        <v>0</v>
      </c>
      <c r="Z52" s="91">
        <f>+Production!Z52*$Z$2</f>
        <v>0</v>
      </c>
      <c r="AA52" s="91">
        <f>+Production!AA52*$AA$2</f>
        <v>0</v>
      </c>
      <c r="AB52" s="91">
        <f>+Production!AB52*$AB$2</f>
        <v>0</v>
      </c>
      <c r="AC52" s="91"/>
      <c r="AD52" s="91"/>
      <c r="AE52" s="91"/>
      <c r="AF52" s="91"/>
      <c r="AG52" s="91"/>
      <c r="AH52" s="91"/>
      <c r="AI52" s="91"/>
      <c r="AJ52" s="91"/>
      <c r="AK52" s="91"/>
      <c r="AL52" s="91">
        <f>+Production!AO52*Injection!$AL$2</f>
        <v>0</v>
      </c>
      <c r="AM52" s="91">
        <f>+Production!AP52*Injection!$AM$2</f>
        <v>0</v>
      </c>
      <c r="AN52" s="91">
        <f>+Production!AQ52*$AN$2</f>
        <v>0</v>
      </c>
      <c r="AO52" s="91">
        <f>+Production!AR52*$AO$2</f>
        <v>0</v>
      </c>
      <c r="AP52" s="91">
        <f>+Production!AS52*$AP$2</f>
        <v>1728</v>
      </c>
      <c r="AQ52" s="91">
        <f>+Production!AT52*$AQ$2</f>
        <v>2912</v>
      </c>
      <c r="AR52" s="91">
        <f>+Production!AU52*$AR$2</f>
        <v>0</v>
      </c>
      <c r="AS52" s="91">
        <f>+Production!AV52*$AS$2</f>
        <v>0</v>
      </c>
      <c r="AT52" s="91">
        <f>+Production!AW52*$AT$2</f>
        <v>432</v>
      </c>
      <c r="AU52" s="91">
        <f>+Production!AX52*$AU$2</f>
        <v>344</v>
      </c>
      <c r="AV52" s="91">
        <f>+Production!AY52*$AV$2</f>
        <v>960</v>
      </c>
      <c r="AW52" s="91">
        <f>+Production!AZ52*$AW$2</f>
        <v>1080</v>
      </c>
      <c r="AX52" s="91">
        <f>+Production!BA52*$AX$2</f>
        <v>960</v>
      </c>
      <c r="AY52" s="91">
        <f>+Production!BB52*$AY$2</f>
        <v>1080</v>
      </c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3"/>
      <c r="BO52" s="93"/>
      <c r="BP52" s="91">
        <f t="shared" si="6"/>
        <v>432</v>
      </c>
      <c r="BQ52" s="91">
        <f t="shared" si="7"/>
        <v>344</v>
      </c>
      <c r="BR52" s="91">
        <f t="shared" si="8"/>
        <v>1053.5999999999999</v>
      </c>
      <c r="BS52" s="91">
        <f t="shared" si="9"/>
        <v>1173.5999999999999</v>
      </c>
      <c r="BT52" s="91">
        <f t="shared" si="10"/>
        <v>1053.5999999999999</v>
      </c>
      <c r="BU52" s="91">
        <f t="shared" si="11"/>
        <v>1173.5999999999999</v>
      </c>
      <c r="BV52" s="93"/>
      <c r="BW52" s="93"/>
      <c r="BX52" s="93"/>
      <c r="BY52" s="93"/>
      <c r="BZ52" s="93"/>
      <c r="CA52" s="94"/>
      <c r="CB52" s="94"/>
      <c r="CC52" s="94"/>
      <c r="CD52" s="94"/>
      <c r="CE52" s="94"/>
      <c r="CF52" s="94"/>
      <c r="CG52" s="93"/>
      <c r="CH52" s="93"/>
      <c r="CI52" s="93"/>
      <c r="CJ52" s="93"/>
      <c r="CK52" s="93">
        <f t="shared" si="14"/>
        <v>0</v>
      </c>
      <c r="CL52" s="93">
        <f t="shared" si="14"/>
        <v>0</v>
      </c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</row>
    <row r="53" spans="1:106">
      <c r="A53" s="50" t="s">
        <v>167</v>
      </c>
      <c r="B53" s="91">
        <f t="shared" si="13"/>
        <v>12888.4</v>
      </c>
      <c r="C53" s="92">
        <f t="shared" si="15"/>
        <v>12888.4</v>
      </c>
      <c r="D53" s="91">
        <f>+Production!D53*Injection!$D$2</f>
        <v>0</v>
      </c>
      <c r="E53" s="91">
        <f>+Production!E53*Injection!$E$2</f>
        <v>0</v>
      </c>
      <c r="F53" s="91">
        <f>+Production!F53*Injection!$F$2</f>
        <v>468</v>
      </c>
      <c r="G53" s="91">
        <f>+Production!G53*Injection!$G$2</f>
        <v>140.39999999999998</v>
      </c>
      <c r="H53" s="91">
        <f>+Production!H53*Injection!$H$2</f>
        <v>234</v>
      </c>
      <c r="I53" s="91">
        <f>+Production!I53*Injection!$I$2</f>
        <v>0</v>
      </c>
      <c r="J53" s="91">
        <f>+Production!J53*Injection!$J$2</f>
        <v>0</v>
      </c>
      <c r="K53" s="91">
        <f>+Production!K53*Injection!$K$2</f>
        <v>936</v>
      </c>
      <c r="L53" s="91">
        <f>+Production!L53*Injection!$L$2</f>
        <v>748.8</v>
      </c>
      <c r="M53" s="91">
        <f>+Production!M53*Injection!$M$2</f>
        <v>624</v>
      </c>
      <c r="N53" s="91">
        <f>+Production!N53*Injection!$N$2</f>
        <v>0</v>
      </c>
      <c r="O53" s="91">
        <f>+Production!O53*Injection!$O$2</f>
        <v>0</v>
      </c>
      <c r="P53" s="91">
        <f>+Production!P53*Injection!$P$2</f>
        <v>0</v>
      </c>
      <c r="Q53" s="91">
        <f>+Production!Q53*Injection!$Q$2</f>
        <v>0</v>
      </c>
      <c r="R53" s="91">
        <f>+Production!R53*Injection!$R$2</f>
        <v>280.79999999999995</v>
      </c>
      <c r="S53" s="91">
        <f>+Production!S53*Injection!$S$2</f>
        <v>280.79999999999995</v>
      </c>
      <c r="T53" s="91">
        <f>+Production!T53*$T$2</f>
        <v>280.79999999999995</v>
      </c>
      <c r="U53" s="91">
        <f>+Production!U53*$U$2</f>
        <v>280.79999999999995</v>
      </c>
      <c r="V53" s="91">
        <f>+Production!V53*$V$2</f>
        <v>1263.5999999999999</v>
      </c>
      <c r="W53" s="91">
        <f>+Production!W53*$W$2</f>
        <v>1092</v>
      </c>
      <c r="X53" s="91">
        <f>+Production!X53*$X$2</f>
        <v>0</v>
      </c>
      <c r="Y53" s="91">
        <f>+Production!Y53*$Y$2</f>
        <v>187.2</v>
      </c>
      <c r="Z53" s="91">
        <f>+Production!Z53*$Z$2</f>
        <v>187.2</v>
      </c>
      <c r="AA53" s="91">
        <f>+Production!AA53*$AA$2</f>
        <v>936</v>
      </c>
      <c r="AB53" s="91">
        <f>+Production!AB53*$AB$2</f>
        <v>0</v>
      </c>
      <c r="AC53" s="91"/>
      <c r="AD53" s="91"/>
      <c r="AE53" s="91"/>
      <c r="AF53" s="91"/>
      <c r="AG53" s="91"/>
      <c r="AH53" s="91"/>
      <c r="AI53" s="91"/>
      <c r="AJ53" s="91"/>
      <c r="AK53" s="91"/>
      <c r="AL53" s="91">
        <f>+Production!AO53*Injection!$AL$2</f>
        <v>0</v>
      </c>
      <c r="AM53" s="91">
        <f>+Production!AP53*Injection!$AM$2</f>
        <v>0</v>
      </c>
      <c r="AN53" s="91">
        <f>+Production!AQ53*$AN$2</f>
        <v>0</v>
      </c>
      <c r="AO53" s="91">
        <f>+Production!AR53*$AO$2</f>
        <v>0</v>
      </c>
      <c r="AP53" s="91">
        <f>+Production!AS53*$AP$2</f>
        <v>0</v>
      </c>
      <c r="AQ53" s="91">
        <f>+Production!AT53*$AQ$2</f>
        <v>0</v>
      </c>
      <c r="AR53" s="91">
        <f>+Production!AU53*$AR$2</f>
        <v>0</v>
      </c>
      <c r="AS53" s="91">
        <f>+Production!AV53*$AS$2</f>
        <v>0</v>
      </c>
      <c r="AT53" s="91">
        <f>+Production!AW53*$AT$2</f>
        <v>216</v>
      </c>
      <c r="AU53" s="91">
        <f>+Production!AX53*$AU$2</f>
        <v>172</v>
      </c>
      <c r="AV53" s="91">
        <f>+Production!AY53*$AV$2</f>
        <v>1200</v>
      </c>
      <c r="AW53" s="91">
        <f>+Production!AZ53*$AW$2</f>
        <v>1080</v>
      </c>
      <c r="AX53" s="91">
        <f>+Production!BA53*$AX$2</f>
        <v>1200</v>
      </c>
      <c r="AY53" s="91">
        <f>+Production!BB53*$AY$2</f>
        <v>1080</v>
      </c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3"/>
      <c r="BO53" s="93"/>
      <c r="BP53" s="91">
        <f t="shared" si="6"/>
        <v>216</v>
      </c>
      <c r="BQ53" s="91">
        <f t="shared" si="7"/>
        <v>172</v>
      </c>
      <c r="BR53" s="91">
        <f t="shared" si="8"/>
        <v>1480.8</v>
      </c>
      <c r="BS53" s="91">
        <f t="shared" si="9"/>
        <v>1360.8</v>
      </c>
      <c r="BT53" s="91">
        <f t="shared" si="10"/>
        <v>1480.8</v>
      </c>
      <c r="BU53" s="91">
        <f t="shared" si="11"/>
        <v>1360.8</v>
      </c>
      <c r="BV53" s="93"/>
      <c r="BW53" s="93"/>
      <c r="BX53" s="93"/>
      <c r="BY53" s="93"/>
      <c r="BZ53" s="93"/>
      <c r="CA53" s="94"/>
      <c r="CB53" s="94"/>
      <c r="CC53" s="94"/>
      <c r="CD53" s="94"/>
      <c r="CE53" s="94"/>
      <c r="CF53" s="94"/>
      <c r="CG53" s="93"/>
      <c r="CH53" s="93"/>
      <c r="CI53" s="93"/>
      <c r="CJ53" s="93"/>
      <c r="CK53" s="93">
        <f t="shared" si="14"/>
        <v>0</v>
      </c>
      <c r="CL53" s="93">
        <f t="shared" si="14"/>
        <v>0</v>
      </c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</row>
    <row r="54" spans="1:106">
      <c r="A54" s="50" t="s">
        <v>168</v>
      </c>
      <c r="B54" s="91">
        <f t="shared" si="13"/>
        <v>14942.400000000001</v>
      </c>
      <c r="C54" s="92">
        <f t="shared" si="15"/>
        <v>14942.400000000001</v>
      </c>
      <c r="D54" s="91">
        <f>+Production!D54*Injection!$D$2</f>
        <v>0</v>
      </c>
      <c r="E54" s="91">
        <f>+Production!E54*Injection!$E$2</f>
        <v>0</v>
      </c>
      <c r="F54" s="91">
        <f>+Production!F54*Injection!$F$2</f>
        <v>702</v>
      </c>
      <c r="G54" s="91">
        <f>+Production!G54*Injection!$G$2</f>
        <v>421.20000000000005</v>
      </c>
      <c r="H54" s="91">
        <f>+Production!H54*Injection!$H$2</f>
        <v>702</v>
      </c>
      <c r="I54" s="91">
        <f>+Production!I54*Injection!$I$2</f>
        <v>0</v>
      </c>
      <c r="J54" s="91">
        <f>+Production!J54*Injection!$J$2</f>
        <v>0</v>
      </c>
      <c r="K54" s="91">
        <f>+Production!K54*Injection!$K$2</f>
        <v>1310.4000000000001</v>
      </c>
      <c r="L54" s="91">
        <f>+Production!L54*Injection!$L$2</f>
        <v>0</v>
      </c>
      <c r="M54" s="91">
        <f>+Production!M54*Injection!$M$2</f>
        <v>0</v>
      </c>
      <c r="N54" s="91">
        <f>+Production!N54*Injection!$N$2</f>
        <v>0</v>
      </c>
      <c r="O54" s="91">
        <f>+Production!O54*Injection!$O$2</f>
        <v>0</v>
      </c>
      <c r="P54" s="91">
        <f>+Production!P54*Injection!$P$2</f>
        <v>218.4</v>
      </c>
      <c r="Q54" s="91">
        <f>+Production!Q54*Injection!$Q$2</f>
        <v>218.4</v>
      </c>
      <c r="R54" s="91">
        <f>+Production!R54*Injection!$R$2</f>
        <v>1404</v>
      </c>
      <c r="S54" s="91">
        <f>+Production!S54*Injection!$S$2</f>
        <v>1404</v>
      </c>
      <c r="T54" s="91">
        <f>+Production!T54*$T$2</f>
        <v>1404</v>
      </c>
      <c r="U54" s="91">
        <f>+Production!U54*$U$2</f>
        <v>1404</v>
      </c>
      <c r="V54" s="91">
        <f>+Production!V54*$V$2</f>
        <v>234</v>
      </c>
      <c r="W54" s="91">
        <f>+Production!W54*$W$2</f>
        <v>0</v>
      </c>
      <c r="X54" s="91">
        <f>+Production!X54*$X$2</f>
        <v>0</v>
      </c>
      <c r="Y54" s="91">
        <f>+Production!Y54*$Y$2</f>
        <v>0</v>
      </c>
      <c r="Z54" s="91">
        <f>+Production!Z54*$Z$2</f>
        <v>0</v>
      </c>
      <c r="AA54" s="91">
        <f>+Production!AA54*$AA$2</f>
        <v>0</v>
      </c>
      <c r="AB54" s="91">
        <f>+Production!AB54*$AB$2</f>
        <v>0</v>
      </c>
      <c r="AC54" s="91"/>
      <c r="AD54" s="91"/>
      <c r="AE54" s="91"/>
      <c r="AF54" s="91"/>
      <c r="AG54" s="91"/>
      <c r="AH54" s="91"/>
      <c r="AI54" s="91"/>
      <c r="AJ54" s="91"/>
      <c r="AK54" s="91"/>
      <c r="AL54" s="91">
        <f>+Production!AO54*Injection!$AL$2</f>
        <v>0</v>
      </c>
      <c r="AM54" s="91">
        <f>+Production!AP54*Injection!$AM$2</f>
        <v>0</v>
      </c>
      <c r="AN54" s="91">
        <f>+Production!AQ54*$AN$2</f>
        <v>0</v>
      </c>
      <c r="AO54" s="91">
        <f>+Production!AR54*$AO$2</f>
        <v>0</v>
      </c>
      <c r="AP54" s="91">
        <f>+Production!AS54*$AP$2</f>
        <v>3024</v>
      </c>
      <c r="AQ54" s="91">
        <f>+Production!AT54*$AQ$2</f>
        <v>2496</v>
      </c>
      <c r="AR54" s="91">
        <f>+Production!AU54*$AR$2</f>
        <v>0</v>
      </c>
      <c r="AS54" s="91">
        <f>+Production!AV54*$AS$2</f>
        <v>0</v>
      </c>
      <c r="AT54" s="91">
        <f>+Production!AW54*$AT$2</f>
        <v>0</v>
      </c>
      <c r="AU54" s="91">
        <f>+Production!AX54*$AU$2</f>
        <v>0</v>
      </c>
      <c r="AV54" s="91">
        <f>+Production!AY54*$AV$2</f>
        <v>0</v>
      </c>
      <c r="AW54" s="91">
        <f>+Production!AZ54*$AW$2</f>
        <v>0</v>
      </c>
      <c r="AX54" s="91">
        <f>+Production!BA54*$AX$2</f>
        <v>0</v>
      </c>
      <c r="AY54" s="91">
        <f>+Production!BB54*$AY$2</f>
        <v>0</v>
      </c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3"/>
      <c r="BO54" s="93"/>
      <c r="BP54" s="91">
        <f t="shared" si="6"/>
        <v>218.4</v>
      </c>
      <c r="BQ54" s="91">
        <f t="shared" si="7"/>
        <v>218.4</v>
      </c>
      <c r="BR54" s="91">
        <f t="shared" si="8"/>
        <v>1404</v>
      </c>
      <c r="BS54" s="91">
        <f t="shared" si="9"/>
        <v>1404</v>
      </c>
      <c r="BT54" s="91">
        <f t="shared" si="10"/>
        <v>1404</v>
      </c>
      <c r="BU54" s="91">
        <f t="shared" si="11"/>
        <v>1404</v>
      </c>
      <c r="BV54" s="93"/>
      <c r="BW54" s="93"/>
      <c r="BX54" s="93"/>
      <c r="BY54" s="93"/>
      <c r="BZ54" s="93"/>
      <c r="CA54" s="94"/>
      <c r="CB54" s="94"/>
      <c r="CC54" s="94"/>
      <c r="CD54" s="94"/>
      <c r="CE54" s="94"/>
      <c r="CF54" s="94"/>
      <c r="CG54" s="93"/>
      <c r="CH54" s="93"/>
      <c r="CI54" s="93"/>
      <c r="CJ54" s="93"/>
      <c r="CK54" s="93">
        <f t="shared" si="14"/>
        <v>0</v>
      </c>
      <c r="CL54" s="93">
        <f t="shared" si="14"/>
        <v>0</v>
      </c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</row>
    <row r="55" spans="1:106">
      <c r="A55" s="50" t="s">
        <v>169</v>
      </c>
      <c r="B55" s="91">
        <f t="shared" si="13"/>
        <v>15522</v>
      </c>
      <c r="C55" s="92">
        <f t="shared" si="15"/>
        <v>15522</v>
      </c>
      <c r="D55" s="91">
        <f>+Production!D55*Injection!$D$2</f>
        <v>0</v>
      </c>
      <c r="E55" s="91">
        <f>+Production!E55*Injection!$E$2</f>
        <v>0</v>
      </c>
      <c r="F55" s="91">
        <f>+Production!F55*Injection!$F$2</f>
        <v>780</v>
      </c>
      <c r="G55" s="91">
        <f>+Production!G55*Injection!$G$2</f>
        <v>468</v>
      </c>
      <c r="H55" s="91">
        <f>+Production!H55*Injection!$H$2</f>
        <v>780</v>
      </c>
      <c r="I55" s="91">
        <f>+Production!I55*Injection!$I$2</f>
        <v>0</v>
      </c>
      <c r="J55" s="91">
        <f>+Production!J55*Injection!$J$2</f>
        <v>0</v>
      </c>
      <c r="K55" s="91">
        <f>+Production!K55*Injection!$K$2</f>
        <v>748.8</v>
      </c>
      <c r="L55" s="91">
        <f>+Production!L55*Injection!$L$2</f>
        <v>1403.9999999999998</v>
      </c>
      <c r="M55" s="91">
        <f>+Production!M55*Injection!$M$2</f>
        <v>1248</v>
      </c>
      <c r="N55" s="91">
        <f>+Production!N55*Injection!$N$2</f>
        <v>0</v>
      </c>
      <c r="O55" s="91">
        <f>+Production!O55*Injection!$O$2</f>
        <v>0</v>
      </c>
      <c r="P55" s="91">
        <f>+Production!P55*Injection!$P$2</f>
        <v>62.4</v>
      </c>
      <c r="Q55" s="91">
        <f>+Production!Q55*Injection!$Q$2</f>
        <v>93.6</v>
      </c>
      <c r="R55" s="91">
        <f>+Production!R55*Injection!$R$2</f>
        <v>187.2</v>
      </c>
      <c r="S55" s="91">
        <f>+Production!S55*Injection!$S$2</f>
        <v>187.2</v>
      </c>
      <c r="T55" s="91">
        <f>+Production!T55*$T$2</f>
        <v>187.2</v>
      </c>
      <c r="U55" s="91">
        <f>+Production!U55*$U$2</f>
        <v>187.2</v>
      </c>
      <c r="V55" s="91">
        <f>+Production!V55*$V$2</f>
        <v>2995.2000000000003</v>
      </c>
      <c r="W55" s="91">
        <f>+Production!W55*$W$2</f>
        <v>2293.1999999999998</v>
      </c>
      <c r="X55" s="91">
        <f>+Production!X55*$X$2</f>
        <v>436.8</v>
      </c>
      <c r="Y55" s="91">
        <f>+Production!Y55*$Y$2</f>
        <v>421.20000000000005</v>
      </c>
      <c r="Z55" s="91">
        <f>+Production!Z55*$Z$2</f>
        <v>421.20000000000005</v>
      </c>
      <c r="AA55" s="91">
        <f>+Production!AA55*$AA$2</f>
        <v>2246.3999999999996</v>
      </c>
      <c r="AB55" s="91">
        <f>+Production!AB55*$AB$2</f>
        <v>374.4</v>
      </c>
      <c r="AC55" s="91"/>
      <c r="AD55" s="91"/>
      <c r="AE55" s="91"/>
      <c r="AF55" s="91"/>
      <c r="AG55" s="91"/>
      <c r="AH55" s="91"/>
      <c r="AI55" s="91"/>
      <c r="AJ55" s="91"/>
      <c r="AK55" s="91"/>
      <c r="AL55" s="91">
        <f>+Production!AO55*Injection!$AL$2</f>
        <v>0</v>
      </c>
      <c r="AM55" s="91">
        <f>+Production!AP55*Injection!$AM$2</f>
        <v>0</v>
      </c>
      <c r="AN55" s="91">
        <f>+Production!AQ55*$AN$2</f>
        <v>0</v>
      </c>
      <c r="AO55" s="91">
        <f>+Production!AR55*$AO$2</f>
        <v>0</v>
      </c>
      <c r="AP55" s="91">
        <f>+Production!AS55*$AP$2</f>
        <v>0</v>
      </c>
      <c r="AQ55" s="91">
        <f>+Production!AT55*$AQ$2</f>
        <v>0</v>
      </c>
      <c r="AR55" s="91">
        <f>+Production!AU55*$AR$2</f>
        <v>0</v>
      </c>
      <c r="AS55" s="91">
        <f>+Production!AV55*$AS$2</f>
        <v>0</v>
      </c>
      <c r="AT55" s="91">
        <f>+Production!AW55*$AT$2</f>
        <v>0</v>
      </c>
      <c r="AU55" s="91">
        <f>+Production!AX55*$AU$2</f>
        <v>0</v>
      </c>
      <c r="AV55" s="91">
        <f>+Production!AY55*$AV$2</f>
        <v>0</v>
      </c>
      <c r="AW55" s="91">
        <f>+Production!AZ55*$AW$2</f>
        <v>0</v>
      </c>
      <c r="AX55" s="91">
        <f>+Production!BA55*$AX$2</f>
        <v>0</v>
      </c>
      <c r="AY55" s="91">
        <f>+Production!BB55*$AY$2</f>
        <v>0</v>
      </c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3"/>
      <c r="BO55" s="93"/>
      <c r="BP55" s="91">
        <f t="shared" si="6"/>
        <v>62.4</v>
      </c>
      <c r="BQ55" s="91">
        <f t="shared" si="7"/>
        <v>93.6</v>
      </c>
      <c r="BR55" s="91">
        <f t="shared" si="8"/>
        <v>187.2</v>
      </c>
      <c r="BS55" s="91">
        <f t="shared" si="9"/>
        <v>187.2</v>
      </c>
      <c r="BT55" s="91">
        <f t="shared" si="10"/>
        <v>187.2</v>
      </c>
      <c r="BU55" s="91">
        <f t="shared" si="11"/>
        <v>187.2</v>
      </c>
      <c r="BV55" s="93"/>
      <c r="BW55" s="93"/>
      <c r="BX55" s="93"/>
      <c r="BY55" s="93"/>
      <c r="BZ55" s="93"/>
      <c r="CA55" s="94"/>
      <c r="CB55" s="94"/>
      <c r="CC55" s="94"/>
      <c r="CD55" s="94"/>
      <c r="CE55" s="94"/>
      <c r="CF55" s="94"/>
      <c r="CG55" s="93"/>
      <c r="CH55" s="93"/>
      <c r="CI55" s="93"/>
      <c r="CJ55" s="93"/>
      <c r="CK55" s="93">
        <f t="shared" si="14"/>
        <v>0</v>
      </c>
      <c r="CL55" s="93">
        <f t="shared" si="14"/>
        <v>0</v>
      </c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</row>
    <row r="56" spans="1:106">
      <c r="A56" s="50" t="s">
        <v>170</v>
      </c>
      <c r="B56" s="91">
        <f t="shared" si="13"/>
        <v>21533.200000000001</v>
      </c>
      <c r="C56" s="92">
        <f t="shared" si="15"/>
        <v>21533.200000000001</v>
      </c>
      <c r="D56" s="91">
        <f>+Production!D56*Injection!$D$2</f>
        <v>0</v>
      </c>
      <c r="E56" s="91">
        <f>+Production!E56*Injection!$E$2</f>
        <v>0</v>
      </c>
      <c r="F56" s="91">
        <f>+Production!F56*Injection!$F$2</f>
        <v>234</v>
      </c>
      <c r="G56" s="91">
        <f>+Production!G56*Injection!$G$2</f>
        <v>140.39999999999998</v>
      </c>
      <c r="H56" s="91">
        <f>+Production!H56*Injection!$H$2</f>
        <v>234</v>
      </c>
      <c r="I56" s="91">
        <f>+Production!I56*Injection!$I$2</f>
        <v>0</v>
      </c>
      <c r="J56" s="91">
        <f>+Production!J56*Injection!$J$2</f>
        <v>0</v>
      </c>
      <c r="K56" s="91">
        <f>+Production!K56*Injection!$K$2</f>
        <v>686.4</v>
      </c>
      <c r="L56" s="91">
        <f>+Production!L56*Injection!$L$2</f>
        <v>0</v>
      </c>
      <c r="M56" s="91">
        <f>+Production!M56*Injection!$M$2</f>
        <v>0</v>
      </c>
      <c r="N56" s="91">
        <f>+Production!N56*Injection!$N$2</f>
        <v>0</v>
      </c>
      <c r="O56" s="91">
        <f>+Production!O56*Injection!$O$2</f>
        <v>0</v>
      </c>
      <c r="P56" s="91">
        <f>+Production!P56*Injection!$P$2</f>
        <v>0</v>
      </c>
      <c r="Q56" s="91">
        <f>+Production!Q56*Injection!$Q$2</f>
        <v>0</v>
      </c>
      <c r="R56" s="91">
        <f>+Production!R56*Injection!$R$2</f>
        <v>0</v>
      </c>
      <c r="S56" s="91">
        <f>+Production!S56*Injection!$S$2</f>
        <v>0</v>
      </c>
      <c r="T56" s="91">
        <f>+Production!T56*$T$2</f>
        <v>0</v>
      </c>
      <c r="U56" s="91">
        <f>+Production!U56*$U$2</f>
        <v>0</v>
      </c>
      <c r="V56" s="91">
        <f>+Production!V56*$V$2</f>
        <v>1544.3999999999999</v>
      </c>
      <c r="W56" s="91">
        <f>+Production!W56*$W$2</f>
        <v>764.4</v>
      </c>
      <c r="X56" s="91">
        <f>+Production!X56*$X$2</f>
        <v>764.4</v>
      </c>
      <c r="Y56" s="91">
        <f>+Production!Y56*$Y$2</f>
        <v>327.60000000000002</v>
      </c>
      <c r="Z56" s="91">
        <f>+Production!Z56*$Z$2</f>
        <v>327.60000000000002</v>
      </c>
      <c r="AA56" s="91">
        <f>+Production!AA56*$AA$2</f>
        <v>0</v>
      </c>
      <c r="AB56" s="91">
        <f>+Production!AB56*$AB$2</f>
        <v>0</v>
      </c>
      <c r="AC56" s="91"/>
      <c r="AD56" s="91"/>
      <c r="AE56" s="91"/>
      <c r="AF56" s="91"/>
      <c r="AG56" s="91"/>
      <c r="AH56" s="91"/>
      <c r="AI56" s="91"/>
      <c r="AJ56" s="91"/>
      <c r="AK56" s="91"/>
      <c r="AL56" s="91">
        <f>+Production!AO56*Injection!$AL$2</f>
        <v>0</v>
      </c>
      <c r="AM56" s="91">
        <f>+Production!AP56*Injection!$AM$2</f>
        <v>0</v>
      </c>
      <c r="AN56" s="91">
        <f>+Production!AQ56*$AN$2</f>
        <v>0</v>
      </c>
      <c r="AO56" s="91">
        <f>+Production!AR56*$AO$2</f>
        <v>0</v>
      </c>
      <c r="AP56" s="91">
        <f>+Production!AS56*$AP$2</f>
        <v>6048</v>
      </c>
      <c r="AQ56" s="91">
        <f>+Production!AT56*$AQ$2</f>
        <v>4992</v>
      </c>
      <c r="AR56" s="91">
        <f>+Production!AU56*$AR$2</f>
        <v>0</v>
      </c>
      <c r="AS56" s="91">
        <f>+Production!AV56*$AS$2</f>
        <v>0</v>
      </c>
      <c r="AT56" s="91">
        <f>+Production!AW56*$AT$2</f>
        <v>432</v>
      </c>
      <c r="AU56" s="91">
        <f>+Production!AX56*$AU$2</f>
        <v>430</v>
      </c>
      <c r="AV56" s="91">
        <f>+Production!AY56*$AV$2</f>
        <v>1440</v>
      </c>
      <c r="AW56" s="91">
        <f>+Production!AZ56*$AW$2</f>
        <v>864</v>
      </c>
      <c r="AX56" s="91">
        <f>+Production!BA56*$AX$2</f>
        <v>1440</v>
      </c>
      <c r="AY56" s="91">
        <f>+Production!BB56*$AY$2</f>
        <v>864</v>
      </c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3"/>
      <c r="BO56" s="93"/>
      <c r="BP56" s="91">
        <f t="shared" si="6"/>
        <v>432</v>
      </c>
      <c r="BQ56" s="91">
        <f t="shared" si="7"/>
        <v>430</v>
      </c>
      <c r="BR56" s="91">
        <f t="shared" si="8"/>
        <v>1440</v>
      </c>
      <c r="BS56" s="91">
        <f t="shared" si="9"/>
        <v>864</v>
      </c>
      <c r="BT56" s="91">
        <f t="shared" si="10"/>
        <v>1440</v>
      </c>
      <c r="BU56" s="91">
        <f t="shared" si="11"/>
        <v>864</v>
      </c>
      <c r="BV56" s="93"/>
      <c r="BW56" s="93"/>
      <c r="BX56" s="93"/>
      <c r="BY56" s="93"/>
      <c r="BZ56" s="93"/>
      <c r="CA56" s="94"/>
      <c r="CB56" s="94"/>
      <c r="CC56" s="94"/>
      <c r="CD56" s="94"/>
      <c r="CE56" s="94"/>
      <c r="CF56" s="94"/>
      <c r="CG56" s="93"/>
      <c r="CH56" s="93"/>
      <c r="CI56" s="93"/>
      <c r="CJ56" s="93"/>
      <c r="CK56" s="93">
        <f t="shared" si="14"/>
        <v>0</v>
      </c>
      <c r="CL56" s="93">
        <f t="shared" si="14"/>
        <v>0</v>
      </c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</row>
    <row r="57" spans="1:106">
      <c r="A57" s="50" t="s">
        <v>171</v>
      </c>
      <c r="B57" s="91">
        <f t="shared" si="13"/>
        <v>8144.8</v>
      </c>
      <c r="C57" s="92">
        <f t="shared" si="15"/>
        <v>8144.8</v>
      </c>
      <c r="D57" s="91">
        <f>+Production!D57*Injection!$D$2</f>
        <v>0</v>
      </c>
      <c r="E57" s="91">
        <f>+Production!E57*Injection!$E$2</f>
        <v>0</v>
      </c>
      <c r="F57" s="91">
        <f>+Production!F57*Injection!$F$2</f>
        <v>0</v>
      </c>
      <c r="G57" s="91">
        <f>+Production!G57*Injection!$G$2</f>
        <v>0</v>
      </c>
      <c r="H57" s="91">
        <f>+Production!H57*Injection!$H$2</f>
        <v>0</v>
      </c>
      <c r="I57" s="91">
        <f>+Production!I57*Injection!$I$2</f>
        <v>0</v>
      </c>
      <c r="J57" s="91">
        <f>+Production!J57*Injection!$J$2</f>
        <v>0</v>
      </c>
      <c r="K57" s="91">
        <f>+Production!K57*Injection!$K$2</f>
        <v>0</v>
      </c>
      <c r="L57" s="91">
        <f>+Production!L57*Injection!$L$2</f>
        <v>187.2</v>
      </c>
      <c r="M57" s="91">
        <f>+Production!M57*Injection!$M$2</f>
        <v>78</v>
      </c>
      <c r="N57" s="91">
        <f>+Production!N57*Injection!$N$2</f>
        <v>0</v>
      </c>
      <c r="O57" s="91">
        <f>+Production!O57*Injection!$O$2</f>
        <v>0</v>
      </c>
      <c r="P57" s="91">
        <f>+Production!P57*Injection!$P$2</f>
        <v>0</v>
      </c>
      <c r="Q57" s="91">
        <f>+Production!Q57*Injection!$Q$2</f>
        <v>0</v>
      </c>
      <c r="R57" s="91">
        <f>+Production!R57*Injection!$R$2</f>
        <v>0</v>
      </c>
      <c r="S57" s="91">
        <f>+Production!S57*Injection!$S$2</f>
        <v>0</v>
      </c>
      <c r="T57" s="91">
        <f>+Production!T57*$T$2</f>
        <v>0</v>
      </c>
      <c r="U57" s="91">
        <f>+Production!U57*$U$2</f>
        <v>0</v>
      </c>
      <c r="V57" s="91">
        <f>+Production!V57*$V$2</f>
        <v>1497.6</v>
      </c>
      <c r="W57" s="91">
        <f>+Production!W57*$W$2</f>
        <v>0</v>
      </c>
      <c r="X57" s="91">
        <f>+Production!X57*$X$2</f>
        <v>0</v>
      </c>
      <c r="Y57" s="91">
        <f>+Production!Y57*$Y$2</f>
        <v>0</v>
      </c>
      <c r="Z57" s="91">
        <f>+Production!Z57*$Z$2</f>
        <v>0</v>
      </c>
      <c r="AA57" s="91">
        <f>+Production!AA57*$AA$2</f>
        <v>0</v>
      </c>
      <c r="AB57" s="91">
        <f>+Production!AB57*$AB$2</f>
        <v>0</v>
      </c>
      <c r="AC57" s="91"/>
      <c r="AD57" s="91"/>
      <c r="AE57" s="91"/>
      <c r="AF57" s="91"/>
      <c r="AG57" s="91"/>
      <c r="AH57" s="91"/>
      <c r="AI57" s="91"/>
      <c r="AJ57" s="91"/>
      <c r="AK57" s="91"/>
      <c r="AL57" s="91">
        <f>+Production!AO57*Injection!$AL$2</f>
        <v>0</v>
      </c>
      <c r="AM57" s="91">
        <f>+Production!AP57*Injection!$AM$2</f>
        <v>0</v>
      </c>
      <c r="AN57" s="91">
        <f>+Production!AQ57*$AN$2</f>
        <v>0</v>
      </c>
      <c r="AO57" s="91">
        <f>+Production!AR57*$AO$2</f>
        <v>0</v>
      </c>
      <c r="AP57" s="91">
        <f>+Production!AS57*$AP$2</f>
        <v>3024</v>
      </c>
      <c r="AQ57" s="91">
        <f>+Production!AT57*$AQ$2</f>
        <v>2496</v>
      </c>
      <c r="AR57" s="91">
        <f>+Production!AU57*$AR$2</f>
        <v>0</v>
      </c>
      <c r="AS57" s="91">
        <f>+Production!AV57*$AS$2</f>
        <v>0</v>
      </c>
      <c r="AT57" s="91">
        <f>+Production!AW57*$AT$2</f>
        <v>432</v>
      </c>
      <c r="AU57" s="91">
        <f>+Production!AX57*$AU$2</f>
        <v>430</v>
      </c>
      <c r="AV57" s="91">
        <f>+Production!AY57*$AV$2</f>
        <v>0</v>
      </c>
      <c r="AW57" s="91">
        <f>+Production!AZ57*$AW$2</f>
        <v>0</v>
      </c>
      <c r="AX57" s="91">
        <f>+Production!BA57*$AX$2</f>
        <v>0</v>
      </c>
      <c r="AY57" s="91">
        <f>+Production!BB57*$AY$2</f>
        <v>0</v>
      </c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3"/>
      <c r="BO57" s="93"/>
      <c r="BP57" s="91">
        <f t="shared" si="6"/>
        <v>432</v>
      </c>
      <c r="BQ57" s="91">
        <f t="shared" si="7"/>
        <v>430</v>
      </c>
      <c r="BR57" s="91">
        <f t="shared" si="8"/>
        <v>0</v>
      </c>
      <c r="BS57" s="91">
        <f t="shared" si="9"/>
        <v>0</v>
      </c>
      <c r="BT57" s="91">
        <f t="shared" si="10"/>
        <v>0</v>
      </c>
      <c r="BU57" s="91">
        <f t="shared" si="11"/>
        <v>0</v>
      </c>
      <c r="BV57" s="93"/>
      <c r="BW57" s="93"/>
      <c r="BX57" s="93"/>
      <c r="BY57" s="93"/>
      <c r="BZ57" s="93"/>
      <c r="CA57" s="94"/>
      <c r="CB57" s="94"/>
      <c r="CC57" s="94"/>
      <c r="CD57" s="94"/>
      <c r="CE57" s="94"/>
      <c r="CF57" s="94"/>
      <c r="CG57" s="93"/>
      <c r="CH57" s="93"/>
      <c r="CI57" s="93"/>
      <c r="CJ57" s="93"/>
      <c r="CK57" s="93">
        <f t="shared" si="14"/>
        <v>0</v>
      </c>
      <c r="CL57" s="93">
        <f t="shared" si="14"/>
        <v>0</v>
      </c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</row>
    <row r="58" spans="1:106">
      <c r="A58" s="50" t="s">
        <v>172</v>
      </c>
      <c r="B58" s="91">
        <f t="shared" si="13"/>
        <v>19728</v>
      </c>
      <c r="C58" s="92">
        <f t="shared" si="15"/>
        <v>19728</v>
      </c>
      <c r="D58" s="91">
        <f>+Production!D58*Injection!$D$2</f>
        <v>0</v>
      </c>
      <c r="E58" s="91">
        <f>+Production!E58*Injection!$E$2</f>
        <v>0</v>
      </c>
      <c r="F58" s="91">
        <f>+Production!F58*Injection!$F$2</f>
        <v>0</v>
      </c>
      <c r="G58" s="91">
        <f>+Production!G58*Injection!$G$2</f>
        <v>0</v>
      </c>
      <c r="H58" s="91">
        <f>+Production!H58*Injection!$H$2</f>
        <v>0</v>
      </c>
      <c r="I58" s="91">
        <f>+Production!I58*Injection!$I$2</f>
        <v>0</v>
      </c>
      <c r="J58" s="91">
        <f>+Production!J58*Injection!$J$2</f>
        <v>0</v>
      </c>
      <c r="K58" s="91">
        <f>+Production!K58*Injection!$K$2</f>
        <v>1497.6</v>
      </c>
      <c r="L58" s="91">
        <f>+Production!L58*Injection!$L$2</f>
        <v>1872</v>
      </c>
      <c r="M58" s="91">
        <f>+Production!M58*Injection!$M$2</f>
        <v>1482</v>
      </c>
      <c r="N58" s="91">
        <f>+Production!N58*Injection!$N$2</f>
        <v>0</v>
      </c>
      <c r="O58" s="91">
        <f>+Production!O58*Injection!$O$2</f>
        <v>0</v>
      </c>
      <c r="P58" s="91">
        <f>+Production!P58*Injection!$P$2</f>
        <v>343.2</v>
      </c>
      <c r="Q58" s="91">
        <f>+Production!Q58*Injection!$Q$2</f>
        <v>312</v>
      </c>
      <c r="R58" s="91">
        <f>+Production!R58*Injection!$R$2</f>
        <v>187.2</v>
      </c>
      <c r="S58" s="91">
        <f>+Production!S58*Injection!$S$2</f>
        <v>187.2</v>
      </c>
      <c r="T58" s="91">
        <f>+Production!T58*$T$2</f>
        <v>93.6</v>
      </c>
      <c r="U58" s="91">
        <f>+Production!U58*$U$2</f>
        <v>93.6</v>
      </c>
      <c r="V58" s="91">
        <f>+Production!V58*$V$2</f>
        <v>1357.1999999999998</v>
      </c>
      <c r="W58" s="91">
        <f>+Production!W58*$W$2</f>
        <v>655.19999999999993</v>
      </c>
      <c r="X58" s="91">
        <f>+Production!X58*$X$2</f>
        <v>655.19999999999993</v>
      </c>
      <c r="Y58" s="91">
        <f>+Production!Y58*$Y$2</f>
        <v>0</v>
      </c>
      <c r="Z58" s="91">
        <f>+Production!Z58*$Z$2</f>
        <v>0</v>
      </c>
      <c r="AA58" s="91">
        <f>+Production!AA58*$AA$2</f>
        <v>0</v>
      </c>
      <c r="AB58" s="91">
        <f>+Production!AB58*$AB$2</f>
        <v>0</v>
      </c>
      <c r="AC58" s="91"/>
      <c r="AD58" s="91"/>
      <c r="AE58" s="91"/>
      <c r="AF58" s="91"/>
      <c r="AG58" s="91"/>
      <c r="AH58" s="91"/>
      <c r="AI58" s="91"/>
      <c r="AJ58" s="91"/>
      <c r="AK58" s="91"/>
      <c r="AL58" s="91">
        <f>+Production!AO58*Injection!$AL$2</f>
        <v>0</v>
      </c>
      <c r="AM58" s="91">
        <f>+Production!AP58*Injection!$AM$2</f>
        <v>0</v>
      </c>
      <c r="AN58" s="91">
        <f>+Production!AQ58*$AN$2</f>
        <v>0</v>
      </c>
      <c r="AO58" s="91">
        <f>+Production!AR58*$AO$2</f>
        <v>0</v>
      </c>
      <c r="AP58" s="91">
        <f>+Production!AS58*$AP$2</f>
        <v>3024</v>
      </c>
      <c r="AQ58" s="91">
        <f>+Production!AT58*$AQ$2</f>
        <v>2496</v>
      </c>
      <c r="AR58" s="91">
        <f>+Production!AU58*$AR$2</f>
        <v>0</v>
      </c>
      <c r="AS58" s="91">
        <f>+Production!AV58*$AS$2</f>
        <v>0</v>
      </c>
      <c r="AT58" s="91">
        <f>+Production!AW58*$AT$2</f>
        <v>0</v>
      </c>
      <c r="AU58" s="91">
        <f>+Production!AX58*$AU$2</f>
        <v>0</v>
      </c>
      <c r="AV58" s="91">
        <f>+Production!AY58*$AV$2</f>
        <v>1440</v>
      </c>
      <c r="AW58" s="91">
        <f>+Production!AZ58*$AW$2</f>
        <v>1296</v>
      </c>
      <c r="AX58" s="91">
        <f>+Production!BA58*$AX$2</f>
        <v>1440</v>
      </c>
      <c r="AY58" s="91">
        <f>+Production!BB58*$AY$2</f>
        <v>1296</v>
      </c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3"/>
      <c r="BO58" s="93"/>
      <c r="BP58" s="91">
        <f t="shared" si="6"/>
        <v>343.2</v>
      </c>
      <c r="BQ58" s="91">
        <f t="shared" si="7"/>
        <v>312</v>
      </c>
      <c r="BR58" s="91">
        <f t="shared" si="8"/>
        <v>1627.2</v>
      </c>
      <c r="BS58" s="91">
        <f t="shared" si="9"/>
        <v>1483.2</v>
      </c>
      <c r="BT58" s="91">
        <f t="shared" si="10"/>
        <v>1533.6</v>
      </c>
      <c r="BU58" s="91">
        <f t="shared" si="11"/>
        <v>1389.6</v>
      </c>
      <c r="BV58" s="93"/>
      <c r="BW58" s="93"/>
      <c r="BX58" s="93"/>
      <c r="BY58" s="93"/>
      <c r="BZ58" s="93"/>
      <c r="CA58" s="94"/>
      <c r="CB58" s="94"/>
      <c r="CC58" s="94"/>
      <c r="CD58" s="94"/>
      <c r="CE58" s="94"/>
      <c r="CF58" s="94"/>
      <c r="CG58" s="93"/>
      <c r="CH58" s="93"/>
      <c r="CI58" s="93"/>
      <c r="CJ58" s="93"/>
      <c r="CK58" s="93">
        <f t="shared" si="14"/>
        <v>0</v>
      </c>
      <c r="CL58" s="93">
        <f t="shared" si="14"/>
        <v>0</v>
      </c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</row>
    <row r="59" spans="1:106">
      <c r="A59" s="50" t="s">
        <v>173</v>
      </c>
      <c r="B59" s="91">
        <f t="shared" si="13"/>
        <v>11241.199999999999</v>
      </c>
      <c r="C59" s="92">
        <f t="shared" si="15"/>
        <v>11241.199999999999</v>
      </c>
      <c r="D59" s="91">
        <f>+Production!D59*Injection!$D$2</f>
        <v>0</v>
      </c>
      <c r="E59" s="91">
        <f>+Production!E59*Injection!$E$2</f>
        <v>0</v>
      </c>
      <c r="F59" s="91">
        <f>+Production!F59*Injection!$F$2</f>
        <v>0</v>
      </c>
      <c r="G59" s="91">
        <f>+Production!G59*Injection!$G$2</f>
        <v>0</v>
      </c>
      <c r="H59" s="91">
        <f>+Production!H59*Injection!$H$2</f>
        <v>0</v>
      </c>
      <c r="I59" s="91">
        <f>+Production!I59*Injection!$I$2</f>
        <v>0</v>
      </c>
      <c r="J59" s="91">
        <f>+Production!J59*Injection!$J$2</f>
        <v>0</v>
      </c>
      <c r="K59" s="91">
        <f>+Production!K59*Injection!$K$2</f>
        <v>686.4</v>
      </c>
      <c r="L59" s="91">
        <f>+Production!L59*Injection!$L$2</f>
        <v>748.8</v>
      </c>
      <c r="M59" s="91">
        <f>+Production!M59*Injection!$M$2</f>
        <v>624</v>
      </c>
      <c r="N59" s="91">
        <f>+Production!N59*Injection!$N$2</f>
        <v>0</v>
      </c>
      <c r="O59" s="91">
        <f>+Production!O59*Injection!$O$2</f>
        <v>0</v>
      </c>
      <c r="P59" s="91">
        <f>+Production!P59*Injection!$P$2</f>
        <v>0</v>
      </c>
      <c r="Q59" s="91">
        <f>+Production!Q59*Injection!$Q$2</f>
        <v>0</v>
      </c>
      <c r="R59" s="91">
        <f>+Production!R59*Injection!$R$2</f>
        <v>1310.4000000000001</v>
      </c>
      <c r="S59" s="91">
        <f>+Production!S59*Injection!$S$2</f>
        <v>1310.4000000000001</v>
      </c>
      <c r="T59" s="91">
        <f>+Production!T59*$T$2</f>
        <v>1310.4000000000001</v>
      </c>
      <c r="U59" s="91">
        <f>+Production!U59*$U$2</f>
        <v>1310.4000000000001</v>
      </c>
      <c r="V59" s="91">
        <f>+Production!V59*$V$2</f>
        <v>140.39999999999998</v>
      </c>
      <c r="W59" s="91">
        <f>+Production!W59*$W$2</f>
        <v>0</v>
      </c>
      <c r="X59" s="91">
        <f>+Production!X59*$X$2</f>
        <v>0</v>
      </c>
      <c r="Y59" s="91">
        <f>+Production!Y59*$Y$2</f>
        <v>0</v>
      </c>
      <c r="Z59" s="91">
        <f>+Production!Z59*$Z$2</f>
        <v>0</v>
      </c>
      <c r="AA59" s="91">
        <f>+Production!AA59*$AA$2</f>
        <v>0</v>
      </c>
      <c r="AB59" s="91">
        <f>+Production!AB59*$AB$2</f>
        <v>0</v>
      </c>
      <c r="AC59" s="91"/>
      <c r="AD59" s="91"/>
      <c r="AE59" s="91"/>
      <c r="AF59" s="91"/>
      <c r="AG59" s="91"/>
      <c r="AH59" s="91"/>
      <c r="AI59" s="91"/>
      <c r="AJ59" s="91"/>
      <c r="AK59" s="91"/>
      <c r="AL59" s="91">
        <f>+Production!AO59*Injection!$AL$2</f>
        <v>0</v>
      </c>
      <c r="AM59" s="91">
        <f>+Production!AP59*Injection!$AM$2</f>
        <v>0</v>
      </c>
      <c r="AN59" s="91">
        <f>+Production!AQ59*$AN$2</f>
        <v>0</v>
      </c>
      <c r="AO59" s="91">
        <f>+Production!AR59*$AO$2</f>
        <v>0</v>
      </c>
      <c r="AP59" s="91">
        <f>+Production!AS59*$AP$2</f>
        <v>1296</v>
      </c>
      <c r="AQ59" s="91">
        <f>+Production!AT59*$AQ$2</f>
        <v>1664</v>
      </c>
      <c r="AR59" s="91">
        <f>+Production!AU59*$AR$2</f>
        <v>0</v>
      </c>
      <c r="AS59" s="91">
        <f>+Production!AV59*$AS$2</f>
        <v>0</v>
      </c>
      <c r="AT59" s="91">
        <f>+Production!AW59*$AT$2</f>
        <v>324</v>
      </c>
      <c r="AU59" s="91">
        <f>+Production!AX59*$AU$2</f>
        <v>516</v>
      </c>
      <c r="AV59" s="91">
        <f>+Production!AY59*$AV$2</f>
        <v>0</v>
      </c>
      <c r="AW59" s="91">
        <f>+Production!AZ59*$AW$2</f>
        <v>0</v>
      </c>
      <c r="AX59" s="91">
        <f>+Production!BA59*$AX$2</f>
        <v>0</v>
      </c>
      <c r="AY59" s="91">
        <f>+Production!BB59*$AY$2</f>
        <v>0</v>
      </c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3"/>
      <c r="BO59" s="93"/>
      <c r="BP59" s="91">
        <f t="shared" si="6"/>
        <v>324</v>
      </c>
      <c r="BQ59" s="91">
        <f t="shared" si="7"/>
        <v>516</v>
      </c>
      <c r="BR59" s="91">
        <f t="shared" si="8"/>
        <v>1310.4000000000001</v>
      </c>
      <c r="BS59" s="91">
        <f t="shared" si="9"/>
        <v>1310.4000000000001</v>
      </c>
      <c r="BT59" s="91">
        <f t="shared" si="10"/>
        <v>1310.4000000000001</v>
      </c>
      <c r="BU59" s="91">
        <f t="shared" si="11"/>
        <v>1310.4000000000001</v>
      </c>
      <c r="BV59" s="93"/>
      <c r="BW59" s="93"/>
      <c r="BX59" s="93"/>
      <c r="BY59" s="93"/>
      <c r="BZ59" s="93"/>
      <c r="CA59" s="94"/>
      <c r="CB59" s="94"/>
      <c r="CC59" s="94"/>
      <c r="CD59" s="94"/>
      <c r="CE59" s="94"/>
      <c r="CF59" s="94"/>
      <c r="CG59" s="93"/>
      <c r="CH59" s="93"/>
      <c r="CI59" s="93"/>
      <c r="CJ59" s="93"/>
      <c r="CK59" s="93">
        <f t="shared" si="14"/>
        <v>0</v>
      </c>
      <c r="CL59" s="93">
        <f t="shared" si="14"/>
        <v>0</v>
      </c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</row>
    <row r="60" spans="1:106">
      <c r="A60" s="50" t="s">
        <v>174</v>
      </c>
      <c r="B60" s="91">
        <f t="shared" si="13"/>
        <v>5686.8</v>
      </c>
      <c r="C60" s="92">
        <f t="shared" si="15"/>
        <v>5686.8</v>
      </c>
      <c r="D60" s="91">
        <f>+Production!D60*Injection!$D$2</f>
        <v>0</v>
      </c>
      <c r="E60" s="91">
        <f>+Production!E60*Injection!$E$2</f>
        <v>0</v>
      </c>
      <c r="F60" s="91">
        <f>+Production!F60*Injection!$F$2</f>
        <v>0</v>
      </c>
      <c r="G60" s="91">
        <f>+Production!G60*Injection!$G$2</f>
        <v>0</v>
      </c>
      <c r="H60" s="91">
        <f>+Production!H60*Injection!$H$2</f>
        <v>0</v>
      </c>
      <c r="I60" s="91">
        <f>+Production!I60*Injection!$I$2</f>
        <v>0</v>
      </c>
      <c r="J60" s="91">
        <f>+Production!J60*Injection!$J$2</f>
        <v>0</v>
      </c>
      <c r="K60" s="91">
        <f>+Production!K60*Injection!$K$2</f>
        <v>499.2</v>
      </c>
      <c r="L60" s="91">
        <f>+Production!L60*Injection!$L$2</f>
        <v>561.59999999999991</v>
      </c>
      <c r="M60" s="91">
        <f>+Production!M60*Injection!$M$2</f>
        <v>546</v>
      </c>
      <c r="N60" s="91">
        <f>+Production!N60*Injection!$N$2</f>
        <v>0</v>
      </c>
      <c r="O60" s="91">
        <f>+Production!O60*Injection!$O$2</f>
        <v>0</v>
      </c>
      <c r="P60" s="91">
        <f>+Production!P60*Injection!$P$2</f>
        <v>0</v>
      </c>
      <c r="Q60" s="91">
        <f>+Production!Q60*Injection!$Q$2</f>
        <v>0</v>
      </c>
      <c r="R60" s="91">
        <f>+Production!R60*Injection!$R$2</f>
        <v>0</v>
      </c>
      <c r="S60" s="91">
        <f>+Production!S60*Injection!$S$2</f>
        <v>0</v>
      </c>
      <c r="T60" s="91">
        <f>+Production!T60*$T$2</f>
        <v>0</v>
      </c>
      <c r="U60" s="91">
        <f>+Production!U60*$U$2</f>
        <v>0</v>
      </c>
      <c r="V60" s="91">
        <f>+Production!V60*$V$2</f>
        <v>0</v>
      </c>
      <c r="W60" s="91">
        <f>+Production!W60*$W$2</f>
        <v>0</v>
      </c>
      <c r="X60" s="91">
        <f>+Production!X60*$X$2</f>
        <v>0</v>
      </c>
      <c r="Y60" s="91">
        <f>+Production!Y60*$Y$2</f>
        <v>0</v>
      </c>
      <c r="Z60" s="91">
        <f>+Production!Z60*$Z$2</f>
        <v>0</v>
      </c>
      <c r="AA60" s="91">
        <f>+Production!AA60*$AA$2</f>
        <v>0</v>
      </c>
      <c r="AB60" s="91">
        <f>+Production!AB60*$AB$2</f>
        <v>0</v>
      </c>
      <c r="AC60" s="91"/>
      <c r="AD60" s="91"/>
      <c r="AE60" s="91"/>
      <c r="AF60" s="91"/>
      <c r="AG60" s="91"/>
      <c r="AH60" s="91"/>
      <c r="AI60" s="91"/>
      <c r="AJ60" s="91"/>
      <c r="AK60" s="91"/>
      <c r="AL60" s="91">
        <f>+Production!AO60*Injection!$AL$2</f>
        <v>0</v>
      </c>
      <c r="AM60" s="91">
        <f>+Production!AP60*Injection!$AM$2</f>
        <v>0</v>
      </c>
      <c r="AN60" s="91">
        <f>+Production!AQ60*$AN$2</f>
        <v>0</v>
      </c>
      <c r="AO60" s="91">
        <f>+Production!AR60*$AO$2</f>
        <v>0</v>
      </c>
      <c r="AP60" s="91">
        <f>+Production!AS60*$AP$2</f>
        <v>0</v>
      </c>
      <c r="AQ60" s="91">
        <f>+Production!AT60*$AQ$2</f>
        <v>0</v>
      </c>
      <c r="AR60" s="91">
        <f>+Production!AU60*$AR$2</f>
        <v>0</v>
      </c>
      <c r="AS60" s="91">
        <f>+Production!AV60*$AS$2</f>
        <v>0</v>
      </c>
      <c r="AT60" s="91">
        <f>+Production!AW60*$AT$2</f>
        <v>0</v>
      </c>
      <c r="AU60" s="91">
        <f>+Production!AX60*$AU$2</f>
        <v>0</v>
      </c>
      <c r="AV60" s="91">
        <f>+Production!AY60*$AV$2</f>
        <v>960</v>
      </c>
      <c r="AW60" s="91">
        <f>+Production!AZ60*$AW$2</f>
        <v>1080</v>
      </c>
      <c r="AX60" s="91">
        <f>+Production!BA60*$AX$2</f>
        <v>960</v>
      </c>
      <c r="AY60" s="91">
        <f>+Production!BB60*$AY$2</f>
        <v>1080</v>
      </c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3"/>
      <c r="BO60" s="93"/>
      <c r="BP60" s="91">
        <f t="shared" si="6"/>
        <v>0</v>
      </c>
      <c r="BQ60" s="91">
        <f t="shared" si="7"/>
        <v>0</v>
      </c>
      <c r="BR60" s="91">
        <f t="shared" si="8"/>
        <v>960</v>
      </c>
      <c r="BS60" s="91">
        <f t="shared" si="9"/>
        <v>1080</v>
      </c>
      <c r="BT60" s="91">
        <f t="shared" si="10"/>
        <v>960</v>
      </c>
      <c r="BU60" s="91">
        <f t="shared" si="11"/>
        <v>1080</v>
      </c>
      <c r="BV60" s="93"/>
      <c r="BW60" s="93"/>
      <c r="BX60" s="93"/>
      <c r="BY60" s="93"/>
      <c r="BZ60" s="93"/>
      <c r="CA60" s="94"/>
      <c r="CB60" s="94"/>
      <c r="CC60" s="94"/>
      <c r="CD60" s="94"/>
      <c r="CE60" s="94"/>
      <c r="CF60" s="94"/>
      <c r="CG60" s="93"/>
      <c r="CH60" s="93"/>
      <c r="CI60" s="93"/>
      <c r="CJ60" s="93"/>
      <c r="CK60" s="93">
        <f t="shared" si="14"/>
        <v>0</v>
      </c>
      <c r="CL60" s="93">
        <f t="shared" si="14"/>
        <v>0</v>
      </c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</row>
    <row r="61" spans="1:106">
      <c r="A61" s="50" t="s">
        <v>175</v>
      </c>
      <c r="B61" s="91">
        <f t="shared" si="13"/>
        <v>9556.4</v>
      </c>
      <c r="C61" s="92">
        <f t="shared" si="15"/>
        <v>9556.4</v>
      </c>
      <c r="D61" s="91">
        <f>+Production!D61*Injection!$D$2</f>
        <v>0</v>
      </c>
      <c r="E61" s="91">
        <f>+Production!E61*Injection!$E$2</f>
        <v>0</v>
      </c>
      <c r="F61" s="91">
        <f>+Production!F61*Injection!$F$2</f>
        <v>0</v>
      </c>
      <c r="G61" s="91">
        <f>+Production!G61*Injection!$G$2</f>
        <v>0</v>
      </c>
      <c r="H61" s="91">
        <f>+Production!H61*Injection!$H$2</f>
        <v>0</v>
      </c>
      <c r="I61" s="91">
        <f>+Production!I61*Injection!$I$2</f>
        <v>0</v>
      </c>
      <c r="J61" s="91">
        <f>+Production!J61*Injection!$J$2</f>
        <v>0</v>
      </c>
      <c r="K61" s="91">
        <f>+Production!K61*Injection!$K$2</f>
        <v>686.4</v>
      </c>
      <c r="L61" s="91">
        <f>+Production!L61*Injection!$L$2</f>
        <v>468</v>
      </c>
      <c r="M61" s="91">
        <f>+Production!M61*Injection!$M$2</f>
        <v>390</v>
      </c>
      <c r="N61" s="91">
        <f>+Production!N61*Injection!$N$2</f>
        <v>0</v>
      </c>
      <c r="O61" s="91">
        <f>+Production!O61*Injection!$O$2</f>
        <v>0</v>
      </c>
      <c r="P61" s="91">
        <f>+Production!P61*Injection!$P$2</f>
        <v>0</v>
      </c>
      <c r="Q61" s="91">
        <f>+Production!Q61*Injection!$Q$2</f>
        <v>0</v>
      </c>
      <c r="R61" s="91">
        <f>+Production!R61*Injection!$R$2</f>
        <v>0</v>
      </c>
      <c r="S61" s="91">
        <f>+Production!S61*Injection!$S$2</f>
        <v>0</v>
      </c>
      <c r="T61" s="91">
        <f>+Production!T61*$T$2</f>
        <v>0</v>
      </c>
      <c r="U61" s="91">
        <f>+Production!U61*$U$2</f>
        <v>0</v>
      </c>
      <c r="V61" s="91">
        <f>+Production!V61*$V$2</f>
        <v>0</v>
      </c>
      <c r="W61" s="91">
        <f>+Production!W61*$W$2</f>
        <v>0</v>
      </c>
      <c r="X61" s="91">
        <f>+Production!X61*$X$2</f>
        <v>0</v>
      </c>
      <c r="Y61" s="91">
        <f>+Production!Y61*$Y$2</f>
        <v>0</v>
      </c>
      <c r="Z61" s="91">
        <f>+Production!Z61*$Z$2</f>
        <v>0</v>
      </c>
      <c r="AA61" s="91">
        <f>+Production!AA61*$AA$2</f>
        <v>0</v>
      </c>
      <c r="AB61" s="91">
        <f>+Production!AB61*$AB$2</f>
        <v>0</v>
      </c>
      <c r="AC61" s="91"/>
      <c r="AD61" s="91"/>
      <c r="AE61" s="91"/>
      <c r="AF61" s="91"/>
      <c r="AG61" s="91"/>
      <c r="AH61" s="91"/>
      <c r="AI61" s="91"/>
      <c r="AJ61" s="91"/>
      <c r="AK61" s="91"/>
      <c r="AL61" s="91">
        <f>+Production!AO61*Injection!$AL$2</f>
        <v>0</v>
      </c>
      <c r="AM61" s="91">
        <f>+Production!AP61*Injection!$AM$2</f>
        <v>0</v>
      </c>
      <c r="AN61" s="91">
        <f>+Production!AQ61*$AN$2</f>
        <v>0</v>
      </c>
      <c r="AO61" s="91">
        <f>+Production!AR61*$AO$2</f>
        <v>0</v>
      </c>
      <c r="AP61" s="91">
        <f>+Production!AS61*$AP$2</f>
        <v>3024</v>
      </c>
      <c r="AQ61" s="91">
        <f>+Production!AT61*$AQ$2</f>
        <v>2496</v>
      </c>
      <c r="AR61" s="91">
        <f>+Production!AU61*$AR$2</f>
        <v>0</v>
      </c>
      <c r="AS61" s="91">
        <f>+Production!AV61*$AS$2</f>
        <v>0</v>
      </c>
      <c r="AT61" s="91">
        <f>+Production!AW61*$AT$2</f>
        <v>324</v>
      </c>
      <c r="AU61" s="91">
        <f>+Production!AX61*$AU$2</f>
        <v>344</v>
      </c>
      <c r="AV61" s="91">
        <f>+Production!AY61*$AV$2</f>
        <v>480</v>
      </c>
      <c r="AW61" s="91">
        <f>+Production!AZ61*$AW$2</f>
        <v>432</v>
      </c>
      <c r="AX61" s="91">
        <f>+Production!BA61*$AX$2</f>
        <v>480</v>
      </c>
      <c r="AY61" s="91">
        <f>+Production!BB61*$AY$2</f>
        <v>432</v>
      </c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3"/>
      <c r="BO61" s="93"/>
      <c r="BP61" s="91">
        <f t="shared" si="6"/>
        <v>324</v>
      </c>
      <c r="BQ61" s="91">
        <f t="shared" si="7"/>
        <v>344</v>
      </c>
      <c r="BR61" s="91">
        <f t="shared" si="8"/>
        <v>480</v>
      </c>
      <c r="BS61" s="91">
        <f t="shared" si="9"/>
        <v>432</v>
      </c>
      <c r="BT61" s="91">
        <f t="shared" si="10"/>
        <v>480</v>
      </c>
      <c r="BU61" s="91">
        <f t="shared" si="11"/>
        <v>432</v>
      </c>
      <c r="BV61" s="93"/>
      <c r="BW61" s="93"/>
      <c r="BX61" s="93"/>
      <c r="BY61" s="93"/>
      <c r="BZ61" s="93"/>
      <c r="CA61" s="94"/>
      <c r="CB61" s="94"/>
      <c r="CC61" s="94"/>
      <c r="CD61" s="94"/>
      <c r="CE61" s="94"/>
      <c r="CF61" s="94"/>
      <c r="CG61" s="93"/>
      <c r="CH61" s="93"/>
      <c r="CI61" s="93"/>
      <c r="CJ61" s="93"/>
      <c r="CK61" s="93">
        <f t="shared" si="14"/>
        <v>0</v>
      </c>
      <c r="CL61" s="93">
        <f t="shared" si="14"/>
        <v>0</v>
      </c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</row>
    <row r="62" spans="1:106">
      <c r="A62" s="50" t="s">
        <v>176</v>
      </c>
      <c r="B62" s="91">
        <f t="shared" si="13"/>
        <v>7294.4</v>
      </c>
      <c r="C62" s="92">
        <f t="shared" si="15"/>
        <v>7294.4</v>
      </c>
      <c r="D62" s="91">
        <f>+Production!D62*Injection!$D$2</f>
        <v>0</v>
      </c>
      <c r="E62" s="91">
        <f>+Production!E62*Injection!$E$2</f>
        <v>0</v>
      </c>
      <c r="F62" s="91">
        <f>+Production!F62*Injection!$F$2</f>
        <v>0</v>
      </c>
      <c r="G62" s="91">
        <f>+Production!G62*Injection!$G$2</f>
        <v>0</v>
      </c>
      <c r="H62" s="91">
        <f>+Production!H62*Injection!$H$2</f>
        <v>0</v>
      </c>
      <c r="I62" s="91">
        <f>+Production!I62*Injection!$I$2</f>
        <v>0</v>
      </c>
      <c r="J62" s="91">
        <f>+Production!J62*Injection!$J$2</f>
        <v>0</v>
      </c>
      <c r="K62" s="91">
        <f>+Production!K62*Injection!$K$2</f>
        <v>686.4</v>
      </c>
      <c r="L62" s="91">
        <f>+Production!L62*Injection!$L$2</f>
        <v>0</v>
      </c>
      <c r="M62" s="91">
        <f>+Production!M62*Injection!$M$2</f>
        <v>0</v>
      </c>
      <c r="N62" s="91">
        <f>+Production!N62*Injection!$N$2</f>
        <v>0</v>
      </c>
      <c r="O62" s="91">
        <f>+Production!O62*Injection!$O$2</f>
        <v>0</v>
      </c>
      <c r="P62" s="91">
        <f>+Production!P62*Injection!$P$2</f>
        <v>0</v>
      </c>
      <c r="Q62" s="91">
        <f>+Production!Q62*Injection!$Q$2</f>
        <v>0</v>
      </c>
      <c r="R62" s="91">
        <f>+Production!R62*Injection!$R$2</f>
        <v>0</v>
      </c>
      <c r="S62" s="91">
        <f>+Production!S62*Injection!$S$2</f>
        <v>0</v>
      </c>
      <c r="T62" s="91">
        <f>+Production!T62*$T$2</f>
        <v>0</v>
      </c>
      <c r="U62" s="91">
        <f>+Production!U62*$U$2</f>
        <v>0</v>
      </c>
      <c r="V62" s="91">
        <f>+Production!V62*$V$2</f>
        <v>0</v>
      </c>
      <c r="W62" s="91">
        <f>+Production!W62*$W$2</f>
        <v>0</v>
      </c>
      <c r="X62" s="91">
        <f>+Production!X62*$X$2</f>
        <v>0</v>
      </c>
      <c r="Y62" s="91">
        <f>+Production!Y62*$Y$2</f>
        <v>0</v>
      </c>
      <c r="Z62" s="91">
        <f>+Production!Z62*$Z$2</f>
        <v>0</v>
      </c>
      <c r="AA62" s="91">
        <f>+Production!AA62*$AA$2</f>
        <v>0</v>
      </c>
      <c r="AB62" s="91">
        <f>+Production!AB62*$AB$2</f>
        <v>0</v>
      </c>
      <c r="AC62" s="91"/>
      <c r="AD62" s="91"/>
      <c r="AE62" s="91"/>
      <c r="AF62" s="91"/>
      <c r="AG62" s="91"/>
      <c r="AH62" s="91"/>
      <c r="AI62" s="91"/>
      <c r="AJ62" s="91"/>
      <c r="AK62" s="91"/>
      <c r="AL62" s="91">
        <f>+Production!AO62*Injection!$AL$2</f>
        <v>0</v>
      </c>
      <c r="AM62" s="91">
        <f>+Production!AP62*Injection!$AM$2</f>
        <v>0</v>
      </c>
      <c r="AN62" s="91">
        <f>+Production!AQ62*$AN$2</f>
        <v>0</v>
      </c>
      <c r="AO62" s="91">
        <f>+Production!AR62*$AO$2</f>
        <v>0</v>
      </c>
      <c r="AP62" s="91">
        <f>+Production!AS62*$AP$2</f>
        <v>1296</v>
      </c>
      <c r="AQ62" s="91">
        <f>+Production!AT62*$AQ$2</f>
        <v>1664</v>
      </c>
      <c r="AR62" s="91">
        <f>+Production!AU62*$AR$2</f>
        <v>0</v>
      </c>
      <c r="AS62" s="91">
        <f>+Production!AV62*$AS$2</f>
        <v>0</v>
      </c>
      <c r="AT62" s="91">
        <f>+Production!AW62*$AT$2</f>
        <v>0</v>
      </c>
      <c r="AU62" s="91">
        <f>+Production!AX62*$AU$2</f>
        <v>0</v>
      </c>
      <c r="AV62" s="91">
        <f>+Production!AY62*$AV$2</f>
        <v>960</v>
      </c>
      <c r="AW62" s="91">
        <f>+Production!AZ62*$AW$2</f>
        <v>864</v>
      </c>
      <c r="AX62" s="91">
        <f>+Production!BA62*$AX$2</f>
        <v>960</v>
      </c>
      <c r="AY62" s="91">
        <f>+Production!BB62*$AY$2</f>
        <v>864</v>
      </c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3"/>
      <c r="BO62" s="93"/>
      <c r="BP62" s="91">
        <f t="shared" si="6"/>
        <v>0</v>
      </c>
      <c r="BQ62" s="91">
        <f t="shared" si="7"/>
        <v>0</v>
      </c>
      <c r="BR62" s="91">
        <f t="shared" si="8"/>
        <v>960</v>
      </c>
      <c r="BS62" s="91">
        <f t="shared" si="9"/>
        <v>864</v>
      </c>
      <c r="BT62" s="91">
        <f t="shared" si="10"/>
        <v>960</v>
      </c>
      <c r="BU62" s="91">
        <f t="shared" si="11"/>
        <v>864</v>
      </c>
      <c r="BV62" s="93"/>
      <c r="BW62" s="93"/>
      <c r="BX62" s="93"/>
      <c r="BY62" s="93"/>
      <c r="BZ62" s="93"/>
      <c r="CA62" s="94"/>
      <c r="CB62" s="94"/>
      <c r="CC62" s="94"/>
      <c r="CD62" s="94"/>
      <c r="CE62" s="94"/>
      <c r="CF62" s="94"/>
      <c r="CG62" s="93"/>
      <c r="CH62" s="93"/>
      <c r="CI62" s="93"/>
      <c r="CJ62" s="93"/>
      <c r="CK62" s="93">
        <f t="shared" si="14"/>
        <v>0</v>
      </c>
      <c r="CL62" s="93">
        <f t="shared" si="14"/>
        <v>0</v>
      </c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</row>
    <row r="63" spans="1:106">
      <c r="A63" s="50" t="s">
        <v>177</v>
      </c>
      <c r="B63" s="91">
        <f t="shared" si="13"/>
        <v>2002.8</v>
      </c>
      <c r="C63" s="92">
        <f t="shared" si="15"/>
        <v>2002.8</v>
      </c>
      <c r="D63" s="91">
        <f>+Production!D63*Injection!$D$2</f>
        <v>0</v>
      </c>
      <c r="E63" s="91">
        <f>+Production!E63*Injection!$E$2</f>
        <v>0</v>
      </c>
      <c r="F63" s="91">
        <f>+Production!F63*Injection!$F$2</f>
        <v>0</v>
      </c>
      <c r="G63" s="91">
        <f>+Production!G63*Injection!$G$2</f>
        <v>0</v>
      </c>
      <c r="H63" s="91">
        <f>+Production!H63*Injection!$H$2</f>
        <v>0</v>
      </c>
      <c r="I63" s="91">
        <f>+Production!I63*Injection!$I$2</f>
        <v>0</v>
      </c>
      <c r="J63" s="91">
        <f>+Production!J63*Injection!$J$2</f>
        <v>0</v>
      </c>
      <c r="K63" s="91">
        <f>+Production!K63*Injection!$K$2</f>
        <v>873.6</v>
      </c>
      <c r="L63" s="91">
        <f>+Production!L63*Injection!$L$2</f>
        <v>0</v>
      </c>
      <c r="M63" s="91">
        <f>+Production!M63*Injection!$M$2</f>
        <v>0</v>
      </c>
      <c r="N63" s="91">
        <f>+Production!N63*Injection!$N$2</f>
        <v>0</v>
      </c>
      <c r="O63" s="91">
        <f>+Production!O63*Injection!$O$2</f>
        <v>0</v>
      </c>
      <c r="P63" s="91">
        <f>+Production!P63*Injection!$P$2</f>
        <v>343.2</v>
      </c>
      <c r="Q63" s="91">
        <f>+Production!Q63*Injection!$Q$2</f>
        <v>312</v>
      </c>
      <c r="R63" s="91">
        <f>+Production!R63*Injection!$R$2</f>
        <v>0</v>
      </c>
      <c r="S63" s="91">
        <f>+Production!S63*Injection!$S$2</f>
        <v>0</v>
      </c>
      <c r="T63" s="91">
        <f>+Production!T63*$T$2</f>
        <v>0</v>
      </c>
      <c r="U63" s="91">
        <f>+Production!U63*$U$2</f>
        <v>0</v>
      </c>
      <c r="V63" s="91">
        <f>+Production!V63*$V$2</f>
        <v>0</v>
      </c>
      <c r="W63" s="91">
        <f>+Production!W63*$W$2</f>
        <v>0</v>
      </c>
      <c r="X63" s="91">
        <f>+Production!X63*$X$2</f>
        <v>0</v>
      </c>
      <c r="Y63" s="91">
        <f>+Production!Y63*$Y$2</f>
        <v>0</v>
      </c>
      <c r="Z63" s="91">
        <f>+Production!Z63*$Z$2</f>
        <v>0</v>
      </c>
      <c r="AA63" s="91">
        <f>+Production!AA63*$AA$2</f>
        <v>0</v>
      </c>
      <c r="AB63" s="91">
        <f>+Production!AB63*$AB$2</f>
        <v>0</v>
      </c>
      <c r="AC63" s="91"/>
      <c r="AD63" s="91"/>
      <c r="AE63" s="91"/>
      <c r="AF63" s="91"/>
      <c r="AG63" s="91"/>
      <c r="AH63" s="91"/>
      <c r="AI63" s="91"/>
      <c r="AJ63" s="91"/>
      <c r="AK63" s="91"/>
      <c r="AL63" s="91">
        <f>+Production!AO63*Injection!$AL$2</f>
        <v>0</v>
      </c>
      <c r="AM63" s="91">
        <f>+Production!AP63*Injection!$AM$2</f>
        <v>0</v>
      </c>
      <c r="AN63" s="91">
        <f>+Production!AQ63*$AN$2</f>
        <v>0</v>
      </c>
      <c r="AO63" s="91">
        <f>+Production!AR63*$AO$2</f>
        <v>0</v>
      </c>
      <c r="AP63" s="91">
        <f>+Production!AS63*$AP$2</f>
        <v>0</v>
      </c>
      <c r="AQ63" s="91">
        <f>+Production!AT63*$AQ$2</f>
        <v>0</v>
      </c>
      <c r="AR63" s="91">
        <f>+Production!AU63*$AR$2</f>
        <v>0</v>
      </c>
      <c r="AS63" s="91">
        <f>+Production!AV63*$AS$2</f>
        <v>0</v>
      </c>
      <c r="AT63" s="91">
        <f>+Production!AW63*$AT$2</f>
        <v>216</v>
      </c>
      <c r="AU63" s="91">
        <f>+Production!AX63*$AU$2</f>
        <v>258</v>
      </c>
      <c r="AV63" s="91">
        <f>+Production!AY63*$AV$2</f>
        <v>0</v>
      </c>
      <c r="AW63" s="91">
        <f>+Production!AZ63*$AW$2</f>
        <v>0</v>
      </c>
      <c r="AX63" s="91">
        <f>+Production!BA63*$AX$2</f>
        <v>0</v>
      </c>
      <c r="AY63" s="91">
        <f>+Production!BB63*$AY$2</f>
        <v>0</v>
      </c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3"/>
      <c r="BO63" s="93"/>
      <c r="BP63" s="91">
        <f t="shared" si="6"/>
        <v>559.20000000000005</v>
      </c>
      <c r="BQ63" s="91">
        <f t="shared" si="7"/>
        <v>570</v>
      </c>
      <c r="BR63" s="91">
        <f t="shared" si="8"/>
        <v>0</v>
      </c>
      <c r="BS63" s="91">
        <f t="shared" si="9"/>
        <v>0</v>
      </c>
      <c r="BT63" s="91">
        <f t="shared" si="10"/>
        <v>0</v>
      </c>
      <c r="BU63" s="91">
        <f t="shared" si="11"/>
        <v>0</v>
      </c>
      <c r="BV63" s="93"/>
      <c r="BW63" s="93"/>
      <c r="BX63" s="93"/>
      <c r="BY63" s="93"/>
      <c r="BZ63" s="93"/>
      <c r="CA63" s="94"/>
      <c r="CB63" s="94"/>
      <c r="CC63" s="94"/>
      <c r="CD63" s="94"/>
      <c r="CE63" s="94"/>
      <c r="CF63" s="94"/>
      <c r="CG63" s="93"/>
      <c r="CH63" s="93"/>
      <c r="CI63" s="93"/>
      <c r="CJ63" s="93"/>
      <c r="CK63" s="93">
        <f t="shared" si="14"/>
        <v>0</v>
      </c>
      <c r="CL63" s="93">
        <f t="shared" si="14"/>
        <v>0</v>
      </c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</row>
    <row r="64" spans="1:106">
      <c r="A64" s="50" t="s">
        <v>178</v>
      </c>
      <c r="B64" s="91">
        <f t="shared" si="13"/>
        <v>4413.6000000000004</v>
      </c>
      <c r="C64" s="92"/>
      <c r="D64" s="91">
        <f>+Production!D64*Injection!$D$2</f>
        <v>0</v>
      </c>
      <c r="E64" s="91">
        <f>+Production!E64*Injection!$E$2</f>
        <v>0</v>
      </c>
      <c r="F64" s="91">
        <f>+Production!F64*Injection!$F$2</f>
        <v>1014</v>
      </c>
      <c r="G64" s="91">
        <f>+Production!G64*Injection!$G$2</f>
        <v>561.59999999999991</v>
      </c>
      <c r="H64" s="91">
        <f>+Production!H64*Injection!$H$2</f>
        <v>1014</v>
      </c>
      <c r="I64" s="91">
        <f>+Production!I64*Injection!$I$2</f>
        <v>0</v>
      </c>
      <c r="J64" s="91">
        <f>+Production!J64*Injection!$J$2</f>
        <v>0</v>
      </c>
      <c r="K64" s="91">
        <f>+Production!K64*Injection!$K$2</f>
        <v>0</v>
      </c>
      <c r="L64" s="91">
        <f>+Production!L64*Injection!$L$2</f>
        <v>0</v>
      </c>
      <c r="M64" s="91">
        <f>+Production!M64*Injection!$M$2</f>
        <v>0</v>
      </c>
      <c r="N64" s="91">
        <f>+Production!N64*Injection!$N$2</f>
        <v>0</v>
      </c>
      <c r="O64" s="91">
        <f>+Production!O64*Injection!$O$2</f>
        <v>0</v>
      </c>
      <c r="P64" s="91">
        <f>+Production!P64*Injection!$P$2</f>
        <v>0</v>
      </c>
      <c r="Q64" s="91">
        <f>+Production!Q64*Injection!$Q$2</f>
        <v>0</v>
      </c>
      <c r="R64" s="91">
        <f>+Production!R64*Injection!$R$2</f>
        <v>0</v>
      </c>
      <c r="S64" s="91">
        <f>+Production!S64*Injection!$S$2</f>
        <v>0</v>
      </c>
      <c r="T64" s="91">
        <f>+Production!T64*$T$2</f>
        <v>0</v>
      </c>
      <c r="U64" s="91">
        <f>+Production!U64*$U$2</f>
        <v>0</v>
      </c>
      <c r="V64" s="91">
        <f>+Production!V64*$V$2</f>
        <v>0</v>
      </c>
      <c r="W64" s="91">
        <f>+Production!W64*$W$2</f>
        <v>0</v>
      </c>
      <c r="X64" s="91">
        <f>+Production!X64*$X$2</f>
        <v>0</v>
      </c>
      <c r="Y64" s="91">
        <f>+Production!Y64*$Y$2</f>
        <v>0</v>
      </c>
      <c r="Z64" s="91">
        <f>+Production!Z64*$Z$2</f>
        <v>0</v>
      </c>
      <c r="AA64" s="91">
        <f>+Production!AA64*$AA$2</f>
        <v>0</v>
      </c>
      <c r="AB64" s="91">
        <f>+Production!AB64*$AB$2</f>
        <v>0</v>
      </c>
      <c r="AC64" s="91"/>
      <c r="AD64" s="91"/>
      <c r="AE64" s="91"/>
      <c r="AF64" s="91"/>
      <c r="AG64" s="91"/>
      <c r="AH64" s="91"/>
      <c r="AI64" s="91"/>
      <c r="AJ64" s="91"/>
      <c r="AK64" s="91"/>
      <c r="AL64" s="91">
        <f>+Production!AO64*Injection!$AL$2</f>
        <v>0</v>
      </c>
      <c r="AM64" s="91">
        <f>+Production!AP64*Injection!$AM$2</f>
        <v>0</v>
      </c>
      <c r="AN64" s="91">
        <f>+Production!AQ64*$AN$2</f>
        <v>0</v>
      </c>
      <c r="AO64" s="91">
        <f>+Production!AR64*$AO$2</f>
        <v>0</v>
      </c>
      <c r="AP64" s="91">
        <f>+Production!AS64*$AP$2</f>
        <v>0</v>
      </c>
      <c r="AQ64" s="91">
        <f>+Production!AT64*$AQ$2</f>
        <v>0</v>
      </c>
      <c r="AR64" s="91">
        <f>+Production!AU64*$AR$2</f>
        <v>0</v>
      </c>
      <c r="AS64" s="91">
        <f>+Production!AV64*$AS$2</f>
        <v>0</v>
      </c>
      <c r="AT64" s="91">
        <f>+Production!AW64*$AT$2</f>
        <v>0</v>
      </c>
      <c r="AU64" s="91">
        <f>+Production!AX64*$AU$2</f>
        <v>0</v>
      </c>
      <c r="AV64" s="91">
        <f>+Production!AY64*$AV$2</f>
        <v>480</v>
      </c>
      <c r="AW64" s="91">
        <f>+Production!AZ64*$AW$2</f>
        <v>432</v>
      </c>
      <c r="AX64" s="91">
        <f>+Production!BA64*$AX$2</f>
        <v>480</v>
      </c>
      <c r="AY64" s="91">
        <f>+Production!BB64*$AY$2</f>
        <v>432</v>
      </c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3"/>
      <c r="BO64" s="93"/>
      <c r="BP64" s="91">
        <f t="shared" si="6"/>
        <v>0</v>
      </c>
      <c r="BQ64" s="91">
        <f t="shared" si="7"/>
        <v>0</v>
      </c>
      <c r="BR64" s="91">
        <f t="shared" si="8"/>
        <v>480</v>
      </c>
      <c r="BS64" s="91">
        <f t="shared" si="9"/>
        <v>432</v>
      </c>
      <c r="BT64" s="91">
        <f t="shared" si="10"/>
        <v>480</v>
      </c>
      <c r="BU64" s="91">
        <f t="shared" si="11"/>
        <v>432</v>
      </c>
      <c r="BV64" s="93"/>
      <c r="BW64" s="93"/>
      <c r="BX64" s="93"/>
      <c r="BY64" s="93"/>
      <c r="BZ64" s="93"/>
      <c r="CA64" s="94"/>
      <c r="CB64" s="94"/>
      <c r="CC64" s="94"/>
      <c r="CD64" s="94"/>
      <c r="CE64" s="94"/>
      <c r="CF64" s="94"/>
      <c r="CG64" s="93"/>
      <c r="CH64" s="93"/>
      <c r="CI64" s="93"/>
      <c r="CJ64" s="93"/>
      <c r="CK64" s="93">
        <f t="shared" si="14"/>
        <v>0</v>
      </c>
      <c r="CL64" s="93">
        <f t="shared" si="14"/>
        <v>0</v>
      </c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</row>
    <row r="65" spans="1:106">
      <c r="A65" s="50" t="s">
        <v>179</v>
      </c>
      <c r="B65" s="91">
        <f t="shared" si="13"/>
        <v>2028</v>
      </c>
      <c r="C65" s="92"/>
      <c r="D65" s="91">
        <f>+Production!D65*Injection!$D$2</f>
        <v>0</v>
      </c>
      <c r="E65" s="91">
        <f>+Production!E65*Injection!$E$2</f>
        <v>0</v>
      </c>
      <c r="F65" s="91">
        <f>+Production!F65*Injection!$F$2</f>
        <v>780</v>
      </c>
      <c r="G65" s="91">
        <f>+Production!G65*Injection!$G$2</f>
        <v>468</v>
      </c>
      <c r="H65" s="91">
        <f>+Production!H65*Injection!$H$2</f>
        <v>780</v>
      </c>
      <c r="I65" s="91">
        <f>+Production!I65*Injection!$I$2</f>
        <v>0</v>
      </c>
      <c r="J65" s="91">
        <f>+Production!J65*Injection!$J$2</f>
        <v>0</v>
      </c>
      <c r="K65" s="91">
        <f>+Production!K65*Injection!$K$2</f>
        <v>0</v>
      </c>
      <c r="L65" s="91">
        <f>+Production!L65*Injection!$L$2</f>
        <v>0</v>
      </c>
      <c r="M65" s="91">
        <f>+Production!M65*Injection!$M$2</f>
        <v>0</v>
      </c>
      <c r="N65" s="91">
        <f>+Production!N65*Injection!$N$2</f>
        <v>0</v>
      </c>
      <c r="O65" s="91">
        <f>+Production!O65*Injection!$O$2</f>
        <v>0</v>
      </c>
      <c r="P65" s="91">
        <f>+Production!P65*Injection!$P$2</f>
        <v>0</v>
      </c>
      <c r="Q65" s="91">
        <f>+Production!Q65*Injection!$Q$2</f>
        <v>0</v>
      </c>
      <c r="R65" s="91">
        <f>+Production!R65*Injection!$R$2</f>
        <v>0</v>
      </c>
      <c r="S65" s="91">
        <f>+Production!S65*Injection!$S$2</f>
        <v>0</v>
      </c>
      <c r="T65" s="91">
        <f>+Production!T65*$T$2</f>
        <v>0</v>
      </c>
      <c r="U65" s="91">
        <f>+Production!U65*$U$2</f>
        <v>0</v>
      </c>
      <c r="V65" s="91">
        <f>+Production!V65*$V$2</f>
        <v>0</v>
      </c>
      <c r="W65" s="91">
        <f>+Production!W65*$W$2</f>
        <v>0</v>
      </c>
      <c r="X65" s="91">
        <f>+Production!X65*$X$2</f>
        <v>0</v>
      </c>
      <c r="Y65" s="91">
        <f>+Production!Y65*$Y$2</f>
        <v>0</v>
      </c>
      <c r="Z65" s="91">
        <f>+Production!Z65*$Z$2</f>
        <v>0</v>
      </c>
      <c r="AA65" s="91">
        <f>+Production!AA65*$AA$2</f>
        <v>0</v>
      </c>
      <c r="AB65" s="91">
        <f>+Production!AB65*$AB$2</f>
        <v>0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>
        <f>+Production!AO65*Injection!$AL$2</f>
        <v>0</v>
      </c>
      <c r="AM65" s="91">
        <f>+Production!AP65*Injection!$AM$2</f>
        <v>0</v>
      </c>
      <c r="AN65" s="91">
        <f>+Production!AQ65*$AN$2</f>
        <v>0</v>
      </c>
      <c r="AO65" s="91">
        <f>+Production!AR65*$AO$2</f>
        <v>0</v>
      </c>
      <c r="AP65" s="91">
        <f>+Production!AS65*$AP$2</f>
        <v>0</v>
      </c>
      <c r="AQ65" s="91">
        <f>+Production!AT65*$AQ$2</f>
        <v>0</v>
      </c>
      <c r="AR65" s="91">
        <f>+Production!AU65*$AR$2</f>
        <v>0</v>
      </c>
      <c r="AS65" s="91">
        <f>+Production!AV65*$AS$2</f>
        <v>0</v>
      </c>
      <c r="AT65" s="91">
        <f>+Production!AW65*$AT$2</f>
        <v>0</v>
      </c>
      <c r="AU65" s="91">
        <f>+Production!AX65*$AU$2</f>
        <v>0</v>
      </c>
      <c r="AV65" s="91">
        <f>+Production!AY65*$AV$2</f>
        <v>0</v>
      </c>
      <c r="AW65" s="91">
        <f>+Production!AZ65*$AW$2</f>
        <v>0</v>
      </c>
      <c r="AX65" s="91">
        <f>+Production!BA65*$AX$2</f>
        <v>0</v>
      </c>
      <c r="AY65" s="91">
        <f>+Production!BB65*$AY$2</f>
        <v>0</v>
      </c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3"/>
      <c r="BO65" s="93"/>
      <c r="BP65" s="91">
        <f t="shared" si="6"/>
        <v>0</v>
      </c>
      <c r="BQ65" s="91">
        <f t="shared" si="7"/>
        <v>0</v>
      </c>
      <c r="BR65" s="91">
        <f t="shared" si="8"/>
        <v>0</v>
      </c>
      <c r="BS65" s="91">
        <f t="shared" si="9"/>
        <v>0</v>
      </c>
      <c r="BT65" s="91">
        <f t="shared" si="10"/>
        <v>0</v>
      </c>
      <c r="BU65" s="91">
        <f t="shared" si="11"/>
        <v>0</v>
      </c>
      <c r="BV65" s="93"/>
      <c r="BW65" s="93"/>
      <c r="BX65" s="93"/>
      <c r="BY65" s="93"/>
      <c r="BZ65" s="93"/>
      <c r="CA65" s="94"/>
      <c r="CB65" s="94"/>
      <c r="CC65" s="94"/>
      <c r="CD65" s="94"/>
      <c r="CE65" s="94"/>
      <c r="CF65" s="94"/>
      <c r="CG65" s="93"/>
      <c r="CH65" s="93"/>
      <c r="CI65" s="93"/>
      <c r="CJ65" s="93"/>
      <c r="CK65" s="93">
        <f t="shared" si="14"/>
        <v>0</v>
      </c>
      <c r="CL65" s="93">
        <f t="shared" si="14"/>
        <v>0</v>
      </c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</row>
    <row r="66" spans="1:106">
      <c r="A66" s="50" t="s">
        <v>180</v>
      </c>
      <c r="B66" s="91">
        <f t="shared" si="13"/>
        <v>0</v>
      </c>
      <c r="C66" s="92"/>
      <c r="D66" s="91">
        <f>+Production!D66*Injection!$D$2</f>
        <v>0</v>
      </c>
      <c r="E66" s="91">
        <f>+Production!E66*Injection!$E$2</f>
        <v>0</v>
      </c>
      <c r="F66" s="91">
        <f>+Production!F66*Injection!$F$2</f>
        <v>0</v>
      </c>
      <c r="G66" s="91">
        <f>+Production!G66*Injection!$G$2</f>
        <v>0</v>
      </c>
      <c r="H66" s="91">
        <f>+Production!H66*Injection!$H$2</f>
        <v>0</v>
      </c>
      <c r="I66" s="91">
        <f>+Production!I66*Injection!$I$2</f>
        <v>0</v>
      </c>
      <c r="J66" s="91">
        <f>+Production!J66*Injection!$J$2</f>
        <v>0</v>
      </c>
      <c r="K66" s="91">
        <f>+Production!K66*Injection!$K$2</f>
        <v>0</v>
      </c>
      <c r="L66" s="91">
        <f>+Production!L66*Injection!$L$2</f>
        <v>0</v>
      </c>
      <c r="M66" s="91">
        <f>+Production!M66*Injection!$M$2</f>
        <v>0</v>
      </c>
      <c r="N66" s="91">
        <f>+Production!N66*Injection!$N$2</f>
        <v>0</v>
      </c>
      <c r="O66" s="91">
        <f>+Production!O66*Injection!$O$2</f>
        <v>0</v>
      </c>
      <c r="P66" s="91">
        <f>+Production!P66*Injection!$P$2</f>
        <v>0</v>
      </c>
      <c r="Q66" s="91">
        <f>+Production!Q66*Injection!$Q$2</f>
        <v>0</v>
      </c>
      <c r="R66" s="91">
        <f>+Production!R66*Injection!$R$2</f>
        <v>0</v>
      </c>
      <c r="S66" s="91">
        <f>+Production!S66*Injection!$S$2</f>
        <v>0</v>
      </c>
      <c r="T66" s="91">
        <f>+Production!T66*$T$2</f>
        <v>0</v>
      </c>
      <c r="U66" s="91">
        <f>+Production!U66*$U$2</f>
        <v>0</v>
      </c>
      <c r="V66" s="91">
        <f>+Production!V66*$V$2</f>
        <v>0</v>
      </c>
      <c r="W66" s="91">
        <f>+Production!W66*$W$2</f>
        <v>0</v>
      </c>
      <c r="X66" s="91">
        <f>+Production!X66*$X$2</f>
        <v>0</v>
      </c>
      <c r="Y66" s="91">
        <f>+Production!Y66*$Y$2</f>
        <v>0</v>
      </c>
      <c r="Z66" s="91">
        <f>+Production!Z66*$Z$2</f>
        <v>0</v>
      </c>
      <c r="AA66" s="91">
        <f>+Production!AA66*$AA$2</f>
        <v>0</v>
      </c>
      <c r="AB66" s="91">
        <f>+Production!AB66*$AB$2</f>
        <v>0</v>
      </c>
      <c r="AC66" s="91"/>
      <c r="AD66" s="91"/>
      <c r="AE66" s="91"/>
      <c r="AF66" s="91"/>
      <c r="AG66" s="91"/>
      <c r="AH66" s="91"/>
      <c r="AI66" s="91"/>
      <c r="AJ66" s="91"/>
      <c r="AK66" s="91"/>
      <c r="AL66" s="91">
        <f>+Production!AO66*Injection!$AL$2</f>
        <v>0</v>
      </c>
      <c r="AM66" s="91">
        <f>+Production!AP66*Injection!$AM$2</f>
        <v>0</v>
      </c>
      <c r="AN66" s="91">
        <f>+Production!AQ66*$AN$2</f>
        <v>0</v>
      </c>
      <c r="AO66" s="91">
        <f>+Production!AR66*$AO$2</f>
        <v>0</v>
      </c>
      <c r="AP66" s="91">
        <f>+Production!AS66*$AP$2</f>
        <v>0</v>
      </c>
      <c r="AQ66" s="91">
        <f>+Production!AT66*$AQ$2</f>
        <v>0</v>
      </c>
      <c r="AR66" s="91">
        <f>+Production!AU66*$AR$2</f>
        <v>0</v>
      </c>
      <c r="AS66" s="91">
        <f>+Production!AV66*$AS$2</f>
        <v>0</v>
      </c>
      <c r="AT66" s="91">
        <f>+Production!AW66*$AT$2</f>
        <v>0</v>
      </c>
      <c r="AU66" s="91">
        <f>+Production!AX66*$AU$2</f>
        <v>0</v>
      </c>
      <c r="AV66" s="91">
        <f>+Production!AY66*$AV$2</f>
        <v>0</v>
      </c>
      <c r="AW66" s="91">
        <f>+Production!AZ66*$AW$2</f>
        <v>0</v>
      </c>
      <c r="AX66" s="91">
        <f>+Production!BA66*$AX$2</f>
        <v>0</v>
      </c>
      <c r="AY66" s="91">
        <f>+Production!BB66*$AY$2</f>
        <v>0</v>
      </c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3"/>
      <c r="BO66" s="93"/>
      <c r="BP66" s="91">
        <f t="shared" si="6"/>
        <v>0</v>
      </c>
      <c r="BQ66" s="91">
        <f t="shared" si="7"/>
        <v>0</v>
      </c>
      <c r="BR66" s="91">
        <f t="shared" si="8"/>
        <v>0</v>
      </c>
      <c r="BS66" s="91">
        <f t="shared" si="9"/>
        <v>0</v>
      </c>
      <c r="BT66" s="91">
        <f t="shared" si="10"/>
        <v>0</v>
      </c>
      <c r="BU66" s="91">
        <f t="shared" si="11"/>
        <v>0</v>
      </c>
      <c r="BV66" s="93"/>
      <c r="BW66" s="93"/>
      <c r="BX66" s="93"/>
      <c r="BY66" s="93"/>
      <c r="BZ66" s="93"/>
      <c r="CA66" s="94"/>
      <c r="CB66" s="94"/>
      <c r="CC66" s="94"/>
      <c r="CD66" s="94"/>
      <c r="CE66" s="94"/>
      <c r="CF66" s="94"/>
      <c r="CG66" s="93"/>
      <c r="CH66" s="93"/>
      <c r="CI66" s="93"/>
      <c r="CJ66" s="93"/>
      <c r="CK66" s="93">
        <f t="shared" si="14"/>
        <v>0</v>
      </c>
      <c r="CL66" s="93">
        <f t="shared" si="14"/>
        <v>0</v>
      </c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</row>
    <row r="67" spans="1:106">
      <c r="A67" s="50" t="s">
        <v>181</v>
      </c>
      <c r="B67" s="91">
        <f t="shared" si="13"/>
        <v>0</v>
      </c>
      <c r="C67" s="92"/>
      <c r="D67" s="91">
        <f>+Production!D67*Injection!$D$2</f>
        <v>0</v>
      </c>
      <c r="E67" s="91">
        <f>+Production!E67*Injection!$E$2</f>
        <v>0</v>
      </c>
      <c r="F67" s="91">
        <f>+Production!F67*Injection!$F$2</f>
        <v>0</v>
      </c>
      <c r="G67" s="91">
        <f>+Production!G67*Injection!$G$2</f>
        <v>0</v>
      </c>
      <c r="H67" s="91">
        <f>+Production!H67*Injection!$H$2</f>
        <v>0</v>
      </c>
      <c r="I67" s="91">
        <f>+Production!I67*Injection!$I$2</f>
        <v>0</v>
      </c>
      <c r="J67" s="91">
        <f>+Production!J67*Injection!$J$2</f>
        <v>0</v>
      </c>
      <c r="K67" s="91">
        <f>+Production!K67*Injection!$K$2</f>
        <v>0</v>
      </c>
      <c r="L67" s="91">
        <f>+Production!L67*Injection!$L$2</f>
        <v>0</v>
      </c>
      <c r="M67" s="91">
        <f>+Production!M67*Injection!$M$2</f>
        <v>0</v>
      </c>
      <c r="N67" s="91">
        <f>+Production!N67*Injection!$N$2</f>
        <v>0</v>
      </c>
      <c r="O67" s="91">
        <f>+Production!O67*Injection!$O$2</f>
        <v>0</v>
      </c>
      <c r="P67" s="91">
        <f>+Production!P67*Injection!$P$2</f>
        <v>0</v>
      </c>
      <c r="Q67" s="91">
        <f>+Production!Q67*Injection!$Q$2</f>
        <v>0</v>
      </c>
      <c r="R67" s="91">
        <f>+Production!R67*Injection!$R$2</f>
        <v>0</v>
      </c>
      <c r="S67" s="91">
        <f>+Production!S67*Injection!$S$2</f>
        <v>0</v>
      </c>
      <c r="T67" s="91">
        <f>+Production!T67*$T$2</f>
        <v>0</v>
      </c>
      <c r="U67" s="91">
        <f>+Production!U67*$U$2</f>
        <v>0</v>
      </c>
      <c r="V67" s="91">
        <f>+Production!V67*$V$2</f>
        <v>0</v>
      </c>
      <c r="W67" s="91">
        <f>+Production!W67*$W$2</f>
        <v>0</v>
      </c>
      <c r="X67" s="91">
        <f>+Production!X67*$X$2</f>
        <v>0</v>
      </c>
      <c r="Y67" s="91">
        <f>+Production!Y67*$Y$2</f>
        <v>0</v>
      </c>
      <c r="Z67" s="91">
        <f>+Production!Z67*$Z$2</f>
        <v>0</v>
      </c>
      <c r="AA67" s="91">
        <f>+Production!AA67*$AA$2</f>
        <v>0</v>
      </c>
      <c r="AB67" s="91">
        <f>+Production!AB67*$AB$2</f>
        <v>0</v>
      </c>
      <c r="AC67" s="91"/>
      <c r="AD67" s="91"/>
      <c r="AE67" s="91"/>
      <c r="AF67" s="91"/>
      <c r="AG67" s="91"/>
      <c r="AH67" s="91"/>
      <c r="AI67" s="91"/>
      <c r="AJ67" s="91"/>
      <c r="AK67" s="91"/>
      <c r="AL67" s="91">
        <f>+Production!AO67*Injection!$AL$2</f>
        <v>0</v>
      </c>
      <c r="AM67" s="91">
        <f>+Production!AP67*Injection!$AM$2</f>
        <v>0</v>
      </c>
      <c r="AN67" s="91">
        <f>+Production!AQ67*$AN$2</f>
        <v>0</v>
      </c>
      <c r="AO67" s="91">
        <f>+Production!AR67*$AO$2</f>
        <v>0</v>
      </c>
      <c r="AP67" s="91">
        <f>+Production!AS67*$AP$2</f>
        <v>0</v>
      </c>
      <c r="AQ67" s="91">
        <f>+Production!AT67*$AQ$2</f>
        <v>0</v>
      </c>
      <c r="AR67" s="91">
        <f>+Production!AU67*$AR$2</f>
        <v>0</v>
      </c>
      <c r="AS67" s="91">
        <f>+Production!AV67*$AS$2</f>
        <v>0</v>
      </c>
      <c r="AT67" s="91">
        <f>+Production!AW67*$AT$2</f>
        <v>0</v>
      </c>
      <c r="AU67" s="91">
        <f>+Production!AX67*$AU$2</f>
        <v>0</v>
      </c>
      <c r="AV67" s="91">
        <f>+Production!AY67*$AV$2</f>
        <v>0</v>
      </c>
      <c r="AW67" s="91">
        <f>+Production!AZ67*$AW$2</f>
        <v>0</v>
      </c>
      <c r="AX67" s="91">
        <f>+Production!BA67*$AX$2</f>
        <v>0</v>
      </c>
      <c r="AY67" s="91">
        <f>+Production!BB67*$AY$2</f>
        <v>0</v>
      </c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3"/>
      <c r="BO67" s="93"/>
      <c r="BP67" s="91">
        <f t="shared" si="6"/>
        <v>0</v>
      </c>
      <c r="BQ67" s="91">
        <f t="shared" si="7"/>
        <v>0</v>
      </c>
      <c r="BR67" s="91">
        <f t="shared" si="8"/>
        <v>0</v>
      </c>
      <c r="BS67" s="91">
        <f t="shared" si="9"/>
        <v>0</v>
      </c>
      <c r="BT67" s="91">
        <f t="shared" si="10"/>
        <v>0</v>
      </c>
      <c r="BU67" s="91">
        <f t="shared" si="11"/>
        <v>0</v>
      </c>
      <c r="BV67" s="93"/>
      <c r="BW67" s="93"/>
      <c r="BX67" s="93"/>
      <c r="BY67" s="93"/>
      <c r="BZ67" s="93"/>
      <c r="CA67" s="94"/>
      <c r="CB67" s="94"/>
      <c r="CC67" s="94"/>
      <c r="CD67" s="94"/>
      <c r="CE67" s="94"/>
      <c r="CF67" s="94"/>
      <c r="CG67" s="93"/>
      <c r="CH67" s="93"/>
      <c r="CI67" s="93"/>
      <c r="CJ67" s="93"/>
      <c r="CK67" s="93">
        <f t="shared" si="14"/>
        <v>0</v>
      </c>
      <c r="CL67" s="93">
        <f t="shared" si="14"/>
        <v>0</v>
      </c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</row>
    <row r="68" spans="1:106">
      <c r="A68" s="50" t="s">
        <v>313</v>
      </c>
      <c r="B68" s="91">
        <f t="shared" si="13"/>
        <v>0</v>
      </c>
      <c r="C68" s="92"/>
      <c r="D68" s="91">
        <f>+Production!D68*Injection!$D$2</f>
        <v>0</v>
      </c>
      <c r="E68" s="91">
        <f>+Production!E68*Injection!$E$2</f>
        <v>0</v>
      </c>
      <c r="F68" s="91">
        <f>+Production!F68*Injection!$F$2</f>
        <v>0</v>
      </c>
      <c r="G68" s="91">
        <f>+Production!G68*Injection!$G$2</f>
        <v>0</v>
      </c>
      <c r="H68" s="91">
        <f>+Production!H68*Injection!$H$2</f>
        <v>0</v>
      </c>
      <c r="I68" s="91">
        <f>+Production!I68*Injection!$I$2</f>
        <v>0</v>
      </c>
      <c r="J68" s="91">
        <f>+Production!J68*Injection!$J$2</f>
        <v>0</v>
      </c>
      <c r="K68" s="91">
        <f>+Production!K68*Injection!$K$2</f>
        <v>0</v>
      </c>
      <c r="L68" s="91">
        <f>+Production!L68*Injection!$L$2</f>
        <v>0</v>
      </c>
      <c r="M68" s="91">
        <f>+Production!M68*Injection!$M$2</f>
        <v>0</v>
      </c>
      <c r="N68" s="91">
        <f>+Production!N68*Injection!$N$2</f>
        <v>0</v>
      </c>
      <c r="O68" s="91">
        <f>+Production!O68*Injection!$O$2</f>
        <v>0</v>
      </c>
      <c r="P68" s="91">
        <f>+Production!P68*Injection!$P$2</f>
        <v>0</v>
      </c>
      <c r="Q68" s="91">
        <f>+Production!Q68*Injection!$Q$2</f>
        <v>0</v>
      </c>
      <c r="R68" s="91">
        <f>+Production!R68*Injection!$R$2</f>
        <v>0</v>
      </c>
      <c r="S68" s="91">
        <f>+Production!S68*Injection!$S$2</f>
        <v>0</v>
      </c>
      <c r="T68" s="91">
        <f>+Production!T68*$T$2</f>
        <v>0</v>
      </c>
      <c r="U68" s="91">
        <f>+Production!U68*$U$2</f>
        <v>0</v>
      </c>
      <c r="V68" s="91">
        <f>+Production!V68*$V$2</f>
        <v>0</v>
      </c>
      <c r="W68" s="91">
        <f>+Production!W68*$W$2</f>
        <v>0</v>
      </c>
      <c r="X68" s="91">
        <f>+Production!X68*$X$2</f>
        <v>0</v>
      </c>
      <c r="Y68" s="91">
        <f>+Production!Y68*$Y$2</f>
        <v>0</v>
      </c>
      <c r="Z68" s="91">
        <f>+Production!Z68*$Z$2</f>
        <v>0</v>
      </c>
      <c r="AA68" s="91">
        <f>+Production!AA68*$AA$2</f>
        <v>0</v>
      </c>
      <c r="AB68" s="91">
        <f>+Production!AB68*$AB$2</f>
        <v>0</v>
      </c>
      <c r="AC68" s="91"/>
      <c r="AD68" s="91"/>
      <c r="AE68" s="91"/>
      <c r="AF68" s="91"/>
      <c r="AG68" s="91"/>
      <c r="AH68" s="91"/>
      <c r="AI68" s="91"/>
      <c r="AJ68" s="91"/>
      <c r="AK68" s="91"/>
      <c r="AL68" s="91">
        <f>+Production!AO68*Injection!$AL$2</f>
        <v>0</v>
      </c>
      <c r="AM68" s="91">
        <f>+Production!AP68*Injection!$AM$2</f>
        <v>0</v>
      </c>
      <c r="AN68" s="91">
        <f>+Production!AQ68*$AN$2</f>
        <v>0</v>
      </c>
      <c r="AO68" s="91">
        <f>+Production!AR68*$AO$2</f>
        <v>0</v>
      </c>
      <c r="AP68" s="91">
        <f>+Production!AS68*$AP$2</f>
        <v>0</v>
      </c>
      <c r="AQ68" s="91">
        <f>+Production!AT68*$AQ$2</f>
        <v>0</v>
      </c>
      <c r="AR68" s="91">
        <f>+Production!AU68*$AR$2</f>
        <v>0</v>
      </c>
      <c r="AS68" s="91">
        <f>+Production!AV68*$AS$2</f>
        <v>0</v>
      </c>
      <c r="AT68" s="91">
        <f>+Production!AW68*$AT$2</f>
        <v>0</v>
      </c>
      <c r="AU68" s="91">
        <f>+Production!AX68*$AU$2</f>
        <v>0</v>
      </c>
      <c r="AV68" s="91">
        <f>+Production!AY68*$AV$2</f>
        <v>0</v>
      </c>
      <c r="AW68" s="91">
        <f>+Production!AZ68*$AW$2</f>
        <v>0</v>
      </c>
      <c r="AX68" s="91">
        <f>+Production!BA68*$AX$2</f>
        <v>0</v>
      </c>
      <c r="AY68" s="91">
        <f>+Production!BB68*$AY$2</f>
        <v>0</v>
      </c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3"/>
      <c r="BO68" s="93"/>
      <c r="BP68" s="91">
        <f t="shared" si="6"/>
        <v>0</v>
      </c>
      <c r="BQ68" s="91">
        <f t="shared" si="7"/>
        <v>0</v>
      </c>
      <c r="BR68" s="91">
        <f t="shared" si="8"/>
        <v>0</v>
      </c>
      <c r="BS68" s="91">
        <f t="shared" si="9"/>
        <v>0</v>
      </c>
      <c r="BT68" s="91">
        <f t="shared" si="10"/>
        <v>0</v>
      </c>
      <c r="BU68" s="91">
        <f t="shared" si="11"/>
        <v>0</v>
      </c>
      <c r="BV68" s="93"/>
      <c r="BW68" s="93"/>
      <c r="BX68" s="93"/>
      <c r="BY68" s="93"/>
      <c r="BZ68" s="93"/>
      <c r="CA68" s="94"/>
      <c r="CB68" s="94"/>
      <c r="CC68" s="94"/>
      <c r="CD68" s="94"/>
      <c r="CE68" s="94"/>
      <c r="CF68" s="94"/>
      <c r="CG68" s="93"/>
      <c r="CH68" s="93"/>
      <c r="CI68" s="93"/>
      <c r="CJ68" s="93"/>
      <c r="CK68" s="93">
        <f t="shared" si="14"/>
        <v>0</v>
      </c>
      <c r="CL68" s="93">
        <f t="shared" si="14"/>
        <v>0</v>
      </c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</row>
    <row r="69" spans="1:106">
      <c r="A69" s="50" t="s">
        <v>182</v>
      </c>
      <c r="B69" s="91">
        <f t="shared" si="13"/>
        <v>0</v>
      </c>
      <c r="C69" s="92"/>
      <c r="D69" s="91">
        <f>+Production!D69*Injection!$D$2</f>
        <v>0</v>
      </c>
      <c r="E69" s="91">
        <f>+Production!E69*Injection!$E$2</f>
        <v>0</v>
      </c>
      <c r="F69" s="91">
        <f>+Production!F69*Injection!$F$2</f>
        <v>0</v>
      </c>
      <c r="G69" s="91">
        <f>+Production!G69*Injection!$G$2</f>
        <v>0</v>
      </c>
      <c r="H69" s="91">
        <f>+Production!H69*Injection!$H$2</f>
        <v>0</v>
      </c>
      <c r="I69" s="91">
        <f>+Production!I69*Injection!$I$2</f>
        <v>0</v>
      </c>
      <c r="J69" s="91">
        <f>+Production!J69*Injection!$J$2</f>
        <v>0</v>
      </c>
      <c r="K69" s="91">
        <f>+Production!K69*Injection!$K$2</f>
        <v>0</v>
      </c>
      <c r="L69" s="91">
        <f>+Production!L69*Injection!$L$2</f>
        <v>0</v>
      </c>
      <c r="M69" s="91">
        <f>+Production!M69*Injection!$M$2</f>
        <v>0</v>
      </c>
      <c r="N69" s="91">
        <f>+Production!N69*Injection!$N$2</f>
        <v>0</v>
      </c>
      <c r="O69" s="91">
        <f>+Production!O69*Injection!$O$2</f>
        <v>0</v>
      </c>
      <c r="P69" s="91">
        <f>+Production!P69*Injection!$P$2</f>
        <v>0</v>
      </c>
      <c r="Q69" s="91">
        <f>+Production!Q69*Injection!$Q$2</f>
        <v>0</v>
      </c>
      <c r="R69" s="91">
        <f>+Production!R69*Injection!$R$2</f>
        <v>0</v>
      </c>
      <c r="S69" s="91">
        <f>+Production!S69*Injection!$S$2</f>
        <v>0</v>
      </c>
      <c r="T69" s="91">
        <f>+Production!T69*$T$2</f>
        <v>0</v>
      </c>
      <c r="U69" s="91">
        <f>+Production!U69*$U$2</f>
        <v>0</v>
      </c>
      <c r="V69" s="91">
        <f>+Production!V69*$V$2</f>
        <v>0</v>
      </c>
      <c r="W69" s="91">
        <f>+Production!W69*$W$2</f>
        <v>0</v>
      </c>
      <c r="X69" s="91">
        <f>+Production!X69*$X$2</f>
        <v>0</v>
      </c>
      <c r="Y69" s="91">
        <f>+Production!Y69*$Y$2</f>
        <v>0</v>
      </c>
      <c r="Z69" s="91">
        <f>+Production!Z69*$Z$2</f>
        <v>0</v>
      </c>
      <c r="AA69" s="91">
        <f>+Production!AA69*$AA$2</f>
        <v>0</v>
      </c>
      <c r="AB69" s="91">
        <f>+Production!AB69*$AB$2</f>
        <v>0</v>
      </c>
      <c r="AC69" s="91"/>
      <c r="AD69" s="91"/>
      <c r="AE69" s="91"/>
      <c r="AF69" s="91"/>
      <c r="AG69" s="91"/>
      <c r="AH69" s="91"/>
      <c r="AI69" s="91"/>
      <c r="AJ69" s="91"/>
      <c r="AK69" s="91"/>
      <c r="AL69" s="91">
        <f>+Production!AO69*Injection!$AL$2</f>
        <v>0</v>
      </c>
      <c r="AM69" s="91">
        <f>+Production!AP69*Injection!$AM$2</f>
        <v>0</v>
      </c>
      <c r="AN69" s="91">
        <f>+Production!AQ69*$AN$2</f>
        <v>0</v>
      </c>
      <c r="AO69" s="91">
        <f>+Production!AR69*$AO$2</f>
        <v>0</v>
      </c>
      <c r="AP69" s="91">
        <f>+Production!AS69*$AP$2</f>
        <v>0</v>
      </c>
      <c r="AQ69" s="91">
        <f>+Production!AT69*$AQ$2</f>
        <v>0</v>
      </c>
      <c r="AR69" s="91">
        <f>+Production!AU69*$AR$2</f>
        <v>0</v>
      </c>
      <c r="AS69" s="91">
        <f>+Production!AV69*$AS$2</f>
        <v>0</v>
      </c>
      <c r="AT69" s="91">
        <f>+Production!AW69*$AT$2</f>
        <v>0</v>
      </c>
      <c r="AU69" s="91">
        <f>+Production!AX69*$AU$2</f>
        <v>0</v>
      </c>
      <c r="AV69" s="91">
        <f>+Production!AY69*$AV$2</f>
        <v>0</v>
      </c>
      <c r="AW69" s="91">
        <f>+Production!AZ69*$AW$2</f>
        <v>0</v>
      </c>
      <c r="AX69" s="91">
        <f>+Production!BA69*$AX$2</f>
        <v>0</v>
      </c>
      <c r="AY69" s="91">
        <f>+Production!BB69*$AY$2</f>
        <v>0</v>
      </c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3"/>
      <c r="BO69" s="93"/>
      <c r="BP69" s="91">
        <f t="shared" si="6"/>
        <v>0</v>
      </c>
      <c r="BQ69" s="91">
        <f t="shared" si="7"/>
        <v>0</v>
      </c>
      <c r="BR69" s="91">
        <f t="shared" si="8"/>
        <v>0</v>
      </c>
      <c r="BS69" s="91">
        <f t="shared" si="9"/>
        <v>0</v>
      </c>
      <c r="BT69" s="91">
        <f t="shared" si="10"/>
        <v>0</v>
      </c>
      <c r="BU69" s="91">
        <f t="shared" si="11"/>
        <v>0</v>
      </c>
      <c r="BV69" s="93"/>
      <c r="BW69" s="93"/>
      <c r="BX69" s="93"/>
      <c r="BY69" s="93"/>
      <c r="BZ69" s="93"/>
      <c r="CA69" s="94"/>
      <c r="CB69" s="94"/>
      <c r="CC69" s="94"/>
      <c r="CD69" s="94"/>
      <c r="CE69" s="94"/>
      <c r="CF69" s="94"/>
      <c r="CG69" s="93"/>
      <c r="CH69" s="93"/>
      <c r="CI69" s="93"/>
      <c r="CJ69" s="93"/>
      <c r="CK69" s="93">
        <f t="shared" si="14"/>
        <v>0</v>
      </c>
      <c r="CL69" s="93">
        <f t="shared" si="14"/>
        <v>0</v>
      </c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</row>
    <row r="70" spans="1:106">
      <c r="A70" s="50" t="s">
        <v>183</v>
      </c>
      <c r="B70" s="91">
        <f t="shared" si="13"/>
        <v>0</v>
      </c>
      <c r="C70" s="92"/>
      <c r="D70" s="91">
        <f>+Production!D70*Injection!$D$2</f>
        <v>0</v>
      </c>
      <c r="E70" s="91">
        <f>+Production!E70*Injection!$E$2</f>
        <v>0</v>
      </c>
      <c r="F70" s="91">
        <f>+Production!F70*Injection!$F$2</f>
        <v>0</v>
      </c>
      <c r="G70" s="91">
        <f>+Production!G70*Injection!$G$2</f>
        <v>0</v>
      </c>
      <c r="H70" s="91">
        <f>+Production!H70*Injection!$H$2</f>
        <v>0</v>
      </c>
      <c r="I70" s="91">
        <f>+Production!I70*Injection!$I$2</f>
        <v>0</v>
      </c>
      <c r="J70" s="91">
        <f>+Production!J70*Injection!$J$2</f>
        <v>0</v>
      </c>
      <c r="K70" s="91">
        <f>+Production!K70*Injection!$K$2</f>
        <v>0</v>
      </c>
      <c r="L70" s="91">
        <f>+Production!L70*Injection!$L$2</f>
        <v>0</v>
      </c>
      <c r="M70" s="91">
        <f>+Production!M70*Injection!$M$2</f>
        <v>0</v>
      </c>
      <c r="N70" s="91">
        <f>+Production!N70*Injection!$N$2</f>
        <v>0</v>
      </c>
      <c r="O70" s="91">
        <f>+Production!O70*Injection!$O$2</f>
        <v>0</v>
      </c>
      <c r="P70" s="91">
        <f>+Production!P70*Injection!$P$2</f>
        <v>0</v>
      </c>
      <c r="Q70" s="91">
        <f>+Production!Q70*Injection!$Q$2</f>
        <v>0</v>
      </c>
      <c r="R70" s="91">
        <f>+Production!R70*Injection!$R$2</f>
        <v>0</v>
      </c>
      <c r="S70" s="91">
        <f>+Production!S70*Injection!$S$2</f>
        <v>0</v>
      </c>
      <c r="T70" s="91">
        <f>+Production!T70*$T$2</f>
        <v>0</v>
      </c>
      <c r="U70" s="91">
        <f>+Production!U70*$U$2</f>
        <v>0</v>
      </c>
      <c r="V70" s="91">
        <f>+Production!V70*$V$2</f>
        <v>0</v>
      </c>
      <c r="W70" s="91">
        <f>+Production!W70*$W$2</f>
        <v>0</v>
      </c>
      <c r="X70" s="91">
        <f>+Production!X70*$X$2</f>
        <v>0</v>
      </c>
      <c r="Y70" s="91">
        <f>+Production!Y70*$Y$2</f>
        <v>0</v>
      </c>
      <c r="Z70" s="91">
        <f>+Production!Z70*$Z$2</f>
        <v>0</v>
      </c>
      <c r="AA70" s="91">
        <f>+Production!AA70*$AA$2</f>
        <v>0</v>
      </c>
      <c r="AB70" s="91">
        <f>+Production!AB70*$AB$2</f>
        <v>0</v>
      </c>
      <c r="AC70" s="91"/>
      <c r="AD70" s="91"/>
      <c r="AE70" s="91"/>
      <c r="AF70" s="91"/>
      <c r="AG70" s="91"/>
      <c r="AH70" s="91"/>
      <c r="AI70" s="91"/>
      <c r="AJ70" s="91"/>
      <c r="AK70" s="91"/>
      <c r="AL70" s="91">
        <f>+Production!AO70*Injection!$AL$2</f>
        <v>0</v>
      </c>
      <c r="AM70" s="91">
        <f>+Production!AP70*Injection!$AM$2</f>
        <v>0</v>
      </c>
      <c r="AN70" s="91">
        <f>+Production!AQ70*$AN$2</f>
        <v>0</v>
      </c>
      <c r="AO70" s="91">
        <f>+Production!AR70*$AO$2</f>
        <v>0</v>
      </c>
      <c r="AP70" s="91">
        <f>+Production!AS70*$AP$2</f>
        <v>0</v>
      </c>
      <c r="AQ70" s="91">
        <f>+Production!AT70*$AQ$2</f>
        <v>0</v>
      </c>
      <c r="AR70" s="91">
        <f>+Production!AU70*$AR$2</f>
        <v>0</v>
      </c>
      <c r="AS70" s="91">
        <f>+Production!AV70*$AS$2</f>
        <v>0</v>
      </c>
      <c r="AT70" s="91">
        <f>+Production!AW70*$AT$2</f>
        <v>0</v>
      </c>
      <c r="AU70" s="91">
        <f>+Production!AX70*$AU$2</f>
        <v>0</v>
      </c>
      <c r="AV70" s="91">
        <f>+Production!AY70*$AV$2</f>
        <v>0</v>
      </c>
      <c r="AW70" s="91">
        <f>+Production!AZ70*$AW$2</f>
        <v>0</v>
      </c>
      <c r="AX70" s="91">
        <f>+Production!BA70*$AX$2</f>
        <v>0</v>
      </c>
      <c r="AY70" s="91">
        <f>+Production!BB70*$AY$2</f>
        <v>0</v>
      </c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3"/>
      <c r="BO70" s="93"/>
      <c r="BP70" s="91">
        <f>+P70+AT70</f>
        <v>0</v>
      </c>
      <c r="BQ70" s="91">
        <f>+Q70+AU70</f>
        <v>0</v>
      </c>
      <c r="BR70" s="91">
        <f t="shared" ref="BR70:BU71" si="16">R70+AV70</f>
        <v>0</v>
      </c>
      <c r="BS70" s="91">
        <f t="shared" si="16"/>
        <v>0</v>
      </c>
      <c r="BT70" s="91">
        <f t="shared" si="16"/>
        <v>0</v>
      </c>
      <c r="BU70" s="91">
        <f t="shared" si="16"/>
        <v>0</v>
      </c>
      <c r="BV70" s="93"/>
      <c r="BW70" s="93"/>
      <c r="BX70" s="93"/>
      <c r="BY70" s="93"/>
      <c r="BZ70" s="93"/>
      <c r="CA70" s="94"/>
      <c r="CB70" s="94"/>
      <c r="CC70" s="94"/>
      <c r="CD70" s="94"/>
      <c r="CE70" s="94"/>
      <c r="CF70" s="94"/>
      <c r="CG70" s="93"/>
      <c r="CH70" s="93"/>
      <c r="CI70" s="93"/>
      <c r="CJ70" s="93"/>
      <c r="CK70" s="93">
        <f t="shared" si="14"/>
        <v>0</v>
      </c>
      <c r="CL70" s="93">
        <f t="shared" si="14"/>
        <v>0</v>
      </c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</row>
    <row r="71" spans="1:106">
      <c r="A71" s="50" t="s">
        <v>184</v>
      </c>
      <c r="B71" s="106">
        <f t="shared" si="13"/>
        <v>0</v>
      </c>
      <c r="C71" s="107"/>
      <c r="D71" s="106">
        <f>+Production!D71*Injection!$D$2</f>
        <v>0</v>
      </c>
      <c r="E71" s="106">
        <f>+Production!E71*Injection!$E$2</f>
        <v>0</v>
      </c>
      <c r="F71" s="106">
        <f>+Production!F71*Injection!$F$2</f>
        <v>0</v>
      </c>
      <c r="G71" s="106">
        <f>+Production!G71*Injection!$G$2</f>
        <v>0</v>
      </c>
      <c r="H71" s="106">
        <f>+Production!H71*Injection!$H$2</f>
        <v>0</v>
      </c>
      <c r="I71" s="106">
        <f>+Production!I71*Injection!$I$2</f>
        <v>0</v>
      </c>
      <c r="J71" s="106">
        <f>+Production!J71*Injection!$J$2</f>
        <v>0</v>
      </c>
      <c r="K71" s="106">
        <f>+Production!K71*Injection!$K$2</f>
        <v>0</v>
      </c>
      <c r="L71" s="106">
        <f>+Production!L71*Injection!$L$2</f>
        <v>0</v>
      </c>
      <c r="M71" s="106">
        <f>+Production!M71*Injection!$M$2</f>
        <v>0</v>
      </c>
      <c r="N71" s="106">
        <f>+Production!N71*Injection!$N$2</f>
        <v>0</v>
      </c>
      <c r="O71" s="106">
        <f>+Production!O71*Injection!$O$2</f>
        <v>0</v>
      </c>
      <c r="P71" s="106">
        <f>+Production!P71*Injection!$P$2</f>
        <v>0</v>
      </c>
      <c r="Q71" s="106">
        <f>+Production!Q71*Injection!$Q$2</f>
        <v>0</v>
      </c>
      <c r="R71" s="106">
        <f>+Production!R71*Injection!$R$2</f>
        <v>0</v>
      </c>
      <c r="S71" s="106">
        <f>+Production!S71*Injection!$S$2</f>
        <v>0</v>
      </c>
      <c r="T71" s="106">
        <f>+Production!T71*$T$2</f>
        <v>0</v>
      </c>
      <c r="U71" s="106">
        <f>+Production!U71*$U$2</f>
        <v>0</v>
      </c>
      <c r="V71" s="106">
        <f>+Production!V71*$V$2</f>
        <v>0</v>
      </c>
      <c r="W71" s="106">
        <f>+Production!W71*$W$2</f>
        <v>0</v>
      </c>
      <c r="X71" s="106">
        <f>+Production!X71*$X$2</f>
        <v>0</v>
      </c>
      <c r="Y71" s="106">
        <f>+Production!Y71*$Y$2</f>
        <v>0</v>
      </c>
      <c r="Z71" s="106">
        <f>+Production!Z71*$Z$2</f>
        <v>0</v>
      </c>
      <c r="AA71" s="106">
        <f>+Production!AA71*$AA$2</f>
        <v>0</v>
      </c>
      <c r="AB71" s="106">
        <f>+Production!AB71*$AB$2</f>
        <v>0</v>
      </c>
      <c r="AC71" s="106"/>
      <c r="AD71" s="106"/>
      <c r="AE71" s="106"/>
      <c r="AF71" s="106"/>
      <c r="AG71" s="106"/>
      <c r="AH71" s="106"/>
      <c r="AI71" s="106"/>
      <c r="AJ71" s="106"/>
      <c r="AK71" s="106"/>
      <c r="AL71" s="106">
        <f>+Production!AO71*Injection!$AL$2</f>
        <v>0</v>
      </c>
      <c r="AM71" s="106">
        <f>+Production!AP71*Injection!$AM$2</f>
        <v>0</v>
      </c>
      <c r="AN71" s="106">
        <f>+Production!AQ71*$AN$2</f>
        <v>0</v>
      </c>
      <c r="AO71" s="106">
        <f>+Production!AR71*$AO$2</f>
        <v>0</v>
      </c>
      <c r="AP71" s="106">
        <f>+Production!AS71*$AP$2</f>
        <v>0</v>
      </c>
      <c r="AQ71" s="106">
        <f>+Production!AT71*$AQ$2</f>
        <v>0</v>
      </c>
      <c r="AR71" s="106">
        <f>+Production!AU71*$AR$2</f>
        <v>0</v>
      </c>
      <c r="AS71" s="106">
        <f>+Production!AV71*$AS$2</f>
        <v>0</v>
      </c>
      <c r="AT71" s="106">
        <f>+Production!AW71*$AT$2</f>
        <v>0</v>
      </c>
      <c r="AU71" s="106">
        <f>+Production!AX71*$AU$2</f>
        <v>0</v>
      </c>
      <c r="AV71" s="106">
        <f>+Production!AY71*$AV$2</f>
        <v>0</v>
      </c>
      <c r="AW71" s="106">
        <f>+Production!AZ71*$AW$2</f>
        <v>0</v>
      </c>
      <c r="AX71" s="106">
        <f>+Production!BA71*$AX$2</f>
        <v>0</v>
      </c>
      <c r="AY71" s="106">
        <f>+Production!BB71*$AY$2</f>
        <v>0</v>
      </c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8"/>
      <c r="BO71" s="108"/>
      <c r="BP71" s="106">
        <f>+P71+AT71</f>
        <v>0</v>
      </c>
      <c r="BQ71" s="106">
        <f>+Q71+AU71</f>
        <v>0</v>
      </c>
      <c r="BR71" s="106">
        <f t="shared" si="16"/>
        <v>0</v>
      </c>
      <c r="BS71" s="106">
        <f t="shared" si="16"/>
        <v>0</v>
      </c>
      <c r="BT71" s="106">
        <f t="shared" si="16"/>
        <v>0</v>
      </c>
      <c r="BU71" s="106">
        <f t="shared" si="16"/>
        <v>0</v>
      </c>
      <c r="BV71" s="108"/>
      <c r="BW71" s="108"/>
      <c r="BX71" s="108"/>
      <c r="BY71" s="108"/>
      <c r="BZ71" s="108"/>
      <c r="CA71" s="109"/>
      <c r="CB71" s="109"/>
      <c r="CC71" s="109"/>
      <c r="CD71" s="109"/>
      <c r="CE71" s="109"/>
      <c r="CF71" s="109"/>
      <c r="CG71" s="108"/>
      <c r="CH71" s="108"/>
      <c r="CI71" s="108"/>
      <c r="CJ71" s="108"/>
      <c r="CK71" s="108">
        <f t="shared" si="14"/>
        <v>0</v>
      </c>
      <c r="CL71" s="108">
        <f t="shared" si="14"/>
        <v>0</v>
      </c>
      <c r="CM71" s="110"/>
      <c r="CN71" s="110"/>
      <c r="CO71" s="110"/>
      <c r="CP71" s="110"/>
      <c r="CQ71" s="110"/>
      <c r="CR71" s="110"/>
      <c r="CS71" s="110"/>
      <c r="CT71" s="110"/>
      <c r="CU71" s="110"/>
      <c r="CV71" s="110"/>
      <c r="CW71" s="110"/>
      <c r="CX71" s="110"/>
      <c r="CY71" s="110"/>
      <c r="CZ71" s="110"/>
      <c r="DA71" s="110"/>
      <c r="DB71" s="110"/>
    </row>
    <row r="78" spans="1:106">
      <c r="E78" s="161">
        <v>45412</v>
      </c>
      <c r="F78" s="6">
        <f>+WEEKNUM(E78)</f>
        <v>18</v>
      </c>
    </row>
    <row r="79" spans="1:106">
      <c r="E79" s="161">
        <v>45902</v>
      </c>
      <c r="F79" s="6">
        <f>+WEEKNUM(E79)</f>
        <v>36</v>
      </c>
    </row>
    <row r="165" spans="9:9">
      <c r="I165" s="111" t="s">
        <v>3</v>
      </c>
    </row>
  </sheetData>
  <phoneticPr fontId="22" type="noConversion"/>
  <conditionalFormatting sqref="B5:B71">
    <cfRule type="cellIs" dxfId="818" priority="1" operator="greaterThan">
      <formula>28000</formula>
    </cfRule>
  </conditionalFormatting>
  <pageMargins left="0" right="0" top="0" bottom="0" header="0" footer="0"/>
  <pageSetup paperSize="9" scale="1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DK186"/>
  <sheetViews>
    <sheetView zoomScale="60" zoomScaleNormal="60" workbookViewId="0">
      <pane xSplit="1" ySplit="4" topLeftCell="U52" activePane="bottomRight" state="frozen"/>
      <selection pane="topRight" activeCell="B1" sqref="B1"/>
      <selection pane="bottomLeft" activeCell="A5" sqref="A5"/>
      <selection pane="bottomRight" activeCell="AQ81" sqref="AQ81"/>
    </sheetView>
  </sheetViews>
  <sheetFormatPr defaultColWidth="9" defaultRowHeight="18"/>
  <cols>
    <col min="1" max="1" width="11.42578125" style="6" bestFit="1" customWidth="1"/>
    <col min="2" max="3" width="13.7109375" style="6" customWidth="1"/>
    <col min="4" max="66" width="11.7109375" style="6" customWidth="1"/>
    <col min="67" max="75" width="11" style="6" customWidth="1"/>
    <col min="76" max="77" width="12.28515625" style="6" bestFit="1" customWidth="1"/>
    <col min="78" max="84" width="11" style="6" customWidth="1"/>
    <col min="85" max="85" width="7.7109375" style="6" customWidth="1"/>
    <col min="86" max="87" width="8.140625" style="6" customWidth="1"/>
    <col min="88" max="97" width="9.140625" style="6" bestFit="1" customWidth="1"/>
    <col min="98" max="16384" width="9" style="6"/>
  </cols>
  <sheetData>
    <row r="1" spans="1:115" s="76" customFormat="1">
      <c r="B1" s="160" t="s">
        <v>107</v>
      </c>
      <c r="C1" s="77" t="s">
        <v>52</v>
      </c>
      <c r="D1" s="76">
        <v>9421</v>
      </c>
      <c r="E1" s="76">
        <v>9421</v>
      </c>
      <c r="F1" s="76">
        <v>8822</v>
      </c>
      <c r="G1" s="76">
        <v>8822</v>
      </c>
      <c r="H1" s="76">
        <v>8822</v>
      </c>
      <c r="I1" s="76">
        <v>4026</v>
      </c>
      <c r="J1" s="76">
        <v>4026</v>
      </c>
      <c r="K1" s="76">
        <v>11954</v>
      </c>
      <c r="L1" s="76">
        <v>1321</v>
      </c>
      <c r="M1" s="76">
        <v>1321</v>
      </c>
      <c r="N1" s="76">
        <v>1321</v>
      </c>
      <c r="O1" s="76">
        <v>1321</v>
      </c>
      <c r="P1" s="76">
        <v>4907</v>
      </c>
      <c r="Q1" s="76">
        <v>4907</v>
      </c>
      <c r="R1" s="76">
        <v>4977</v>
      </c>
      <c r="S1" s="76">
        <v>4977</v>
      </c>
      <c r="T1" s="76">
        <v>4977</v>
      </c>
      <c r="U1" s="76">
        <v>4977</v>
      </c>
      <c r="V1" s="76">
        <v>8349</v>
      </c>
      <c r="W1" s="76">
        <v>2889</v>
      </c>
      <c r="X1" s="76">
        <v>2889</v>
      </c>
      <c r="Y1" s="76">
        <v>2283</v>
      </c>
      <c r="Z1" s="76">
        <v>2283</v>
      </c>
      <c r="AF1" s="76">
        <v>10500</v>
      </c>
      <c r="AG1" s="76">
        <v>4960</v>
      </c>
      <c r="AH1" s="76">
        <v>4960</v>
      </c>
      <c r="AI1" s="76">
        <v>4960</v>
      </c>
      <c r="AJ1" s="76">
        <v>11648</v>
      </c>
      <c r="AK1" s="76">
        <v>11648</v>
      </c>
      <c r="AL1" s="76">
        <v>11648</v>
      </c>
      <c r="AO1" s="76">
        <v>2045</v>
      </c>
      <c r="AP1" s="76">
        <v>2045</v>
      </c>
      <c r="AQ1" s="76">
        <v>1446</v>
      </c>
      <c r="AR1" s="76">
        <v>1446</v>
      </c>
      <c r="AS1" s="76">
        <f>SUM(AS5:AS71)</f>
        <v>11376</v>
      </c>
      <c r="AT1" s="76">
        <f>SUM(AT5:AT71)</f>
        <v>11388</v>
      </c>
      <c r="BO1" s="76">
        <f t="shared" ref="BO1:BU1" si="0">SUM(BO5:BO71)</f>
        <v>5234.3999999999996</v>
      </c>
      <c r="BP1" s="76">
        <f t="shared" si="0"/>
        <v>5216.7999999999993</v>
      </c>
      <c r="BQ1" s="76">
        <f t="shared" si="0"/>
        <v>6122.7999999999993</v>
      </c>
      <c r="BR1" s="76">
        <f t="shared" si="0"/>
        <v>6094.8</v>
      </c>
      <c r="BS1" s="76">
        <f t="shared" si="0"/>
        <v>6107.2000000000007</v>
      </c>
      <c r="BT1" s="76">
        <f t="shared" si="0"/>
        <v>6079.2000000000007</v>
      </c>
      <c r="BU1" s="76">
        <f t="shared" si="0"/>
        <v>5298</v>
      </c>
    </row>
    <row r="2" spans="1:115">
      <c r="B2" s="79" t="s">
        <v>106</v>
      </c>
      <c r="C2" s="159" t="s">
        <v>123</v>
      </c>
      <c r="D2" s="158">
        <v>500</v>
      </c>
      <c r="E2" s="158">
        <v>500</v>
      </c>
      <c r="F2" s="157">
        <v>350</v>
      </c>
      <c r="G2" s="157">
        <v>350</v>
      </c>
      <c r="H2" s="157">
        <v>350</v>
      </c>
      <c r="I2" s="157">
        <v>250</v>
      </c>
      <c r="J2" s="157">
        <v>250</v>
      </c>
      <c r="K2" s="157">
        <v>180</v>
      </c>
      <c r="L2" s="111">
        <v>125</v>
      </c>
      <c r="M2" s="111">
        <v>125</v>
      </c>
      <c r="N2" s="111">
        <v>125</v>
      </c>
      <c r="O2" s="111">
        <v>125</v>
      </c>
      <c r="P2" s="111">
        <v>240</v>
      </c>
      <c r="Q2" s="111">
        <v>240</v>
      </c>
      <c r="R2" s="111">
        <v>180</v>
      </c>
      <c r="S2" s="111">
        <v>180</v>
      </c>
      <c r="T2" s="111">
        <v>180</v>
      </c>
      <c r="U2" s="111">
        <v>180</v>
      </c>
      <c r="V2" s="111">
        <v>500</v>
      </c>
      <c r="W2" s="111">
        <v>330</v>
      </c>
      <c r="X2" s="111">
        <v>330</v>
      </c>
      <c r="Y2" s="111">
        <v>330</v>
      </c>
      <c r="Z2" s="111">
        <v>330</v>
      </c>
      <c r="AA2" s="111">
        <v>230</v>
      </c>
      <c r="AB2" s="111">
        <v>230</v>
      </c>
      <c r="AF2" s="111">
        <v>450</v>
      </c>
      <c r="AG2" s="111">
        <v>350</v>
      </c>
      <c r="AH2" s="111">
        <v>350</v>
      </c>
      <c r="AI2" s="111">
        <v>350</v>
      </c>
      <c r="AJ2" s="111">
        <v>450</v>
      </c>
      <c r="AK2" s="111">
        <v>450</v>
      </c>
      <c r="AL2" s="111">
        <v>450</v>
      </c>
      <c r="AM2" s="111"/>
      <c r="AO2" s="233" t="s">
        <v>106</v>
      </c>
      <c r="AP2" s="111"/>
      <c r="AS2" s="111">
        <v>350</v>
      </c>
      <c r="AT2" s="111">
        <v>350</v>
      </c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>
        <v>450</v>
      </c>
      <c r="BF2" s="111">
        <v>450</v>
      </c>
      <c r="BG2" s="111"/>
      <c r="BH2" s="111"/>
      <c r="BI2" s="111"/>
      <c r="BJ2" s="111"/>
      <c r="BK2" s="111"/>
      <c r="BL2" s="111"/>
      <c r="BM2" s="111"/>
      <c r="BN2" s="232" t="s">
        <v>23</v>
      </c>
      <c r="BO2" s="111">
        <v>240</v>
      </c>
      <c r="BP2" s="157">
        <v>240</v>
      </c>
      <c r="BQ2" s="157">
        <v>180</v>
      </c>
      <c r="BR2" s="157">
        <v>180</v>
      </c>
      <c r="BS2" s="157">
        <v>180</v>
      </c>
      <c r="BT2" s="157">
        <v>180</v>
      </c>
      <c r="BU2" s="157">
        <v>250</v>
      </c>
      <c r="BV2" s="111">
        <v>250</v>
      </c>
      <c r="BW2" s="111">
        <v>350</v>
      </c>
      <c r="BX2" s="111">
        <v>350</v>
      </c>
      <c r="BY2" s="111">
        <v>350</v>
      </c>
      <c r="BZ2" s="111">
        <v>125</v>
      </c>
      <c r="CA2" s="111">
        <v>125</v>
      </c>
      <c r="CB2" s="111">
        <v>125</v>
      </c>
      <c r="CC2" s="157">
        <v>125</v>
      </c>
    </row>
    <row r="3" spans="1:115" ht="24" customHeight="1">
      <c r="A3" s="151"/>
      <c r="B3" s="81" t="s">
        <v>4</v>
      </c>
      <c r="C3" s="81" t="s">
        <v>121</v>
      </c>
      <c r="D3" s="137" t="s">
        <v>136</v>
      </c>
      <c r="E3" s="137" t="s">
        <v>137</v>
      </c>
      <c r="F3" s="137" t="s">
        <v>204</v>
      </c>
      <c r="G3" s="137" t="s">
        <v>205</v>
      </c>
      <c r="H3" s="137" t="s">
        <v>206</v>
      </c>
      <c r="I3" s="137" t="s">
        <v>212</v>
      </c>
      <c r="J3" s="137" t="s">
        <v>213</v>
      </c>
      <c r="K3" s="137" t="s">
        <v>216</v>
      </c>
      <c r="L3" s="137" t="s">
        <v>223</v>
      </c>
      <c r="M3" s="137" t="s">
        <v>224</v>
      </c>
      <c r="N3" s="137" t="s">
        <v>225</v>
      </c>
      <c r="O3" s="137" t="s">
        <v>226</v>
      </c>
      <c r="P3" s="137" t="s">
        <v>235</v>
      </c>
      <c r="Q3" s="137" t="s">
        <v>236</v>
      </c>
      <c r="R3" s="137" t="s">
        <v>242</v>
      </c>
      <c r="S3" s="137" t="s">
        <v>243</v>
      </c>
      <c r="T3" s="137" t="s">
        <v>244</v>
      </c>
      <c r="U3" s="137" t="s">
        <v>245</v>
      </c>
      <c r="V3" s="137" t="s">
        <v>257</v>
      </c>
      <c r="W3" s="137" t="s">
        <v>276</v>
      </c>
      <c r="X3" s="137" t="s">
        <v>277</v>
      </c>
      <c r="Y3" s="137" t="s">
        <v>278</v>
      </c>
      <c r="Z3" s="137" t="s">
        <v>279</v>
      </c>
      <c r="AA3" s="137" t="s">
        <v>283</v>
      </c>
      <c r="AB3" s="137" t="s">
        <v>284</v>
      </c>
      <c r="AC3" s="137" t="s">
        <v>304</v>
      </c>
      <c r="AD3" s="137" t="s">
        <v>305</v>
      </c>
      <c r="AE3" s="137" t="s">
        <v>306</v>
      </c>
      <c r="AF3" s="137" t="s">
        <v>316</v>
      </c>
      <c r="AG3" s="137" t="s">
        <v>359</v>
      </c>
      <c r="AH3" s="137" t="s">
        <v>360</v>
      </c>
      <c r="AI3" s="137" t="s">
        <v>361</v>
      </c>
      <c r="AJ3" s="137" t="s">
        <v>362</v>
      </c>
      <c r="AK3" s="137" t="s">
        <v>363</v>
      </c>
      <c r="AL3" s="137" t="s">
        <v>364</v>
      </c>
      <c r="AM3" s="137" t="s">
        <v>381</v>
      </c>
      <c r="AN3" s="137"/>
      <c r="AO3" s="83" t="s">
        <v>126</v>
      </c>
      <c r="AP3" s="83" t="s">
        <v>127</v>
      </c>
      <c r="AQ3" s="83" t="s">
        <v>194</v>
      </c>
      <c r="AR3" s="83" t="s">
        <v>195</v>
      </c>
      <c r="AS3" s="83" t="s">
        <v>251</v>
      </c>
      <c r="AT3" s="83" t="s">
        <v>252</v>
      </c>
      <c r="AU3" s="83" t="s">
        <v>261</v>
      </c>
      <c r="AV3" s="83" t="s">
        <v>262</v>
      </c>
      <c r="AW3" s="83" t="s">
        <v>235</v>
      </c>
      <c r="AX3" s="83" t="s">
        <v>236</v>
      </c>
      <c r="AY3" s="83" t="s">
        <v>242</v>
      </c>
      <c r="AZ3" s="83" t="s">
        <v>243</v>
      </c>
      <c r="BA3" s="83" t="s">
        <v>244</v>
      </c>
      <c r="BB3" s="83" t="s">
        <v>245</v>
      </c>
      <c r="BC3" s="83" t="s">
        <v>212</v>
      </c>
      <c r="BD3" s="83" t="s">
        <v>213</v>
      </c>
      <c r="BE3" s="83" t="s">
        <v>295</v>
      </c>
      <c r="BF3" s="83" t="s">
        <v>296</v>
      </c>
      <c r="BG3" s="83" t="s">
        <v>204</v>
      </c>
      <c r="BH3" s="83" t="s">
        <v>205</v>
      </c>
      <c r="BI3" s="83" t="s">
        <v>206</v>
      </c>
      <c r="BJ3" s="83" t="s">
        <v>223</v>
      </c>
      <c r="BK3" s="83" t="s">
        <v>224</v>
      </c>
      <c r="BL3" s="83" t="s">
        <v>225</v>
      </c>
      <c r="BM3" s="83" t="s">
        <v>226</v>
      </c>
      <c r="BN3" s="83"/>
      <c r="BO3" s="81" t="s">
        <v>235</v>
      </c>
      <c r="BP3" s="81" t="s">
        <v>236</v>
      </c>
      <c r="BQ3" s="81" t="s">
        <v>242</v>
      </c>
      <c r="BR3" s="81" t="s">
        <v>243</v>
      </c>
      <c r="BS3" s="81" t="s">
        <v>244</v>
      </c>
      <c r="BT3" s="81" t="s">
        <v>245</v>
      </c>
      <c r="BU3" s="81" t="s">
        <v>212</v>
      </c>
      <c r="BV3" s="81" t="s">
        <v>213</v>
      </c>
      <c r="BW3" s="81" t="s">
        <v>204</v>
      </c>
      <c r="BX3" s="81" t="s">
        <v>205</v>
      </c>
      <c r="BY3" s="81" t="s">
        <v>206</v>
      </c>
      <c r="BZ3" s="81" t="s">
        <v>223</v>
      </c>
      <c r="CA3" s="81" t="s">
        <v>224</v>
      </c>
      <c r="CB3" s="81" t="s">
        <v>225</v>
      </c>
      <c r="CC3" s="81" t="s">
        <v>226</v>
      </c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</row>
    <row r="4" spans="1:115" s="154" customFormat="1" ht="24" customHeight="1">
      <c r="A4" s="152" t="s">
        <v>23</v>
      </c>
      <c r="B4" s="153">
        <f>SUM(B5:B97)</f>
        <v>168948.60000000003</v>
      </c>
      <c r="C4" s="153">
        <f>SUM(C5:C97)</f>
        <v>257580.69999999998</v>
      </c>
      <c r="D4" s="153">
        <f>SUM(D5:D97)</f>
        <v>10249.200000000001</v>
      </c>
      <c r="E4" s="153">
        <f>SUM(E5:E97)</f>
        <v>10264.799999999999</v>
      </c>
      <c r="F4" s="153">
        <f>SUM(F5:F97)</f>
        <v>8626.7999999999993</v>
      </c>
      <c r="G4" s="153">
        <f t="shared" ref="G4:BS4" si="1">SUM(G5:G97)</f>
        <v>8611.2000000000007</v>
      </c>
      <c r="H4" s="153">
        <f t="shared" si="1"/>
        <v>8611.2000000000007</v>
      </c>
      <c r="I4" s="153">
        <f t="shared" si="1"/>
        <v>2261.9999999999995</v>
      </c>
      <c r="J4" s="153">
        <f t="shared" si="1"/>
        <v>2261.9999999999995</v>
      </c>
      <c r="K4" s="153">
        <f>SUM(K5:K97)</f>
        <v>6349.2000000000025</v>
      </c>
      <c r="L4" s="153">
        <f t="shared" si="1"/>
        <v>3681.5999999999995</v>
      </c>
      <c r="M4" s="153">
        <f t="shared" si="1"/>
        <v>3665.9999999999995</v>
      </c>
      <c r="N4" s="153">
        <f t="shared" si="1"/>
        <v>1092</v>
      </c>
      <c r="O4" s="153">
        <f t="shared" si="1"/>
        <v>1092</v>
      </c>
      <c r="P4" s="153">
        <f t="shared" si="1"/>
        <v>2480.3999999999996</v>
      </c>
      <c r="Q4" s="153">
        <f t="shared" si="1"/>
        <v>2464.8000000000002</v>
      </c>
      <c r="R4" s="153">
        <f t="shared" si="1"/>
        <v>3322.7999999999993</v>
      </c>
      <c r="S4" s="153">
        <f t="shared" si="1"/>
        <v>3322.7999999999997</v>
      </c>
      <c r="T4" s="153">
        <f t="shared" si="1"/>
        <v>3307.2</v>
      </c>
      <c r="U4" s="153">
        <f t="shared" si="1"/>
        <v>3307.2</v>
      </c>
      <c r="V4" s="153">
        <f t="shared" si="1"/>
        <v>8018.4000000000005</v>
      </c>
      <c r="W4" s="153">
        <f t="shared" si="1"/>
        <v>2932.7999999999997</v>
      </c>
      <c r="X4" s="153">
        <f t="shared" si="1"/>
        <v>2230.7999999999997</v>
      </c>
      <c r="Y4" s="153">
        <f t="shared" si="1"/>
        <v>2215.1999999999998</v>
      </c>
      <c r="Z4" s="153">
        <f t="shared" si="1"/>
        <v>2215.1999999999998</v>
      </c>
      <c r="AA4" s="153">
        <f t="shared" si="1"/>
        <v>2667.6</v>
      </c>
      <c r="AB4" s="153">
        <f t="shared" si="1"/>
        <v>1965.6000000000001</v>
      </c>
      <c r="AC4" s="153">
        <f>SUM(AC5:AC97)</f>
        <v>2807.9999999999995</v>
      </c>
      <c r="AD4" s="153">
        <f t="shared" si="1"/>
        <v>2807.9999999999995</v>
      </c>
      <c r="AE4" s="153">
        <f t="shared" si="1"/>
        <v>2807.9999999999995</v>
      </c>
      <c r="AF4" s="153">
        <f t="shared" si="1"/>
        <v>10779.599999999997</v>
      </c>
      <c r="AG4" s="153">
        <f t="shared" si="1"/>
        <v>4929.5999999999995</v>
      </c>
      <c r="AH4" s="153">
        <f t="shared" si="1"/>
        <v>4929.5999999999995</v>
      </c>
      <c r="AI4" s="153">
        <f>SUM(AI5:AI121)</f>
        <v>4929.5999999999995</v>
      </c>
      <c r="AJ4" s="153">
        <f t="shared" si="1"/>
        <v>8658.1999999999989</v>
      </c>
      <c r="AK4" s="153">
        <f t="shared" si="1"/>
        <v>8642.6</v>
      </c>
      <c r="AL4" s="153">
        <f t="shared" si="1"/>
        <v>8642.6</v>
      </c>
      <c r="AM4" s="153">
        <f t="shared" si="1"/>
        <v>1794</v>
      </c>
      <c r="AN4" s="153">
        <f t="shared" si="1"/>
        <v>0</v>
      </c>
      <c r="AO4" s="153">
        <f t="shared" si="1"/>
        <v>2604</v>
      </c>
      <c r="AP4" s="153">
        <f t="shared" si="1"/>
        <v>2618</v>
      </c>
      <c r="AQ4" s="153">
        <f t="shared" si="1"/>
        <v>237.6</v>
      </c>
      <c r="AR4" s="153">
        <f t="shared" si="1"/>
        <v>240</v>
      </c>
      <c r="AS4" s="153">
        <f t="shared" si="1"/>
        <v>11376</v>
      </c>
      <c r="AT4" s="153">
        <f t="shared" si="1"/>
        <v>11388</v>
      </c>
      <c r="AU4" s="153">
        <f t="shared" si="1"/>
        <v>986</v>
      </c>
      <c r="AV4" s="153">
        <f t="shared" si="1"/>
        <v>1976</v>
      </c>
      <c r="AW4" s="153">
        <f t="shared" si="1"/>
        <v>2754</v>
      </c>
      <c r="AX4" s="153">
        <f t="shared" si="1"/>
        <v>2752</v>
      </c>
      <c r="AY4" s="153">
        <f t="shared" si="1"/>
        <v>2800</v>
      </c>
      <c r="AZ4" s="153">
        <f t="shared" si="1"/>
        <v>2772</v>
      </c>
      <c r="BA4" s="153">
        <f t="shared" si="1"/>
        <v>2800</v>
      </c>
      <c r="BB4" s="153">
        <f t="shared" si="1"/>
        <v>2772</v>
      </c>
      <c r="BC4" s="153">
        <f t="shared" si="1"/>
        <v>3415.5</v>
      </c>
      <c r="BD4" s="153">
        <f t="shared" si="1"/>
        <v>3432</v>
      </c>
      <c r="BE4" s="153">
        <f t="shared" si="1"/>
        <v>12116</v>
      </c>
      <c r="BF4" s="153">
        <f t="shared" si="1"/>
        <v>12120</v>
      </c>
      <c r="BG4" s="153">
        <f t="shared" si="1"/>
        <v>1209</v>
      </c>
      <c r="BH4" s="153">
        <f t="shared" si="1"/>
        <v>1248</v>
      </c>
      <c r="BI4" s="153">
        <f t="shared" si="1"/>
        <v>396</v>
      </c>
      <c r="BJ4" s="153">
        <f t="shared" si="1"/>
        <v>1520</v>
      </c>
      <c r="BK4" s="153">
        <f t="shared" si="1"/>
        <v>1950</v>
      </c>
      <c r="BL4" s="153">
        <f t="shared" si="1"/>
        <v>1600</v>
      </c>
      <c r="BM4" s="153">
        <f t="shared" si="1"/>
        <v>1550</v>
      </c>
      <c r="BN4" s="153">
        <f t="shared" si="1"/>
        <v>0</v>
      </c>
      <c r="BO4" s="153">
        <f t="shared" si="1"/>
        <v>5234.3999999999996</v>
      </c>
      <c r="BP4" s="153">
        <f t="shared" si="1"/>
        <v>5216.7999999999993</v>
      </c>
      <c r="BQ4" s="153">
        <f t="shared" si="1"/>
        <v>6122.7999999999993</v>
      </c>
      <c r="BR4" s="153">
        <f t="shared" si="1"/>
        <v>6094.8</v>
      </c>
      <c r="BS4" s="153">
        <f t="shared" si="1"/>
        <v>6107.2000000000007</v>
      </c>
      <c r="BT4" s="153">
        <f t="shared" ref="BT4:DK4" si="2">SUM(BT5:BT97)</f>
        <v>6079.2000000000007</v>
      </c>
      <c r="BU4" s="153">
        <f t="shared" si="2"/>
        <v>5677.5</v>
      </c>
      <c r="BV4" s="153">
        <f t="shared" si="2"/>
        <v>5694</v>
      </c>
      <c r="BW4" s="153">
        <f t="shared" si="2"/>
        <v>9835.7999999999975</v>
      </c>
      <c r="BX4" s="505">
        <f t="shared" si="2"/>
        <v>9859.1999999999989</v>
      </c>
      <c r="BY4" s="511">
        <f t="shared" si="2"/>
        <v>9007.1999999999989</v>
      </c>
      <c r="BZ4" s="153">
        <f t="shared" si="2"/>
        <v>5201.5999999999995</v>
      </c>
      <c r="CA4" s="153">
        <f t="shared" si="2"/>
        <v>5615.9999999999991</v>
      </c>
      <c r="CB4" s="153">
        <f t="shared" si="2"/>
        <v>2692</v>
      </c>
      <c r="CC4" s="153">
        <f t="shared" si="2"/>
        <v>2642</v>
      </c>
      <c r="CD4" s="153">
        <f t="shared" si="2"/>
        <v>0</v>
      </c>
      <c r="CE4" s="153">
        <f t="shared" si="2"/>
        <v>0</v>
      </c>
      <c r="CF4" s="153">
        <f t="shared" si="2"/>
        <v>0</v>
      </c>
      <c r="CG4" s="153">
        <f t="shared" si="2"/>
        <v>0</v>
      </c>
      <c r="CH4" s="153">
        <f t="shared" si="2"/>
        <v>0</v>
      </c>
      <c r="CI4" s="153">
        <f t="shared" si="2"/>
        <v>0</v>
      </c>
      <c r="CJ4" s="153">
        <f t="shared" si="2"/>
        <v>0</v>
      </c>
      <c r="CK4" s="153">
        <f t="shared" si="2"/>
        <v>0</v>
      </c>
      <c r="CL4" s="153">
        <f t="shared" si="2"/>
        <v>0</v>
      </c>
      <c r="CM4" s="153">
        <f t="shared" si="2"/>
        <v>0</v>
      </c>
      <c r="CN4" s="153">
        <f t="shared" si="2"/>
        <v>0</v>
      </c>
      <c r="CO4" s="153">
        <f t="shared" si="2"/>
        <v>0</v>
      </c>
      <c r="CP4" s="153">
        <f t="shared" si="2"/>
        <v>0</v>
      </c>
      <c r="CQ4" s="153">
        <f t="shared" si="2"/>
        <v>0</v>
      </c>
      <c r="CR4" s="153">
        <f t="shared" si="2"/>
        <v>0</v>
      </c>
      <c r="CS4" s="153">
        <f t="shared" si="2"/>
        <v>0</v>
      </c>
      <c r="CT4" s="153">
        <f t="shared" si="2"/>
        <v>0</v>
      </c>
      <c r="CU4" s="153">
        <f t="shared" si="2"/>
        <v>0</v>
      </c>
      <c r="CV4" s="153">
        <f t="shared" si="2"/>
        <v>0</v>
      </c>
      <c r="CW4" s="153">
        <f t="shared" si="2"/>
        <v>0</v>
      </c>
      <c r="CX4" s="153">
        <f t="shared" si="2"/>
        <v>0</v>
      </c>
      <c r="CY4" s="153">
        <f t="shared" si="2"/>
        <v>0</v>
      </c>
      <c r="CZ4" s="153">
        <f t="shared" si="2"/>
        <v>0</v>
      </c>
      <c r="DA4" s="153">
        <f t="shared" si="2"/>
        <v>0</v>
      </c>
      <c r="DB4" s="153">
        <f t="shared" si="2"/>
        <v>0</v>
      </c>
      <c r="DC4" s="153">
        <f t="shared" si="2"/>
        <v>0</v>
      </c>
      <c r="DD4" s="153">
        <f t="shared" si="2"/>
        <v>0</v>
      </c>
      <c r="DE4" s="153">
        <f t="shared" si="2"/>
        <v>0</v>
      </c>
      <c r="DF4" s="153">
        <f t="shared" si="2"/>
        <v>0</v>
      </c>
      <c r="DG4" s="153">
        <f t="shared" si="2"/>
        <v>0</v>
      </c>
      <c r="DH4" s="153">
        <f t="shared" si="2"/>
        <v>0</v>
      </c>
      <c r="DI4" s="153">
        <f t="shared" si="2"/>
        <v>0</v>
      </c>
      <c r="DJ4" s="153">
        <f t="shared" si="2"/>
        <v>0</v>
      </c>
      <c r="DK4" s="153">
        <f t="shared" si="2"/>
        <v>0</v>
      </c>
    </row>
    <row r="5" spans="1:115">
      <c r="A5" s="50" t="s">
        <v>86</v>
      </c>
      <c r="B5" s="86">
        <f>SUM(D5:AN5)</f>
        <v>0</v>
      </c>
      <c r="C5" s="86">
        <f>SUM(D5:BN5)</f>
        <v>552</v>
      </c>
      <c r="D5" s="86">
        <f>SUM(SUM!W16,SUM!AA16,SUM!AE16,SUM!AI16)</f>
        <v>0</v>
      </c>
      <c r="E5" s="86">
        <f>SUM(SUM!X16,SUM!AB16,SUM!AF16,SUM!AJ16)</f>
        <v>0</v>
      </c>
      <c r="F5" s="86">
        <f>+SUM(SUM!AY16,SUM!BD16,SUM!BN16,SUM!BS16,SUM!BI16)</f>
        <v>0</v>
      </c>
      <c r="G5" s="86">
        <f>+SUM(SUM!AZ16,SUM!BE16,SUM!BO16,SUM!BT16,SUM!BJ16)</f>
        <v>0</v>
      </c>
      <c r="H5" s="86">
        <f>+SUM(SUM!BA16,SUM!BF16,SUM!BP16,SUM!BU16,SUM!BK16)</f>
        <v>0</v>
      </c>
      <c r="I5" s="86">
        <f>+SUM(SUM!CG16,SUM!CK16,SUM!CO16)</f>
        <v>0</v>
      </c>
      <c r="J5" s="86">
        <f>+SUM(SUM!CH16,SUM!CL16,SUM!CP16)</f>
        <v>0</v>
      </c>
      <c r="K5" s="86">
        <f>SUM(SUM!DA16,SUM!DD16,SUM!DG16,SUM!DJ16,SUM!DM16)</f>
        <v>0</v>
      </c>
      <c r="L5" s="86">
        <f>+SUM(SUM!DP16,SUM!DV16,SUM!EB16,SUM!EH16,SUM!EN16)</f>
        <v>0</v>
      </c>
      <c r="M5" s="86">
        <f>+SUM(SUM!DQ16,SUM!DW16,SUM!EC16,SUM!EI16,SUM!EO16)</f>
        <v>0</v>
      </c>
      <c r="N5" s="86">
        <f>+SUM(SUM!DR16,SUM!DX16,SUM!ED16,SUM!EJ16,SUM!EP16)</f>
        <v>0</v>
      </c>
      <c r="O5" s="86">
        <f>+SUM(SUM!DS16,SUM!DY16,SUM!EE16,SUM!EK16,SUM!EQ16)</f>
        <v>0</v>
      </c>
      <c r="P5" s="86">
        <f>+SUM(SUM!EZ16,SUM!FD16,SUM!FH16,SUM!FL16)</f>
        <v>0</v>
      </c>
      <c r="Q5" s="86">
        <f>+SUM(SUM!FA16,SUM!FE16,SUM!FI16,SUM!FM16)</f>
        <v>0</v>
      </c>
      <c r="R5" s="86">
        <f>+SUM(SUM!FT16,SUM!FZ16,SUM!GF16)</f>
        <v>0</v>
      </c>
      <c r="S5" s="86">
        <f>+SUM(SUM!FU16,SUM!GA16,SUM!GG16)</f>
        <v>0</v>
      </c>
      <c r="T5" s="86">
        <f>+SUM(SUM!FV16,SUM!GB16,SUM!GH16)</f>
        <v>0</v>
      </c>
      <c r="U5" s="86">
        <f>+SUM(SUM!FW16,SUM!GC16,SUM!GI16)</f>
        <v>0</v>
      </c>
      <c r="V5" s="86">
        <f>+SUM(SUM!GV16,SUM!GY16,SUM!HB16,SUM!HE16,SUM!HH16)</f>
        <v>0</v>
      </c>
      <c r="W5" s="86">
        <f>+SUM(SUM!HS16,SUM!HW16,SUM!IA16,SUM!IE16,SUM!HO16)</f>
        <v>0</v>
      </c>
      <c r="X5" s="86">
        <f>+SUM(SUM!HP16,SUM!HT16,SUM!HX16,SUM!IB16,SUM!IF16)</f>
        <v>0</v>
      </c>
      <c r="Y5" s="86">
        <f>+SUM(SUM!IM16,SUM!IQ16,SUM!IU16,SUM!IY16,SUM!II16)</f>
        <v>0</v>
      </c>
      <c r="Z5" s="86">
        <f>+SUM(SUM!IN16,SUM!IR16,SUM!IV16,SUM!IZ16,SUM!IJ16)</f>
        <v>0</v>
      </c>
      <c r="AA5" s="86">
        <f>+SUM(SUM!JG16,SUM!JK16,SUM!JO16,SUM!JS16,SUM!JC16)</f>
        <v>0</v>
      </c>
      <c r="AB5" s="86">
        <f>+SUM(SUM!JH16,SUM!JL16,SUM!JP16,SUM!JT16,SUM!JD16)</f>
        <v>0</v>
      </c>
      <c r="AC5" s="86">
        <f>+SUM(SUM!KA16)</f>
        <v>0</v>
      </c>
      <c r="AD5" s="86">
        <f>+SUM(SUM!KB16)</f>
        <v>0</v>
      </c>
      <c r="AE5" s="86">
        <f>+SUM(SUM!KC16)</f>
        <v>0</v>
      </c>
      <c r="AF5" s="86">
        <f>SUM((SUM!KF16,SUM!KI16,SUM!KL16,SUM!KO16,SUM!KR16))</f>
        <v>0</v>
      </c>
      <c r="AG5" s="86">
        <f>SUM(SUM!KU16,SUM!KZ16,SUM!LE16,SUM!LJ16)</f>
        <v>0</v>
      </c>
      <c r="AH5" s="86">
        <f>SUM(SUM!KV16,SUM!LA16,SUM!LF16,SUM!LK16)</f>
        <v>0</v>
      </c>
      <c r="AI5" s="86">
        <f>SUM(SUM!KW16,SUM!LB16,SUM!LG16,SUM!LL16)</f>
        <v>0</v>
      </c>
      <c r="AJ5" s="86">
        <f>SUM(SUM!LO16,SUM!LT16,SUM!LY16,SUM!MD16,SUM!MI16,SUM!MN16,SUM!MS16)</f>
        <v>0</v>
      </c>
      <c r="AK5" s="86">
        <f>SUM(SUM!LP16,SUM!LU16,SUM!LZ16,SUM!ME16,SUM!MJ16,SUM!MO16,SUM!MT16)</f>
        <v>0</v>
      </c>
      <c r="AL5" s="86">
        <f>SUM(SUM!LQ16,SUM!LV16,SUM!MA16,SUM!MF16,SUM!MK16,SUM!MP16,SUM!MU16)</f>
        <v>0</v>
      </c>
      <c r="AM5" s="86">
        <f>SUM(SUM!MY16,SUM!NB16)</f>
        <v>0</v>
      </c>
      <c r="AN5" s="86"/>
      <c r="AO5" s="91">
        <f>+SUM(SUM!AM16,SUM!AQ16)</f>
        <v>280</v>
      </c>
      <c r="AP5" s="91">
        <f>+SUM(SUM!AN16,SUM!AR16)</f>
        <v>272</v>
      </c>
      <c r="AQ5" s="86">
        <f>+SUM!AU16</f>
        <v>0</v>
      </c>
      <c r="AR5" s="86">
        <f>+SUM!AV16</f>
        <v>0</v>
      </c>
      <c r="AS5" s="86">
        <f>+SUM!GR16</f>
        <v>0</v>
      </c>
      <c r="AT5" s="86">
        <f>+SUM!GS16</f>
        <v>0</v>
      </c>
      <c r="AU5" s="86">
        <f>+SUM(SUM!HK16)</f>
        <v>0</v>
      </c>
      <c r="AV5" s="86">
        <f>+SUM(SUM!HL16)</f>
        <v>0</v>
      </c>
      <c r="AW5" s="86">
        <f>+SUM(SUM!FP16)</f>
        <v>0</v>
      </c>
      <c r="AX5" s="86">
        <f>+SUM(SUM!FQ16)</f>
        <v>0</v>
      </c>
      <c r="AY5" s="86">
        <f>+SUM(SUM!GL16)</f>
        <v>0</v>
      </c>
      <c r="AZ5" s="86">
        <f>+SUM(SUM!GM16)</f>
        <v>0</v>
      </c>
      <c r="BA5" s="86">
        <f>+SUM(SUM!GN16)</f>
        <v>0</v>
      </c>
      <c r="BB5" s="86">
        <f>+SUM(SUM!GO16)</f>
        <v>0</v>
      </c>
      <c r="BC5" s="86">
        <f>+SUM(SUM!CS16,SUM!CW16)</f>
        <v>0</v>
      </c>
      <c r="BD5" s="86">
        <f>+SUM(SUM!CT16,SUM!CX16)</f>
        <v>0</v>
      </c>
      <c r="BE5" s="86">
        <f>+SUM(SUM!JW16)</f>
        <v>0</v>
      </c>
      <c r="BF5" s="86">
        <f>+SUM(SUM!JX16)</f>
        <v>0</v>
      </c>
      <c r="BG5" s="86">
        <f>+SUM(SUM!BX16,SUM!CB16)</f>
        <v>0</v>
      </c>
      <c r="BH5" s="86">
        <f>+SUM(SUM!BY16,SUM!CC16)</f>
        <v>0</v>
      </c>
      <c r="BI5" s="86">
        <f>+SUM(SUM!CD16)</f>
        <v>0</v>
      </c>
      <c r="BJ5" s="86">
        <f>+SUM(SUM!ET16)</f>
        <v>0</v>
      </c>
      <c r="BK5" s="86">
        <f>+SUM(SUM!EU16)</f>
        <v>0</v>
      </c>
      <c r="BL5" s="86">
        <f>+SUM(SUM!EV16)</f>
        <v>0</v>
      </c>
      <c r="BM5" s="86">
        <f>+SUM(SUM!EW16)</f>
        <v>0</v>
      </c>
      <c r="BN5" s="86"/>
      <c r="BO5" s="86">
        <f>+P5+AW5</f>
        <v>0</v>
      </c>
      <c r="BP5" s="86">
        <f>+Q5+AX5</f>
        <v>0</v>
      </c>
      <c r="BQ5" s="86">
        <f>+R5+AY5</f>
        <v>0</v>
      </c>
      <c r="BR5" s="86">
        <f>+S5+AZ5</f>
        <v>0</v>
      </c>
      <c r="BS5" s="86">
        <f>+T5+BA5</f>
        <v>0</v>
      </c>
      <c r="BT5" s="86">
        <f>+U5+BB5</f>
        <v>0</v>
      </c>
      <c r="BU5" s="86">
        <f>+I5+BC5</f>
        <v>0</v>
      </c>
      <c r="BV5" s="86">
        <f>+J5+BD5</f>
        <v>0</v>
      </c>
      <c r="BW5" s="86">
        <f>+F5+BG5</f>
        <v>0</v>
      </c>
      <c r="BX5" s="86">
        <f>+G5+BH5</f>
        <v>0</v>
      </c>
      <c r="BY5" s="510">
        <f>+H5+BI5</f>
        <v>0</v>
      </c>
      <c r="BZ5" s="86">
        <f>+L5+BJ5</f>
        <v>0</v>
      </c>
      <c r="CA5" s="86">
        <f>+M5+BK5</f>
        <v>0</v>
      </c>
      <c r="CB5" s="86">
        <f>+N5+BL5</f>
        <v>0</v>
      </c>
      <c r="CC5" s="86">
        <f>+O5+BM5</f>
        <v>0</v>
      </c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</row>
    <row r="6" spans="1:115">
      <c r="A6" s="50" t="s">
        <v>87</v>
      </c>
      <c r="B6" s="91">
        <f t="shared" ref="B6:B36" si="3">SUM(D6:AN6)</f>
        <v>0</v>
      </c>
      <c r="C6" s="91">
        <f t="shared" ref="C6:C69" si="4">SUM(D6:BN6)</f>
        <v>642</v>
      </c>
      <c r="D6" s="91">
        <f>SUM(SUM!W17,SUM!AA17,SUM!AE17,SUM!AI17)</f>
        <v>0</v>
      </c>
      <c r="E6" s="91">
        <f>SUM(SUM!X17,SUM!AB17,SUM!AF17,SUM!AJ17)</f>
        <v>0</v>
      </c>
      <c r="F6" s="91">
        <f>+SUM(SUM!AY17,SUM!BD17,SUM!BN17,SUM!BS17,SUM!BI17)</f>
        <v>0</v>
      </c>
      <c r="G6" s="91">
        <f>+SUM(SUM!AZ17,SUM!BE17,SUM!BO17,SUM!BT17,SUM!BJ17)</f>
        <v>0</v>
      </c>
      <c r="H6" s="91">
        <f>+SUM(SUM!BA17,SUM!BF17,SUM!BP17,SUM!BU17,SUM!BK17)</f>
        <v>0</v>
      </c>
      <c r="I6" s="91">
        <f>+SUM(SUM!CG17,SUM!CK17,SUM!CO17)</f>
        <v>0</v>
      </c>
      <c r="J6" s="91">
        <f>+SUM(SUM!CH17,SUM!CL17,SUM!CP17)</f>
        <v>0</v>
      </c>
      <c r="K6" s="91">
        <f>SUM(SUM!DA17,SUM!DD17,SUM!DG17,SUM!DJ17,SUM!DM17)</f>
        <v>0</v>
      </c>
      <c r="L6" s="91">
        <f>+SUM(SUM!DP17,SUM!DV17,SUM!EB17,SUM!EH17,SUM!EN17)</f>
        <v>0</v>
      </c>
      <c r="M6" s="91">
        <f>+SUM(SUM!DQ17,SUM!DW17,SUM!EC17,SUM!EI17,SUM!EO17)</f>
        <v>0</v>
      </c>
      <c r="N6" s="91">
        <f>+SUM(SUM!DR17,SUM!DX17,SUM!ED17,SUM!EJ17,SUM!EP17)</f>
        <v>0</v>
      </c>
      <c r="O6" s="91">
        <f>+SUM(SUM!DS17,SUM!DY17,SUM!EE17,SUM!EK17,SUM!EQ17)</f>
        <v>0</v>
      </c>
      <c r="P6" s="91">
        <f>+SUM(SUM!EZ17,SUM!FD17,SUM!FH17,SUM!FL17)</f>
        <v>0</v>
      </c>
      <c r="Q6" s="91">
        <f>+SUM(SUM!FA17,SUM!FE17,SUM!FI17,SUM!FM17)</f>
        <v>0</v>
      </c>
      <c r="R6" s="91">
        <f>+SUM(SUM!FT17,SUM!FZ17,SUM!GF17)</f>
        <v>0</v>
      </c>
      <c r="S6" s="91">
        <f>+SUM(SUM!FU17,SUM!GA17,SUM!GG17)</f>
        <v>0</v>
      </c>
      <c r="T6" s="91">
        <f>+SUM(SUM!FV17,SUM!GB17,SUM!GH17)</f>
        <v>0</v>
      </c>
      <c r="U6" s="91">
        <f>+SUM(SUM!FW17,SUM!GC17,SUM!GI17)</f>
        <v>0</v>
      </c>
      <c r="V6" s="91">
        <f>+SUM(SUM!GV17,SUM!GY17,SUM!HB17,SUM!HE17,SUM!HH17)</f>
        <v>0</v>
      </c>
      <c r="W6" s="91">
        <f>+SUM(SUM!HS17,SUM!HW17,SUM!IA17,SUM!IE17,SUM!HO17)</f>
        <v>0</v>
      </c>
      <c r="X6" s="91">
        <f>+SUM(SUM!HP17,SUM!HT17,SUM!HX17,SUM!IB17,SUM!IF17)</f>
        <v>0</v>
      </c>
      <c r="Y6" s="91">
        <f>+SUM(SUM!IM17,SUM!IQ17,SUM!IU17,SUM!IY17,SUM!II17)</f>
        <v>0</v>
      </c>
      <c r="Z6" s="91">
        <f>+SUM(SUM!IN17,SUM!IR17,SUM!IV17,SUM!IZ17,SUM!IJ17)</f>
        <v>0</v>
      </c>
      <c r="AA6" s="91">
        <f>+SUM(SUM!JG17,SUM!JK17,SUM!JO17,SUM!JS17,SUM!JC17)</f>
        <v>0</v>
      </c>
      <c r="AB6" s="91">
        <f>+SUM(SUM!JH17,SUM!JL17,SUM!JP17,SUM!JT17,SUM!JD17)</f>
        <v>0</v>
      </c>
      <c r="AC6" s="91">
        <f>+SUM(SUM!KA17)</f>
        <v>0</v>
      </c>
      <c r="AD6" s="91">
        <f>+SUM(SUM!KB17)</f>
        <v>0</v>
      </c>
      <c r="AE6" s="91">
        <f>+SUM(SUM!KC17)</f>
        <v>0</v>
      </c>
      <c r="AF6" s="91">
        <f>SUM((SUM!KF17,SUM!KI17,SUM!KL17,SUM!KO17,SUM!KR17))</f>
        <v>0</v>
      </c>
      <c r="AG6" s="91">
        <f>SUM(SUM!KU17,SUM!KZ17,SUM!LE17,SUM!LJ17)</f>
        <v>0</v>
      </c>
      <c r="AH6" s="91">
        <f>SUM(SUM!KV17,SUM!LA17,SUM!LF17,SUM!LK17)</f>
        <v>0</v>
      </c>
      <c r="AI6" s="91">
        <f>SUM(SUM!KW17,SUM!LB17,SUM!LG17,SUM!LL17)</f>
        <v>0</v>
      </c>
      <c r="AJ6" s="91">
        <f>SUM(SUM!LO17,SUM!LT17,SUM!LY17,SUM!MD17,SUM!MI17,SUM!MN17,SUM!MS17)</f>
        <v>0</v>
      </c>
      <c r="AK6" s="91">
        <f>SUM(SUM!LP17,SUM!LU17,SUM!LZ17,SUM!ME17,SUM!MJ17,SUM!MO17,SUM!MT17)</f>
        <v>0</v>
      </c>
      <c r="AL6" s="91">
        <f>SUM(SUM!LQ17,SUM!LV17,SUM!MA17,SUM!MF17,SUM!MK17,SUM!MP17,SUM!MU17)</f>
        <v>0</v>
      </c>
      <c r="AM6" s="91">
        <f>SUM(SUM!MY17,SUM!NB17)</f>
        <v>0</v>
      </c>
      <c r="AN6" s="91"/>
      <c r="AO6" s="91">
        <f>+SUM(SUM!AM17,SUM!AQ17)</f>
        <v>336</v>
      </c>
      <c r="AP6" s="91">
        <f>+SUM(SUM!AN17,SUM!AR17)</f>
        <v>306</v>
      </c>
      <c r="AQ6" s="91">
        <f>+SUM!AU17</f>
        <v>0</v>
      </c>
      <c r="AR6" s="91">
        <f>+SUM!AV17</f>
        <v>0</v>
      </c>
      <c r="AS6" s="91">
        <f>+SUM!GR17</f>
        <v>0</v>
      </c>
      <c r="AT6" s="91">
        <f>+SUM!GS17</f>
        <v>0</v>
      </c>
      <c r="AU6" s="91">
        <f>+SUM(SUM!HK17)</f>
        <v>0</v>
      </c>
      <c r="AV6" s="91">
        <f>+SUM(SUM!HL17)</f>
        <v>0</v>
      </c>
      <c r="AW6" s="91">
        <f>+SUM(SUM!FP17)</f>
        <v>0</v>
      </c>
      <c r="AX6" s="91">
        <f>+SUM(SUM!FQ17)</f>
        <v>0</v>
      </c>
      <c r="AY6" s="91">
        <f>+SUM(SUM!GL17)</f>
        <v>0</v>
      </c>
      <c r="AZ6" s="91">
        <f>+SUM(SUM!GM17)</f>
        <v>0</v>
      </c>
      <c r="BA6" s="91">
        <f>+SUM(SUM!GN17)</f>
        <v>0</v>
      </c>
      <c r="BB6" s="91">
        <f>+SUM(SUM!GO17)</f>
        <v>0</v>
      </c>
      <c r="BC6" s="91">
        <f>+SUM(SUM!CS17,SUM!CW17)</f>
        <v>0</v>
      </c>
      <c r="BD6" s="91">
        <f>+SUM(SUM!CT17,SUM!CX17)</f>
        <v>0</v>
      </c>
      <c r="BE6" s="91">
        <f>+SUM(SUM!JW17)</f>
        <v>0</v>
      </c>
      <c r="BF6" s="91">
        <f>+SUM(SUM!JX17)</f>
        <v>0</v>
      </c>
      <c r="BG6" s="91">
        <f>+SUM(SUM!BX17,SUM!CB17)</f>
        <v>0</v>
      </c>
      <c r="BH6" s="91">
        <f>+SUM(SUM!BY17,SUM!CC17)</f>
        <v>0</v>
      </c>
      <c r="BI6" s="91">
        <f>+SUM(SUM!CD17)</f>
        <v>0</v>
      </c>
      <c r="BJ6" s="91">
        <f>+SUM(SUM!ET17)</f>
        <v>0</v>
      </c>
      <c r="BK6" s="91">
        <f>+SUM(SUM!EU17)</f>
        <v>0</v>
      </c>
      <c r="BL6" s="91">
        <f>+SUM(SUM!EV17)</f>
        <v>0</v>
      </c>
      <c r="BM6" s="91">
        <f>+SUM(SUM!EW17)</f>
        <v>0</v>
      </c>
      <c r="BN6" s="91"/>
      <c r="BO6" s="91">
        <f t="shared" ref="BO6:BO69" si="5">+P6+AW6</f>
        <v>0</v>
      </c>
      <c r="BP6" s="91">
        <f t="shared" ref="BP6:BP69" si="6">+Q6+AX6</f>
        <v>0</v>
      </c>
      <c r="BQ6" s="91">
        <f t="shared" ref="BQ6:BQ69" si="7">+R6+AY6</f>
        <v>0</v>
      </c>
      <c r="BR6" s="91">
        <f t="shared" ref="BR6:BR69" si="8">+S6+AZ6</f>
        <v>0</v>
      </c>
      <c r="BS6" s="91">
        <f t="shared" ref="BS6:BS69" si="9">+T6+BA6</f>
        <v>0</v>
      </c>
      <c r="BT6" s="91">
        <f t="shared" ref="BT6:BT69" si="10">+U6+BB6</f>
        <v>0</v>
      </c>
      <c r="BU6" s="91">
        <f t="shared" ref="BU6:BU69" si="11">+I6+BC6</f>
        <v>0</v>
      </c>
      <c r="BV6" s="91">
        <f t="shared" ref="BV6:BV69" si="12">+J6+BD6</f>
        <v>0</v>
      </c>
      <c r="BW6" s="91">
        <f t="shared" ref="BW6:BW69" si="13">+F6+BG6</f>
        <v>0</v>
      </c>
      <c r="BX6" s="91">
        <f t="shared" ref="BX6:BX69" si="14">+G6+BH6</f>
        <v>0</v>
      </c>
      <c r="BY6" s="91">
        <f t="shared" ref="BY6:BY69" si="15">+H6+BI6</f>
        <v>0</v>
      </c>
      <c r="BZ6" s="91">
        <f t="shared" ref="BZ6:BZ69" si="16">+L6+BJ6</f>
        <v>0</v>
      </c>
      <c r="CA6" s="91">
        <f t="shared" ref="CA6:CA69" si="17">+M6+BK6</f>
        <v>0</v>
      </c>
      <c r="CB6" s="91">
        <f t="shared" ref="CB6:CB69" si="18">+N6+BL6</f>
        <v>0</v>
      </c>
      <c r="CC6" s="91">
        <f t="shared" ref="CC6:CC69" si="19">+O6+BM6</f>
        <v>0</v>
      </c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</row>
    <row r="7" spans="1:115">
      <c r="A7" s="50" t="s">
        <v>88</v>
      </c>
      <c r="B7" s="91">
        <f t="shared" si="3"/>
        <v>0</v>
      </c>
      <c r="C7" s="91">
        <f t="shared" si="4"/>
        <v>0</v>
      </c>
      <c r="D7" s="91">
        <f>SUM(SUM!W18,SUM!AA18,SUM!AE18,SUM!AI18)</f>
        <v>0</v>
      </c>
      <c r="E7" s="91">
        <f>SUM(SUM!X18,SUM!AB18,SUM!AF18,SUM!AJ18)</f>
        <v>0</v>
      </c>
      <c r="F7" s="91">
        <f>+SUM(SUM!AY18,SUM!BD18,SUM!BN18,SUM!BS18,SUM!BI18)</f>
        <v>0</v>
      </c>
      <c r="G7" s="91">
        <f>+SUM(SUM!AZ18,SUM!BE18,SUM!BO18,SUM!BT18,SUM!BJ18)</f>
        <v>0</v>
      </c>
      <c r="H7" s="91">
        <f>+SUM(SUM!BA18,SUM!BF18,SUM!BP18,SUM!BU18,SUM!BK18)</f>
        <v>0</v>
      </c>
      <c r="I7" s="91">
        <f>+SUM(SUM!CG18,SUM!CK18,SUM!CO18)</f>
        <v>0</v>
      </c>
      <c r="J7" s="91">
        <f>+SUM(SUM!CH18,SUM!CL18,SUM!CP18)</f>
        <v>0</v>
      </c>
      <c r="K7" s="91">
        <f>SUM(SUM!DA18,SUM!DD18,SUM!DG18,SUM!DJ18,SUM!DM18)</f>
        <v>0</v>
      </c>
      <c r="L7" s="91">
        <f>+SUM(SUM!DP18,SUM!DV18,SUM!EB18,SUM!EH18,SUM!EN18)</f>
        <v>0</v>
      </c>
      <c r="M7" s="91">
        <f>+SUM(SUM!DQ18,SUM!DW18,SUM!EC18,SUM!EI18,SUM!EO18)</f>
        <v>0</v>
      </c>
      <c r="N7" s="91">
        <f>+SUM(SUM!DR18,SUM!DX18,SUM!ED18,SUM!EJ18,SUM!EP18)</f>
        <v>0</v>
      </c>
      <c r="O7" s="91">
        <f>+SUM(SUM!DS18,SUM!DY18,SUM!EE18,SUM!EK18,SUM!EQ18)</f>
        <v>0</v>
      </c>
      <c r="P7" s="91">
        <f>+SUM(SUM!EZ18,SUM!FD18,SUM!FH18,SUM!FL18)</f>
        <v>0</v>
      </c>
      <c r="Q7" s="91">
        <f>+SUM(SUM!FA18,SUM!FE18,SUM!FI18,SUM!FM18)</f>
        <v>0</v>
      </c>
      <c r="R7" s="91">
        <f>+SUM(SUM!FT18,SUM!FZ18,SUM!GF18)</f>
        <v>0</v>
      </c>
      <c r="S7" s="91">
        <f>+SUM(SUM!FU18,SUM!GA18,SUM!GG18)</f>
        <v>0</v>
      </c>
      <c r="T7" s="91">
        <f>+SUM(SUM!FV18,SUM!GB18,SUM!GH18)</f>
        <v>0</v>
      </c>
      <c r="U7" s="91">
        <f>+SUM(SUM!FW18,SUM!GC18,SUM!GI18)</f>
        <v>0</v>
      </c>
      <c r="V7" s="91">
        <f>+SUM(SUM!GV18,SUM!GY18,SUM!HB18,SUM!HE18,SUM!HH18)</f>
        <v>0</v>
      </c>
      <c r="W7" s="91">
        <f>+SUM(SUM!HS18,SUM!HW18,SUM!IA18,SUM!IE18,SUM!HO18)</f>
        <v>0</v>
      </c>
      <c r="X7" s="91">
        <f>+SUM(SUM!HP18,SUM!HT18,SUM!HX18,SUM!IB18,SUM!IF18)</f>
        <v>0</v>
      </c>
      <c r="Y7" s="91">
        <f>+SUM(SUM!IM18,SUM!IQ18,SUM!IU18,SUM!IY18,SUM!II18)</f>
        <v>0</v>
      </c>
      <c r="Z7" s="91">
        <f>+SUM(SUM!IN18,SUM!IR18,SUM!IV18,SUM!IZ18,SUM!IJ18)</f>
        <v>0</v>
      </c>
      <c r="AA7" s="91">
        <f>+SUM(SUM!JG18,SUM!JK18,SUM!JO18,SUM!JS18,SUM!JC18)</f>
        <v>0</v>
      </c>
      <c r="AB7" s="91">
        <f>+SUM(SUM!JH18,SUM!JL18,SUM!JP18,SUM!JT18,SUM!JD18)</f>
        <v>0</v>
      </c>
      <c r="AC7" s="91">
        <f>+SUM(SUM!KA18)</f>
        <v>0</v>
      </c>
      <c r="AD7" s="91">
        <f>+SUM(SUM!KB18)</f>
        <v>0</v>
      </c>
      <c r="AE7" s="91">
        <f>+SUM(SUM!KC18)</f>
        <v>0</v>
      </c>
      <c r="AF7" s="91">
        <f>SUM((SUM!KF18,SUM!KI18,SUM!KL18,SUM!KO18,SUM!KR18))</f>
        <v>0</v>
      </c>
      <c r="AG7" s="91">
        <f>SUM(SUM!KU18,SUM!KZ18,SUM!LE18,SUM!LJ18)</f>
        <v>0</v>
      </c>
      <c r="AH7" s="91">
        <f>SUM(SUM!KV18,SUM!LA18,SUM!LF18,SUM!LK18)</f>
        <v>0</v>
      </c>
      <c r="AI7" s="91">
        <f>SUM(SUM!KW18,SUM!LB18,SUM!LG18,SUM!LL18)</f>
        <v>0</v>
      </c>
      <c r="AJ7" s="91">
        <f>SUM(SUM!LO18,SUM!LT18,SUM!LY18,SUM!MD18,SUM!MI18,SUM!MN18,SUM!MS18)</f>
        <v>0</v>
      </c>
      <c r="AK7" s="91">
        <f>SUM(SUM!LP18,SUM!LU18,SUM!LZ18,SUM!ME18,SUM!MJ18,SUM!MO18,SUM!MT18)</f>
        <v>0</v>
      </c>
      <c r="AL7" s="91">
        <f>SUM(SUM!LQ18,SUM!LV18,SUM!MA18,SUM!MF18,SUM!MK18,SUM!MP18,SUM!MU18)</f>
        <v>0</v>
      </c>
      <c r="AM7" s="91">
        <f>SUM(SUM!MY18,SUM!NB18)</f>
        <v>0</v>
      </c>
      <c r="AN7" s="91"/>
      <c r="AO7" s="91">
        <f>+SUM(SUM!AM18,SUM!AQ18)</f>
        <v>0</v>
      </c>
      <c r="AP7" s="91">
        <f>+SUM(SUM!AN18,SUM!AR18)</f>
        <v>0</v>
      </c>
      <c r="AQ7" s="91">
        <f>+SUM!AU18</f>
        <v>0</v>
      </c>
      <c r="AR7" s="91">
        <f>+SUM!AV18</f>
        <v>0</v>
      </c>
      <c r="AS7" s="91">
        <f>+SUM!GR18</f>
        <v>0</v>
      </c>
      <c r="AT7" s="91">
        <f>+SUM!GS18</f>
        <v>0</v>
      </c>
      <c r="AU7" s="91">
        <f>+SUM(SUM!HK18)</f>
        <v>0</v>
      </c>
      <c r="AV7" s="91">
        <f>+SUM(SUM!HL18)</f>
        <v>0</v>
      </c>
      <c r="AW7" s="91">
        <f>+SUM(SUM!FP18)</f>
        <v>0</v>
      </c>
      <c r="AX7" s="91">
        <f>+SUM(SUM!FQ18)</f>
        <v>0</v>
      </c>
      <c r="AY7" s="91">
        <f>+SUM(SUM!GL18)</f>
        <v>0</v>
      </c>
      <c r="AZ7" s="91">
        <f>+SUM(SUM!GM18)</f>
        <v>0</v>
      </c>
      <c r="BA7" s="91">
        <f>+SUM(SUM!GN18)</f>
        <v>0</v>
      </c>
      <c r="BB7" s="91">
        <f>+SUM(SUM!GO18)</f>
        <v>0</v>
      </c>
      <c r="BC7" s="91">
        <f>+SUM(SUM!CS18,SUM!CW18)</f>
        <v>0</v>
      </c>
      <c r="BD7" s="91">
        <f>+SUM(SUM!CT18,SUM!CX18)</f>
        <v>0</v>
      </c>
      <c r="BE7" s="91">
        <f>+SUM(SUM!JW18)</f>
        <v>0</v>
      </c>
      <c r="BF7" s="91">
        <f>+SUM(SUM!JX18)</f>
        <v>0</v>
      </c>
      <c r="BG7" s="91">
        <f>+SUM(SUM!BX18,SUM!CB18)</f>
        <v>0</v>
      </c>
      <c r="BH7" s="91">
        <f>+SUM(SUM!BY18,SUM!CC18)</f>
        <v>0</v>
      </c>
      <c r="BI7" s="91">
        <f>+SUM(SUM!CD18)</f>
        <v>0</v>
      </c>
      <c r="BJ7" s="91">
        <f>+SUM(SUM!ET18)</f>
        <v>0</v>
      </c>
      <c r="BK7" s="91">
        <f>+SUM(SUM!EU18)</f>
        <v>0</v>
      </c>
      <c r="BL7" s="91">
        <f>+SUM(SUM!EV18)</f>
        <v>0</v>
      </c>
      <c r="BM7" s="91">
        <f>+SUM(SUM!EW18)</f>
        <v>0</v>
      </c>
      <c r="BN7" s="91"/>
      <c r="BO7" s="91">
        <f t="shared" si="5"/>
        <v>0</v>
      </c>
      <c r="BP7" s="91">
        <f t="shared" si="6"/>
        <v>0</v>
      </c>
      <c r="BQ7" s="91">
        <f t="shared" si="7"/>
        <v>0</v>
      </c>
      <c r="BR7" s="91">
        <f t="shared" si="8"/>
        <v>0</v>
      </c>
      <c r="BS7" s="91">
        <f t="shared" si="9"/>
        <v>0</v>
      </c>
      <c r="BT7" s="91">
        <f t="shared" si="10"/>
        <v>0</v>
      </c>
      <c r="BU7" s="91">
        <f t="shared" si="11"/>
        <v>0</v>
      </c>
      <c r="BV7" s="91">
        <f t="shared" si="12"/>
        <v>0</v>
      </c>
      <c r="BW7" s="91">
        <f t="shared" si="13"/>
        <v>0</v>
      </c>
      <c r="BX7" s="91">
        <f t="shared" si="14"/>
        <v>0</v>
      </c>
      <c r="BY7" s="91">
        <f t="shared" si="15"/>
        <v>0</v>
      </c>
      <c r="BZ7" s="91">
        <f t="shared" si="16"/>
        <v>0</v>
      </c>
      <c r="CA7" s="91">
        <f t="shared" si="17"/>
        <v>0</v>
      </c>
      <c r="CB7" s="91">
        <f t="shared" si="18"/>
        <v>0</v>
      </c>
      <c r="CC7" s="91">
        <f t="shared" si="19"/>
        <v>0</v>
      </c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</row>
    <row r="8" spans="1:115">
      <c r="A8" s="50" t="s">
        <v>89</v>
      </c>
      <c r="B8" s="91">
        <f t="shared" si="3"/>
        <v>0</v>
      </c>
      <c r="C8" s="91">
        <f t="shared" si="4"/>
        <v>496</v>
      </c>
      <c r="D8" s="91">
        <f>SUM(SUM!W19,SUM!AA19,SUM!AE19,SUM!AI19)</f>
        <v>0</v>
      </c>
      <c r="E8" s="91">
        <f>SUM(SUM!X19,SUM!AB19,SUM!AF19,SUM!AJ19)</f>
        <v>0</v>
      </c>
      <c r="F8" s="91">
        <f>+SUM(SUM!AY19,SUM!BD19,SUM!BN19,SUM!BS19,SUM!BI19)</f>
        <v>0</v>
      </c>
      <c r="G8" s="91">
        <f>+SUM(SUM!AZ19,SUM!BE19,SUM!BO19,SUM!BT19,SUM!BJ19)</f>
        <v>0</v>
      </c>
      <c r="H8" s="91">
        <f>+SUM(SUM!BA19,SUM!BF19,SUM!BP19,SUM!BU19,SUM!BK19)</f>
        <v>0</v>
      </c>
      <c r="I8" s="91">
        <f>+SUM(SUM!CG19,SUM!CK19,SUM!CO19)</f>
        <v>0</v>
      </c>
      <c r="J8" s="91">
        <f>+SUM(SUM!CH19,SUM!CL19,SUM!CP19)</f>
        <v>0</v>
      </c>
      <c r="K8" s="91">
        <f>SUM(SUM!DA19,SUM!DD19,SUM!DG19,SUM!DJ19,SUM!DM19)</f>
        <v>0</v>
      </c>
      <c r="L8" s="91">
        <f>+SUM(SUM!DP19,SUM!DV19,SUM!EB19,SUM!EH19,SUM!EN19)</f>
        <v>0</v>
      </c>
      <c r="M8" s="91">
        <f>+SUM(SUM!DQ19,SUM!DW19,SUM!EC19,SUM!EI19,SUM!EO19)</f>
        <v>0</v>
      </c>
      <c r="N8" s="91">
        <f>+SUM(SUM!DR19,SUM!DX19,SUM!ED19,SUM!EJ19,SUM!EP19)</f>
        <v>0</v>
      </c>
      <c r="O8" s="91">
        <f>+SUM(SUM!DS19,SUM!DY19,SUM!EE19,SUM!EK19,SUM!EQ19)</f>
        <v>0</v>
      </c>
      <c r="P8" s="91">
        <f>+SUM(SUM!EZ19,SUM!FD19,SUM!FH19,SUM!FL19)</f>
        <v>0</v>
      </c>
      <c r="Q8" s="91">
        <f>+SUM(SUM!FA19,SUM!FE19,SUM!FI19,SUM!FM19)</f>
        <v>0</v>
      </c>
      <c r="R8" s="91">
        <f>+SUM(SUM!FT19,SUM!FZ19,SUM!GF19)</f>
        <v>0</v>
      </c>
      <c r="S8" s="91">
        <f>+SUM(SUM!FU19,SUM!GA19,SUM!GG19)</f>
        <v>0</v>
      </c>
      <c r="T8" s="91">
        <f>+SUM(SUM!FV19,SUM!GB19,SUM!GH19)</f>
        <v>0</v>
      </c>
      <c r="U8" s="91">
        <f>+SUM(SUM!FW19,SUM!GC19,SUM!GI19)</f>
        <v>0</v>
      </c>
      <c r="V8" s="91">
        <f>+SUM(SUM!GV19,SUM!GY19,SUM!HB19,SUM!HE19,SUM!HH19)</f>
        <v>0</v>
      </c>
      <c r="W8" s="91">
        <f>+SUM(SUM!HS19,SUM!HW19,SUM!IA19,SUM!IE19,SUM!HO19)</f>
        <v>0</v>
      </c>
      <c r="X8" s="91">
        <f>+SUM(SUM!HP19,SUM!HT19,SUM!HX19,SUM!IB19,SUM!IF19)</f>
        <v>0</v>
      </c>
      <c r="Y8" s="91">
        <f>+SUM(SUM!IM19,SUM!IQ19,SUM!IU19,SUM!IY19,SUM!II19)</f>
        <v>0</v>
      </c>
      <c r="Z8" s="91">
        <f>+SUM(SUM!IN19,SUM!IR19,SUM!IV19,SUM!IZ19,SUM!IJ19)</f>
        <v>0</v>
      </c>
      <c r="AA8" s="91">
        <f>+SUM(SUM!JG19,SUM!JK19,SUM!JO19,SUM!JS19,SUM!JC19)</f>
        <v>0</v>
      </c>
      <c r="AB8" s="91">
        <f>+SUM(SUM!JH19,SUM!JL19,SUM!JP19,SUM!JT19,SUM!JD19)</f>
        <v>0</v>
      </c>
      <c r="AC8" s="91">
        <f>+SUM(SUM!KA19)</f>
        <v>0</v>
      </c>
      <c r="AD8" s="91">
        <f>+SUM(SUM!KB19)</f>
        <v>0</v>
      </c>
      <c r="AE8" s="91">
        <f>+SUM(SUM!KC19)</f>
        <v>0</v>
      </c>
      <c r="AF8" s="91">
        <f>SUM((SUM!KF19,SUM!KI19,SUM!KL19,SUM!KO19,SUM!KR19))</f>
        <v>0</v>
      </c>
      <c r="AG8" s="91">
        <f>SUM(SUM!KU19,SUM!KZ19,SUM!LE19,SUM!LJ19)</f>
        <v>0</v>
      </c>
      <c r="AH8" s="91">
        <f>SUM(SUM!KV19,SUM!LA19,SUM!LF19,SUM!LK19)</f>
        <v>0</v>
      </c>
      <c r="AI8" s="91">
        <f>SUM(SUM!KW19,SUM!LB19,SUM!LG19,SUM!LL19)</f>
        <v>0</v>
      </c>
      <c r="AJ8" s="91">
        <f>SUM(SUM!LO19,SUM!LT19,SUM!LY19,SUM!MD19,SUM!MI19,SUM!MN19,SUM!MS19)</f>
        <v>0</v>
      </c>
      <c r="AK8" s="91">
        <f>SUM(SUM!LP19,SUM!LU19,SUM!LZ19,SUM!ME19,SUM!MJ19,SUM!MO19,SUM!MT19)</f>
        <v>0</v>
      </c>
      <c r="AL8" s="91">
        <f>SUM(SUM!LQ19,SUM!LV19,SUM!MA19,SUM!MF19,SUM!MK19,SUM!MP19,SUM!MU19)</f>
        <v>0</v>
      </c>
      <c r="AM8" s="91">
        <f>SUM(SUM!MY19,SUM!NB19)</f>
        <v>0</v>
      </c>
      <c r="AN8" s="91"/>
      <c r="AO8" s="91">
        <f>+SUM(SUM!AM19,SUM!AQ19)</f>
        <v>224</v>
      </c>
      <c r="AP8" s="91">
        <f>+SUM(SUM!AN19,SUM!AR19)</f>
        <v>272</v>
      </c>
      <c r="AQ8" s="91">
        <f>+SUM!AU19</f>
        <v>0</v>
      </c>
      <c r="AR8" s="91">
        <f>+SUM!AV19</f>
        <v>0</v>
      </c>
      <c r="AS8" s="91">
        <f>+SUM!GR19</f>
        <v>0</v>
      </c>
      <c r="AT8" s="91">
        <f>+SUM!GS19</f>
        <v>0</v>
      </c>
      <c r="AU8" s="91">
        <f>+SUM(SUM!HK19)</f>
        <v>0</v>
      </c>
      <c r="AV8" s="91">
        <f>+SUM(SUM!HL19)</f>
        <v>0</v>
      </c>
      <c r="AW8" s="91">
        <f>+SUM(SUM!FP19)</f>
        <v>0</v>
      </c>
      <c r="AX8" s="91">
        <f>+SUM(SUM!FQ19)</f>
        <v>0</v>
      </c>
      <c r="AY8" s="91">
        <f>+SUM(SUM!GL19)</f>
        <v>0</v>
      </c>
      <c r="AZ8" s="91">
        <f>+SUM(SUM!GM19)</f>
        <v>0</v>
      </c>
      <c r="BA8" s="91">
        <f>+SUM(SUM!GN19)</f>
        <v>0</v>
      </c>
      <c r="BB8" s="91">
        <f>+SUM(SUM!GO19)</f>
        <v>0</v>
      </c>
      <c r="BC8" s="91">
        <f>+SUM(SUM!CS19,SUM!CW19)</f>
        <v>0</v>
      </c>
      <c r="BD8" s="91">
        <f>+SUM(SUM!CT19,SUM!CX19)</f>
        <v>0</v>
      </c>
      <c r="BE8" s="91">
        <f>+SUM(SUM!JW19)</f>
        <v>0</v>
      </c>
      <c r="BF8" s="91">
        <f>+SUM(SUM!JX19)</f>
        <v>0</v>
      </c>
      <c r="BG8" s="91">
        <f>+SUM(SUM!BX19,SUM!CB19)</f>
        <v>0</v>
      </c>
      <c r="BH8" s="91">
        <f>+SUM(SUM!BY19,SUM!CC19)</f>
        <v>0</v>
      </c>
      <c r="BI8" s="91">
        <f>+SUM(SUM!CD19)</f>
        <v>0</v>
      </c>
      <c r="BJ8" s="91">
        <f>+SUM(SUM!ET19)</f>
        <v>0</v>
      </c>
      <c r="BK8" s="91">
        <f>+SUM(SUM!EU19)</f>
        <v>0</v>
      </c>
      <c r="BL8" s="91">
        <f>+SUM(SUM!EV19)</f>
        <v>0</v>
      </c>
      <c r="BM8" s="91">
        <f>+SUM(SUM!EW19)</f>
        <v>0</v>
      </c>
      <c r="BN8" s="91"/>
      <c r="BO8" s="91">
        <f t="shared" si="5"/>
        <v>0</v>
      </c>
      <c r="BP8" s="91">
        <f t="shared" si="6"/>
        <v>0</v>
      </c>
      <c r="BQ8" s="91">
        <f t="shared" si="7"/>
        <v>0</v>
      </c>
      <c r="BR8" s="91">
        <f t="shared" si="8"/>
        <v>0</v>
      </c>
      <c r="BS8" s="91">
        <f t="shared" si="9"/>
        <v>0</v>
      </c>
      <c r="BT8" s="91">
        <f t="shared" si="10"/>
        <v>0</v>
      </c>
      <c r="BU8" s="91">
        <f t="shared" si="11"/>
        <v>0</v>
      </c>
      <c r="BV8" s="91">
        <f t="shared" si="12"/>
        <v>0</v>
      </c>
      <c r="BW8" s="91">
        <f t="shared" si="13"/>
        <v>0</v>
      </c>
      <c r="BX8" s="91">
        <f t="shared" si="14"/>
        <v>0</v>
      </c>
      <c r="BY8" s="91">
        <f t="shared" si="15"/>
        <v>0</v>
      </c>
      <c r="BZ8" s="91">
        <f t="shared" si="16"/>
        <v>0</v>
      </c>
      <c r="CA8" s="91">
        <f t="shared" si="17"/>
        <v>0</v>
      </c>
      <c r="CB8" s="91">
        <f t="shared" si="18"/>
        <v>0</v>
      </c>
      <c r="CC8" s="91">
        <f t="shared" si="19"/>
        <v>0</v>
      </c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</row>
    <row r="9" spans="1:115">
      <c r="A9" s="50" t="s">
        <v>90</v>
      </c>
      <c r="B9" s="91">
        <f t="shared" si="3"/>
        <v>0</v>
      </c>
      <c r="C9" s="91">
        <f t="shared" si="4"/>
        <v>1414</v>
      </c>
      <c r="D9" s="91">
        <f>SUM(SUM!W20,SUM!AA20,SUM!AE20,SUM!AI20)</f>
        <v>0</v>
      </c>
      <c r="E9" s="91">
        <f>SUM(SUM!X20,SUM!AB20,SUM!AF20,SUM!AJ20)</f>
        <v>0</v>
      </c>
      <c r="F9" s="91">
        <f>+SUM(SUM!AY20,SUM!BD20,SUM!BN20,SUM!BS20,SUM!BI20)</f>
        <v>0</v>
      </c>
      <c r="G9" s="91">
        <f>+SUM(SUM!AZ20,SUM!BE20,SUM!BO20,SUM!BT20,SUM!BJ20)</f>
        <v>0</v>
      </c>
      <c r="H9" s="91">
        <f>+SUM(SUM!BA20,SUM!BF20,SUM!BP20,SUM!BU20,SUM!BK20)</f>
        <v>0</v>
      </c>
      <c r="I9" s="91">
        <f>+SUM(SUM!CG20,SUM!CK20,SUM!CO20)</f>
        <v>0</v>
      </c>
      <c r="J9" s="91">
        <f>+SUM(SUM!CH20,SUM!CL20,SUM!CP20)</f>
        <v>0</v>
      </c>
      <c r="K9" s="91">
        <f>SUM(SUM!DA20,SUM!DD20,SUM!DG20,SUM!DJ20,SUM!DM20)</f>
        <v>0</v>
      </c>
      <c r="L9" s="91">
        <f>+SUM(SUM!DP20,SUM!DV20,SUM!EB20,SUM!EH20,SUM!EN20)</f>
        <v>0</v>
      </c>
      <c r="M9" s="91">
        <f>+SUM(SUM!DQ20,SUM!DW20,SUM!EC20,SUM!EI20,SUM!EO20)</f>
        <v>0</v>
      </c>
      <c r="N9" s="91">
        <f>+SUM(SUM!DR20,SUM!DX20,SUM!ED20,SUM!EJ20,SUM!EP20)</f>
        <v>0</v>
      </c>
      <c r="O9" s="91">
        <f>+SUM(SUM!DS20,SUM!DY20,SUM!EE20,SUM!EK20,SUM!EQ20)</f>
        <v>0</v>
      </c>
      <c r="P9" s="91">
        <f>+SUM(SUM!EZ20,SUM!FD20,SUM!FH20,SUM!FL20)</f>
        <v>0</v>
      </c>
      <c r="Q9" s="91">
        <f>+SUM(SUM!FA20,SUM!FE20,SUM!FI20,SUM!FM20)</f>
        <v>0</v>
      </c>
      <c r="R9" s="91">
        <f>+SUM(SUM!FT20,SUM!FZ20,SUM!GF20)</f>
        <v>0</v>
      </c>
      <c r="S9" s="91">
        <f>+SUM(SUM!FU20,SUM!GA20,SUM!GG20)</f>
        <v>0</v>
      </c>
      <c r="T9" s="91">
        <f>+SUM(SUM!FV20,SUM!GB20,SUM!GH20)</f>
        <v>0</v>
      </c>
      <c r="U9" s="91">
        <f>+SUM(SUM!FW20,SUM!GC20,SUM!GI20)</f>
        <v>0</v>
      </c>
      <c r="V9" s="91">
        <f>+SUM(SUM!GV20,SUM!GY20,SUM!HB20,SUM!HE20,SUM!HH20)</f>
        <v>0</v>
      </c>
      <c r="W9" s="91">
        <f>+SUM(SUM!HS20,SUM!HW20,SUM!IA20,SUM!IE20,SUM!HO20)</f>
        <v>0</v>
      </c>
      <c r="X9" s="91">
        <f>+SUM(SUM!HP20,SUM!HT20,SUM!HX20,SUM!IB20,SUM!IF20)</f>
        <v>0</v>
      </c>
      <c r="Y9" s="91">
        <f>+SUM(SUM!IM20,SUM!IQ20,SUM!IU20,SUM!IY20,SUM!II20)</f>
        <v>0</v>
      </c>
      <c r="Z9" s="91">
        <f>+SUM(SUM!IN20,SUM!IR20,SUM!IV20,SUM!IZ20,SUM!IJ20)</f>
        <v>0</v>
      </c>
      <c r="AA9" s="91">
        <f>+SUM(SUM!JG20,SUM!JK20,SUM!JO20,SUM!JS20,SUM!JC20)</f>
        <v>0</v>
      </c>
      <c r="AB9" s="91">
        <f>+SUM(SUM!JH20,SUM!JL20,SUM!JP20,SUM!JT20,SUM!JD20)</f>
        <v>0</v>
      </c>
      <c r="AC9" s="91">
        <f>+SUM(SUM!KA20)</f>
        <v>0</v>
      </c>
      <c r="AD9" s="91">
        <f>+SUM(SUM!KB20)</f>
        <v>0</v>
      </c>
      <c r="AE9" s="91">
        <f>+SUM(SUM!KC20)</f>
        <v>0</v>
      </c>
      <c r="AF9" s="91">
        <f>SUM((SUM!KF20,SUM!KI20,SUM!KL20,SUM!KO20,SUM!KR20))</f>
        <v>0</v>
      </c>
      <c r="AG9" s="91">
        <f>SUM(SUM!KU20,SUM!KZ20,SUM!LE20,SUM!LJ20)</f>
        <v>0</v>
      </c>
      <c r="AH9" s="91">
        <f>SUM(SUM!KV20,SUM!LA20,SUM!LF20,SUM!LK20)</f>
        <v>0</v>
      </c>
      <c r="AI9" s="91">
        <f>SUM(SUM!KW20,SUM!LB20,SUM!LG20,SUM!LL20)</f>
        <v>0</v>
      </c>
      <c r="AJ9" s="91">
        <f>SUM(SUM!LO20,SUM!LT20,SUM!LY20,SUM!MD20,SUM!MI20,SUM!MN20,SUM!MS20)</f>
        <v>0</v>
      </c>
      <c r="AK9" s="91">
        <f>SUM(SUM!LP20,SUM!LU20,SUM!LZ20,SUM!ME20,SUM!MJ20,SUM!MO20,SUM!MT20)</f>
        <v>0</v>
      </c>
      <c r="AL9" s="91">
        <f>SUM(SUM!LQ20,SUM!LV20,SUM!MA20,SUM!MF20,SUM!MK20,SUM!MP20,SUM!MU20)</f>
        <v>0</v>
      </c>
      <c r="AM9" s="91">
        <f>SUM(SUM!MY20,SUM!NB20)</f>
        <v>0</v>
      </c>
      <c r="AN9" s="91"/>
      <c r="AO9" s="91">
        <f>+SUM(SUM!AM20,SUM!AQ20)</f>
        <v>700</v>
      </c>
      <c r="AP9" s="91">
        <f>+SUM(SUM!AN20,SUM!AR20)</f>
        <v>714</v>
      </c>
      <c r="AQ9" s="96">
        <f>+SUM!AU20</f>
        <v>0</v>
      </c>
      <c r="AR9" s="96">
        <f>+SUM!AV20</f>
        <v>0</v>
      </c>
      <c r="AS9" s="96">
        <f>+SUM!GR20</f>
        <v>0</v>
      </c>
      <c r="AT9" s="96">
        <f>+SUM!GS20</f>
        <v>0</v>
      </c>
      <c r="AU9" s="96">
        <f>+SUM(SUM!HK20)</f>
        <v>0</v>
      </c>
      <c r="AV9" s="96">
        <f>+SUM(SUM!HL20)</f>
        <v>0</v>
      </c>
      <c r="AW9" s="96">
        <f>+SUM(SUM!FP20)</f>
        <v>0</v>
      </c>
      <c r="AX9" s="96">
        <f>+SUM(SUM!FQ20)</f>
        <v>0</v>
      </c>
      <c r="AY9" s="96">
        <f>+SUM(SUM!GL20)</f>
        <v>0</v>
      </c>
      <c r="AZ9" s="96">
        <f>+SUM(SUM!GM20)</f>
        <v>0</v>
      </c>
      <c r="BA9" s="96">
        <f>+SUM(SUM!GN20)</f>
        <v>0</v>
      </c>
      <c r="BB9" s="96">
        <f>+SUM(SUM!GO20)</f>
        <v>0</v>
      </c>
      <c r="BC9" s="96">
        <f>+SUM(SUM!CS20,SUM!CW20)</f>
        <v>0</v>
      </c>
      <c r="BD9" s="96">
        <f>+SUM(SUM!CT20,SUM!CX20)</f>
        <v>0</v>
      </c>
      <c r="BE9" s="96">
        <f>+SUM(SUM!JW20)</f>
        <v>0</v>
      </c>
      <c r="BF9" s="96">
        <f>+SUM(SUM!JX20)</f>
        <v>0</v>
      </c>
      <c r="BG9" s="96">
        <f>+SUM(SUM!BX20,SUM!CB20)</f>
        <v>0</v>
      </c>
      <c r="BH9" s="96">
        <f>+SUM(SUM!BY20,SUM!CC20)</f>
        <v>0</v>
      </c>
      <c r="BI9" s="96">
        <f>+SUM(SUM!CD20)</f>
        <v>0</v>
      </c>
      <c r="BJ9" s="96">
        <f>+SUM(SUM!ET20)</f>
        <v>0</v>
      </c>
      <c r="BK9" s="96">
        <f>+SUM(SUM!EU20)</f>
        <v>0</v>
      </c>
      <c r="BL9" s="96">
        <f>+SUM(SUM!EV20)</f>
        <v>0</v>
      </c>
      <c r="BM9" s="96">
        <f>+SUM(SUM!EW20)</f>
        <v>0</v>
      </c>
      <c r="BN9" s="96"/>
      <c r="BO9" s="96">
        <f t="shared" si="5"/>
        <v>0</v>
      </c>
      <c r="BP9" s="91">
        <f t="shared" si="6"/>
        <v>0</v>
      </c>
      <c r="BQ9" s="91">
        <f t="shared" si="7"/>
        <v>0</v>
      </c>
      <c r="BR9" s="91">
        <f t="shared" si="8"/>
        <v>0</v>
      </c>
      <c r="BS9" s="91">
        <f t="shared" si="9"/>
        <v>0</v>
      </c>
      <c r="BT9" s="91">
        <f t="shared" si="10"/>
        <v>0</v>
      </c>
      <c r="BU9" s="91">
        <f t="shared" si="11"/>
        <v>0</v>
      </c>
      <c r="BV9" s="91">
        <f t="shared" si="12"/>
        <v>0</v>
      </c>
      <c r="BW9" s="91">
        <f t="shared" si="13"/>
        <v>0</v>
      </c>
      <c r="BX9" s="91">
        <f t="shared" si="14"/>
        <v>0</v>
      </c>
      <c r="BY9" s="91">
        <f t="shared" si="15"/>
        <v>0</v>
      </c>
      <c r="BZ9" s="91">
        <f t="shared" si="16"/>
        <v>0</v>
      </c>
      <c r="CA9" s="91">
        <f t="shared" si="17"/>
        <v>0</v>
      </c>
      <c r="CB9" s="91">
        <f t="shared" si="18"/>
        <v>0</v>
      </c>
      <c r="CC9" s="91">
        <f t="shared" si="19"/>
        <v>0</v>
      </c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</row>
    <row r="10" spans="1:115">
      <c r="A10" s="50" t="s">
        <v>91</v>
      </c>
      <c r="B10" s="91">
        <f t="shared" si="3"/>
        <v>0</v>
      </c>
      <c r="C10" s="91">
        <f t="shared" si="4"/>
        <v>490</v>
      </c>
      <c r="D10" s="91">
        <f>SUM(SUM!W21,SUM!AA21,SUM!AE21,SUM!AI21)</f>
        <v>0</v>
      </c>
      <c r="E10" s="91">
        <f>SUM(SUM!X21,SUM!AB21,SUM!AF21,SUM!AJ21)</f>
        <v>0</v>
      </c>
      <c r="F10" s="91">
        <f>+SUM(SUM!AY21,SUM!BD21,SUM!BN21,SUM!BS21,SUM!BI21)</f>
        <v>0</v>
      </c>
      <c r="G10" s="91">
        <f>+SUM(SUM!AZ21,SUM!BE21,SUM!BO21,SUM!BT21,SUM!BJ21)</f>
        <v>0</v>
      </c>
      <c r="H10" s="91">
        <f>+SUM(SUM!BA21,SUM!BF21,SUM!BP21,SUM!BU21,SUM!BK21)</f>
        <v>0</v>
      </c>
      <c r="I10" s="91">
        <f>+SUM(SUM!CG21,SUM!CK21,SUM!CO21)</f>
        <v>0</v>
      </c>
      <c r="J10" s="91">
        <f>+SUM(SUM!CH21,SUM!CL21,SUM!CP21)</f>
        <v>0</v>
      </c>
      <c r="K10" s="91">
        <f>SUM(SUM!DA21,SUM!DD21,SUM!DG21,SUM!DJ21,SUM!DM21)</f>
        <v>0</v>
      </c>
      <c r="L10" s="91">
        <f>+SUM(SUM!DP21,SUM!DV21,SUM!EB21,SUM!EH21,SUM!EN21)</f>
        <v>0</v>
      </c>
      <c r="M10" s="91">
        <f>+SUM(SUM!DQ21,SUM!DW21,SUM!EC21,SUM!EI21,SUM!EO21)</f>
        <v>0</v>
      </c>
      <c r="N10" s="91">
        <f>+SUM(SUM!DR21,SUM!DX21,SUM!ED21,SUM!EJ21,SUM!EP21)</f>
        <v>0</v>
      </c>
      <c r="O10" s="91">
        <f>+SUM(SUM!DS21,SUM!DY21,SUM!EE21,SUM!EK21,SUM!EQ21)</f>
        <v>0</v>
      </c>
      <c r="P10" s="91">
        <f>+SUM(SUM!EZ21,SUM!FD21,SUM!FH21,SUM!FL21)</f>
        <v>0</v>
      </c>
      <c r="Q10" s="91">
        <f>+SUM(SUM!FA21,SUM!FE21,SUM!FI21,SUM!FM21)</f>
        <v>0</v>
      </c>
      <c r="R10" s="91">
        <f>+SUM(SUM!FT21,SUM!FZ21,SUM!GF21)</f>
        <v>0</v>
      </c>
      <c r="S10" s="91">
        <f>+SUM(SUM!FU21,SUM!GA21,SUM!GG21)</f>
        <v>0</v>
      </c>
      <c r="T10" s="91">
        <f>+SUM(SUM!FV21,SUM!GB21,SUM!GH21)</f>
        <v>0</v>
      </c>
      <c r="U10" s="91">
        <f>+SUM(SUM!FW21,SUM!GC21,SUM!GI21)</f>
        <v>0</v>
      </c>
      <c r="V10" s="91">
        <f>+SUM(SUM!GV21,SUM!GY21,SUM!HB21,SUM!HE21,SUM!HH21)</f>
        <v>0</v>
      </c>
      <c r="W10" s="91">
        <f>+SUM(SUM!HS21,SUM!HW21,SUM!IA21,SUM!IE21,SUM!HO21)</f>
        <v>0</v>
      </c>
      <c r="X10" s="91">
        <f>+SUM(SUM!HP21,SUM!HT21,SUM!HX21,SUM!IB21,SUM!IF21)</f>
        <v>0</v>
      </c>
      <c r="Y10" s="91">
        <f>+SUM(SUM!IM21,SUM!IQ21,SUM!IU21,SUM!IY21,SUM!II21)</f>
        <v>0</v>
      </c>
      <c r="Z10" s="91">
        <f>+SUM(SUM!IN21,SUM!IR21,SUM!IV21,SUM!IZ21,SUM!IJ21)</f>
        <v>0</v>
      </c>
      <c r="AA10" s="91">
        <f>+SUM(SUM!JG21,SUM!JK21,SUM!JO21,SUM!JS21,SUM!JC21)</f>
        <v>0</v>
      </c>
      <c r="AB10" s="91">
        <f>+SUM(SUM!JH21,SUM!JL21,SUM!JP21,SUM!JT21,SUM!JD21)</f>
        <v>0</v>
      </c>
      <c r="AC10" s="91">
        <f>+SUM(SUM!KA21)</f>
        <v>0</v>
      </c>
      <c r="AD10" s="91">
        <f>+SUM(SUM!KB21)</f>
        <v>0</v>
      </c>
      <c r="AE10" s="91">
        <f>+SUM(SUM!KC21)</f>
        <v>0</v>
      </c>
      <c r="AF10" s="91">
        <f>SUM((SUM!KF21,SUM!KI21,SUM!KL21,SUM!KO21,SUM!KR21))</f>
        <v>0</v>
      </c>
      <c r="AG10" s="91">
        <f>SUM(SUM!KU21,SUM!KZ21,SUM!LE21,SUM!LJ21)</f>
        <v>0</v>
      </c>
      <c r="AH10" s="91">
        <f>SUM(SUM!KV21,SUM!LA21,SUM!LF21,SUM!LK21)</f>
        <v>0</v>
      </c>
      <c r="AI10" s="91">
        <f>SUM(SUM!KW21,SUM!LB21,SUM!LG21,SUM!LL21)</f>
        <v>0</v>
      </c>
      <c r="AJ10" s="91">
        <f>SUM(SUM!LO21,SUM!LT21,SUM!LY21,SUM!MD21,SUM!MI21,SUM!MN21,SUM!MS21)</f>
        <v>0</v>
      </c>
      <c r="AK10" s="91">
        <f>SUM(SUM!LP21,SUM!LU21,SUM!LZ21,SUM!ME21,SUM!MJ21,SUM!MO21,SUM!MT21)</f>
        <v>0</v>
      </c>
      <c r="AL10" s="91">
        <f>SUM(SUM!LQ21,SUM!LV21,SUM!MA21,SUM!MF21,SUM!MK21,SUM!MP21,SUM!MU21)</f>
        <v>0</v>
      </c>
      <c r="AM10" s="91">
        <f>SUM(SUM!MY21,SUM!NB21)</f>
        <v>0</v>
      </c>
      <c r="AN10" s="91"/>
      <c r="AO10" s="91">
        <f>+SUM(SUM!AM21,SUM!AQ21)</f>
        <v>252</v>
      </c>
      <c r="AP10" s="91">
        <f>+SUM(SUM!AN21,SUM!AR21)</f>
        <v>238</v>
      </c>
      <c r="AQ10" s="91">
        <f>+SUM!AU21</f>
        <v>0</v>
      </c>
      <c r="AR10" s="91">
        <f>+SUM!AV21</f>
        <v>0</v>
      </c>
      <c r="AS10" s="91">
        <f>+SUM!GR21</f>
        <v>0</v>
      </c>
      <c r="AT10" s="91">
        <f>+SUM!GS21</f>
        <v>0</v>
      </c>
      <c r="AU10" s="91">
        <f>+SUM(SUM!HK21)</f>
        <v>0</v>
      </c>
      <c r="AV10" s="91">
        <f>+SUM(SUM!HL21)</f>
        <v>0</v>
      </c>
      <c r="AW10" s="91">
        <f>+SUM(SUM!FP21)</f>
        <v>0</v>
      </c>
      <c r="AX10" s="91">
        <f>+SUM(SUM!FQ21)</f>
        <v>0</v>
      </c>
      <c r="AY10" s="91">
        <f>+SUM(SUM!GL21)</f>
        <v>0</v>
      </c>
      <c r="AZ10" s="91">
        <f>+SUM(SUM!GM21)</f>
        <v>0</v>
      </c>
      <c r="BA10" s="91">
        <f>+SUM(SUM!GN21)</f>
        <v>0</v>
      </c>
      <c r="BB10" s="91">
        <f>+SUM(SUM!GO21)</f>
        <v>0</v>
      </c>
      <c r="BC10" s="91">
        <f>+SUM(SUM!CS21,SUM!CW21)</f>
        <v>0</v>
      </c>
      <c r="BD10" s="91">
        <f>+SUM(SUM!CT21,SUM!CX21)</f>
        <v>0</v>
      </c>
      <c r="BE10" s="91">
        <f>+SUM(SUM!JW21)</f>
        <v>0</v>
      </c>
      <c r="BF10" s="91">
        <f>+SUM(SUM!JX21)</f>
        <v>0</v>
      </c>
      <c r="BG10" s="91">
        <f>+SUM(SUM!BX21,SUM!CB21)</f>
        <v>0</v>
      </c>
      <c r="BH10" s="91">
        <f>+SUM(SUM!BY21,SUM!CC21)</f>
        <v>0</v>
      </c>
      <c r="BI10" s="91">
        <f>+SUM(SUM!CD21)</f>
        <v>0</v>
      </c>
      <c r="BJ10" s="91">
        <f>+SUM(SUM!ET21)</f>
        <v>0</v>
      </c>
      <c r="BK10" s="91">
        <f>+SUM(SUM!EU21)</f>
        <v>0</v>
      </c>
      <c r="BL10" s="91">
        <f>+SUM(SUM!EV21)</f>
        <v>0</v>
      </c>
      <c r="BM10" s="91">
        <f>+SUM(SUM!EW21)</f>
        <v>0</v>
      </c>
      <c r="BN10" s="91"/>
      <c r="BO10" s="91">
        <f t="shared" si="5"/>
        <v>0</v>
      </c>
      <c r="BP10" s="91">
        <f t="shared" si="6"/>
        <v>0</v>
      </c>
      <c r="BQ10" s="91">
        <f t="shared" si="7"/>
        <v>0</v>
      </c>
      <c r="BR10" s="91">
        <f t="shared" si="8"/>
        <v>0</v>
      </c>
      <c r="BS10" s="91">
        <f t="shared" si="9"/>
        <v>0</v>
      </c>
      <c r="BT10" s="91">
        <f t="shared" si="10"/>
        <v>0</v>
      </c>
      <c r="BU10" s="91">
        <f t="shared" si="11"/>
        <v>0</v>
      </c>
      <c r="BV10" s="91">
        <f t="shared" si="12"/>
        <v>0</v>
      </c>
      <c r="BW10" s="91">
        <f t="shared" si="13"/>
        <v>0</v>
      </c>
      <c r="BX10" s="91">
        <f t="shared" si="14"/>
        <v>0</v>
      </c>
      <c r="BY10" s="91">
        <f t="shared" si="15"/>
        <v>0</v>
      </c>
      <c r="BZ10" s="91">
        <f t="shared" si="16"/>
        <v>0</v>
      </c>
      <c r="CA10" s="91">
        <f t="shared" si="17"/>
        <v>0</v>
      </c>
      <c r="CB10" s="91">
        <f t="shared" si="18"/>
        <v>0</v>
      </c>
      <c r="CC10" s="91">
        <f t="shared" si="19"/>
        <v>0</v>
      </c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</row>
    <row r="11" spans="1:115">
      <c r="A11" s="50" t="s">
        <v>92</v>
      </c>
      <c r="B11" s="91">
        <f t="shared" si="3"/>
        <v>0</v>
      </c>
      <c r="C11" s="91">
        <f t="shared" si="4"/>
        <v>0</v>
      </c>
      <c r="D11" s="91">
        <f>SUM(SUM!W22,SUM!AA22,SUM!AE22,SUM!AI22)</f>
        <v>0</v>
      </c>
      <c r="E11" s="91">
        <f>SUM(SUM!X22,SUM!AB22,SUM!AF22,SUM!AJ22)</f>
        <v>0</v>
      </c>
      <c r="F11" s="91">
        <f>+SUM(SUM!AY22,SUM!BD22,SUM!BN22,SUM!BS22,SUM!BI22)</f>
        <v>0</v>
      </c>
      <c r="G11" s="91">
        <f>+SUM(SUM!AZ22,SUM!BE22,SUM!BO22,SUM!BT22,SUM!BJ22)</f>
        <v>0</v>
      </c>
      <c r="H11" s="91">
        <f>+SUM(SUM!BA22,SUM!BF22,SUM!BP22,SUM!BU22,SUM!BK22)</f>
        <v>0</v>
      </c>
      <c r="I11" s="91">
        <f>+SUM(SUM!CG22,SUM!CK22,SUM!CO22)</f>
        <v>0</v>
      </c>
      <c r="J11" s="91">
        <f>+SUM(SUM!CH22,SUM!CL22,SUM!CP22)</f>
        <v>0</v>
      </c>
      <c r="K11" s="91">
        <f>SUM(SUM!DA22,SUM!DD22,SUM!DG22,SUM!DJ22,SUM!DM22)</f>
        <v>0</v>
      </c>
      <c r="L11" s="91">
        <f>+SUM(SUM!DP22,SUM!DV22,SUM!EB22,SUM!EH22,SUM!EN22)</f>
        <v>0</v>
      </c>
      <c r="M11" s="91">
        <f>+SUM(SUM!DQ22,SUM!DW22,SUM!EC22,SUM!EI22,SUM!EO22)</f>
        <v>0</v>
      </c>
      <c r="N11" s="91">
        <f>+SUM(SUM!DR22,SUM!DX22,SUM!ED22,SUM!EJ22,SUM!EP22)</f>
        <v>0</v>
      </c>
      <c r="O11" s="91">
        <f>+SUM(SUM!DS22,SUM!DY22,SUM!EE22,SUM!EK22,SUM!EQ22)</f>
        <v>0</v>
      </c>
      <c r="P11" s="91">
        <f>+SUM(SUM!EZ22,SUM!FD22,SUM!FH22,SUM!FL22)</f>
        <v>0</v>
      </c>
      <c r="Q11" s="91">
        <f>+SUM(SUM!FA22,SUM!FE22,SUM!FI22,SUM!FM22)</f>
        <v>0</v>
      </c>
      <c r="R11" s="91">
        <f>+SUM(SUM!FT22,SUM!FZ22,SUM!GF22)</f>
        <v>0</v>
      </c>
      <c r="S11" s="91">
        <f>+SUM(SUM!FU22,SUM!GA22,SUM!GG22)</f>
        <v>0</v>
      </c>
      <c r="T11" s="91">
        <f>+SUM(SUM!FV22,SUM!GB22,SUM!GH22)</f>
        <v>0</v>
      </c>
      <c r="U11" s="91">
        <f>+SUM(SUM!FW22,SUM!GC22,SUM!GI22)</f>
        <v>0</v>
      </c>
      <c r="V11" s="91">
        <f>+SUM(SUM!GV22,SUM!GY22,SUM!HB22,SUM!HE22,SUM!HH22)</f>
        <v>0</v>
      </c>
      <c r="W11" s="91">
        <f>+SUM(SUM!HS22,SUM!HW22,SUM!IA22,SUM!IE22,SUM!HO22)</f>
        <v>0</v>
      </c>
      <c r="X11" s="91">
        <f>+SUM(SUM!HP22,SUM!HT22,SUM!HX22,SUM!IB22,SUM!IF22)</f>
        <v>0</v>
      </c>
      <c r="Y11" s="91">
        <f>+SUM(SUM!IM22,SUM!IQ22,SUM!IU22,SUM!IY22,SUM!II22)</f>
        <v>0</v>
      </c>
      <c r="Z11" s="91">
        <f>+SUM(SUM!IN22,SUM!IR22,SUM!IV22,SUM!IZ22,SUM!IJ22)</f>
        <v>0</v>
      </c>
      <c r="AA11" s="91">
        <f>+SUM(SUM!JG22,SUM!JK22,SUM!JO22,SUM!JS22,SUM!JC22)</f>
        <v>0</v>
      </c>
      <c r="AB11" s="91">
        <f>+SUM(SUM!JH22,SUM!JL22,SUM!JP22,SUM!JT22,SUM!JD22)</f>
        <v>0</v>
      </c>
      <c r="AC11" s="91">
        <f>+SUM(SUM!KA22)</f>
        <v>0</v>
      </c>
      <c r="AD11" s="91">
        <f>+SUM(SUM!KB22)</f>
        <v>0</v>
      </c>
      <c r="AE11" s="91">
        <f>+SUM(SUM!KC22)</f>
        <v>0</v>
      </c>
      <c r="AF11" s="91">
        <f>SUM((SUM!KF22,SUM!KI22,SUM!KL22,SUM!KO22,SUM!KR22))</f>
        <v>0</v>
      </c>
      <c r="AG11" s="91">
        <f>SUM(SUM!KU22,SUM!KZ22,SUM!LE22,SUM!LJ22)</f>
        <v>0</v>
      </c>
      <c r="AH11" s="91">
        <f>SUM(SUM!KV22,SUM!LA22,SUM!LF22,SUM!LK22)</f>
        <v>0</v>
      </c>
      <c r="AI11" s="91">
        <f>SUM(SUM!KW22,SUM!LB22,SUM!LG22,SUM!LL22)</f>
        <v>0</v>
      </c>
      <c r="AJ11" s="91">
        <f>SUM(SUM!LO22,SUM!LT22,SUM!LY22,SUM!MD22,SUM!MI22,SUM!MN22,SUM!MS22)</f>
        <v>0</v>
      </c>
      <c r="AK11" s="91">
        <f>SUM(SUM!LP22,SUM!LU22,SUM!LZ22,SUM!ME22,SUM!MJ22,SUM!MO22,SUM!MT22)</f>
        <v>0</v>
      </c>
      <c r="AL11" s="91">
        <f>SUM(SUM!LQ22,SUM!LV22,SUM!MA22,SUM!MF22,SUM!MK22,SUM!MP22,SUM!MU22)</f>
        <v>0</v>
      </c>
      <c r="AM11" s="91">
        <f>SUM(SUM!MY22,SUM!NB22)</f>
        <v>0</v>
      </c>
      <c r="AN11" s="91"/>
      <c r="AO11" s="91">
        <f>+SUM(SUM!AM22,SUM!AQ22)</f>
        <v>0</v>
      </c>
      <c r="AP11" s="91">
        <f>+SUM(SUM!AN22,SUM!AR22)</f>
        <v>0</v>
      </c>
      <c r="AQ11" s="91">
        <f>+SUM!AU22</f>
        <v>0</v>
      </c>
      <c r="AR11" s="91">
        <f>+SUM!AV22</f>
        <v>0</v>
      </c>
      <c r="AS11" s="91">
        <f>+SUM!GR22</f>
        <v>0</v>
      </c>
      <c r="AT11" s="91">
        <f>+SUM!GS22</f>
        <v>0</v>
      </c>
      <c r="AU11" s="91">
        <f>+SUM(SUM!HK22)</f>
        <v>0</v>
      </c>
      <c r="AV11" s="91">
        <f>+SUM(SUM!HL22)</f>
        <v>0</v>
      </c>
      <c r="AW11" s="91">
        <f>+SUM(SUM!FP22)</f>
        <v>0</v>
      </c>
      <c r="AX11" s="91">
        <f>+SUM(SUM!FQ22)</f>
        <v>0</v>
      </c>
      <c r="AY11" s="91">
        <f>+SUM(SUM!GL22)</f>
        <v>0</v>
      </c>
      <c r="AZ11" s="91">
        <f>+SUM(SUM!GM22)</f>
        <v>0</v>
      </c>
      <c r="BA11" s="91">
        <f>+SUM(SUM!GN22)</f>
        <v>0</v>
      </c>
      <c r="BB11" s="91">
        <f>+SUM(SUM!GO22)</f>
        <v>0</v>
      </c>
      <c r="BC11" s="91">
        <f>+SUM(SUM!CS22,SUM!CW22)</f>
        <v>0</v>
      </c>
      <c r="BD11" s="91">
        <f>+SUM(SUM!CT22,SUM!CX22)</f>
        <v>0</v>
      </c>
      <c r="BE11" s="91">
        <f>+SUM(SUM!JW22)</f>
        <v>0</v>
      </c>
      <c r="BF11" s="91">
        <f>+SUM(SUM!JX22)</f>
        <v>0</v>
      </c>
      <c r="BG11" s="91">
        <f>+SUM(SUM!BX22,SUM!CB22)</f>
        <v>0</v>
      </c>
      <c r="BH11" s="91">
        <f>+SUM(SUM!BY22,SUM!CC22)</f>
        <v>0</v>
      </c>
      <c r="BI11" s="91">
        <f>+SUM(SUM!CD22)</f>
        <v>0</v>
      </c>
      <c r="BJ11" s="91">
        <f>+SUM(SUM!ET22)</f>
        <v>0</v>
      </c>
      <c r="BK11" s="91">
        <f>+SUM(SUM!EU22)</f>
        <v>0</v>
      </c>
      <c r="BL11" s="91">
        <f>+SUM(SUM!EV22)</f>
        <v>0</v>
      </c>
      <c r="BM11" s="91">
        <f>+SUM(SUM!EW22)</f>
        <v>0</v>
      </c>
      <c r="BN11" s="91"/>
      <c r="BO11" s="91">
        <f t="shared" si="5"/>
        <v>0</v>
      </c>
      <c r="BP11" s="91">
        <f t="shared" si="6"/>
        <v>0</v>
      </c>
      <c r="BQ11" s="91">
        <f t="shared" si="7"/>
        <v>0</v>
      </c>
      <c r="BR11" s="91">
        <f t="shared" si="8"/>
        <v>0</v>
      </c>
      <c r="BS11" s="91">
        <f t="shared" si="9"/>
        <v>0</v>
      </c>
      <c r="BT11" s="91">
        <f t="shared" si="10"/>
        <v>0</v>
      </c>
      <c r="BU11" s="91">
        <f t="shared" si="11"/>
        <v>0</v>
      </c>
      <c r="BV11" s="91">
        <f t="shared" si="12"/>
        <v>0</v>
      </c>
      <c r="BW11" s="91">
        <f t="shared" si="13"/>
        <v>0</v>
      </c>
      <c r="BX11" s="91">
        <f t="shared" si="14"/>
        <v>0</v>
      </c>
      <c r="BY11" s="91">
        <f t="shared" si="15"/>
        <v>0</v>
      </c>
      <c r="BZ11" s="91">
        <f t="shared" si="16"/>
        <v>0</v>
      </c>
      <c r="CA11" s="91">
        <f t="shared" si="17"/>
        <v>0</v>
      </c>
      <c r="CB11" s="91">
        <f t="shared" si="18"/>
        <v>0</v>
      </c>
      <c r="CC11" s="91">
        <f t="shared" si="19"/>
        <v>0</v>
      </c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</row>
    <row r="12" spans="1:115" ht="20.25" customHeight="1">
      <c r="A12" s="50" t="s">
        <v>93</v>
      </c>
      <c r="B12" s="91">
        <f t="shared" si="3"/>
        <v>0</v>
      </c>
      <c r="C12" s="91">
        <f t="shared" si="4"/>
        <v>0</v>
      </c>
      <c r="D12" s="91">
        <f>SUM(SUM!W23,SUM!AA23,SUM!AE23,SUM!AI23)</f>
        <v>0</v>
      </c>
      <c r="E12" s="91">
        <f>SUM(SUM!X23,SUM!AB23,SUM!AF23,SUM!AJ23)</f>
        <v>0</v>
      </c>
      <c r="F12" s="91">
        <f>+SUM(SUM!AY23,SUM!BD23,SUM!BN23,SUM!BS23,SUM!BI23)</f>
        <v>0</v>
      </c>
      <c r="G12" s="91">
        <f>+SUM(SUM!AZ23,SUM!BE23,SUM!BO23,SUM!BT23,SUM!BJ23)</f>
        <v>0</v>
      </c>
      <c r="H12" s="91">
        <f>+SUM(SUM!BA23,SUM!BF23,SUM!BP23,SUM!BU23,SUM!BK23)</f>
        <v>0</v>
      </c>
      <c r="I12" s="91">
        <f>+SUM(SUM!CG23,SUM!CK23,SUM!CO23)</f>
        <v>0</v>
      </c>
      <c r="J12" s="91">
        <f>+SUM(SUM!CH23,SUM!CL23,SUM!CP23)</f>
        <v>0</v>
      </c>
      <c r="K12" s="91">
        <f>SUM(SUM!DA23,SUM!DD23,SUM!DG23,SUM!DJ23,SUM!DM23)</f>
        <v>0</v>
      </c>
      <c r="L12" s="91">
        <f>+SUM(SUM!DP23,SUM!DV23,SUM!EB23,SUM!EH23,SUM!EN23)</f>
        <v>0</v>
      </c>
      <c r="M12" s="91">
        <f>+SUM(SUM!DQ23,SUM!DW23,SUM!EC23,SUM!EI23,SUM!EO23)</f>
        <v>0</v>
      </c>
      <c r="N12" s="91">
        <f>+SUM(SUM!DR23,SUM!DX23,SUM!ED23,SUM!EJ23,SUM!EP23)</f>
        <v>0</v>
      </c>
      <c r="O12" s="91">
        <f>+SUM(SUM!DS23,SUM!DY23,SUM!EE23,SUM!EK23,SUM!EQ23)</f>
        <v>0</v>
      </c>
      <c r="P12" s="91">
        <f>+SUM(SUM!EZ23,SUM!FD23,SUM!FH23,SUM!FL23)</f>
        <v>0</v>
      </c>
      <c r="Q12" s="91">
        <f>+SUM(SUM!FA23,SUM!FE23,SUM!FI23,SUM!FM23)</f>
        <v>0</v>
      </c>
      <c r="R12" s="91">
        <f>+SUM(SUM!FT23,SUM!FZ23,SUM!GF23)</f>
        <v>0</v>
      </c>
      <c r="S12" s="91">
        <f>+SUM(SUM!FU23,SUM!GA23,SUM!GG23)</f>
        <v>0</v>
      </c>
      <c r="T12" s="91">
        <f>+SUM(SUM!FV23,SUM!GB23,SUM!GH23)</f>
        <v>0</v>
      </c>
      <c r="U12" s="91">
        <f>+SUM(SUM!FW23,SUM!GC23,SUM!GI23)</f>
        <v>0</v>
      </c>
      <c r="V12" s="91">
        <f>+SUM(SUM!GV23,SUM!GY23,SUM!HB23,SUM!HE23,SUM!HH23)</f>
        <v>0</v>
      </c>
      <c r="W12" s="91">
        <f>+SUM(SUM!HS23,SUM!HW23,SUM!IA23,SUM!IE23,SUM!HO23)</f>
        <v>0</v>
      </c>
      <c r="X12" s="91">
        <f>+SUM(SUM!HP23,SUM!HT23,SUM!HX23,SUM!IB23,SUM!IF23)</f>
        <v>0</v>
      </c>
      <c r="Y12" s="91">
        <f>+SUM(SUM!IM23,SUM!IQ23,SUM!IU23,SUM!IY23,SUM!II23)</f>
        <v>0</v>
      </c>
      <c r="Z12" s="91">
        <f>+SUM(SUM!IN23,SUM!IR23,SUM!IV23,SUM!IZ23,SUM!IJ23)</f>
        <v>0</v>
      </c>
      <c r="AA12" s="91">
        <f>+SUM(SUM!JG23,SUM!JK23,SUM!JO23,SUM!JS23,SUM!JC23)</f>
        <v>0</v>
      </c>
      <c r="AB12" s="91">
        <f>+SUM(SUM!JH23,SUM!JL23,SUM!JP23,SUM!JT23,SUM!JD23)</f>
        <v>0</v>
      </c>
      <c r="AC12" s="91">
        <f>+SUM(SUM!KA23)</f>
        <v>0</v>
      </c>
      <c r="AD12" s="91">
        <f>+SUM(SUM!KB23)</f>
        <v>0</v>
      </c>
      <c r="AE12" s="91">
        <f>+SUM(SUM!KC23)</f>
        <v>0</v>
      </c>
      <c r="AF12" s="91">
        <f>SUM((SUM!KF23,SUM!KI23,SUM!KL23,SUM!KO23,SUM!KR23))</f>
        <v>0</v>
      </c>
      <c r="AG12" s="91">
        <f>SUM(SUM!KU23,SUM!KZ23,SUM!LE23,SUM!LJ23)</f>
        <v>0</v>
      </c>
      <c r="AH12" s="91">
        <f>SUM(SUM!KV23,SUM!LA23,SUM!LF23,SUM!LK23)</f>
        <v>0</v>
      </c>
      <c r="AI12" s="91">
        <f>SUM(SUM!KW23,SUM!LB23,SUM!LG23,SUM!LL23)</f>
        <v>0</v>
      </c>
      <c r="AJ12" s="91">
        <f>SUM(SUM!LO23,SUM!LT23,SUM!LY23,SUM!MD23,SUM!MI23,SUM!MN23,SUM!MS23)</f>
        <v>0</v>
      </c>
      <c r="AK12" s="91">
        <f>SUM(SUM!LP23,SUM!LU23,SUM!LZ23,SUM!ME23,SUM!MJ23,SUM!MO23,SUM!MT23)</f>
        <v>0</v>
      </c>
      <c r="AL12" s="91">
        <f>SUM(SUM!LQ23,SUM!LV23,SUM!MA23,SUM!MF23,SUM!MK23,SUM!MP23,SUM!MU23)</f>
        <v>0</v>
      </c>
      <c r="AM12" s="91">
        <f>SUM(SUM!MY23,SUM!NB23)</f>
        <v>0</v>
      </c>
      <c r="AN12" s="91"/>
      <c r="AO12" s="91">
        <f>+SUM(SUM!AM23,SUM!AQ23)</f>
        <v>0</v>
      </c>
      <c r="AP12" s="91">
        <f>+SUM(SUM!AN23,SUM!AR23)</f>
        <v>0</v>
      </c>
      <c r="AQ12" s="91">
        <f>+SUM!AU23</f>
        <v>0</v>
      </c>
      <c r="AR12" s="91">
        <f>+SUM!AV23</f>
        <v>0</v>
      </c>
      <c r="AS12" s="91">
        <f>+SUM!GR23</f>
        <v>0</v>
      </c>
      <c r="AT12" s="91">
        <f>+SUM!GS23</f>
        <v>0</v>
      </c>
      <c r="AU12" s="91">
        <f>+SUM(SUM!HK23)</f>
        <v>0</v>
      </c>
      <c r="AV12" s="91">
        <f>+SUM(SUM!HL23)</f>
        <v>0</v>
      </c>
      <c r="AW12" s="91">
        <f>+SUM(SUM!FP23)</f>
        <v>0</v>
      </c>
      <c r="AX12" s="91">
        <f>+SUM(SUM!FQ23)</f>
        <v>0</v>
      </c>
      <c r="AY12" s="91">
        <f>+SUM(SUM!GL23)</f>
        <v>0</v>
      </c>
      <c r="AZ12" s="91">
        <f>+SUM(SUM!GM23)</f>
        <v>0</v>
      </c>
      <c r="BA12" s="91">
        <f>+SUM(SUM!GN23)</f>
        <v>0</v>
      </c>
      <c r="BB12" s="91">
        <f>+SUM(SUM!GO23)</f>
        <v>0</v>
      </c>
      <c r="BC12" s="91">
        <f>+SUM(SUM!CS23,SUM!CW23)</f>
        <v>0</v>
      </c>
      <c r="BD12" s="91">
        <f>+SUM(SUM!CT23,SUM!CX23)</f>
        <v>0</v>
      </c>
      <c r="BE12" s="91">
        <f>+SUM(SUM!JW23)</f>
        <v>0</v>
      </c>
      <c r="BF12" s="91">
        <f>+SUM(SUM!JX23)</f>
        <v>0</v>
      </c>
      <c r="BG12" s="91">
        <f>+SUM(SUM!BX23,SUM!CB23)</f>
        <v>0</v>
      </c>
      <c r="BH12" s="91">
        <f>+SUM(SUM!BY23,SUM!CC23)</f>
        <v>0</v>
      </c>
      <c r="BI12" s="91">
        <f>+SUM(SUM!CD23)</f>
        <v>0</v>
      </c>
      <c r="BJ12" s="91">
        <f>+SUM(SUM!ET23)</f>
        <v>0</v>
      </c>
      <c r="BK12" s="91">
        <f>+SUM(SUM!EU23)</f>
        <v>0</v>
      </c>
      <c r="BL12" s="91">
        <f>+SUM(SUM!EV23)</f>
        <v>0</v>
      </c>
      <c r="BM12" s="91">
        <f>+SUM(SUM!EW23)</f>
        <v>0</v>
      </c>
      <c r="BN12" s="91"/>
      <c r="BO12" s="91">
        <f t="shared" si="5"/>
        <v>0</v>
      </c>
      <c r="BP12" s="91">
        <f t="shared" si="6"/>
        <v>0</v>
      </c>
      <c r="BQ12" s="91">
        <f t="shared" si="7"/>
        <v>0</v>
      </c>
      <c r="BR12" s="91">
        <f t="shared" si="8"/>
        <v>0</v>
      </c>
      <c r="BS12" s="91">
        <f t="shared" si="9"/>
        <v>0</v>
      </c>
      <c r="BT12" s="91">
        <f t="shared" si="10"/>
        <v>0</v>
      </c>
      <c r="BU12" s="91">
        <f t="shared" si="11"/>
        <v>0</v>
      </c>
      <c r="BV12" s="91">
        <f t="shared" si="12"/>
        <v>0</v>
      </c>
      <c r="BW12" s="91">
        <f t="shared" si="13"/>
        <v>0</v>
      </c>
      <c r="BX12" s="91">
        <f t="shared" si="14"/>
        <v>0</v>
      </c>
      <c r="BY12" s="91">
        <f t="shared" si="15"/>
        <v>0</v>
      </c>
      <c r="BZ12" s="91">
        <f t="shared" si="16"/>
        <v>0</v>
      </c>
      <c r="CA12" s="91">
        <f t="shared" si="17"/>
        <v>0</v>
      </c>
      <c r="CB12" s="91">
        <f t="shared" si="18"/>
        <v>0</v>
      </c>
      <c r="CC12" s="91">
        <f t="shared" si="19"/>
        <v>0</v>
      </c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</row>
    <row r="13" spans="1:115">
      <c r="A13" s="50" t="s">
        <v>94</v>
      </c>
      <c r="B13" s="91">
        <f t="shared" si="3"/>
        <v>936</v>
      </c>
      <c r="C13" s="91">
        <f t="shared" si="4"/>
        <v>936</v>
      </c>
      <c r="D13" s="91">
        <f>SUM(SUM!W24,SUM!AA24,SUM!AE24,SUM!AI24)</f>
        <v>0</v>
      </c>
      <c r="E13" s="91">
        <f>SUM(SUM!X24,SUM!AB24,SUM!AF24,SUM!AJ24)</f>
        <v>0</v>
      </c>
      <c r="F13" s="91">
        <f>+SUM(SUM!AY24,SUM!BD24,SUM!BN24,SUM!BS24,SUM!BI24)</f>
        <v>312</v>
      </c>
      <c r="G13" s="91">
        <f>+SUM(SUM!AZ24,SUM!BE24,SUM!BO24,SUM!BT24,SUM!BJ24)</f>
        <v>312</v>
      </c>
      <c r="H13" s="91">
        <f>+SUM(SUM!BA24,SUM!BF24,SUM!BP24,SUM!BU24,SUM!BK24)</f>
        <v>312</v>
      </c>
      <c r="I13" s="91">
        <f>+SUM(SUM!CG24,SUM!CK24,SUM!CO24)</f>
        <v>0</v>
      </c>
      <c r="J13" s="91">
        <f>+SUM(SUM!CH24,SUM!CL24,SUM!CP24)</f>
        <v>0</v>
      </c>
      <c r="K13" s="91">
        <f>SUM(SUM!DA24,SUM!DD24,SUM!DG24,SUM!DJ24,SUM!DM24)</f>
        <v>0</v>
      </c>
      <c r="L13" s="91">
        <f>+SUM(SUM!DP24,SUM!DV24,SUM!EB24,SUM!EH24,SUM!EN24)</f>
        <v>0</v>
      </c>
      <c r="M13" s="91">
        <f>+SUM(SUM!DQ24,SUM!DW24,SUM!EC24,SUM!EI24,SUM!EO24)</f>
        <v>0</v>
      </c>
      <c r="N13" s="91">
        <f>+SUM(SUM!DR24,SUM!DX24,SUM!ED24,SUM!EJ24,SUM!EP24)</f>
        <v>0</v>
      </c>
      <c r="O13" s="91">
        <f>+SUM(SUM!DS24,SUM!DY24,SUM!EE24,SUM!EK24,SUM!EQ24)</f>
        <v>0</v>
      </c>
      <c r="P13" s="91">
        <f>+SUM(SUM!EZ24,SUM!FD24,SUM!FH24,SUM!FL24)</f>
        <v>0</v>
      </c>
      <c r="Q13" s="91">
        <f>+SUM(SUM!FA24,SUM!FE24,SUM!FI24,SUM!FM24)</f>
        <v>0</v>
      </c>
      <c r="R13" s="91">
        <f>+SUM(SUM!FT24,SUM!FZ24,SUM!GF24)</f>
        <v>0</v>
      </c>
      <c r="S13" s="91">
        <f>+SUM(SUM!FU24,SUM!GA24,SUM!GG24)</f>
        <v>0</v>
      </c>
      <c r="T13" s="91">
        <f>+SUM(SUM!FV24,SUM!GB24,SUM!GH24)</f>
        <v>0</v>
      </c>
      <c r="U13" s="91">
        <f>+SUM(SUM!FW24,SUM!GC24,SUM!GI24)</f>
        <v>0</v>
      </c>
      <c r="V13" s="91">
        <f>+SUM(SUM!GV24,SUM!GY24,SUM!HB24,SUM!HE24,SUM!HH24)</f>
        <v>0</v>
      </c>
      <c r="W13" s="91">
        <f>+SUM(SUM!HS24,SUM!HW24,SUM!IA24,SUM!IE24,SUM!HO24)</f>
        <v>0</v>
      </c>
      <c r="X13" s="91">
        <f>+SUM(SUM!HP24,SUM!HT24,SUM!HX24,SUM!IB24,SUM!IF24)</f>
        <v>0</v>
      </c>
      <c r="Y13" s="91">
        <f>+SUM(SUM!IM24,SUM!IQ24,SUM!IU24,SUM!IY24,SUM!II24)</f>
        <v>0</v>
      </c>
      <c r="Z13" s="91">
        <f>+SUM(SUM!IN24,SUM!IR24,SUM!IV24,SUM!IZ24,SUM!IJ24)</f>
        <v>0</v>
      </c>
      <c r="AA13" s="91">
        <f>+SUM(SUM!JG24,SUM!JK24,SUM!JO24,SUM!JS24,SUM!JC24)</f>
        <v>0</v>
      </c>
      <c r="AB13" s="91">
        <f>+SUM(SUM!JH24,SUM!JL24,SUM!JP24,SUM!JT24,SUM!JD24)</f>
        <v>0</v>
      </c>
      <c r="AC13" s="91">
        <f>+SUM(SUM!KA24)</f>
        <v>0</v>
      </c>
      <c r="AD13" s="91">
        <f>+SUM(SUM!KB24)</f>
        <v>0</v>
      </c>
      <c r="AE13" s="91">
        <f>+SUM(SUM!KC24)</f>
        <v>0</v>
      </c>
      <c r="AF13" s="91">
        <f>SUM((SUM!KF24,SUM!KI24,SUM!KL24,SUM!KO24,SUM!KR24))</f>
        <v>0</v>
      </c>
      <c r="AG13" s="91">
        <f>SUM(SUM!KU24,SUM!KZ24,SUM!LE24,SUM!LJ24)</f>
        <v>0</v>
      </c>
      <c r="AH13" s="91">
        <f>SUM(SUM!KV24,SUM!LA24,SUM!LF24,SUM!LK24)</f>
        <v>0</v>
      </c>
      <c r="AI13" s="91">
        <f>SUM(SUM!KW24,SUM!LB24,SUM!LG24,SUM!LL24)</f>
        <v>0</v>
      </c>
      <c r="AJ13" s="91">
        <f>SUM(SUM!LO24,SUM!LT24,SUM!LY24,SUM!MD24,SUM!MI24,SUM!MN24,SUM!MS24)</f>
        <v>0</v>
      </c>
      <c r="AK13" s="91">
        <f>SUM(SUM!LP24,SUM!LU24,SUM!LZ24,SUM!ME24,SUM!MJ24,SUM!MO24,SUM!MT24)</f>
        <v>0</v>
      </c>
      <c r="AL13" s="91">
        <f>SUM(SUM!LQ24,SUM!LV24,SUM!MA24,SUM!MF24,SUM!MK24,SUM!MP24,SUM!MU24)</f>
        <v>0</v>
      </c>
      <c r="AM13" s="91">
        <f>SUM(SUM!MY24,SUM!NB24)</f>
        <v>0</v>
      </c>
      <c r="AN13" s="91"/>
      <c r="AO13" s="91">
        <f>+SUM(SUM!AM24,SUM!AQ24)</f>
        <v>0</v>
      </c>
      <c r="AP13" s="91">
        <f>+SUM(SUM!AN24,SUM!AR24)</f>
        <v>0</v>
      </c>
      <c r="AQ13" s="91">
        <f>+SUM!AU24</f>
        <v>0</v>
      </c>
      <c r="AR13" s="91">
        <f>+SUM!AV24</f>
        <v>0</v>
      </c>
      <c r="AS13" s="91">
        <f>+SUM!GR24</f>
        <v>0</v>
      </c>
      <c r="AT13" s="91">
        <f>+SUM!GS24</f>
        <v>0</v>
      </c>
      <c r="AU13" s="91">
        <f>+SUM(SUM!HK24)</f>
        <v>0</v>
      </c>
      <c r="AV13" s="91">
        <f>+SUM(SUM!HL24)</f>
        <v>0</v>
      </c>
      <c r="AW13" s="91">
        <f>+SUM(SUM!FP24)</f>
        <v>0</v>
      </c>
      <c r="AX13" s="91">
        <f>+SUM(SUM!FQ24)</f>
        <v>0</v>
      </c>
      <c r="AY13" s="91">
        <f>+SUM(SUM!GL24)</f>
        <v>0</v>
      </c>
      <c r="AZ13" s="91">
        <f>+SUM(SUM!GM24)</f>
        <v>0</v>
      </c>
      <c r="BA13" s="91">
        <f>+SUM(SUM!GN24)</f>
        <v>0</v>
      </c>
      <c r="BB13" s="91">
        <f>+SUM(SUM!GO24)</f>
        <v>0</v>
      </c>
      <c r="BC13" s="91">
        <f>+SUM(SUM!CS24,SUM!CW24)</f>
        <v>0</v>
      </c>
      <c r="BD13" s="91">
        <f>+SUM(SUM!CT24,SUM!CX24)</f>
        <v>0</v>
      </c>
      <c r="BE13" s="91">
        <f>+SUM(SUM!JW24)</f>
        <v>0</v>
      </c>
      <c r="BF13" s="91">
        <f>+SUM(SUM!JX24)</f>
        <v>0</v>
      </c>
      <c r="BG13" s="91">
        <f>+SUM(SUM!BX24,SUM!CB24)</f>
        <v>0</v>
      </c>
      <c r="BH13" s="91">
        <f>+SUM(SUM!BY24,SUM!CC24)</f>
        <v>0</v>
      </c>
      <c r="BI13" s="91">
        <f>+SUM(SUM!CD24)</f>
        <v>0</v>
      </c>
      <c r="BJ13" s="91">
        <f>+SUM(SUM!ET24)</f>
        <v>0</v>
      </c>
      <c r="BK13" s="91">
        <f>+SUM(SUM!EU24)</f>
        <v>0</v>
      </c>
      <c r="BL13" s="91">
        <f>+SUM(SUM!EV24)</f>
        <v>0</v>
      </c>
      <c r="BM13" s="91">
        <f>+SUM(SUM!EW24)</f>
        <v>0</v>
      </c>
      <c r="BN13" s="91"/>
      <c r="BO13" s="91">
        <f t="shared" si="5"/>
        <v>0</v>
      </c>
      <c r="BP13" s="91">
        <f t="shared" si="6"/>
        <v>0</v>
      </c>
      <c r="BQ13" s="91">
        <f t="shared" si="7"/>
        <v>0</v>
      </c>
      <c r="BR13" s="91">
        <f t="shared" si="8"/>
        <v>0</v>
      </c>
      <c r="BS13" s="91">
        <f t="shared" si="9"/>
        <v>0</v>
      </c>
      <c r="BT13" s="91">
        <f t="shared" si="10"/>
        <v>0</v>
      </c>
      <c r="BU13" s="91">
        <f t="shared" si="11"/>
        <v>0</v>
      </c>
      <c r="BV13" s="91">
        <f t="shared" si="12"/>
        <v>0</v>
      </c>
      <c r="BW13" s="91">
        <f t="shared" si="13"/>
        <v>312</v>
      </c>
      <c r="BX13" s="91">
        <f t="shared" si="14"/>
        <v>312</v>
      </c>
      <c r="BY13" s="91">
        <f t="shared" si="15"/>
        <v>312</v>
      </c>
      <c r="BZ13" s="91">
        <f t="shared" si="16"/>
        <v>0</v>
      </c>
      <c r="CA13" s="91">
        <f t="shared" si="17"/>
        <v>0</v>
      </c>
      <c r="CB13" s="91">
        <f t="shared" si="18"/>
        <v>0</v>
      </c>
      <c r="CC13" s="91">
        <f t="shared" si="19"/>
        <v>0</v>
      </c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</row>
    <row r="14" spans="1:115">
      <c r="A14" s="50" t="s">
        <v>95</v>
      </c>
      <c r="B14" s="91">
        <f t="shared" si="3"/>
        <v>0</v>
      </c>
      <c r="C14" s="91">
        <f t="shared" si="4"/>
        <v>0</v>
      </c>
      <c r="D14" s="91">
        <f>SUM(SUM!W25,SUM!AA25,SUM!AE25,SUM!AI25)</f>
        <v>0</v>
      </c>
      <c r="E14" s="91">
        <f>SUM(SUM!X25,SUM!AB25,SUM!AF25,SUM!AJ25)</f>
        <v>0</v>
      </c>
      <c r="F14" s="91">
        <f>+SUM(SUM!AY25,SUM!BD25,SUM!BN25,SUM!BS25,SUM!BI25)</f>
        <v>0</v>
      </c>
      <c r="G14" s="91">
        <f>+SUM(SUM!AZ25,SUM!BE25,SUM!BO25,SUM!BT25,SUM!BJ25)</f>
        <v>0</v>
      </c>
      <c r="H14" s="91">
        <f>+SUM(SUM!BA25,SUM!BF25,SUM!BP25,SUM!BU25,SUM!BK25)</f>
        <v>0</v>
      </c>
      <c r="I14" s="91">
        <f>+SUM(SUM!CG25,SUM!CK25,SUM!CO25)</f>
        <v>0</v>
      </c>
      <c r="J14" s="91">
        <f>+SUM(SUM!CH25,SUM!CL25,SUM!CP25)</f>
        <v>0</v>
      </c>
      <c r="K14" s="91">
        <f>SUM(SUM!DA25,SUM!DD25,SUM!DG25,SUM!DJ25,SUM!DM25)</f>
        <v>0</v>
      </c>
      <c r="L14" s="91">
        <f>+SUM(SUM!DP25,SUM!DV25,SUM!EB25,SUM!EH25,SUM!EN25)</f>
        <v>0</v>
      </c>
      <c r="M14" s="91">
        <f>+SUM(SUM!DQ25,SUM!DW25,SUM!EC25,SUM!EI25,SUM!EO25)</f>
        <v>0</v>
      </c>
      <c r="N14" s="91">
        <f>+SUM(SUM!DR25,SUM!DX25,SUM!ED25,SUM!EJ25,SUM!EP25)</f>
        <v>0</v>
      </c>
      <c r="O14" s="91">
        <f>+SUM(SUM!DS25,SUM!DY25,SUM!EE25,SUM!EK25,SUM!EQ25)</f>
        <v>0</v>
      </c>
      <c r="P14" s="91">
        <f>+SUM(SUM!EZ25,SUM!FD25,SUM!FH25,SUM!FL25)</f>
        <v>0</v>
      </c>
      <c r="Q14" s="91">
        <f>+SUM(SUM!FA25,SUM!FE25,SUM!FI25,SUM!FM25)</f>
        <v>0</v>
      </c>
      <c r="R14" s="91">
        <f>+SUM(SUM!FT25,SUM!FZ25,SUM!GF25)</f>
        <v>0</v>
      </c>
      <c r="S14" s="91">
        <f>+SUM(SUM!FU25,SUM!GA25,SUM!GG25)</f>
        <v>0</v>
      </c>
      <c r="T14" s="91">
        <f>+SUM(SUM!FV25,SUM!GB25,SUM!GH25)</f>
        <v>0</v>
      </c>
      <c r="U14" s="91">
        <f>+SUM(SUM!FW25,SUM!GC25,SUM!GI25)</f>
        <v>0</v>
      </c>
      <c r="V14" s="91">
        <f>+SUM(SUM!GV25,SUM!GY25,SUM!HB25,SUM!HE25,SUM!HH25)</f>
        <v>0</v>
      </c>
      <c r="W14" s="91">
        <f>+SUM(SUM!HS25,SUM!HW25,SUM!IA25,SUM!IE25,SUM!HO25)</f>
        <v>0</v>
      </c>
      <c r="X14" s="91">
        <f>+SUM(SUM!HP25,SUM!HT25,SUM!HX25,SUM!IB25,SUM!IF25)</f>
        <v>0</v>
      </c>
      <c r="Y14" s="91">
        <f>+SUM(SUM!IM25,SUM!IQ25,SUM!IU25,SUM!IY25,SUM!II25)</f>
        <v>0</v>
      </c>
      <c r="Z14" s="91">
        <f>+SUM(SUM!IN25,SUM!IR25,SUM!IV25,SUM!IZ25,SUM!IJ25)</f>
        <v>0</v>
      </c>
      <c r="AA14" s="91">
        <f>+SUM(SUM!JG25,SUM!JK25,SUM!JO25,SUM!JS25,SUM!JC25)</f>
        <v>0</v>
      </c>
      <c r="AB14" s="91">
        <f>+SUM(SUM!JH25,SUM!JL25,SUM!JP25,SUM!JT25,SUM!JD25)</f>
        <v>0</v>
      </c>
      <c r="AC14" s="91">
        <f>+SUM(SUM!KA25)</f>
        <v>0</v>
      </c>
      <c r="AD14" s="91">
        <f>+SUM(SUM!KB25)</f>
        <v>0</v>
      </c>
      <c r="AE14" s="91">
        <f>+SUM(SUM!KC25)</f>
        <v>0</v>
      </c>
      <c r="AF14" s="91">
        <f>SUM((SUM!KF25,SUM!KI25,SUM!KL25,SUM!KO25,SUM!KR25))</f>
        <v>0</v>
      </c>
      <c r="AG14" s="91">
        <f>SUM(SUM!KU25,SUM!KZ25,SUM!LE25,SUM!LJ25)</f>
        <v>0</v>
      </c>
      <c r="AH14" s="91">
        <f>SUM(SUM!KV25,SUM!LA25,SUM!LF25,SUM!LK25)</f>
        <v>0</v>
      </c>
      <c r="AI14" s="91">
        <f>SUM(SUM!KW25,SUM!LB25,SUM!LG25,SUM!LL25)</f>
        <v>0</v>
      </c>
      <c r="AJ14" s="91">
        <f>SUM(SUM!LO25,SUM!LT25,SUM!LY25,SUM!MD25,SUM!MI25,SUM!MN25,SUM!MS25)</f>
        <v>0</v>
      </c>
      <c r="AK14" s="91">
        <f>SUM(SUM!LP25,SUM!LU25,SUM!LZ25,SUM!ME25,SUM!MJ25,SUM!MO25,SUM!MT25)</f>
        <v>0</v>
      </c>
      <c r="AL14" s="91">
        <f>SUM(SUM!LQ25,SUM!LV25,SUM!MA25,SUM!MF25,SUM!MK25,SUM!MP25,SUM!MU25)</f>
        <v>0</v>
      </c>
      <c r="AM14" s="91">
        <f>SUM(SUM!MY25,SUM!NB25)</f>
        <v>0</v>
      </c>
      <c r="AN14" s="91"/>
      <c r="AO14" s="91">
        <f>+SUM(SUM!AM25,SUM!AQ25)</f>
        <v>0</v>
      </c>
      <c r="AP14" s="91">
        <f>+SUM(SUM!AN25,SUM!AR25)</f>
        <v>0</v>
      </c>
      <c r="AQ14" s="91">
        <f>+SUM!AU25</f>
        <v>0</v>
      </c>
      <c r="AR14" s="91">
        <f>+SUM!AV25</f>
        <v>0</v>
      </c>
      <c r="AS14" s="91">
        <f>+SUM!GR25</f>
        <v>0</v>
      </c>
      <c r="AT14" s="91">
        <f>+SUM!GS25</f>
        <v>0</v>
      </c>
      <c r="AU14" s="91">
        <f>+SUM(SUM!HK25)</f>
        <v>0</v>
      </c>
      <c r="AV14" s="91">
        <f>+SUM(SUM!HL25)</f>
        <v>0</v>
      </c>
      <c r="AW14" s="91">
        <f>+SUM(SUM!FP25)</f>
        <v>0</v>
      </c>
      <c r="AX14" s="91">
        <f>+SUM(SUM!FQ25)</f>
        <v>0</v>
      </c>
      <c r="AY14" s="91">
        <f>+SUM(SUM!GL25)</f>
        <v>0</v>
      </c>
      <c r="AZ14" s="91">
        <f>+SUM(SUM!GM25)</f>
        <v>0</v>
      </c>
      <c r="BA14" s="91">
        <f>+SUM(SUM!GN25)</f>
        <v>0</v>
      </c>
      <c r="BB14" s="91">
        <f>+SUM(SUM!GO25)</f>
        <v>0</v>
      </c>
      <c r="BC14" s="91">
        <f>+SUM(SUM!CS25,SUM!CW25)</f>
        <v>0</v>
      </c>
      <c r="BD14" s="91">
        <f>+SUM(SUM!CT25,SUM!CX25)</f>
        <v>0</v>
      </c>
      <c r="BE14" s="91">
        <f>+SUM(SUM!JW25)</f>
        <v>0</v>
      </c>
      <c r="BF14" s="91">
        <f>+SUM(SUM!JX25)</f>
        <v>0</v>
      </c>
      <c r="BG14" s="91">
        <f>+SUM(SUM!BX25,SUM!CB25)</f>
        <v>0</v>
      </c>
      <c r="BH14" s="91">
        <f>+SUM(SUM!BY25,SUM!CC25)</f>
        <v>0</v>
      </c>
      <c r="BI14" s="91">
        <f>+SUM(SUM!CD25)</f>
        <v>0</v>
      </c>
      <c r="BJ14" s="91">
        <f>+SUM(SUM!ET25)</f>
        <v>0</v>
      </c>
      <c r="BK14" s="91">
        <f>+SUM(SUM!EU25)</f>
        <v>0</v>
      </c>
      <c r="BL14" s="91">
        <f>+SUM(SUM!EV25)</f>
        <v>0</v>
      </c>
      <c r="BM14" s="91">
        <f>+SUM(SUM!EW25)</f>
        <v>0</v>
      </c>
      <c r="BN14" s="91"/>
      <c r="BO14" s="91">
        <f t="shared" si="5"/>
        <v>0</v>
      </c>
      <c r="BP14" s="91">
        <f t="shared" si="6"/>
        <v>0</v>
      </c>
      <c r="BQ14" s="91">
        <f t="shared" si="7"/>
        <v>0</v>
      </c>
      <c r="BR14" s="91">
        <f t="shared" si="8"/>
        <v>0</v>
      </c>
      <c r="BS14" s="91">
        <f t="shared" si="9"/>
        <v>0</v>
      </c>
      <c r="BT14" s="91">
        <f t="shared" si="10"/>
        <v>0</v>
      </c>
      <c r="BU14" s="91">
        <f t="shared" si="11"/>
        <v>0</v>
      </c>
      <c r="BV14" s="91">
        <f t="shared" si="12"/>
        <v>0</v>
      </c>
      <c r="BW14" s="91">
        <f t="shared" si="13"/>
        <v>0</v>
      </c>
      <c r="BX14" s="91">
        <f t="shared" si="14"/>
        <v>0</v>
      </c>
      <c r="BY14" s="91">
        <f t="shared" si="15"/>
        <v>0</v>
      </c>
      <c r="BZ14" s="91">
        <f t="shared" si="16"/>
        <v>0</v>
      </c>
      <c r="CA14" s="91">
        <f t="shared" si="17"/>
        <v>0</v>
      </c>
      <c r="CB14" s="91">
        <f t="shared" si="18"/>
        <v>0</v>
      </c>
      <c r="CC14" s="91">
        <f t="shared" si="19"/>
        <v>0</v>
      </c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</row>
    <row r="15" spans="1:115">
      <c r="A15" s="50" t="s">
        <v>96</v>
      </c>
      <c r="B15" s="91">
        <f t="shared" si="3"/>
        <v>936</v>
      </c>
      <c r="C15" s="91">
        <f t="shared" si="4"/>
        <v>936</v>
      </c>
      <c r="D15" s="91">
        <f>SUM(SUM!W26,SUM!AA26,SUM!AE26,SUM!AI26)</f>
        <v>0</v>
      </c>
      <c r="E15" s="91">
        <f>SUM(SUM!X26,SUM!AB26,SUM!AF26,SUM!AJ26)</f>
        <v>0</v>
      </c>
      <c r="F15" s="91">
        <f>+SUM(SUM!AY26,SUM!BD26,SUM!BN26,SUM!BS26,SUM!BI26)</f>
        <v>312</v>
      </c>
      <c r="G15" s="91">
        <f>+SUM(SUM!AZ26,SUM!BE26,SUM!BO26,SUM!BT26,SUM!BJ26)</f>
        <v>312</v>
      </c>
      <c r="H15" s="91">
        <f>+SUM(SUM!BA26,SUM!BF26,SUM!BP26,SUM!BU26,SUM!BK26)</f>
        <v>312</v>
      </c>
      <c r="I15" s="91">
        <f>+SUM(SUM!CG26,SUM!CK26,SUM!CO26)</f>
        <v>0</v>
      </c>
      <c r="J15" s="91">
        <f>+SUM(SUM!CH26,SUM!CL26,SUM!CP26)</f>
        <v>0</v>
      </c>
      <c r="K15" s="91">
        <f>SUM(SUM!DA26,SUM!DD26,SUM!DG26,SUM!DJ26,SUM!DM26)</f>
        <v>0</v>
      </c>
      <c r="L15" s="91">
        <f>+SUM(SUM!DP26,SUM!DV26,SUM!EB26,SUM!EH26,SUM!EN26)</f>
        <v>0</v>
      </c>
      <c r="M15" s="91">
        <f>+SUM(SUM!DQ26,SUM!DW26,SUM!EC26,SUM!EI26,SUM!EO26)</f>
        <v>0</v>
      </c>
      <c r="N15" s="91">
        <f>+SUM(SUM!DR26,SUM!DX26,SUM!ED26,SUM!EJ26,SUM!EP26)</f>
        <v>0</v>
      </c>
      <c r="O15" s="91">
        <f>+SUM(SUM!DS26,SUM!DY26,SUM!EE26,SUM!EK26,SUM!EQ26)</f>
        <v>0</v>
      </c>
      <c r="P15" s="91">
        <f>+SUM(SUM!EZ26,SUM!FD26,SUM!FH26,SUM!FL26)</f>
        <v>0</v>
      </c>
      <c r="Q15" s="91">
        <f>+SUM(SUM!FA26,SUM!FE26,SUM!FI26,SUM!FM26)</f>
        <v>0</v>
      </c>
      <c r="R15" s="91">
        <f>+SUM(SUM!FT26,SUM!FZ26,SUM!GF26)</f>
        <v>0</v>
      </c>
      <c r="S15" s="91">
        <f>+SUM(SUM!FU26,SUM!GA26,SUM!GG26)</f>
        <v>0</v>
      </c>
      <c r="T15" s="91">
        <f>+SUM(SUM!FV26,SUM!GB26,SUM!GH26)</f>
        <v>0</v>
      </c>
      <c r="U15" s="91">
        <f>+SUM(SUM!FW26,SUM!GC26,SUM!GI26)</f>
        <v>0</v>
      </c>
      <c r="V15" s="91">
        <f>+SUM(SUM!GV26,SUM!GY26,SUM!HB26,SUM!HE26,SUM!HH26)</f>
        <v>0</v>
      </c>
      <c r="W15" s="91">
        <f>+SUM(SUM!HS26,SUM!HW26,SUM!IA26,SUM!IE26,SUM!HO26)</f>
        <v>0</v>
      </c>
      <c r="X15" s="91">
        <f>+SUM(SUM!HP26,SUM!HT26,SUM!HX26,SUM!IB26,SUM!IF26)</f>
        <v>0</v>
      </c>
      <c r="Y15" s="91">
        <f>+SUM(SUM!IM26,SUM!IQ26,SUM!IU26,SUM!IY26,SUM!II26)</f>
        <v>0</v>
      </c>
      <c r="Z15" s="91">
        <f>+SUM(SUM!IN26,SUM!IR26,SUM!IV26,SUM!IZ26,SUM!IJ26)</f>
        <v>0</v>
      </c>
      <c r="AA15" s="91">
        <f>+SUM(SUM!JG26,SUM!JK26,SUM!JO26,SUM!JS26,SUM!JC26)</f>
        <v>0</v>
      </c>
      <c r="AB15" s="91">
        <f>+SUM(SUM!JH26,SUM!JL26,SUM!JP26,SUM!JT26,SUM!JD26)</f>
        <v>0</v>
      </c>
      <c r="AC15" s="91">
        <f>+SUM(SUM!KA26)</f>
        <v>0</v>
      </c>
      <c r="AD15" s="91">
        <f>+SUM(SUM!KB26)</f>
        <v>0</v>
      </c>
      <c r="AE15" s="91">
        <f>+SUM(SUM!KC26)</f>
        <v>0</v>
      </c>
      <c r="AF15" s="91">
        <f>SUM((SUM!KF26,SUM!KI26,SUM!KL26,SUM!KO26,SUM!KR26))</f>
        <v>0</v>
      </c>
      <c r="AG15" s="91">
        <f>SUM(SUM!KU26,SUM!KZ26,SUM!LE26,SUM!LJ26)</f>
        <v>0</v>
      </c>
      <c r="AH15" s="91">
        <f>SUM(SUM!KV26,SUM!LA26,SUM!LF26,SUM!LK26)</f>
        <v>0</v>
      </c>
      <c r="AI15" s="91">
        <f>SUM(SUM!KW26,SUM!LB26,SUM!LG26,SUM!LL26)</f>
        <v>0</v>
      </c>
      <c r="AJ15" s="91">
        <f>SUM(SUM!LO26,SUM!LT26,SUM!LY26,SUM!MD26,SUM!MI26,SUM!MN26,SUM!MS26)</f>
        <v>0</v>
      </c>
      <c r="AK15" s="91">
        <f>SUM(SUM!LP26,SUM!LU26,SUM!LZ26,SUM!ME26,SUM!MJ26,SUM!MO26,SUM!MT26)</f>
        <v>0</v>
      </c>
      <c r="AL15" s="91">
        <f>SUM(SUM!LQ26,SUM!LV26,SUM!MA26,SUM!MF26,SUM!MK26,SUM!MP26,SUM!MU26)</f>
        <v>0</v>
      </c>
      <c r="AM15" s="91">
        <f>SUM(SUM!MY26,SUM!NB26)</f>
        <v>0</v>
      </c>
      <c r="AN15" s="91"/>
      <c r="AO15" s="91">
        <f>+SUM(SUM!AM26,SUM!AQ26)</f>
        <v>0</v>
      </c>
      <c r="AP15" s="91">
        <f>+SUM(SUM!AN26,SUM!AR26)</f>
        <v>0</v>
      </c>
      <c r="AQ15" s="91">
        <f>+SUM!AU26</f>
        <v>0</v>
      </c>
      <c r="AR15" s="91">
        <f>+SUM!AV26</f>
        <v>0</v>
      </c>
      <c r="AS15" s="91">
        <f>+SUM!GR26</f>
        <v>0</v>
      </c>
      <c r="AT15" s="91">
        <f>+SUM!GS26</f>
        <v>0</v>
      </c>
      <c r="AU15" s="91">
        <f>+SUM(SUM!HK26)</f>
        <v>0</v>
      </c>
      <c r="AV15" s="91">
        <f>+SUM(SUM!HL26)</f>
        <v>0</v>
      </c>
      <c r="AW15" s="91">
        <f>+SUM(SUM!FP26)</f>
        <v>0</v>
      </c>
      <c r="AX15" s="91">
        <f>+SUM(SUM!FQ26)</f>
        <v>0</v>
      </c>
      <c r="AY15" s="91">
        <f>+SUM(SUM!GL26)</f>
        <v>0</v>
      </c>
      <c r="AZ15" s="91">
        <f>+SUM(SUM!GM26)</f>
        <v>0</v>
      </c>
      <c r="BA15" s="91">
        <f>+SUM(SUM!GN26)</f>
        <v>0</v>
      </c>
      <c r="BB15" s="91">
        <f>+SUM(SUM!GO26)</f>
        <v>0</v>
      </c>
      <c r="BC15" s="91">
        <f>+SUM(SUM!CS26,SUM!CW26)</f>
        <v>0</v>
      </c>
      <c r="BD15" s="91">
        <f>+SUM(SUM!CT26,SUM!CX26)</f>
        <v>0</v>
      </c>
      <c r="BE15" s="91">
        <f>+SUM(SUM!JW26)</f>
        <v>0</v>
      </c>
      <c r="BF15" s="91">
        <f>+SUM(SUM!JX26)</f>
        <v>0</v>
      </c>
      <c r="BG15" s="91">
        <f>+SUM(SUM!BX26,SUM!CB26)</f>
        <v>0</v>
      </c>
      <c r="BH15" s="91">
        <f>+SUM(SUM!BY26,SUM!CC26)</f>
        <v>0</v>
      </c>
      <c r="BI15" s="91">
        <f>+SUM(SUM!CD26)</f>
        <v>0</v>
      </c>
      <c r="BJ15" s="91">
        <f>+SUM(SUM!ET26)</f>
        <v>0</v>
      </c>
      <c r="BK15" s="91">
        <f>+SUM(SUM!EU26)</f>
        <v>0</v>
      </c>
      <c r="BL15" s="91">
        <f>+SUM(SUM!EV26)</f>
        <v>0</v>
      </c>
      <c r="BM15" s="91">
        <f>+SUM(SUM!EW26)</f>
        <v>0</v>
      </c>
      <c r="BN15" s="91"/>
      <c r="BO15" s="91">
        <f t="shared" si="5"/>
        <v>0</v>
      </c>
      <c r="BP15" s="91">
        <f t="shared" si="6"/>
        <v>0</v>
      </c>
      <c r="BQ15" s="91">
        <f t="shared" si="7"/>
        <v>0</v>
      </c>
      <c r="BR15" s="91">
        <f t="shared" si="8"/>
        <v>0</v>
      </c>
      <c r="BS15" s="91">
        <f t="shared" si="9"/>
        <v>0</v>
      </c>
      <c r="BT15" s="91">
        <f t="shared" si="10"/>
        <v>0</v>
      </c>
      <c r="BU15" s="91">
        <f t="shared" si="11"/>
        <v>0</v>
      </c>
      <c r="BV15" s="91">
        <f t="shared" si="12"/>
        <v>0</v>
      </c>
      <c r="BW15" s="91">
        <f t="shared" si="13"/>
        <v>312</v>
      </c>
      <c r="BX15" s="91">
        <f t="shared" si="14"/>
        <v>312</v>
      </c>
      <c r="BY15" s="91">
        <f t="shared" si="15"/>
        <v>312</v>
      </c>
      <c r="BZ15" s="91">
        <f t="shared" si="16"/>
        <v>0</v>
      </c>
      <c r="CA15" s="91">
        <f t="shared" si="17"/>
        <v>0</v>
      </c>
      <c r="CB15" s="91">
        <f t="shared" si="18"/>
        <v>0</v>
      </c>
      <c r="CC15" s="91">
        <f t="shared" si="19"/>
        <v>0</v>
      </c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</row>
    <row r="16" spans="1:115">
      <c r="A16" s="51" t="s">
        <v>97</v>
      </c>
      <c r="B16" s="91">
        <f t="shared" si="3"/>
        <v>0</v>
      </c>
      <c r="C16" s="91">
        <f t="shared" si="4"/>
        <v>477.6</v>
      </c>
      <c r="D16" s="91">
        <f>SUM(SUM!W27,SUM!AA27,SUM!AE27,SUM!AI27)</f>
        <v>0</v>
      </c>
      <c r="E16" s="91">
        <f>SUM(SUM!X27,SUM!AB27,SUM!AF27,SUM!AJ27)</f>
        <v>0</v>
      </c>
      <c r="F16" s="91">
        <f>+SUM(SUM!AY27,SUM!BD27,SUM!BN27,SUM!BS27,SUM!BI27)</f>
        <v>0</v>
      </c>
      <c r="G16" s="91">
        <f>+SUM(SUM!AZ27,SUM!BE27,SUM!BO27,SUM!BT27,SUM!BJ27)</f>
        <v>0</v>
      </c>
      <c r="H16" s="91">
        <f>+SUM(SUM!BA27,SUM!BF27,SUM!BP27,SUM!BU27,SUM!BK27)</f>
        <v>0</v>
      </c>
      <c r="I16" s="91">
        <f>+SUM(SUM!CG27,SUM!CK27,SUM!CO27)</f>
        <v>0</v>
      </c>
      <c r="J16" s="91">
        <f>+SUM(SUM!CH27,SUM!CL27,SUM!CP27)</f>
        <v>0</v>
      </c>
      <c r="K16" s="91">
        <f>SUM(SUM!DA27,SUM!DD27,SUM!DG27,SUM!DJ27,SUM!DM27)</f>
        <v>0</v>
      </c>
      <c r="L16" s="91">
        <f>+SUM(SUM!DP27,SUM!DV27,SUM!EB27,SUM!EH27,SUM!EN27)</f>
        <v>0</v>
      </c>
      <c r="M16" s="91">
        <f>+SUM(SUM!DQ27,SUM!DW27,SUM!EC27,SUM!EI27,SUM!EO27)</f>
        <v>0</v>
      </c>
      <c r="N16" s="91">
        <f>+SUM(SUM!DR27,SUM!DX27,SUM!ED27,SUM!EJ27,SUM!EP27)</f>
        <v>0</v>
      </c>
      <c r="O16" s="91">
        <f>+SUM(SUM!DS27,SUM!DY27,SUM!EE27,SUM!EK27,SUM!EQ27)</f>
        <v>0</v>
      </c>
      <c r="P16" s="91">
        <f>+SUM(SUM!EZ27,SUM!FD27,SUM!FH27,SUM!FL27)</f>
        <v>0</v>
      </c>
      <c r="Q16" s="91">
        <f>+SUM(SUM!FA27,SUM!FE27,SUM!FI27,SUM!FM27)</f>
        <v>0</v>
      </c>
      <c r="R16" s="91">
        <f>+SUM(SUM!FT27,SUM!FZ27,SUM!GF27)</f>
        <v>0</v>
      </c>
      <c r="S16" s="91">
        <f>+SUM(SUM!FU27,SUM!GA27,SUM!GG27)</f>
        <v>0</v>
      </c>
      <c r="T16" s="91">
        <f>+SUM(SUM!FV27,SUM!GB27,SUM!GH27)</f>
        <v>0</v>
      </c>
      <c r="U16" s="91">
        <f>+SUM(SUM!FW27,SUM!GC27,SUM!GI27)</f>
        <v>0</v>
      </c>
      <c r="V16" s="91">
        <f>+SUM(SUM!GV27,SUM!GY27,SUM!HB27,SUM!HE27,SUM!HH27)</f>
        <v>0</v>
      </c>
      <c r="W16" s="91">
        <f>+SUM(SUM!HS27,SUM!HW27,SUM!IA27,SUM!IE27,SUM!HO27)</f>
        <v>0</v>
      </c>
      <c r="X16" s="91">
        <f>+SUM(SUM!HP27,SUM!HT27,SUM!HX27,SUM!IB27,SUM!IF27)</f>
        <v>0</v>
      </c>
      <c r="Y16" s="91">
        <f>+SUM(SUM!IM27,SUM!IQ27,SUM!IU27,SUM!IY27,SUM!II27)</f>
        <v>0</v>
      </c>
      <c r="Z16" s="91">
        <f>+SUM(SUM!IN27,SUM!IR27,SUM!IV27,SUM!IZ27,SUM!IJ27)</f>
        <v>0</v>
      </c>
      <c r="AA16" s="91">
        <f>+SUM(SUM!JG27,SUM!JK27,SUM!JO27,SUM!JS27,SUM!JC27)</f>
        <v>0</v>
      </c>
      <c r="AB16" s="91">
        <f>+SUM(SUM!JH27,SUM!JL27,SUM!JP27,SUM!JT27,SUM!JD27)</f>
        <v>0</v>
      </c>
      <c r="AC16" s="91">
        <f>+SUM(SUM!KA27)</f>
        <v>0</v>
      </c>
      <c r="AD16" s="91">
        <f>+SUM(SUM!KB27)</f>
        <v>0</v>
      </c>
      <c r="AE16" s="91">
        <f>+SUM(SUM!KC27)</f>
        <v>0</v>
      </c>
      <c r="AF16" s="91">
        <f>SUM((SUM!KF27,SUM!KI27,SUM!KL27,SUM!KO27,SUM!KR27))</f>
        <v>0</v>
      </c>
      <c r="AG16" s="91">
        <f>SUM(SUM!KU27,SUM!KZ27,SUM!LE27,SUM!LJ27)</f>
        <v>0</v>
      </c>
      <c r="AH16" s="91">
        <f>SUM(SUM!KV27,SUM!LA27,SUM!LF27,SUM!LK27)</f>
        <v>0</v>
      </c>
      <c r="AI16" s="91">
        <f>SUM(SUM!KW27,SUM!LB27,SUM!LG27,SUM!LL27)</f>
        <v>0</v>
      </c>
      <c r="AJ16" s="91">
        <f>SUM(SUM!LO27,SUM!LT27,SUM!LY27,SUM!MD27,SUM!MI27,SUM!MN27,SUM!MS27)</f>
        <v>0</v>
      </c>
      <c r="AK16" s="91">
        <f>SUM(SUM!LP27,SUM!LU27,SUM!LZ27,SUM!ME27,SUM!MJ27,SUM!MO27,SUM!MT27)</f>
        <v>0</v>
      </c>
      <c r="AL16" s="91">
        <f>SUM(SUM!LQ27,SUM!LV27,SUM!MA27,SUM!MF27,SUM!MK27,SUM!MP27,SUM!MU27)</f>
        <v>0</v>
      </c>
      <c r="AM16" s="91">
        <f>SUM(SUM!MY27,SUM!NB27)</f>
        <v>0</v>
      </c>
      <c r="AN16" s="91"/>
      <c r="AO16" s="91">
        <f>+SUM(SUM!AM27,SUM!AQ27)</f>
        <v>0</v>
      </c>
      <c r="AP16" s="91">
        <f>+SUM(SUM!AN27,SUM!AR27)</f>
        <v>0</v>
      </c>
      <c r="AQ16" s="91">
        <f>+SUM!AU27</f>
        <v>237.6</v>
      </c>
      <c r="AR16" s="91">
        <f>+SUM!AV27</f>
        <v>240</v>
      </c>
      <c r="AS16" s="91">
        <f>+SUM!GR27</f>
        <v>0</v>
      </c>
      <c r="AT16" s="91">
        <f>+SUM!GS27</f>
        <v>0</v>
      </c>
      <c r="AU16" s="91">
        <f>+SUM(SUM!HK27)</f>
        <v>0</v>
      </c>
      <c r="AV16" s="91">
        <f>+SUM(SUM!HL27)</f>
        <v>0</v>
      </c>
      <c r="AW16" s="91">
        <f>+SUM(SUM!FP27)</f>
        <v>0</v>
      </c>
      <c r="AX16" s="91">
        <f>+SUM(SUM!FQ27)</f>
        <v>0</v>
      </c>
      <c r="AY16" s="91">
        <f>+SUM(SUM!GL27)</f>
        <v>0</v>
      </c>
      <c r="AZ16" s="91">
        <f>+SUM(SUM!GM27)</f>
        <v>0</v>
      </c>
      <c r="BA16" s="91">
        <f>+SUM(SUM!GN27)</f>
        <v>0</v>
      </c>
      <c r="BB16" s="91">
        <f>+SUM(SUM!GO27)</f>
        <v>0</v>
      </c>
      <c r="BC16" s="91">
        <f>+SUM(SUM!CS27,SUM!CW27)</f>
        <v>0</v>
      </c>
      <c r="BD16" s="91">
        <f>+SUM(SUM!CT27,SUM!CX27)</f>
        <v>0</v>
      </c>
      <c r="BE16" s="91">
        <f>+SUM(SUM!JW27)</f>
        <v>0</v>
      </c>
      <c r="BF16" s="91">
        <f>+SUM(SUM!JX27)</f>
        <v>0</v>
      </c>
      <c r="BG16" s="91">
        <f>+SUM(SUM!BX27,SUM!CB27)</f>
        <v>0</v>
      </c>
      <c r="BH16" s="91">
        <f>+SUM(SUM!BY27,SUM!CC27)</f>
        <v>0</v>
      </c>
      <c r="BI16" s="91">
        <f>+SUM(SUM!CD27)</f>
        <v>0</v>
      </c>
      <c r="BJ16" s="91">
        <f>+SUM(SUM!ET27)</f>
        <v>0</v>
      </c>
      <c r="BK16" s="91">
        <f>+SUM(SUM!EU27)</f>
        <v>0</v>
      </c>
      <c r="BL16" s="91">
        <f>+SUM(SUM!EV27)</f>
        <v>0</v>
      </c>
      <c r="BM16" s="91">
        <f>+SUM(SUM!EW27)</f>
        <v>0</v>
      </c>
      <c r="BN16" s="91"/>
      <c r="BO16" s="91">
        <f t="shared" si="5"/>
        <v>0</v>
      </c>
      <c r="BP16" s="91">
        <f t="shared" si="6"/>
        <v>0</v>
      </c>
      <c r="BQ16" s="91">
        <f t="shared" si="7"/>
        <v>0</v>
      </c>
      <c r="BR16" s="91">
        <f t="shared" si="8"/>
        <v>0</v>
      </c>
      <c r="BS16" s="91">
        <f t="shared" si="9"/>
        <v>0</v>
      </c>
      <c r="BT16" s="91">
        <f t="shared" si="10"/>
        <v>0</v>
      </c>
      <c r="BU16" s="91">
        <f t="shared" si="11"/>
        <v>0</v>
      </c>
      <c r="BV16" s="91">
        <f t="shared" si="12"/>
        <v>0</v>
      </c>
      <c r="BW16" s="91">
        <f t="shared" si="13"/>
        <v>0</v>
      </c>
      <c r="BX16" s="91">
        <f t="shared" si="14"/>
        <v>0</v>
      </c>
      <c r="BY16" s="91">
        <f t="shared" si="15"/>
        <v>0</v>
      </c>
      <c r="BZ16" s="91">
        <f t="shared" si="16"/>
        <v>0</v>
      </c>
      <c r="CA16" s="91">
        <f t="shared" si="17"/>
        <v>0</v>
      </c>
      <c r="CB16" s="91">
        <f t="shared" si="18"/>
        <v>0</v>
      </c>
      <c r="CC16" s="91">
        <f t="shared" si="19"/>
        <v>0</v>
      </c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</row>
    <row r="17" spans="1:115">
      <c r="A17" s="50" t="s">
        <v>98</v>
      </c>
      <c r="B17" s="91">
        <f t="shared" si="3"/>
        <v>0</v>
      </c>
      <c r="C17" s="91">
        <f t="shared" si="4"/>
        <v>0</v>
      </c>
      <c r="D17" s="91">
        <f>SUM(SUM!W28,SUM!AA28,SUM!AE28,SUM!AI28)</f>
        <v>0</v>
      </c>
      <c r="E17" s="91">
        <f>SUM(SUM!X28,SUM!AB28,SUM!AF28,SUM!AJ28)</f>
        <v>0</v>
      </c>
      <c r="F17" s="91">
        <f>+SUM(SUM!AY28,SUM!BD28,SUM!BN28,SUM!BS28,SUM!BI28)</f>
        <v>0</v>
      </c>
      <c r="G17" s="91">
        <f>+SUM(SUM!AZ28,SUM!BE28,SUM!BO28,SUM!BT28,SUM!BJ28)</f>
        <v>0</v>
      </c>
      <c r="H17" s="91">
        <f>+SUM(SUM!BA28,SUM!BF28,SUM!BP28,SUM!BU28,SUM!BK28)</f>
        <v>0</v>
      </c>
      <c r="I17" s="91">
        <f>+SUM(SUM!CG28,SUM!CK28,SUM!CO28)</f>
        <v>0</v>
      </c>
      <c r="J17" s="91">
        <f>+SUM(SUM!CH28,SUM!CL28,SUM!CP28)</f>
        <v>0</v>
      </c>
      <c r="K17" s="91">
        <f>SUM(SUM!DA28,SUM!DD28,SUM!DG28,SUM!DJ28,SUM!DM28)</f>
        <v>0</v>
      </c>
      <c r="L17" s="91">
        <f>+SUM(SUM!DP28,SUM!DV28,SUM!EB28,SUM!EH28,SUM!EN28)</f>
        <v>0</v>
      </c>
      <c r="M17" s="91">
        <f>+SUM(SUM!DQ28,SUM!DW28,SUM!EC28,SUM!EI28,SUM!EO28)</f>
        <v>0</v>
      </c>
      <c r="N17" s="91">
        <f>+SUM(SUM!DR28,SUM!DX28,SUM!ED28,SUM!EJ28,SUM!EP28)</f>
        <v>0</v>
      </c>
      <c r="O17" s="91">
        <f>+SUM(SUM!DS28,SUM!DY28,SUM!EE28,SUM!EK28,SUM!EQ28)</f>
        <v>0</v>
      </c>
      <c r="P17" s="91">
        <f>+SUM(SUM!EZ28,SUM!FD28,SUM!FH28,SUM!FL28)</f>
        <v>0</v>
      </c>
      <c r="Q17" s="91">
        <f>+SUM(SUM!FA28,SUM!FE28,SUM!FI28,SUM!FM28)</f>
        <v>0</v>
      </c>
      <c r="R17" s="91">
        <f>+SUM(SUM!FT28,SUM!FZ28,SUM!GF28)</f>
        <v>0</v>
      </c>
      <c r="S17" s="91">
        <f>+SUM(SUM!FU28,SUM!GA28,SUM!GG28)</f>
        <v>0</v>
      </c>
      <c r="T17" s="91">
        <f>+SUM(SUM!FV28,SUM!GB28,SUM!GH28)</f>
        <v>0</v>
      </c>
      <c r="U17" s="91">
        <f>+SUM(SUM!FW28,SUM!GC28,SUM!GI28)</f>
        <v>0</v>
      </c>
      <c r="V17" s="91">
        <f>+SUM(SUM!GV28,SUM!GY28,SUM!HB28,SUM!HE28,SUM!HH28)</f>
        <v>0</v>
      </c>
      <c r="W17" s="91">
        <f>+SUM(SUM!HS28,SUM!HW28,SUM!IA28,SUM!IE28,SUM!HO28)</f>
        <v>0</v>
      </c>
      <c r="X17" s="91">
        <f>+SUM(SUM!HP28,SUM!HT28,SUM!HX28,SUM!IB28,SUM!IF28)</f>
        <v>0</v>
      </c>
      <c r="Y17" s="91">
        <f>+SUM(SUM!IM28,SUM!IQ28,SUM!IU28,SUM!IY28,SUM!II28)</f>
        <v>0</v>
      </c>
      <c r="Z17" s="91">
        <f>+SUM(SUM!IN28,SUM!IR28,SUM!IV28,SUM!IZ28,SUM!IJ28)</f>
        <v>0</v>
      </c>
      <c r="AA17" s="91">
        <f>+SUM(SUM!JG28,SUM!JK28,SUM!JO28,SUM!JS28,SUM!JC28)</f>
        <v>0</v>
      </c>
      <c r="AB17" s="91">
        <f>+SUM(SUM!JH28,SUM!JL28,SUM!JP28,SUM!JT28,SUM!JD28)</f>
        <v>0</v>
      </c>
      <c r="AC17" s="91">
        <f>+SUM(SUM!KA28)</f>
        <v>0</v>
      </c>
      <c r="AD17" s="91">
        <f>+SUM(SUM!KB28)</f>
        <v>0</v>
      </c>
      <c r="AE17" s="91">
        <f>+SUM(SUM!KC28)</f>
        <v>0</v>
      </c>
      <c r="AF17" s="91">
        <f>SUM((SUM!KF28,SUM!KI28,SUM!KL28,SUM!KO28,SUM!KR28))</f>
        <v>0</v>
      </c>
      <c r="AG17" s="91">
        <f>SUM(SUM!KU28,SUM!KZ28,SUM!LE28,SUM!LJ28)</f>
        <v>0</v>
      </c>
      <c r="AH17" s="91">
        <f>SUM(SUM!KV28,SUM!LA28,SUM!LF28,SUM!LK28)</f>
        <v>0</v>
      </c>
      <c r="AI17" s="91">
        <f>SUM(SUM!KW28,SUM!LB28,SUM!LG28,SUM!LL28)</f>
        <v>0</v>
      </c>
      <c r="AJ17" s="91">
        <f>SUM(SUM!LO28,SUM!LT28,SUM!LY28,SUM!MD28,SUM!MI28,SUM!MN28,SUM!MS28)</f>
        <v>0</v>
      </c>
      <c r="AK17" s="91">
        <f>SUM(SUM!LP28,SUM!LU28,SUM!LZ28,SUM!ME28,SUM!MJ28,SUM!MO28,SUM!MT28)</f>
        <v>0</v>
      </c>
      <c r="AL17" s="91">
        <f>SUM(SUM!LQ28,SUM!LV28,SUM!MA28,SUM!MF28,SUM!MK28,SUM!MP28,SUM!MU28)</f>
        <v>0</v>
      </c>
      <c r="AM17" s="91">
        <f>SUM(SUM!MY28,SUM!NB28)</f>
        <v>0</v>
      </c>
      <c r="AN17" s="91"/>
      <c r="AO17" s="91">
        <f>+SUM(SUM!AM28,SUM!AQ28)</f>
        <v>0</v>
      </c>
      <c r="AP17" s="91">
        <f>+SUM(SUM!AN28,SUM!AR28)</f>
        <v>0</v>
      </c>
      <c r="AQ17" s="91">
        <f>+SUM!AU28</f>
        <v>0</v>
      </c>
      <c r="AR17" s="91">
        <f>+SUM!AV28</f>
        <v>0</v>
      </c>
      <c r="AS17" s="91">
        <f>+SUM!GR28</f>
        <v>0</v>
      </c>
      <c r="AT17" s="91">
        <f>+SUM!GS28</f>
        <v>0</v>
      </c>
      <c r="AU17" s="91">
        <f>+SUM(SUM!HK28)</f>
        <v>0</v>
      </c>
      <c r="AV17" s="91">
        <f>+SUM(SUM!HL28)</f>
        <v>0</v>
      </c>
      <c r="AW17" s="91">
        <f>+SUM(SUM!FP28)</f>
        <v>0</v>
      </c>
      <c r="AX17" s="91">
        <f>+SUM(SUM!FQ28)</f>
        <v>0</v>
      </c>
      <c r="AY17" s="91">
        <f>+SUM(SUM!GL28)</f>
        <v>0</v>
      </c>
      <c r="AZ17" s="91">
        <f>+SUM(SUM!GM28)</f>
        <v>0</v>
      </c>
      <c r="BA17" s="91">
        <f>+SUM(SUM!GN28)</f>
        <v>0</v>
      </c>
      <c r="BB17" s="91">
        <f>+SUM(SUM!GO28)</f>
        <v>0</v>
      </c>
      <c r="BC17" s="91">
        <f>+SUM(SUM!CS28,SUM!CW28)</f>
        <v>0</v>
      </c>
      <c r="BD17" s="91">
        <f>+SUM(SUM!CT28,SUM!CX28)</f>
        <v>0</v>
      </c>
      <c r="BE17" s="91">
        <f>+SUM(SUM!JW28)</f>
        <v>0</v>
      </c>
      <c r="BF17" s="91">
        <f>+SUM(SUM!JX28)</f>
        <v>0</v>
      </c>
      <c r="BG17" s="91">
        <f>+SUM(SUM!BX28,SUM!CB28)</f>
        <v>0</v>
      </c>
      <c r="BH17" s="91">
        <f>+SUM(SUM!BY28,SUM!CC28)</f>
        <v>0</v>
      </c>
      <c r="BI17" s="91">
        <f>+SUM(SUM!CD28)</f>
        <v>0</v>
      </c>
      <c r="BJ17" s="91">
        <f>+SUM(SUM!ET28)</f>
        <v>0</v>
      </c>
      <c r="BK17" s="91">
        <f>+SUM(SUM!EU28)</f>
        <v>0</v>
      </c>
      <c r="BL17" s="91">
        <f>+SUM(SUM!EV28)</f>
        <v>0</v>
      </c>
      <c r="BM17" s="91">
        <f>+SUM(SUM!EW28)</f>
        <v>0</v>
      </c>
      <c r="BN17" s="91"/>
      <c r="BO17" s="91">
        <f>+P17+AW17</f>
        <v>0</v>
      </c>
      <c r="BP17" s="91">
        <f t="shared" si="6"/>
        <v>0</v>
      </c>
      <c r="BQ17" s="91">
        <f t="shared" si="7"/>
        <v>0</v>
      </c>
      <c r="BR17" s="91">
        <f t="shared" si="8"/>
        <v>0</v>
      </c>
      <c r="BS17" s="91">
        <f t="shared" si="9"/>
        <v>0</v>
      </c>
      <c r="BT17" s="91">
        <f t="shared" si="10"/>
        <v>0</v>
      </c>
      <c r="BU17" s="91">
        <f t="shared" si="11"/>
        <v>0</v>
      </c>
      <c r="BV17" s="91">
        <f t="shared" si="12"/>
        <v>0</v>
      </c>
      <c r="BW17" s="91">
        <f t="shared" si="13"/>
        <v>0</v>
      </c>
      <c r="BX17" s="91">
        <f t="shared" si="14"/>
        <v>0</v>
      </c>
      <c r="BY17" s="91">
        <f t="shared" si="15"/>
        <v>0</v>
      </c>
      <c r="BZ17" s="91">
        <f t="shared" si="16"/>
        <v>0</v>
      </c>
      <c r="CA17" s="91">
        <f t="shared" si="17"/>
        <v>0</v>
      </c>
      <c r="CB17" s="91">
        <f t="shared" si="18"/>
        <v>0</v>
      </c>
      <c r="CC17" s="91">
        <f t="shared" si="19"/>
        <v>0</v>
      </c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</row>
    <row r="18" spans="1:115">
      <c r="A18" s="50" t="s">
        <v>99</v>
      </c>
      <c r="B18" s="91">
        <f t="shared" si="3"/>
        <v>1591.1999999999996</v>
      </c>
      <c r="C18" s="91">
        <f t="shared" si="4"/>
        <v>1591.1999999999996</v>
      </c>
      <c r="D18" s="91">
        <f>SUM(SUM!W29,SUM!AA29,SUM!AE29,SUM!AI29)</f>
        <v>0</v>
      </c>
      <c r="E18" s="91">
        <f>SUM(SUM!X29,SUM!AB29,SUM!AF29,SUM!AJ29)</f>
        <v>0</v>
      </c>
      <c r="F18" s="91">
        <f>+SUM(SUM!AY29,SUM!BD29,SUM!BN29,SUM!BS29,SUM!BI29)</f>
        <v>390</v>
      </c>
      <c r="G18" s="91">
        <f>+SUM(SUM!AZ29,SUM!BE29,SUM!BO29,SUM!BT29,SUM!BJ29)</f>
        <v>390</v>
      </c>
      <c r="H18" s="91">
        <f>+SUM(SUM!BA29,SUM!BF29,SUM!BP29,SUM!BU29,SUM!BK29)</f>
        <v>390</v>
      </c>
      <c r="I18" s="91">
        <f>+SUM(SUM!CG29,SUM!CK29,SUM!CO29)</f>
        <v>0</v>
      </c>
      <c r="J18" s="91">
        <f>+SUM(SUM!CH29,SUM!CL29,SUM!CP29)</f>
        <v>0</v>
      </c>
      <c r="K18" s="91">
        <f>SUM(SUM!DA29,SUM!DD29,SUM!DG29,SUM!DJ29,SUM!DM29)</f>
        <v>46.8</v>
      </c>
      <c r="L18" s="91">
        <f>+SUM(SUM!DP29,SUM!DV29,SUM!EB29,SUM!EH29,SUM!EN29)</f>
        <v>0</v>
      </c>
      <c r="M18" s="91">
        <f>+SUM(SUM!DQ29,SUM!DW29,SUM!EC29,SUM!EI29,SUM!EO29)</f>
        <v>0</v>
      </c>
      <c r="N18" s="91">
        <f>+SUM(SUM!DR29,SUM!DX29,SUM!ED29,SUM!EJ29,SUM!EP29)</f>
        <v>0</v>
      </c>
      <c r="O18" s="91">
        <f>+SUM(SUM!DS29,SUM!DY29,SUM!EE29,SUM!EK29,SUM!EQ29)</f>
        <v>0</v>
      </c>
      <c r="P18" s="91">
        <f>+SUM(SUM!EZ29,SUM!FD29,SUM!FH29,SUM!FL29)</f>
        <v>93.6</v>
      </c>
      <c r="Q18" s="91">
        <f>+SUM(SUM!FA29,SUM!FE29,SUM!FI29,SUM!FM29)</f>
        <v>93.6</v>
      </c>
      <c r="R18" s="91">
        <f>+SUM(SUM!FT29,SUM!FZ29,SUM!GF29)</f>
        <v>46.8</v>
      </c>
      <c r="S18" s="91">
        <f>+SUM(SUM!FU29,SUM!GA29,SUM!GG29)</f>
        <v>46.8</v>
      </c>
      <c r="T18" s="91">
        <f>+SUM(SUM!FV29,SUM!GB29,SUM!GH29)</f>
        <v>46.8</v>
      </c>
      <c r="U18" s="91">
        <f>+SUM(SUM!FW29,SUM!GC29,SUM!GI29)</f>
        <v>46.8</v>
      </c>
      <c r="V18" s="91">
        <f>+SUM(SUM!GV29,SUM!GY29,SUM!HB29,SUM!HE29,SUM!HH29)</f>
        <v>0</v>
      </c>
      <c r="W18" s="91">
        <f>+SUM(SUM!HS29,SUM!HW29,SUM!IA29,SUM!IE29,SUM!HO29)</f>
        <v>0</v>
      </c>
      <c r="X18" s="91">
        <f>+SUM(SUM!HP29,SUM!HT29,SUM!HX29,SUM!IB29,SUM!IF29)</f>
        <v>0</v>
      </c>
      <c r="Y18" s="91">
        <f>+SUM(SUM!IM29,SUM!IQ29,SUM!IU29,SUM!IY29,SUM!II29)</f>
        <v>0</v>
      </c>
      <c r="Z18" s="91">
        <f>+SUM(SUM!IN29,SUM!IR29,SUM!IV29,SUM!IZ29,SUM!IJ29)</f>
        <v>0</v>
      </c>
      <c r="AA18" s="91">
        <f>+SUM(SUM!JG29,SUM!JK29,SUM!JO29,SUM!JS29,SUM!JC29)</f>
        <v>0</v>
      </c>
      <c r="AB18" s="91">
        <f>+SUM(SUM!JH29,SUM!JL29,SUM!JP29,SUM!JT29,SUM!JD29)</f>
        <v>0</v>
      </c>
      <c r="AC18" s="91">
        <f>+SUM(SUM!KA29)</f>
        <v>0</v>
      </c>
      <c r="AD18" s="91">
        <f>+SUM(SUM!KB29)</f>
        <v>0</v>
      </c>
      <c r="AE18" s="91">
        <f>+SUM(SUM!KC29)</f>
        <v>0</v>
      </c>
      <c r="AF18" s="91">
        <f>SUM((SUM!KF29,SUM!KI29,SUM!KL29,SUM!KO29,SUM!KR29))</f>
        <v>0</v>
      </c>
      <c r="AG18" s="91">
        <f>SUM(SUM!KU29,SUM!KZ29,SUM!LE29,SUM!LJ29)</f>
        <v>0</v>
      </c>
      <c r="AH18" s="91">
        <f>SUM(SUM!KV29,SUM!LA29,SUM!LF29,SUM!LK29)</f>
        <v>0</v>
      </c>
      <c r="AI18" s="91">
        <f>SUM(SUM!KW29,SUM!LB29,SUM!LG29,SUM!LL29)</f>
        <v>0</v>
      </c>
      <c r="AJ18" s="91">
        <f>SUM(SUM!LO29,SUM!LT29,SUM!LY29,SUM!MD29,SUM!MI29,SUM!MN29,SUM!MS29)</f>
        <v>0</v>
      </c>
      <c r="AK18" s="91">
        <f>SUM(SUM!LP29,SUM!LU29,SUM!LZ29,SUM!ME29,SUM!MJ29,SUM!MO29,SUM!MT29)</f>
        <v>0</v>
      </c>
      <c r="AL18" s="91">
        <f>SUM(SUM!LQ29,SUM!LV29,SUM!MA29,SUM!MF29,SUM!MK29,SUM!MP29,SUM!MU29)</f>
        <v>0</v>
      </c>
      <c r="AM18" s="91">
        <f>SUM(SUM!MY29,SUM!NB29)</f>
        <v>0</v>
      </c>
      <c r="AN18" s="91"/>
      <c r="AO18" s="91">
        <f>+SUM(SUM!AM29,SUM!AQ29)</f>
        <v>0</v>
      </c>
      <c r="AP18" s="91">
        <f>+SUM(SUM!AN29,SUM!AR29)</f>
        <v>0</v>
      </c>
      <c r="AQ18" s="91">
        <f>+SUM!AU29</f>
        <v>0</v>
      </c>
      <c r="AR18" s="91">
        <f>+SUM!AV29</f>
        <v>0</v>
      </c>
      <c r="AS18" s="91">
        <f>+SUM!GR29</f>
        <v>0</v>
      </c>
      <c r="AT18" s="91">
        <f>+SUM!GS29</f>
        <v>0</v>
      </c>
      <c r="AU18" s="91">
        <f>+SUM(SUM!HK29)</f>
        <v>0</v>
      </c>
      <c r="AV18" s="91">
        <f>+SUM(SUM!HL29)</f>
        <v>0</v>
      </c>
      <c r="AW18" s="91">
        <f>+SUM(SUM!FP29)</f>
        <v>0</v>
      </c>
      <c r="AX18" s="91">
        <f>+SUM(SUM!FQ29)</f>
        <v>0</v>
      </c>
      <c r="AY18" s="91">
        <f>+SUM(SUM!GL29)</f>
        <v>0</v>
      </c>
      <c r="AZ18" s="91">
        <f>+SUM(SUM!GM29)</f>
        <v>0</v>
      </c>
      <c r="BA18" s="91">
        <f>+SUM(SUM!GN29)</f>
        <v>0</v>
      </c>
      <c r="BB18" s="91">
        <f>+SUM(SUM!GO29)</f>
        <v>0</v>
      </c>
      <c r="BC18" s="91">
        <f>+SUM(SUM!CS29,SUM!CW29)</f>
        <v>0</v>
      </c>
      <c r="BD18" s="91">
        <f>+SUM(SUM!CT29,SUM!CX29)</f>
        <v>0</v>
      </c>
      <c r="BE18" s="91">
        <f>+SUM(SUM!JW29)</f>
        <v>0</v>
      </c>
      <c r="BF18" s="91">
        <f>+SUM(SUM!JX29)</f>
        <v>0</v>
      </c>
      <c r="BG18" s="91">
        <f>+SUM(SUM!BX29,SUM!CB29)</f>
        <v>0</v>
      </c>
      <c r="BH18" s="91">
        <f>+SUM(SUM!BY29,SUM!CC29)</f>
        <v>0</v>
      </c>
      <c r="BI18" s="91">
        <f>+SUM(SUM!CD29)</f>
        <v>0</v>
      </c>
      <c r="BJ18" s="91">
        <f>+SUM(SUM!ET29)</f>
        <v>0</v>
      </c>
      <c r="BK18" s="91">
        <f>+SUM(SUM!EU29)</f>
        <v>0</v>
      </c>
      <c r="BL18" s="91">
        <f>+SUM(SUM!EV29)</f>
        <v>0</v>
      </c>
      <c r="BM18" s="91">
        <f>+SUM(SUM!EW29)</f>
        <v>0</v>
      </c>
      <c r="BN18" s="91"/>
      <c r="BO18" s="91">
        <f t="shared" si="5"/>
        <v>93.6</v>
      </c>
      <c r="BP18" s="91">
        <f t="shared" si="6"/>
        <v>93.6</v>
      </c>
      <c r="BQ18" s="91">
        <f t="shared" si="7"/>
        <v>46.8</v>
      </c>
      <c r="BR18" s="91">
        <f t="shared" si="8"/>
        <v>46.8</v>
      </c>
      <c r="BS18" s="91">
        <f t="shared" si="9"/>
        <v>46.8</v>
      </c>
      <c r="BT18" s="91">
        <f t="shared" si="10"/>
        <v>46.8</v>
      </c>
      <c r="BU18" s="91">
        <f t="shared" si="11"/>
        <v>0</v>
      </c>
      <c r="BV18" s="91">
        <f t="shared" si="12"/>
        <v>0</v>
      </c>
      <c r="BW18" s="91">
        <f t="shared" si="13"/>
        <v>390</v>
      </c>
      <c r="BX18" s="91">
        <f t="shared" si="14"/>
        <v>390</v>
      </c>
      <c r="BY18" s="91">
        <f t="shared" si="15"/>
        <v>390</v>
      </c>
      <c r="BZ18" s="91">
        <f t="shared" si="16"/>
        <v>0</v>
      </c>
      <c r="CA18" s="91">
        <f t="shared" si="17"/>
        <v>0</v>
      </c>
      <c r="CB18" s="91">
        <f t="shared" si="18"/>
        <v>0</v>
      </c>
      <c r="CC18" s="91">
        <f t="shared" si="19"/>
        <v>0</v>
      </c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</row>
    <row r="19" spans="1:115">
      <c r="A19" s="50" t="s">
        <v>100</v>
      </c>
      <c r="B19" s="91">
        <f t="shared" si="3"/>
        <v>1310.3999999999999</v>
      </c>
      <c r="C19" s="91">
        <f t="shared" si="4"/>
        <v>1310.3999999999999</v>
      </c>
      <c r="D19" s="91">
        <f>SUM(SUM!W30,SUM!AA30,SUM!AE30,SUM!AI30)</f>
        <v>0</v>
      </c>
      <c r="E19" s="91">
        <f>SUM(SUM!X30,SUM!AB30,SUM!AF30,SUM!AJ30)</f>
        <v>0</v>
      </c>
      <c r="F19" s="91">
        <f>+SUM(SUM!AY30,SUM!BD30,SUM!BN30,SUM!BS30,SUM!BI30)</f>
        <v>249.6</v>
      </c>
      <c r="G19" s="91">
        <f>+SUM(SUM!AZ30,SUM!BE30,SUM!BO30,SUM!BT30,SUM!BJ30)</f>
        <v>249.6</v>
      </c>
      <c r="H19" s="91">
        <f>+SUM(SUM!BA30,SUM!BF30,SUM!BP30,SUM!BU30,SUM!BK30)</f>
        <v>249.6</v>
      </c>
      <c r="I19" s="91">
        <f>+SUM(SUM!CG30,SUM!CK30,SUM!CO30)</f>
        <v>0</v>
      </c>
      <c r="J19" s="91">
        <f>+SUM(SUM!CH30,SUM!CL30,SUM!CP30)</f>
        <v>0</v>
      </c>
      <c r="K19" s="91">
        <f>SUM(SUM!DA30,SUM!DD30,SUM!DG30,SUM!DJ30,SUM!DM30)</f>
        <v>156</v>
      </c>
      <c r="L19" s="91">
        <f>+SUM(SUM!DP30,SUM!DV30,SUM!EB30,SUM!EH30,SUM!EN30)</f>
        <v>0</v>
      </c>
      <c r="M19" s="91">
        <f>+SUM(SUM!DQ30,SUM!DW30,SUM!EC30,SUM!EI30,SUM!EO30)</f>
        <v>0</v>
      </c>
      <c r="N19" s="91">
        <f>+SUM(SUM!DR30,SUM!DX30,SUM!ED30,SUM!EJ30,SUM!EP30)</f>
        <v>0</v>
      </c>
      <c r="O19" s="91">
        <f>+SUM(SUM!DS30,SUM!DY30,SUM!EE30,SUM!EK30,SUM!EQ30)</f>
        <v>0</v>
      </c>
      <c r="P19" s="91">
        <f>+SUM(SUM!EZ30,SUM!FD30,SUM!FH30,SUM!FL30)</f>
        <v>109.19999999999999</v>
      </c>
      <c r="Q19" s="91">
        <f>+SUM(SUM!FA30,SUM!FE30,SUM!FI30,SUM!FM30)</f>
        <v>109.19999999999999</v>
      </c>
      <c r="R19" s="91">
        <f>+SUM(SUM!FT30,SUM!FZ30,SUM!GF30)</f>
        <v>46.8</v>
      </c>
      <c r="S19" s="91">
        <f>+SUM(SUM!FU30,SUM!GA30,SUM!GG30)</f>
        <v>46.8</v>
      </c>
      <c r="T19" s="91">
        <f>+SUM(SUM!FV30,SUM!GB30,SUM!GH30)</f>
        <v>46.8</v>
      </c>
      <c r="U19" s="91">
        <f>+SUM(SUM!FW30,SUM!GC30,SUM!GI30)</f>
        <v>46.8</v>
      </c>
      <c r="V19" s="91">
        <f>+SUM(SUM!GV30,SUM!GY30,SUM!HB30,SUM!HE30,SUM!HH30)</f>
        <v>0</v>
      </c>
      <c r="W19" s="91">
        <f>+SUM(SUM!HS30,SUM!HW30,SUM!IA30,SUM!IE30,SUM!HO30)</f>
        <v>0</v>
      </c>
      <c r="X19" s="91">
        <f>+SUM(SUM!HP30,SUM!HT30,SUM!HX30,SUM!IB30,SUM!IF30)</f>
        <v>0</v>
      </c>
      <c r="Y19" s="91">
        <f>+SUM(SUM!IM30,SUM!IQ30,SUM!IU30,SUM!IY30,SUM!II30)</f>
        <v>0</v>
      </c>
      <c r="Z19" s="91">
        <f>+SUM(SUM!IN30,SUM!IR30,SUM!IV30,SUM!IZ30,SUM!IJ30)</f>
        <v>0</v>
      </c>
      <c r="AA19" s="91">
        <f>+SUM(SUM!JG30,SUM!JK30,SUM!JO30,SUM!JS30,SUM!JC30)</f>
        <v>0</v>
      </c>
      <c r="AB19" s="91">
        <f>+SUM(SUM!JH30,SUM!JL30,SUM!JP30,SUM!JT30,SUM!JD30)</f>
        <v>0</v>
      </c>
      <c r="AC19" s="91">
        <f>+SUM(SUM!KA30)</f>
        <v>0</v>
      </c>
      <c r="AD19" s="91">
        <f>+SUM(SUM!KB30)</f>
        <v>0</v>
      </c>
      <c r="AE19" s="91">
        <f>+SUM(SUM!KC30)</f>
        <v>0</v>
      </c>
      <c r="AF19" s="91">
        <f>SUM((SUM!KF30,SUM!KI30,SUM!KL30,SUM!KO30,SUM!KR30))</f>
        <v>0</v>
      </c>
      <c r="AG19" s="91">
        <f>SUM(SUM!KU30,SUM!KZ30,SUM!LE30,SUM!LJ30)</f>
        <v>0</v>
      </c>
      <c r="AH19" s="91">
        <f>SUM(SUM!KV30,SUM!LA30,SUM!LF30,SUM!LK30)</f>
        <v>0</v>
      </c>
      <c r="AI19" s="91">
        <f>SUM(SUM!KW30,SUM!LB30,SUM!LG30,SUM!LL30)</f>
        <v>0</v>
      </c>
      <c r="AJ19" s="91">
        <f>SUM(SUM!LO30,SUM!LT30,SUM!LY30,SUM!MD30,SUM!MI30,SUM!MN30,SUM!MS30)</f>
        <v>0</v>
      </c>
      <c r="AK19" s="91">
        <f>SUM(SUM!LP30,SUM!LU30,SUM!LZ30,SUM!ME30,SUM!MJ30,SUM!MO30,SUM!MT30)</f>
        <v>0</v>
      </c>
      <c r="AL19" s="91">
        <f>SUM(SUM!LQ30,SUM!LV30,SUM!MA30,SUM!MF30,SUM!MK30,SUM!MP30,SUM!MU30)</f>
        <v>0</v>
      </c>
      <c r="AM19" s="91">
        <f>SUM(SUM!MY30,SUM!NB30)</f>
        <v>0</v>
      </c>
      <c r="AN19" s="91"/>
      <c r="AO19" s="91">
        <f>+SUM(SUM!AM30,SUM!AQ30)</f>
        <v>0</v>
      </c>
      <c r="AP19" s="91">
        <f>+SUM(SUM!AN30,SUM!AR30)</f>
        <v>0</v>
      </c>
      <c r="AQ19" s="91">
        <f>+SUM!AU30</f>
        <v>0</v>
      </c>
      <c r="AR19" s="91">
        <f>+SUM!AV30</f>
        <v>0</v>
      </c>
      <c r="AS19" s="91">
        <f>+SUM!GR30</f>
        <v>0</v>
      </c>
      <c r="AT19" s="91">
        <f>+SUM!GS30</f>
        <v>0</v>
      </c>
      <c r="AU19" s="91">
        <f>+SUM(SUM!HK30)</f>
        <v>0</v>
      </c>
      <c r="AV19" s="91">
        <f>+SUM(SUM!HL30)</f>
        <v>0</v>
      </c>
      <c r="AW19" s="91">
        <f>+SUM(SUM!FP30)</f>
        <v>0</v>
      </c>
      <c r="AX19" s="91">
        <f>+SUM(SUM!FQ30)</f>
        <v>0</v>
      </c>
      <c r="AY19" s="91">
        <f>+SUM(SUM!GL30)</f>
        <v>0</v>
      </c>
      <c r="AZ19" s="91">
        <f>+SUM(SUM!GM30)</f>
        <v>0</v>
      </c>
      <c r="BA19" s="91">
        <f>+SUM(SUM!GN30)</f>
        <v>0</v>
      </c>
      <c r="BB19" s="91">
        <f>+SUM(SUM!GO30)</f>
        <v>0</v>
      </c>
      <c r="BC19" s="91">
        <f>+SUM(SUM!CS30,SUM!CW30)</f>
        <v>0</v>
      </c>
      <c r="BD19" s="91">
        <f>+SUM(SUM!CT30,SUM!CX30)</f>
        <v>0</v>
      </c>
      <c r="BE19" s="91">
        <f>+SUM(SUM!JW30)</f>
        <v>0</v>
      </c>
      <c r="BF19" s="91">
        <f>+SUM(SUM!JX30)</f>
        <v>0</v>
      </c>
      <c r="BG19" s="91">
        <f>+SUM(SUM!BX30,SUM!CB30)</f>
        <v>0</v>
      </c>
      <c r="BH19" s="91">
        <f>+SUM(SUM!BY30,SUM!CC30)</f>
        <v>0</v>
      </c>
      <c r="BI19" s="91">
        <f>+SUM(SUM!CD30)</f>
        <v>0</v>
      </c>
      <c r="BJ19" s="91">
        <f>+SUM(SUM!ET30)</f>
        <v>0</v>
      </c>
      <c r="BK19" s="91">
        <f>+SUM(SUM!EU30)</f>
        <v>0</v>
      </c>
      <c r="BL19" s="91">
        <f>+SUM(SUM!EV30)</f>
        <v>0</v>
      </c>
      <c r="BM19" s="91">
        <f>+SUM(SUM!EW30)</f>
        <v>0</v>
      </c>
      <c r="BN19" s="91"/>
      <c r="BO19" s="91">
        <f t="shared" si="5"/>
        <v>109.19999999999999</v>
      </c>
      <c r="BP19" s="91">
        <f t="shared" si="6"/>
        <v>109.19999999999999</v>
      </c>
      <c r="BQ19" s="91">
        <f t="shared" si="7"/>
        <v>46.8</v>
      </c>
      <c r="BR19" s="91">
        <f t="shared" si="8"/>
        <v>46.8</v>
      </c>
      <c r="BS19" s="91">
        <f t="shared" si="9"/>
        <v>46.8</v>
      </c>
      <c r="BT19" s="91">
        <f t="shared" si="10"/>
        <v>46.8</v>
      </c>
      <c r="BU19" s="91">
        <f t="shared" si="11"/>
        <v>0</v>
      </c>
      <c r="BV19" s="91">
        <f t="shared" si="12"/>
        <v>0</v>
      </c>
      <c r="BW19" s="91">
        <f t="shared" si="13"/>
        <v>249.6</v>
      </c>
      <c r="BX19" s="91">
        <f t="shared" si="14"/>
        <v>249.6</v>
      </c>
      <c r="BY19" s="91">
        <f t="shared" si="15"/>
        <v>249.6</v>
      </c>
      <c r="BZ19" s="91">
        <f t="shared" si="16"/>
        <v>0</v>
      </c>
      <c r="CA19" s="91">
        <f t="shared" si="17"/>
        <v>0</v>
      </c>
      <c r="CB19" s="91">
        <f t="shared" si="18"/>
        <v>0</v>
      </c>
      <c r="CC19" s="91">
        <f t="shared" si="19"/>
        <v>0</v>
      </c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</row>
    <row r="20" spans="1:115">
      <c r="A20" s="50" t="s">
        <v>101</v>
      </c>
      <c r="B20" s="91">
        <f t="shared" si="3"/>
        <v>2324.4</v>
      </c>
      <c r="C20" s="91">
        <f t="shared" si="4"/>
        <v>2676.4</v>
      </c>
      <c r="D20" s="91">
        <f>SUM(SUM!W31,SUM!AA31,SUM!AE31,SUM!AI31)</f>
        <v>0</v>
      </c>
      <c r="E20" s="91">
        <f>SUM(SUM!X31,SUM!AB31,SUM!AF31,SUM!AJ31)</f>
        <v>0</v>
      </c>
      <c r="F20" s="91">
        <f>+SUM(SUM!AY31,SUM!BD31,SUM!BN31,SUM!BS31,SUM!BI31)</f>
        <v>546</v>
      </c>
      <c r="G20" s="91">
        <f>+SUM(SUM!AZ31,SUM!BE31,SUM!BO31,SUM!BT31,SUM!BJ31)</f>
        <v>546</v>
      </c>
      <c r="H20" s="91">
        <f>+SUM(SUM!BA31,SUM!BF31,SUM!BP31,SUM!BU31,SUM!BK31)</f>
        <v>546</v>
      </c>
      <c r="I20" s="91">
        <f>+SUM(SUM!CG31,SUM!CK31,SUM!CO31)</f>
        <v>0</v>
      </c>
      <c r="J20" s="91">
        <f>+SUM(SUM!CH31,SUM!CL31,SUM!CP31)</f>
        <v>0</v>
      </c>
      <c r="K20" s="91">
        <f>SUM(SUM!DA31,SUM!DD31,SUM!DG31,SUM!DJ31,SUM!DM31)</f>
        <v>218.39999999999998</v>
      </c>
      <c r="L20" s="91">
        <f>+SUM(SUM!DP31,SUM!DV31,SUM!EB31,SUM!EH31,SUM!EN31)</f>
        <v>0</v>
      </c>
      <c r="M20" s="91">
        <f>+SUM(SUM!DQ31,SUM!DW31,SUM!EC31,SUM!EI31,SUM!EO31)</f>
        <v>0</v>
      </c>
      <c r="N20" s="91">
        <f>+SUM(SUM!DR31,SUM!DX31,SUM!ED31,SUM!EJ31,SUM!EP31)</f>
        <v>0</v>
      </c>
      <c r="O20" s="91">
        <f>+SUM(SUM!DS31,SUM!DY31,SUM!EE31,SUM!EK31,SUM!EQ31)</f>
        <v>0</v>
      </c>
      <c r="P20" s="91">
        <f>+SUM(SUM!EZ31,SUM!FD31,SUM!FH31,SUM!FL31)</f>
        <v>78</v>
      </c>
      <c r="Q20" s="91">
        <f>+SUM(SUM!FA31,SUM!FE31,SUM!FI31,SUM!FM31)</f>
        <v>78</v>
      </c>
      <c r="R20" s="91">
        <f>+SUM(SUM!FT31,SUM!FZ31,SUM!GF31)</f>
        <v>78</v>
      </c>
      <c r="S20" s="91">
        <f>+SUM(SUM!FU31,SUM!GA31,SUM!GG31)</f>
        <v>78</v>
      </c>
      <c r="T20" s="91">
        <f>+SUM(SUM!FV31,SUM!GB31,SUM!GH31)</f>
        <v>78</v>
      </c>
      <c r="U20" s="91">
        <f>+SUM(SUM!FW31,SUM!GC31,SUM!GI31)</f>
        <v>78</v>
      </c>
      <c r="V20" s="91">
        <f>+SUM(SUM!GV31,SUM!GY31,SUM!HB31,SUM!HE31,SUM!HH31)</f>
        <v>0</v>
      </c>
      <c r="W20" s="91">
        <f>+SUM(SUM!HS31,SUM!HW31,SUM!IA31,SUM!IE31,SUM!HO31)</f>
        <v>0</v>
      </c>
      <c r="X20" s="91">
        <f>+SUM(SUM!HP31,SUM!HT31,SUM!HX31,SUM!IB31,SUM!IF31)</f>
        <v>0</v>
      </c>
      <c r="Y20" s="91">
        <f>+SUM(SUM!IM31,SUM!IQ31,SUM!IU31,SUM!IY31,SUM!II31)</f>
        <v>0</v>
      </c>
      <c r="Z20" s="91">
        <f>+SUM(SUM!IN31,SUM!IR31,SUM!IV31,SUM!IZ31,SUM!IJ31)</f>
        <v>0</v>
      </c>
      <c r="AA20" s="91">
        <f>+SUM(SUM!JG31,SUM!JK31,SUM!JO31,SUM!JS31,SUM!JC31)</f>
        <v>0</v>
      </c>
      <c r="AB20" s="91">
        <f>+SUM(SUM!JH31,SUM!JL31,SUM!JP31,SUM!JT31,SUM!JD31)</f>
        <v>0</v>
      </c>
      <c r="AC20" s="91">
        <f>+SUM(SUM!KA31)</f>
        <v>0</v>
      </c>
      <c r="AD20" s="91">
        <f>+SUM(SUM!KB31)</f>
        <v>0</v>
      </c>
      <c r="AE20" s="91">
        <f>+SUM(SUM!KC31)</f>
        <v>0</v>
      </c>
      <c r="AF20" s="91">
        <f>SUM((SUM!KF31,SUM!KI31,SUM!KL31,SUM!KO31,SUM!KR31))</f>
        <v>0</v>
      </c>
      <c r="AG20" s="91">
        <f>SUM(SUM!KU31,SUM!KZ31,SUM!LE31,SUM!LJ31)</f>
        <v>0</v>
      </c>
      <c r="AH20" s="91">
        <f>SUM(SUM!KV31,SUM!LA31,SUM!LF31,SUM!LK31)</f>
        <v>0</v>
      </c>
      <c r="AI20" s="91">
        <f>SUM(SUM!KW31,SUM!LB31,SUM!LG31,SUM!LL31)</f>
        <v>0</v>
      </c>
      <c r="AJ20" s="91">
        <f>SUM(SUM!LO31,SUM!LT31,SUM!LY31,SUM!MD31,SUM!MI31,SUM!MN31,SUM!MS31)</f>
        <v>0</v>
      </c>
      <c r="AK20" s="91">
        <f>SUM(SUM!LP31,SUM!LU31,SUM!LZ31,SUM!ME31,SUM!MJ31,SUM!MO31,SUM!MT31)</f>
        <v>0</v>
      </c>
      <c r="AL20" s="91">
        <f>SUM(SUM!LQ31,SUM!LV31,SUM!MA31,SUM!MF31,SUM!MK31,SUM!MP31,SUM!MU31)</f>
        <v>0</v>
      </c>
      <c r="AM20" s="91">
        <f>SUM(SUM!MY31,SUM!NB31)</f>
        <v>0</v>
      </c>
      <c r="AN20" s="91"/>
      <c r="AO20" s="91">
        <f>+SUM(SUM!AM31,SUM!AQ31)</f>
        <v>0</v>
      </c>
      <c r="AP20" s="91">
        <f>+SUM(SUM!AN31,SUM!AR31)</f>
        <v>0</v>
      </c>
      <c r="AQ20" s="91">
        <f>+SUM!AU31</f>
        <v>0</v>
      </c>
      <c r="AR20" s="91">
        <f>+SUM!AV31</f>
        <v>0</v>
      </c>
      <c r="AS20" s="91">
        <f>+SUM!GR31</f>
        <v>144</v>
      </c>
      <c r="AT20" s="91">
        <f>+SUM!GS31</f>
        <v>208</v>
      </c>
      <c r="AU20" s="91">
        <f>+SUM(SUM!HK31)</f>
        <v>0</v>
      </c>
      <c r="AV20" s="91">
        <f>+SUM(SUM!HL31)</f>
        <v>0</v>
      </c>
      <c r="AW20" s="91">
        <f>+SUM(SUM!FP31)</f>
        <v>0</v>
      </c>
      <c r="AX20" s="91">
        <f>+SUM(SUM!FQ31)</f>
        <v>0</v>
      </c>
      <c r="AY20" s="91">
        <f>+SUM(SUM!GL31)</f>
        <v>0</v>
      </c>
      <c r="AZ20" s="91">
        <f>+SUM(SUM!GM31)</f>
        <v>0</v>
      </c>
      <c r="BA20" s="91">
        <f>+SUM(SUM!GN31)</f>
        <v>0</v>
      </c>
      <c r="BB20" s="91">
        <f>+SUM(SUM!GO31)</f>
        <v>0</v>
      </c>
      <c r="BC20" s="91">
        <f>+SUM(SUM!CS31,SUM!CW31)</f>
        <v>0</v>
      </c>
      <c r="BD20" s="91">
        <f>+SUM(SUM!CT31,SUM!CX31)</f>
        <v>0</v>
      </c>
      <c r="BE20" s="91">
        <f>+SUM(SUM!JW31)</f>
        <v>0</v>
      </c>
      <c r="BF20" s="91">
        <f>+SUM(SUM!JX31)</f>
        <v>0</v>
      </c>
      <c r="BG20" s="91">
        <f>+SUM(SUM!BX31,SUM!CB31)</f>
        <v>0</v>
      </c>
      <c r="BH20" s="91">
        <f>+SUM(SUM!BY31,SUM!CC31)</f>
        <v>0</v>
      </c>
      <c r="BI20" s="91">
        <f>+SUM(SUM!CD31)</f>
        <v>0</v>
      </c>
      <c r="BJ20" s="91">
        <f>+SUM(SUM!ET31)</f>
        <v>0</v>
      </c>
      <c r="BK20" s="91">
        <f>+SUM(SUM!EU31)</f>
        <v>0</v>
      </c>
      <c r="BL20" s="91">
        <f>+SUM(SUM!EV31)</f>
        <v>0</v>
      </c>
      <c r="BM20" s="91">
        <f>+SUM(SUM!EW31)</f>
        <v>0</v>
      </c>
      <c r="BN20" s="91"/>
      <c r="BO20" s="91">
        <f t="shared" si="5"/>
        <v>78</v>
      </c>
      <c r="BP20" s="91">
        <f t="shared" si="6"/>
        <v>78</v>
      </c>
      <c r="BQ20" s="91">
        <f t="shared" si="7"/>
        <v>78</v>
      </c>
      <c r="BR20" s="91">
        <f t="shared" si="8"/>
        <v>78</v>
      </c>
      <c r="BS20" s="91">
        <f t="shared" si="9"/>
        <v>78</v>
      </c>
      <c r="BT20" s="91">
        <f t="shared" si="10"/>
        <v>78</v>
      </c>
      <c r="BU20" s="91">
        <f t="shared" si="11"/>
        <v>0</v>
      </c>
      <c r="BV20" s="91">
        <f t="shared" si="12"/>
        <v>0</v>
      </c>
      <c r="BW20" s="91">
        <f t="shared" si="13"/>
        <v>546</v>
      </c>
      <c r="BX20" s="91">
        <f t="shared" si="14"/>
        <v>546</v>
      </c>
      <c r="BY20" s="91">
        <f t="shared" si="15"/>
        <v>546</v>
      </c>
      <c r="BZ20" s="91">
        <f t="shared" si="16"/>
        <v>0</v>
      </c>
      <c r="CA20" s="91">
        <f t="shared" si="17"/>
        <v>0</v>
      </c>
      <c r="CB20" s="91">
        <f t="shared" si="18"/>
        <v>0</v>
      </c>
      <c r="CC20" s="91">
        <f t="shared" si="19"/>
        <v>0</v>
      </c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</row>
    <row r="21" spans="1:115">
      <c r="A21" s="50" t="s">
        <v>102</v>
      </c>
      <c r="B21" s="91">
        <f t="shared" si="3"/>
        <v>468</v>
      </c>
      <c r="C21" s="91">
        <f t="shared" si="4"/>
        <v>820</v>
      </c>
      <c r="D21" s="91">
        <f>SUM(SUM!W32,SUM!AA32,SUM!AE32,SUM!AI32)</f>
        <v>0</v>
      </c>
      <c r="E21" s="91">
        <f>SUM(SUM!X32,SUM!AB32,SUM!AF32,SUM!AJ32)</f>
        <v>0</v>
      </c>
      <c r="F21" s="91">
        <f>+SUM(SUM!AY32,SUM!BD32,SUM!BN32,SUM!BS32,SUM!BI32)</f>
        <v>93.6</v>
      </c>
      <c r="G21" s="91">
        <f>+SUM(SUM!AZ32,SUM!BE32,SUM!BO32,SUM!BT32,SUM!BJ32)</f>
        <v>93.6</v>
      </c>
      <c r="H21" s="91">
        <f>+SUM(SUM!BA32,SUM!BF32,SUM!BP32,SUM!BU32,SUM!BK32)</f>
        <v>93.6</v>
      </c>
      <c r="I21" s="91">
        <f>+SUM(SUM!CG32,SUM!CK32,SUM!CO32)</f>
        <v>0</v>
      </c>
      <c r="J21" s="91">
        <f>+SUM(SUM!CH32,SUM!CL32,SUM!CP32)</f>
        <v>0</v>
      </c>
      <c r="K21" s="91">
        <f>SUM(SUM!DA32,SUM!DD32,SUM!DG32,SUM!DJ32,SUM!DM32)</f>
        <v>0</v>
      </c>
      <c r="L21" s="91">
        <f>+SUM(SUM!DP32,SUM!DV32,SUM!EB32,SUM!EH32,SUM!EN32)</f>
        <v>0</v>
      </c>
      <c r="M21" s="91">
        <f>+SUM(SUM!DQ32,SUM!DW32,SUM!EC32,SUM!EI32,SUM!EO32)</f>
        <v>0</v>
      </c>
      <c r="N21" s="91">
        <f>+SUM(SUM!DR32,SUM!DX32,SUM!ED32,SUM!EJ32,SUM!EP32)</f>
        <v>0</v>
      </c>
      <c r="O21" s="91">
        <f>+SUM(SUM!DS32,SUM!DY32,SUM!EE32,SUM!EK32,SUM!EQ32)</f>
        <v>0</v>
      </c>
      <c r="P21" s="91">
        <f>+SUM(SUM!EZ32,SUM!FD32,SUM!FH32,SUM!FL32)</f>
        <v>0</v>
      </c>
      <c r="Q21" s="91">
        <f>+SUM(SUM!FA32,SUM!FE32,SUM!FI32,SUM!FM32)</f>
        <v>0</v>
      </c>
      <c r="R21" s="91">
        <f>+SUM(SUM!FT32,SUM!FZ32,SUM!GF32)</f>
        <v>46.8</v>
      </c>
      <c r="S21" s="91">
        <f>+SUM(SUM!FU32,SUM!GA32,SUM!GG32)</f>
        <v>46.8</v>
      </c>
      <c r="T21" s="91">
        <f>+SUM(SUM!FV32,SUM!GB32,SUM!GH32)</f>
        <v>46.8</v>
      </c>
      <c r="U21" s="91">
        <f>+SUM(SUM!FW32,SUM!GC32,SUM!GI32)</f>
        <v>46.8</v>
      </c>
      <c r="V21" s="91">
        <f>+SUM(SUM!GV32,SUM!GY32,SUM!HB32,SUM!HE32,SUM!HH32)</f>
        <v>0</v>
      </c>
      <c r="W21" s="91">
        <f>+SUM(SUM!HS32,SUM!HW32,SUM!IA32,SUM!IE32,SUM!HO32)</f>
        <v>0</v>
      </c>
      <c r="X21" s="91">
        <f>+SUM(SUM!HP32,SUM!HT32,SUM!HX32,SUM!IB32,SUM!IF32)</f>
        <v>0</v>
      </c>
      <c r="Y21" s="91">
        <f>+SUM(SUM!IM32,SUM!IQ32,SUM!IU32,SUM!IY32,SUM!II32)</f>
        <v>0</v>
      </c>
      <c r="Z21" s="91">
        <f>+SUM(SUM!IN32,SUM!IR32,SUM!IV32,SUM!IZ32,SUM!IJ32)</f>
        <v>0</v>
      </c>
      <c r="AA21" s="91">
        <f>+SUM(SUM!JG32,SUM!JK32,SUM!JO32,SUM!JS32,SUM!JC32)</f>
        <v>0</v>
      </c>
      <c r="AB21" s="91">
        <f>+SUM(SUM!JH32,SUM!JL32,SUM!JP32,SUM!JT32,SUM!JD32)</f>
        <v>0</v>
      </c>
      <c r="AC21" s="91">
        <f>+SUM(SUM!KA32)</f>
        <v>0</v>
      </c>
      <c r="AD21" s="91">
        <f>+SUM(SUM!KB32)</f>
        <v>0</v>
      </c>
      <c r="AE21" s="91">
        <f>+SUM(SUM!KC32)</f>
        <v>0</v>
      </c>
      <c r="AF21" s="91">
        <f>SUM((SUM!KF32,SUM!KI32,SUM!KL32,SUM!KO32,SUM!KR32))</f>
        <v>0</v>
      </c>
      <c r="AG21" s="91">
        <f>SUM(SUM!KU32,SUM!KZ32,SUM!LE32,SUM!LJ32)</f>
        <v>0</v>
      </c>
      <c r="AH21" s="91">
        <f>SUM(SUM!KV32,SUM!LA32,SUM!LF32,SUM!LK32)</f>
        <v>0</v>
      </c>
      <c r="AI21" s="91">
        <f>SUM(SUM!KW32,SUM!LB32,SUM!LG32,SUM!LL32)</f>
        <v>0</v>
      </c>
      <c r="AJ21" s="91">
        <f>SUM(SUM!LO32,SUM!LT32,SUM!LY32,SUM!MD32,SUM!MI32,SUM!MN32,SUM!MS32)</f>
        <v>0</v>
      </c>
      <c r="AK21" s="91">
        <f>SUM(SUM!LP32,SUM!LU32,SUM!LZ32,SUM!ME32,SUM!MJ32,SUM!MO32,SUM!MT32)</f>
        <v>0</v>
      </c>
      <c r="AL21" s="91">
        <f>SUM(SUM!LQ32,SUM!LV32,SUM!MA32,SUM!MF32,SUM!MK32,SUM!MP32,SUM!MU32)</f>
        <v>0</v>
      </c>
      <c r="AM21" s="91">
        <f>SUM(SUM!MY32,SUM!NB32)</f>
        <v>0</v>
      </c>
      <c r="AN21" s="91"/>
      <c r="AO21" s="91">
        <f>+SUM(SUM!AM32,SUM!AQ32)</f>
        <v>0</v>
      </c>
      <c r="AP21" s="91">
        <f>+SUM(SUM!AN32,SUM!AR32)</f>
        <v>0</v>
      </c>
      <c r="AQ21" s="91">
        <f>+SUM!AU32</f>
        <v>0</v>
      </c>
      <c r="AR21" s="91">
        <f>+SUM!AV32</f>
        <v>0</v>
      </c>
      <c r="AS21" s="91">
        <f>+SUM!GR32</f>
        <v>144</v>
      </c>
      <c r="AT21" s="91">
        <f>+SUM!GS32</f>
        <v>208</v>
      </c>
      <c r="AU21" s="91">
        <f>+SUM(SUM!HK32)</f>
        <v>0</v>
      </c>
      <c r="AV21" s="91">
        <f>+SUM(SUM!HL32)</f>
        <v>0</v>
      </c>
      <c r="AW21" s="91">
        <f>+SUM(SUM!FP32)</f>
        <v>0</v>
      </c>
      <c r="AX21" s="91">
        <f>+SUM(SUM!FQ32)</f>
        <v>0</v>
      </c>
      <c r="AY21" s="91">
        <f>+SUM(SUM!GL32)</f>
        <v>0</v>
      </c>
      <c r="AZ21" s="91">
        <f>+SUM(SUM!GM32)</f>
        <v>0</v>
      </c>
      <c r="BA21" s="91">
        <f>+SUM(SUM!GN32)</f>
        <v>0</v>
      </c>
      <c r="BB21" s="91">
        <f>+SUM(SUM!GO32)</f>
        <v>0</v>
      </c>
      <c r="BC21" s="91">
        <f>+SUM(SUM!CS32,SUM!CW32)</f>
        <v>0</v>
      </c>
      <c r="BD21" s="91">
        <f>+SUM(SUM!CT32,SUM!CX32)</f>
        <v>0</v>
      </c>
      <c r="BE21" s="91">
        <f>+SUM(SUM!JW32)</f>
        <v>0</v>
      </c>
      <c r="BF21" s="91">
        <f>+SUM(SUM!JX32)</f>
        <v>0</v>
      </c>
      <c r="BG21" s="91">
        <f>+SUM(SUM!BX32,SUM!CB32)</f>
        <v>0</v>
      </c>
      <c r="BH21" s="91">
        <f>+SUM(SUM!BY32,SUM!CC32)</f>
        <v>0</v>
      </c>
      <c r="BI21" s="91">
        <f>+SUM(SUM!CD32)</f>
        <v>0</v>
      </c>
      <c r="BJ21" s="91">
        <f>+SUM(SUM!ET32)</f>
        <v>0</v>
      </c>
      <c r="BK21" s="91">
        <f>+SUM(SUM!EU32)</f>
        <v>0</v>
      </c>
      <c r="BL21" s="91">
        <f>+SUM(SUM!EV32)</f>
        <v>0</v>
      </c>
      <c r="BM21" s="91">
        <f>+SUM(SUM!EW32)</f>
        <v>0</v>
      </c>
      <c r="BN21" s="91"/>
      <c r="BO21" s="91">
        <f t="shared" si="5"/>
        <v>0</v>
      </c>
      <c r="BP21" s="91">
        <f t="shared" si="6"/>
        <v>0</v>
      </c>
      <c r="BQ21" s="91">
        <f t="shared" si="7"/>
        <v>46.8</v>
      </c>
      <c r="BR21" s="91">
        <f t="shared" si="8"/>
        <v>46.8</v>
      </c>
      <c r="BS21" s="91">
        <f t="shared" si="9"/>
        <v>46.8</v>
      </c>
      <c r="BT21" s="91">
        <f t="shared" si="10"/>
        <v>46.8</v>
      </c>
      <c r="BU21" s="91">
        <f t="shared" si="11"/>
        <v>0</v>
      </c>
      <c r="BV21" s="91">
        <f t="shared" si="12"/>
        <v>0</v>
      </c>
      <c r="BW21" s="91">
        <f t="shared" si="13"/>
        <v>93.6</v>
      </c>
      <c r="BX21" s="91">
        <f t="shared" si="14"/>
        <v>93.6</v>
      </c>
      <c r="BY21" s="91">
        <f t="shared" si="15"/>
        <v>93.6</v>
      </c>
      <c r="BZ21" s="91">
        <f t="shared" si="16"/>
        <v>0</v>
      </c>
      <c r="CA21" s="91">
        <f t="shared" si="17"/>
        <v>0</v>
      </c>
      <c r="CB21" s="91">
        <f t="shared" si="18"/>
        <v>0</v>
      </c>
      <c r="CC21" s="91">
        <f t="shared" si="19"/>
        <v>0</v>
      </c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</row>
    <row r="22" spans="1:115">
      <c r="A22" s="50" t="s">
        <v>103</v>
      </c>
      <c r="B22" s="91">
        <f t="shared" si="3"/>
        <v>904.80000000000007</v>
      </c>
      <c r="C22" s="91">
        <f t="shared" si="4"/>
        <v>904.80000000000007</v>
      </c>
      <c r="D22" s="91">
        <f>SUM(SUM!W33,SUM!AA33,SUM!AE33,SUM!AI33)</f>
        <v>0</v>
      </c>
      <c r="E22" s="91">
        <f>SUM(SUM!X33,SUM!AB33,SUM!AF33,SUM!AJ33)</f>
        <v>0</v>
      </c>
      <c r="F22" s="91">
        <f>+SUM(SUM!AY33,SUM!BD33,SUM!BN33,SUM!BS33,SUM!BI33)</f>
        <v>62.4</v>
      </c>
      <c r="G22" s="91">
        <f>+SUM(SUM!AZ33,SUM!BE33,SUM!BO33,SUM!BT33,SUM!BJ33)</f>
        <v>62.4</v>
      </c>
      <c r="H22" s="91">
        <f>+SUM(SUM!BA33,SUM!BF33,SUM!BP33,SUM!BU33,SUM!BK33)</f>
        <v>62.4</v>
      </c>
      <c r="I22" s="91">
        <f>+SUM(SUM!CG33,SUM!CK33,SUM!CO33)</f>
        <v>0</v>
      </c>
      <c r="J22" s="91">
        <f>+SUM(SUM!CH33,SUM!CL33,SUM!CP33)</f>
        <v>0</v>
      </c>
      <c r="K22" s="91">
        <f>SUM(SUM!DA33,SUM!DD33,SUM!DG33,SUM!DJ33,SUM!DM33)</f>
        <v>0</v>
      </c>
      <c r="L22" s="91">
        <f>+SUM(SUM!DP33,SUM!DV33,SUM!EB33,SUM!EH33,SUM!EN33)</f>
        <v>124.80000000000001</v>
      </c>
      <c r="M22" s="91">
        <f>+SUM(SUM!DQ33,SUM!DW33,SUM!EC33,SUM!EI33,SUM!EO33)</f>
        <v>124.8</v>
      </c>
      <c r="N22" s="91">
        <f>+SUM(SUM!DR33,SUM!DX33,SUM!ED33,SUM!EJ33,SUM!EP33)</f>
        <v>124.8</v>
      </c>
      <c r="O22" s="91">
        <f>+SUM(SUM!DS33,SUM!DY33,SUM!EE33,SUM!EK33,SUM!EQ33)</f>
        <v>124.8</v>
      </c>
      <c r="P22" s="91">
        <f>+SUM(SUM!EZ33,SUM!FD33,SUM!FH33,SUM!FL33)</f>
        <v>46.8</v>
      </c>
      <c r="Q22" s="91">
        <f>+SUM(SUM!FA33,SUM!FE33,SUM!FI33,SUM!FM33)</f>
        <v>46.8</v>
      </c>
      <c r="R22" s="91">
        <f>+SUM(SUM!FT33,SUM!FZ33,SUM!GF33)</f>
        <v>31.200000000000003</v>
      </c>
      <c r="S22" s="91">
        <f>+SUM(SUM!FU33,SUM!GA33,SUM!GG33)</f>
        <v>31.200000000000003</v>
      </c>
      <c r="T22" s="91">
        <f>+SUM(SUM!FV33,SUM!GB33,SUM!GH33)</f>
        <v>31.200000000000003</v>
      </c>
      <c r="U22" s="91">
        <f>+SUM(SUM!FW33,SUM!GC33,SUM!GI33)</f>
        <v>31.200000000000003</v>
      </c>
      <c r="V22" s="91">
        <f>+SUM(SUM!GV33,SUM!GY33,SUM!HB33,SUM!HE33,SUM!HH33)</f>
        <v>0</v>
      </c>
      <c r="W22" s="91">
        <f>+SUM(SUM!HS33,SUM!HW33,SUM!IA33,SUM!IE33,SUM!HO33)</f>
        <v>0</v>
      </c>
      <c r="X22" s="91">
        <f>+SUM(SUM!HP33,SUM!HT33,SUM!HX33,SUM!IB33,SUM!IF33)</f>
        <v>0</v>
      </c>
      <c r="Y22" s="91">
        <f>+SUM(SUM!IM33,SUM!IQ33,SUM!IU33,SUM!IY33,SUM!II33)</f>
        <v>0</v>
      </c>
      <c r="Z22" s="91">
        <f>+SUM(SUM!IN33,SUM!IR33,SUM!IV33,SUM!IZ33,SUM!IJ33)</f>
        <v>0</v>
      </c>
      <c r="AA22" s="91">
        <f>+SUM(SUM!JG33,SUM!JK33,SUM!JO33,SUM!JS33,SUM!JC33)</f>
        <v>0</v>
      </c>
      <c r="AB22" s="91">
        <f>+SUM(SUM!JH33,SUM!JL33,SUM!JP33,SUM!JT33,SUM!JD33)</f>
        <v>0</v>
      </c>
      <c r="AC22" s="91">
        <f>+SUM(SUM!KA33)</f>
        <v>0</v>
      </c>
      <c r="AD22" s="91">
        <f>+SUM(SUM!KB33)</f>
        <v>0</v>
      </c>
      <c r="AE22" s="91">
        <f>+SUM(SUM!KC33)</f>
        <v>0</v>
      </c>
      <c r="AF22" s="91">
        <f>SUM((SUM!KF33,SUM!KI33,SUM!KL33,SUM!KO33,SUM!KR33))</f>
        <v>0</v>
      </c>
      <c r="AG22" s="91">
        <f>SUM(SUM!KU33,SUM!KZ33,SUM!LE33,SUM!LJ33)</f>
        <v>0</v>
      </c>
      <c r="AH22" s="91">
        <f>SUM(SUM!KV33,SUM!LA33,SUM!LF33,SUM!LK33)</f>
        <v>0</v>
      </c>
      <c r="AI22" s="91">
        <f>SUM(SUM!KW33,SUM!LB33,SUM!LG33,SUM!LL33)</f>
        <v>0</v>
      </c>
      <c r="AJ22" s="91">
        <f>SUM(SUM!LO33,SUM!LT33,SUM!LY33,SUM!MD33,SUM!MI33,SUM!MN33,SUM!MS33)</f>
        <v>0</v>
      </c>
      <c r="AK22" s="91">
        <f>SUM(SUM!LP33,SUM!LU33,SUM!LZ33,SUM!ME33,SUM!MJ33,SUM!MO33,SUM!MT33)</f>
        <v>0</v>
      </c>
      <c r="AL22" s="91">
        <f>SUM(SUM!LQ33,SUM!LV33,SUM!MA33,SUM!MF33,SUM!MK33,SUM!MP33,SUM!MU33)</f>
        <v>0</v>
      </c>
      <c r="AM22" s="91">
        <f>SUM(SUM!MY33,SUM!NB33)</f>
        <v>0</v>
      </c>
      <c r="AN22" s="91"/>
      <c r="AO22" s="91">
        <f>+SUM(SUM!AM33,SUM!AQ33)</f>
        <v>0</v>
      </c>
      <c r="AP22" s="91">
        <f>+SUM(SUM!AN33,SUM!AR33)</f>
        <v>0</v>
      </c>
      <c r="AQ22" s="91">
        <f>+SUM!AU33</f>
        <v>0</v>
      </c>
      <c r="AR22" s="91">
        <f>+SUM!AV33</f>
        <v>0</v>
      </c>
      <c r="AS22" s="91">
        <f>+SUM!GR33</f>
        <v>0</v>
      </c>
      <c r="AT22" s="91">
        <f>+SUM!GS33</f>
        <v>0</v>
      </c>
      <c r="AU22" s="91">
        <f>+SUM(SUM!HK33)</f>
        <v>0</v>
      </c>
      <c r="AV22" s="91">
        <f>+SUM(SUM!HL33)</f>
        <v>0</v>
      </c>
      <c r="AW22" s="91">
        <f>+SUM(SUM!FP33)</f>
        <v>0</v>
      </c>
      <c r="AX22" s="91">
        <f>+SUM(SUM!FQ33)</f>
        <v>0</v>
      </c>
      <c r="AY22" s="91">
        <f>+SUM(SUM!GL33)</f>
        <v>0</v>
      </c>
      <c r="AZ22" s="91">
        <f>+SUM(SUM!GM33)</f>
        <v>0</v>
      </c>
      <c r="BA22" s="91">
        <f>+SUM(SUM!GN33)</f>
        <v>0</v>
      </c>
      <c r="BB22" s="91">
        <f>+SUM(SUM!GO33)</f>
        <v>0</v>
      </c>
      <c r="BC22" s="91">
        <f>+SUM(SUM!CS33,SUM!CW33)</f>
        <v>0</v>
      </c>
      <c r="BD22" s="91">
        <f>+SUM(SUM!CT33,SUM!CX33)</f>
        <v>0</v>
      </c>
      <c r="BE22" s="91">
        <f>+SUM(SUM!JW33)</f>
        <v>0</v>
      </c>
      <c r="BF22" s="91">
        <f>+SUM(SUM!JX33)</f>
        <v>0</v>
      </c>
      <c r="BG22" s="91">
        <f>+SUM(SUM!BX33,SUM!CB33)</f>
        <v>0</v>
      </c>
      <c r="BH22" s="91">
        <f>+SUM(SUM!BY33,SUM!CC33)</f>
        <v>0</v>
      </c>
      <c r="BI22" s="91">
        <f>+SUM(SUM!CD33)</f>
        <v>0</v>
      </c>
      <c r="BJ22" s="91">
        <f>+SUM(SUM!ET33)</f>
        <v>0</v>
      </c>
      <c r="BK22" s="91">
        <f>+SUM(SUM!EU33)</f>
        <v>0</v>
      </c>
      <c r="BL22" s="91">
        <f>+SUM(SUM!EV33)</f>
        <v>0</v>
      </c>
      <c r="BM22" s="91">
        <f>+SUM(SUM!EW33)</f>
        <v>0</v>
      </c>
      <c r="BN22" s="91"/>
      <c r="BO22" s="91">
        <f t="shared" si="5"/>
        <v>46.8</v>
      </c>
      <c r="BP22" s="91">
        <f t="shared" si="6"/>
        <v>46.8</v>
      </c>
      <c r="BQ22" s="91">
        <f t="shared" si="7"/>
        <v>31.200000000000003</v>
      </c>
      <c r="BR22" s="91">
        <f t="shared" si="8"/>
        <v>31.200000000000003</v>
      </c>
      <c r="BS22" s="91">
        <f t="shared" si="9"/>
        <v>31.200000000000003</v>
      </c>
      <c r="BT22" s="91">
        <f t="shared" si="10"/>
        <v>31.200000000000003</v>
      </c>
      <c r="BU22" s="91">
        <f t="shared" si="11"/>
        <v>0</v>
      </c>
      <c r="BV22" s="91">
        <f t="shared" si="12"/>
        <v>0</v>
      </c>
      <c r="BW22" s="91">
        <f t="shared" si="13"/>
        <v>62.4</v>
      </c>
      <c r="BX22" s="91">
        <f t="shared" si="14"/>
        <v>62.4</v>
      </c>
      <c r="BY22" s="91">
        <f t="shared" si="15"/>
        <v>62.4</v>
      </c>
      <c r="BZ22" s="91">
        <f t="shared" si="16"/>
        <v>124.80000000000001</v>
      </c>
      <c r="CA22" s="91">
        <f t="shared" si="17"/>
        <v>124.8</v>
      </c>
      <c r="CB22" s="91">
        <f t="shared" si="18"/>
        <v>124.8</v>
      </c>
      <c r="CC22" s="91">
        <f t="shared" si="19"/>
        <v>124.8</v>
      </c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</row>
    <row r="23" spans="1:115">
      <c r="A23" s="51" t="s">
        <v>104</v>
      </c>
      <c r="B23" s="91">
        <f t="shared" si="3"/>
        <v>3088.8000000000011</v>
      </c>
      <c r="C23" s="91">
        <f t="shared" si="4"/>
        <v>3588.8000000000011</v>
      </c>
      <c r="D23" s="91">
        <f>SUM(SUM!W34,SUM!AA34,SUM!AE34,SUM!AI34)</f>
        <v>93.6</v>
      </c>
      <c r="E23" s="91">
        <f>SUM(SUM!X34,SUM!AB34,SUM!AF34,SUM!AJ34)</f>
        <v>93.6</v>
      </c>
      <c r="F23" s="91">
        <f>+SUM(SUM!AY34,SUM!BD34,SUM!BN34,SUM!BS34,SUM!BI34)</f>
        <v>405.59999999999997</v>
      </c>
      <c r="G23" s="91">
        <f>+SUM(SUM!AZ34,SUM!BE34,SUM!BO34,SUM!BT34,SUM!BJ34)</f>
        <v>405.59999999999997</v>
      </c>
      <c r="H23" s="91">
        <f>+SUM(SUM!BA34,SUM!BF34,SUM!BP34,SUM!BU34,SUM!BK34)</f>
        <v>405.59999999999997</v>
      </c>
      <c r="I23" s="91">
        <f>+SUM(SUM!CG34,SUM!CK34,SUM!CO34)</f>
        <v>0</v>
      </c>
      <c r="J23" s="91">
        <f>+SUM(SUM!CH34,SUM!CL34,SUM!CP34)</f>
        <v>0</v>
      </c>
      <c r="K23" s="91">
        <f>SUM(SUM!DA34,SUM!DD34,SUM!DG34,SUM!DJ34,SUM!DM34)</f>
        <v>156</v>
      </c>
      <c r="L23" s="91">
        <f>+SUM(SUM!DP34,SUM!DV34,SUM!EB34,SUM!EH34,SUM!EN34)</f>
        <v>109.19999999999999</v>
      </c>
      <c r="M23" s="91">
        <f>+SUM(SUM!DQ34,SUM!DW34,SUM!EC34,SUM!EI34,SUM!EO34)</f>
        <v>109.19999999999999</v>
      </c>
      <c r="N23" s="91">
        <f>+SUM(SUM!DR34,SUM!DX34,SUM!ED34,SUM!EJ34,SUM!EP34)</f>
        <v>109.19999999999999</v>
      </c>
      <c r="O23" s="91">
        <f>+SUM(SUM!DS34,SUM!DY34,SUM!EE34,SUM!EK34,SUM!EQ34)</f>
        <v>109.19999999999999</v>
      </c>
      <c r="P23" s="91">
        <f>+SUM(SUM!EZ34,SUM!FD34,SUM!FH34,SUM!FL34)</f>
        <v>93.6</v>
      </c>
      <c r="Q23" s="91">
        <f>+SUM(SUM!FA34,SUM!FE34,SUM!FI34,SUM!FM34)</f>
        <v>93.6</v>
      </c>
      <c r="R23" s="91">
        <f>+SUM(SUM!FT34,SUM!FZ34,SUM!GF34)</f>
        <v>156</v>
      </c>
      <c r="S23" s="91">
        <f>+SUM(SUM!FU34,SUM!GA34,SUM!GG34)</f>
        <v>156</v>
      </c>
      <c r="T23" s="91">
        <f>+SUM(SUM!FV34,SUM!GB34,SUM!GH34)</f>
        <v>156</v>
      </c>
      <c r="U23" s="91">
        <f>+SUM(SUM!FW34,SUM!GC34,SUM!GI34)</f>
        <v>156</v>
      </c>
      <c r="V23" s="91">
        <f>+SUM(SUM!GV34,SUM!GY34,SUM!HB34,SUM!HE34,SUM!HH34)</f>
        <v>0</v>
      </c>
      <c r="W23" s="91">
        <f>+SUM(SUM!HS34,SUM!HW34,SUM!IA34,SUM!IE34,SUM!HO34)</f>
        <v>46.8</v>
      </c>
      <c r="X23" s="91">
        <f>+SUM(SUM!HP34,SUM!HT34,SUM!HX34,SUM!IB34,SUM!IF34)</f>
        <v>46.8</v>
      </c>
      <c r="Y23" s="91">
        <f>+SUM(SUM!IM34,SUM!IQ34,SUM!IU34,SUM!IY34,SUM!II34)</f>
        <v>46.8</v>
      </c>
      <c r="Z23" s="91">
        <f>+SUM(SUM!IN34,SUM!IR34,SUM!IV34,SUM!IZ34,SUM!IJ34)</f>
        <v>46.8</v>
      </c>
      <c r="AA23" s="91">
        <f>+SUM(SUM!JG34,SUM!JK34,SUM!JO34,SUM!JS34,SUM!JC34)</f>
        <v>46.8</v>
      </c>
      <c r="AB23" s="91">
        <f>+SUM(SUM!JH34,SUM!JL34,SUM!JP34,SUM!JT34,SUM!JD34)</f>
        <v>46.8</v>
      </c>
      <c r="AC23" s="91">
        <f>+SUM(SUM!KA34)</f>
        <v>0</v>
      </c>
      <c r="AD23" s="91">
        <f>+SUM(SUM!KB34)</f>
        <v>0</v>
      </c>
      <c r="AE23" s="91">
        <f>+SUM(SUM!KC34)</f>
        <v>0</v>
      </c>
      <c r="AF23" s="91">
        <f>SUM((SUM!KF34,SUM!KI34,SUM!KL34,SUM!KO34,SUM!KR34))</f>
        <v>0</v>
      </c>
      <c r="AG23" s="91">
        <f>SUM(SUM!KU34,SUM!KZ34,SUM!LE34,SUM!LJ34)</f>
        <v>0</v>
      </c>
      <c r="AH23" s="91">
        <f>SUM(SUM!KV34,SUM!LA34,SUM!LF34,SUM!LK34)</f>
        <v>0</v>
      </c>
      <c r="AI23" s="91">
        <f>SUM(SUM!KW34,SUM!LB34,SUM!LG34,SUM!LL34)</f>
        <v>0</v>
      </c>
      <c r="AJ23" s="91">
        <f>SUM(SUM!LO34,SUM!LT34,SUM!LY34,SUM!MD34,SUM!MI34,SUM!MN34,SUM!MS34)</f>
        <v>0</v>
      </c>
      <c r="AK23" s="91">
        <f>SUM(SUM!LP34,SUM!LU34,SUM!LZ34,SUM!ME34,SUM!MJ34,SUM!MO34,SUM!MT34)</f>
        <v>0</v>
      </c>
      <c r="AL23" s="91">
        <f>SUM(SUM!LQ34,SUM!LV34,SUM!MA34,SUM!MF34,SUM!MK34,SUM!MP34,SUM!MU34)</f>
        <v>0</v>
      </c>
      <c r="AM23" s="91">
        <f>SUM(SUM!MY34,SUM!NB34)</f>
        <v>0</v>
      </c>
      <c r="AN23" s="91"/>
      <c r="AO23" s="91">
        <f>+SUM(SUM!AM34,SUM!AQ34)</f>
        <v>0</v>
      </c>
      <c r="AP23" s="91">
        <f>+SUM(SUM!AN34,SUM!AR34)</f>
        <v>0</v>
      </c>
      <c r="AQ23" s="91">
        <f>+SUM!AU34</f>
        <v>0</v>
      </c>
      <c r="AR23" s="91">
        <f>+SUM!AV34</f>
        <v>0</v>
      </c>
      <c r="AS23" s="91">
        <f>+SUM!GR34</f>
        <v>240</v>
      </c>
      <c r="AT23" s="91">
        <f>+SUM!GS34</f>
        <v>260</v>
      </c>
      <c r="AU23" s="91">
        <f>+SUM(SUM!HK34)</f>
        <v>0</v>
      </c>
      <c r="AV23" s="91">
        <f>+SUM(SUM!HL34)</f>
        <v>0</v>
      </c>
      <c r="AW23" s="91">
        <f>+SUM(SUM!FP34)</f>
        <v>0</v>
      </c>
      <c r="AX23" s="91">
        <f>+SUM(SUM!FQ34)</f>
        <v>0</v>
      </c>
      <c r="AY23" s="91">
        <f>+SUM(SUM!GL34)</f>
        <v>0</v>
      </c>
      <c r="AZ23" s="91">
        <f>+SUM(SUM!GM34)</f>
        <v>0</v>
      </c>
      <c r="BA23" s="91">
        <f>+SUM(SUM!GN34)</f>
        <v>0</v>
      </c>
      <c r="BB23" s="91">
        <f>+SUM(SUM!GO34)</f>
        <v>0</v>
      </c>
      <c r="BC23" s="91">
        <f>+SUM(SUM!CS34,SUM!CW34)</f>
        <v>0</v>
      </c>
      <c r="BD23" s="91">
        <f>+SUM(SUM!CT34,SUM!CX34)</f>
        <v>0</v>
      </c>
      <c r="BE23" s="91">
        <f>+SUM(SUM!JW34)</f>
        <v>0</v>
      </c>
      <c r="BF23" s="91">
        <f>+SUM(SUM!JX34)</f>
        <v>0</v>
      </c>
      <c r="BG23" s="91">
        <f>+SUM(SUM!BX34,SUM!CB34)</f>
        <v>0</v>
      </c>
      <c r="BH23" s="91">
        <f>+SUM(SUM!BY34,SUM!CC34)</f>
        <v>0</v>
      </c>
      <c r="BI23" s="91">
        <f>+SUM(SUM!CD34)</f>
        <v>0</v>
      </c>
      <c r="BJ23" s="91">
        <f>+SUM(SUM!ET34)</f>
        <v>0</v>
      </c>
      <c r="BK23" s="91">
        <f>+SUM(SUM!EU34)</f>
        <v>0</v>
      </c>
      <c r="BL23" s="91">
        <f>+SUM(SUM!EV34)</f>
        <v>0</v>
      </c>
      <c r="BM23" s="91">
        <f>+SUM(SUM!EW34)</f>
        <v>0</v>
      </c>
      <c r="BN23" s="91"/>
      <c r="BO23" s="91">
        <f t="shared" si="5"/>
        <v>93.6</v>
      </c>
      <c r="BP23" s="91">
        <f t="shared" si="6"/>
        <v>93.6</v>
      </c>
      <c r="BQ23" s="91">
        <f t="shared" si="7"/>
        <v>156</v>
      </c>
      <c r="BR23" s="91">
        <f t="shared" si="8"/>
        <v>156</v>
      </c>
      <c r="BS23" s="91">
        <f t="shared" si="9"/>
        <v>156</v>
      </c>
      <c r="BT23" s="91">
        <f t="shared" si="10"/>
        <v>156</v>
      </c>
      <c r="BU23" s="91">
        <f t="shared" si="11"/>
        <v>0</v>
      </c>
      <c r="BV23" s="91">
        <f t="shared" si="12"/>
        <v>0</v>
      </c>
      <c r="BW23" s="91">
        <f t="shared" si="13"/>
        <v>405.59999999999997</v>
      </c>
      <c r="BX23" s="91">
        <f t="shared" si="14"/>
        <v>405.59999999999997</v>
      </c>
      <c r="BY23" s="91">
        <f t="shared" si="15"/>
        <v>405.59999999999997</v>
      </c>
      <c r="BZ23" s="91">
        <f t="shared" si="16"/>
        <v>109.19999999999999</v>
      </c>
      <c r="CA23" s="91">
        <f t="shared" si="17"/>
        <v>109.19999999999999</v>
      </c>
      <c r="CB23" s="91">
        <f t="shared" si="18"/>
        <v>109.19999999999999</v>
      </c>
      <c r="CC23" s="91">
        <f t="shared" si="19"/>
        <v>109.19999999999999</v>
      </c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230"/>
      <c r="CQ23" s="230"/>
      <c r="CR23" s="230"/>
      <c r="CS23" s="230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</row>
    <row r="24" spans="1:115">
      <c r="A24" s="50" t="s">
        <v>138</v>
      </c>
      <c r="B24" s="91">
        <f t="shared" si="3"/>
        <v>2184</v>
      </c>
      <c r="C24" s="91">
        <f t="shared" si="4"/>
        <v>2184</v>
      </c>
      <c r="D24" s="91">
        <f>SUM(SUM!W35,SUM!AA35,SUM!AE35,SUM!AI35)</f>
        <v>156</v>
      </c>
      <c r="E24" s="91">
        <f>SUM(SUM!X35,SUM!AB35,SUM!AF35,SUM!AJ35)</f>
        <v>156</v>
      </c>
      <c r="F24" s="91">
        <f>+SUM(SUM!AY35,SUM!BD35,SUM!BN35,SUM!BS35,SUM!BI35)</f>
        <v>249.6</v>
      </c>
      <c r="G24" s="91">
        <f>+SUM(SUM!AZ35,SUM!BE35,SUM!BO35,SUM!BT35,SUM!BJ35)</f>
        <v>249.6</v>
      </c>
      <c r="H24" s="91">
        <f>+SUM(SUM!BA35,SUM!BF35,SUM!BP35,SUM!BU35,SUM!BK35)</f>
        <v>234</v>
      </c>
      <c r="I24" s="91">
        <f>+SUM(SUM!CG35,SUM!CK35,SUM!CO35)</f>
        <v>0</v>
      </c>
      <c r="J24" s="91">
        <f>+SUM(SUM!CH35,SUM!CL35,SUM!CP35)</f>
        <v>0</v>
      </c>
      <c r="K24" s="91">
        <f>SUM(SUM!DA35,SUM!DD35,SUM!DG35,SUM!DJ35,SUM!DM35)</f>
        <v>78</v>
      </c>
      <c r="L24" s="91">
        <f>+SUM(SUM!DP35,SUM!DV35,SUM!EB35,SUM!EH35,SUM!EN35)</f>
        <v>93.6</v>
      </c>
      <c r="M24" s="91">
        <f>+SUM(SUM!DQ35,SUM!DW35,SUM!EC35,SUM!EI35,SUM!EO35)</f>
        <v>93.6</v>
      </c>
      <c r="N24" s="91">
        <f>+SUM(SUM!DR35,SUM!DX35,SUM!ED35,SUM!EJ35,SUM!EP35)</f>
        <v>93.6</v>
      </c>
      <c r="O24" s="91">
        <f>+SUM(SUM!DS35,SUM!DY35,SUM!EE35,SUM!EK35,SUM!EQ35)</f>
        <v>93.6</v>
      </c>
      <c r="P24" s="91">
        <f>+SUM(SUM!EZ35,SUM!FD35,SUM!FH35,SUM!FL35)</f>
        <v>31.2</v>
      </c>
      <c r="Q24" s="91">
        <f>+SUM(SUM!FA35,SUM!FE35,SUM!FI35,SUM!FM35)</f>
        <v>31.2</v>
      </c>
      <c r="R24" s="91">
        <f>+SUM(SUM!FT35,SUM!FZ35,SUM!GF35)</f>
        <v>156</v>
      </c>
      <c r="S24" s="91">
        <f>+SUM(SUM!FU35,SUM!GA35,SUM!GG35)</f>
        <v>156</v>
      </c>
      <c r="T24" s="91">
        <f>+SUM(SUM!FV35,SUM!GB35,SUM!GH35)</f>
        <v>156</v>
      </c>
      <c r="U24" s="91">
        <f>+SUM(SUM!FW35,SUM!GC35,SUM!GI35)</f>
        <v>156</v>
      </c>
      <c r="V24" s="91">
        <f>+SUM(SUM!GV35,SUM!GY35,SUM!HB35,SUM!HE35,SUM!HH35)</f>
        <v>0</v>
      </c>
      <c r="W24" s="91">
        <f>+SUM(SUM!HS35,SUM!HW35,SUM!IA35,SUM!IE35,SUM!HO35)</f>
        <v>0</v>
      </c>
      <c r="X24" s="91">
        <f>+SUM(SUM!HP35,SUM!HT35,SUM!HX35,SUM!IB35,SUM!IF35)</f>
        <v>0</v>
      </c>
      <c r="Y24" s="91">
        <f>+SUM(SUM!IM35,SUM!IQ35,SUM!IU35,SUM!IY35,SUM!II35)</f>
        <v>0</v>
      </c>
      <c r="Z24" s="91">
        <f>+SUM(SUM!IN35,SUM!IR35,SUM!IV35,SUM!IZ35,SUM!IJ35)</f>
        <v>0</v>
      </c>
      <c r="AA24" s="91">
        <f>+SUM(SUM!JG35,SUM!JK35,SUM!JO35,SUM!JS35,SUM!JC35)</f>
        <v>0</v>
      </c>
      <c r="AB24" s="91">
        <f>+SUM(SUM!JH35,SUM!JL35,SUM!JP35,SUM!JT35,SUM!JD35)</f>
        <v>0</v>
      </c>
      <c r="AC24" s="91">
        <f>+SUM(SUM!KA35)</f>
        <v>0</v>
      </c>
      <c r="AD24" s="91">
        <f>+SUM(SUM!KB35)</f>
        <v>0</v>
      </c>
      <c r="AE24" s="91">
        <f>+SUM(SUM!KC35)</f>
        <v>0</v>
      </c>
      <c r="AF24" s="91">
        <f>SUM((SUM!KF35,SUM!KI35,SUM!KL35,SUM!KO35,SUM!KR35))</f>
        <v>0</v>
      </c>
      <c r="AG24" s="91">
        <f>SUM(SUM!KU35,SUM!KZ35,SUM!LE35,SUM!LJ35)</f>
        <v>0</v>
      </c>
      <c r="AH24" s="91">
        <f>SUM(SUM!KV35,SUM!LA35,SUM!LF35,SUM!LK35)</f>
        <v>0</v>
      </c>
      <c r="AI24" s="91">
        <f>SUM(SUM!KW35,SUM!LB35,SUM!LG35,SUM!LL35)</f>
        <v>0</v>
      </c>
      <c r="AJ24" s="91">
        <f>SUM(SUM!LO35,SUM!LT35,SUM!LY35,SUM!MD35,SUM!MI35,SUM!MN35,SUM!MS35)</f>
        <v>0</v>
      </c>
      <c r="AK24" s="91">
        <f>SUM(SUM!LP35,SUM!LU35,SUM!LZ35,SUM!ME35,SUM!MJ35,SUM!MO35,SUM!MT35)</f>
        <v>0</v>
      </c>
      <c r="AL24" s="91">
        <f>SUM(SUM!LQ35,SUM!LV35,SUM!MA35,SUM!MF35,SUM!MK35,SUM!MP35,SUM!MU35)</f>
        <v>0</v>
      </c>
      <c r="AM24" s="91">
        <f>SUM(SUM!MY35,SUM!NB35)</f>
        <v>0</v>
      </c>
      <c r="AN24" s="91"/>
      <c r="AO24" s="91">
        <f>+SUM(SUM!AM35,SUM!AQ35)</f>
        <v>0</v>
      </c>
      <c r="AP24" s="91">
        <f>+SUM(SUM!AN35,SUM!AR35)</f>
        <v>0</v>
      </c>
      <c r="AQ24" s="91">
        <f>+SUM!AU35</f>
        <v>0</v>
      </c>
      <c r="AR24" s="91">
        <f>+SUM!AV35</f>
        <v>0</v>
      </c>
      <c r="AS24" s="91">
        <f>+SUM!GR35</f>
        <v>0</v>
      </c>
      <c r="AT24" s="91">
        <f>+SUM!GS35</f>
        <v>0</v>
      </c>
      <c r="AU24" s="91">
        <f>+SUM(SUM!HK35)</f>
        <v>0</v>
      </c>
      <c r="AV24" s="91">
        <f>+SUM(SUM!HL35)</f>
        <v>0</v>
      </c>
      <c r="AW24" s="91">
        <f>+SUM(SUM!FP35)</f>
        <v>0</v>
      </c>
      <c r="AX24" s="91">
        <f>+SUM(SUM!FQ35)</f>
        <v>0</v>
      </c>
      <c r="AY24" s="91">
        <f>+SUM(SUM!GL35)</f>
        <v>0</v>
      </c>
      <c r="AZ24" s="91">
        <f>+SUM(SUM!GM35)</f>
        <v>0</v>
      </c>
      <c r="BA24" s="91">
        <f>+SUM(SUM!GN35)</f>
        <v>0</v>
      </c>
      <c r="BB24" s="91">
        <f>+SUM(SUM!GO35)</f>
        <v>0</v>
      </c>
      <c r="BC24" s="91">
        <f>+SUM(SUM!CS35,SUM!CW35)</f>
        <v>0</v>
      </c>
      <c r="BD24" s="91">
        <f>+SUM(SUM!CT35,SUM!CX35)</f>
        <v>0</v>
      </c>
      <c r="BE24" s="91">
        <f>+SUM(SUM!JW35)</f>
        <v>0</v>
      </c>
      <c r="BF24" s="91">
        <f>+SUM(SUM!JX35)</f>
        <v>0</v>
      </c>
      <c r="BG24" s="91">
        <f>+SUM(SUM!BX35,SUM!CB35)</f>
        <v>0</v>
      </c>
      <c r="BH24" s="91">
        <f>+SUM(SUM!BY35,SUM!CC35)</f>
        <v>0</v>
      </c>
      <c r="BI24" s="91">
        <f>+SUM(SUM!CD35)</f>
        <v>0</v>
      </c>
      <c r="BJ24" s="91">
        <f>+SUM(SUM!ET35)</f>
        <v>0</v>
      </c>
      <c r="BK24" s="91">
        <f>+SUM(SUM!EU35)</f>
        <v>0</v>
      </c>
      <c r="BL24" s="91">
        <f>+SUM(SUM!EV35)</f>
        <v>0</v>
      </c>
      <c r="BM24" s="91">
        <f>+SUM(SUM!EW35)</f>
        <v>0</v>
      </c>
      <c r="BN24" s="91"/>
      <c r="BO24" s="91">
        <f t="shared" si="5"/>
        <v>31.2</v>
      </c>
      <c r="BP24" s="91">
        <f t="shared" si="6"/>
        <v>31.2</v>
      </c>
      <c r="BQ24" s="91">
        <f t="shared" si="7"/>
        <v>156</v>
      </c>
      <c r="BR24" s="91">
        <f t="shared" si="8"/>
        <v>156</v>
      </c>
      <c r="BS24" s="91">
        <f t="shared" si="9"/>
        <v>156</v>
      </c>
      <c r="BT24" s="91">
        <f t="shared" si="10"/>
        <v>156</v>
      </c>
      <c r="BU24" s="91">
        <f t="shared" si="11"/>
        <v>0</v>
      </c>
      <c r="BV24" s="91">
        <f t="shared" si="12"/>
        <v>0</v>
      </c>
      <c r="BW24" s="91">
        <f t="shared" si="13"/>
        <v>249.6</v>
      </c>
      <c r="BX24" s="91">
        <f t="shared" si="14"/>
        <v>249.6</v>
      </c>
      <c r="BY24" s="91">
        <f t="shared" si="15"/>
        <v>234</v>
      </c>
      <c r="BZ24" s="91">
        <f t="shared" si="16"/>
        <v>93.6</v>
      </c>
      <c r="CA24" s="91">
        <f t="shared" si="17"/>
        <v>93.6</v>
      </c>
      <c r="CB24" s="91">
        <f t="shared" si="18"/>
        <v>93.6</v>
      </c>
      <c r="CC24" s="91">
        <f t="shared" si="19"/>
        <v>93.6</v>
      </c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230"/>
      <c r="CQ24" s="230"/>
      <c r="CR24" s="230"/>
      <c r="CS24" s="230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</row>
    <row r="25" spans="1:115">
      <c r="A25" s="50" t="s">
        <v>139</v>
      </c>
      <c r="B25" s="91">
        <f t="shared" si="3"/>
        <v>2324.4000000000005</v>
      </c>
      <c r="C25" s="91">
        <f t="shared" si="4"/>
        <v>2924.4000000000005</v>
      </c>
      <c r="D25" s="91">
        <f>SUM(SUM!W36,SUM!AA36,SUM!AE36,SUM!AI36)</f>
        <v>140.39999999999998</v>
      </c>
      <c r="E25" s="91">
        <f>SUM(SUM!X36,SUM!AB36,SUM!AF36,SUM!AJ36)</f>
        <v>140.39999999999998</v>
      </c>
      <c r="F25" s="91">
        <f>+SUM(SUM!AY36,SUM!BD36,SUM!BN36,SUM!BS36,SUM!BI36)</f>
        <v>327.60000000000002</v>
      </c>
      <c r="G25" s="91">
        <f>+SUM(SUM!AZ36,SUM!BE36,SUM!BO36,SUM!BT36,SUM!BJ36)</f>
        <v>327.60000000000002</v>
      </c>
      <c r="H25" s="91">
        <f>+SUM(SUM!BA36,SUM!BF36,SUM!BP36,SUM!BU36,SUM!BK36)</f>
        <v>343.2</v>
      </c>
      <c r="I25" s="91">
        <f>+SUM(SUM!CG36,SUM!CK36,SUM!CO36)</f>
        <v>0</v>
      </c>
      <c r="J25" s="91">
        <f>+SUM(SUM!CH36,SUM!CL36,SUM!CP36)</f>
        <v>0</v>
      </c>
      <c r="K25" s="91">
        <f>SUM(SUM!DA36,SUM!DD36,SUM!DG36,SUM!DJ36,SUM!DM36)</f>
        <v>171.6</v>
      </c>
      <c r="L25" s="91">
        <f>+SUM(SUM!DP36,SUM!DV36,SUM!EB36,SUM!EH36,SUM!EN36)</f>
        <v>46.8</v>
      </c>
      <c r="M25" s="91">
        <f>+SUM(SUM!DQ36,SUM!DW36,SUM!EC36,SUM!EI36,SUM!EO36)</f>
        <v>46.8</v>
      </c>
      <c r="N25" s="91">
        <f>+SUM(SUM!DR36,SUM!DX36,SUM!ED36,SUM!EJ36,SUM!EP36)</f>
        <v>46.8</v>
      </c>
      <c r="O25" s="91">
        <f>+SUM(SUM!DS36,SUM!DY36,SUM!EE36,SUM!EK36,SUM!EQ36)</f>
        <v>46.8</v>
      </c>
      <c r="P25" s="91">
        <f>+SUM(SUM!EZ36,SUM!FD36,SUM!FH36,SUM!FL36)</f>
        <v>46.8</v>
      </c>
      <c r="Q25" s="91">
        <f>+SUM(SUM!FA36,SUM!FE36,SUM!FI36,SUM!FM36)</f>
        <v>46.8</v>
      </c>
      <c r="R25" s="91">
        <f>+SUM(SUM!FT36,SUM!FZ36,SUM!GF36)</f>
        <v>78</v>
      </c>
      <c r="S25" s="91">
        <f>+SUM(SUM!FU36,SUM!GA36,SUM!GG36)</f>
        <v>78</v>
      </c>
      <c r="T25" s="91">
        <f>+SUM(SUM!FV36,SUM!GB36,SUM!GH36)</f>
        <v>78</v>
      </c>
      <c r="U25" s="91">
        <f>+SUM(SUM!FW36,SUM!GC36,SUM!GI36)</f>
        <v>78</v>
      </c>
      <c r="V25" s="91">
        <f>+SUM(SUM!GV36,SUM!GY36,SUM!HB36,SUM!HE36,SUM!HH36)</f>
        <v>0</v>
      </c>
      <c r="W25" s="91">
        <f>+SUM(SUM!HS36,SUM!HW36,SUM!IA36,SUM!IE36,SUM!HO36)</f>
        <v>46.8</v>
      </c>
      <c r="X25" s="91">
        <f>+SUM(SUM!HP36,SUM!HT36,SUM!HX36,SUM!IB36,SUM!IF36)</f>
        <v>46.8</v>
      </c>
      <c r="Y25" s="91">
        <f>+SUM(SUM!IM36,SUM!IQ36,SUM!IU36,SUM!IY36,SUM!II36)</f>
        <v>46.8</v>
      </c>
      <c r="Z25" s="91">
        <f>+SUM(SUM!IN36,SUM!IR36,SUM!IV36,SUM!IZ36,SUM!IJ36)</f>
        <v>46.8</v>
      </c>
      <c r="AA25" s="91">
        <f>+SUM(SUM!JG36,SUM!JK36,SUM!JO36,SUM!JS36,SUM!JC36)</f>
        <v>46.8</v>
      </c>
      <c r="AB25" s="91">
        <f>+SUM(SUM!JH36,SUM!JL36,SUM!JP36,SUM!JT36,SUM!JD36)</f>
        <v>46.8</v>
      </c>
      <c r="AC25" s="91">
        <f>+SUM(SUM!KA36)</f>
        <v>0</v>
      </c>
      <c r="AD25" s="91">
        <f>+SUM(SUM!KB36)</f>
        <v>0</v>
      </c>
      <c r="AE25" s="91">
        <f>+SUM(SUM!KC36)</f>
        <v>0</v>
      </c>
      <c r="AF25" s="91">
        <f>SUM((SUM!KF36,SUM!KI36,SUM!KL36,SUM!KO36,SUM!KR36))</f>
        <v>0</v>
      </c>
      <c r="AG25" s="91">
        <f>SUM(SUM!KU36,SUM!KZ36,SUM!LE36,SUM!LJ36)</f>
        <v>0</v>
      </c>
      <c r="AH25" s="91">
        <f>SUM(SUM!KV36,SUM!LA36,SUM!LF36,SUM!LK36)</f>
        <v>0</v>
      </c>
      <c r="AI25" s="91">
        <f>SUM(SUM!KW36,SUM!LB36,SUM!LG36,SUM!LL36)</f>
        <v>0</v>
      </c>
      <c r="AJ25" s="91">
        <f>SUM(SUM!LO36,SUM!LT36,SUM!LY36,SUM!MD36,SUM!MI36,SUM!MN36,SUM!MS36)</f>
        <v>0</v>
      </c>
      <c r="AK25" s="91">
        <f>SUM(SUM!LP36,SUM!LU36,SUM!LZ36,SUM!ME36,SUM!MJ36,SUM!MO36,SUM!MT36)</f>
        <v>0</v>
      </c>
      <c r="AL25" s="91">
        <f>SUM(SUM!LQ36,SUM!LV36,SUM!MA36,SUM!MF36,SUM!MK36,SUM!MP36,SUM!MU36)</f>
        <v>0</v>
      </c>
      <c r="AM25" s="91">
        <f>SUM(SUM!MY36,SUM!NB36)</f>
        <v>0</v>
      </c>
      <c r="AN25" s="91"/>
      <c r="AO25" s="91">
        <f>+SUM(SUM!AM36,SUM!AQ36)</f>
        <v>0</v>
      </c>
      <c r="AP25" s="91">
        <f>+SUM(SUM!AN36,SUM!AR36)</f>
        <v>0</v>
      </c>
      <c r="AQ25" s="91">
        <f>+SUM!AU36</f>
        <v>0</v>
      </c>
      <c r="AR25" s="91">
        <f>+SUM!AV36</f>
        <v>0</v>
      </c>
      <c r="AS25" s="91">
        <f>+SUM!GR36</f>
        <v>288</v>
      </c>
      <c r="AT25" s="91">
        <f>+SUM!GS36</f>
        <v>312</v>
      </c>
      <c r="AU25" s="91">
        <f>+SUM(SUM!HK36)</f>
        <v>0</v>
      </c>
      <c r="AV25" s="91">
        <f>+SUM(SUM!HL36)</f>
        <v>0</v>
      </c>
      <c r="AW25" s="91">
        <f>+SUM(SUM!FP36)</f>
        <v>0</v>
      </c>
      <c r="AX25" s="91">
        <f>+SUM(SUM!FQ36)</f>
        <v>0</v>
      </c>
      <c r="AY25" s="91">
        <f>+SUM(SUM!GL36)</f>
        <v>0</v>
      </c>
      <c r="AZ25" s="91">
        <f>+SUM(SUM!GM36)</f>
        <v>0</v>
      </c>
      <c r="BA25" s="91">
        <f>+SUM(SUM!GN36)</f>
        <v>0</v>
      </c>
      <c r="BB25" s="91">
        <f>+SUM(SUM!GO36)</f>
        <v>0</v>
      </c>
      <c r="BC25" s="91">
        <f>+SUM(SUM!CS36,SUM!CW36)</f>
        <v>0</v>
      </c>
      <c r="BD25" s="91">
        <f>+SUM(SUM!CT36,SUM!CX36)</f>
        <v>0</v>
      </c>
      <c r="BE25" s="91">
        <f>+SUM(SUM!JW36)</f>
        <v>0</v>
      </c>
      <c r="BF25" s="91">
        <f>+SUM(SUM!JX36)</f>
        <v>0</v>
      </c>
      <c r="BG25" s="91">
        <f>+SUM(SUM!BX36,SUM!CB36)</f>
        <v>0</v>
      </c>
      <c r="BH25" s="91">
        <f>+SUM(SUM!BY36,SUM!CC36)</f>
        <v>0</v>
      </c>
      <c r="BI25" s="91">
        <f>+SUM(SUM!CD36)</f>
        <v>0</v>
      </c>
      <c r="BJ25" s="91">
        <f>+SUM(SUM!ET36)</f>
        <v>0</v>
      </c>
      <c r="BK25" s="91">
        <f>+SUM(SUM!EU36)</f>
        <v>0</v>
      </c>
      <c r="BL25" s="91">
        <f>+SUM(SUM!EV36)</f>
        <v>0</v>
      </c>
      <c r="BM25" s="91">
        <f>+SUM(SUM!EW36)</f>
        <v>0</v>
      </c>
      <c r="BN25" s="91"/>
      <c r="BO25" s="91">
        <f t="shared" si="5"/>
        <v>46.8</v>
      </c>
      <c r="BP25" s="91">
        <f t="shared" si="6"/>
        <v>46.8</v>
      </c>
      <c r="BQ25" s="91">
        <f t="shared" si="7"/>
        <v>78</v>
      </c>
      <c r="BR25" s="91">
        <f t="shared" si="8"/>
        <v>78</v>
      </c>
      <c r="BS25" s="91">
        <f t="shared" si="9"/>
        <v>78</v>
      </c>
      <c r="BT25" s="91">
        <f t="shared" si="10"/>
        <v>78</v>
      </c>
      <c r="BU25" s="91">
        <f t="shared" si="11"/>
        <v>0</v>
      </c>
      <c r="BV25" s="91">
        <f t="shared" si="12"/>
        <v>0</v>
      </c>
      <c r="BW25" s="91">
        <f t="shared" si="13"/>
        <v>327.60000000000002</v>
      </c>
      <c r="BX25" s="91">
        <f t="shared" si="14"/>
        <v>327.60000000000002</v>
      </c>
      <c r="BY25" s="91">
        <f t="shared" si="15"/>
        <v>343.2</v>
      </c>
      <c r="BZ25" s="91">
        <f t="shared" si="16"/>
        <v>46.8</v>
      </c>
      <c r="CA25" s="91">
        <f t="shared" si="17"/>
        <v>46.8</v>
      </c>
      <c r="CB25" s="91">
        <f t="shared" si="18"/>
        <v>46.8</v>
      </c>
      <c r="CC25" s="91">
        <f t="shared" si="19"/>
        <v>46.8</v>
      </c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230"/>
      <c r="CQ25" s="230"/>
      <c r="CR25" s="230"/>
      <c r="CS25" s="230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</row>
    <row r="26" spans="1:115">
      <c r="A26" s="50" t="s">
        <v>140</v>
      </c>
      <c r="B26" s="91">
        <f t="shared" si="3"/>
        <v>2683.2</v>
      </c>
      <c r="C26" s="91">
        <f t="shared" si="4"/>
        <v>2683.2</v>
      </c>
      <c r="D26" s="91">
        <f>SUM(SUM!W37,SUM!AA37,SUM!AE37,SUM!AI37)</f>
        <v>343.2</v>
      </c>
      <c r="E26" s="91">
        <f>SUM(SUM!X37,SUM!AB37,SUM!AF37,SUM!AJ37)</f>
        <v>343.2</v>
      </c>
      <c r="F26" s="91">
        <f>+SUM(SUM!AY37,SUM!BD37,SUM!BN37,SUM!BS37,SUM!BI37)</f>
        <v>296.39999999999998</v>
      </c>
      <c r="G26" s="91">
        <f>+SUM(SUM!AZ37,SUM!BE37,SUM!BO37,SUM!BT37,SUM!BJ37)</f>
        <v>296.39999999999998</v>
      </c>
      <c r="H26" s="91">
        <f>+SUM(SUM!BA37,SUM!BF37,SUM!BP37,SUM!BU37,SUM!BK37)</f>
        <v>296.39999999999998</v>
      </c>
      <c r="I26" s="91">
        <f>+SUM(SUM!CG37,SUM!CK37,SUM!CO37)</f>
        <v>62.4</v>
      </c>
      <c r="J26" s="91">
        <f>+SUM(SUM!CH37,SUM!CL37,SUM!CP37)</f>
        <v>62.4</v>
      </c>
      <c r="K26" s="91">
        <f>SUM(SUM!DA37,SUM!DD37,SUM!DG37,SUM!DJ37,SUM!DM37)</f>
        <v>171.6</v>
      </c>
      <c r="L26" s="91">
        <f>+SUM(SUM!DP37,SUM!DV37,SUM!EB37,SUM!EH37,SUM!EN37)</f>
        <v>0</v>
      </c>
      <c r="M26" s="91">
        <f>+SUM(SUM!DQ37,SUM!DW37,SUM!EC37,SUM!EI37,SUM!EO37)</f>
        <v>0</v>
      </c>
      <c r="N26" s="91">
        <f>+SUM(SUM!DR37,SUM!DX37,SUM!ED37,SUM!EJ37,SUM!EP37)</f>
        <v>0</v>
      </c>
      <c r="O26" s="91">
        <f>+SUM(SUM!DS37,SUM!DY37,SUM!EE37,SUM!EK37,SUM!EQ37)</f>
        <v>0</v>
      </c>
      <c r="P26" s="91">
        <f>+SUM(SUM!EZ37,SUM!FD37,SUM!FH37,SUM!FL37)</f>
        <v>93.6</v>
      </c>
      <c r="Q26" s="91">
        <f>+SUM(SUM!FA37,SUM!FE37,SUM!FI37,SUM!FM37)</f>
        <v>93.6</v>
      </c>
      <c r="R26" s="91">
        <f>+SUM(SUM!FT37,SUM!FZ37,SUM!GF37)</f>
        <v>156</v>
      </c>
      <c r="S26" s="91">
        <f>+SUM(SUM!FU37,SUM!GA37,SUM!GG37)</f>
        <v>156</v>
      </c>
      <c r="T26" s="91">
        <f>+SUM(SUM!FV37,SUM!GB37,SUM!GH37)</f>
        <v>156</v>
      </c>
      <c r="U26" s="91">
        <f>+SUM(SUM!FW37,SUM!GC37,SUM!GI37)</f>
        <v>156</v>
      </c>
      <c r="V26" s="91">
        <f>+SUM(SUM!GV37,SUM!GY37,SUM!HB37,SUM!HE37,SUM!HH37)</f>
        <v>0</v>
      </c>
      <c r="W26" s="91">
        <f>+SUM(SUM!HS37,SUM!HW37,SUM!IA37,SUM!IE37,SUM!HO37)</f>
        <v>0</v>
      </c>
      <c r="X26" s="91">
        <f>+SUM(SUM!HP37,SUM!HT37,SUM!HX37,SUM!IB37,SUM!IF37)</f>
        <v>0</v>
      </c>
      <c r="Y26" s="91">
        <f>+SUM(SUM!IM37,SUM!IQ37,SUM!IU37,SUM!IY37,SUM!II37)</f>
        <v>0</v>
      </c>
      <c r="Z26" s="91">
        <f>+SUM(SUM!IN37,SUM!IR37,SUM!IV37,SUM!IZ37,SUM!IJ37)</f>
        <v>0</v>
      </c>
      <c r="AA26" s="91">
        <f>+SUM(SUM!JG37,SUM!JK37,SUM!JO37,SUM!JS37,SUM!JC37)</f>
        <v>0</v>
      </c>
      <c r="AB26" s="91">
        <f>+SUM(SUM!JH37,SUM!JL37,SUM!JP37,SUM!JT37,SUM!JD37)</f>
        <v>0</v>
      </c>
      <c r="AC26" s="91">
        <f>+SUM(SUM!KA37)</f>
        <v>0</v>
      </c>
      <c r="AD26" s="91">
        <f>+SUM(SUM!KB37)</f>
        <v>0</v>
      </c>
      <c r="AE26" s="91">
        <f>+SUM(SUM!KC37)</f>
        <v>0</v>
      </c>
      <c r="AF26" s="91">
        <f>SUM((SUM!KF37,SUM!KI37,SUM!KL37,SUM!KO37,SUM!KR37))</f>
        <v>0</v>
      </c>
      <c r="AG26" s="91">
        <f>SUM(SUM!KU37,SUM!KZ37,SUM!LE37,SUM!LJ37)</f>
        <v>0</v>
      </c>
      <c r="AH26" s="91">
        <f>SUM(SUM!KV37,SUM!LA37,SUM!LF37,SUM!LK37)</f>
        <v>0</v>
      </c>
      <c r="AI26" s="91">
        <f>SUM(SUM!KW37,SUM!LB37,SUM!LG37,SUM!LL37)</f>
        <v>0</v>
      </c>
      <c r="AJ26" s="91">
        <f>SUM(SUM!LO37,SUM!LT37,SUM!LY37,SUM!MD37,SUM!MI37,SUM!MN37,SUM!MS37)</f>
        <v>0</v>
      </c>
      <c r="AK26" s="91">
        <f>SUM(SUM!LP37,SUM!LU37,SUM!LZ37,SUM!ME37,SUM!MJ37,SUM!MO37,SUM!MT37)</f>
        <v>0</v>
      </c>
      <c r="AL26" s="91">
        <f>SUM(SUM!LQ37,SUM!LV37,SUM!MA37,SUM!MF37,SUM!MK37,SUM!MP37,SUM!MU37)</f>
        <v>0</v>
      </c>
      <c r="AM26" s="91">
        <f>SUM(SUM!MY37,SUM!NB37)</f>
        <v>0</v>
      </c>
      <c r="AN26" s="91"/>
      <c r="AO26" s="91">
        <f>+SUM(SUM!AM37,SUM!AQ37)</f>
        <v>0</v>
      </c>
      <c r="AP26" s="91">
        <f>+SUM(SUM!AN37,SUM!AR37)</f>
        <v>0</v>
      </c>
      <c r="AQ26" s="91">
        <f>+SUM!AU37</f>
        <v>0</v>
      </c>
      <c r="AR26" s="91">
        <f>+SUM!AV37</f>
        <v>0</v>
      </c>
      <c r="AS26" s="91">
        <f>+SUM!GR37</f>
        <v>0</v>
      </c>
      <c r="AT26" s="91">
        <f>+SUM!GS37</f>
        <v>0</v>
      </c>
      <c r="AU26" s="91">
        <f>+SUM(SUM!HK37)</f>
        <v>0</v>
      </c>
      <c r="AV26" s="91">
        <f>+SUM(SUM!HL37)</f>
        <v>0</v>
      </c>
      <c r="AW26" s="91">
        <f>+SUM(SUM!FP37)</f>
        <v>0</v>
      </c>
      <c r="AX26" s="91">
        <f>+SUM(SUM!FQ37)</f>
        <v>0</v>
      </c>
      <c r="AY26" s="91">
        <f>+SUM(SUM!GL37)</f>
        <v>0</v>
      </c>
      <c r="AZ26" s="91">
        <f>+SUM(SUM!GM37)</f>
        <v>0</v>
      </c>
      <c r="BA26" s="91">
        <f>+SUM(SUM!GN37)</f>
        <v>0</v>
      </c>
      <c r="BB26" s="91">
        <f>+SUM(SUM!GO37)</f>
        <v>0</v>
      </c>
      <c r="BC26" s="91">
        <f>+SUM(SUM!CS37,SUM!CW37)</f>
        <v>0</v>
      </c>
      <c r="BD26" s="91">
        <f>+SUM(SUM!CT37,SUM!CX37)</f>
        <v>0</v>
      </c>
      <c r="BE26" s="91">
        <f>+SUM(SUM!JW37)</f>
        <v>0</v>
      </c>
      <c r="BF26" s="91">
        <f>+SUM(SUM!JX37)</f>
        <v>0</v>
      </c>
      <c r="BG26" s="91">
        <f>+SUM(SUM!BX37,SUM!CB37)</f>
        <v>0</v>
      </c>
      <c r="BH26" s="91">
        <f>+SUM(SUM!BY37,SUM!CC37)</f>
        <v>0</v>
      </c>
      <c r="BI26" s="91">
        <f>+SUM(SUM!CD37)</f>
        <v>0</v>
      </c>
      <c r="BJ26" s="91">
        <f>+SUM(SUM!ET37)</f>
        <v>0</v>
      </c>
      <c r="BK26" s="91">
        <f>+SUM(SUM!EU37)</f>
        <v>0</v>
      </c>
      <c r="BL26" s="91">
        <f>+SUM(SUM!EV37)</f>
        <v>0</v>
      </c>
      <c r="BM26" s="91">
        <f>+SUM(SUM!EW37)</f>
        <v>0</v>
      </c>
      <c r="BN26" s="91"/>
      <c r="BO26" s="91">
        <f t="shared" si="5"/>
        <v>93.6</v>
      </c>
      <c r="BP26" s="91">
        <f t="shared" si="6"/>
        <v>93.6</v>
      </c>
      <c r="BQ26" s="91">
        <f t="shared" si="7"/>
        <v>156</v>
      </c>
      <c r="BR26" s="91">
        <f t="shared" si="8"/>
        <v>156</v>
      </c>
      <c r="BS26" s="91">
        <f t="shared" si="9"/>
        <v>156</v>
      </c>
      <c r="BT26" s="91">
        <f t="shared" si="10"/>
        <v>156</v>
      </c>
      <c r="BU26" s="91">
        <f t="shared" si="11"/>
        <v>62.4</v>
      </c>
      <c r="BV26" s="91">
        <f t="shared" si="12"/>
        <v>62.4</v>
      </c>
      <c r="BW26" s="91">
        <f t="shared" si="13"/>
        <v>296.39999999999998</v>
      </c>
      <c r="BX26" s="91">
        <f t="shared" si="14"/>
        <v>296.39999999999998</v>
      </c>
      <c r="BY26" s="91">
        <f t="shared" si="15"/>
        <v>296.39999999999998</v>
      </c>
      <c r="BZ26" s="91">
        <f t="shared" si="16"/>
        <v>0</v>
      </c>
      <c r="CA26" s="91">
        <f t="shared" si="17"/>
        <v>0</v>
      </c>
      <c r="CB26" s="91">
        <f t="shared" si="18"/>
        <v>0</v>
      </c>
      <c r="CC26" s="91">
        <f t="shared" si="19"/>
        <v>0</v>
      </c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230"/>
      <c r="CQ26" s="230"/>
      <c r="CR26" s="230"/>
      <c r="CS26" s="230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</row>
    <row r="27" spans="1:115">
      <c r="A27" s="50" t="s">
        <v>141</v>
      </c>
      <c r="B27" s="91">
        <f t="shared" si="3"/>
        <v>1872</v>
      </c>
      <c r="C27" s="91">
        <f t="shared" si="4"/>
        <v>1872</v>
      </c>
      <c r="D27" s="91">
        <f>SUM(SUM!W38,SUM!AA38,SUM!AE38,SUM!AI38)</f>
        <v>234</v>
      </c>
      <c r="E27" s="91">
        <f>SUM(SUM!X38,SUM!AB38,SUM!AF38,SUM!AJ38)</f>
        <v>234</v>
      </c>
      <c r="F27" s="91">
        <f>+SUM(SUM!AY38,SUM!BD38,SUM!BN38,SUM!BS38,SUM!BI38)</f>
        <v>296.39999999999998</v>
      </c>
      <c r="G27" s="91">
        <f>+SUM(SUM!AZ38,SUM!BE38,SUM!BO38,SUM!BT38,SUM!BJ38)</f>
        <v>296.39999999999998</v>
      </c>
      <c r="H27" s="91">
        <f>+SUM(SUM!BA38,SUM!BF38,SUM!BP38,SUM!BU38,SUM!BK38)</f>
        <v>296.39999999999998</v>
      </c>
      <c r="I27" s="91">
        <f>+SUM(SUM!CG38,SUM!CK38,SUM!CO38)</f>
        <v>78</v>
      </c>
      <c r="J27" s="91">
        <f>+SUM(SUM!CH38,SUM!CL38,SUM!CP38)</f>
        <v>78</v>
      </c>
      <c r="K27" s="91">
        <f>SUM(SUM!DA38,SUM!DD38,SUM!DG38,SUM!DJ38,SUM!DM38)</f>
        <v>78</v>
      </c>
      <c r="L27" s="91">
        <f>+SUM(SUM!DP38,SUM!DV38,SUM!EB38,SUM!EH38,SUM!EN38)</f>
        <v>0</v>
      </c>
      <c r="M27" s="91">
        <f>+SUM(SUM!DQ38,SUM!DW38,SUM!EC38,SUM!EI38,SUM!EO38)</f>
        <v>0</v>
      </c>
      <c r="N27" s="91">
        <f>+SUM(SUM!DR38,SUM!DX38,SUM!ED38,SUM!EJ38,SUM!EP38)</f>
        <v>0</v>
      </c>
      <c r="O27" s="91">
        <f>+SUM(SUM!DS38,SUM!DY38,SUM!EE38,SUM!EK38,SUM!EQ38)</f>
        <v>0</v>
      </c>
      <c r="P27" s="91">
        <f>+SUM(SUM!EZ38,SUM!FD38,SUM!FH38,SUM!FL38)</f>
        <v>15.6</v>
      </c>
      <c r="Q27" s="91">
        <f>+SUM(SUM!FA38,SUM!FE38,SUM!FI38,SUM!FM38)</f>
        <v>15.6</v>
      </c>
      <c r="R27" s="91">
        <f>+SUM(SUM!FT38,SUM!FZ38,SUM!GF38)</f>
        <v>62.4</v>
      </c>
      <c r="S27" s="91">
        <f>+SUM(SUM!FU38,SUM!GA38,SUM!GG38)</f>
        <v>62.4</v>
      </c>
      <c r="T27" s="91">
        <f>+SUM(SUM!FV38,SUM!GB38,SUM!GH38)</f>
        <v>62.4</v>
      </c>
      <c r="U27" s="91">
        <f>+SUM(SUM!FW38,SUM!GC38,SUM!GI38)</f>
        <v>62.4</v>
      </c>
      <c r="V27" s="91">
        <f>+SUM(SUM!GV38,SUM!GY38,SUM!HB38,SUM!HE38,SUM!HH38)</f>
        <v>0</v>
      </c>
      <c r="W27" s="91">
        <f>+SUM(SUM!HS38,SUM!HW38,SUM!IA38,SUM!IE38,SUM!HO38)</f>
        <v>0</v>
      </c>
      <c r="X27" s="91">
        <f>+SUM(SUM!HP38,SUM!HT38,SUM!HX38,SUM!IB38,SUM!IF38)</f>
        <v>0</v>
      </c>
      <c r="Y27" s="91">
        <f>+SUM(SUM!IM38,SUM!IQ38,SUM!IU38,SUM!IY38,SUM!II38)</f>
        <v>0</v>
      </c>
      <c r="Z27" s="91">
        <f>+SUM(SUM!IN38,SUM!IR38,SUM!IV38,SUM!IZ38,SUM!IJ38)</f>
        <v>0</v>
      </c>
      <c r="AA27" s="91">
        <f>+SUM(SUM!JG38,SUM!JK38,SUM!JO38,SUM!JS38,SUM!JC38)</f>
        <v>0</v>
      </c>
      <c r="AB27" s="91">
        <f>+SUM(SUM!JH38,SUM!JL38,SUM!JP38,SUM!JT38,SUM!JD38)</f>
        <v>0</v>
      </c>
      <c r="AC27" s="91">
        <f>+SUM(SUM!KA38)</f>
        <v>0</v>
      </c>
      <c r="AD27" s="91">
        <f>+SUM(SUM!KB38)</f>
        <v>0</v>
      </c>
      <c r="AE27" s="91">
        <f>+SUM(SUM!KC38)</f>
        <v>0</v>
      </c>
      <c r="AF27" s="91">
        <f>SUM((SUM!KF38,SUM!KI38,SUM!KL38,SUM!KO38,SUM!KR38))</f>
        <v>0</v>
      </c>
      <c r="AG27" s="91">
        <f>SUM(SUM!KU38,SUM!KZ38,SUM!LE38,SUM!LJ38)</f>
        <v>0</v>
      </c>
      <c r="AH27" s="91">
        <f>SUM(SUM!KV38,SUM!LA38,SUM!LF38,SUM!LK38)</f>
        <v>0</v>
      </c>
      <c r="AI27" s="91">
        <f>SUM(SUM!KW38,SUM!LB38,SUM!LG38,SUM!LL38)</f>
        <v>0</v>
      </c>
      <c r="AJ27" s="91">
        <f>SUM(SUM!LO38,SUM!LT38,SUM!LY38,SUM!MD38,SUM!MI38,SUM!MN38,SUM!MS38)</f>
        <v>0</v>
      </c>
      <c r="AK27" s="91">
        <f>SUM(SUM!LP38,SUM!LU38,SUM!LZ38,SUM!ME38,SUM!MJ38,SUM!MO38,SUM!MT38)</f>
        <v>0</v>
      </c>
      <c r="AL27" s="91">
        <f>SUM(SUM!LQ38,SUM!LV38,SUM!MA38,SUM!MF38,SUM!MK38,SUM!MP38,SUM!MU38)</f>
        <v>0</v>
      </c>
      <c r="AM27" s="91">
        <f>SUM(SUM!MY38,SUM!NB38)</f>
        <v>0</v>
      </c>
      <c r="AN27" s="91"/>
      <c r="AO27" s="91">
        <f>+SUM(SUM!AM38,SUM!AQ38)</f>
        <v>0</v>
      </c>
      <c r="AP27" s="91">
        <f>+SUM(SUM!AN38,SUM!AR38)</f>
        <v>0</v>
      </c>
      <c r="AQ27" s="91">
        <f>+SUM!AU38</f>
        <v>0</v>
      </c>
      <c r="AR27" s="91">
        <f>+SUM!AV38</f>
        <v>0</v>
      </c>
      <c r="AS27" s="91">
        <f>+SUM!GR38</f>
        <v>0</v>
      </c>
      <c r="AT27" s="91">
        <f>+SUM!GS38</f>
        <v>0</v>
      </c>
      <c r="AU27" s="91">
        <f>+SUM(SUM!HK38)</f>
        <v>0</v>
      </c>
      <c r="AV27" s="91">
        <f>+SUM(SUM!HL38)</f>
        <v>0</v>
      </c>
      <c r="AW27" s="91">
        <f>+SUM(SUM!FP38)</f>
        <v>0</v>
      </c>
      <c r="AX27" s="91">
        <f>+SUM(SUM!FQ38)</f>
        <v>0</v>
      </c>
      <c r="AY27" s="91">
        <f>+SUM(SUM!GL38)</f>
        <v>0</v>
      </c>
      <c r="AZ27" s="91">
        <f>+SUM(SUM!GM38)</f>
        <v>0</v>
      </c>
      <c r="BA27" s="91">
        <f>+SUM(SUM!GN38)</f>
        <v>0</v>
      </c>
      <c r="BB27" s="91">
        <f>+SUM(SUM!GO38)</f>
        <v>0</v>
      </c>
      <c r="BC27" s="91">
        <f>+SUM(SUM!CS38,SUM!CW38)</f>
        <v>0</v>
      </c>
      <c r="BD27" s="91">
        <f>+SUM(SUM!CT38,SUM!CX38)</f>
        <v>0</v>
      </c>
      <c r="BE27" s="91">
        <f>+SUM(SUM!JW38)</f>
        <v>0</v>
      </c>
      <c r="BF27" s="91">
        <f>+SUM(SUM!JX38)</f>
        <v>0</v>
      </c>
      <c r="BG27" s="91">
        <f>+SUM(SUM!BX38,SUM!CB38)</f>
        <v>0</v>
      </c>
      <c r="BH27" s="91">
        <f>+SUM(SUM!BY38,SUM!CC38)</f>
        <v>0</v>
      </c>
      <c r="BI27" s="91">
        <f>+SUM(SUM!CD38)</f>
        <v>0</v>
      </c>
      <c r="BJ27" s="91">
        <f>+SUM(SUM!ET38)</f>
        <v>0</v>
      </c>
      <c r="BK27" s="91">
        <f>+SUM(SUM!EU38)</f>
        <v>0</v>
      </c>
      <c r="BL27" s="91">
        <f>+SUM(SUM!EV38)</f>
        <v>0</v>
      </c>
      <c r="BM27" s="91">
        <f>+SUM(SUM!EW38)</f>
        <v>0</v>
      </c>
      <c r="BN27" s="91"/>
      <c r="BO27" s="91">
        <f t="shared" si="5"/>
        <v>15.6</v>
      </c>
      <c r="BP27" s="91">
        <f t="shared" si="6"/>
        <v>15.6</v>
      </c>
      <c r="BQ27" s="91">
        <f t="shared" si="7"/>
        <v>62.4</v>
      </c>
      <c r="BR27" s="91">
        <f t="shared" si="8"/>
        <v>62.4</v>
      </c>
      <c r="BS27" s="91">
        <f t="shared" si="9"/>
        <v>62.4</v>
      </c>
      <c r="BT27" s="91">
        <f t="shared" si="10"/>
        <v>62.4</v>
      </c>
      <c r="BU27" s="91">
        <f t="shared" si="11"/>
        <v>78</v>
      </c>
      <c r="BV27" s="91">
        <f t="shared" si="12"/>
        <v>78</v>
      </c>
      <c r="BW27" s="91">
        <f t="shared" si="13"/>
        <v>296.39999999999998</v>
      </c>
      <c r="BX27" s="91">
        <f t="shared" si="14"/>
        <v>296.39999999999998</v>
      </c>
      <c r="BY27" s="91">
        <f t="shared" si="15"/>
        <v>296.39999999999998</v>
      </c>
      <c r="BZ27" s="91">
        <f t="shared" si="16"/>
        <v>0</v>
      </c>
      <c r="CA27" s="91">
        <f t="shared" si="17"/>
        <v>0</v>
      </c>
      <c r="CB27" s="91">
        <f t="shared" si="18"/>
        <v>0</v>
      </c>
      <c r="CC27" s="91">
        <f t="shared" si="19"/>
        <v>0</v>
      </c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231"/>
      <c r="CQ27" s="231"/>
      <c r="CR27" s="231"/>
      <c r="CS27" s="23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</row>
    <row r="28" spans="1:115">
      <c r="A28" s="50" t="s">
        <v>142</v>
      </c>
      <c r="B28" s="91">
        <f t="shared" si="3"/>
        <v>2152.8000000000002</v>
      </c>
      <c r="C28" s="91">
        <f t="shared" si="4"/>
        <v>4096.8</v>
      </c>
      <c r="D28" s="91">
        <f>SUM(SUM!W39,SUM!AA39,SUM!AE39,SUM!AI39)</f>
        <v>265.2</v>
      </c>
      <c r="E28" s="91">
        <f>SUM(SUM!X39,SUM!AB39,SUM!AF39,SUM!AJ39)</f>
        <v>265.2</v>
      </c>
      <c r="F28" s="91">
        <f>+SUM(SUM!AY39,SUM!BD39,SUM!BN39,SUM!BS39,SUM!BI39)</f>
        <v>46.8</v>
      </c>
      <c r="G28" s="91">
        <f>+SUM(SUM!AZ39,SUM!BE39,SUM!BO39,SUM!BT39,SUM!BJ39)</f>
        <v>46.8</v>
      </c>
      <c r="H28" s="91">
        <f>+SUM(SUM!BA39,SUM!BF39,SUM!BP39,SUM!BU39,SUM!BK39)</f>
        <v>46.8</v>
      </c>
      <c r="I28" s="91">
        <f>+SUM(SUM!CG39,SUM!CK39,SUM!CO39)</f>
        <v>265.2</v>
      </c>
      <c r="J28" s="91">
        <f>+SUM(SUM!CH39,SUM!CL39,SUM!CP39)</f>
        <v>265.2</v>
      </c>
      <c r="K28" s="91">
        <f>SUM(SUM!DA39,SUM!DD39,SUM!DG39,SUM!DJ39,SUM!DM39)</f>
        <v>46.8</v>
      </c>
      <c r="L28" s="91">
        <f>+SUM(SUM!DP39,SUM!DV39,SUM!EB39,SUM!EH39,SUM!EN39)</f>
        <v>0</v>
      </c>
      <c r="M28" s="91">
        <f>+SUM(SUM!DQ39,SUM!DW39,SUM!EC39,SUM!EI39,SUM!EO39)</f>
        <v>0</v>
      </c>
      <c r="N28" s="91">
        <f>+SUM(SUM!DR39,SUM!DX39,SUM!ED39,SUM!EJ39,SUM!EP39)</f>
        <v>0</v>
      </c>
      <c r="O28" s="91">
        <f>+SUM(SUM!DS39,SUM!DY39,SUM!EE39,SUM!EK39,SUM!EQ39)</f>
        <v>0</v>
      </c>
      <c r="P28" s="91">
        <f>+SUM(SUM!EZ39,SUM!FD39,SUM!FH39,SUM!FL39)</f>
        <v>93.6</v>
      </c>
      <c r="Q28" s="91">
        <f>+SUM(SUM!FA39,SUM!FE39,SUM!FI39,SUM!FM39)</f>
        <v>93.6</v>
      </c>
      <c r="R28" s="91">
        <f>+SUM(SUM!FT39,SUM!FZ39,SUM!GF39)</f>
        <v>62.4</v>
      </c>
      <c r="S28" s="91">
        <f>+SUM(SUM!FU39,SUM!GA39,SUM!GG39)</f>
        <v>62.4</v>
      </c>
      <c r="T28" s="91">
        <f>+SUM(SUM!FV39,SUM!GB39,SUM!GH39)</f>
        <v>62.4</v>
      </c>
      <c r="U28" s="91">
        <f>+SUM(SUM!FW39,SUM!GC39,SUM!GI39)</f>
        <v>62.4</v>
      </c>
      <c r="V28" s="91">
        <f>+SUM(SUM!GV39,SUM!GY39,SUM!HB39,SUM!HE39,SUM!HH39)</f>
        <v>0</v>
      </c>
      <c r="W28" s="91">
        <f>+SUM(SUM!HS39,SUM!HW39,SUM!IA39,SUM!IE39,SUM!HO39)</f>
        <v>78</v>
      </c>
      <c r="X28" s="91">
        <f>+SUM(SUM!HP39,SUM!HT39,SUM!HX39,SUM!IB39,SUM!IF39)</f>
        <v>78</v>
      </c>
      <c r="Y28" s="91">
        <f>+SUM(SUM!IM39,SUM!IQ39,SUM!IU39,SUM!IY39,SUM!II39)</f>
        <v>78</v>
      </c>
      <c r="Z28" s="91">
        <f>+SUM(SUM!IN39,SUM!IR39,SUM!IV39,SUM!IZ39,SUM!IJ39)</f>
        <v>78</v>
      </c>
      <c r="AA28" s="91">
        <f>+SUM(SUM!JG39,SUM!JK39,SUM!JO39,SUM!JS39,SUM!JC39)</f>
        <v>78</v>
      </c>
      <c r="AB28" s="91">
        <f>+SUM(SUM!JH39,SUM!JL39,SUM!JP39,SUM!JT39,SUM!JD39)</f>
        <v>78</v>
      </c>
      <c r="AC28" s="91">
        <f>+SUM(SUM!KA39)</f>
        <v>0</v>
      </c>
      <c r="AD28" s="91">
        <f>+SUM(SUM!KB39)</f>
        <v>0</v>
      </c>
      <c r="AE28" s="91">
        <f>+SUM(SUM!KC39)</f>
        <v>0</v>
      </c>
      <c r="AF28" s="91">
        <f>SUM((SUM!KF39,SUM!KI39,SUM!KL39,SUM!KO39,SUM!KR39))</f>
        <v>0</v>
      </c>
      <c r="AG28" s="91">
        <f>SUM(SUM!KU39,SUM!KZ39,SUM!LE39,SUM!LJ39)</f>
        <v>0</v>
      </c>
      <c r="AH28" s="91">
        <f>SUM(SUM!KV39,SUM!LA39,SUM!LF39,SUM!LK39)</f>
        <v>0</v>
      </c>
      <c r="AI28" s="91">
        <f>SUM(SUM!KW39,SUM!LB39,SUM!LG39,SUM!LL39)</f>
        <v>0</v>
      </c>
      <c r="AJ28" s="91">
        <f>SUM(SUM!LO39,SUM!LT39,SUM!LY39,SUM!MD39,SUM!MI39,SUM!MN39,SUM!MS39)</f>
        <v>0</v>
      </c>
      <c r="AK28" s="91">
        <f>SUM(SUM!LP39,SUM!LU39,SUM!LZ39,SUM!ME39,SUM!MJ39,SUM!MO39,SUM!MT39)</f>
        <v>0</v>
      </c>
      <c r="AL28" s="91">
        <f>SUM(SUM!LQ39,SUM!LV39,SUM!MA39,SUM!MF39,SUM!MK39,SUM!MP39,SUM!MU39)</f>
        <v>0</v>
      </c>
      <c r="AM28" s="91">
        <f>SUM(SUM!MY39,SUM!NB39)</f>
        <v>0</v>
      </c>
      <c r="AN28" s="91"/>
      <c r="AO28" s="91">
        <f>+SUM(SUM!AM39,SUM!AQ39)</f>
        <v>0</v>
      </c>
      <c r="AP28" s="91">
        <f>+SUM(SUM!AN39,SUM!AR39)</f>
        <v>0</v>
      </c>
      <c r="AQ28" s="91">
        <f>+SUM!AU39</f>
        <v>0</v>
      </c>
      <c r="AR28" s="91">
        <f>+SUM!AV39</f>
        <v>0</v>
      </c>
      <c r="AS28" s="91">
        <f>+SUM!GR39</f>
        <v>1008</v>
      </c>
      <c r="AT28" s="91">
        <f>+SUM!GS39</f>
        <v>936</v>
      </c>
      <c r="AU28" s="91">
        <f>+SUM(SUM!HK39)</f>
        <v>0</v>
      </c>
      <c r="AV28" s="91">
        <f>+SUM(SUM!HL39)</f>
        <v>0</v>
      </c>
      <c r="AW28" s="91">
        <f>+SUM(SUM!FP39)</f>
        <v>0</v>
      </c>
      <c r="AX28" s="91">
        <f>+SUM(SUM!FQ39)</f>
        <v>0</v>
      </c>
      <c r="AY28" s="91">
        <f>+SUM(SUM!GL39)</f>
        <v>0</v>
      </c>
      <c r="AZ28" s="91">
        <f>+SUM(SUM!GM39)</f>
        <v>0</v>
      </c>
      <c r="BA28" s="91">
        <f>+SUM(SUM!GN39)</f>
        <v>0</v>
      </c>
      <c r="BB28" s="91">
        <f>+SUM(SUM!GO39)</f>
        <v>0</v>
      </c>
      <c r="BC28" s="91">
        <f>+SUM(SUM!CS39,SUM!CW39)</f>
        <v>0</v>
      </c>
      <c r="BD28" s="91">
        <f>+SUM(SUM!CT39,SUM!CX39)</f>
        <v>0</v>
      </c>
      <c r="BE28" s="91">
        <f>+SUM(SUM!JW39)</f>
        <v>0</v>
      </c>
      <c r="BF28" s="91">
        <f>+SUM(SUM!JX39)</f>
        <v>0</v>
      </c>
      <c r="BG28" s="91">
        <f>+SUM(SUM!BX39,SUM!CB39)</f>
        <v>0</v>
      </c>
      <c r="BH28" s="91">
        <f>+SUM(SUM!BY39,SUM!CC39)</f>
        <v>0</v>
      </c>
      <c r="BI28" s="91">
        <f>+SUM(SUM!CD39)</f>
        <v>0</v>
      </c>
      <c r="BJ28" s="91">
        <f>+SUM(SUM!ET39)</f>
        <v>0</v>
      </c>
      <c r="BK28" s="91">
        <f>+SUM(SUM!EU39)</f>
        <v>0</v>
      </c>
      <c r="BL28" s="91">
        <f>+SUM(SUM!EV39)</f>
        <v>0</v>
      </c>
      <c r="BM28" s="91">
        <f>+SUM(SUM!EW39)</f>
        <v>0</v>
      </c>
      <c r="BN28" s="91"/>
      <c r="BO28" s="91">
        <f t="shared" si="5"/>
        <v>93.6</v>
      </c>
      <c r="BP28" s="91">
        <f t="shared" si="6"/>
        <v>93.6</v>
      </c>
      <c r="BQ28" s="91">
        <f t="shared" si="7"/>
        <v>62.4</v>
      </c>
      <c r="BR28" s="91">
        <f t="shared" si="8"/>
        <v>62.4</v>
      </c>
      <c r="BS28" s="91">
        <f t="shared" si="9"/>
        <v>62.4</v>
      </c>
      <c r="BT28" s="91">
        <f t="shared" si="10"/>
        <v>62.4</v>
      </c>
      <c r="BU28" s="91">
        <f t="shared" si="11"/>
        <v>265.2</v>
      </c>
      <c r="BV28" s="91">
        <f t="shared" si="12"/>
        <v>265.2</v>
      </c>
      <c r="BW28" s="91">
        <f t="shared" si="13"/>
        <v>46.8</v>
      </c>
      <c r="BX28" s="91">
        <f t="shared" si="14"/>
        <v>46.8</v>
      </c>
      <c r="BY28" s="91">
        <f t="shared" si="15"/>
        <v>46.8</v>
      </c>
      <c r="BZ28" s="91">
        <f t="shared" si="16"/>
        <v>0</v>
      </c>
      <c r="CA28" s="91">
        <f t="shared" si="17"/>
        <v>0</v>
      </c>
      <c r="CB28" s="91">
        <f t="shared" si="18"/>
        <v>0</v>
      </c>
      <c r="CC28" s="91">
        <f t="shared" si="19"/>
        <v>0</v>
      </c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231"/>
      <c r="CQ28" s="231"/>
      <c r="CR28" s="231"/>
      <c r="CS28" s="23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</row>
    <row r="29" spans="1:115">
      <c r="A29" s="295" t="s">
        <v>143</v>
      </c>
      <c r="B29" s="91">
        <f t="shared" si="3"/>
        <v>3275.9999999999991</v>
      </c>
      <c r="C29" s="91">
        <f t="shared" si="4"/>
        <v>3923.9999999999991</v>
      </c>
      <c r="D29" s="91">
        <f>SUM(SUM!W40,SUM!AA40,SUM!AE40,SUM!AI40)</f>
        <v>842.4</v>
      </c>
      <c r="E29" s="91">
        <f>SUM(SUM!X40,SUM!AB40,SUM!AF40,SUM!AJ40)</f>
        <v>842.4</v>
      </c>
      <c r="F29" s="91">
        <f>+SUM(SUM!AY40,SUM!BD40,SUM!BN40,SUM!BS40,SUM!BI40)</f>
        <v>124.8</v>
      </c>
      <c r="G29" s="91">
        <f>+SUM(SUM!AZ40,SUM!BE40,SUM!BO40,SUM!BT40,SUM!BJ40)</f>
        <v>124.8</v>
      </c>
      <c r="H29" s="91">
        <f>+SUM(SUM!BA40,SUM!BF40,SUM!BP40,SUM!BU40,SUM!BK40)</f>
        <v>124.8</v>
      </c>
      <c r="I29" s="91">
        <f>+SUM(SUM!CG40,SUM!CK40,SUM!CO40)</f>
        <v>171.6</v>
      </c>
      <c r="J29" s="91">
        <f>+SUM(SUM!CH40,SUM!CL40,SUM!CP40)</f>
        <v>171.6</v>
      </c>
      <c r="K29" s="91">
        <f>SUM(SUM!DA40,SUM!DD40,SUM!DG40,SUM!DJ40,SUM!DM40)</f>
        <v>124.8</v>
      </c>
      <c r="L29" s="91">
        <f>+SUM(SUM!DP40,SUM!DV40,SUM!EB40,SUM!EH40,SUM!EN40)</f>
        <v>0</v>
      </c>
      <c r="M29" s="91">
        <f>+SUM(SUM!DQ40,SUM!DW40,SUM!EC40,SUM!EI40,SUM!EO40)</f>
        <v>0</v>
      </c>
      <c r="N29" s="91">
        <f>+SUM(SUM!DR40,SUM!DX40,SUM!ED40,SUM!EJ40,SUM!EP40)</f>
        <v>0</v>
      </c>
      <c r="O29" s="91">
        <f>+SUM(SUM!DS40,SUM!DY40,SUM!EE40,SUM!EK40,SUM!EQ40)</f>
        <v>0</v>
      </c>
      <c r="P29" s="91">
        <f>+SUM(SUM!EZ40,SUM!FD40,SUM!FH40,SUM!FL40)</f>
        <v>31.2</v>
      </c>
      <c r="Q29" s="91">
        <f>+SUM(SUM!FA40,SUM!FE40,SUM!FI40,SUM!FM40)</f>
        <v>31.2</v>
      </c>
      <c r="R29" s="91">
        <f>+SUM(SUM!FT40,SUM!FZ40,SUM!GF40)</f>
        <v>171.59999999999997</v>
      </c>
      <c r="S29" s="91">
        <f>+SUM(SUM!FU40,SUM!GA40,SUM!GG40)</f>
        <v>171.59999999999997</v>
      </c>
      <c r="T29" s="91">
        <f>+SUM(SUM!FV40,SUM!GB40,SUM!GH40)</f>
        <v>171.59999999999997</v>
      </c>
      <c r="U29" s="91">
        <f>+SUM(SUM!FW40,SUM!GC40,SUM!GI40)</f>
        <v>171.59999999999997</v>
      </c>
      <c r="V29" s="91">
        <f>+SUM(SUM!GV40,SUM!GY40,SUM!HB40,SUM!HE40,SUM!HH40)</f>
        <v>0</v>
      </c>
      <c r="W29" s="91">
        <f>+SUM(SUM!HS40,SUM!HW40,SUM!IA40,SUM!IE40,SUM!HO40)</f>
        <v>0</v>
      </c>
      <c r="X29" s="91">
        <f>+SUM(SUM!HP40,SUM!HT40,SUM!HX40,SUM!IB40,SUM!IF40)</f>
        <v>0</v>
      </c>
      <c r="Y29" s="91">
        <f>+SUM(SUM!IM40,SUM!IQ40,SUM!IU40,SUM!IY40,SUM!II40)</f>
        <v>0</v>
      </c>
      <c r="Z29" s="91">
        <f>+SUM(SUM!IN40,SUM!IR40,SUM!IV40,SUM!IZ40,SUM!IJ40)</f>
        <v>0</v>
      </c>
      <c r="AA29" s="91">
        <f>+SUM(SUM!JG40,SUM!JK40,SUM!JO40,SUM!JS40,SUM!JC40)</f>
        <v>0</v>
      </c>
      <c r="AB29" s="91">
        <f>+SUM(SUM!JH40,SUM!JL40,SUM!JP40,SUM!JT40,SUM!JD40)</f>
        <v>0</v>
      </c>
      <c r="AC29" s="91">
        <f>+SUM(SUM!KA40)</f>
        <v>0</v>
      </c>
      <c r="AD29" s="91">
        <f>+SUM(SUM!KB40)</f>
        <v>0</v>
      </c>
      <c r="AE29" s="91">
        <f>+SUM(SUM!KC40)</f>
        <v>0</v>
      </c>
      <c r="AF29" s="91">
        <f>SUM((SUM!KF40,SUM!KI40,SUM!KL40,SUM!KO40,SUM!KR40))</f>
        <v>0</v>
      </c>
      <c r="AG29" s="91">
        <f>SUM(SUM!KU40,SUM!KZ40,SUM!LE40,SUM!LJ40)</f>
        <v>0</v>
      </c>
      <c r="AH29" s="91">
        <f>SUM(SUM!KV40,SUM!LA40,SUM!LF40,SUM!LK40)</f>
        <v>0</v>
      </c>
      <c r="AI29" s="91">
        <f>SUM(SUM!KW40,SUM!LB40,SUM!LG40,SUM!LL40)</f>
        <v>0</v>
      </c>
      <c r="AJ29" s="91">
        <f>SUM(SUM!LO40,SUM!LT40,SUM!LY40,SUM!MD40,SUM!MI40,SUM!MN40,SUM!MS40)</f>
        <v>0</v>
      </c>
      <c r="AK29" s="91">
        <f>SUM(SUM!LP40,SUM!LU40,SUM!LZ40,SUM!ME40,SUM!MJ40,SUM!MO40,SUM!MT40)</f>
        <v>0</v>
      </c>
      <c r="AL29" s="91">
        <f>SUM(SUM!LQ40,SUM!LV40,SUM!MA40,SUM!MF40,SUM!MK40,SUM!MP40,SUM!MU40)</f>
        <v>0</v>
      </c>
      <c r="AM29" s="91">
        <f>SUM(SUM!MY40,SUM!NB40)</f>
        <v>0</v>
      </c>
      <c r="AN29" s="91"/>
      <c r="AO29" s="91">
        <f>+SUM(SUM!AM40,SUM!AQ40)</f>
        <v>0</v>
      </c>
      <c r="AP29" s="91">
        <f>+SUM(SUM!AN40,SUM!AR40)</f>
        <v>0</v>
      </c>
      <c r="AQ29" s="91">
        <f>+SUM!AU40</f>
        <v>0</v>
      </c>
      <c r="AR29" s="91">
        <f>+SUM!AV40</f>
        <v>0</v>
      </c>
      <c r="AS29" s="91">
        <f>+SUM!GR40</f>
        <v>336</v>
      </c>
      <c r="AT29" s="91">
        <f>+SUM!GS40</f>
        <v>312</v>
      </c>
      <c r="AU29" s="91">
        <f>+SUM(SUM!HK40)</f>
        <v>0</v>
      </c>
      <c r="AV29" s="91">
        <f>+SUM(SUM!HL40)</f>
        <v>0</v>
      </c>
      <c r="AW29" s="91">
        <f>+SUM(SUM!FP40)</f>
        <v>0</v>
      </c>
      <c r="AX29" s="91">
        <f>+SUM(SUM!FQ40)</f>
        <v>0</v>
      </c>
      <c r="AY29" s="91">
        <f>+SUM(SUM!GL40)</f>
        <v>0</v>
      </c>
      <c r="AZ29" s="91">
        <f>+SUM(SUM!GM40)</f>
        <v>0</v>
      </c>
      <c r="BA29" s="91">
        <f>+SUM(SUM!GN40)</f>
        <v>0</v>
      </c>
      <c r="BB29" s="91">
        <f>+SUM(SUM!GO40)</f>
        <v>0</v>
      </c>
      <c r="BC29" s="91">
        <f>+SUM(SUM!CS40,SUM!CW40)</f>
        <v>0</v>
      </c>
      <c r="BD29" s="91">
        <f>+SUM(SUM!CT40,SUM!CX40)</f>
        <v>0</v>
      </c>
      <c r="BE29" s="91">
        <f>+SUM(SUM!JW40)</f>
        <v>0</v>
      </c>
      <c r="BF29" s="91">
        <f>+SUM(SUM!JX40)</f>
        <v>0</v>
      </c>
      <c r="BG29" s="91">
        <f>+SUM(SUM!BX40,SUM!CB40)</f>
        <v>0</v>
      </c>
      <c r="BH29" s="91">
        <f>+SUM(SUM!BY40,SUM!CC40)</f>
        <v>0</v>
      </c>
      <c r="BI29" s="91">
        <f>+SUM(SUM!CD40)</f>
        <v>0</v>
      </c>
      <c r="BJ29" s="91">
        <f>+SUM(SUM!ET40)</f>
        <v>0</v>
      </c>
      <c r="BK29" s="91">
        <f>+SUM(SUM!EU40)</f>
        <v>0</v>
      </c>
      <c r="BL29" s="91">
        <f>+SUM(SUM!EV40)</f>
        <v>0</v>
      </c>
      <c r="BM29" s="91">
        <f>+SUM(SUM!EW40)</f>
        <v>0</v>
      </c>
      <c r="BN29" s="91"/>
      <c r="BO29" s="91">
        <f t="shared" si="5"/>
        <v>31.2</v>
      </c>
      <c r="BP29" s="91">
        <f t="shared" si="6"/>
        <v>31.2</v>
      </c>
      <c r="BQ29" s="91">
        <f t="shared" si="7"/>
        <v>171.59999999999997</v>
      </c>
      <c r="BR29" s="91">
        <f t="shared" si="8"/>
        <v>171.59999999999997</v>
      </c>
      <c r="BS29" s="91">
        <f t="shared" si="9"/>
        <v>171.59999999999997</v>
      </c>
      <c r="BT29" s="91">
        <f t="shared" si="10"/>
        <v>171.59999999999997</v>
      </c>
      <c r="BU29" s="91">
        <f t="shared" si="11"/>
        <v>171.6</v>
      </c>
      <c r="BV29" s="91">
        <f t="shared" si="12"/>
        <v>171.6</v>
      </c>
      <c r="BW29" s="91">
        <f t="shared" si="13"/>
        <v>124.8</v>
      </c>
      <c r="BX29" s="91">
        <f t="shared" si="14"/>
        <v>124.8</v>
      </c>
      <c r="BY29" s="91">
        <f t="shared" si="15"/>
        <v>124.8</v>
      </c>
      <c r="BZ29" s="91">
        <f t="shared" si="16"/>
        <v>0</v>
      </c>
      <c r="CA29" s="91">
        <f t="shared" si="17"/>
        <v>0</v>
      </c>
      <c r="CB29" s="91">
        <f t="shared" si="18"/>
        <v>0</v>
      </c>
      <c r="CC29" s="91">
        <f t="shared" si="19"/>
        <v>0</v>
      </c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231"/>
      <c r="CQ29" s="231"/>
      <c r="CR29" s="231"/>
      <c r="CS29" s="23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</row>
    <row r="30" spans="1:115">
      <c r="A30" s="50" t="s">
        <v>144</v>
      </c>
      <c r="B30" s="91">
        <f t="shared" si="3"/>
        <v>5085.5999999999985</v>
      </c>
      <c r="C30" s="91">
        <f t="shared" si="4"/>
        <v>5785.5999999999985</v>
      </c>
      <c r="D30" s="91">
        <f>SUM(SUM!W41,SUM!AA41,SUM!AE41,SUM!AI41)</f>
        <v>499.20000000000005</v>
      </c>
      <c r="E30" s="91">
        <f>SUM(SUM!X41,SUM!AB41,SUM!AF41,SUM!AJ41)</f>
        <v>499.20000000000005</v>
      </c>
      <c r="F30" s="91">
        <f>+SUM(SUM!AY41,SUM!BD41,SUM!BN41,SUM!BS41,SUM!BI41)</f>
        <v>280.8</v>
      </c>
      <c r="G30" s="91">
        <f>+SUM(SUM!AZ41,SUM!BE41,SUM!BO41,SUM!BT41,SUM!BJ41)</f>
        <v>280.8</v>
      </c>
      <c r="H30" s="91">
        <f>+SUM(SUM!BA41,SUM!BF41,SUM!BP41,SUM!BU41,SUM!BK41)</f>
        <v>280.8</v>
      </c>
      <c r="I30" s="91">
        <f>+SUM(SUM!CG41,SUM!CK41,SUM!CO41)</f>
        <v>234</v>
      </c>
      <c r="J30" s="91">
        <f>+SUM(SUM!CH41,SUM!CL41,SUM!CP41)</f>
        <v>234</v>
      </c>
      <c r="K30" s="91">
        <f>SUM(SUM!DA41,SUM!DD41,SUM!DG41,SUM!DJ41,SUM!DM41)</f>
        <v>218.4</v>
      </c>
      <c r="L30" s="91">
        <f>+SUM(SUM!DP41,SUM!DV41,SUM!EB41,SUM!EH41,SUM!EN41)</f>
        <v>109.19999999999999</v>
      </c>
      <c r="M30" s="91">
        <f>+SUM(SUM!DQ41,SUM!DW41,SUM!EC41,SUM!EI41,SUM!EO41)</f>
        <v>109.19999999999999</v>
      </c>
      <c r="N30" s="91">
        <f>+SUM(SUM!DR41,SUM!DX41,SUM!ED41,SUM!EJ41,SUM!EP41)</f>
        <v>109.19999999999999</v>
      </c>
      <c r="O30" s="91">
        <f>+SUM(SUM!DS41,SUM!DY41,SUM!EE41,SUM!EK41,SUM!EQ41)</f>
        <v>109.19999999999999</v>
      </c>
      <c r="P30" s="91">
        <f>+SUM(SUM!EZ41,SUM!FD41,SUM!FH41,SUM!FL41)</f>
        <v>140.4</v>
      </c>
      <c r="Q30" s="91">
        <f>+SUM(SUM!FA41,SUM!FE41,SUM!FI41,SUM!FM41)</f>
        <v>140.4</v>
      </c>
      <c r="R30" s="91">
        <f>+SUM(SUM!FT41,SUM!FZ41,SUM!GF41)</f>
        <v>109.19999999999999</v>
      </c>
      <c r="S30" s="91">
        <f>+SUM(SUM!FU41,SUM!GA41,SUM!GG41)</f>
        <v>109.19999999999999</v>
      </c>
      <c r="T30" s="91">
        <f>+SUM(SUM!FV41,SUM!GB41,SUM!GH41)</f>
        <v>109.19999999999999</v>
      </c>
      <c r="U30" s="91">
        <f>+SUM(SUM!FW41,SUM!GC41,SUM!GI41)</f>
        <v>109.19999999999999</v>
      </c>
      <c r="V30" s="91">
        <f>+SUM(SUM!GV41,SUM!GY41,SUM!HB41,SUM!HE41,SUM!HH41)</f>
        <v>0</v>
      </c>
      <c r="W30" s="91">
        <f>+SUM(SUM!HS41,SUM!HW41,SUM!IA41,SUM!IE41,SUM!HO41)</f>
        <v>234</v>
      </c>
      <c r="X30" s="91">
        <f>+SUM(SUM!HP41,SUM!HT41,SUM!HX41,SUM!IB41,SUM!IF41)</f>
        <v>234</v>
      </c>
      <c r="Y30" s="91">
        <f>+SUM(SUM!IM41,SUM!IQ41,SUM!IU41,SUM!IY41,SUM!II41)</f>
        <v>234</v>
      </c>
      <c r="Z30" s="91">
        <f>+SUM(SUM!IN41,SUM!IR41,SUM!IV41,SUM!IZ41,SUM!IJ41)</f>
        <v>234</v>
      </c>
      <c r="AA30" s="91">
        <f>+SUM(SUM!JG41,SUM!JK41,SUM!JO41,SUM!JS41,SUM!JC41)</f>
        <v>234</v>
      </c>
      <c r="AB30" s="91">
        <f>+SUM(SUM!JH41,SUM!JL41,SUM!JP41,SUM!JT41,SUM!JD41)</f>
        <v>234</v>
      </c>
      <c r="AC30" s="91">
        <f>+SUM(SUM!KA41)</f>
        <v>0</v>
      </c>
      <c r="AD30" s="91">
        <f>+SUM(SUM!KB41)</f>
        <v>0</v>
      </c>
      <c r="AE30" s="91">
        <f>+SUM(SUM!KC41)</f>
        <v>0</v>
      </c>
      <c r="AF30" s="91">
        <f>SUM((SUM!KF41,SUM!KI41,SUM!KL41,SUM!KO41,SUM!KR41))</f>
        <v>0</v>
      </c>
      <c r="AG30" s="91">
        <f>SUM(SUM!KU41,SUM!KZ41,SUM!LE41,SUM!LJ41)</f>
        <v>0</v>
      </c>
      <c r="AH30" s="91">
        <f>SUM(SUM!KV41,SUM!LA41,SUM!LF41,SUM!LK41)</f>
        <v>0</v>
      </c>
      <c r="AI30" s="91">
        <f>SUM(SUM!KW41,SUM!LB41,SUM!LG41,SUM!LL41)</f>
        <v>0</v>
      </c>
      <c r="AJ30" s="91">
        <f>SUM(SUM!LO41,SUM!LT41,SUM!LY41,SUM!MD41,SUM!MI41,SUM!MN41,SUM!MS41)</f>
        <v>0</v>
      </c>
      <c r="AK30" s="91">
        <f>SUM(SUM!LP41,SUM!LU41,SUM!LZ41,SUM!ME41,SUM!MJ41,SUM!MO41,SUM!MT41)</f>
        <v>0</v>
      </c>
      <c r="AL30" s="91">
        <f>SUM(SUM!LQ41,SUM!LV41,SUM!MA41,SUM!MF41,SUM!MK41,SUM!MP41,SUM!MU41)</f>
        <v>0</v>
      </c>
      <c r="AM30" s="91">
        <f>SUM(SUM!MY41,SUM!NB41)</f>
        <v>0</v>
      </c>
      <c r="AN30" s="91"/>
      <c r="AO30" s="91">
        <f>+SUM(SUM!AM41,SUM!AQ41)</f>
        <v>0</v>
      </c>
      <c r="AP30" s="91">
        <f>+SUM(SUM!AN41,SUM!AR41)</f>
        <v>0</v>
      </c>
      <c r="AQ30" s="91">
        <f>+SUM!AU41</f>
        <v>0</v>
      </c>
      <c r="AR30" s="91">
        <f>+SUM!AV41</f>
        <v>0</v>
      </c>
      <c r="AS30" s="91">
        <f>+SUM!GR41</f>
        <v>336</v>
      </c>
      <c r="AT30" s="91">
        <f>+SUM!GS41</f>
        <v>364</v>
      </c>
      <c r="AU30" s="91">
        <f>+SUM(SUM!HK41)</f>
        <v>0</v>
      </c>
      <c r="AV30" s="91">
        <f>+SUM(SUM!HL41)</f>
        <v>0</v>
      </c>
      <c r="AW30" s="91">
        <f>+SUM(SUM!FP41)</f>
        <v>0</v>
      </c>
      <c r="AX30" s="91">
        <f>+SUM(SUM!FQ41)</f>
        <v>0</v>
      </c>
      <c r="AY30" s="91">
        <f>+SUM(SUM!GL41)</f>
        <v>0</v>
      </c>
      <c r="AZ30" s="91">
        <f>+SUM(SUM!GM41)</f>
        <v>0</v>
      </c>
      <c r="BA30" s="91">
        <f>+SUM(SUM!GN41)</f>
        <v>0</v>
      </c>
      <c r="BB30" s="91">
        <f>+SUM(SUM!GO41)</f>
        <v>0</v>
      </c>
      <c r="BC30" s="91">
        <f>+SUM(SUM!CS41,SUM!CW41)</f>
        <v>0</v>
      </c>
      <c r="BD30" s="91">
        <f>+SUM(SUM!CT41,SUM!CX41)</f>
        <v>0</v>
      </c>
      <c r="BE30" s="91">
        <f>+SUM(SUM!JW41)</f>
        <v>0</v>
      </c>
      <c r="BF30" s="91">
        <f>+SUM(SUM!JX41)</f>
        <v>0</v>
      </c>
      <c r="BG30" s="91">
        <f>+SUM(SUM!BX41,SUM!CB41)</f>
        <v>0</v>
      </c>
      <c r="BH30" s="91">
        <f>+SUM(SUM!BY41,SUM!CC41)</f>
        <v>0</v>
      </c>
      <c r="BI30" s="91">
        <f>+SUM(SUM!CD41)</f>
        <v>0</v>
      </c>
      <c r="BJ30" s="91">
        <f>+SUM(SUM!ET41)</f>
        <v>0</v>
      </c>
      <c r="BK30" s="91">
        <f>+SUM(SUM!EU41)</f>
        <v>0</v>
      </c>
      <c r="BL30" s="91">
        <f>+SUM(SUM!EV41)</f>
        <v>0</v>
      </c>
      <c r="BM30" s="91">
        <f>+SUM(SUM!EW41)</f>
        <v>0</v>
      </c>
      <c r="BN30" s="91"/>
      <c r="BO30" s="91">
        <f t="shared" si="5"/>
        <v>140.4</v>
      </c>
      <c r="BP30" s="91">
        <f t="shared" si="6"/>
        <v>140.4</v>
      </c>
      <c r="BQ30" s="91">
        <f t="shared" si="7"/>
        <v>109.19999999999999</v>
      </c>
      <c r="BR30" s="91">
        <f t="shared" si="8"/>
        <v>109.19999999999999</v>
      </c>
      <c r="BS30" s="91">
        <f t="shared" si="9"/>
        <v>109.19999999999999</v>
      </c>
      <c r="BT30" s="91">
        <f t="shared" si="10"/>
        <v>109.19999999999999</v>
      </c>
      <c r="BU30" s="91">
        <f t="shared" si="11"/>
        <v>234</v>
      </c>
      <c r="BV30" s="91">
        <f t="shared" si="12"/>
        <v>234</v>
      </c>
      <c r="BW30" s="91">
        <f t="shared" si="13"/>
        <v>280.8</v>
      </c>
      <c r="BX30" s="91">
        <f t="shared" si="14"/>
        <v>280.8</v>
      </c>
      <c r="BY30" s="91">
        <f t="shared" si="15"/>
        <v>280.8</v>
      </c>
      <c r="BZ30" s="91">
        <f t="shared" si="16"/>
        <v>109.19999999999999</v>
      </c>
      <c r="CA30" s="91">
        <f t="shared" si="17"/>
        <v>109.19999999999999</v>
      </c>
      <c r="CB30" s="91">
        <f t="shared" si="18"/>
        <v>109.19999999999999</v>
      </c>
      <c r="CC30" s="91">
        <f t="shared" si="19"/>
        <v>109.19999999999999</v>
      </c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231"/>
      <c r="CQ30" s="231"/>
      <c r="CR30" s="231"/>
      <c r="CS30" s="23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</row>
    <row r="31" spans="1:115">
      <c r="A31" s="50" t="s">
        <v>145</v>
      </c>
      <c r="B31" s="91">
        <f t="shared" si="3"/>
        <v>1372.8</v>
      </c>
      <c r="C31" s="91">
        <f t="shared" si="4"/>
        <v>2020.8</v>
      </c>
      <c r="D31" s="91">
        <f>SUM(SUM!W42,SUM!AA42,SUM!AE42,SUM!AI42)</f>
        <v>0</v>
      </c>
      <c r="E31" s="91">
        <f>SUM(SUM!X42,SUM!AB42,SUM!AF42,SUM!AJ42)</f>
        <v>0</v>
      </c>
      <c r="F31" s="91">
        <f>+SUM(SUM!AY42,SUM!BD42,SUM!BN42,SUM!BS42,SUM!BI42)</f>
        <v>62.4</v>
      </c>
      <c r="G31" s="91">
        <f>+SUM(SUM!AZ42,SUM!BE42,SUM!BO42,SUM!BT42,SUM!BJ42)</f>
        <v>62.4</v>
      </c>
      <c r="H31" s="91">
        <f>+SUM(SUM!BA42,SUM!BF42,SUM!BP42,SUM!BU42,SUM!BK42)</f>
        <v>62.4</v>
      </c>
      <c r="I31" s="91">
        <f>+SUM(SUM!CG42,SUM!CK42,SUM!CO42)</f>
        <v>0</v>
      </c>
      <c r="J31" s="91">
        <f>+SUM(SUM!CH42,SUM!CL42,SUM!CP42)</f>
        <v>0</v>
      </c>
      <c r="K31" s="91">
        <f>SUM(SUM!DA42,SUM!DD42,SUM!DG42,SUM!DJ42,SUM!DM42)</f>
        <v>0</v>
      </c>
      <c r="L31" s="91">
        <f>+SUM(SUM!DP42,SUM!DV42,SUM!EB42,SUM!EH42,SUM!EN42)</f>
        <v>0</v>
      </c>
      <c r="M31" s="91">
        <f>+SUM(SUM!DQ42,SUM!DW42,SUM!EC42,SUM!EI42,SUM!EO42)</f>
        <v>0</v>
      </c>
      <c r="N31" s="91">
        <f>+SUM(SUM!DR42,SUM!DX42,SUM!ED42,SUM!EJ42,SUM!EP42)</f>
        <v>0</v>
      </c>
      <c r="O31" s="91">
        <f>+SUM(SUM!DS42,SUM!DY42,SUM!EE42,SUM!EK42,SUM!EQ42)</f>
        <v>0</v>
      </c>
      <c r="P31" s="91">
        <f>+SUM(SUM!EZ42,SUM!FD42,SUM!FH42,SUM!FL42)</f>
        <v>62.4</v>
      </c>
      <c r="Q31" s="91">
        <f>+SUM(SUM!FA42,SUM!FE42,SUM!FI42,SUM!FM42)</f>
        <v>62.4</v>
      </c>
      <c r="R31" s="91">
        <f>+SUM(SUM!FT42,SUM!FZ42,SUM!GF42)</f>
        <v>31.2</v>
      </c>
      <c r="S31" s="91">
        <f>+SUM(SUM!FU42,SUM!GA42,SUM!GG42)</f>
        <v>31.2</v>
      </c>
      <c r="T31" s="91">
        <f>+SUM(SUM!FV42,SUM!GB42,SUM!GH42)</f>
        <v>31.2</v>
      </c>
      <c r="U31" s="91">
        <f>+SUM(SUM!FW42,SUM!GC42,SUM!GI42)</f>
        <v>31.2</v>
      </c>
      <c r="V31" s="91">
        <f>+SUM(SUM!GV42,SUM!GY42,SUM!HB42,SUM!HE42,SUM!HH42)</f>
        <v>0</v>
      </c>
      <c r="W31" s="91">
        <f>+SUM(SUM!HS42,SUM!HW42,SUM!IA42,SUM!IE42,SUM!HO42)</f>
        <v>156</v>
      </c>
      <c r="X31" s="91">
        <f>+SUM(SUM!HP42,SUM!HT42,SUM!HX42,SUM!IB42,SUM!IF42)</f>
        <v>156</v>
      </c>
      <c r="Y31" s="91">
        <f>+SUM(SUM!IM42,SUM!IQ42,SUM!IU42,SUM!IY42,SUM!II42)</f>
        <v>156</v>
      </c>
      <c r="Z31" s="91">
        <f>+SUM(SUM!IN42,SUM!IR42,SUM!IV42,SUM!IZ42,SUM!IJ42)</f>
        <v>156</v>
      </c>
      <c r="AA31" s="91">
        <f>+SUM(SUM!JG42,SUM!JK42,SUM!JO42,SUM!JS42,SUM!JC42)</f>
        <v>156</v>
      </c>
      <c r="AB31" s="91">
        <f>+SUM(SUM!JH42,SUM!JL42,SUM!JP42,SUM!JT42,SUM!JD42)</f>
        <v>156</v>
      </c>
      <c r="AC31" s="91">
        <f>+SUM(SUM!KA42)</f>
        <v>0</v>
      </c>
      <c r="AD31" s="91">
        <f>+SUM(SUM!KB42)</f>
        <v>0</v>
      </c>
      <c r="AE31" s="91">
        <f>+SUM(SUM!KC42)</f>
        <v>0</v>
      </c>
      <c r="AF31" s="91">
        <f>SUM((SUM!KF42,SUM!KI42,SUM!KL42,SUM!KO42,SUM!KR42))</f>
        <v>0</v>
      </c>
      <c r="AG31" s="91">
        <f>SUM(SUM!KU42,SUM!KZ42,SUM!LE42,SUM!LJ42)</f>
        <v>0</v>
      </c>
      <c r="AH31" s="91">
        <f>SUM(SUM!KV42,SUM!LA42,SUM!LF42,SUM!LK42)</f>
        <v>0</v>
      </c>
      <c r="AI31" s="91">
        <f>SUM(SUM!KW42,SUM!LB42,SUM!LG42,SUM!LL42)</f>
        <v>0</v>
      </c>
      <c r="AJ31" s="91">
        <f>SUM(SUM!LO42,SUM!LT42,SUM!LY42,SUM!MD42,SUM!MI42,SUM!MN42,SUM!MS42)</f>
        <v>0</v>
      </c>
      <c r="AK31" s="91">
        <f>SUM(SUM!LP42,SUM!LU42,SUM!LZ42,SUM!ME42,SUM!MJ42,SUM!MO42,SUM!MT42)</f>
        <v>0</v>
      </c>
      <c r="AL31" s="91">
        <f>SUM(SUM!LQ42,SUM!LV42,SUM!MA42,SUM!MF42,SUM!MK42,SUM!MP42,SUM!MU42)</f>
        <v>0</v>
      </c>
      <c r="AM31" s="91">
        <f>SUM(SUM!MY42,SUM!NB42)</f>
        <v>0</v>
      </c>
      <c r="AN31" s="91"/>
      <c r="AO31" s="91">
        <f>+SUM(SUM!AM42,SUM!AQ42)</f>
        <v>0</v>
      </c>
      <c r="AP31" s="91">
        <f>+SUM(SUM!AN42,SUM!AR42)</f>
        <v>0</v>
      </c>
      <c r="AQ31" s="91">
        <f>+SUM!AU42</f>
        <v>0</v>
      </c>
      <c r="AR31" s="91">
        <f>+SUM!AV42</f>
        <v>0</v>
      </c>
      <c r="AS31" s="91">
        <f>+SUM!GR42</f>
        <v>336</v>
      </c>
      <c r="AT31" s="91">
        <f>+SUM!GS42</f>
        <v>312</v>
      </c>
      <c r="AU31" s="91">
        <f>+SUM(SUM!HK42)</f>
        <v>0</v>
      </c>
      <c r="AV31" s="91">
        <f>+SUM(SUM!HL42)</f>
        <v>0</v>
      </c>
      <c r="AW31" s="91">
        <f>+SUM(SUM!FP42)</f>
        <v>0</v>
      </c>
      <c r="AX31" s="91">
        <f>+SUM(SUM!FQ42)</f>
        <v>0</v>
      </c>
      <c r="AY31" s="91">
        <f>+SUM(SUM!GL42)</f>
        <v>0</v>
      </c>
      <c r="AZ31" s="91">
        <f>+SUM(SUM!GM42)</f>
        <v>0</v>
      </c>
      <c r="BA31" s="91">
        <f>+SUM(SUM!GN42)</f>
        <v>0</v>
      </c>
      <c r="BB31" s="91">
        <f>+SUM(SUM!GO42)</f>
        <v>0</v>
      </c>
      <c r="BC31" s="91">
        <f>+SUM(SUM!CS42,SUM!CW42)</f>
        <v>0</v>
      </c>
      <c r="BD31" s="91">
        <f>+SUM(SUM!CT42,SUM!CX42)</f>
        <v>0</v>
      </c>
      <c r="BE31" s="91">
        <f>+SUM(SUM!JW42)</f>
        <v>0</v>
      </c>
      <c r="BF31" s="91">
        <f>+SUM(SUM!JX42)</f>
        <v>0</v>
      </c>
      <c r="BG31" s="91">
        <f>+SUM(SUM!BX42,SUM!CB42)</f>
        <v>0</v>
      </c>
      <c r="BH31" s="91">
        <f>+SUM(SUM!BY42,SUM!CC42)</f>
        <v>0</v>
      </c>
      <c r="BI31" s="91">
        <f>+SUM(SUM!CD42)</f>
        <v>0</v>
      </c>
      <c r="BJ31" s="91">
        <f>+SUM(SUM!ET42)</f>
        <v>0</v>
      </c>
      <c r="BK31" s="91">
        <f>+SUM(SUM!EU42)</f>
        <v>0</v>
      </c>
      <c r="BL31" s="91">
        <f>+SUM(SUM!EV42)</f>
        <v>0</v>
      </c>
      <c r="BM31" s="91">
        <f>+SUM(SUM!EW42)</f>
        <v>0</v>
      </c>
      <c r="BN31" s="91"/>
      <c r="BO31" s="91">
        <f t="shared" si="5"/>
        <v>62.4</v>
      </c>
      <c r="BP31" s="91">
        <f t="shared" si="6"/>
        <v>62.4</v>
      </c>
      <c r="BQ31" s="91">
        <f t="shared" si="7"/>
        <v>31.2</v>
      </c>
      <c r="BR31" s="91">
        <f t="shared" si="8"/>
        <v>31.2</v>
      </c>
      <c r="BS31" s="91">
        <f t="shared" si="9"/>
        <v>31.2</v>
      </c>
      <c r="BT31" s="91">
        <f t="shared" si="10"/>
        <v>31.2</v>
      </c>
      <c r="BU31" s="91">
        <f t="shared" si="11"/>
        <v>0</v>
      </c>
      <c r="BV31" s="91">
        <f t="shared" si="12"/>
        <v>0</v>
      </c>
      <c r="BW31" s="91">
        <f t="shared" si="13"/>
        <v>62.4</v>
      </c>
      <c r="BX31" s="91">
        <f t="shared" si="14"/>
        <v>62.4</v>
      </c>
      <c r="BY31" s="91">
        <f t="shared" si="15"/>
        <v>62.4</v>
      </c>
      <c r="BZ31" s="91">
        <f t="shared" si="16"/>
        <v>0</v>
      </c>
      <c r="CA31" s="91">
        <f t="shared" si="17"/>
        <v>0</v>
      </c>
      <c r="CB31" s="91">
        <f t="shared" si="18"/>
        <v>0</v>
      </c>
      <c r="CC31" s="91">
        <f t="shared" si="19"/>
        <v>0</v>
      </c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231"/>
      <c r="CQ31" s="231"/>
      <c r="CR31" s="231"/>
      <c r="CS31" s="23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</row>
    <row r="32" spans="1:115">
      <c r="A32" s="50" t="s">
        <v>146</v>
      </c>
      <c r="B32" s="91">
        <f t="shared" si="3"/>
        <v>4773.6000000000031</v>
      </c>
      <c r="C32" s="91">
        <f t="shared" si="4"/>
        <v>5421.6000000000031</v>
      </c>
      <c r="D32" s="91">
        <f>SUM(SUM!W43,SUM!AA43,SUM!AE43,SUM!AI43)</f>
        <v>920.4</v>
      </c>
      <c r="E32" s="91">
        <f>SUM(SUM!X43,SUM!AB43,SUM!AF43,SUM!AJ43)</f>
        <v>920.4</v>
      </c>
      <c r="F32" s="91">
        <f>+SUM(SUM!AY43,SUM!BD43,SUM!BN43,SUM!BS43,SUM!BI43)</f>
        <v>234</v>
      </c>
      <c r="G32" s="91">
        <f>+SUM(SUM!AZ43,SUM!BE43,SUM!BO43,SUM!BT43,SUM!BJ43)</f>
        <v>234</v>
      </c>
      <c r="H32" s="91">
        <f>+SUM(SUM!BA43,SUM!BF43,SUM!BP43,SUM!BU43,SUM!BK43)</f>
        <v>234</v>
      </c>
      <c r="I32" s="91">
        <f>+SUM(SUM!CG43,SUM!CK43,SUM!CO43)</f>
        <v>296.39999999999998</v>
      </c>
      <c r="J32" s="91">
        <f>+SUM(SUM!CH43,SUM!CL43,SUM!CP43)</f>
        <v>296.39999999999998</v>
      </c>
      <c r="K32" s="91">
        <f>SUM(SUM!DA43,SUM!DD43,SUM!DG43,SUM!DJ43,SUM!DM43)</f>
        <v>296.39999999999998</v>
      </c>
      <c r="L32" s="91">
        <f>+SUM(SUM!DP43,SUM!DV43,SUM!EB43,SUM!EH43,SUM!EN43)</f>
        <v>31.2</v>
      </c>
      <c r="M32" s="91">
        <f>+SUM(SUM!DQ43,SUM!DW43,SUM!EC43,SUM!EI43,SUM!EO43)</f>
        <v>31.2</v>
      </c>
      <c r="N32" s="91">
        <f>+SUM(SUM!DR43,SUM!DX43,SUM!ED43,SUM!EJ43,SUM!EP43)</f>
        <v>46.8</v>
      </c>
      <c r="O32" s="91">
        <f>+SUM(SUM!DS43,SUM!DY43,SUM!EE43,SUM!EK43,SUM!EQ43)</f>
        <v>46.8</v>
      </c>
      <c r="P32" s="91">
        <f>+SUM(SUM!EZ43,SUM!FD43,SUM!FH43,SUM!FL43)</f>
        <v>62.4</v>
      </c>
      <c r="Q32" s="91">
        <f>+SUM(SUM!FA43,SUM!FE43,SUM!FI43,SUM!FM43)</f>
        <v>62.4</v>
      </c>
      <c r="R32" s="91">
        <f>+SUM(SUM!FT43,SUM!FZ43,SUM!GF43)</f>
        <v>124.8</v>
      </c>
      <c r="S32" s="91">
        <f>+SUM(SUM!FU43,SUM!GA43,SUM!GG43)</f>
        <v>124.8</v>
      </c>
      <c r="T32" s="91">
        <f>+SUM(SUM!FV43,SUM!GB43,SUM!GH43)</f>
        <v>124.8</v>
      </c>
      <c r="U32" s="91">
        <f>+SUM(SUM!FW43,SUM!GC43,SUM!GI43)</f>
        <v>124.8</v>
      </c>
      <c r="V32" s="91">
        <f>+SUM(SUM!GV43,SUM!GY43,SUM!HB43,SUM!HE43,SUM!HH43)</f>
        <v>0</v>
      </c>
      <c r="W32" s="91">
        <f>+SUM(SUM!HS43,SUM!HW43,SUM!IA43,SUM!IE43,SUM!HO43)</f>
        <v>93.6</v>
      </c>
      <c r="X32" s="91">
        <f>+SUM(SUM!HP43,SUM!HT43,SUM!HX43,SUM!IB43,SUM!IF43)</f>
        <v>93.6</v>
      </c>
      <c r="Y32" s="91">
        <f>+SUM(SUM!IM43,SUM!IQ43,SUM!IU43,SUM!IY43,SUM!II43)</f>
        <v>93.6</v>
      </c>
      <c r="Z32" s="91">
        <f>+SUM(SUM!IN43,SUM!IR43,SUM!IV43,SUM!IZ43,SUM!IJ43)</f>
        <v>93.6</v>
      </c>
      <c r="AA32" s="91">
        <f>+SUM(SUM!JG43,SUM!JK43,SUM!JO43,SUM!JS43,SUM!JC43)</f>
        <v>93.6</v>
      </c>
      <c r="AB32" s="91">
        <f>+SUM(SUM!JH43,SUM!JL43,SUM!JP43,SUM!JT43,SUM!JD43)</f>
        <v>93.6</v>
      </c>
      <c r="AC32" s="91">
        <f>+SUM(SUM!KA43)</f>
        <v>0</v>
      </c>
      <c r="AD32" s="91">
        <f>+SUM(SUM!KB43)</f>
        <v>0</v>
      </c>
      <c r="AE32" s="91">
        <f>+SUM(SUM!KC43)</f>
        <v>0</v>
      </c>
      <c r="AF32" s="91">
        <f>SUM((SUM!KF43,SUM!KI43,SUM!KL43,SUM!KO43,SUM!KR43))</f>
        <v>0</v>
      </c>
      <c r="AG32" s="91">
        <f>SUM(SUM!KU43,SUM!KZ43,SUM!LE43,SUM!LJ43)</f>
        <v>0</v>
      </c>
      <c r="AH32" s="91">
        <f>SUM(SUM!KV43,SUM!LA43,SUM!LF43,SUM!LK43)</f>
        <v>0</v>
      </c>
      <c r="AI32" s="91">
        <f>SUM(SUM!KW43,SUM!LB43,SUM!LG43,SUM!LL43)</f>
        <v>0</v>
      </c>
      <c r="AJ32" s="91">
        <f>SUM(SUM!LO43,SUM!LT43,SUM!LY43,SUM!MD43,SUM!MI43,SUM!MN43,SUM!MS43)</f>
        <v>0</v>
      </c>
      <c r="AK32" s="91">
        <f>SUM(SUM!LP43,SUM!LU43,SUM!LZ43,SUM!ME43,SUM!MJ43,SUM!MO43,SUM!MT43)</f>
        <v>0</v>
      </c>
      <c r="AL32" s="91">
        <f>SUM(SUM!LQ43,SUM!LV43,SUM!MA43,SUM!MF43,SUM!MK43,SUM!MP43,SUM!MU43)</f>
        <v>0</v>
      </c>
      <c r="AM32" s="91">
        <f>SUM(SUM!MY43,SUM!NB43)</f>
        <v>0</v>
      </c>
      <c r="AN32" s="91"/>
      <c r="AO32" s="91">
        <f>+SUM(SUM!AM43,SUM!AQ43)</f>
        <v>0</v>
      </c>
      <c r="AP32" s="91">
        <f>+SUM(SUM!AN43,SUM!AR43)</f>
        <v>0</v>
      </c>
      <c r="AQ32" s="91">
        <f>+SUM!AU43</f>
        <v>0</v>
      </c>
      <c r="AR32" s="91">
        <f>+SUM!AV43</f>
        <v>0</v>
      </c>
      <c r="AS32" s="91">
        <f>+SUM!GR43</f>
        <v>336</v>
      </c>
      <c r="AT32" s="91">
        <f>+SUM!GS43</f>
        <v>312</v>
      </c>
      <c r="AU32" s="91">
        <f>+SUM(SUM!HK43)</f>
        <v>0</v>
      </c>
      <c r="AV32" s="91">
        <f>+SUM(SUM!HL43)</f>
        <v>0</v>
      </c>
      <c r="AW32" s="91">
        <f>+SUM(SUM!FP43)</f>
        <v>0</v>
      </c>
      <c r="AX32" s="91">
        <f>+SUM(SUM!FQ43)</f>
        <v>0</v>
      </c>
      <c r="AY32" s="91">
        <f>+SUM(SUM!GL43)</f>
        <v>0</v>
      </c>
      <c r="AZ32" s="91">
        <f>+SUM(SUM!GM43)</f>
        <v>0</v>
      </c>
      <c r="BA32" s="91">
        <f>+SUM(SUM!GN43)</f>
        <v>0</v>
      </c>
      <c r="BB32" s="91">
        <f>+SUM(SUM!GO43)</f>
        <v>0</v>
      </c>
      <c r="BC32" s="91">
        <f>+SUM(SUM!CS43,SUM!CW43)</f>
        <v>0</v>
      </c>
      <c r="BD32" s="91">
        <f>+SUM(SUM!CT43,SUM!CX43)</f>
        <v>0</v>
      </c>
      <c r="BE32" s="91">
        <f>+SUM(SUM!JW43)</f>
        <v>0</v>
      </c>
      <c r="BF32" s="91">
        <f>+SUM(SUM!JX43)</f>
        <v>0</v>
      </c>
      <c r="BG32" s="91">
        <f>+SUM(SUM!BX43,SUM!CB43)</f>
        <v>0</v>
      </c>
      <c r="BH32" s="91">
        <f>+SUM(SUM!BY43,SUM!CC43)</f>
        <v>0</v>
      </c>
      <c r="BI32" s="91">
        <f>+SUM(SUM!CD43)</f>
        <v>0</v>
      </c>
      <c r="BJ32" s="91">
        <f>+SUM(SUM!ET43)</f>
        <v>0</v>
      </c>
      <c r="BK32" s="91">
        <f>+SUM(SUM!EU43)</f>
        <v>0</v>
      </c>
      <c r="BL32" s="91">
        <f>+SUM(SUM!EV43)</f>
        <v>0</v>
      </c>
      <c r="BM32" s="91">
        <f>+SUM(SUM!EW43)</f>
        <v>0</v>
      </c>
      <c r="BN32" s="91"/>
      <c r="BO32" s="91">
        <f t="shared" si="5"/>
        <v>62.4</v>
      </c>
      <c r="BP32" s="91">
        <f t="shared" si="6"/>
        <v>62.4</v>
      </c>
      <c r="BQ32" s="91">
        <f t="shared" si="7"/>
        <v>124.8</v>
      </c>
      <c r="BR32" s="91">
        <f t="shared" si="8"/>
        <v>124.8</v>
      </c>
      <c r="BS32" s="91">
        <f t="shared" si="9"/>
        <v>124.8</v>
      </c>
      <c r="BT32" s="91">
        <f t="shared" si="10"/>
        <v>124.8</v>
      </c>
      <c r="BU32" s="91">
        <f t="shared" si="11"/>
        <v>296.39999999999998</v>
      </c>
      <c r="BV32" s="91">
        <f t="shared" si="12"/>
        <v>296.39999999999998</v>
      </c>
      <c r="BW32" s="91">
        <f t="shared" si="13"/>
        <v>234</v>
      </c>
      <c r="BX32" s="91">
        <f t="shared" si="14"/>
        <v>234</v>
      </c>
      <c r="BY32" s="91">
        <f t="shared" si="15"/>
        <v>234</v>
      </c>
      <c r="BZ32" s="91">
        <f t="shared" si="16"/>
        <v>31.2</v>
      </c>
      <c r="CA32" s="91">
        <f t="shared" si="17"/>
        <v>31.2</v>
      </c>
      <c r="CB32" s="91">
        <f t="shared" si="18"/>
        <v>46.8</v>
      </c>
      <c r="CC32" s="91">
        <f t="shared" si="19"/>
        <v>46.8</v>
      </c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</row>
    <row r="33" spans="1:115">
      <c r="A33" s="51" t="s">
        <v>147</v>
      </c>
      <c r="B33" s="91">
        <f t="shared" si="3"/>
        <v>2152.8000000000002</v>
      </c>
      <c r="C33" s="91">
        <f t="shared" si="4"/>
        <v>2800.8</v>
      </c>
      <c r="D33" s="91">
        <f>SUM(SUM!W44,SUM!AA44,SUM!AE44,SUM!AI44)</f>
        <v>78</v>
      </c>
      <c r="E33" s="91">
        <f>SUM(SUM!X44,SUM!AB44,SUM!AF44,SUM!AJ44)</f>
        <v>78</v>
      </c>
      <c r="F33" s="91">
        <f>+SUM(SUM!AY44,SUM!BD44,SUM!BN44,SUM!BS44,SUM!BI44)</f>
        <v>280.8</v>
      </c>
      <c r="G33" s="91">
        <f>+SUM(SUM!AZ44,SUM!BE44,SUM!BO44,SUM!BT44,SUM!BJ44)</f>
        <v>280.8</v>
      </c>
      <c r="H33" s="91">
        <f>+SUM(SUM!BA44,SUM!BF44,SUM!BP44,SUM!BU44,SUM!BK44)</f>
        <v>280.8</v>
      </c>
      <c r="I33" s="91">
        <f>+SUM(SUM!CG44,SUM!CK44,SUM!CO44)</f>
        <v>249.60000000000002</v>
      </c>
      <c r="J33" s="91">
        <f>+SUM(SUM!CH44,SUM!CL44,SUM!CP44)</f>
        <v>249.60000000000002</v>
      </c>
      <c r="K33" s="91">
        <f>SUM(SUM!DA44,SUM!DD44,SUM!DG44,SUM!DJ44,SUM!DM44)</f>
        <v>187.2</v>
      </c>
      <c r="L33" s="91">
        <f>+SUM(SUM!DP44,SUM!DV44,SUM!EB44,SUM!EH44,SUM!EN44)</f>
        <v>0</v>
      </c>
      <c r="M33" s="91">
        <f>+SUM(SUM!DQ44,SUM!DW44,SUM!EC44,SUM!EI44,SUM!EO44)</f>
        <v>0</v>
      </c>
      <c r="N33" s="91">
        <f>+SUM(SUM!DR44,SUM!DX44,SUM!ED44,SUM!EJ44,SUM!EP44)</f>
        <v>0</v>
      </c>
      <c r="O33" s="91">
        <f>+SUM(SUM!DS44,SUM!DY44,SUM!EE44,SUM!EK44,SUM!EQ44)</f>
        <v>0</v>
      </c>
      <c r="P33" s="91">
        <f>+SUM(SUM!EZ44,SUM!FD44,SUM!FH44,SUM!FL44)</f>
        <v>46.8</v>
      </c>
      <c r="Q33" s="91">
        <f>+SUM(SUM!FA44,SUM!FE44,SUM!FI44,SUM!FM44)</f>
        <v>46.8</v>
      </c>
      <c r="R33" s="91">
        <f>+SUM(SUM!FT44,SUM!FZ44,SUM!GF44)</f>
        <v>0</v>
      </c>
      <c r="S33" s="91">
        <f>+SUM(SUM!FU44,SUM!GA44,SUM!GG44)</f>
        <v>0</v>
      </c>
      <c r="T33" s="91">
        <f>+SUM(SUM!FV44,SUM!GB44,SUM!GH44)</f>
        <v>0</v>
      </c>
      <c r="U33" s="91">
        <f>+SUM(SUM!FW44,SUM!GC44,SUM!GI44)</f>
        <v>0</v>
      </c>
      <c r="V33" s="91">
        <f>+SUM(SUM!GV44,SUM!GY44,SUM!HB44,SUM!HE44,SUM!HH44)</f>
        <v>0</v>
      </c>
      <c r="W33" s="91">
        <f>+SUM(SUM!HS44,SUM!HW44,SUM!IA44,SUM!IE44,SUM!HO44)</f>
        <v>62.4</v>
      </c>
      <c r="X33" s="91">
        <f>+SUM(SUM!HP44,SUM!HT44,SUM!HX44,SUM!IB44,SUM!IF44)</f>
        <v>62.4</v>
      </c>
      <c r="Y33" s="91">
        <f>+SUM(SUM!IM44,SUM!IQ44,SUM!IU44,SUM!IY44,SUM!II44)</f>
        <v>62.4</v>
      </c>
      <c r="Z33" s="91">
        <f>+SUM(SUM!IN44,SUM!IR44,SUM!IV44,SUM!IZ44,SUM!IJ44)</f>
        <v>62.4</v>
      </c>
      <c r="AA33" s="91">
        <f>+SUM(SUM!JG44,SUM!JK44,SUM!JO44,SUM!JS44,SUM!JC44)</f>
        <v>62.4</v>
      </c>
      <c r="AB33" s="91">
        <f>+SUM(SUM!JH44,SUM!JL44,SUM!JP44,SUM!JT44,SUM!JD44)</f>
        <v>62.4</v>
      </c>
      <c r="AC33" s="91">
        <f>+SUM(SUM!KA44)</f>
        <v>0</v>
      </c>
      <c r="AD33" s="91">
        <f>+SUM(SUM!KB44)</f>
        <v>0</v>
      </c>
      <c r="AE33" s="91">
        <f>+SUM(SUM!KC44)</f>
        <v>0</v>
      </c>
      <c r="AF33" s="91">
        <f>SUM((SUM!KF44,SUM!KI44,SUM!KL44,SUM!KO44,SUM!KR44))</f>
        <v>0</v>
      </c>
      <c r="AG33" s="91">
        <f>SUM(SUM!KU44,SUM!KZ44,SUM!LE44,SUM!LJ44)</f>
        <v>0</v>
      </c>
      <c r="AH33" s="91">
        <f>SUM(SUM!KV44,SUM!LA44,SUM!LF44,SUM!LK44)</f>
        <v>0</v>
      </c>
      <c r="AI33" s="91">
        <f>SUM(SUM!KW44,SUM!LB44,SUM!LG44,SUM!LL44)</f>
        <v>0</v>
      </c>
      <c r="AJ33" s="91">
        <f>SUM(SUM!LO44,SUM!LT44,SUM!LY44,SUM!MD44,SUM!MI44,SUM!MN44,SUM!MS44)</f>
        <v>0</v>
      </c>
      <c r="AK33" s="91">
        <f>SUM(SUM!LP44,SUM!LU44,SUM!LZ44,SUM!ME44,SUM!MJ44,SUM!MO44,SUM!MT44)</f>
        <v>0</v>
      </c>
      <c r="AL33" s="91">
        <f>SUM(SUM!LQ44,SUM!LV44,SUM!MA44,SUM!MF44,SUM!MK44,SUM!MP44,SUM!MU44)</f>
        <v>0</v>
      </c>
      <c r="AM33" s="91">
        <f>SUM(SUM!MY44,SUM!NB44)</f>
        <v>0</v>
      </c>
      <c r="AN33" s="91"/>
      <c r="AO33" s="91">
        <f>+SUM(SUM!AM44,SUM!AQ44)</f>
        <v>0</v>
      </c>
      <c r="AP33" s="91">
        <f>+SUM(SUM!AN44,SUM!AR44)</f>
        <v>0</v>
      </c>
      <c r="AQ33" s="91">
        <f>+SUM!AU44</f>
        <v>0</v>
      </c>
      <c r="AR33" s="91">
        <f>+SUM!AV44</f>
        <v>0</v>
      </c>
      <c r="AS33" s="91">
        <f>+SUM!GR44</f>
        <v>336</v>
      </c>
      <c r="AT33" s="91">
        <f>+SUM!GS44</f>
        <v>312</v>
      </c>
      <c r="AU33" s="91">
        <f>+SUM(SUM!HK44)</f>
        <v>0</v>
      </c>
      <c r="AV33" s="91">
        <f>+SUM(SUM!HL44)</f>
        <v>0</v>
      </c>
      <c r="AW33" s="91">
        <f>+SUM(SUM!FP44)</f>
        <v>0</v>
      </c>
      <c r="AX33" s="91">
        <f>+SUM(SUM!FQ44)</f>
        <v>0</v>
      </c>
      <c r="AY33" s="91">
        <f>+SUM(SUM!GL44)</f>
        <v>0</v>
      </c>
      <c r="AZ33" s="91">
        <f>+SUM(SUM!GM44)</f>
        <v>0</v>
      </c>
      <c r="BA33" s="91">
        <f>+SUM(SUM!GN44)</f>
        <v>0</v>
      </c>
      <c r="BB33" s="91">
        <f>+SUM(SUM!GO44)</f>
        <v>0</v>
      </c>
      <c r="BC33" s="91">
        <f>+SUM(SUM!CS44,SUM!CW44)</f>
        <v>0</v>
      </c>
      <c r="BD33" s="91">
        <f>+SUM(SUM!CT44,SUM!CX44)</f>
        <v>0</v>
      </c>
      <c r="BE33" s="91">
        <f>+SUM(SUM!JW44)</f>
        <v>0</v>
      </c>
      <c r="BF33" s="91">
        <f>+SUM(SUM!JX44)</f>
        <v>0</v>
      </c>
      <c r="BG33" s="91">
        <f>+SUM(SUM!BX44,SUM!CB44)</f>
        <v>0</v>
      </c>
      <c r="BH33" s="91">
        <f>+SUM(SUM!BY44,SUM!CC44)</f>
        <v>0</v>
      </c>
      <c r="BI33" s="91">
        <f>+SUM(SUM!CD44)</f>
        <v>0</v>
      </c>
      <c r="BJ33" s="91">
        <f>+SUM(SUM!ET44)</f>
        <v>0</v>
      </c>
      <c r="BK33" s="91">
        <f>+SUM(SUM!EU44)</f>
        <v>0</v>
      </c>
      <c r="BL33" s="91">
        <f>+SUM(SUM!EV44)</f>
        <v>0</v>
      </c>
      <c r="BM33" s="91">
        <f>+SUM(SUM!EW44)</f>
        <v>0</v>
      </c>
      <c r="BN33" s="91"/>
      <c r="BO33" s="91">
        <f t="shared" si="5"/>
        <v>46.8</v>
      </c>
      <c r="BP33" s="91">
        <f t="shared" si="6"/>
        <v>46.8</v>
      </c>
      <c r="BQ33" s="91">
        <f t="shared" si="7"/>
        <v>0</v>
      </c>
      <c r="BR33" s="91">
        <f t="shared" si="8"/>
        <v>0</v>
      </c>
      <c r="BS33" s="91">
        <f t="shared" si="9"/>
        <v>0</v>
      </c>
      <c r="BT33" s="91">
        <f t="shared" si="10"/>
        <v>0</v>
      </c>
      <c r="BU33" s="91">
        <f t="shared" si="11"/>
        <v>249.60000000000002</v>
      </c>
      <c r="BV33" s="91">
        <f t="shared" si="12"/>
        <v>249.60000000000002</v>
      </c>
      <c r="BW33" s="91">
        <f t="shared" si="13"/>
        <v>280.8</v>
      </c>
      <c r="BX33" s="91">
        <f t="shared" si="14"/>
        <v>280.8</v>
      </c>
      <c r="BY33" s="91">
        <f t="shared" si="15"/>
        <v>280.8</v>
      </c>
      <c r="BZ33" s="91">
        <f t="shared" si="16"/>
        <v>0</v>
      </c>
      <c r="CA33" s="91">
        <f t="shared" si="17"/>
        <v>0</v>
      </c>
      <c r="CB33" s="91">
        <f t="shared" si="18"/>
        <v>0</v>
      </c>
      <c r="CC33" s="91">
        <f t="shared" si="19"/>
        <v>0</v>
      </c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</row>
    <row r="34" spans="1:115">
      <c r="A34" s="50" t="s">
        <v>148</v>
      </c>
      <c r="B34" s="91">
        <f t="shared" si="3"/>
        <v>2059.1999999999989</v>
      </c>
      <c r="C34" s="91">
        <f t="shared" si="4"/>
        <v>4891.1999999999989</v>
      </c>
      <c r="D34" s="91">
        <f>SUM(SUM!W45,SUM!AA45,SUM!AE45,SUM!AI45)</f>
        <v>187.2</v>
      </c>
      <c r="E34" s="91">
        <f>SUM(SUM!X45,SUM!AB45,SUM!AF45,SUM!AJ45)</f>
        <v>187.2</v>
      </c>
      <c r="F34" s="91">
        <f>+SUM(SUM!AY45,SUM!BD45,SUM!BN45,SUM!BS45,SUM!BI45)</f>
        <v>46.8</v>
      </c>
      <c r="G34" s="91">
        <f>+SUM(SUM!AZ45,SUM!BE45,SUM!BO45,SUM!BT45,SUM!BJ45)</f>
        <v>46.8</v>
      </c>
      <c r="H34" s="91">
        <f>+SUM(SUM!BA45,SUM!BF45,SUM!BP45,SUM!BU45,SUM!BK45)</f>
        <v>46.8</v>
      </c>
      <c r="I34" s="91">
        <f>+SUM(SUM!CG45,SUM!CK45,SUM!CO45)</f>
        <v>280.8</v>
      </c>
      <c r="J34" s="91">
        <f>+SUM(SUM!CH45,SUM!CL45,SUM!CP45)</f>
        <v>280.8</v>
      </c>
      <c r="K34" s="91">
        <f>SUM(SUM!DA45,SUM!DD45,SUM!DG45,SUM!DJ45,SUM!DM45)</f>
        <v>140.39999999999998</v>
      </c>
      <c r="L34" s="91">
        <f>+SUM(SUM!DP45,SUM!DV45,SUM!EB45,SUM!EH45,SUM!EN45)</f>
        <v>46.8</v>
      </c>
      <c r="M34" s="91">
        <f>+SUM(SUM!DQ45,SUM!DW45,SUM!EC45,SUM!EI45,SUM!EO45)</f>
        <v>46.8</v>
      </c>
      <c r="N34" s="91">
        <f>+SUM(SUM!DR45,SUM!DX45,SUM!ED45,SUM!EJ45,SUM!EP45)</f>
        <v>46.8</v>
      </c>
      <c r="O34" s="91">
        <f>+SUM(SUM!DS45,SUM!DY45,SUM!EE45,SUM!EK45,SUM!EQ45)</f>
        <v>46.8</v>
      </c>
      <c r="P34" s="91">
        <f>+SUM(SUM!EZ45,SUM!FD45,SUM!FH45,SUM!FL45)</f>
        <v>46.8</v>
      </c>
      <c r="Q34" s="91">
        <f>+SUM(SUM!FA45,SUM!FE45,SUM!FI45,SUM!FM45)</f>
        <v>46.8</v>
      </c>
      <c r="R34" s="91">
        <f>+SUM(SUM!FT45,SUM!FZ45,SUM!GF45)</f>
        <v>0</v>
      </c>
      <c r="S34" s="91">
        <f>+SUM(SUM!FU45,SUM!GA45,SUM!GG45)</f>
        <v>0</v>
      </c>
      <c r="T34" s="91">
        <f>+SUM(SUM!FV45,SUM!GB45,SUM!GH45)</f>
        <v>0</v>
      </c>
      <c r="U34" s="91">
        <f>+SUM(SUM!FW45,SUM!GC45,SUM!GI45)</f>
        <v>0</v>
      </c>
      <c r="V34" s="91">
        <f>+SUM(SUM!GV45,SUM!GY45,SUM!HB45,SUM!HE45,SUM!HH45)</f>
        <v>0</v>
      </c>
      <c r="W34" s="91">
        <f>+SUM(SUM!HS45,SUM!HW45,SUM!IA45,SUM!IE45,SUM!HO45)</f>
        <v>93.6</v>
      </c>
      <c r="X34" s="91">
        <f>+SUM(SUM!HP45,SUM!HT45,SUM!HX45,SUM!IB45,SUM!IF45)</f>
        <v>93.6</v>
      </c>
      <c r="Y34" s="91">
        <f>+SUM(SUM!IM45,SUM!IQ45,SUM!IU45,SUM!IY45,SUM!II45)</f>
        <v>93.6</v>
      </c>
      <c r="Z34" s="91">
        <f>+SUM(SUM!IN45,SUM!IR45,SUM!IV45,SUM!IZ45,SUM!IJ45)</f>
        <v>93.6</v>
      </c>
      <c r="AA34" s="91">
        <f>+SUM(SUM!JG45,SUM!JK45,SUM!JO45,SUM!JS45,SUM!JC45)</f>
        <v>93.6</v>
      </c>
      <c r="AB34" s="91">
        <f>+SUM(SUM!JH45,SUM!JL45,SUM!JP45,SUM!JT45,SUM!JD45)</f>
        <v>93.6</v>
      </c>
      <c r="AC34" s="91">
        <f>+SUM(SUM!KA45)</f>
        <v>0</v>
      </c>
      <c r="AD34" s="91">
        <f>+SUM(SUM!KB45)</f>
        <v>0</v>
      </c>
      <c r="AE34" s="91">
        <f>+SUM(SUM!KC45)</f>
        <v>0</v>
      </c>
      <c r="AF34" s="91">
        <f>SUM((SUM!KF45,SUM!KI45,SUM!KL45,SUM!KO45,SUM!KR45))</f>
        <v>0</v>
      </c>
      <c r="AG34" s="91">
        <f>SUM(SUM!KU45,SUM!KZ45,SUM!LE45,SUM!LJ45)</f>
        <v>0</v>
      </c>
      <c r="AH34" s="91">
        <f>SUM(SUM!KV45,SUM!LA45,SUM!LF45,SUM!LK45)</f>
        <v>0</v>
      </c>
      <c r="AI34" s="91">
        <f>SUM(SUM!KW45,SUM!LB45,SUM!LG45,SUM!LL45)</f>
        <v>0</v>
      </c>
      <c r="AJ34" s="91">
        <f>SUM(SUM!LO45,SUM!LT45,SUM!LY45,SUM!MD45,SUM!MI45,SUM!MN45,SUM!MS45)</f>
        <v>0</v>
      </c>
      <c r="AK34" s="91">
        <f>SUM(SUM!LP45,SUM!LU45,SUM!LZ45,SUM!ME45,SUM!MJ45,SUM!MO45,SUM!MT45)</f>
        <v>0</v>
      </c>
      <c r="AL34" s="91">
        <f>SUM(SUM!LQ45,SUM!LV45,SUM!MA45,SUM!MF45,SUM!MK45,SUM!MP45,SUM!MU45)</f>
        <v>0</v>
      </c>
      <c r="AM34" s="91">
        <f>SUM(SUM!MY45,SUM!NB45)</f>
        <v>0</v>
      </c>
      <c r="AN34" s="91"/>
      <c r="AO34" s="91">
        <f>+SUM(SUM!AM45,SUM!AQ45)</f>
        <v>0</v>
      </c>
      <c r="AP34" s="91">
        <f>+SUM(SUM!AN45,SUM!AR45)</f>
        <v>0</v>
      </c>
      <c r="AQ34" s="91">
        <f>+SUM!AU45</f>
        <v>0</v>
      </c>
      <c r="AR34" s="91">
        <f>+SUM!AV45</f>
        <v>0</v>
      </c>
      <c r="AS34" s="91">
        <f>+SUM!GR45</f>
        <v>336</v>
      </c>
      <c r="AT34" s="91">
        <f>+SUM!GS45</f>
        <v>312</v>
      </c>
      <c r="AU34" s="91">
        <f>+SUM(SUM!HK45)</f>
        <v>0</v>
      </c>
      <c r="AV34" s="91">
        <f>+SUM(SUM!HL45)</f>
        <v>0</v>
      </c>
      <c r="AW34" s="91">
        <f>+SUM(SUM!FP45)</f>
        <v>162</v>
      </c>
      <c r="AX34" s="91">
        <f>+SUM(SUM!FQ45)</f>
        <v>172</v>
      </c>
      <c r="AY34" s="91">
        <f>+SUM(SUM!GL45)</f>
        <v>160</v>
      </c>
      <c r="AZ34" s="91">
        <f>+SUM(SUM!GM45)</f>
        <v>180</v>
      </c>
      <c r="BA34" s="91">
        <f>+SUM(SUM!GN45)</f>
        <v>160</v>
      </c>
      <c r="BB34" s="91">
        <f>+SUM(SUM!GO45)</f>
        <v>180</v>
      </c>
      <c r="BC34" s="91">
        <f>+SUM(SUM!CS45,SUM!CW45)</f>
        <v>0</v>
      </c>
      <c r="BD34" s="91">
        <f>+SUM(SUM!CT45,SUM!CX45)</f>
        <v>0</v>
      </c>
      <c r="BE34" s="91">
        <f>+SUM(SUM!JW45)</f>
        <v>0</v>
      </c>
      <c r="BF34" s="91">
        <f>+SUM(SUM!JX45)</f>
        <v>0</v>
      </c>
      <c r="BG34" s="91">
        <f>+SUM(SUM!BX45,SUM!CB45)</f>
        <v>390</v>
      </c>
      <c r="BH34" s="91">
        <f>+SUM(SUM!BY45,SUM!CC45)</f>
        <v>384</v>
      </c>
      <c r="BI34" s="91">
        <f>+SUM(SUM!CD45)</f>
        <v>396</v>
      </c>
      <c r="BJ34" s="91">
        <f>+SUM(SUM!ET45)</f>
        <v>0</v>
      </c>
      <c r="BK34" s="91">
        <f>+SUM(SUM!EU45)</f>
        <v>0</v>
      </c>
      <c r="BL34" s="91">
        <f>+SUM(SUM!EV45)</f>
        <v>0</v>
      </c>
      <c r="BM34" s="91">
        <f>+SUM(SUM!EW45)</f>
        <v>0</v>
      </c>
      <c r="BN34" s="91"/>
      <c r="BO34" s="91">
        <f t="shared" si="5"/>
        <v>208.8</v>
      </c>
      <c r="BP34" s="91">
        <f t="shared" si="6"/>
        <v>218.8</v>
      </c>
      <c r="BQ34" s="91">
        <f t="shared" si="7"/>
        <v>160</v>
      </c>
      <c r="BR34" s="91">
        <f t="shared" si="8"/>
        <v>180</v>
      </c>
      <c r="BS34" s="91">
        <f t="shared" si="9"/>
        <v>160</v>
      </c>
      <c r="BT34" s="91">
        <f t="shared" si="10"/>
        <v>180</v>
      </c>
      <c r="BU34" s="91">
        <f t="shared" si="11"/>
        <v>280.8</v>
      </c>
      <c r="BV34" s="91">
        <f t="shared" si="12"/>
        <v>280.8</v>
      </c>
      <c r="BW34" s="91">
        <f t="shared" si="13"/>
        <v>436.8</v>
      </c>
      <c r="BX34" s="91">
        <f t="shared" si="14"/>
        <v>430.8</v>
      </c>
      <c r="BY34" s="91">
        <f t="shared" si="15"/>
        <v>442.8</v>
      </c>
      <c r="BZ34" s="91">
        <f t="shared" si="16"/>
        <v>46.8</v>
      </c>
      <c r="CA34" s="91">
        <f t="shared" si="17"/>
        <v>46.8</v>
      </c>
      <c r="CB34" s="91">
        <f t="shared" si="18"/>
        <v>46.8</v>
      </c>
      <c r="CC34" s="91">
        <f t="shared" si="19"/>
        <v>46.8</v>
      </c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</row>
    <row r="35" spans="1:115">
      <c r="A35" s="50" t="s">
        <v>149</v>
      </c>
      <c r="B35" s="91">
        <f t="shared" si="3"/>
        <v>3634.8000000000006</v>
      </c>
      <c r="C35" s="91">
        <f t="shared" si="4"/>
        <v>3634.8000000000006</v>
      </c>
      <c r="D35" s="91">
        <f>SUM(SUM!W46,SUM!AA46,SUM!AE46,SUM!AI46)</f>
        <v>811.2</v>
      </c>
      <c r="E35" s="91">
        <f>SUM(SUM!X46,SUM!AB46,SUM!AF46,SUM!AJ46)</f>
        <v>811.2</v>
      </c>
      <c r="F35" s="91">
        <f>+SUM(SUM!AY46,SUM!BD46,SUM!BN46,SUM!BS46,SUM!BI46)</f>
        <v>343.19999999999993</v>
      </c>
      <c r="G35" s="91">
        <f>+SUM(SUM!AZ46,SUM!BE46,SUM!BO46,SUM!BT46,SUM!BJ46)</f>
        <v>280.8</v>
      </c>
      <c r="H35" s="91">
        <f>+SUM(SUM!BA46,SUM!BF46,SUM!BP46,SUM!BU46,SUM!BK46)</f>
        <v>280.8</v>
      </c>
      <c r="I35" s="91">
        <f>+SUM(SUM!CG46,SUM!CK46,SUM!CO46)</f>
        <v>202.79999999999998</v>
      </c>
      <c r="J35" s="91">
        <f>+SUM(SUM!CH46,SUM!CL46,SUM!CP46)</f>
        <v>202.79999999999998</v>
      </c>
      <c r="K35" s="91">
        <f>SUM(SUM!DA46,SUM!DD46,SUM!DG46,SUM!DJ46,SUM!DM46)</f>
        <v>46.8</v>
      </c>
      <c r="L35" s="91">
        <f>+SUM(SUM!DP46,SUM!DV46,SUM!EB46,SUM!EH46,SUM!EN46)</f>
        <v>78</v>
      </c>
      <c r="M35" s="91">
        <f>+SUM(SUM!DQ46,SUM!DW46,SUM!EC46,SUM!EI46,SUM!EO46)</f>
        <v>78</v>
      </c>
      <c r="N35" s="91">
        <f>+SUM(SUM!DR46,SUM!DX46,SUM!ED46,SUM!EJ46,SUM!EP46)</f>
        <v>31.2</v>
      </c>
      <c r="O35" s="91">
        <f>+SUM(SUM!DS46,SUM!DY46,SUM!EE46,SUM!EK46,SUM!EQ46)</f>
        <v>31.2</v>
      </c>
      <c r="P35" s="91">
        <f>+SUM(SUM!EZ46,SUM!FD46,SUM!FH46,SUM!FL46)</f>
        <v>62.4</v>
      </c>
      <c r="Q35" s="91">
        <f>+SUM(SUM!FA46,SUM!FE46,SUM!FI46,SUM!FM46)</f>
        <v>62.4</v>
      </c>
      <c r="R35" s="91">
        <f>+SUM(SUM!FT46,SUM!FZ46,SUM!GF46)</f>
        <v>78</v>
      </c>
      <c r="S35" s="91">
        <f>+SUM(SUM!FU46,SUM!GA46,SUM!GG46)</f>
        <v>78</v>
      </c>
      <c r="T35" s="91">
        <f>+SUM(SUM!FV46,SUM!GB46,SUM!GH46)</f>
        <v>78</v>
      </c>
      <c r="U35" s="91">
        <f>+SUM(SUM!FW46,SUM!GC46,SUM!GI46)</f>
        <v>78</v>
      </c>
      <c r="V35" s="91">
        <f>+SUM(SUM!GV46,SUM!GY46,SUM!HB46,SUM!HE46,SUM!HH46)</f>
        <v>0</v>
      </c>
      <c r="W35" s="91">
        <f>+SUM(SUM!HS46,SUM!HW46,SUM!IA46,SUM!IE46,SUM!HO46)</f>
        <v>0</v>
      </c>
      <c r="X35" s="91">
        <f>+SUM(SUM!HP46,SUM!HT46,SUM!HX46,SUM!IB46,SUM!IF46)</f>
        <v>0</v>
      </c>
      <c r="Y35" s="91">
        <f>+SUM(SUM!IM46,SUM!IQ46,SUM!IU46,SUM!IY46,SUM!II46)</f>
        <v>0</v>
      </c>
      <c r="Z35" s="91">
        <f>+SUM(SUM!IN46,SUM!IR46,SUM!IV46,SUM!IZ46,SUM!IJ46)</f>
        <v>0</v>
      </c>
      <c r="AA35" s="91">
        <f>+SUM(SUM!JG46,SUM!JK46,SUM!JO46,SUM!JS46,SUM!JC46)</f>
        <v>0</v>
      </c>
      <c r="AB35" s="91">
        <f>+SUM(SUM!JH46,SUM!JL46,SUM!JP46,SUM!JT46,SUM!JD46)</f>
        <v>0</v>
      </c>
      <c r="AC35" s="91">
        <f>+SUM(SUM!KA46)</f>
        <v>0</v>
      </c>
      <c r="AD35" s="91">
        <f>+SUM(SUM!KB46)</f>
        <v>0</v>
      </c>
      <c r="AE35" s="91">
        <f>+SUM(SUM!KC46)</f>
        <v>0</v>
      </c>
      <c r="AF35" s="91">
        <f>SUM((SUM!KF46,SUM!KI46,SUM!KL46,SUM!KO46,SUM!KR46))</f>
        <v>0</v>
      </c>
      <c r="AG35" s="91">
        <f>SUM(SUM!KU46,SUM!KZ46,SUM!LE46,SUM!LJ46)</f>
        <v>0</v>
      </c>
      <c r="AH35" s="91">
        <f>SUM(SUM!KV46,SUM!LA46,SUM!LF46,SUM!LK46)</f>
        <v>0</v>
      </c>
      <c r="AI35" s="91">
        <f>SUM(SUM!KW46,SUM!LB46,SUM!LG46,SUM!LL46)</f>
        <v>0</v>
      </c>
      <c r="AJ35" s="91">
        <f>SUM(SUM!LO46,SUM!LT46,SUM!LY46,SUM!MD46,SUM!MI46,SUM!MN46,SUM!MS46)</f>
        <v>0</v>
      </c>
      <c r="AK35" s="91">
        <f>SUM(SUM!LP46,SUM!LU46,SUM!LZ46,SUM!ME46,SUM!MJ46,SUM!MO46,SUM!MT46)</f>
        <v>0</v>
      </c>
      <c r="AL35" s="91">
        <f>SUM(SUM!LQ46,SUM!LV46,SUM!MA46,SUM!MF46,SUM!MK46,SUM!MP46,SUM!MU46)</f>
        <v>0</v>
      </c>
      <c r="AM35" s="91">
        <f>SUM(SUM!MY46,SUM!NB46)</f>
        <v>0</v>
      </c>
      <c r="AN35" s="91"/>
      <c r="AO35" s="91">
        <f>+SUM(SUM!AM46,SUM!AQ46)</f>
        <v>0</v>
      </c>
      <c r="AP35" s="91">
        <f>+SUM(SUM!AN46,SUM!AR46)</f>
        <v>0</v>
      </c>
      <c r="AQ35" s="91">
        <f>+SUM!AU46</f>
        <v>0</v>
      </c>
      <c r="AR35" s="91">
        <f>+SUM!AV46</f>
        <v>0</v>
      </c>
      <c r="AS35" s="91">
        <f>+SUM!GR46</f>
        <v>0</v>
      </c>
      <c r="AT35" s="91">
        <f>+SUM!GS46</f>
        <v>0</v>
      </c>
      <c r="AU35" s="91">
        <f>+SUM(SUM!HK46)</f>
        <v>0</v>
      </c>
      <c r="AV35" s="91">
        <f>+SUM(SUM!HL46)</f>
        <v>0</v>
      </c>
      <c r="AW35" s="91">
        <f>+SUM(SUM!FP46)</f>
        <v>0</v>
      </c>
      <c r="AX35" s="91">
        <f>+SUM(SUM!FQ46)</f>
        <v>0</v>
      </c>
      <c r="AY35" s="91">
        <f>+SUM(SUM!GL46)</f>
        <v>0</v>
      </c>
      <c r="AZ35" s="91">
        <f>+SUM(SUM!GM46)</f>
        <v>0</v>
      </c>
      <c r="BA35" s="91">
        <f>+SUM(SUM!GN46)</f>
        <v>0</v>
      </c>
      <c r="BB35" s="91">
        <f>+SUM(SUM!GO46)</f>
        <v>0</v>
      </c>
      <c r="BC35" s="91">
        <f>+SUM(SUM!CS46,SUM!CW46)</f>
        <v>0</v>
      </c>
      <c r="BD35" s="91">
        <f>+SUM(SUM!CT46,SUM!CX46)</f>
        <v>0</v>
      </c>
      <c r="BE35" s="91">
        <f>+SUM(SUM!JW46)</f>
        <v>0</v>
      </c>
      <c r="BF35" s="91">
        <f>+SUM(SUM!JX46)</f>
        <v>0</v>
      </c>
      <c r="BG35" s="91">
        <f>+SUM(SUM!BX46,SUM!CB46)</f>
        <v>0</v>
      </c>
      <c r="BH35" s="91">
        <f>+SUM(SUM!BY46,SUM!CC46)</f>
        <v>0</v>
      </c>
      <c r="BI35" s="91">
        <f>+SUM(SUM!CD46)</f>
        <v>0</v>
      </c>
      <c r="BJ35" s="91">
        <f>+SUM(SUM!ET46)</f>
        <v>0</v>
      </c>
      <c r="BK35" s="91">
        <f>+SUM(SUM!EU46)</f>
        <v>0</v>
      </c>
      <c r="BL35" s="91">
        <f>+SUM(SUM!EV46)</f>
        <v>0</v>
      </c>
      <c r="BM35" s="91">
        <f>+SUM(SUM!EW46)</f>
        <v>0</v>
      </c>
      <c r="BN35" s="91"/>
      <c r="BO35" s="91">
        <f t="shared" si="5"/>
        <v>62.4</v>
      </c>
      <c r="BP35" s="91">
        <f t="shared" si="6"/>
        <v>62.4</v>
      </c>
      <c r="BQ35" s="91">
        <f t="shared" si="7"/>
        <v>78</v>
      </c>
      <c r="BR35" s="91">
        <f t="shared" si="8"/>
        <v>78</v>
      </c>
      <c r="BS35" s="91">
        <f t="shared" si="9"/>
        <v>78</v>
      </c>
      <c r="BT35" s="91">
        <f t="shared" si="10"/>
        <v>78</v>
      </c>
      <c r="BU35" s="91">
        <f t="shared" si="11"/>
        <v>202.79999999999998</v>
      </c>
      <c r="BV35" s="91">
        <f t="shared" si="12"/>
        <v>202.79999999999998</v>
      </c>
      <c r="BW35" s="91">
        <f t="shared" si="13"/>
        <v>343.19999999999993</v>
      </c>
      <c r="BX35" s="91">
        <f t="shared" si="14"/>
        <v>280.8</v>
      </c>
      <c r="BY35" s="91">
        <f t="shared" si="15"/>
        <v>280.8</v>
      </c>
      <c r="BZ35" s="91">
        <f t="shared" si="16"/>
        <v>78</v>
      </c>
      <c r="CA35" s="91">
        <f t="shared" si="17"/>
        <v>78</v>
      </c>
      <c r="CB35" s="91">
        <f t="shared" si="18"/>
        <v>31.2</v>
      </c>
      <c r="CC35" s="91">
        <f t="shared" si="19"/>
        <v>31.2</v>
      </c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</row>
    <row r="36" spans="1:115">
      <c r="A36" s="50" t="s">
        <v>150</v>
      </c>
      <c r="B36" s="91">
        <f t="shared" si="3"/>
        <v>1856.3999999999994</v>
      </c>
      <c r="C36" s="91">
        <f t="shared" si="4"/>
        <v>4445.3999999999996</v>
      </c>
      <c r="D36" s="91">
        <f>SUM(SUM!W47,SUM!AA47,SUM!AE47,SUM!AI47)</f>
        <v>483.59999999999997</v>
      </c>
      <c r="E36" s="91">
        <f>SUM(SUM!X47,SUM!AB47,SUM!AF47,SUM!AJ47)</f>
        <v>499.2</v>
      </c>
      <c r="F36" s="91">
        <f>+SUM(SUM!AY47,SUM!BD47,SUM!BN47,SUM!BS47,SUM!BI47)</f>
        <v>31.2</v>
      </c>
      <c r="G36" s="91">
        <f>+SUM(SUM!AZ47,SUM!BE47,SUM!BO47,SUM!BT47,SUM!BJ47)</f>
        <v>31.2</v>
      </c>
      <c r="H36" s="91">
        <f>+SUM(SUM!BA47,SUM!BF47,SUM!BP47,SUM!BU47,SUM!BK47)</f>
        <v>46.8</v>
      </c>
      <c r="I36" s="91">
        <f>+SUM(SUM!CG47,SUM!CK47,SUM!CO47)</f>
        <v>171.6</v>
      </c>
      <c r="J36" s="91">
        <f>+SUM(SUM!CH47,SUM!CL47,SUM!CP47)</f>
        <v>171.6</v>
      </c>
      <c r="K36" s="91">
        <f>SUM(SUM!DA47,SUM!DD47,SUM!DG47,SUM!DJ47,SUM!DM47)</f>
        <v>124.8</v>
      </c>
      <c r="L36" s="91">
        <f>+SUM(SUM!DP47,SUM!DV47,SUM!EB47,SUM!EH47,SUM!EN47)</f>
        <v>0</v>
      </c>
      <c r="M36" s="91">
        <f>+SUM(SUM!DQ47,SUM!DW47,SUM!EC47,SUM!EI47,SUM!EO47)</f>
        <v>15.6</v>
      </c>
      <c r="N36" s="91">
        <f>+SUM(SUM!DR47,SUM!DX47,SUM!ED47,SUM!EJ47,SUM!EP47)</f>
        <v>46.8</v>
      </c>
      <c r="O36" s="91">
        <f>+SUM(SUM!DS47,SUM!DY47,SUM!EE47,SUM!EK47,SUM!EQ47)</f>
        <v>46.8</v>
      </c>
      <c r="P36" s="91">
        <f>+SUM(SUM!EZ47,SUM!FD47,SUM!FH47,SUM!FL47)</f>
        <v>0</v>
      </c>
      <c r="Q36" s="91">
        <f>+SUM(SUM!FA47,SUM!FE47,SUM!FI47,SUM!FM47)</f>
        <v>0</v>
      </c>
      <c r="R36" s="91">
        <f>+SUM(SUM!FT47,SUM!FZ47,SUM!GF47)</f>
        <v>46.8</v>
      </c>
      <c r="S36" s="91">
        <f>+SUM(SUM!FU47,SUM!GA47,SUM!GG47)</f>
        <v>46.8</v>
      </c>
      <c r="T36" s="91">
        <f>+SUM(SUM!FV47,SUM!GB47,SUM!GH47)</f>
        <v>46.8</v>
      </c>
      <c r="U36" s="91">
        <f>+SUM(SUM!FW47,SUM!GC47,SUM!GI47)</f>
        <v>46.8</v>
      </c>
      <c r="V36" s="91">
        <f>+SUM(SUM!GV47,SUM!GY47,SUM!HB47,SUM!HE47,SUM!HH47)</f>
        <v>0</v>
      </c>
      <c r="W36" s="91">
        <f>+SUM(SUM!HS47,SUM!HW47,SUM!IA47,SUM!IE47,SUM!HO47)</f>
        <v>0</v>
      </c>
      <c r="X36" s="91">
        <f>+SUM(SUM!HP47,SUM!HT47,SUM!HX47,SUM!IB47,SUM!IF47)</f>
        <v>0</v>
      </c>
      <c r="Y36" s="91">
        <f>+SUM(SUM!IM47,SUM!IQ47,SUM!IU47,SUM!IY47,SUM!II47)</f>
        <v>0</v>
      </c>
      <c r="Z36" s="91">
        <f>+SUM(SUM!IN47,SUM!IR47,SUM!IV47,SUM!IZ47,SUM!IJ47)</f>
        <v>0</v>
      </c>
      <c r="AA36" s="91">
        <f>+SUM(SUM!JG47,SUM!JK47,SUM!JO47,SUM!JS47,SUM!JC47)</f>
        <v>0</v>
      </c>
      <c r="AB36" s="91">
        <f>+SUM(SUM!JH47,SUM!JL47,SUM!JP47,SUM!JT47,SUM!JD47)</f>
        <v>0</v>
      </c>
      <c r="AC36" s="91">
        <f>+SUM(SUM!KA47)</f>
        <v>0</v>
      </c>
      <c r="AD36" s="91">
        <f>+SUM(SUM!KB47)</f>
        <v>0</v>
      </c>
      <c r="AE36" s="91">
        <f>+SUM(SUM!KC47)</f>
        <v>0</v>
      </c>
      <c r="AF36" s="91">
        <f>SUM((SUM!KF47,SUM!KI47,SUM!KL47,SUM!KO47,SUM!KR47))</f>
        <v>0</v>
      </c>
      <c r="AG36" s="91">
        <f>SUM(SUM!KU47,SUM!KZ47,SUM!LE47,SUM!LJ47)</f>
        <v>0</v>
      </c>
      <c r="AH36" s="91">
        <f>SUM(SUM!KV47,SUM!LA47,SUM!LF47,SUM!LK47)</f>
        <v>0</v>
      </c>
      <c r="AI36" s="91">
        <f>SUM(SUM!KW47,SUM!LB47,SUM!LG47,SUM!LL47)</f>
        <v>0</v>
      </c>
      <c r="AJ36" s="91">
        <f>SUM(SUM!LO47,SUM!LT47,SUM!LY47,SUM!MD47,SUM!MI47,SUM!MN47,SUM!MS47)</f>
        <v>0</v>
      </c>
      <c r="AK36" s="91">
        <f>SUM(SUM!LP47,SUM!LU47,SUM!LZ47,SUM!ME47,SUM!MJ47,SUM!MO47,SUM!MT47)</f>
        <v>0</v>
      </c>
      <c r="AL36" s="91">
        <f>SUM(SUM!LQ47,SUM!LV47,SUM!MA47,SUM!MF47,SUM!MK47,SUM!MP47,SUM!MU47)</f>
        <v>0</v>
      </c>
      <c r="AM36" s="91">
        <f>SUM(SUM!MY47,SUM!NB47)</f>
        <v>0</v>
      </c>
      <c r="AN36" s="91"/>
      <c r="AO36" s="91">
        <f>+SUM(SUM!AM47,SUM!AQ47)</f>
        <v>84</v>
      </c>
      <c r="AP36" s="91">
        <f>+SUM(SUM!AN47,SUM!AR47)</f>
        <v>136</v>
      </c>
      <c r="AQ36" s="91">
        <f>+SUM!AU47</f>
        <v>0</v>
      </c>
      <c r="AR36" s="91">
        <f>+SUM!AV47</f>
        <v>0</v>
      </c>
      <c r="AS36" s="91">
        <f>+SUM!GR47</f>
        <v>672</v>
      </c>
      <c r="AT36" s="91">
        <f>+SUM!GS47</f>
        <v>676</v>
      </c>
      <c r="AU36" s="91">
        <f>+SUM(SUM!HK47)</f>
        <v>58</v>
      </c>
      <c r="AV36" s="91">
        <f>+SUM(SUM!HL47)</f>
        <v>76</v>
      </c>
      <c r="AW36" s="91">
        <f>+SUM(SUM!FP47)</f>
        <v>216</v>
      </c>
      <c r="AX36" s="91">
        <f>+SUM(SUM!FQ47)</f>
        <v>215</v>
      </c>
      <c r="AY36" s="91">
        <f>+SUM(SUM!GL47)</f>
        <v>120</v>
      </c>
      <c r="AZ36" s="91">
        <f>+SUM(SUM!GM47)</f>
        <v>108</v>
      </c>
      <c r="BA36" s="91">
        <f>+SUM(SUM!GN47)</f>
        <v>120</v>
      </c>
      <c r="BB36" s="91">
        <f>+SUM(SUM!GO47)</f>
        <v>108</v>
      </c>
      <c r="BC36" s="91">
        <f>+SUM(SUM!CS47,SUM!CW47)</f>
        <v>0</v>
      </c>
      <c r="BD36" s="91">
        <f>+SUM(SUM!CT47,SUM!CX47)</f>
        <v>0</v>
      </c>
      <c r="BE36" s="91">
        <f>+SUM(SUM!JW47)</f>
        <v>0</v>
      </c>
      <c r="BF36" s="91">
        <f>+SUM(SUM!JX47)</f>
        <v>0</v>
      </c>
      <c r="BG36" s="91">
        <f>+SUM(SUM!BX47,SUM!CB47)</f>
        <v>0</v>
      </c>
      <c r="BH36" s="91">
        <f>+SUM(SUM!BY47,SUM!CC47)</f>
        <v>0</v>
      </c>
      <c r="BI36" s="91">
        <f>+SUM(SUM!CD47)</f>
        <v>0</v>
      </c>
      <c r="BJ36" s="91">
        <f>+SUM(SUM!ET47)</f>
        <v>0</v>
      </c>
      <c r="BK36" s="91">
        <f>+SUM(SUM!EU47)</f>
        <v>0</v>
      </c>
      <c r="BL36" s="91">
        <f>+SUM(SUM!EV47)</f>
        <v>0</v>
      </c>
      <c r="BM36" s="91">
        <f>+SUM(SUM!EW47)</f>
        <v>0</v>
      </c>
      <c r="BN36" s="91"/>
      <c r="BO36" s="91">
        <f t="shared" si="5"/>
        <v>216</v>
      </c>
      <c r="BP36" s="91">
        <f t="shared" si="6"/>
        <v>215</v>
      </c>
      <c r="BQ36" s="91">
        <f t="shared" si="7"/>
        <v>166.8</v>
      </c>
      <c r="BR36" s="91">
        <f t="shared" si="8"/>
        <v>154.80000000000001</v>
      </c>
      <c r="BS36" s="91">
        <f t="shared" si="9"/>
        <v>166.8</v>
      </c>
      <c r="BT36" s="91">
        <f t="shared" si="10"/>
        <v>154.80000000000001</v>
      </c>
      <c r="BU36" s="91">
        <f t="shared" si="11"/>
        <v>171.6</v>
      </c>
      <c r="BV36" s="91">
        <f t="shared" si="12"/>
        <v>171.6</v>
      </c>
      <c r="BW36" s="91">
        <f t="shared" si="13"/>
        <v>31.2</v>
      </c>
      <c r="BX36" s="91">
        <f t="shared" si="14"/>
        <v>31.2</v>
      </c>
      <c r="BY36" s="91">
        <f t="shared" si="15"/>
        <v>46.8</v>
      </c>
      <c r="BZ36" s="91">
        <f t="shared" si="16"/>
        <v>0</v>
      </c>
      <c r="CA36" s="91">
        <f t="shared" si="17"/>
        <v>15.6</v>
      </c>
      <c r="CB36" s="91">
        <f t="shared" si="18"/>
        <v>46.8</v>
      </c>
      <c r="CC36" s="91">
        <f t="shared" si="19"/>
        <v>46.8</v>
      </c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</row>
    <row r="37" spans="1:115">
      <c r="A37" s="50" t="s">
        <v>151</v>
      </c>
      <c r="B37" s="91">
        <f t="shared" ref="B37:B70" si="20">SUM(D37:AN37)</f>
        <v>904.79999999999984</v>
      </c>
      <c r="C37" s="91">
        <f t="shared" si="4"/>
        <v>3501.7999999999997</v>
      </c>
      <c r="D37" s="91">
        <f>SUM(SUM!W48,SUM!AA48,SUM!AE48,SUM!AI48)</f>
        <v>0</v>
      </c>
      <c r="E37" s="91">
        <f>SUM(SUM!X48,SUM!AB48,SUM!AF48,SUM!AJ48)</f>
        <v>0</v>
      </c>
      <c r="F37" s="101">
        <f>+SUM(SUM!AY48,SUM!BD48,SUM!BN48,SUM!BS48,SUM!BI48)</f>
        <v>0</v>
      </c>
      <c r="G37" s="101">
        <f>+SUM(SUM!AZ48,SUM!BE48,SUM!BO48,SUM!BT48,SUM!BJ48)</f>
        <v>0</v>
      </c>
      <c r="H37" s="101">
        <f>+SUM(SUM!BA48,SUM!BF48,SUM!BP48,SUM!BU48,SUM!BK48)</f>
        <v>0</v>
      </c>
      <c r="I37" s="101">
        <f>+SUM(SUM!CG48,SUM!CK48,SUM!CO48)</f>
        <v>0</v>
      </c>
      <c r="J37" s="101">
        <f>+SUM(SUM!CH48,SUM!CL48,SUM!CP48)</f>
        <v>0</v>
      </c>
      <c r="K37" s="101">
        <f>SUM(SUM!DA48,SUM!DD48,SUM!DG48,SUM!DJ48,SUM!DM48)</f>
        <v>0</v>
      </c>
      <c r="L37" s="91">
        <f>+SUM(SUM!DP48,SUM!DV48,SUM!EB48,SUM!EH48,SUM!EN48)</f>
        <v>46.8</v>
      </c>
      <c r="M37" s="91">
        <f>+SUM(SUM!DQ48,SUM!DW48,SUM!EC48,SUM!EI48,SUM!EO48)</f>
        <v>31.2</v>
      </c>
      <c r="N37" s="91">
        <f>+SUM(SUM!DR48,SUM!DX48,SUM!ED48,SUM!EJ48,SUM!EP48)</f>
        <v>31.2</v>
      </c>
      <c r="O37" s="91">
        <f>+SUM(SUM!DS48,SUM!DY48,SUM!EE48,SUM!EK48,SUM!EQ48)</f>
        <v>31.2</v>
      </c>
      <c r="P37" s="91">
        <f>+SUM(SUM!EZ48,SUM!FD48,SUM!FH48,SUM!FL48)</f>
        <v>0</v>
      </c>
      <c r="Q37" s="91">
        <f>+SUM(SUM!FA48,SUM!FE48,SUM!FI48,SUM!FM48)</f>
        <v>0</v>
      </c>
      <c r="R37" s="91">
        <f>+SUM(SUM!FT48,SUM!FZ48,SUM!GF48)</f>
        <v>0</v>
      </c>
      <c r="S37" s="91">
        <f>+SUM(SUM!FU48,SUM!GA48,SUM!GG48)</f>
        <v>0</v>
      </c>
      <c r="T37" s="91">
        <f>+SUM(SUM!FV48,SUM!GB48,SUM!GH48)</f>
        <v>0</v>
      </c>
      <c r="U37" s="91">
        <f>+SUM(SUM!FW48,SUM!GC48,SUM!GI48)</f>
        <v>0</v>
      </c>
      <c r="V37" s="91">
        <f>+SUM(SUM!GV48,SUM!GY48,SUM!HB48,SUM!HE48,SUM!HH48)</f>
        <v>0</v>
      </c>
      <c r="W37" s="91">
        <f>+SUM(SUM!HS48,SUM!HW48,SUM!IA48,SUM!IE48,SUM!HO48)</f>
        <v>156</v>
      </c>
      <c r="X37" s="91">
        <f>+SUM(SUM!HP48,SUM!HT48,SUM!HX48,SUM!IB48,SUM!IF48)</f>
        <v>124.8</v>
      </c>
      <c r="Y37" s="91">
        <f>+SUM(SUM!IM48,SUM!IQ48,SUM!IU48,SUM!IY48,SUM!II48)</f>
        <v>109.2</v>
      </c>
      <c r="Z37" s="91">
        <f>+SUM(SUM!IN48,SUM!IR48,SUM!IV48,SUM!IZ48,SUM!IJ48)</f>
        <v>124.8</v>
      </c>
      <c r="AA37" s="91">
        <f>+SUM(SUM!JG48,SUM!JK48,SUM!JO48,SUM!JS48,SUM!JC48)</f>
        <v>124.8</v>
      </c>
      <c r="AB37" s="91">
        <f>+SUM(SUM!JH48,SUM!JL48,SUM!JP48,SUM!JT48,SUM!JD48)</f>
        <v>124.8</v>
      </c>
      <c r="AC37" s="91">
        <f>+SUM(SUM!KA48)</f>
        <v>0</v>
      </c>
      <c r="AD37" s="91">
        <f>+SUM(SUM!KB48)</f>
        <v>0</v>
      </c>
      <c r="AE37" s="91">
        <f>+SUM(SUM!KC48)</f>
        <v>0</v>
      </c>
      <c r="AF37" s="91">
        <f>SUM((SUM!KF48,SUM!KI48,SUM!KL48,SUM!KO48,SUM!KR48))</f>
        <v>0</v>
      </c>
      <c r="AG37" s="91">
        <f>SUM(SUM!KU48,SUM!KZ48,SUM!LE48,SUM!LJ48)</f>
        <v>0</v>
      </c>
      <c r="AH37" s="91">
        <f>SUM(SUM!KV48,SUM!LA48,SUM!LF48,SUM!LK48)</f>
        <v>0</v>
      </c>
      <c r="AI37" s="91">
        <f>SUM(SUM!KW48,SUM!LB48,SUM!LG48,SUM!LL48)</f>
        <v>0</v>
      </c>
      <c r="AJ37" s="91">
        <f>SUM(SUM!LO48,SUM!LT48,SUM!LY48,SUM!MD48,SUM!MI48,SUM!MN48,SUM!MS48)</f>
        <v>0</v>
      </c>
      <c r="AK37" s="91">
        <f>SUM(SUM!LP48,SUM!LU48,SUM!LZ48,SUM!ME48,SUM!MJ48,SUM!MO48,SUM!MT48)</f>
        <v>0</v>
      </c>
      <c r="AL37" s="91">
        <f>SUM(SUM!LQ48,SUM!LV48,SUM!MA48,SUM!MF48,SUM!MK48,SUM!MP48,SUM!MU48)</f>
        <v>0</v>
      </c>
      <c r="AM37" s="91">
        <f>SUM(SUM!MY48,SUM!NB48)</f>
        <v>0</v>
      </c>
      <c r="AN37" s="91"/>
      <c r="AO37" s="91">
        <f>+SUM(SUM!AM48,SUM!AQ48)</f>
        <v>728</v>
      </c>
      <c r="AP37" s="91">
        <f>+SUM(SUM!AN48,SUM!AR48)</f>
        <v>680</v>
      </c>
      <c r="AQ37" s="101">
        <f>+SUM!AU48</f>
        <v>0</v>
      </c>
      <c r="AR37" s="101">
        <f>+SUM!AV48</f>
        <v>0</v>
      </c>
      <c r="AS37" s="101">
        <f>+SUM!GR48</f>
        <v>0</v>
      </c>
      <c r="AT37" s="101">
        <f>+SUM!GS48</f>
        <v>0</v>
      </c>
      <c r="AU37" s="101">
        <f>+SUM(SUM!HK48)</f>
        <v>116</v>
      </c>
      <c r="AV37" s="101">
        <f>+SUM(SUM!HL48)</f>
        <v>114</v>
      </c>
      <c r="AW37" s="101">
        <f>+SUM(SUM!FP48)</f>
        <v>216</v>
      </c>
      <c r="AX37" s="101">
        <f>+SUM(SUM!FQ48)</f>
        <v>215</v>
      </c>
      <c r="AY37" s="101">
        <f>+SUM(SUM!GL48)</f>
        <v>120</v>
      </c>
      <c r="AZ37" s="101">
        <f>+SUM(SUM!GM48)</f>
        <v>144</v>
      </c>
      <c r="BA37" s="101">
        <f>+SUM(SUM!GN48)</f>
        <v>120</v>
      </c>
      <c r="BB37" s="101">
        <f>+SUM(SUM!GO48)</f>
        <v>144</v>
      </c>
      <c r="BC37" s="101">
        <f>+SUM(SUM!CS48,SUM!CW48)</f>
        <v>0</v>
      </c>
      <c r="BD37" s="101">
        <f>+SUM(SUM!CT48,SUM!CX48)</f>
        <v>0</v>
      </c>
      <c r="BE37" s="101">
        <f>+SUM(SUM!JW48)</f>
        <v>0</v>
      </c>
      <c r="BF37" s="101">
        <f>+SUM(SUM!JX48)</f>
        <v>0</v>
      </c>
      <c r="BG37" s="101">
        <f>+SUM(SUM!BX48,SUM!CB48)</f>
        <v>0</v>
      </c>
      <c r="BH37" s="101">
        <f>+SUM(SUM!BY48,SUM!CC48)</f>
        <v>0</v>
      </c>
      <c r="BI37" s="101">
        <f>+SUM(SUM!CD48)</f>
        <v>0</v>
      </c>
      <c r="BJ37" s="101">
        <f>+SUM(SUM!ET48)</f>
        <v>0</v>
      </c>
      <c r="BK37" s="101">
        <f>+SUM(SUM!EU48)</f>
        <v>0</v>
      </c>
      <c r="BL37" s="101">
        <f>+SUM(SUM!EV48)</f>
        <v>0</v>
      </c>
      <c r="BM37" s="101">
        <f>+SUM(SUM!EW48)</f>
        <v>0</v>
      </c>
      <c r="BN37" s="101"/>
      <c r="BO37" s="101">
        <f t="shared" si="5"/>
        <v>216</v>
      </c>
      <c r="BP37" s="101">
        <f t="shared" si="6"/>
        <v>215</v>
      </c>
      <c r="BQ37" s="101">
        <f t="shared" si="7"/>
        <v>120</v>
      </c>
      <c r="BR37" s="101">
        <f t="shared" si="8"/>
        <v>144</v>
      </c>
      <c r="BS37" s="101">
        <f t="shared" si="9"/>
        <v>120</v>
      </c>
      <c r="BT37" s="101">
        <f t="shared" si="10"/>
        <v>144</v>
      </c>
      <c r="BU37" s="101">
        <f t="shared" si="11"/>
        <v>0</v>
      </c>
      <c r="BV37" s="101">
        <f t="shared" si="12"/>
        <v>0</v>
      </c>
      <c r="BW37" s="101">
        <f t="shared" si="13"/>
        <v>0</v>
      </c>
      <c r="BX37" s="101">
        <f t="shared" si="14"/>
        <v>0</v>
      </c>
      <c r="BY37" s="101">
        <f t="shared" si="15"/>
        <v>0</v>
      </c>
      <c r="BZ37" s="101">
        <f t="shared" si="16"/>
        <v>46.8</v>
      </c>
      <c r="CA37" s="101">
        <f t="shared" si="17"/>
        <v>31.2</v>
      </c>
      <c r="CB37" s="101">
        <f t="shared" si="18"/>
        <v>31.2</v>
      </c>
      <c r="CC37" s="101">
        <f t="shared" si="19"/>
        <v>31.2</v>
      </c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</row>
    <row r="38" spans="1:115">
      <c r="A38" s="50" t="s">
        <v>152</v>
      </c>
      <c r="B38" s="91">
        <f t="shared" si="20"/>
        <v>2745.5999999999995</v>
      </c>
      <c r="C38" s="91">
        <f t="shared" si="4"/>
        <v>2745.5999999999995</v>
      </c>
      <c r="D38" s="91">
        <f>SUM(SUM!W49,SUM!AA49,SUM!AE49,SUM!AI49)</f>
        <v>998.4</v>
      </c>
      <c r="E38" s="91">
        <f>SUM(SUM!X49,SUM!AB49,SUM!AF49,SUM!AJ49)</f>
        <v>998.4</v>
      </c>
      <c r="F38" s="91">
        <f>+SUM(SUM!AY49,SUM!BD49,SUM!BN49,SUM!BS49,SUM!BI49)</f>
        <v>0</v>
      </c>
      <c r="G38" s="91">
        <f>+SUM(SUM!AZ49,SUM!BE49,SUM!BO49,SUM!BT49,SUM!BJ49)</f>
        <v>0</v>
      </c>
      <c r="H38" s="91">
        <f>+SUM(SUM!BA49,SUM!BF49,SUM!BP49,SUM!BU49,SUM!BK49)</f>
        <v>0</v>
      </c>
      <c r="I38" s="91">
        <f>+SUM(SUM!CG49,SUM!CK49,SUM!CO49)</f>
        <v>249.60000000000002</v>
      </c>
      <c r="J38" s="91">
        <f>+SUM(SUM!CH49,SUM!CL49,SUM!CP49)</f>
        <v>249.60000000000002</v>
      </c>
      <c r="K38" s="91">
        <f>SUM(SUM!DA49,SUM!DD49,SUM!DG49,SUM!DJ49,SUM!DM49)</f>
        <v>124.8</v>
      </c>
      <c r="L38" s="91">
        <f>+SUM(SUM!DP49,SUM!DV49,SUM!EB49,SUM!EH49,SUM!EN49)</f>
        <v>0</v>
      </c>
      <c r="M38" s="91">
        <f>+SUM(SUM!DQ49,SUM!DW49,SUM!EC49,SUM!EI49,SUM!EO49)</f>
        <v>0</v>
      </c>
      <c r="N38" s="91">
        <f>+SUM(SUM!DR49,SUM!DX49,SUM!ED49,SUM!EJ49,SUM!EP49)</f>
        <v>0</v>
      </c>
      <c r="O38" s="91">
        <f>+SUM(SUM!DS49,SUM!DY49,SUM!EE49,SUM!EK49,SUM!EQ49)</f>
        <v>0</v>
      </c>
      <c r="P38" s="91">
        <f>+SUM(SUM!EZ49,SUM!FD49,SUM!FH49,SUM!FL49)</f>
        <v>0</v>
      </c>
      <c r="Q38" s="91">
        <f>+SUM(SUM!FA49,SUM!FE49,SUM!FI49,SUM!FM49)</f>
        <v>0</v>
      </c>
      <c r="R38" s="91">
        <f>+SUM(SUM!FT49,SUM!FZ49,SUM!GF49)</f>
        <v>31.2</v>
      </c>
      <c r="S38" s="91">
        <f>+SUM(SUM!FU49,SUM!GA49,SUM!GG49)</f>
        <v>31.2</v>
      </c>
      <c r="T38" s="91">
        <f>+SUM(SUM!FV49,SUM!GB49,SUM!GH49)</f>
        <v>31.2</v>
      </c>
      <c r="U38" s="91">
        <f>+SUM(SUM!FW49,SUM!GC49,SUM!GI49)</f>
        <v>31.2</v>
      </c>
      <c r="V38" s="91">
        <f>+SUM(SUM!GV49,SUM!GY49,SUM!HB49,SUM!HE49,SUM!HH49)</f>
        <v>0</v>
      </c>
      <c r="W38" s="91">
        <f>+SUM(SUM!HS49,SUM!HW49,SUM!IA49,SUM!IE49,SUM!HO49)</f>
        <v>0</v>
      </c>
      <c r="X38" s="91">
        <f>+SUM(SUM!HP49,SUM!HT49,SUM!HX49,SUM!IB49,SUM!IF49)</f>
        <v>0</v>
      </c>
      <c r="Y38" s="91">
        <f>+SUM(SUM!IM49,SUM!IQ49,SUM!IU49,SUM!IY49,SUM!II49)</f>
        <v>0</v>
      </c>
      <c r="Z38" s="91">
        <f>+SUM(SUM!IN49,SUM!IR49,SUM!IV49,SUM!IZ49,SUM!IJ49)</f>
        <v>0</v>
      </c>
      <c r="AA38" s="91">
        <f>+SUM(SUM!JG49,SUM!JK49,SUM!JO49,SUM!JS49,SUM!JC49)</f>
        <v>0</v>
      </c>
      <c r="AB38" s="91">
        <f>+SUM(SUM!JH49,SUM!JL49,SUM!JP49,SUM!JT49,SUM!JD49)</f>
        <v>0</v>
      </c>
      <c r="AC38" s="91">
        <f>+SUM(SUM!KA49)</f>
        <v>0</v>
      </c>
      <c r="AD38" s="91">
        <f>+SUM(SUM!KB49)</f>
        <v>0</v>
      </c>
      <c r="AE38" s="91">
        <f>+SUM(SUM!KC49)</f>
        <v>0</v>
      </c>
      <c r="AF38" s="91">
        <f>SUM((SUM!KF49,SUM!KI49,SUM!KL49,SUM!KO49,SUM!KR49))</f>
        <v>0</v>
      </c>
      <c r="AG38" s="91">
        <f>SUM(SUM!KU49,SUM!KZ49,SUM!LE49,SUM!LJ49)</f>
        <v>0</v>
      </c>
      <c r="AH38" s="91">
        <f>SUM(SUM!KV49,SUM!LA49,SUM!LF49,SUM!LK49)</f>
        <v>0</v>
      </c>
      <c r="AI38" s="91">
        <f>SUM(SUM!KW49,SUM!LB49,SUM!LG49,SUM!LL49)</f>
        <v>0</v>
      </c>
      <c r="AJ38" s="91">
        <f>SUM(SUM!LO49,SUM!LT49,SUM!LY49,SUM!MD49,SUM!MI49,SUM!MN49,SUM!MS49)</f>
        <v>0</v>
      </c>
      <c r="AK38" s="91">
        <f>SUM(SUM!LP49,SUM!LU49,SUM!LZ49,SUM!ME49,SUM!MJ49,SUM!MO49,SUM!MT49)</f>
        <v>0</v>
      </c>
      <c r="AL38" s="91">
        <f>SUM(SUM!LQ49,SUM!LV49,SUM!MA49,SUM!MF49,SUM!MK49,SUM!MP49,SUM!MU49)</f>
        <v>0</v>
      </c>
      <c r="AM38" s="91">
        <f>SUM(SUM!MY49,SUM!NB49)</f>
        <v>0</v>
      </c>
      <c r="AN38" s="91"/>
      <c r="AO38" s="91">
        <f>+SUM(SUM!AM49,SUM!AQ49)</f>
        <v>0</v>
      </c>
      <c r="AP38" s="91">
        <f>+SUM(SUM!AN49,SUM!AR49)</f>
        <v>0</v>
      </c>
      <c r="AQ38" s="91">
        <f>+SUM!AU49</f>
        <v>0</v>
      </c>
      <c r="AR38" s="91">
        <f>+SUM!AV49</f>
        <v>0</v>
      </c>
      <c r="AS38" s="91">
        <f>+SUM!GR49</f>
        <v>0</v>
      </c>
      <c r="AT38" s="91">
        <f>+SUM!GS49</f>
        <v>0</v>
      </c>
      <c r="AU38" s="91">
        <f>+SUM(SUM!HK49)</f>
        <v>0</v>
      </c>
      <c r="AV38" s="91">
        <f>+SUM(SUM!HL49)</f>
        <v>0</v>
      </c>
      <c r="AW38" s="91">
        <f>+SUM(SUM!FP49)</f>
        <v>0</v>
      </c>
      <c r="AX38" s="91">
        <f>+SUM(SUM!FQ49)</f>
        <v>0</v>
      </c>
      <c r="AY38" s="91">
        <f>+SUM(SUM!GL49)</f>
        <v>0</v>
      </c>
      <c r="AZ38" s="91">
        <f>+SUM(SUM!GM49)</f>
        <v>0</v>
      </c>
      <c r="BA38" s="91">
        <f>+SUM(SUM!GN49)</f>
        <v>0</v>
      </c>
      <c r="BB38" s="91">
        <f>+SUM(SUM!GO49)</f>
        <v>0</v>
      </c>
      <c r="BC38" s="91">
        <f>+SUM(SUM!CS49,SUM!CW49)</f>
        <v>0</v>
      </c>
      <c r="BD38" s="91">
        <f>+SUM(SUM!CT49,SUM!CX49)</f>
        <v>0</v>
      </c>
      <c r="BE38" s="91">
        <f>+SUM(SUM!JW49)</f>
        <v>0</v>
      </c>
      <c r="BF38" s="91">
        <f>+SUM(SUM!JX49)</f>
        <v>0</v>
      </c>
      <c r="BG38" s="91">
        <f>+SUM(SUM!BX49,SUM!CB49)</f>
        <v>0</v>
      </c>
      <c r="BH38" s="91">
        <f>+SUM(SUM!BY49,SUM!CC49)</f>
        <v>0</v>
      </c>
      <c r="BI38" s="91">
        <f>+SUM(SUM!CD49)</f>
        <v>0</v>
      </c>
      <c r="BJ38" s="91">
        <f>+SUM(SUM!ET49)</f>
        <v>0</v>
      </c>
      <c r="BK38" s="91">
        <f>+SUM(SUM!EU49)</f>
        <v>0</v>
      </c>
      <c r="BL38" s="91">
        <f>+SUM(SUM!EV49)</f>
        <v>0</v>
      </c>
      <c r="BM38" s="91">
        <f>+SUM(SUM!EW49)</f>
        <v>0</v>
      </c>
      <c r="BN38" s="91"/>
      <c r="BO38" s="91">
        <f t="shared" si="5"/>
        <v>0</v>
      </c>
      <c r="BP38" s="91">
        <f t="shared" si="6"/>
        <v>0</v>
      </c>
      <c r="BQ38" s="91">
        <f t="shared" si="7"/>
        <v>31.2</v>
      </c>
      <c r="BR38" s="91">
        <f t="shared" si="8"/>
        <v>31.2</v>
      </c>
      <c r="BS38" s="91">
        <f t="shared" si="9"/>
        <v>31.2</v>
      </c>
      <c r="BT38" s="91">
        <f t="shared" si="10"/>
        <v>31.2</v>
      </c>
      <c r="BU38" s="91">
        <f t="shared" si="11"/>
        <v>249.60000000000002</v>
      </c>
      <c r="BV38" s="91">
        <f t="shared" si="12"/>
        <v>249.60000000000002</v>
      </c>
      <c r="BW38" s="91">
        <f t="shared" si="13"/>
        <v>0</v>
      </c>
      <c r="BX38" s="91">
        <f t="shared" si="14"/>
        <v>0</v>
      </c>
      <c r="BY38" s="91">
        <f t="shared" si="15"/>
        <v>0</v>
      </c>
      <c r="BZ38" s="91">
        <f t="shared" si="16"/>
        <v>0</v>
      </c>
      <c r="CA38" s="91">
        <f t="shared" si="17"/>
        <v>0</v>
      </c>
      <c r="CB38" s="91">
        <f t="shared" si="18"/>
        <v>0</v>
      </c>
      <c r="CC38" s="91">
        <f t="shared" si="19"/>
        <v>0</v>
      </c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</row>
    <row r="39" spans="1:115">
      <c r="A39" s="50" t="s">
        <v>153</v>
      </c>
      <c r="B39" s="91">
        <f t="shared" si="20"/>
        <v>3556.8000000000011</v>
      </c>
      <c r="C39" s="91">
        <f t="shared" si="4"/>
        <v>5927.8000000000011</v>
      </c>
      <c r="D39" s="91">
        <f>SUM(SUM!W50,SUM!AA50,SUM!AE50,SUM!AI50)</f>
        <v>499.2</v>
      </c>
      <c r="E39" s="91">
        <f>SUM(SUM!X50,SUM!AB50,SUM!AF50,SUM!AJ50)</f>
        <v>499.2</v>
      </c>
      <c r="F39" s="91">
        <f>+SUM(SUM!AY50,SUM!BD50,SUM!BN50,SUM!BS50,SUM!BI50)</f>
        <v>405.6</v>
      </c>
      <c r="G39" s="91">
        <f>+SUM(SUM!AZ50,SUM!BE50,SUM!BO50,SUM!BT50,SUM!BJ50)</f>
        <v>390</v>
      </c>
      <c r="H39" s="91">
        <f>+SUM(SUM!BA50,SUM!BF50,SUM!BP50,SUM!BU50,SUM!BK50)</f>
        <v>280.8</v>
      </c>
      <c r="I39" s="91">
        <f>+SUM(SUM!CG50,SUM!CK50,SUM!CO50)</f>
        <v>0</v>
      </c>
      <c r="J39" s="91">
        <f>+SUM(SUM!CH50,SUM!CL50,SUM!CP50)</f>
        <v>0</v>
      </c>
      <c r="K39" s="91">
        <f>SUM(SUM!DA50,SUM!DD50,SUM!DG50,SUM!DJ50,SUM!DM50)</f>
        <v>124.8</v>
      </c>
      <c r="L39" s="91">
        <f>+SUM(SUM!DP50,SUM!DV50,SUM!EB50,SUM!EH50,SUM!EN50)</f>
        <v>358.8</v>
      </c>
      <c r="M39" s="91">
        <f>+SUM(SUM!DQ50,SUM!DW50,SUM!EC50,SUM!EI50,SUM!EO50)</f>
        <v>358.8</v>
      </c>
      <c r="N39" s="91">
        <f>+SUM(SUM!DR50,SUM!DX50,SUM!ED50,SUM!EJ50,SUM!EP50)</f>
        <v>0</v>
      </c>
      <c r="O39" s="91">
        <f>+SUM(SUM!DS50,SUM!DY50,SUM!EE50,SUM!EK50,SUM!EQ50)</f>
        <v>0</v>
      </c>
      <c r="P39" s="91">
        <f>+SUM(SUM!EZ50,SUM!FD50,SUM!FH50,SUM!FL50)</f>
        <v>93.6</v>
      </c>
      <c r="Q39" s="91">
        <f>+SUM(SUM!FA50,SUM!FE50,SUM!FI50,SUM!FM50)</f>
        <v>93.6</v>
      </c>
      <c r="R39" s="91">
        <f>+SUM(SUM!FT50,SUM!FZ50,SUM!GF50)</f>
        <v>0</v>
      </c>
      <c r="S39" s="91">
        <f>+SUM(SUM!FU50,SUM!GA50,SUM!GG50)</f>
        <v>0</v>
      </c>
      <c r="T39" s="91">
        <f>+SUM(SUM!FV50,SUM!GB50,SUM!GH50)</f>
        <v>0</v>
      </c>
      <c r="U39" s="91">
        <f>+SUM(SUM!FW50,SUM!GC50,SUM!GI50)</f>
        <v>0</v>
      </c>
      <c r="V39" s="91">
        <f>+SUM(SUM!GV50,SUM!GY50,SUM!HB50,SUM!HE50,SUM!HH50)</f>
        <v>78</v>
      </c>
      <c r="W39" s="91">
        <f>+SUM(SUM!HS50,SUM!HW50,SUM!IA50,SUM!IE50,SUM!HO50)</f>
        <v>62.4</v>
      </c>
      <c r="X39" s="91">
        <f>+SUM(SUM!HP50,SUM!HT50,SUM!HX50,SUM!IB50,SUM!IF50)</f>
        <v>62.4</v>
      </c>
      <c r="Y39" s="91">
        <f>+SUM(SUM!IM50,SUM!IQ50,SUM!IU50,SUM!IY50,SUM!II50)</f>
        <v>62.4</v>
      </c>
      <c r="Z39" s="91">
        <f>+SUM(SUM!IN50,SUM!IR50,SUM!IV50,SUM!IZ50,SUM!IJ50)</f>
        <v>62.4</v>
      </c>
      <c r="AA39" s="91">
        <f>+SUM(SUM!JG50,SUM!JK50,SUM!JO50,SUM!JS50,SUM!JC50)</f>
        <v>62.4</v>
      </c>
      <c r="AB39" s="91">
        <f>+SUM(SUM!JH50,SUM!JL50,SUM!JP50,SUM!JT50,SUM!JD50)</f>
        <v>62.4</v>
      </c>
      <c r="AC39" s="91">
        <f>+SUM(SUM!KA50)</f>
        <v>0</v>
      </c>
      <c r="AD39" s="91">
        <f>+SUM(SUM!KB50)</f>
        <v>0</v>
      </c>
      <c r="AE39" s="91">
        <f>+SUM(SUM!KC50)</f>
        <v>0</v>
      </c>
      <c r="AF39" s="91">
        <f>SUM((SUM!KF50,SUM!KI50,SUM!KL50,SUM!KO50,SUM!KR50))</f>
        <v>0</v>
      </c>
      <c r="AG39" s="91">
        <f>SUM(SUM!KU50,SUM!KZ50,SUM!LE50,SUM!LJ50)</f>
        <v>0</v>
      </c>
      <c r="AH39" s="91">
        <f>SUM(SUM!KV50,SUM!LA50,SUM!LF50,SUM!LK50)</f>
        <v>0</v>
      </c>
      <c r="AI39" s="91">
        <f>SUM(SUM!KW50,SUM!LB50,SUM!LG50,SUM!LL50)</f>
        <v>0</v>
      </c>
      <c r="AJ39" s="91">
        <f>SUM(SUM!LO50,SUM!LT50,SUM!LY50,SUM!MD50,SUM!MI50,SUM!MN50,SUM!MS50)</f>
        <v>0</v>
      </c>
      <c r="AK39" s="91">
        <f>SUM(SUM!LP50,SUM!LU50,SUM!LZ50,SUM!ME50,SUM!MJ50,SUM!MO50,SUM!MT50)</f>
        <v>0</v>
      </c>
      <c r="AL39" s="91">
        <f>SUM(SUM!LQ50,SUM!LV50,SUM!MA50,SUM!MF50,SUM!MK50,SUM!MP50,SUM!MU50)</f>
        <v>0</v>
      </c>
      <c r="AM39" s="91">
        <f>SUM(SUM!MY50,SUM!NB50)</f>
        <v>0</v>
      </c>
      <c r="AN39" s="91"/>
      <c r="AO39" s="91">
        <f>+SUM(SUM!AM50,SUM!AQ50)</f>
        <v>0</v>
      </c>
      <c r="AP39" s="91">
        <f>+SUM(SUM!AN50,SUM!AR50)</f>
        <v>0</v>
      </c>
      <c r="AQ39" s="91">
        <f>+SUM!AU50</f>
        <v>0</v>
      </c>
      <c r="AR39" s="91">
        <f>+SUM!AV50</f>
        <v>0</v>
      </c>
      <c r="AS39" s="91">
        <f>+SUM!GR50</f>
        <v>336</v>
      </c>
      <c r="AT39" s="91">
        <f>+SUM!GS50</f>
        <v>312</v>
      </c>
      <c r="AU39" s="91">
        <f>+SUM(SUM!HK50)</f>
        <v>232</v>
      </c>
      <c r="AV39" s="91">
        <f>+SUM(SUM!HL50)</f>
        <v>228</v>
      </c>
      <c r="AW39" s="91">
        <f>+SUM(SUM!FP50)</f>
        <v>216</v>
      </c>
      <c r="AX39" s="91">
        <f>+SUM(SUM!FQ50)</f>
        <v>215</v>
      </c>
      <c r="AY39" s="91">
        <f>+SUM(SUM!GL50)</f>
        <v>200</v>
      </c>
      <c r="AZ39" s="91">
        <f>+SUM(SUM!GM50)</f>
        <v>216</v>
      </c>
      <c r="BA39" s="91">
        <f>+SUM(SUM!GN50)</f>
        <v>200</v>
      </c>
      <c r="BB39" s="91">
        <f>+SUM(SUM!GO50)</f>
        <v>216</v>
      </c>
      <c r="BC39" s="91">
        <f>+SUM(SUM!CS50,SUM!CW50)</f>
        <v>0</v>
      </c>
      <c r="BD39" s="91">
        <f>+SUM(SUM!CT50,SUM!CX50)</f>
        <v>0</v>
      </c>
      <c r="BE39" s="91">
        <f>+SUM(SUM!JW50)</f>
        <v>0</v>
      </c>
      <c r="BF39" s="91">
        <f>+SUM(SUM!JX50)</f>
        <v>0</v>
      </c>
      <c r="BG39" s="91">
        <f>+SUM(SUM!BX50,SUM!CB50)</f>
        <v>0</v>
      </c>
      <c r="BH39" s="91">
        <f>+SUM(SUM!BY50,SUM!CC50)</f>
        <v>0</v>
      </c>
      <c r="BI39" s="91">
        <f>+SUM(SUM!CD50)</f>
        <v>0</v>
      </c>
      <c r="BJ39" s="91">
        <f>+SUM(SUM!ET50)</f>
        <v>0</v>
      </c>
      <c r="BK39" s="91">
        <f>+SUM(SUM!EU50)</f>
        <v>0</v>
      </c>
      <c r="BL39" s="91">
        <f>+SUM(SUM!EV50)</f>
        <v>0</v>
      </c>
      <c r="BM39" s="91">
        <f>+SUM(SUM!EW50)</f>
        <v>0</v>
      </c>
      <c r="BN39" s="91"/>
      <c r="BO39" s="91">
        <f t="shared" si="5"/>
        <v>309.60000000000002</v>
      </c>
      <c r="BP39" s="91">
        <f t="shared" si="6"/>
        <v>308.60000000000002</v>
      </c>
      <c r="BQ39" s="91">
        <f t="shared" si="7"/>
        <v>200</v>
      </c>
      <c r="BR39" s="91">
        <f t="shared" si="8"/>
        <v>216</v>
      </c>
      <c r="BS39" s="91">
        <f t="shared" si="9"/>
        <v>200</v>
      </c>
      <c r="BT39" s="91">
        <f t="shared" si="10"/>
        <v>216</v>
      </c>
      <c r="BU39" s="91">
        <f t="shared" si="11"/>
        <v>0</v>
      </c>
      <c r="BV39" s="91">
        <f t="shared" si="12"/>
        <v>0</v>
      </c>
      <c r="BW39" s="91">
        <f t="shared" si="13"/>
        <v>405.6</v>
      </c>
      <c r="BX39" s="91">
        <f t="shared" si="14"/>
        <v>390</v>
      </c>
      <c r="BY39" s="91">
        <f t="shared" si="15"/>
        <v>280.8</v>
      </c>
      <c r="BZ39" s="91">
        <f t="shared" si="16"/>
        <v>358.8</v>
      </c>
      <c r="CA39" s="91">
        <f t="shared" si="17"/>
        <v>358.8</v>
      </c>
      <c r="CB39" s="91">
        <f t="shared" si="18"/>
        <v>0</v>
      </c>
      <c r="CC39" s="91">
        <f t="shared" si="19"/>
        <v>0</v>
      </c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</row>
    <row r="40" spans="1:115">
      <c r="A40" s="50" t="s">
        <v>154</v>
      </c>
      <c r="B40" s="91">
        <f t="shared" si="20"/>
        <v>436.80000000000007</v>
      </c>
      <c r="C40" s="91">
        <f t="shared" si="4"/>
        <v>2211.8000000000002</v>
      </c>
      <c r="D40" s="91">
        <f>SUM(SUM!W51,SUM!AA51,SUM!AE51,SUM!AI51)</f>
        <v>0</v>
      </c>
      <c r="E40" s="91">
        <f>SUM(SUM!X51,SUM!AB51,SUM!AF51,SUM!AJ51)</f>
        <v>0</v>
      </c>
      <c r="F40" s="91">
        <f>+SUM(SUM!AY51,SUM!BD51,SUM!BN51,SUM!BS51,SUM!BI51)</f>
        <v>46.8</v>
      </c>
      <c r="G40" s="91">
        <f>+SUM(SUM!AZ51,SUM!BE51,SUM!BO51,SUM!BT51,SUM!BJ51)</f>
        <v>78</v>
      </c>
      <c r="H40" s="91">
        <f>+SUM(SUM!BA51,SUM!BF51,SUM!BP51,SUM!BU51,SUM!BK51)</f>
        <v>78</v>
      </c>
      <c r="I40" s="91">
        <f>+SUM(SUM!CG51,SUM!CK51,SUM!CO51)</f>
        <v>0</v>
      </c>
      <c r="J40" s="91">
        <f>+SUM(SUM!CH51,SUM!CL51,SUM!CP51)</f>
        <v>0</v>
      </c>
      <c r="K40" s="91">
        <f>SUM(SUM!DA51,SUM!DD51,SUM!DG51,SUM!DJ51,SUM!DM51)</f>
        <v>0</v>
      </c>
      <c r="L40" s="91">
        <f>+SUM(SUM!DP51,SUM!DV51,SUM!EB51,SUM!EH51,SUM!EN51)</f>
        <v>0</v>
      </c>
      <c r="M40" s="91">
        <f>+SUM(SUM!DQ51,SUM!DW51,SUM!EC51,SUM!EI51,SUM!EO51)</f>
        <v>0</v>
      </c>
      <c r="N40" s="91">
        <f>+SUM(SUM!DR51,SUM!DX51,SUM!ED51,SUM!EJ51,SUM!EP51)</f>
        <v>0</v>
      </c>
      <c r="O40" s="91">
        <f>+SUM(SUM!DS51,SUM!DY51,SUM!EE51,SUM!EK51,SUM!EQ51)</f>
        <v>0</v>
      </c>
      <c r="P40" s="91">
        <f>+SUM(SUM!EZ51,SUM!FD51,SUM!FH51,SUM!FL51)</f>
        <v>0</v>
      </c>
      <c r="Q40" s="91">
        <f>+SUM(SUM!FA51,SUM!FE51,SUM!FI51,SUM!FM51)</f>
        <v>0</v>
      </c>
      <c r="R40" s="91">
        <f>+SUM(SUM!FT51,SUM!FZ51,SUM!GF51)</f>
        <v>46.8</v>
      </c>
      <c r="S40" s="91">
        <f>+SUM(SUM!FU51,SUM!GA51,SUM!GG51)</f>
        <v>46.8</v>
      </c>
      <c r="T40" s="91">
        <f>+SUM(SUM!FV51,SUM!GB51,SUM!GH51)</f>
        <v>46.8</v>
      </c>
      <c r="U40" s="91">
        <f>+SUM(SUM!FW51,SUM!GC51,SUM!GI51)</f>
        <v>46.8</v>
      </c>
      <c r="V40" s="91">
        <f>+SUM(SUM!GV51,SUM!GY51,SUM!HB51,SUM!HE51,SUM!HH51)</f>
        <v>46.8</v>
      </c>
      <c r="W40" s="91">
        <f>+SUM(SUM!HS51,SUM!HW51,SUM!IA51,SUM!IE51,SUM!HO51)</f>
        <v>0</v>
      </c>
      <c r="X40" s="91">
        <f>+SUM(SUM!HP51,SUM!HT51,SUM!HX51,SUM!IB51,SUM!IF51)</f>
        <v>0</v>
      </c>
      <c r="Y40" s="91">
        <f>+SUM(SUM!IM51,SUM!IQ51,SUM!IU51,SUM!IY51,SUM!II51)</f>
        <v>0</v>
      </c>
      <c r="Z40" s="91">
        <f>+SUM(SUM!IN51,SUM!IR51,SUM!IV51,SUM!IZ51,SUM!IJ51)</f>
        <v>0</v>
      </c>
      <c r="AA40" s="91">
        <f>+SUM(SUM!JG51,SUM!JK51,SUM!JO51,SUM!JS51,SUM!JC51)</f>
        <v>0</v>
      </c>
      <c r="AB40" s="91">
        <f>+SUM(SUM!JH51,SUM!JL51,SUM!JP51,SUM!JT51,SUM!JD51)</f>
        <v>0</v>
      </c>
      <c r="AC40" s="91">
        <f>+SUM(SUM!KA51)</f>
        <v>0</v>
      </c>
      <c r="AD40" s="91">
        <f>+SUM(SUM!KB51)</f>
        <v>0</v>
      </c>
      <c r="AE40" s="91">
        <f>+SUM(SUM!KC51)</f>
        <v>0</v>
      </c>
      <c r="AF40" s="91">
        <f>SUM((SUM!KF51,SUM!KI51,SUM!KL51,SUM!KO51,SUM!KR51))</f>
        <v>0</v>
      </c>
      <c r="AG40" s="91">
        <f>SUM(SUM!KU51,SUM!KZ51,SUM!LE51,SUM!LJ51)</f>
        <v>0</v>
      </c>
      <c r="AH40" s="91">
        <f>SUM(SUM!KV51,SUM!LA51,SUM!LF51,SUM!LK51)</f>
        <v>0</v>
      </c>
      <c r="AI40" s="91">
        <f>SUM(SUM!KW51,SUM!LB51,SUM!LG51,SUM!LL51)</f>
        <v>0</v>
      </c>
      <c r="AJ40" s="91">
        <f>SUM(SUM!LO51,SUM!LT51,SUM!LY51,SUM!MD51,SUM!MI51,SUM!MN51,SUM!MS51)</f>
        <v>0</v>
      </c>
      <c r="AK40" s="91">
        <f>SUM(SUM!LP51,SUM!LU51,SUM!LZ51,SUM!ME51,SUM!MJ51,SUM!MO51,SUM!MT51)</f>
        <v>0</v>
      </c>
      <c r="AL40" s="91">
        <f>SUM(SUM!LQ51,SUM!LV51,SUM!MA51,SUM!MF51,SUM!MK51,SUM!MP51,SUM!MU51)</f>
        <v>0</v>
      </c>
      <c r="AM40" s="91">
        <f>SUM(SUM!MY51,SUM!NB51)</f>
        <v>0</v>
      </c>
      <c r="AN40" s="91"/>
      <c r="AO40" s="91">
        <f>+SUM(SUM!AM51,SUM!AQ51)</f>
        <v>0</v>
      </c>
      <c r="AP40" s="91">
        <f>+SUM(SUM!AN51,SUM!AR51)</f>
        <v>0</v>
      </c>
      <c r="AQ40" s="91">
        <f>+SUM!AU51</f>
        <v>0</v>
      </c>
      <c r="AR40" s="91">
        <f>+SUM!AV51</f>
        <v>0</v>
      </c>
      <c r="AS40" s="91">
        <f>+SUM!GR51</f>
        <v>336</v>
      </c>
      <c r="AT40" s="91">
        <f>+SUM!GS51</f>
        <v>312</v>
      </c>
      <c r="AU40" s="91">
        <f>+SUM(SUM!HK51)</f>
        <v>232</v>
      </c>
      <c r="AV40" s="91">
        <f>+SUM(SUM!HL51)</f>
        <v>228</v>
      </c>
      <c r="AW40" s="91">
        <f>+SUM(SUM!FP51)</f>
        <v>162</v>
      </c>
      <c r="AX40" s="91">
        <f>+SUM(SUM!FQ51)</f>
        <v>129</v>
      </c>
      <c r="AY40" s="91">
        <f>+SUM(SUM!GL51)</f>
        <v>80</v>
      </c>
      <c r="AZ40" s="91">
        <f>+SUM(SUM!GM51)</f>
        <v>108</v>
      </c>
      <c r="BA40" s="91">
        <f>+SUM(SUM!GN51)</f>
        <v>80</v>
      </c>
      <c r="BB40" s="91">
        <f>+SUM(SUM!GO51)</f>
        <v>108</v>
      </c>
      <c r="BC40" s="91">
        <f>+SUM(SUM!CS51,SUM!CW51)</f>
        <v>0</v>
      </c>
      <c r="BD40" s="91">
        <f>+SUM(SUM!CT51,SUM!CX51)</f>
        <v>0</v>
      </c>
      <c r="BE40" s="91">
        <f>+SUM(SUM!JW51)</f>
        <v>0</v>
      </c>
      <c r="BF40" s="91">
        <f>+SUM(SUM!JX51)</f>
        <v>0</v>
      </c>
      <c r="BG40" s="91">
        <f>+SUM(SUM!BX51,SUM!CB51)</f>
        <v>0</v>
      </c>
      <c r="BH40" s="91">
        <f>+SUM(SUM!BY51,SUM!CC51)</f>
        <v>0</v>
      </c>
      <c r="BI40" s="91">
        <f>+SUM(SUM!CD51)</f>
        <v>0</v>
      </c>
      <c r="BJ40" s="91">
        <f>+SUM(SUM!ET51)</f>
        <v>0</v>
      </c>
      <c r="BK40" s="91">
        <f>+SUM(SUM!EU51)</f>
        <v>0</v>
      </c>
      <c r="BL40" s="91">
        <f>+SUM(SUM!EV51)</f>
        <v>0</v>
      </c>
      <c r="BM40" s="91">
        <f>+SUM(SUM!EW51)</f>
        <v>0</v>
      </c>
      <c r="BN40" s="91"/>
      <c r="BO40" s="91">
        <f t="shared" si="5"/>
        <v>162</v>
      </c>
      <c r="BP40" s="91">
        <f t="shared" si="6"/>
        <v>129</v>
      </c>
      <c r="BQ40" s="91">
        <f t="shared" si="7"/>
        <v>126.8</v>
      </c>
      <c r="BR40" s="91">
        <f t="shared" si="8"/>
        <v>154.80000000000001</v>
      </c>
      <c r="BS40" s="91">
        <f t="shared" si="9"/>
        <v>126.8</v>
      </c>
      <c r="BT40" s="91">
        <f t="shared" si="10"/>
        <v>154.80000000000001</v>
      </c>
      <c r="BU40" s="91">
        <f t="shared" si="11"/>
        <v>0</v>
      </c>
      <c r="BV40" s="91">
        <f t="shared" si="12"/>
        <v>0</v>
      </c>
      <c r="BW40" s="91">
        <f t="shared" si="13"/>
        <v>46.8</v>
      </c>
      <c r="BX40" s="91">
        <f t="shared" si="14"/>
        <v>78</v>
      </c>
      <c r="BY40" s="91">
        <f t="shared" si="15"/>
        <v>78</v>
      </c>
      <c r="BZ40" s="91">
        <f t="shared" si="16"/>
        <v>0</v>
      </c>
      <c r="CA40" s="91">
        <f t="shared" si="17"/>
        <v>0</v>
      </c>
      <c r="CB40" s="91">
        <f t="shared" si="18"/>
        <v>0</v>
      </c>
      <c r="CC40" s="91">
        <f t="shared" si="19"/>
        <v>0</v>
      </c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</row>
    <row r="41" spans="1:115">
      <c r="A41" s="50" t="s">
        <v>155</v>
      </c>
      <c r="B41" s="91">
        <f t="shared" si="20"/>
        <v>4882.7999999999993</v>
      </c>
      <c r="C41" s="91">
        <f t="shared" si="4"/>
        <v>5952.7999999999993</v>
      </c>
      <c r="D41" s="91">
        <f>SUM(SUM!W52,SUM!AA52,SUM!AE52,SUM!AI52)</f>
        <v>499.20000000000005</v>
      </c>
      <c r="E41" s="91">
        <f>SUM(SUM!X52,SUM!AB52,SUM!AF52,SUM!AJ52)</f>
        <v>499.20000000000005</v>
      </c>
      <c r="F41" s="91">
        <f>+SUM(SUM!AY52,SUM!BD52,SUM!BN52,SUM!BS52,SUM!BI52)</f>
        <v>343.2</v>
      </c>
      <c r="G41" s="91">
        <f>+SUM(SUM!AZ52,SUM!BE52,SUM!BO52,SUM!BT52,SUM!BJ52)</f>
        <v>390</v>
      </c>
      <c r="H41" s="91">
        <f>+SUM(SUM!BA52,SUM!BF52,SUM!BP52,SUM!BU52,SUM!BK52)</f>
        <v>483.59999999999997</v>
      </c>
      <c r="I41" s="91">
        <f>+SUM(SUM!CG52,SUM!CK52,SUM!CO52)</f>
        <v>0</v>
      </c>
      <c r="J41" s="91">
        <f>+SUM(SUM!CH52,SUM!CL52,SUM!CP52)</f>
        <v>0</v>
      </c>
      <c r="K41" s="91">
        <f>SUM(SUM!DA52,SUM!DD52,SUM!DG52,SUM!DJ52,SUM!DM52)</f>
        <v>156</v>
      </c>
      <c r="L41" s="91">
        <f>+SUM(SUM!DP52,SUM!DV52,SUM!EB52,SUM!EH52,SUM!EN52)</f>
        <v>171.6</v>
      </c>
      <c r="M41" s="91">
        <f>+SUM(SUM!DQ52,SUM!DW52,SUM!EC52,SUM!EI52,SUM!EO52)</f>
        <v>156</v>
      </c>
      <c r="N41" s="91">
        <f>+SUM(SUM!DR52,SUM!DX52,SUM!ED52,SUM!EJ52,SUM!EP52)</f>
        <v>15.6</v>
      </c>
      <c r="O41" s="91">
        <f>+SUM(SUM!DS52,SUM!DY52,SUM!EE52,SUM!EK52,SUM!EQ52)</f>
        <v>15.6</v>
      </c>
      <c r="P41" s="91">
        <f>+SUM(SUM!EZ52,SUM!FD52,SUM!FH52,SUM!FL52)</f>
        <v>265.2</v>
      </c>
      <c r="Q41" s="91">
        <f>+SUM(SUM!FA52,SUM!FE52,SUM!FI52,SUM!FM52)</f>
        <v>265.2</v>
      </c>
      <c r="R41" s="91">
        <f>+SUM(SUM!FT52,SUM!FZ52,SUM!GF52)</f>
        <v>171.6</v>
      </c>
      <c r="S41" s="91">
        <f>+SUM(SUM!FU52,SUM!GA52,SUM!GG52)</f>
        <v>171.6</v>
      </c>
      <c r="T41" s="91">
        <f>+SUM(SUM!FV52,SUM!GB52,SUM!GH52)</f>
        <v>171.6</v>
      </c>
      <c r="U41" s="91">
        <f>+SUM(SUM!FW52,SUM!GC52,SUM!GI52)</f>
        <v>171.6</v>
      </c>
      <c r="V41" s="91">
        <f>+SUM(SUM!GV52,SUM!GY52,SUM!HB52,SUM!HE52,SUM!HH52)</f>
        <v>0</v>
      </c>
      <c r="W41" s="91">
        <f>+SUM(SUM!HS52,SUM!HW52,SUM!IA52,SUM!IE52,SUM!HO52)</f>
        <v>156</v>
      </c>
      <c r="X41" s="91">
        <f>+SUM(SUM!HP52,SUM!HT52,SUM!HX52,SUM!IB52,SUM!IF52)</f>
        <v>156</v>
      </c>
      <c r="Y41" s="91">
        <f>+SUM(SUM!IM52,SUM!IQ52,SUM!IU52,SUM!IY52,SUM!II52)</f>
        <v>156</v>
      </c>
      <c r="Z41" s="91">
        <f>+SUM(SUM!IN52,SUM!IR52,SUM!IV52,SUM!IZ52,SUM!IJ52)</f>
        <v>156</v>
      </c>
      <c r="AA41" s="91">
        <f>+SUM(SUM!JG52,SUM!JK52,SUM!JO52,SUM!JS52,SUM!JC52)</f>
        <v>156</v>
      </c>
      <c r="AB41" s="91">
        <f>+SUM(SUM!JH52,SUM!JL52,SUM!JP52,SUM!JT52,SUM!JD52)</f>
        <v>156</v>
      </c>
      <c r="AC41" s="91">
        <f>+SUM(SUM!KA52)</f>
        <v>0</v>
      </c>
      <c r="AD41" s="91">
        <f>+SUM(SUM!KB52)</f>
        <v>0</v>
      </c>
      <c r="AE41" s="91">
        <f>+SUM(SUM!KC52)</f>
        <v>0</v>
      </c>
      <c r="AF41" s="91">
        <f>SUM((SUM!KF52,SUM!KI52,SUM!KL52,SUM!KO52,SUM!KR52))</f>
        <v>0</v>
      </c>
      <c r="AG41" s="91">
        <f>SUM(SUM!KU52,SUM!KZ52,SUM!LE52,SUM!LJ52)</f>
        <v>0</v>
      </c>
      <c r="AH41" s="91">
        <f>SUM(SUM!KV52,SUM!LA52,SUM!LF52,SUM!LK52)</f>
        <v>0</v>
      </c>
      <c r="AI41" s="91">
        <f>SUM(SUM!KW52,SUM!LB52,SUM!LG52,SUM!LL52)</f>
        <v>0</v>
      </c>
      <c r="AJ41" s="91">
        <f>SUM(SUM!LO52,SUM!LT52,SUM!LY52,SUM!MD52,SUM!MI52,SUM!MN52,SUM!MS52)</f>
        <v>0</v>
      </c>
      <c r="AK41" s="91">
        <f>SUM(SUM!LP52,SUM!LU52,SUM!LZ52,SUM!ME52,SUM!MJ52,SUM!MO52,SUM!MT52)</f>
        <v>0</v>
      </c>
      <c r="AL41" s="91">
        <f>SUM(SUM!LQ52,SUM!LV52,SUM!MA52,SUM!MF52,SUM!MK52,SUM!MP52,SUM!MU52)</f>
        <v>0</v>
      </c>
      <c r="AM41" s="91">
        <f>SUM(SUM!MY52,SUM!NB52)</f>
        <v>0</v>
      </c>
      <c r="AN41" s="91"/>
      <c r="AO41" s="91">
        <f>+SUM(SUM!AM52,SUM!AQ52)</f>
        <v>0</v>
      </c>
      <c r="AP41" s="91">
        <f>+SUM(SUM!AN52,SUM!AR52)</f>
        <v>0</v>
      </c>
      <c r="AQ41" s="91">
        <f>+SUM!AU52</f>
        <v>0</v>
      </c>
      <c r="AR41" s="91">
        <f>+SUM!AV52</f>
        <v>0</v>
      </c>
      <c r="AS41" s="91">
        <f>+SUM!GR52</f>
        <v>0</v>
      </c>
      <c r="AT41" s="91">
        <f>+SUM!GS52</f>
        <v>0</v>
      </c>
      <c r="AU41" s="91">
        <f>+SUM(SUM!HK52)</f>
        <v>145</v>
      </c>
      <c r="AV41" s="91">
        <f>+SUM(SUM!HL52)</f>
        <v>152</v>
      </c>
      <c r="AW41" s="91">
        <f>+SUM(SUM!FP52)</f>
        <v>108</v>
      </c>
      <c r="AX41" s="91">
        <f>+SUM(SUM!FQ52)</f>
        <v>129</v>
      </c>
      <c r="AY41" s="91">
        <f>+SUM(SUM!GL52)</f>
        <v>160</v>
      </c>
      <c r="AZ41" s="91">
        <f>+SUM(SUM!GM52)</f>
        <v>108</v>
      </c>
      <c r="BA41" s="91">
        <f>+SUM(SUM!GN52)</f>
        <v>160</v>
      </c>
      <c r="BB41" s="91">
        <f>+SUM(SUM!GO52)</f>
        <v>108</v>
      </c>
      <c r="BC41" s="91">
        <f>+SUM(SUM!CS52,SUM!CW52)</f>
        <v>0</v>
      </c>
      <c r="BD41" s="91">
        <f>+SUM(SUM!CT52,SUM!CX52)</f>
        <v>0</v>
      </c>
      <c r="BE41" s="91">
        <f>+SUM(SUM!JW52)</f>
        <v>0</v>
      </c>
      <c r="BF41" s="91">
        <f>+SUM(SUM!JX52)</f>
        <v>0</v>
      </c>
      <c r="BG41" s="91">
        <f>+SUM(SUM!BX52,SUM!CB52)</f>
        <v>0</v>
      </c>
      <c r="BH41" s="91">
        <f>+SUM(SUM!BY52,SUM!CC52)</f>
        <v>0</v>
      </c>
      <c r="BI41" s="91">
        <f>+SUM(SUM!CD52)</f>
        <v>0</v>
      </c>
      <c r="BJ41" s="91">
        <f>+SUM(SUM!ET52)</f>
        <v>0</v>
      </c>
      <c r="BK41" s="91">
        <f>+SUM(SUM!EU52)</f>
        <v>0</v>
      </c>
      <c r="BL41" s="91">
        <f>+SUM(SUM!EV52)</f>
        <v>0</v>
      </c>
      <c r="BM41" s="91">
        <f>+SUM(SUM!EW52)</f>
        <v>0</v>
      </c>
      <c r="BN41" s="91"/>
      <c r="BO41" s="91">
        <f t="shared" si="5"/>
        <v>373.2</v>
      </c>
      <c r="BP41" s="91">
        <f t="shared" si="6"/>
        <v>394.2</v>
      </c>
      <c r="BQ41" s="91">
        <f t="shared" si="7"/>
        <v>331.6</v>
      </c>
      <c r="BR41" s="91">
        <f t="shared" si="8"/>
        <v>279.60000000000002</v>
      </c>
      <c r="BS41" s="91">
        <f t="shared" si="9"/>
        <v>331.6</v>
      </c>
      <c r="BT41" s="91">
        <f t="shared" si="10"/>
        <v>279.60000000000002</v>
      </c>
      <c r="BU41" s="91">
        <f t="shared" si="11"/>
        <v>0</v>
      </c>
      <c r="BV41" s="91">
        <f t="shared" si="12"/>
        <v>0</v>
      </c>
      <c r="BW41" s="91">
        <f t="shared" si="13"/>
        <v>343.2</v>
      </c>
      <c r="BX41" s="91">
        <f t="shared" si="14"/>
        <v>390</v>
      </c>
      <c r="BY41" s="91">
        <f t="shared" si="15"/>
        <v>483.59999999999997</v>
      </c>
      <c r="BZ41" s="91">
        <f t="shared" si="16"/>
        <v>171.6</v>
      </c>
      <c r="CA41" s="91">
        <f t="shared" si="17"/>
        <v>156</v>
      </c>
      <c r="CB41" s="91">
        <f t="shared" si="18"/>
        <v>15.6</v>
      </c>
      <c r="CC41" s="91">
        <f t="shared" si="19"/>
        <v>15.6</v>
      </c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</row>
    <row r="42" spans="1:115">
      <c r="A42" s="50" t="s">
        <v>156</v>
      </c>
      <c r="B42" s="91">
        <f t="shared" si="20"/>
        <v>2854.8</v>
      </c>
      <c r="C42" s="91">
        <f t="shared" si="4"/>
        <v>4594.8</v>
      </c>
      <c r="D42" s="91">
        <f>SUM(SUM!W53,SUM!AA53,SUM!AE53,SUM!AI53)</f>
        <v>499.20000000000005</v>
      </c>
      <c r="E42" s="91">
        <f>SUM(SUM!X53,SUM!AB53,SUM!AF53,SUM!AJ53)</f>
        <v>499.20000000000005</v>
      </c>
      <c r="F42" s="91">
        <f>+SUM(SUM!AY53,SUM!BD53,SUM!BN53,SUM!BS53,SUM!BI53)</f>
        <v>218.4</v>
      </c>
      <c r="G42" s="91">
        <f>+SUM(SUM!AZ53,SUM!BE53,SUM!BO53,SUM!BT53,SUM!BJ53)</f>
        <v>218.4</v>
      </c>
      <c r="H42" s="91">
        <f>+SUM(SUM!BA53,SUM!BF53,SUM!BP53,SUM!BU53,SUM!BK53)</f>
        <v>218.4</v>
      </c>
      <c r="I42" s="91">
        <f>+SUM(SUM!CG53,SUM!CK53,SUM!CO53)</f>
        <v>0</v>
      </c>
      <c r="J42" s="91">
        <f>+SUM(SUM!CH53,SUM!CL53,SUM!CP53)</f>
        <v>0</v>
      </c>
      <c r="K42" s="91">
        <f>SUM(SUM!DA53,SUM!DD53,SUM!DG53,SUM!DJ53,SUM!DM53)</f>
        <v>93.6</v>
      </c>
      <c r="L42" s="91">
        <f>+SUM(SUM!DP53,SUM!DV53,SUM!EB53,SUM!EH53,SUM!EN53)</f>
        <v>93.6</v>
      </c>
      <c r="M42" s="91">
        <f>+SUM(SUM!DQ53,SUM!DW53,SUM!EC53,SUM!EI53,SUM!EO53)</f>
        <v>93.6</v>
      </c>
      <c r="N42" s="91">
        <f>+SUM(SUM!DR53,SUM!DX53,SUM!ED53,SUM!EJ53,SUM!EP53)</f>
        <v>0</v>
      </c>
      <c r="O42" s="91">
        <f>+SUM(SUM!DS53,SUM!DY53,SUM!EE53,SUM!EK53,SUM!EQ53)</f>
        <v>0</v>
      </c>
      <c r="P42" s="91">
        <f>+SUM(SUM!EZ53,SUM!FD53,SUM!FH53,SUM!FL53)</f>
        <v>0</v>
      </c>
      <c r="Q42" s="91">
        <f>+SUM(SUM!FA53,SUM!FE53,SUM!FI53,SUM!FM53)</f>
        <v>0</v>
      </c>
      <c r="R42" s="91">
        <f>+SUM(SUM!FT53,SUM!FZ53,SUM!GF53)</f>
        <v>156</v>
      </c>
      <c r="S42" s="91">
        <f>+SUM(SUM!FU53,SUM!GA53,SUM!GG53)</f>
        <v>156</v>
      </c>
      <c r="T42" s="91">
        <f>+SUM(SUM!FV53,SUM!GB53,SUM!GH53)</f>
        <v>156</v>
      </c>
      <c r="U42" s="91">
        <f>+SUM(SUM!FW53,SUM!GC53,SUM!GI53)</f>
        <v>156</v>
      </c>
      <c r="V42" s="91">
        <f>+SUM(SUM!GV53,SUM!GY53,SUM!HB53,SUM!HE53,SUM!HH53)</f>
        <v>296.39999999999998</v>
      </c>
      <c r="W42" s="91">
        <f>+SUM(SUM!HS53,SUM!HW53,SUM!IA53,SUM!IE53,SUM!HO53)</f>
        <v>0</v>
      </c>
      <c r="X42" s="91">
        <f>+SUM(SUM!HP53,SUM!HT53,SUM!HX53,SUM!IB53,SUM!IF53)</f>
        <v>0</v>
      </c>
      <c r="Y42" s="91">
        <f>+SUM(SUM!IM53,SUM!IQ53,SUM!IU53,SUM!IY53,SUM!II53)</f>
        <v>0</v>
      </c>
      <c r="Z42" s="91">
        <f>+SUM(SUM!IN53,SUM!IR53,SUM!IV53,SUM!IZ53,SUM!IJ53)</f>
        <v>0</v>
      </c>
      <c r="AA42" s="91">
        <f>+SUM(SUM!JG53,SUM!JK53,SUM!JO53,SUM!JS53,SUM!JC53)</f>
        <v>0</v>
      </c>
      <c r="AB42" s="91">
        <f>+SUM(SUM!JH53,SUM!JL53,SUM!JP53,SUM!JT53,SUM!JD53)</f>
        <v>0</v>
      </c>
      <c r="AC42" s="91">
        <f>+SUM(SUM!KA53)</f>
        <v>0</v>
      </c>
      <c r="AD42" s="91">
        <f>+SUM(SUM!KB53)</f>
        <v>0</v>
      </c>
      <c r="AE42" s="91">
        <f>+SUM(SUM!KC53)</f>
        <v>0</v>
      </c>
      <c r="AF42" s="91">
        <f>SUM((SUM!KF53,SUM!KI53,SUM!KL53,SUM!KO53,SUM!KR53))</f>
        <v>0</v>
      </c>
      <c r="AG42" s="91">
        <f>SUM(SUM!KU53,SUM!KZ53,SUM!LE53,SUM!LJ53)</f>
        <v>0</v>
      </c>
      <c r="AH42" s="91">
        <f>SUM(SUM!KV53,SUM!LA53,SUM!LF53,SUM!LK53)</f>
        <v>0</v>
      </c>
      <c r="AI42" s="91">
        <f>SUM(SUM!KW53,SUM!LB53,SUM!LG53,SUM!LL53)</f>
        <v>0</v>
      </c>
      <c r="AJ42" s="91">
        <f>SUM(SUM!LO53,SUM!LT53,SUM!LY53,SUM!MD53,SUM!MI53,SUM!MN53,SUM!MS53)</f>
        <v>0</v>
      </c>
      <c r="AK42" s="91">
        <f>SUM(SUM!LP53,SUM!LU53,SUM!LZ53,SUM!ME53,SUM!MJ53,SUM!MO53,SUM!MT53)</f>
        <v>0</v>
      </c>
      <c r="AL42" s="91">
        <f>SUM(SUM!LQ53,SUM!LV53,SUM!MA53,SUM!MF53,SUM!MK53,SUM!MP53,SUM!MU53)</f>
        <v>0</v>
      </c>
      <c r="AM42" s="91">
        <f>SUM(SUM!MY53,SUM!NB53)</f>
        <v>0</v>
      </c>
      <c r="AN42" s="91"/>
      <c r="AO42" s="91">
        <f>+SUM(SUM!AM53,SUM!AQ53)</f>
        <v>0</v>
      </c>
      <c r="AP42" s="91">
        <f>+SUM(SUM!AN53,SUM!AR53)</f>
        <v>0</v>
      </c>
      <c r="AQ42" s="91">
        <f>+SUM!AU53</f>
        <v>0</v>
      </c>
      <c r="AR42" s="91">
        <f>+SUM!AV53</f>
        <v>0</v>
      </c>
      <c r="AS42" s="91">
        <f>+SUM!GR53</f>
        <v>672</v>
      </c>
      <c r="AT42" s="91">
        <f>+SUM!GS53</f>
        <v>624</v>
      </c>
      <c r="AU42" s="91">
        <f>+SUM(SUM!HK53)</f>
        <v>0</v>
      </c>
      <c r="AV42" s="91">
        <f>+SUM(SUM!HL53)</f>
        <v>0</v>
      </c>
      <c r="AW42" s="91">
        <f>+SUM(SUM!FP53)</f>
        <v>0</v>
      </c>
      <c r="AX42" s="91">
        <f>+SUM(SUM!FQ53)</f>
        <v>0</v>
      </c>
      <c r="AY42" s="91">
        <f>+SUM(SUM!GL53)</f>
        <v>0</v>
      </c>
      <c r="AZ42" s="91">
        <f>+SUM(SUM!GM53)</f>
        <v>0</v>
      </c>
      <c r="BA42" s="91">
        <f>+SUM(SUM!GN53)</f>
        <v>0</v>
      </c>
      <c r="BB42" s="91">
        <f>+SUM(SUM!GO53)</f>
        <v>0</v>
      </c>
      <c r="BC42" s="91">
        <f>+SUM(SUM!CS53,SUM!CW53)</f>
        <v>0</v>
      </c>
      <c r="BD42" s="91">
        <f>+SUM(SUM!CT53,SUM!CX53)</f>
        <v>0</v>
      </c>
      <c r="BE42" s="91">
        <f>+SUM(SUM!JW53)</f>
        <v>234</v>
      </c>
      <c r="BF42" s="91">
        <f>+SUM(SUM!JX53)</f>
        <v>210</v>
      </c>
      <c r="BG42" s="91">
        <f>+SUM(SUM!BX53,SUM!CB53)</f>
        <v>0</v>
      </c>
      <c r="BH42" s="91">
        <f>+SUM(SUM!BY53,SUM!CC53)</f>
        <v>0</v>
      </c>
      <c r="BI42" s="91">
        <f>+SUM(SUM!CD53)</f>
        <v>0</v>
      </c>
      <c r="BJ42" s="91">
        <f>+SUM(SUM!ET53)</f>
        <v>0</v>
      </c>
      <c r="BK42" s="91">
        <f>+SUM(SUM!EU53)</f>
        <v>0</v>
      </c>
      <c r="BL42" s="91">
        <f>+SUM(SUM!EV53)</f>
        <v>0</v>
      </c>
      <c r="BM42" s="91">
        <f>+SUM(SUM!EW53)</f>
        <v>0</v>
      </c>
      <c r="BN42" s="91"/>
      <c r="BO42" s="91">
        <f t="shared" si="5"/>
        <v>0</v>
      </c>
      <c r="BP42" s="91">
        <f t="shared" si="6"/>
        <v>0</v>
      </c>
      <c r="BQ42" s="91">
        <f t="shared" si="7"/>
        <v>156</v>
      </c>
      <c r="BR42" s="91">
        <f t="shared" si="8"/>
        <v>156</v>
      </c>
      <c r="BS42" s="91">
        <f t="shared" si="9"/>
        <v>156</v>
      </c>
      <c r="BT42" s="91">
        <f t="shared" si="10"/>
        <v>156</v>
      </c>
      <c r="BU42" s="91">
        <f t="shared" si="11"/>
        <v>0</v>
      </c>
      <c r="BV42" s="91">
        <f t="shared" si="12"/>
        <v>0</v>
      </c>
      <c r="BW42" s="91">
        <f t="shared" si="13"/>
        <v>218.4</v>
      </c>
      <c r="BX42" s="91">
        <f t="shared" si="14"/>
        <v>218.4</v>
      </c>
      <c r="BY42" s="91">
        <f t="shared" si="15"/>
        <v>218.4</v>
      </c>
      <c r="BZ42" s="91">
        <f t="shared" si="16"/>
        <v>93.6</v>
      </c>
      <c r="CA42" s="91">
        <f t="shared" si="17"/>
        <v>93.6</v>
      </c>
      <c r="CB42" s="91">
        <f t="shared" si="18"/>
        <v>0</v>
      </c>
      <c r="CC42" s="91">
        <f t="shared" si="19"/>
        <v>0</v>
      </c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</row>
    <row r="43" spans="1:115" ht="17.25" customHeight="1">
      <c r="A43" s="50" t="s">
        <v>157</v>
      </c>
      <c r="B43" s="91">
        <f t="shared" si="20"/>
        <v>3244.8</v>
      </c>
      <c r="C43" s="91">
        <f t="shared" si="4"/>
        <v>5467.8</v>
      </c>
      <c r="D43" s="91">
        <f>SUM(SUM!W54,SUM!AA54,SUM!AE54,SUM!AI54)</f>
        <v>514.79999999999995</v>
      </c>
      <c r="E43" s="91">
        <f>SUM(SUM!X54,SUM!AB54,SUM!AF54,SUM!AJ54)</f>
        <v>514.79999999999995</v>
      </c>
      <c r="F43" s="91">
        <f>+SUM(SUM!AY54,SUM!BD54,SUM!BN54,SUM!BS54,SUM!BI54)</f>
        <v>156</v>
      </c>
      <c r="G43" s="91">
        <f>+SUM(SUM!AZ54,SUM!BE54,SUM!BO54,SUM!BT54,SUM!BJ54)</f>
        <v>156</v>
      </c>
      <c r="H43" s="91">
        <f>+SUM(SUM!BA54,SUM!BF54,SUM!BP54,SUM!BU54,SUM!BK54)</f>
        <v>156</v>
      </c>
      <c r="I43" s="91">
        <f>+SUM(SUM!CG54,SUM!CK54,SUM!CO54)</f>
        <v>0</v>
      </c>
      <c r="J43" s="91">
        <f>+SUM(SUM!CH54,SUM!CL54,SUM!CP54)</f>
        <v>0</v>
      </c>
      <c r="K43" s="91">
        <f>SUM(SUM!DA54,SUM!DD54,SUM!DG54,SUM!DJ54,SUM!DM54)</f>
        <v>78</v>
      </c>
      <c r="L43" s="91">
        <f>+SUM(SUM!DP54,SUM!DV54,SUM!EB54,SUM!EH54,SUM!EN54)</f>
        <v>187.2</v>
      </c>
      <c r="M43" s="91">
        <f>+SUM(SUM!DQ54,SUM!DW54,SUM!EC54,SUM!EI54,SUM!EO54)</f>
        <v>187.2</v>
      </c>
      <c r="N43" s="91">
        <f>+SUM(SUM!DR54,SUM!DX54,SUM!ED54,SUM!EJ54,SUM!EP54)</f>
        <v>124.8</v>
      </c>
      <c r="O43" s="91">
        <f>+SUM(SUM!DS54,SUM!DY54,SUM!EE54,SUM!EK54,SUM!EQ54)</f>
        <v>124.8</v>
      </c>
      <c r="P43" s="91">
        <f>+SUM(SUM!EZ54,SUM!FD54,SUM!FH54,SUM!FL54)</f>
        <v>62.4</v>
      </c>
      <c r="Q43" s="91">
        <f>+SUM(SUM!FA54,SUM!FE54,SUM!FI54,SUM!FM54)</f>
        <v>62.4</v>
      </c>
      <c r="R43" s="91">
        <f>+SUM(SUM!FT54,SUM!FZ54,SUM!GF54)</f>
        <v>78</v>
      </c>
      <c r="S43" s="91">
        <f>+SUM(SUM!FU54,SUM!GA54,SUM!GG54)</f>
        <v>78</v>
      </c>
      <c r="T43" s="91">
        <f>+SUM(SUM!FV54,SUM!GB54,SUM!GH54)</f>
        <v>78</v>
      </c>
      <c r="U43" s="91">
        <f>+SUM(SUM!FW54,SUM!GC54,SUM!GI54)</f>
        <v>78</v>
      </c>
      <c r="V43" s="91">
        <f>+SUM(SUM!GV54,SUM!GY54,SUM!HB54,SUM!HE54,SUM!HH54)</f>
        <v>530.4</v>
      </c>
      <c r="W43" s="91">
        <f>+SUM(SUM!HS54,SUM!HW54,SUM!IA54,SUM!IE54,SUM!HO54)</f>
        <v>15.6</v>
      </c>
      <c r="X43" s="91">
        <f>+SUM(SUM!HP54,SUM!HT54,SUM!HX54,SUM!IB54,SUM!IF54)</f>
        <v>15.6</v>
      </c>
      <c r="Y43" s="91">
        <f>+SUM(SUM!IM54,SUM!IQ54,SUM!IU54,SUM!IY54,SUM!II54)</f>
        <v>15.6</v>
      </c>
      <c r="Z43" s="91">
        <f>+SUM(SUM!IN54,SUM!IR54,SUM!IV54,SUM!IZ54,SUM!IJ54)</f>
        <v>15.6</v>
      </c>
      <c r="AA43" s="91">
        <f>+SUM(SUM!JG54,SUM!JK54,SUM!JO54,SUM!JS54,SUM!JC54)</f>
        <v>15.6</v>
      </c>
      <c r="AB43" s="91">
        <f>+SUM(SUM!JH54,SUM!JL54,SUM!JP54,SUM!JT54,SUM!JD54)</f>
        <v>0</v>
      </c>
      <c r="AC43" s="91">
        <f>+SUM(SUM!KA54)</f>
        <v>0</v>
      </c>
      <c r="AD43" s="91">
        <f>+SUM(SUM!KB54)</f>
        <v>0</v>
      </c>
      <c r="AE43" s="91">
        <f>+SUM(SUM!KC54)</f>
        <v>0</v>
      </c>
      <c r="AF43" s="91">
        <f>SUM((SUM!KF54,SUM!KI54,SUM!KL54,SUM!KO54,SUM!KR54))</f>
        <v>0</v>
      </c>
      <c r="AG43" s="91">
        <f>SUM(SUM!KU54,SUM!KZ54,SUM!LE54,SUM!LJ54)</f>
        <v>0</v>
      </c>
      <c r="AH43" s="91">
        <f>SUM(SUM!KV54,SUM!LA54,SUM!LF54,SUM!LK54)</f>
        <v>0</v>
      </c>
      <c r="AI43" s="91">
        <f>SUM(SUM!KW54,SUM!LB54,SUM!LG54,SUM!LL54)</f>
        <v>0</v>
      </c>
      <c r="AJ43" s="91">
        <f>SUM(SUM!LO54,SUM!LT54,SUM!LY54,SUM!MD54,SUM!MI54,SUM!MN54,SUM!MS54)</f>
        <v>0</v>
      </c>
      <c r="AK43" s="91">
        <f>SUM(SUM!LP54,SUM!LU54,SUM!LZ54,SUM!ME54,SUM!MJ54,SUM!MO54,SUM!MT54)</f>
        <v>0</v>
      </c>
      <c r="AL43" s="91">
        <f>SUM(SUM!LQ54,SUM!LV54,SUM!MA54,SUM!MF54,SUM!MK54,SUM!MP54,SUM!MU54)</f>
        <v>0</v>
      </c>
      <c r="AM43" s="91">
        <f>SUM(SUM!MY54,SUM!NB54)</f>
        <v>0</v>
      </c>
      <c r="AN43" s="91"/>
      <c r="AO43" s="91">
        <f>+SUM(SUM!AM54,SUM!AQ54)</f>
        <v>0</v>
      </c>
      <c r="AP43" s="91">
        <f>+SUM(SUM!AN54,SUM!AR54)</f>
        <v>0</v>
      </c>
      <c r="AQ43" s="91">
        <f>+SUM!AU54</f>
        <v>0</v>
      </c>
      <c r="AR43" s="91">
        <f>+SUM!AV54</f>
        <v>0</v>
      </c>
      <c r="AS43" s="91">
        <f>+SUM!GR54</f>
        <v>336</v>
      </c>
      <c r="AT43" s="91">
        <f>+SUM!GS54</f>
        <v>312</v>
      </c>
      <c r="AU43" s="91">
        <f>+SUM(SUM!HK54)</f>
        <v>203</v>
      </c>
      <c r="AV43" s="91">
        <f>+SUM(SUM!HL54)</f>
        <v>418</v>
      </c>
      <c r="AW43" s="91">
        <f>+SUM(SUM!FP54)</f>
        <v>108</v>
      </c>
      <c r="AX43" s="91">
        <f>+SUM(SUM!FQ54)</f>
        <v>86</v>
      </c>
      <c r="AY43" s="91">
        <f>+SUM(SUM!GL54)</f>
        <v>200</v>
      </c>
      <c r="AZ43" s="91">
        <f>+SUM(SUM!GM54)</f>
        <v>180</v>
      </c>
      <c r="BA43" s="91">
        <f>+SUM(SUM!GN54)</f>
        <v>200</v>
      </c>
      <c r="BB43" s="91">
        <f>+SUM(SUM!GO54)</f>
        <v>180</v>
      </c>
      <c r="BC43" s="91">
        <f>+SUM(SUM!CS54,SUM!CW54)</f>
        <v>0</v>
      </c>
      <c r="BD43" s="91">
        <f>+SUM(SUM!CT54,SUM!CX54)</f>
        <v>0</v>
      </c>
      <c r="BE43" s="91">
        <f>+SUM(SUM!JW54)</f>
        <v>0</v>
      </c>
      <c r="BF43" s="91">
        <f>+SUM(SUM!JX54)</f>
        <v>0</v>
      </c>
      <c r="BG43" s="91">
        <f>+SUM(SUM!BX54,SUM!CB54)</f>
        <v>0</v>
      </c>
      <c r="BH43" s="91">
        <f>+SUM(SUM!BY54,SUM!CC54)</f>
        <v>0</v>
      </c>
      <c r="BI43" s="91">
        <f>+SUM(SUM!CD54)</f>
        <v>0</v>
      </c>
      <c r="BJ43" s="91">
        <f>+SUM(SUM!ET54)</f>
        <v>0</v>
      </c>
      <c r="BK43" s="91">
        <f>+SUM(SUM!EU54)</f>
        <v>0</v>
      </c>
      <c r="BL43" s="91">
        <f>+SUM(SUM!EV54)</f>
        <v>0</v>
      </c>
      <c r="BM43" s="91">
        <f>+SUM(SUM!EW54)</f>
        <v>0</v>
      </c>
      <c r="BN43" s="91"/>
      <c r="BO43" s="91">
        <f t="shared" si="5"/>
        <v>170.4</v>
      </c>
      <c r="BP43" s="91">
        <f t="shared" si="6"/>
        <v>148.4</v>
      </c>
      <c r="BQ43" s="91">
        <f t="shared" si="7"/>
        <v>278</v>
      </c>
      <c r="BR43" s="91">
        <f t="shared" si="8"/>
        <v>258</v>
      </c>
      <c r="BS43" s="91">
        <f t="shared" si="9"/>
        <v>278</v>
      </c>
      <c r="BT43" s="91">
        <f t="shared" si="10"/>
        <v>258</v>
      </c>
      <c r="BU43" s="91">
        <f t="shared" si="11"/>
        <v>0</v>
      </c>
      <c r="BV43" s="91">
        <f t="shared" si="12"/>
        <v>0</v>
      </c>
      <c r="BW43" s="91">
        <f t="shared" si="13"/>
        <v>156</v>
      </c>
      <c r="BX43" s="91">
        <f t="shared" si="14"/>
        <v>156</v>
      </c>
      <c r="BY43" s="91">
        <f t="shared" si="15"/>
        <v>156</v>
      </c>
      <c r="BZ43" s="91">
        <f t="shared" si="16"/>
        <v>187.2</v>
      </c>
      <c r="CA43" s="91">
        <f t="shared" si="17"/>
        <v>187.2</v>
      </c>
      <c r="CB43" s="91">
        <f t="shared" si="18"/>
        <v>124.8</v>
      </c>
      <c r="CC43" s="91">
        <f t="shared" si="19"/>
        <v>124.8</v>
      </c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</row>
    <row r="44" spans="1:115">
      <c r="A44" s="50" t="s">
        <v>158</v>
      </c>
      <c r="B44" s="91">
        <f t="shared" si="20"/>
        <v>2620.8000000000006</v>
      </c>
      <c r="C44" s="91">
        <f t="shared" si="4"/>
        <v>4641.8000000000011</v>
      </c>
      <c r="D44" s="91">
        <f>SUM(SUM!W55,SUM!AA55,SUM!AE55,SUM!AI55)</f>
        <v>436.8</v>
      </c>
      <c r="E44" s="91">
        <f>SUM(SUM!X55,SUM!AB55,SUM!AF55,SUM!AJ55)</f>
        <v>499.2</v>
      </c>
      <c r="F44" s="91">
        <f>+SUM(SUM!AY55,SUM!BD55,SUM!BN55,SUM!BS55,SUM!BI55)</f>
        <v>124.8</v>
      </c>
      <c r="G44" s="91">
        <f>+SUM(SUM!AZ55,SUM!BE55,SUM!BO55,SUM!BT55,SUM!BJ55)</f>
        <v>124.8</v>
      </c>
      <c r="H44" s="91">
        <f>+SUM(SUM!BA55,SUM!BF55,SUM!BP55,SUM!BU55,SUM!BK55)</f>
        <v>124.8</v>
      </c>
      <c r="I44" s="91">
        <f>+SUM(SUM!CG55,SUM!CK55,SUM!CO55)</f>
        <v>0</v>
      </c>
      <c r="J44" s="91">
        <f>+SUM(SUM!CH55,SUM!CL55,SUM!CP55)</f>
        <v>0</v>
      </c>
      <c r="K44" s="91">
        <f>SUM(SUM!DA55,SUM!DD55,SUM!DG55,SUM!DJ55,SUM!DM55)</f>
        <v>78</v>
      </c>
      <c r="L44" s="91">
        <f>+SUM(SUM!DP55,SUM!DV55,SUM!EB55,SUM!EH55,SUM!EN55)</f>
        <v>156</v>
      </c>
      <c r="M44" s="91">
        <f>+SUM(SUM!DQ55,SUM!DW55,SUM!EC55,SUM!EI55,SUM!EO55)</f>
        <v>156</v>
      </c>
      <c r="N44" s="91">
        <f>+SUM(SUM!DR55,SUM!DX55,SUM!ED55,SUM!EJ55,SUM!EP55)</f>
        <v>31.2</v>
      </c>
      <c r="O44" s="91">
        <f>+SUM(SUM!DS55,SUM!DY55,SUM!EE55,SUM!EK55,SUM!EQ55)</f>
        <v>31.2</v>
      </c>
      <c r="P44" s="91">
        <f>+SUM(SUM!EZ55,SUM!FD55,SUM!FH55,SUM!FL55)</f>
        <v>171.6</v>
      </c>
      <c r="Q44" s="91">
        <f>+SUM(SUM!FA55,SUM!FE55,SUM!FI55,SUM!FM55)</f>
        <v>171.6</v>
      </c>
      <c r="R44" s="91">
        <f>+SUM(SUM!FT55,SUM!FZ55,SUM!GF55)</f>
        <v>124.8</v>
      </c>
      <c r="S44" s="91">
        <f>+SUM(SUM!FU55,SUM!GA55,SUM!GG55)</f>
        <v>124.8</v>
      </c>
      <c r="T44" s="91">
        <f>+SUM(SUM!FV55,SUM!GB55,SUM!GH55)</f>
        <v>124.8</v>
      </c>
      <c r="U44" s="91">
        <f>+SUM(SUM!FW55,SUM!GC55,SUM!GI55)</f>
        <v>124.8</v>
      </c>
      <c r="V44" s="91">
        <f>+SUM(SUM!GV55,SUM!GY55,SUM!HB55,SUM!HE55,SUM!HH55)</f>
        <v>15.6</v>
      </c>
      <c r="W44" s="91">
        <f>+SUM(SUM!HS55,SUM!HW55,SUM!IA55,SUM!IE55,SUM!HO55)</f>
        <v>0</v>
      </c>
      <c r="X44" s="91">
        <f>+SUM(SUM!HP55,SUM!HT55,SUM!HX55,SUM!IB55,SUM!IF55)</f>
        <v>0</v>
      </c>
      <c r="Y44" s="91">
        <f>+SUM(SUM!IM55,SUM!IQ55,SUM!IU55,SUM!IY55,SUM!II55)</f>
        <v>0</v>
      </c>
      <c r="Z44" s="91">
        <f>+SUM(SUM!IN55,SUM!IR55,SUM!IV55,SUM!IZ55,SUM!IJ55)</f>
        <v>0</v>
      </c>
      <c r="AA44" s="91">
        <f>+SUM(SUM!JG55,SUM!JK55,SUM!JO55,SUM!JS55,SUM!JC55)</f>
        <v>0</v>
      </c>
      <c r="AB44" s="91">
        <f>+SUM(SUM!JH55,SUM!JL55,SUM!JP55,SUM!JT55,SUM!JD55)</f>
        <v>0</v>
      </c>
      <c r="AC44" s="91">
        <f>+SUM(SUM!KA55)</f>
        <v>0</v>
      </c>
      <c r="AD44" s="91">
        <f>+SUM(SUM!KB55)</f>
        <v>0</v>
      </c>
      <c r="AE44" s="91">
        <f>+SUM(SUM!KC55)</f>
        <v>0</v>
      </c>
      <c r="AF44" s="91">
        <f>SUM((SUM!KF55,SUM!KI55,SUM!KL55,SUM!KO55,SUM!KR55))</f>
        <v>0</v>
      </c>
      <c r="AG44" s="91">
        <f>SUM(SUM!KU55,SUM!KZ55,SUM!LE55,SUM!LJ55)</f>
        <v>0</v>
      </c>
      <c r="AH44" s="91">
        <f>SUM(SUM!KV55,SUM!LA55,SUM!LF55,SUM!LK55)</f>
        <v>0</v>
      </c>
      <c r="AI44" s="91">
        <f>SUM(SUM!KW55,SUM!LB55,SUM!LG55,SUM!LL55)</f>
        <v>0</v>
      </c>
      <c r="AJ44" s="91">
        <f>SUM(SUM!LO55,SUM!LT55,SUM!LY55,SUM!MD55,SUM!MI55,SUM!MN55,SUM!MS55)</f>
        <v>0</v>
      </c>
      <c r="AK44" s="91">
        <f>SUM(SUM!LP55,SUM!LU55,SUM!LZ55,SUM!ME55,SUM!MJ55,SUM!MO55,SUM!MT55)</f>
        <v>0</v>
      </c>
      <c r="AL44" s="91">
        <f>SUM(SUM!LQ55,SUM!LV55,SUM!MA55,SUM!MF55,SUM!MK55,SUM!MP55,SUM!MU55)</f>
        <v>0</v>
      </c>
      <c r="AM44" s="91">
        <f>SUM(SUM!MY55,SUM!NB55)</f>
        <v>0</v>
      </c>
      <c r="AN44" s="91"/>
      <c r="AO44" s="91">
        <f>+SUM(SUM!AM55,SUM!AQ55)</f>
        <v>0</v>
      </c>
      <c r="AP44" s="91">
        <f>+SUM(SUM!AN55,SUM!AR55)</f>
        <v>0</v>
      </c>
      <c r="AQ44" s="91">
        <f>+SUM!AU55</f>
        <v>0</v>
      </c>
      <c r="AR44" s="91">
        <f>+SUM!AV55</f>
        <v>0</v>
      </c>
      <c r="AS44" s="91">
        <f>+SUM!GR55</f>
        <v>336</v>
      </c>
      <c r="AT44" s="91">
        <f>+SUM!GS55</f>
        <v>312</v>
      </c>
      <c r="AU44" s="91">
        <f>+SUM(SUM!HK55)</f>
        <v>0</v>
      </c>
      <c r="AV44" s="91">
        <f>+SUM(SUM!HL55)</f>
        <v>304</v>
      </c>
      <c r="AW44" s="91">
        <f>+SUM(SUM!FP55)</f>
        <v>162</v>
      </c>
      <c r="AX44" s="91">
        <f>+SUM(SUM!FQ55)</f>
        <v>129</v>
      </c>
      <c r="AY44" s="91">
        <f>+SUM(SUM!GL55)</f>
        <v>80</v>
      </c>
      <c r="AZ44" s="91">
        <f>+SUM(SUM!GM55)</f>
        <v>72</v>
      </c>
      <c r="BA44" s="91">
        <f>+SUM(SUM!GN55)</f>
        <v>80</v>
      </c>
      <c r="BB44" s="91">
        <f>+SUM(SUM!GO55)</f>
        <v>72</v>
      </c>
      <c r="BC44" s="91">
        <f>+SUM(SUM!CS55,SUM!CW55)</f>
        <v>0</v>
      </c>
      <c r="BD44" s="91">
        <f>+SUM(SUM!CT55,SUM!CX55)</f>
        <v>0</v>
      </c>
      <c r="BE44" s="91">
        <f>+SUM(SUM!JW55)</f>
        <v>234</v>
      </c>
      <c r="BF44" s="91">
        <f>+SUM(SUM!JX55)</f>
        <v>240</v>
      </c>
      <c r="BG44" s="91">
        <f>+SUM(SUM!BX55,SUM!CB55)</f>
        <v>0</v>
      </c>
      <c r="BH44" s="91">
        <f>+SUM(SUM!BY55,SUM!CC55)</f>
        <v>0</v>
      </c>
      <c r="BI44" s="91">
        <f>+SUM(SUM!CD55)</f>
        <v>0</v>
      </c>
      <c r="BJ44" s="91">
        <f>+SUM(SUM!ET55)</f>
        <v>0</v>
      </c>
      <c r="BK44" s="91">
        <f>+SUM(SUM!EU55)</f>
        <v>0</v>
      </c>
      <c r="BL44" s="91">
        <f>+SUM(SUM!EV55)</f>
        <v>0</v>
      </c>
      <c r="BM44" s="91">
        <f>+SUM(SUM!EW55)</f>
        <v>0</v>
      </c>
      <c r="BN44" s="91"/>
      <c r="BO44" s="91">
        <f t="shared" si="5"/>
        <v>333.6</v>
      </c>
      <c r="BP44" s="91">
        <f t="shared" si="6"/>
        <v>300.60000000000002</v>
      </c>
      <c r="BQ44" s="91">
        <f t="shared" si="7"/>
        <v>204.8</v>
      </c>
      <c r="BR44" s="91">
        <f t="shared" si="8"/>
        <v>196.8</v>
      </c>
      <c r="BS44" s="91">
        <f t="shared" si="9"/>
        <v>204.8</v>
      </c>
      <c r="BT44" s="91">
        <f t="shared" si="10"/>
        <v>196.8</v>
      </c>
      <c r="BU44" s="91">
        <f t="shared" si="11"/>
        <v>0</v>
      </c>
      <c r="BV44" s="91">
        <f t="shared" si="12"/>
        <v>0</v>
      </c>
      <c r="BW44" s="91">
        <f t="shared" si="13"/>
        <v>124.8</v>
      </c>
      <c r="BX44" s="91">
        <f t="shared" si="14"/>
        <v>124.8</v>
      </c>
      <c r="BY44" s="91">
        <f t="shared" si="15"/>
        <v>124.8</v>
      </c>
      <c r="BZ44" s="91">
        <f t="shared" si="16"/>
        <v>156</v>
      </c>
      <c r="CA44" s="91">
        <f t="shared" si="17"/>
        <v>156</v>
      </c>
      <c r="CB44" s="91">
        <f t="shared" si="18"/>
        <v>31.2</v>
      </c>
      <c r="CC44" s="91">
        <f t="shared" si="19"/>
        <v>31.2</v>
      </c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</row>
    <row r="45" spans="1:115">
      <c r="A45" s="50" t="s">
        <v>159</v>
      </c>
      <c r="B45" s="91">
        <f t="shared" si="20"/>
        <v>3494.3999999999992</v>
      </c>
      <c r="C45" s="91">
        <f t="shared" si="4"/>
        <v>5224.3999999999996</v>
      </c>
      <c r="D45" s="91">
        <f>SUM(SUM!W56,SUM!AA56,SUM!AE56,SUM!AI56)</f>
        <v>546</v>
      </c>
      <c r="E45" s="91">
        <f>SUM(SUM!X56,SUM!AB56,SUM!AF56,SUM!AJ56)</f>
        <v>514.79999999999995</v>
      </c>
      <c r="F45" s="91">
        <f>+SUM(SUM!AY56,SUM!BD56,SUM!BN56,SUM!BS56,SUM!BI56)</f>
        <v>265.2</v>
      </c>
      <c r="G45" s="91">
        <f>+SUM(SUM!AZ56,SUM!BE56,SUM!BO56,SUM!BT56,SUM!BJ56)</f>
        <v>265.2</v>
      </c>
      <c r="H45" s="91">
        <f>+SUM(SUM!BA56,SUM!BF56,SUM!BP56,SUM!BU56,SUM!BK56)</f>
        <v>265.2</v>
      </c>
      <c r="I45" s="91">
        <f>+SUM(SUM!CG56,SUM!CK56,SUM!CO56)</f>
        <v>0</v>
      </c>
      <c r="J45" s="91">
        <f>+SUM(SUM!CH56,SUM!CL56,SUM!CP56)</f>
        <v>0</v>
      </c>
      <c r="K45" s="91">
        <f>SUM(SUM!DA56,SUM!DD56,SUM!DG56,SUM!DJ56,SUM!DM56)</f>
        <v>202.79999999999998</v>
      </c>
      <c r="L45" s="91">
        <f>+SUM(SUM!DP56,SUM!DV56,SUM!EB56,SUM!EH56,SUM!EN56)</f>
        <v>140.4</v>
      </c>
      <c r="M45" s="91">
        <f>+SUM(SUM!DQ56,SUM!DW56,SUM!EC56,SUM!EI56,SUM!EO56)</f>
        <v>140.4</v>
      </c>
      <c r="N45" s="91">
        <f>+SUM(SUM!DR56,SUM!DX56,SUM!ED56,SUM!EJ56,SUM!EP56)</f>
        <v>78</v>
      </c>
      <c r="O45" s="91">
        <f>+SUM(SUM!DS56,SUM!DY56,SUM!EE56,SUM!EK56,SUM!EQ56)</f>
        <v>78</v>
      </c>
      <c r="P45" s="91">
        <f>+SUM(SUM!EZ56,SUM!FD56,SUM!FH56,SUM!FL56)</f>
        <v>0</v>
      </c>
      <c r="Q45" s="91">
        <f>+SUM(SUM!FA56,SUM!FE56,SUM!FI56,SUM!FM56)</f>
        <v>0</v>
      </c>
      <c r="R45" s="91">
        <f>+SUM(SUM!FT56,SUM!FZ56,SUM!GF56)</f>
        <v>0</v>
      </c>
      <c r="S45" s="91">
        <f>+SUM(SUM!FU56,SUM!GA56,SUM!GG56)</f>
        <v>0</v>
      </c>
      <c r="T45" s="91">
        <f>+SUM(SUM!FV56,SUM!GB56,SUM!GH56)</f>
        <v>0</v>
      </c>
      <c r="U45" s="91">
        <f>+SUM(SUM!FW56,SUM!GC56,SUM!GI56)</f>
        <v>0</v>
      </c>
      <c r="V45" s="91">
        <f>+SUM(SUM!GV56,SUM!GY56,SUM!HB56,SUM!HE56,SUM!HH56)</f>
        <v>343.2</v>
      </c>
      <c r="W45" s="91">
        <f>+SUM(SUM!HS56,SUM!HW56,SUM!IA56,SUM!IE56,SUM!HO56)</f>
        <v>109.2</v>
      </c>
      <c r="X45" s="91">
        <f>+SUM(SUM!HP56,SUM!HT56,SUM!HX56,SUM!IB56,SUM!IF56)</f>
        <v>109.2</v>
      </c>
      <c r="Y45" s="91">
        <f>+SUM(SUM!IM56,SUM!IQ56,SUM!IU56,SUM!IY56,SUM!II56)</f>
        <v>109.2</v>
      </c>
      <c r="Z45" s="91">
        <f>+SUM(SUM!IN56,SUM!IR56,SUM!IV56,SUM!IZ56,SUM!IJ56)</f>
        <v>109.2</v>
      </c>
      <c r="AA45" s="91">
        <f>+SUM(SUM!JG56,SUM!JK56,SUM!JO56,SUM!JS56,SUM!JC56)</f>
        <v>109.2</v>
      </c>
      <c r="AB45" s="91">
        <f>+SUM(SUM!JH56,SUM!JL56,SUM!JP56,SUM!JT56,SUM!JD56)</f>
        <v>109.2</v>
      </c>
      <c r="AC45" s="91">
        <f>+SUM(SUM!KA56)</f>
        <v>0</v>
      </c>
      <c r="AD45" s="91">
        <f>+SUM(SUM!KB56)</f>
        <v>0</v>
      </c>
      <c r="AE45" s="91">
        <f>+SUM(SUM!KC56)</f>
        <v>0</v>
      </c>
      <c r="AF45" s="91">
        <f>SUM((SUM!KF56,SUM!KI56,SUM!KL56,SUM!KO56,SUM!KR56))</f>
        <v>0</v>
      </c>
      <c r="AG45" s="91">
        <f>SUM(SUM!KU56,SUM!KZ56,SUM!LE56,SUM!LJ56)</f>
        <v>0</v>
      </c>
      <c r="AH45" s="91">
        <f>SUM(SUM!KV56,SUM!LA56,SUM!LF56,SUM!LK56)</f>
        <v>0</v>
      </c>
      <c r="AI45" s="91">
        <f>SUM(SUM!KW56,SUM!LB56,SUM!LG56,SUM!LL56)</f>
        <v>0</v>
      </c>
      <c r="AJ45" s="91">
        <f>SUM(SUM!LO56,SUM!LT56,SUM!LY56,SUM!MD56,SUM!MI56,SUM!MN56,SUM!MS56)</f>
        <v>0</v>
      </c>
      <c r="AK45" s="91">
        <f>SUM(SUM!LP56,SUM!LU56,SUM!LZ56,SUM!ME56,SUM!MJ56,SUM!MO56,SUM!MT56)</f>
        <v>0</v>
      </c>
      <c r="AL45" s="91">
        <f>SUM(SUM!LQ56,SUM!LV56,SUM!MA56,SUM!MF56,SUM!MK56,SUM!MP56,SUM!MU56)</f>
        <v>0</v>
      </c>
      <c r="AM45" s="91">
        <f>SUM(SUM!MY56,SUM!NB56)</f>
        <v>0</v>
      </c>
      <c r="AN45" s="91"/>
      <c r="AO45" s="91">
        <f>+SUM(SUM!AM56,SUM!AQ56)</f>
        <v>0</v>
      </c>
      <c r="AP45" s="91">
        <f>+SUM(SUM!AN56,SUM!AR56)</f>
        <v>0</v>
      </c>
      <c r="AQ45" s="91">
        <f>+SUM!AU56</f>
        <v>0</v>
      </c>
      <c r="AR45" s="91">
        <f>+SUM!AV56</f>
        <v>0</v>
      </c>
      <c r="AS45" s="91">
        <f>+SUM!GR56</f>
        <v>336</v>
      </c>
      <c r="AT45" s="91">
        <f>+SUM!GS56</f>
        <v>364</v>
      </c>
      <c r="AU45" s="91">
        <f>+SUM(SUM!HK56)</f>
        <v>0</v>
      </c>
      <c r="AV45" s="91">
        <f>+SUM(SUM!HL56)</f>
        <v>0</v>
      </c>
      <c r="AW45" s="91">
        <f>+SUM(SUM!FP56)</f>
        <v>0</v>
      </c>
      <c r="AX45" s="91">
        <f>+SUM(SUM!FQ56)</f>
        <v>0</v>
      </c>
      <c r="AY45" s="91">
        <f>+SUM(SUM!GL56)</f>
        <v>0</v>
      </c>
      <c r="AZ45" s="91">
        <f>+SUM(SUM!GM56)</f>
        <v>0</v>
      </c>
      <c r="BA45" s="91">
        <f>+SUM(SUM!GN56)</f>
        <v>0</v>
      </c>
      <c r="BB45" s="91">
        <f>+SUM(SUM!GO56)</f>
        <v>0</v>
      </c>
      <c r="BC45" s="91">
        <f>+SUM(SUM!CS56,SUM!CW56)</f>
        <v>0</v>
      </c>
      <c r="BD45" s="91">
        <f>+SUM(SUM!CT56,SUM!CX56)</f>
        <v>0</v>
      </c>
      <c r="BE45" s="91">
        <f>+SUM(SUM!JW56)</f>
        <v>520</v>
      </c>
      <c r="BF45" s="91">
        <f>+SUM(SUM!JX56)</f>
        <v>510</v>
      </c>
      <c r="BG45" s="91">
        <f>+SUM(SUM!BX56,SUM!CB56)</f>
        <v>0</v>
      </c>
      <c r="BH45" s="91">
        <f>+SUM(SUM!BY56,SUM!CC56)</f>
        <v>0</v>
      </c>
      <c r="BI45" s="91">
        <f>+SUM(SUM!CD56)</f>
        <v>0</v>
      </c>
      <c r="BJ45" s="91">
        <f>+SUM(SUM!ET56)</f>
        <v>0</v>
      </c>
      <c r="BK45" s="91">
        <f>+SUM(SUM!EU56)</f>
        <v>0</v>
      </c>
      <c r="BL45" s="91">
        <f>+SUM(SUM!EV56)</f>
        <v>0</v>
      </c>
      <c r="BM45" s="91">
        <f>+SUM(SUM!EW56)</f>
        <v>0</v>
      </c>
      <c r="BN45" s="91"/>
      <c r="BO45" s="91">
        <f t="shared" si="5"/>
        <v>0</v>
      </c>
      <c r="BP45" s="91">
        <f t="shared" si="6"/>
        <v>0</v>
      </c>
      <c r="BQ45" s="91">
        <f t="shared" si="7"/>
        <v>0</v>
      </c>
      <c r="BR45" s="91">
        <f t="shared" si="8"/>
        <v>0</v>
      </c>
      <c r="BS45" s="91">
        <f t="shared" si="9"/>
        <v>0</v>
      </c>
      <c r="BT45" s="91">
        <f t="shared" si="10"/>
        <v>0</v>
      </c>
      <c r="BU45" s="91">
        <f t="shared" si="11"/>
        <v>0</v>
      </c>
      <c r="BV45" s="91">
        <f t="shared" si="12"/>
        <v>0</v>
      </c>
      <c r="BW45" s="91">
        <f t="shared" si="13"/>
        <v>265.2</v>
      </c>
      <c r="BX45" s="91">
        <f t="shared" si="14"/>
        <v>265.2</v>
      </c>
      <c r="BY45" s="91">
        <f t="shared" si="15"/>
        <v>265.2</v>
      </c>
      <c r="BZ45" s="91">
        <f t="shared" si="16"/>
        <v>140.4</v>
      </c>
      <c r="CA45" s="91">
        <f t="shared" si="17"/>
        <v>140.4</v>
      </c>
      <c r="CB45" s="91">
        <f t="shared" si="18"/>
        <v>78</v>
      </c>
      <c r="CC45" s="91">
        <f t="shared" si="19"/>
        <v>78</v>
      </c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</row>
    <row r="46" spans="1:115">
      <c r="A46" s="50" t="s">
        <v>160</v>
      </c>
      <c r="B46" s="91">
        <f t="shared" si="20"/>
        <v>936</v>
      </c>
      <c r="C46" s="91">
        <f t="shared" si="4"/>
        <v>3668</v>
      </c>
      <c r="D46" s="91">
        <f>SUM(SUM!W57,SUM!AA57,SUM!AE57,SUM!AI57)</f>
        <v>31.2</v>
      </c>
      <c r="E46" s="91">
        <f>SUM(SUM!X57,SUM!AB57,SUM!AF57,SUM!AJ57)</f>
        <v>31.2</v>
      </c>
      <c r="F46" s="91">
        <f>+SUM(SUM!AY57,SUM!BD57,SUM!BN57,SUM!BS57,SUM!BI57)</f>
        <v>0</v>
      </c>
      <c r="G46" s="91">
        <f>+SUM(SUM!AZ57,SUM!BE57,SUM!BO57,SUM!BT57,SUM!BJ57)</f>
        <v>0</v>
      </c>
      <c r="H46" s="91">
        <f>+SUM(SUM!BA57,SUM!BF57,SUM!BP57,SUM!BU57,SUM!BK57)</f>
        <v>0</v>
      </c>
      <c r="I46" s="91">
        <f>+SUM(SUM!CG57,SUM!CK57,SUM!CO57)</f>
        <v>0</v>
      </c>
      <c r="J46" s="91">
        <f>+SUM(SUM!CH57,SUM!CL57,SUM!CP57)</f>
        <v>0</v>
      </c>
      <c r="K46" s="91">
        <f>SUM(SUM!DA57,SUM!DD57,SUM!DG57,SUM!DJ57,SUM!DM57)</f>
        <v>15.6</v>
      </c>
      <c r="L46" s="91">
        <f>+SUM(SUM!DP57,SUM!DV57,SUM!EB57,SUM!EH57,SUM!EN57)</f>
        <v>0</v>
      </c>
      <c r="M46" s="91">
        <f>+SUM(SUM!DQ57,SUM!DW57,SUM!EC57,SUM!EI57,SUM!EO57)</f>
        <v>0</v>
      </c>
      <c r="N46" s="91">
        <f>+SUM(SUM!DR57,SUM!DX57,SUM!ED57,SUM!EJ57,SUM!EP57)</f>
        <v>0</v>
      </c>
      <c r="O46" s="91">
        <f>+SUM(SUM!DS57,SUM!DY57,SUM!EE57,SUM!EK57,SUM!EQ57)</f>
        <v>0</v>
      </c>
      <c r="P46" s="91">
        <f>+SUM(SUM!EZ57,SUM!FD57,SUM!FH57,SUM!FL57)</f>
        <v>0</v>
      </c>
      <c r="Q46" s="91">
        <f>+SUM(SUM!FA57,SUM!FE57,SUM!FI57,SUM!FM57)</f>
        <v>0</v>
      </c>
      <c r="R46" s="91">
        <f>+SUM(SUM!FT57,SUM!FZ57,SUM!GF57)</f>
        <v>156</v>
      </c>
      <c r="S46" s="91">
        <f>+SUM(SUM!FU57,SUM!GA57,SUM!GG57)</f>
        <v>156</v>
      </c>
      <c r="T46" s="91">
        <f>+SUM(SUM!FV57,SUM!GB57,SUM!GH57)</f>
        <v>156</v>
      </c>
      <c r="U46" s="91">
        <f>+SUM(SUM!FW57,SUM!GC57,SUM!GI57)</f>
        <v>156</v>
      </c>
      <c r="V46" s="91">
        <f>+SUM(SUM!GV57,SUM!GY57,SUM!HB57,SUM!HE57,SUM!HH57)</f>
        <v>234</v>
      </c>
      <c r="W46" s="91">
        <f>+SUM(SUM!HS57,SUM!HW57,SUM!IA57,SUM!IE57,SUM!HO57)</f>
        <v>0</v>
      </c>
      <c r="X46" s="91">
        <f>+SUM(SUM!HP57,SUM!HT57,SUM!HX57,SUM!IB57,SUM!IF57)</f>
        <v>0</v>
      </c>
      <c r="Y46" s="91">
        <f>+SUM(SUM!IM57,SUM!IQ57,SUM!IU57,SUM!IY57,SUM!II57)</f>
        <v>0</v>
      </c>
      <c r="Z46" s="91">
        <f>+SUM(SUM!IN57,SUM!IR57,SUM!IV57,SUM!IZ57,SUM!IJ57)</f>
        <v>0</v>
      </c>
      <c r="AA46" s="91">
        <f>+SUM(SUM!JG57,SUM!JK57,SUM!JO57,SUM!JS57,SUM!JC57)</f>
        <v>0</v>
      </c>
      <c r="AB46" s="91">
        <f>+SUM(SUM!JH57,SUM!JL57,SUM!JP57,SUM!JT57,SUM!JD57)</f>
        <v>0</v>
      </c>
      <c r="AC46" s="91">
        <f>+SUM(SUM!KA57)</f>
        <v>0</v>
      </c>
      <c r="AD46" s="91">
        <f>+SUM(SUM!KB57)</f>
        <v>0</v>
      </c>
      <c r="AE46" s="91">
        <f>+SUM(SUM!KC57)</f>
        <v>0</v>
      </c>
      <c r="AF46" s="91">
        <f>SUM((SUM!KF57,SUM!KI57,SUM!KL57,SUM!KO57,SUM!KR57))</f>
        <v>0</v>
      </c>
      <c r="AG46" s="91">
        <f>SUM(SUM!KU57,SUM!KZ57,SUM!LE57,SUM!LJ57)</f>
        <v>0</v>
      </c>
      <c r="AH46" s="91">
        <f>SUM(SUM!KV57,SUM!LA57,SUM!LF57,SUM!LK57)</f>
        <v>0</v>
      </c>
      <c r="AI46" s="91">
        <f>SUM(SUM!KW57,SUM!LB57,SUM!LG57,SUM!LL57)</f>
        <v>0</v>
      </c>
      <c r="AJ46" s="91">
        <f>SUM(SUM!LO57,SUM!LT57,SUM!LY57,SUM!MD57,SUM!MI57,SUM!MN57,SUM!MS57)</f>
        <v>0</v>
      </c>
      <c r="AK46" s="91">
        <f>SUM(SUM!LP57,SUM!LU57,SUM!LZ57,SUM!ME57,SUM!MJ57,SUM!MO57,SUM!MT57)</f>
        <v>0</v>
      </c>
      <c r="AL46" s="91">
        <f>SUM(SUM!LQ57,SUM!LV57,SUM!MA57,SUM!MF57,SUM!MK57,SUM!MP57,SUM!MU57)</f>
        <v>0</v>
      </c>
      <c r="AM46" s="91">
        <f>SUM(SUM!MY57,SUM!NB57)</f>
        <v>0</v>
      </c>
      <c r="AN46" s="91"/>
      <c r="AO46" s="91">
        <f>+SUM(SUM!AM57,SUM!AQ57)</f>
        <v>0</v>
      </c>
      <c r="AP46" s="91">
        <f>+SUM(SUM!AN57,SUM!AR57)</f>
        <v>0</v>
      </c>
      <c r="AQ46" s="91">
        <f>+SUM!AU57</f>
        <v>0</v>
      </c>
      <c r="AR46" s="91">
        <f>+SUM!AV57</f>
        <v>0</v>
      </c>
      <c r="AS46" s="91">
        <f>+SUM!GR57</f>
        <v>336</v>
      </c>
      <c r="AT46" s="91">
        <f>+SUM!GS57</f>
        <v>312</v>
      </c>
      <c r="AU46" s="91">
        <f>+SUM(SUM!HK57)</f>
        <v>0</v>
      </c>
      <c r="AV46" s="91">
        <f>+SUM(SUM!HL57)</f>
        <v>456</v>
      </c>
      <c r="AW46" s="91">
        <f>+SUM(SUM!FP57)</f>
        <v>0</v>
      </c>
      <c r="AX46" s="91">
        <f>+SUM(SUM!FQ57)</f>
        <v>0</v>
      </c>
      <c r="AY46" s="91">
        <f>+SUM(SUM!GL57)</f>
        <v>200</v>
      </c>
      <c r="AZ46" s="91">
        <f>+SUM(SUM!GM57)</f>
        <v>252</v>
      </c>
      <c r="BA46" s="91">
        <f>+SUM(SUM!GN57)</f>
        <v>200</v>
      </c>
      <c r="BB46" s="91">
        <f>+SUM(SUM!GO57)</f>
        <v>252</v>
      </c>
      <c r="BC46" s="91">
        <f>+SUM(SUM!CS57,SUM!CW57)</f>
        <v>0</v>
      </c>
      <c r="BD46" s="91">
        <f>+SUM(SUM!CT57,SUM!CX57)</f>
        <v>0</v>
      </c>
      <c r="BE46" s="91">
        <f>+SUM(SUM!JW57)</f>
        <v>364</v>
      </c>
      <c r="BF46" s="91">
        <f>+SUM(SUM!JX57)</f>
        <v>360</v>
      </c>
      <c r="BG46" s="91">
        <f>+SUM(SUM!BX57,SUM!CB57)</f>
        <v>0</v>
      </c>
      <c r="BH46" s="91">
        <f>+SUM(SUM!BY57,SUM!CC57)</f>
        <v>0</v>
      </c>
      <c r="BI46" s="91">
        <f>+SUM(SUM!CD57)</f>
        <v>0</v>
      </c>
      <c r="BJ46" s="91">
        <f>+SUM(SUM!ET57)</f>
        <v>0</v>
      </c>
      <c r="BK46" s="91">
        <f>+SUM(SUM!EU57)</f>
        <v>0</v>
      </c>
      <c r="BL46" s="91">
        <f>+SUM(SUM!EV57)</f>
        <v>0</v>
      </c>
      <c r="BM46" s="91">
        <f>+SUM(SUM!EW57)</f>
        <v>0</v>
      </c>
      <c r="BN46" s="91"/>
      <c r="BO46" s="91">
        <f t="shared" si="5"/>
        <v>0</v>
      </c>
      <c r="BP46" s="91">
        <f t="shared" si="6"/>
        <v>0</v>
      </c>
      <c r="BQ46" s="91">
        <f t="shared" si="7"/>
        <v>356</v>
      </c>
      <c r="BR46" s="91">
        <f t="shared" si="8"/>
        <v>408</v>
      </c>
      <c r="BS46" s="91">
        <f t="shared" si="9"/>
        <v>356</v>
      </c>
      <c r="BT46" s="91">
        <f t="shared" si="10"/>
        <v>408</v>
      </c>
      <c r="BU46" s="91">
        <f t="shared" si="11"/>
        <v>0</v>
      </c>
      <c r="BV46" s="91">
        <f t="shared" si="12"/>
        <v>0</v>
      </c>
      <c r="BW46" s="91">
        <f t="shared" si="13"/>
        <v>0</v>
      </c>
      <c r="BX46" s="91">
        <f t="shared" si="14"/>
        <v>0</v>
      </c>
      <c r="BY46" s="91">
        <f t="shared" si="15"/>
        <v>0</v>
      </c>
      <c r="BZ46" s="91">
        <f>+L46+BJ46</f>
        <v>0</v>
      </c>
      <c r="CA46" s="91">
        <f t="shared" si="17"/>
        <v>0</v>
      </c>
      <c r="CB46" s="91">
        <f t="shared" si="18"/>
        <v>0</v>
      </c>
      <c r="CC46" s="91">
        <f t="shared" si="19"/>
        <v>0</v>
      </c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</row>
    <row r="47" spans="1:115">
      <c r="A47" s="50" t="s">
        <v>161</v>
      </c>
      <c r="B47" s="91">
        <f t="shared" si="20"/>
        <v>5148</v>
      </c>
      <c r="C47" s="91">
        <f t="shared" si="4"/>
        <v>5796</v>
      </c>
      <c r="D47" s="91">
        <f>SUM(SUM!W58,SUM!AA58,SUM!AE58,SUM!AI58)</f>
        <v>967.2</v>
      </c>
      <c r="E47" s="91">
        <f>SUM(SUM!X58,SUM!AB58,SUM!AF58,SUM!AJ58)</f>
        <v>936</v>
      </c>
      <c r="F47" s="91">
        <f>+SUM(SUM!AY58,SUM!BD58,SUM!BN58,SUM!BS58,SUM!BI58)</f>
        <v>343.2</v>
      </c>
      <c r="G47" s="91">
        <f>+SUM(SUM!AZ58,SUM!BE58,SUM!BO58,SUM!BT58,SUM!BJ58)</f>
        <v>265.2</v>
      </c>
      <c r="H47" s="91">
        <f>+SUM(SUM!BA58,SUM!BF58,SUM!BP58,SUM!BU58,SUM!BK58)</f>
        <v>265.2</v>
      </c>
      <c r="I47" s="91">
        <f>+SUM(SUM!CG58,SUM!CK58,SUM!CO58)</f>
        <v>0</v>
      </c>
      <c r="J47" s="91">
        <f>+SUM(SUM!CH58,SUM!CL58,SUM!CP58)</f>
        <v>0</v>
      </c>
      <c r="K47" s="91">
        <f>SUM(SUM!DA58,SUM!DD58,SUM!DG58,SUM!DJ58,SUM!DM58)</f>
        <v>358.8</v>
      </c>
      <c r="L47" s="91">
        <f>+SUM(SUM!DP58,SUM!DV58,SUM!EB58,SUM!EH58,SUM!EN58)</f>
        <v>343.2</v>
      </c>
      <c r="M47" s="91">
        <f>+SUM(SUM!DQ58,SUM!DW58,SUM!EC58,SUM!EI58,SUM!EO58)</f>
        <v>343.2</v>
      </c>
      <c r="N47" s="91">
        <f>+SUM(SUM!DR58,SUM!DX58,SUM!ED58,SUM!EJ58,SUM!EP58)</f>
        <v>31.2</v>
      </c>
      <c r="O47" s="91">
        <f>+SUM(SUM!DS58,SUM!DY58,SUM!EE58,SUM!EK58,SUM!EQ58)</f>
        <v>31.2</v>
      </c>
      <c r="P47" s="91">
        <f>+SUM(SUM!EZ58,SUM!FD58,SUM!FH58,SUM!FL58)</f>
        <v>0</v>
      </c>
      <c r="Q47" s="91">
        <f>+SUM(SUM!FA58,SUM!FE58,SUM!FI58,SUM!FM58)</f>
        <v>0</v>
      </c>
      <c r="R47" s="91">
        <f>+SUM(SUM!FT58,SUM!FZ58,SUM!GF58)</f>
        <v>78</v>
      </c>
      <c r="S47" s="91">
        <f>+SUM(SUM!FU58,SUM!GA58,SUM!GG58)</f>
        <v>78</v>
      </c>
      <c r="T47" s="91">
        <f>+SUM(SUM!FV58,SUM!GB58,SUM!GH58)</f>
        <v>78</v>
      </c>
      <c r="U47" s="91">
        <f>+SUM(SUM!FW58,SUM!GC58,SUM!GI58)</f>
        <v>78</v>
      </c>
      <c r="V47" s="91">
        <f>+SUM(SUM!GV58,SUM!GY58,SUM!HB58,SUM!HE58,SUM!HH58)</f>
        <v>951.59999999999991</v>
      </c>
      <c r="W47" s="91">
        <f>+SUM(SUM!HS58,SUM!HW58,SUM!IA58,SUM!IE58,SUM!HO58)</f>
        <v>0</v>
      </c>
      <c r="X47" s="91">
        <f>+SUM(SUM!HP58,SUM!HT58,SUM!HX58,SUM!IB58,SUM!IF58)</f>
        <v>0</v>
      </c>
      <c r="Y47" s="91">
        <f>+SUM(SUM!IM58,SUM!IQ58,SUM!IU58,SUM!IY58,SUM!II58)</f>
        <v>0</v>
      </c>
      <c r="Z47" s="91">
        <f>+SUM(SUM!IN58,SUM!IR58,SUM!IV58,SUM!IZ58,SUM!IJ58)</f>
        <v>0</v>
      </c>
      <c r="AA47" s="91">
        <f>+SUM(SUM!JG58,SUM!JK58,SUM!JO58,SUM!JS58,SUM!JC58)</f>
        <v>0</v>
      </c>
      <c r="AB47" s="91">
        <f>+SUM(SUM!JH58,SUM!JL58,SUM!JP58,SUM!JT58,SUM!JD58)</f>
        <v>0</v>
      </c>
      <c r="AC47" s="91">
        <f>+SUM(SUM!KA58)</f>
        <v>0</v>
      </c>
      <c r="AD47" s="91">
        <f>+SUM(SUM!KB58)</f>
        <v>0</v>
      </c>
      <c r="AE47" s="91">
        <f>+SUM(SUM!KC58)</f>
        <v>0</v>
      </c>
      <c r="AF47" s="91">
        <f>SUM((SUM!KF58,SUM!KI58,SUM!KL58,SUM!KO58,SUM!KR58))</f>
        <v>0</v>
      </c>
      <c r="AG47" s="91">
        <f>SUM(SUM!KU58,SUM!KZ58,SUM!LE58,SUM!LJ58)</f>
        <v>0</v>
      </c>
      <c r="AH47" s="91">
        <f>SUM(SUM!KV58,SUM!LA58,SUM!LF58,SUM!LK58)</f>
        <v>0</v>
      </c>
      <c r="AI47" s="91">
        <f>SUM(SUM!KW58,SUM!LB58,SUM!LG58,SUM!LL58)</f>
        <v>0</v>
      </c>
      <c r="AJ47" s="91">
        <f>SUM(SUM!LO58,SUM!LT58,SUM!LY58,SUM!MD58,SUM!MI58,SUM!MN58,SUM!MS58)</f>
        <v>0</v>
      </c>
      <c r="AK47" s="91">
        <f>SUM(SUM!LP58,SUM!LU58,SUM!LZ58,SUM!ME58,SUM!MJ58,SUM!MO58,SUM!MT58)</f>
        <v>0</v>
      </c>
      <c r="AL47" s="91">
        <f>SUM(SUM!LQ58,SUM!LV58,SUM!MA58,SUM!MF58,SUM!MK58,SUM!MP58,SUM!MU58)</f>
        <v>0</v>
      </c>
      <c r="AM47" s="91">
        <f>SUM(SUM!MY58,SUM!NB58)</f>
        <v>0</v>
      </c>
      <c r="AN47" s="91"/>
      <c r="AO47" s="91">
        <f>+SUM(SUM!AM58,SUM!AQ58)</f>
        <v>0</v>
      </c>
      <c r="AP47" s="91">
        <f>+SUM(SUM!AN58,SUM!AR58)</f>
        <v>0</v>
      </c>
      <c r="AQ47" s="91">
        <f>+SUM!AU58</f>
        <v>0</v>
      </c>
      <c r="AR47" s="91">
        <f>+SUM!AV58</f>
        <v>0</v>
      </c>
      <c r="AS47" s="91">
        <f>+SUM!GR58</f>
        <v>336</v>
      </c>
      <c r="AT47" s="91">
        <f>+SUM!GS58</f>
        <v>312</v>
      </c>
      <c r="AU47" s="91">
        <f>+SUM(SUM!HK58)</f>
        <v>0</v>
      </c>
      <c r="AV47" s="91">
        <f>+SUM(SUM!HL58)</f>
        <v>0</v>
      </c>
      <c r="AW47" s="91">
        <f>+SUM(SUM!FP58)</f>
        <v>0</v>
      </c>
      <c r="AX47" s="91">
        <f>+SUM(SUM!FQ58)</f>
        <v>0</v>
      </c>
      <c r="AY47" s="91">
        <f>+SUM(SUM!GL58)</f>
        <v>0</v>
      </c>
      <c r="AZ47" s="91">
        <f>+SUM(SUM!GM58)</f>
        <v>0</v>
      </c>
      <c r="BA47" s="91">
        <f>+SUM(SUM!GN58)</f>
        <v>0</v>
      </c>
      <c r="BB47" s="91">
        <f>+SUM(SUM!GO58)</f>
        <v>0</v>
      </c>
      <c r="BC47" s="91">
        <f>+SUM(SUM!CS58,SUM!CW58)</f>
        <v>0</v>
      </c>
      <c r="BD47" s="91">
        <f>+SUM(SUM!CT58,SUM!CX58)</f>
        <v>0</v>
      </c>
      <c r="BE47" s="91">
        <f>+SUM(SUM!JW58)</f>
        <v>0</v>
      </c>
      <c r="BF47" s="91">
        <f>+SUM(SUM!JX58)</f>
        <v>0</v>
      </c>
      <c r="BG47" s="91">
        <f>+SUM(SUM!BX58,SUM!CB58)</f>
        <v>0</v>
      </c>
      <c r="BH47" s="91">
        <f>+SUM(SUM!BY58,SUM!CC58)</f>
        <v>0</v>
      </c>
      <c r="BI47" s="91">
        <f>+SUM(SUM!CD58)</f>
        <v>0</v>
      </c>
      <c r="BJ47" s="91">
        <f>+SUM(SUM!ET58)</f>
        <v>0</v>
      </c>
      <c r="BK47" s="91">
        <f>+SUM(SUM!EU58)</f>
        <v>0</v>
      </c>
      <c r="BL47" s="91">
        <f>+SUM(SUM!EV58)</f>
        <v>0</v>
      </c>
      <c r="BM47" s="91">
        <f>+SUM(SUM!EW58)</f>
        <v>0</v>
      </c>
      <c r="BN47" s="91"/>
      <c r="BO47" s="91">
        <f t="shared" si="5"/>
        <v>0</v>
      </c>
      <c r="BP47" s="91">
        <f t="shared" si="6"/>
        <v>0</v>
      </c>
      <c r="BQ47" s="91">
        <f t="shared" si="7"/>
        <v>78</v>
      </c>
      <c r="BR47" s="91">
        <f t="shared" si="8"/>
        <v>78</v>
      </c>
      <c r="BS47" s="91">
        <f t="shared" si="9"/>
        <v>78</v>
      </c>
      <c r="BT47" s="91">
        <f t="shared" si="10"/>
        <v>78</v>
      </c>
      <c r="BU47" s="91">
        <f t="shared" si="11"/>
        <v>0</v>
      </c>
      <c r="BV47" s="91">
        <f t="shared" si="12"/>
        <v>0</v>
      </c>
      <c r="BW47" s="91">
        <f t="shared" si="13"/>
        <v>343.2</v>
      </c>
      <c r="BX47" s="91">
        <f t="shared" si="14"/>
        <v>265.2</v>
      </c>
      <c r="BY47" s="91">
        <f t="shared" si="15"/>
        <v>265.2</v>
      </c>
      <c r="BZ47" s="91">
        <f t="shared" si="16"/>
        <v>343.2</v>
      </c>
      <c r="CA47" s="91">
        <f t="shared" si="17"/>
        <v>343.2</v>
      </c>
      <c r="CB47" s="91">
        <f t="shared" si="18"/>
        <v>31.2</v>
      </c>
      <c r="CC47" s="91">
        <f t="shared" si="19"/>
        <v>31.2</v>
      </c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</row>
    <row r="48" spans="1:115">
      <c r="A48" s="50" t="s">
        <v>162</v>
      </c>
      <c r="B48" s="91">
        <f t="shared" si="20"/>
        <v>5257.2</v>
      </c>
      <c r="C48" s="91">
        <f t="shared" si="4"/>
        <v>8009.2</v>
      </c>
      <c r="D48" s="91">
        <f>SUM(SUM!W59,SUM!AA59,SUM!AE59,SUM!AI59)</f>
        <v>202.8</v>
      </c>
      <c r="E48" s="91">
        <f>SUM(SUM!X59,SUM!AB59,SUM!AF59,SUM!AJ59)</f>
        <v>202.8</v>
      </c>
      <c r="F48" s="91">
        <f>+SUM(SUM!AY59,SUM!BD59,SUM!BN59,SUM!BS59,SUM!BI59)</f>
        <v>343.2</v>
      </c>
      <c r="G48" s="91">
        <f>+SUM(SUM!AZ59,SUM!BE59,SUM!BO59,SUM!BT59,SUM!BJ59)</f>
        <v>436.8</v>
      </c>
      <c r="H48" s="91">
        <f>+SUM(SUM!BA59,SUM!BF59,SUM!BP59,SUM!BU59,SUM!BK59)</f>
        <v>421.2</v>
      </c>
      <c r="I48" s="91">
        <f>+SUM(SUM!CG59,SUM!CK59,SUM!CO59)</f>
        <v>0</v>
      </c>
      <c r="J48" s="91">
        <f>+SUM(SUM!CH59,SUM!CL59,SUM!CP59)</f>
        <v>0</v>
      </c>
      <c r="K48" s="91">
        <f>SUM(SUM!DA59,SUM!DD59,SUM!DG59,SUM!DJ59,SUM!DM59)</f>
        <v>202.79999999999998</v>
      </c>
      <c r="L48" s="91">
        <f>+SUM(SUM!DP59,SUM!DV59,SUM!EB59,SUM!EH59,SUM!EN59)</f>
        <v>0</v>
      </c>
      <c r="M48" s="91">
        <f>+SUM(SUM!DQ59,SUM!DW59,SUM!EC59,SUM!EI59,SUM!EO59)</f>
        <v>0</v>
      </c>
      <c r="N48" s="91">
        <f>+SUM(SUM!DR59,SUM!DX59,SUM!ED59,SUM!EJ59,SUM!EP59)</f>
        <v>124.8</v>
      </c>
      <c r="O48" s="91">
        <f>+SUM(SUM!DS59,SUM!DY59,SUM!EE59,SUM!EK59,SUM!EQ59)</f>
        <v>124.8</v>
      </c>
      <c r="P48" s="91">
        <f>+SUM(SUM!EZ59,SUM!FD59,SUM!FH59,SUM!FL59)</f>
        <v>0</v>
      </c>
      <c r="Q48" s="91">
        <f>+SUM(SUM!FA59,SUM!FE59,SUM!FI59,SUM!FM59)</f>
        <v>0</v>
      </c>
      <c r="R48" s="91">
        <f>+SUM(SUM!FT59,SUM!FZ59,SUM!GF59)</f>
        <v>171.6</v>
      </c>
      <c r="S48" s="91">
        <f>+SUM(SUM!FU59,SUM!GA59,SUM!GG59)</f>
        <v>171.6</v>
      </c>
      <c r="T48" s="91">
        <f>+SUM(SUM!FV59,SUM!GB59,SUM!GH59)</f>
        <v>171.6</v>
      </c>
      <c r="U48" s="91">
        <f>+SUM(SUM!FW59,SUM!GC59,SUM!GI59)</f>
        <v>171.6</v>
      </c>
      <c r="V48" s="91">
        <f>+SUM(SUM!GV59,SUM!GY59,SUM!HB59,SUM!HE59,SUM!HH59)</f>
        <v>592.79999999999995</v>
      </c>
      <c r="W48" s="91">
        <f>+SUM(SUM!HS59,SUM!HW59,SUM!IA59,SUM!IE59,SUM!HO59)</f>
        <v>358.8</v>
      </c>
      <c r="X48" s="91">
        <f>+SUM(SUM!HP59,SUM!HT59,SUM!HX59,SUM!IB59,SUM!IF59)</f>
        <v>296.39999999999998</v>
      </c>
      <c r="Y48" s="91">
        <f>+SUM(SUM!IM59,SUM!IQ59,SUM!IU59,SUM!IY59,SUM!II59)</f>
        <v>296.39999999999998</v>
      </c>
      <c r="Z48" s="91">
        <f>+SUM(SUM!IN59,SUM!IR59,SUM!IV59,SUM!IZ59,SUM!IJ59)</f>
        <v>296.39999999999998</v>
      </c>
      <c r="AA48" s="91">
        <f>+SUM(SUM!JG59,SUM!JK59,SUM!JO59,SUM!JS59,SUM!JC59)</f>
        <v>358.8</v>
      </c>
      <c r="AB48" s="91">
        <f>+SUM(SUM!JH59,SUM!JL59,SUM!JP59,SUM!JT59,SUM!JD59)</f>
        <v>312</v>
      </c>
      <c r="AC48" s="91">
        <f>+SUM(SUM!KA59)</f>
        <v>0</v>
      </c>
      <c r="AD48" s="91">
        <f>+SUM(SUM!KB59)</f>
        <v>0</v>
      </c>
      <c r="AE48" s="91">
        <f>+SUM(SUM!KC59)</f>
        <v>0</v>
      </c>
      <c r="AF48" s="91">
        <f>SUM((SUM!KF59,SUM!KI59,SUM!KL59,SUM!KO59,SUM!KR59))</f>
        <v>0</v>
      </c>
      <c r="AG48" s="91">
        <f>SUM(SUM!KU59,SUM!KZ59,SUM!LE59,SUM!LJ59)</f>
        <v>0</v>
      </c>
      <c r="AH48" s="91">
        <f>SUM(SUM!KV59,SUM!LA59,SUM!LF59,SUM!LK59)</f>
        <v>0</v>
      </c>
      <c r="AI48" s="91">
        <f>SUM(SUM!KW59,SUM!LB59,SUM!LG59,SUM!LL59)</f>
        <v>0</v>
      </c>
      <c r="AJ48" s="91">
        <f>SUM(SUM!LO59,SUM!LT59,SUM!LY59,SUM!MD59,SUM!MI59,SUM!MN59,SUM!MS59)</f>
        <v>0</v>
      </c>
      <c r="AK48" s="91">
        <f>SUM(SUM!LP59,SUM!LU59,SUM!LZ59,SUM!ME59,SUM!MJ59,SUM!MO59,SUM!MT59)</f>
        <v>0</v>
      </c>
      <c r="AL48" s="91">
        <f>SUM(SUM!LQ59,SUM!LV59,SUM!MA59,SUM!MF59,SUM!MK59,SUM!MP59,SUM!MU59)</f>
        <v>0</v>
      </c>
      <c r="AM48" s="91">
        <f>SUM(SUM!MY59,SUM!NB59)</f>
        <v>0</v>
      </c>
      <c r="AN48" s="91"/>
      <c r="AO48" s="91">
        <f>+SUM(SUM!AM59,SUM!AQ59)</f>
        <v>0</v>
      </c>
      <c r="AP48" s="91">
        <f>+SUM(SUM!AN59,SUM!AR59)</f>
        <v>0</v>
      </c>
      <c r="AQ48" s="91">
        <f>+SUM!AU59</f>
        <v>0</v>
      </c>
      <c r="AR48" s="91">
        <f>+SUM!AV59</f>
        <v>0</v>
      </c>
      <c r="AS48" s="91">
        <f>+SUM!GR59</f>
        <v>336</v>
      </c>
      <c r="AT48" s="91">
        <f>+SUM!GS59</f>
        <v>312</v>
      </c>
      <c r="AU48" s="91">
        <f>+SUM(SUM!HK59)</f>
        <v>0</v>
      </c>
      <c r="AV48" s="91">
        <f>+SUM(SUM!HL59)</f>
        <v>0</v>
      </c>
      <c r="AW48" s="91">
        <f>+SUM(SUM!FP59)</f>
        <v>0</v>
      </c>
      <c r="AX48" s="91">
        <f>+SUM(SUM!FQ59)</f>
        <v>0</v>
      </c>
      <c r="AY48" s="91">
        <f>+SUM(SUM!GL59)</f>
        <v>80</v>
      </c>
      <c r="AZ48" s="91">
        <f>+SUM(SUM!GM59)</f>
        <v>108</v>
      </c>
      <c r="BA48" s="91">
        <f>+SUM(SUM!GN59)</f>
        <v>80</v>
      </c>
      <c r="BB48" s="91">
        <f>+SUM(SUM!GO59)</f>
        <v>108</v>
      </c>
      <c r="BC48" s="91">
        <f>+SUM(SUM!CS59,SUM!CW59)</f>
        <v>0</v>
      </c>
      <c r="BD48" s="91">
        <f>+SUM(SUM!CT59,SUM!CX59)</f>
        <v>0</v>
      </c>
      <c r="BE48" s="91">
        <f>+SUM(SUM!JW59)</f>
        <v>858</v>
      </c>
      <c r="BF48" s="91">
        <f>+SUM(SUM!JX59)</f>
        <v>870</v>
      </c>
      <c r="BG48" s="91">
        <f>+SUM(SUM!BX59,SUM!CB59)</f>
        <v>0</v>
      </c>
      <c r="BH48" s="91">
        <f>+SUM(SUM!BY59,SUM!CC59)</f>
        <v>0</v>
      </c>
      <c r="BI48" s="91">
        <f>+SUM(SUM!CD59)</f>
        <v>0</v>
      </c>
      <c r="BJ48" s="91">
        <f>+SUM(SUM!ET59)</f>
        <v>0</v>
      </c>
      <c r="BK48" s="91">
        <f>+SUM(SUM!EU59)</f>
        <v>0</v>
      </c>
      <c r="BL48" s="91">
        <f>+SUM(SUM!EV59)</f>
        <v>0</v>
      </c>
      <c r="BM48" s="91">
        <f>+SUM(SUM!EW59)</f>
        <v>0</v>
      </c>
      <c r="BN48" s="91"/>
      <c r="BO48" s="91">
        <f t="shared" si="5"/>
        <v>0</v>
      </c>
      <c r="BP48" s="91">
        <f t="shared" si="6"/>
        <v>0</v>
      </c>
      <c r="BQ48" s="91">
        <f t="shared" si="7"/>
        <v>251.6</v>
      </c>
      <c r="BR48" s="91">
        <f t="shared" si="8"/>
        <v>279.60000000000002</v>
      </c>
      <c r="BS48" s="91">
        <f t="shared" si="9"/>
        <v>251.6</v>
      </c>
      <c r="BT48" s="91">
        <f t="shared" si="10"/>
        <v>279.60000000000002</v>
      </c>
      <c r="BU48" s="91">
        <f t="shared" si="11"/>
        <v>0</v>
      </c>
      <c r="BV48" s="91">
        <f t="shared" si="12"/>
        <v>0</v>
      </c>
      <c r="BW48" s="91">
        <f t="shared" si="13"/>
        <v>343.2</v>
      </c>
      <c r="BX48" s="91">
        <f t="shared" si="14"/>
        <v>436.8</v>
      </c>
      <c r="BY48" s="91">
        <f t="shared" si="15"/>
        <v>421.2</v>
      </c>
      <c r="BZ48" s="91">
        <f t="shared" si="16"/>
        <v>0</v>
      </c>
      <c r="CA48" s="91">
        <f t="shared" si="17"/>
        <v>0</v>
      </c>
      <c r="CB48" s="91">
        <f t="shared" si="18"/>
        <v>124.8</v>
      </c>
      <c r="CC48" s="91">
        <f t="shared" si="19"/>
        <v>124.8</v>
      </c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</row>
    <row r="49" spans="1:115">
      <c r="A49" s="50" t="s">
        <v>163</v>
      </c>
      <c r="B49" s="91">
        <f t="shared" si="20"/>
        <v>2121.6</v>
      </c>
      <c r="C49" s="91">
        <f t="shared" si="4"/>
        <v>4468.6000000000004</v>
      </c>
      <c r="D49" s="91">
        <f>SUM(SUM!W60,SUM!AA60,SUM!AE60,SUM!AI60)</f>
        <v>0</v>
      </c>
      <c r="E49" s="91">
        <f>SUM(SUM!X60,SUM!AB60,SUM!AF60,SUM!AJ60)</f>
        <v>0</v>
      </c>
      <c r="F49" s="91">
        <f>+SUM(SUM!AY60,SUM!BD60,SUM!BN60,SUM!BS60,SUM!BI60)</f>
        <v>0</v>
      </c>
      <c r="G49" s="91">
        <f>+SUM(SUM!AZ60,SUM!BE60,SUM!BO60,SUM!BT60,SUM!BJ60)</f>
        <v>0</v>
      </c>
      <c r="H49" s="91">
        <f>+SUM(SUM!BA60,SUM!BF60,SUM!BP60,SUM!BU60,SUM!BK60)</f>
        <v>0</v>
      </c>
      <c r="I49" s="91">
        <f>+SUM(SUM!CG60,SUM!CK60,SUM!CO60)</f>
        <v>0</v>
      </c>
      <c r="J49" s="91">
        <f>+SUM(SUM!CH60,SUM!CL60,SUM!CP60)</f>
        <v>0</v>
      </c>
      <c r="K49" s="91">
        <f>SUM(SUM!DA60,SUM!DD60,SUM!DG60,SUM!DJ60,SUM!DM60)</f>
        <v>0</v>
      </c>
      <c r="L49" s="91">
        <f>+SUM(SUM!DP60,SUM!DV60,SUM!EB60,SUM!EH60,SUM!EN60)</f>
        <v>265.2</v>
      </c>
      <c r="M49" s="91">
        <f>+SUM(SUM!DQ60,SUM!DW60,SUM!EC60,SUM!EI60,SUM!EO60)</f>
        <v>265.2</v>
      </c>
      <c r="N49" s="91">
        <f>+SUM(SUM!DR60,SUM!DX60,SUM!ED60,SUM!EJ60,SUM!EP60)</f>
        <v>0</v>
      </c>
      <c r="O49" s="91">
        <f>+SUM(SUM!DS60,SUM!DY60,SUM!EE60,SUM!EK60,SUM!EQ60)</f>
        <v>0</v>
      </c>
      <c r="P49" s="91">
        <f>+SUM(SUM!EZ60,SUM!FD60,SUM!FH60,SUM!FL60)</f>
        <v>156</v>
      </c>
      <c r="Q49" s="91">
        <f>+SUM(SUM!FA60,SUM!FE60,SUM!FI60,SUM!FM60)</f>
        <v>156</v>
      </c>
      <c r="R49" s="91">
        <f>+SUM(SUM!FT60,SUM!FZ60,SUM!GF60)</f>
        <v>0</v>
      </c>
      <c r="S49" s="91">
        <f>+SUM(SUM!FU60,SUM!GA60,SUM!GG60)</f>
        <v>0</v>
      </c>
      <c r="T49" s="91">
        <f>+SUM(SUM!FV60,SUM!GB60,SUM!GH60)</f>
        <v>0</v>
      </c>
      <c r="U49" s="91">
        <f>+SUM(SUM!FW60,SUM!GC60,SUM!GI60)</f>
        <v>0</v>
      </c>
      <c r="V49" s="91">
        <f>+SUM(SUM!GV60,SUM!GY60,SUM!HB60,SUM!HE60,SUM!HH60)</f>
        <v>0</v>
      </c>
      <c r="W49" s="91">
        <f>+SUM(SUM!HS60,SUM!HW60,SUM!IA60,SUM!IE60,SUM!HO60)</f>
        <v>218.39999999999998</v>
      </c>
      <c r="X49" s="91">
        <f>+SUM(SUM!HP60,SUM!HT60,SUM!HX60,SUM!IB60,SUM!IF60)</f>
        <v>218.39999999999998</v>
      </c>
      <c r="Y49" s="91">
        <f>+SUM(SUM!IM60,SUM!IQ60,SUM!IU60,SUM!IY60,SUM!II60)</f>
        <v>218.39999999999998</v>
      </c>
      <c r="Z49" s="91">
        <f>+SUM(SUM!IN60,SUM!IR60,SUM!IV60,SUM!IZ60,SUM!IJ60)</f>
        <v>218.39999999999998</v>
      </c>
      <c r="AA49" s="91">
        <f>+SUM(SUM!JG60,SUM!JK60,SUM!JO60,SUM!JS60,SUM!JC60)</f>
        <v>202.8</v>
      </c>
      <c r="AB49" s="91">
        <f>+SUM(SUM!JH60,SUM!JL60,SUM!JP60,SUM!JT60,SUM!JD60)</f>
        <v>202.8</v>
      </c>
      <c r="AC49" s="91">
        <f>+SUM(SUM!KA60)</f>
        <v>0</v>
      </c>
      <c r="AD49" s="91">
        <f>+SUM(SUM!KB60)</f>
        <v>0</v>
      </c>
      <c r="AE49" s="91">
        <f>+SUM(SUM!KC60)</f>
        <v>0</v>
      </c>
      <c r="AF49" s="91">
        <f>SUM((SUM!KF60,SUM!KI60,SUM!KL60,SUM!KO60,SUM!KR60))</f>
        <v>0</v>
      </c>
      <c r="AG49" s="91">
        <f>SUM(SUM!KU60,SUM!KZ60,SUM!LE60,SUM!LJ60)</f>
        <v>0</v>
      </c>
      <c r="AH49" s="91">
        <f>SUM(SUM!KV60,SUM!LA60,SUM!LF60,SUM!LK60)</f>
        <v>0</v>
      </c>
      <c r="AI49" s="91">
        <f>SUM(SUM!KW60,SUM!LB60,SUM!LG60,SUM!LL60)</f>
        <v>0</v>
      </c>
      <c r="AJ49" s="91">
        <f>SUM(SUM!LO60,SUM!LT60,SUM!LY60,SUM!MD60,SUM!MI60,SUM!MN60,SUM!MS60)</f>
        <v>0</v>
      </c>
      <c r="AK49" s="91">
        <f>SUM(SUM!LP60,SUM!LU60,SUM!LZ60,SUM!ME60,SUM!MJ60,SUM!MO60,SUM!MT60)</f>
        <v>0</v>
      </c>
      <c r="AL49" s="91">
        <f>SUM(SUM!LQ60,SUM!LV60,SUM!MA60,SUM!MF60,SUM!MK60,SUM!MP60,SUM!MU60)</f>
        <v>0</v>
      </c>
      <c r="AM49" s="91">
        <f>SUM(SUM!MY60,SUM!NB60)</f>
        <v>0</v>
      </c>
      <c r="AN49" s="91"/>
      <c r="AO49" s="91">
        <f>+SUM(SUM!AM60,SUM!AQ60)</f>
        <v>0</v>
      </c>
      <c r="AP49" s="91">
        <f>+SUM(SUM!AN60,SUM!AR60)</f>
        <v>0</v>
      </c>
      <c r="AQ49" s="91">
        <f>+SUM!AU60</f>
        <v>0</v>
      </c>
      <c r="AR49" s="91">
        <f>+SUM!AV60</f>
        <v>0</v>
      </c>
      <c r="AS49" s="91">
        <f>+SUM!GR60</f>
        <v>336</v>
      </c>
      <c r="AT49" s="91">
        <f>+SUM!GS60</f>
        <v>312</v>
      </c>
      <c r="AU49" s="91">
        <f>+SUM(SUM!HK60)</f>
        <v>0</v>
      </c>
      <c r="AV49" s="91">
        <f>+SUM(SUM!HL60)</f>
        <v>0</v>
      </c>
      <c r="AW49" s="91">
        <f>+SUM(SUM!FP60)</f>
        <v>216</v>
      </c>
      <c r="AX49" s="91">
        <f>+SUM(SUM!FQ60)</f>
        <v>215</v>
      </c>
      <c r="AY49" s="91">
        <f>+SUM(SUM!GL60)</f>
        <v>80</v>
      </c>
      <c r="AZ49" s="91">
        <f>+SUM(SUM!GM60)</f>
        <v>108</v>
      </c>
      <c r="BA49" s="91">
        <f>+SUM(SUM!GN60)</f>
        <v>80</v>
      </c>
      <c r="BB49" s="91">
        <f>+SUM(SUM!GO60)</f>
        <v>108</v>
      </c>
      <c r="BC49" s="91">
        <f>+SUM(SUM!CS60,SUM!CW60)</f>
        <v>0</v>
      </c>
      <c r="BD49" s="91">
        <f>+SUM(SUM!CT60,SUM!CX60)</f>
        <v>0</v>
      </c>
      <c r="BE49" s="91">
        <f>+SUM(SUM!JW60)</f>
        <v>442</v>
      </c>
      <c r="BF49" s="91">
        <f>+SUM(SUM!JX60)</f>
        <v>450</v>
      </c>
      <c r="BG49" s="91">
        <f>+SUM(SUM!BX60,SUM!CB60)</f>
        <v>0</v>
      </c>
      <c r="BH49" s="91">
        <f>+SUM(SUM!BY60,SUM!CC60)</f>
        <v>0</v>
      </c>
      <c r="BI49" s="91">
        <f>+SUM(SUM!CD60)</f>
        <v>0</v>
      </c>
      <c r="BJ49" s="91">
        <f>+SUM(SUM!ET60)</f>
        <v>0</v>
      </c>
      <c r="BK49" s="91">
        <f>+SUM(SUM!EU60)</f>
        <v>0</v>
      </c>
      <c r="BL49" s="91">
        <f>+SUM(SUM!EV60)</f>
        <v>0</v>
      </c>
      <c r="BM49" s="91">
        <f>+SUM(SUM!EW60)</f>
        <v>0</v>
      </c>
      <c r="BN49" s="91"/>
      <c r="BO49" s="91">
        <f t="shared" si="5"/>
        <v>372</v>
      </c>
      <c r="BP49" s="91">
        <f t="shared" si="6"/>
        <v>371</v>
      </c>
      <c r="BQ49" s="91">
        <f t="shared" si="7"/>
        <v>80</v>
      </c>
      <c r="BR49" s="91">
        <f t="shared" si="8"/>
        <v>108</v>
      </c>
      <c r="BS49" s="91">
        <f t="shared" si="9"/>
        <v>80</v>
      </c>
      <c r="BT49" s="91">
        <f t="shared" si="10"/>
        <v>108</v>
      </c>
      <c r="BU49" s="91">
        <f t="shared" si="11"/>
        <v>0</v>
      </c>
      <c r="BV49" s="91">
        <f t="shared" si="12"/>
        <v>0</v>
      </c>
      <c r="BW49" s="91">
        <f t="shared" si="13"/>
        <v>0</v>
      </c>
      <c r="BX49" s="91">
        <f t="shared" si="14"/>
        <v>0</v>
      </c>
      <c r="BY49" s="91">
        <f t="shared" si="15"/>
        <v>0</v>
      </c>
      <c r="BZ49" s="91">
        <f t="shared" si="16"/>
        <v>265.2</v>
      </c>
      <c r="CA49" s="91">
        <f t="shared" si="17"/>
        <v>265.2</v>
      </c>
      <c r="CB49" s="91">
        <f t="shared" si="18"/>
        <v>0</v>
      </c>
      <c r="CC49" s="91">
        <f t="shared" si="19"/>
        <v>0</v>
      </c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</row>
    <row r="50" spans="1:115">
      <c r="A50" s="50" t="s">
        <v>164</v>
      </c>
      <c r="B50" s="91">
        <f t="shared" si="20"/>
        <v>3822.0000000000005</v>
      </c>
      <c r="C50" s="91">
        <f>SUM(D50:BN50)</f>
        <v>8441</v>
      </c>
      <c r="D50" s="91">
        <f>SUM(SUM!W61,SUM!AA61,SUM!AE61,SUM!AI61)</f>
        <v>0</v>
      </c>
      <c r="E50" s="91">
        <f>SUM(SUM!X61,SUM!AB61,SUM!AF61,SUM!AJ61)</f>
        <v>0</v>
      </c>
      <c r="F50" s="91">
        <f>+SUM(SUM!AY61,SUM!BD61,SUM!BN61,SUM!BS61,SUM!BI61)</f>
        <v>358.8</v>
      </c>
      <c r="G50" s="91">
        <f>+SUM(SUM!AZ61,SUM!BE61,SUM!BO61,SUM!BT61,SUM!BJ61)</f>
        <v>358.8</v>
      </c>
      <c r="H50" s="91">
        <f>+SUM(SUM!BA61,SUM!BF61,SUM!BP61,SUM!BU61,SUM!BK61)</f>
        <v>358.8</v>
      </c>
      <c r="I50" s="91">
        <f>+SUM(SUM!CG61,SUM!CK61,SUM!CO61)</f>
        <v>0</v>
      </c>
      <c r="J50" s="91">
        <f>+SUM(SUM!CH61,SUM!CL61,SUM!CP61)</f>
        <v>0</v>
      </c>
      <c r="K50" s="91">
        <f>SUM(SUM!DA61,SUM!DD61,SUM!DG61,SUM!DJ61,SUM!DM61)</f>
        <v>249.6</v>
      </c>
      <c r="L50" s="91">
        <f>+SUM(SUM!DP61,SUM!DV61,SUM!EB61,SUM!EH61,SUM!EN61)</f>
        <v>0</v>
      </c>
      <c r="M50" s="91">
        <f>+SUM(SUM!DQ61,SUM!DW61,SUM!EC61,SUM!EI61,SUM!EO61)</f>
        <v>0</v>
      </c>
      <c r="N50" s="91">
        <f>+SUM(SUM!DR61,SUM!DX61,SUM!ED61,SUM!EJ61,SUM!EP61)</f>
        <v>0</v>
      </c>
      <c r="O50" s="91">
        <f>+SUM(SUM!DS61,SUM!DY61,SUM!EE61,SUM!EK61,SUM!EQ61)</f>
        <v>0</v>
      </c>
      <c r="P50" s="91">
        <f>+SUM(SUM!EZ61,SUM!FD61,SUM!FH61,SUM!FL61)</f>
        <v>0</v>
      </c>
      <c r="Q50" s="91">
        <f>+SUM(SUM!FA61,SUM!FE61,SUM!FI61,SUM!FM61)</f>
        <v>0</v>
      </c>
      <c r="R50" s="91">
        <f>+SUM(SUM!FT61,SUM!FZ61,SUM!GF61)</f>
        <v>109.2</v>
      </c>
      <c r="S50" s="91">
        <f>+SUM(SUM!FU61,SUM!GA61,SUM!GG61)</f>
        <v>124.8</v>
      </c>
      <c r="T50" s="91">
        <f>+SUM(SUM!FV61,SUM!GB61,SUM!GH61)</f>
        <v>124.8</v>
      </c>
      <c r="U50" s="91">
        <f>+SUM(SUM!FW61,SUM!GC61,SUM!GI61)</f>
        <v>124.8</v>
      </c>
      <c r="V50" s="91">
        <f>+SUM(SUM!GV61,SUM!GY61,SUM!HB61,SUM!HE61,SUM!HH61)</f>
        <v>920.4</v>
      </c>
      <c r="W50" s="91">
        <f>+SUM(SUM!HS61,SUM!HW61,SUM!IA61,SUM!IE61,SUM!HO61)</f>
        <v>312</v>
      </c>
      <c r="X50" s="91">
        <f>+SUM(SUM!HP61,SUM!HT61,SUM!HX61,SUM!IB61,SUM!IF61)</f>
        <v>124.8</v>
      </c>
      <c r="Y50" s="91">
        <f>+SUM(SUM!IM61,SUM!IQ61,SUM!IU61,SUM!IY61,SUM!II61)</f>
        <v>124.8</v>
      </c>
      <c r="Z50" s="91">
        <f>+SUM(SUM!IN61,SUM!IR61,SUM!IV61,SUM!IZ61,SUM!IJ61)</f>
        <v>109.2</v>
      </c>
      <c r="AA50" s="91">
        <f>+SUM(SUM!JG61,SUM!JK61,SUM!JO61,SUM!JS61,SUM!JC61)</f>
        <v>296.39999999999998</v>
      </c>
      <c r="AB50" s="91">
        <f>+SUM(SUM!JH61,SUM!JL61,SUM!JP61,SUM!JT61,SUM!JD61)</f>
        <v>124.8</v>
      </c>
      <c r="AC50" s="91">
        <f>+SUM(SUM!KA61)</f>
        <v>0</v>
      </c>
      <c r="AD50" s="91">
        <f>+SUM(SUM!KB61)</f>
        <v>0</v>
      </c>
      <c r="AE50" s="91">
        <f>+SUM(SUM!KC61)</f>
        <v>0</v>
      </c>
      <c r="AF50" s="91">
        <f>SUM((SUM!KF61,SUM!KI61,SUM!KL61,SUM!KO61,SUM!KR61))</f>
        <v>0</v>
      </c>
      <c r="AG50" s="91">
        <f>SUM(SUM!KU61,SUM!KZ61,SUM!LE61,SUM!LJ61)</f>
        <v>0</v>
      </c>
      <c r="AH50" s="91">
        <f>SUM(SUM!KV61,SUM!LA61,SUM!LF61,SUM!LK61)</f>
        <v>0</v>
      </c>
      <c r="AI50" s="91">
        <f>SUM(SUM!KW61,SUM!LB61,SUM!LG61,SUM!LL61)</f>
        <v>0</v>
      </c>
      <c r="AJ50" s="91">
        <f>SUM(SUM!LO61,SUM!LT61,SUM!LY61,SUM!MD61,SUM!MI61,SUM!MN61,SUM!MS61)</f>
        <v>0</v>
      </c>
      <c r="AK50" s="91">
        <f>SUM(SUM!LP61,SUM!LU61,SUM!LZ61,SUM!ME61,SUM!MJ61,SUM!MO61,SUM!MT61)</f>
        <v>0</v>
      </c>
      <c r="AL50" s="91">
        <f>SUM(SUM!LQ61,SUM!LV61,SUM!MA61,SUM!MF61,SUM!MK61,SUM!MP61,SUM!MU61)</f>
        <v>0</v>
      </c>
      <c r="AM50" s="91">
        <f>SUM(SUM!MY61,SUM!NB61)</f>
        <v>0</v>
      </c>
      <c r="AN50" s="91"/>
      <c r="AO50" s="91">
        <f>+SUM(SUM!AM61,SUM!AQ61)</f>
        <v>0</v>
      </c>
      <c r="AP50" s="91">
        <f>+SUM(SUM!AN61,SUM!AR61)</f>
        <v>0</v>
      </c>
      <c r="AQ50" s="91">
        <f>+SUM!AU61</f>
        <v>0</v>
      </c>
      <c r="AR50" s="91">
        <f>+SUM!AV61</f>
        <v>0</v>
      </c>
      <c r="AS50" s="91">
        <f>+SUM!GR61</f>
        <v>336</v>
      </c>
      <c r="AT50" s="91">
        <f>+SUM!GS61</f>
        <v>364</v>
      </c>
      <c r="AU50" s="91">
        <f>+SUM(SUM!HK61)</f>
        <v>0</v>
      </c>
      <c r="AV50" s="91">
        <f>+SUM(SUM!HL61)</f>
        <v>0</v>
      </c>
      <c r="AW50" s="91">
        <f>+SUM(SUM!FP61)</f>
        <v>0</v>
      </c>
      <c r="AX50" s="91">
        <f>+SUM(SUM!FQ61)</f>
        <v>0</v>
      </c>
      <c r="AY50" s="91">
        <f>+SUM(SUM!GL61)</f>
        <v>0</v>
      </c>
      <c r="AZ50" s="91">
        <f>+SUM(SUM!GM61)</f>
        <v>0</v>
      </c>
      <c r="BA50" s="91">
        <f>+SUM(SUM!GN61)</f>
        <v>0</v>
      </c>
      <c r="BB50" s="91">
        <f>+SUM(SUM!GO61)</f>
        <v>0</v>
      </c>
      <c r="BC50" s="91">
        <f>+SUM(SUM!CS61,SUM!CW61)</f>
        <v>0</v>
      </c>
      <c r="BD50" s="91">
        <f>+SUM(SUM!CT61,SUM!CX61)</f>
        <v>0</v>
      </c>
      <c r="BE50" s="91">
        <f>+SUM(SUM!JW61)</f>
        <v>468</v>
      </c>
      <c r="BF50" s="91">
        <f>+SUM(SUM!JX61)</f>
        <v>450</v>
      </c>
      <c r="BG50" s="91">
        <f>+SUM(SUM!BX61,SUM!CB61)</f>
        <v>429</v>
      </c>
      <c r="BH50" s="91">
        <f>+SUM(SUM!BY61,SUM!CC61)</f>
        <v>432</v>
      </c>
      <c r="BI50" s="91">
        <f>+SUM(SUM!CD61)</f>
        <v>0</v>
      </c>
      <c r="BJ50" s="91">
        <f>+SUM(SUM!ET61)</f>
        <v>520</v>
      </c>
      <c r="BK50" s="91">
        <f>+SUM(SUM!EU61)</f>
        <v>550</v>
      </c>
      <c r="BL50" s="91">
        <f>+SUM(SUM!EV61)</f>
        <v>520</v>
      </c>
      <c r="BM50" s="91">
        <f>+SUM(SUM!EW61)</f>
        <v>550</v>
      </c>
      <c r="BN50" s="91"/>
      <c r="BO50" s="91">
        <f t="shared" si="5"/>
        <v>0</v>
      </c>
      <c r="BP50" s="91">
        <f t="shared" si="6"/>
        <v>0</v>
      </c>
      <c r="BQ50" s="91">
        <f t="shared" si="7"/>
        <v>109.2</v>
      </c>
      <c r="BR50" s="91">
        <f t="shared" si="8"/>
        <v>124.8</v>
      </c>
      <c r="BS50" s="91">
        <f>+T50+BA50</f>
        <v>124.8</v>
      </c>
      <c r="BT50" s="91">
        <f t="shared" si="10"/>
        <v>124.8</v>
      </c>
      <c r="BU50" s="91">
        <f t="shared" si="11"/>
        <v>0</v>
      </c>
      <c r="BV50" s="91">
        <f t="shared" si="12"/>
        <v>0</v>
      </c>
      <c r="BW50" s="91">
        <f t="shared" si="13"/>
        <v>787.8</v>
      </c>
      <c r="BX50" s="91">
        <f t="shared" si="14"/>
        <v>790.8</v>
      </c>
      <c r="BY50" s="91">
        <f t="shared" si="15"/>
        <v>358.8</v>
      </c>
      <c r="BZ50" s="91">
        <f t="shared" si="16"/>
        <v>520</v>
      </c>
      <c r="CA50" s="91">
        <f t="shared" si="17"/>
        <v>550</v>
      </c>
      <c r="CB50" s="91">
        <f t="shared" si="18"/>
        <v>520</v>
      </c>
      <c r="CC50" s="91">
        <f t="shared" si="19"/>
        <v>550</v>
      </c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</row>
    <row r="51" spans="1:115">
      <c r="A51" s="50" t="s">
        <v>165</v>
      </c>
      <c r="B51" s="91">
        <f t="shared" si="20"/>
        <v>2074.7999999999997</v>
      </c>
      <c r="C51" s="91">
        <f t="shared" si="4"/>
        <v>4132.7999999999993</v>
      </c>
      <c r="D51" s="91">
        <f>SUM(SUM!W62,SUM!AA62,SUM!AE62,SUM!AI62)</f>
        <v>0</v>
      </c>
      <c r="E51" s="91">
        <f>SUM(SUM!X62,SUM!AB62,SUM!AF62,SUM!AJ62)</f>
        <v>0</v>
      </c>
      <c r="F51" s="91">
        <f>+SUM(SUM!AY62,SUM!BD62,SUM!BN62,SUM!BS62,SUM!BI62)</f>
        <v>171.6</v>
      </c>
      <c r="G51" s="91">
        <f>+SUM(SUM!AZ62,SUM!BE62,SUM!BO62,SUM!BT62,SUM!BJ62)</f>
        <v>171.6</v>
      </c>
      <c r="H51" s="91">
        <f>+SUM(SUM!BA62,SUM!BF62,SUM!BP62,SUM!BU62,SUM!BK62)</f>
        <v>171.6</v>
      </c>
      <c r="I51" s="91">
        <f>+SUM(SUM!CG62,SUM!CK62,SUM!CO62)</f>
        <v>0</v>
      </c>
      <c r="J51" s="91">
        <f>+SUM(SUM!CH62,SUM!CL62,SUM!CP62)</f>
        <v>0</v>
      </c>
      <c r="K51" s="91">
        <f>SUM(SUM!DA62,SUM!DD62,SUM!DG62,SUM!DJ62,SUM!DM62)</f>
        <v>124.8</v>
      </c>
      <c r="L51" s="91">
        <f>+SUM(SUM!DP62,SUM!DV62,SUM!EB62,SUM!EH62,SUM!EN62)</f>
        <v>249.6</v>
      </c>
      <c r="M51" s="91">
        <f>+SUM(SUM!DQ62,SUM!DW62,SUM!EC62,SUM!EI62,SUM!EO62)</f>
        <v>249.6</v>
      </c>
      <c r="N51" s="91">
        <f>+SUM(SUM!DR62,SUM!DX62,SUM!ED62,SUM!EJ62,SUM!EP62)</f>
        <v>0</v>
      </c>
      <c r="O51" s="91">
        <f>+SUM(SUM!DS62,SUM!DY62,SUM!EE62,SUM!EK62,SUM!EQ62)</f>
        <v>0</v>
      </c>
      <c r="P51" s="91">
        <f>+SUM(SUM!EZ62,SUM!FD62,SUM!FH62,SUM!FL62)</f>
        <v>93.6</v>
      </c>
      <c r="Q51" s="91">
        <f>+SUM(SUM!FA62,SUM!FE62,SUM!FI62,SUM!FM62)</f>
        <v>93.6</v>
      </c>
      <c r="R51" s="91">
        <f>+SUM(SUM!FT62,SUM!FZ62,SUM!GF62)</f>
        <v>140.4</v>
      </c>
      <c r="S51" s="91">
        <f>+SUM(SUM!FU62,SUM!GA62,SUM!GG62)</f>
        <v>124.8</v>
      </c>
      <c r="T51" s="91">
        <f>+SUM(SUM!FV62,SUM!GB62,SUM!GH62)</f>
        <v>124.8</v>
      </c>
      <c r="U51" s="91">
        <f>+SUM(SUM!FW62,SUM!GC62,SUM!GI62)</f>
        <v>124.8</v>
      </c>
      <c r="V51" s="91">
        <f>+SUM(SUM!GV62,SUM!GY62,SUM!HB62,SUM!HE62,SUM!HH62)</f>
        <v>234</v>
      </c>
      <c r="W51" s="91">
        <f>+SUM(SUM!HS62,SUM!HW62,SUM!IA62,SUM!IE62,SUM!HO62)</f>
        <v>0</v>
      </c>
      <c r="X51" s="91">
        <f>+SUM(SUM!HP62,SUM!HT62,SUM!HX62,SUM!IB62,SUM!IF62)</f>
        <v>0</v>
      </c>
      <c r="Y51" s="91">
        <f>+SUM(SUM!IM62,SUM!IQ62,SUM!IU62,SUM!IY62,SUM!II62)</f>
        <v>0</v>
      </c>
      <c r="Z51" s="91">
        <f>+SUM(SUM!IN62,SUM!IR62,SUM!IV62,SUM!IZ62,SUM!IJ62)</f>
        <v>0</v>
      </c>
      <c r="AA51" s="91">
        <f>+SUM(SUM!JG62,SUM!JK62,SUM!JO62,SUM!JS62,SUM!JC62)</f>
        <v>0</v>
      </c>
      <c r="AB51" s="91">
        <f>+SUM(SUM!JH62,SUM!JL62,SUM!JP62,SUM!JT62,SUM!JD62)</f>
        <v>0</v>
      </c>
      <c r="AC51" s="91">
        <f>+SUM(SUM!KA62)</f>
        <v>0</v>
      </c>
      <c r="AD51" s="91">
        <f>+SUM(SUM!KB62)</f>
        <v>0</v>
      </c>
      <c r="AE51" s="91">
        <f>+SUM(SUM!KC62)</f>
        <v>0</v>
      </c>
      <c r="AF51" s="91">
        <f>SUM((SUM!KF62,SUM!KI62,SUM!KL62,SUM!KO62,SUM!KR62))</f>
        <v>0</v>
      </c>
      <c r="AG51" s="91">
        <f>SUM(SUM!KU62,SUM!KZ62,SUM!LE62,SUM!LJ62)</f>
        <v>0</v>
      </c>
      <c r="AH51" s="91">
        <f>SUM(SUM!KV62,SUM!LA62,SUM!LF62,SUM!LK62)</f>
        <v>0</v>
      </c>
      <c r="AI51" s="91">
        <f>SUM(SUM!KW62,SUM!LB62,SUM!LG62,SUM!LL62)</f>
        <v>0</v>
      </c>
      <c r="AJ51" s="91">
        <f>SUM(SUM!LO62,SUM!LT62,SUM!LY62,SUM!MD62,SUM!MI62,SUM!MN62,SUM!MS62)</f>
        <v>0</v>
      </c>
      <c r="AK51" s="91">
        <f>SUM(SUM!LP62,SUM!LU62,SUM!LZ62,SUM!ME62,SUM!MJ62,SUM!MO62,SUM!MT62)</f>
        <v>0</v>
      </c>
      <c r="AL51" s="91">
        <f>SUM(SUM!LQ62,SUM!LV62,SUM!MA62,SUM!MF62,SUM!MK62,SUM!MP62,SUM!MU62)</f>
        <v>0</v>
      </c>
      <c r="AM51" s="91">
        <f>SUM(SUM!MY62,SUM!NB62)</f>
        <v>0</v>
      </c>
      <c r="AN51" s="91"/>
      <c r="AO51" s="91">
        <f>+SUM(SUM!AM62,SUM!AQ62)</f>
        <v>0</v>
      </c>
      <c r="AP51" s="91">
        <f>+SUM(SUM!AN62,SUM!AR62)</f>
        <v>0</v>
      </c>
      <c r="AQ51" s="91">
        <f>+SUM!AU62</f>
        <v>0</v>
      </c>
      <c r="AR51" s="91">
        <f>+SUM!AV62</f>
        <v>0</v>
      </c>
      <c r="AS51" s="91">
        <f>+SUM!GR62</f>
        <v>336</v>
      </c>
      <c r="AT51" s="91">
        <f>+SUM!GS62</f>
        <v>364</v>
      </c>
      <c r="AU51" s="91">
        <f>+SUM(SUM!HK62)</f>
        <v>0</v>
      </c>
      <c r="AV51" s="91">
        <f>+SUM(SUM!HL62)</f>
        <v>0</v>
      </c>
      <c r="AW51" s="91">
        <f>+SUM(SUM!FP62)</f>
        <v>0</v>
      </c>
      <c r="AX51" s="91">
        <f>+SUM(SUM!FQ62)</f>
        <v>0</v>
      </c>
      <c r="AY51" s="91">
        <f>+SUM(SUM!GL62)</f>
        <v>0</v>
      </c>
      <c r="AZ51" s="91">
        <f>+SUM(SUM!GM62)</f>
        <v>0</v>
      </c>
      <c r="BA51" s="91">
        <f>+SUM(SUM!GN62)</f>
        <v>0</v>
      </c>
      <c r="BB51" s="91">
        <f>+SUM(SUM!GO62)</f>
        <v>0</v>
      </c>
      <c r="BC51" s="91">
        <f>+SUM(SUM!CS62,SUM!CW62)</f>
        <v>0</v>
      </c>
      <c r="BD51" s="91">
        <f>+SUM(SUM!CT62,SUM!CX62)</f>
        <v>0</v>
      </c>
      <c r="BE51" s="91">
        <f>+SUM(SUM!JW62)</f>
        <v>468</v>
      </c>
      <c r="BF51" s="91">
        <f>+SUM(SUM!JX62)</f>
        <v>450</v>
      </c>
      <c r="BG51" s="91">
        <f>+SUM(SUM!BX62,SUM!CB62)</f>
        <v>0</v>
      </c>
      <c r="BH51" s="91">
        <f>+SUM(SUM!BY62,SUM!CC62)</f>
        <v>0</v>
      </c>
      <c r="BI51" s="91">
        <f>+SUM(SUM!CD62)</f>
        <v>0</v>
      </c>
      <c r="BJ51" s="91">
        <f>+SUM(SUM!ET62)</f>
        <v>120</v>
      </c>
      <c r="BK51" s="91">
        <f>+SUM(SUM!EU62)</f>
        <v>100</v>
      </c>
      <c r="BL51" s="91">
        <f>+SUM(SUM!EV62)</f>
        <v>120</v>
      </c>
      <c r="BM51" s="91">
        <f>+SUM(SUM!EW62)</f>
        <v>100</v>
      </c>
      <c r="BN51" s="91"/>
      <c r="BO51" s="91">
        <f t="shared" si="5"/>
        <v>93.6</v>
      </c>
      <c r="BP51" s="91">
        <f t="shared" si="6"/>
        <v>93.6</v>
      </c>
      <c r="BQ51" s="91">
        <f t="shared" si="7"/>
        <v>140.4</v>
      </c>
      <c r="BR51" s="91">
        <f t="shared" si="8"/>
        <v>124.8</v>
      </c>
      <c r="BS51" s="91">
        <f t="shared" si="9"/>
        <v>124.8</v>
      </c>
      <c r="BT51" s="91">
        <f t="shared" si="10"/>
        <v>124.8</v>
      </c>
      <c r="BU51" s="91">
        <f t="shared" si="11"/>
        <v>0</v>
      </c>
      <c r="BV51" s="91">
        <f t="shared" si="12"/>
        <v>0</v>
      </c>
      <c r="BW51" s="91">
        <f t="shared" si="13"/>
        <v>171.6</v>
      </c>
      <c r="BX51" s="91">
        <f t="shared" si="14"/>
        <v>171.6</v>
      </c>
      <c r="BY51" s="91">
        <f t="shared" si="15"/>
        <v>171.6</v>
      </c>
      <c r="BZ51" s="91">
        <f t="shared" si="16"/>
        <v>369.6</v>
      </c>
      <c r="CA51" s="91">
        <f t="shared" si="17"/>
        <v>349.6</v>
      </c>
      <c r="CB51" s="91">
        <f t="shared" si="18"/>
        <v>120</v>
      </c>
      <c r="CC51" s="91">
        <f t="shared" si="19"/>
        <v>100</v>
      </c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</row>
    <row r="52" spans="1:115">
      <c r="A52" s="50" t="s">
        <v>166</v>
      </c>
      <c r="B52" s="91">
        <f t="shared" si="20"/>
        <v>1357.1999999999998</v>
      </c>
      <c r="C52" s="91">
        <f t="shared" si="4"/>
        <v>3899.2</v>
      </c>
      <c r="D52" s="91">
        <f>SUM(SUM!W63,SUM!AA63,SUM!AE63,SUM!AI63)</f>
        <v>0</v>
      </c>
      <c r="E52" s="91">
        <f>SUM(SUM!X63,SUM!AB63,SUM!AF63,SUM!AJ63)</f>
        <v>0</v>
      </c>
      <c r="F52" s="91">
        <f>+SUM(SUM!AY63,SUM!BD63,SUM!BN63,SUM!BS63,SUM!BI63)</f>
        <v>62.4</v>
      </c>
      <c r="G52" s="91">
        <f>+SUM(SUM!AZ63,SUM!BE63,SUM!BO63,SUM!BT63,SUM!BJ63)</f>
        <v>93.6</v>
      </c>
      <c r="H52" s="91">
        <f>+SUM(SUM!BA63,SUM!BF63,SUM!BP63,SUM!BU63,SUM!BK63)</f>
        <v>93.6</v>
      </c>
      <c r="I52" s="91">
        <f>+SUM(SUM!CG63,SUM!CK63,SUM!CO63)</f>
        <v>0</v>
      </c>
      <c r="J52" s="91">
        <f>+SUM(SUM!CH63,SUM!CL63,SUM!CP63)</f>
        <v>0</v>
      </c>
      <c r="K52" s="91">
        <f>SUM(SUM!DA63,SUM!DD63,SUM!DG63,SUM!DJ63,SUM!DM63)</f>
        <v>124.8</v>
      </c>
      <c r="L52" s="91">
        <f>+SUM(SUM!DP63,SUM!DV63,SUM!EB63,SUM!EH63,SUM!EN63)</f>
        <v>31.2</v>
      </c>
      <c r="M52" s="91">
        <f>+SUM(SUM!DQ63,SUM!DW63,SUM!EC63,SUM!EI63,SUM!EO63)</f>
        <v>31.2</v>
      </c>
      <c r="N52" s="91">
        <f>+SUM(SUM!DR63,SUM!DX63,SUM!ED63,SUM!EJ63,SUM!EP63)</f>
        <v>0</v>
      </c>
      <c r="O52" s="91">
        <f>+SUM(SUM!DS63,SUM!DY63,SUM!EE63,SUM!EK63,SUM!EQ63)</f>
        <v>0</v>
      </c>
      <c r="P52" s="91">
        <f>+SUM(SUM!EZ63,SUM!FD63,SUM!FH63,SUM!FL63)</f>
        <v>0</v>
      </c>
      <c r="Q52" s="91">
        <f>+SUM(SUM!FA63,SUM!FE63,SUM!FI63,SUM!FM63)</f>
        <v>0</v>
      </c>
      <c r="R52" s="91">
        <f>+SUM(SUM!FT63,SUM!FZ63,SUM!GF63)</f>
        <v>15.6</v>
      </c>
      <c r="S52" s="91">
        <f>+SUM(SUM!FU63,SUM!GA63,SUM!GG63)</f>
        <v>15.6</v>
      </c>
      <c r="T52" s="91">
        <f>+SUM(SUM!FV63,SUM!GB63,SUM!GH63)</f>
        <v>15.6</v>
      </c>
      <c r="U52" s="91">
        <f>+SUM(SUM!FW63,SUM!GC63,SUM!GI63)</f>
        <v>15.6</v>
      </c>
      <c r="V52" s="91">
        <f>+SUM(SUM!GV63,SUM!GY63,SUM!HB63,SUM!HE63,SUM!HH63)</f>
        <v>764.4</v>
      </c>
      <c r="W52" s="91">
        <f>+SUM(SUM!HS63,SUM!HW63,SUM!IA63,SUM!IE63,SUM!HO63)</f>
        <v>46.8</v>
      </c>
      <c r="X52" s="91">
        <f>+SUM(SUM!HP63,SUM!HT63,SUM!HX63,SUM!IB63,SUM!IF63)</f>
        <v>46.8</v>
      </c>
      <c r="Y52" s="91">
        <f>+SUM(SUM!IM63,SUM!IQ63,SUM!IU63,SUM!IY63,SUM!II63)</f>
        <v>0</v>
      </c>
      <c r="Z52" s="91">
        <f>+SUM(SUM!IN63,SUM!IR63,SUM!IV63,SUM!IZ63,SUM!IJ63)</f>
        <v>0</v>
      </c>
      <c r="AA52" s="91">
        <f>+SUM(SUM!JG63,SUM!JK63,SUM!JO63,SUM!JS63,SUM!JC63)</f>
        <v>0</v>
      </c>
      <c r="AB52" s="91">
        <f>+SUM(SUM!JH63,SUM!JL63,SUM!JP63,SUM!JT63,SUM!JD63)</f>
        <v>0</v>
      </c>
      <c r="AC52" s="91">
        <f>+SUM(SUM!KA63)</f>
        <v>0</v>
      </c>
      <c r="AD52" s="91">
        <f>+SUM(SUM!KB63)</f>
        <v>0</v>
      </c>
      <c r="AE52" s="91">
        <f>+SUM(SUM!KC63)</f>
        <v>0</v>
      </c>
      <c r="AF52" s="91">
        <f>SUM((SUM!KF63,SUM!KI63,SUM!KL63,SUM!KO63,SUM!KR63))</f>
        <v>0</v>
      </c>
      <c r="AG52" s="91">
        <f>SUM(SUM!KU63,SUM!KZ63,SUM!LE63,SUM!LJ63)</f>
        <v>0</v>
      </c>
      <c r="AH52" s="91">
        <f>SUM(SUM!KV63,SUM!LA63,SUM!LF63,SUM!LK63)</f>
        <v>0</v>
      </c>
      <c r="AI52" s="91">
        <f>SUM(SUM!KW63,SUM!LB63,SUM!LG63,SUM!LL63)</f>
        <v>0</v>
      </c>
      <c r="AJ52" s="91">
        <f>SUM(SUM!LO63,SUM!LT63,SUM!LY63,SUM!MD63,SUM!MI63,SUM!MN63,SUM!MS63)</f>
        <v>0</v>
      </c>
      <c r="AK52" s="91">
        <f>SUM(SUM!LP63,SUM!LU63,SUM!LZ63,SUM!ME63,SUM!MJ63,SUM!MO63,SUM!MT63)</f>
        <v>0</v>
      </c>
      <c r="AL52" s="91">
        <f>SUM(SUM!LQ63,SUM!LV63,SUM!MA63,SUM!MF63,SUM!MK63,SUM!MP63,SUM!MU63)</f>
        <v>0</v>
      </c>
      <c r="AM52" s="91">
        <f>SUM(SUM!MY63,SUM!NB63)</f>
        <v>0</v>
      </c>
      <c r="AN52" s="91"/>
      <c r="AO52" s="91">
        <f>+SUM(SUM!AM63,SUM!AQ63)</f>
        <v>0</v>
      </c>
      <c r="AP52" s="91">
        <f>+SUM(SUM!AN63,SUM!AR63)</f>
        <v>0</v>
      </c>
      <c r="AQ52" s="91">
        <f>+SUM!AU63</f>
        <v>0</v>
      </c>
      <c r="AR52" s="91">
        <f>+SUM!AV63</f>
        <v>0</v>
      </c>
      <c r="AS52" s="91">
        <f>+SUM!GR63</f>
        <v>192</v>
      </c>
      <c r="AT52" s="91">
        <f>+SUM!GS63</f>
        <v>364</v>
      </c>
      <c r="AU52" s="91">
        <f>+SUM(SUM!HK63)</f>
        <v>0</v>
      </c>
      <c r="AV52" s="91">
        <f>+SUM(SUM!HL63)</f>
        <v>0</v>
      </c>
      <c r="AW52" s="91">
        <f>+SUM(SUM!FP63)</f>
        <v>216</v>
      </c>
      <c r="AX52" s="91">
        <f>+SUM(SUM!FQ63)</f>
        <v>172</v>
      </c>
      <c r="AY52" s="91">
        <f>+SUM(SUM!GL63)</f>
        <v>160</v>
      </c>
      <c r="AZ52" s="91">
        <f>+SUM(SUM!GM63)</f>
        <v>180</v>
      </c>
      <c r="BA52" s="91">
        <f>+SUM(SUM!GN63)</f>
        <v>160</v>
      </c>
      <c r="BB52" s="91">
        <f>+SUM(SUM!GO63)</f>
        <v>180</v>
      </c>
      <c r="BC52" s="91">
        <f>+SUM(SUM!CS63,SUM!CW63)</f>
        <v>0</v>
      </c>
      <c r="BD52" s="91">
        <f>+SUM(SUM!CT63,SUM!CX63)</f>
        <v>0</v>
      </c>
      <c r="BE52" s="91">
        <f>+SUM(SUM!JW63)</f>
        <v>468</v>
      </c>
      <c r="BF52" s="91">
        <f>+SUM(SUM!JX63)</f>
        <v>450</v>
      </c>
      <c r="BG52" s="91">
        <f>+SUM(SUM!BX63,SUM!CB63)</f>
        <v>0</v>
      </c>
      <c r="BH52" s="91">
        <f>+SUM(SUM!BY63,SUM!CC63)</f>
        <v>0</v>
      </c>
      <c r="BI52" s="91">
        <f>+SUM(SUM!CD63)</f>
        <v>0</v>
      </c>
      <c r="BJ52" s="91">
        <f>+SUM(SUM!ET63)</f>
        <v>0</v>
      </c>
      <c r="BK52" s="91">
        <f>+SUM(SUM!EU63)</f>
        <v>0</v>
      </c>
      <c r="BL52" s="91">
        <f>+SUM(SUM!EV63)</f>
        <v>0</v>
      </c>
      <c r="BM52" s="91">
        <f>+SUM(SUM!EW63)</f>
        <v>0</v>
      </c>
      <c r="BN52" s="91"/>
      <c r="BO52" s="91">
        <f t="shared" si="5"/>
        <v>216</v>
      </c>
      <c r="BP52" s="91">
        <f t="shared" si="6"/>
        <v>172</v>
      </c>
      <c r="BQ52" s="91">
        <f t="shared" si="7"/>
        <v>175.6</v>
      </c>
      <c r="BR52" s="91">
        <f t="shared" si="8"/>
        <v>195.6</v>
      </c>
      <c r="BS52" s="91">
        <f t="shared" si="9"/>
        <v>175.6</v>
      </c>
      <c r="BT52" s="91">
        <f t="shared" si="10"/>
        <v>195.6</v>
      </c>
      <c r="BU52" s="91">
        <f t="shared" si="11"/>
        <v>0</v>
      </c>
      <c r="BV52" s="91">
        <f t="shared" si="12"/>
        <v>0</v>
      </c>
      <c r="BW52" s="91">
        <f t="shared" si="13"/>
        <v>62.4</v>
      </c>
      <c r="BX52" s="91">
        <f t="shared" si="14"/>
        <v>93.6</v>
      </c>
      <c r="BY52" s="91">
        <f t="shared" si="15"/>
        <v>93.6</v>
      </c>
      <c r="BZ52" s="91">
        <f t="shared" si="16"/>
        <v>31.2</v>
      </c>
      <c r="CA52" s="91">
        <f t="shared" si="17"/>
        <v>31.2</v>
      </c>
      <c r="CB52" s="91">
        <f t="shared" si="18"/>
        <v>0</v>
      </c>
      <c r="CC52" s="91">
        <f t="shared" si="19"/>
        <v>0</v>
      </c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</row>
    <row r="53" spans="1:115">
      <c r="A53" s="50" t="s">
        <v>167</v>
      </c>
      <c r="B53" s="91">
        <f t="shared" si="20"/>
        <v>1716</v>
      </c>
      <c r="C53" s="91">
        <f t="shared" si="4"/>
        <v>2670</v>
      </c>
      <c r="D53" s="91">
        <f>SUM(SUM!W64,SUM!AA64,SUM!AE64,SUM!AI64)</f>
        <v>0</v>
      </c>
      <c r="E53" s="91">
        <f>SUM(SUM!X64,SUM!AB64,SUM!AF64,SUM!AJ64)</f>
        <v>0</v>
      </c>
      <c r="F53" s="91">
        <f>+SUM(SUM!AY64,SUM!BD64,SUM!BN64,SUM!BS64,SUM!BI64)</f>
        <v>93.6</v>
      </c>
      <c r="G53" s="91">
        <f>+SUM(SUM!AZ64,SUM!BE64,SUM!BO64,SUM!BT64,SUM!BJ64)</f>
        <v>46.8</v>
      </c>
      <c r="H53" s="91">
        <f>+SUM(SUM!BA64,SUM!BF64,SUM!BP64,SUM!BU64,SUM!BK64)</f>
        <v>46.8</v>
      </c>
      <c r="I53" s="91">
        <f>+SUM(SUM!CG64,SUM!CK64,SUM!CO64)</f>
        <v>0</v>
      </c>
      <c r="J53" s="91">
        <f>+SUM(SUM!CH64,SUM!CL64,SUM!CP64)</f>
        <v>0</v>
      </c>
      <c r="K53" s="91">
        <f>SUM(SUM!DA64,SUM!DD64,SUM!DG64,SUM!DJ64,SUM!DM64)</f>
        <v>234</v>
      </c>
      <c r="L53" s="91">
        <f>+SUM(SUM!DP64,SUM!DV64,SUM!EB64,SUM!EH64,SUM!EN64)</f>
        <v>124.8</v>
      </c>
      <c r="M53" s="91">
        <f>+SUM(SUM!DQ64,SUM!DW64,SUM!EC64,SUM!EI64,SUM!EO64)</f>
        <v>124.8</v>
      </c>
      <c r="N53" s="91">
        <f>+SUM(SUM!DR64,SUM!DX64,SUM!ED64,SUM!EJ64,SUM!EP64)</f>
        <v>0</v>
      </c>
      <c r="O53" s="91">
        <f>+SUM(SUM!DS64,SUM!DY64,SUM!EE64,SUM!EK64,SUM!EQ64)</f>
        <v>0</v>
      </c>
      <c r="P53" s="91">
        <f>+SUM(SUM!EZ64,SUM!FD64,SUM!FH64,SUM!FL64)</f>
        <v>0</v>
      </c>
      <c r="Q53" s="91">
        <f>+SUM(SUM!FA64,SUM!FE64,SUM!FI64,SUM!FM64)</f>
        <v>0</v>
      </c>
      <c r="R53" s="91">
        <f>+SUM(SUM!FT64,SUM!FZ64,SUM!GF64)</f>
        <v>46.8</v>
      </c>
      <c r="S53" s="91">
        <f>+SUM(SUM!FU64,SUM!GA64,SUM!GG64)</f>
        <v>46.8</v>
      </c>
      <c r="T53" s="91">
        <f>+SUM(SUM!FV64,SUM!GB64,SUM!GH64)</f>
        <v>46.8</v>
      </c>
      <c r="U53" s="91">
        <f>+SUM(SUM!FW64,SUM!GC64,SUM!GI64)</f>
        <v>46.8</v>
      </c>
      <c r="V53" s="91">
        <f>+SUM(SUM!GV64,SUM!GY64,SUM!HB64,SUM!HE64,SUM!HH64)</f>
        <v>421.2</v>
      </c>
      <c r="W53" s="91">
        <f>+SUM(SUM!HS64,SUM!HW64,SUM!IA64,SUM!IE64,SUM!HO64)</f>
        <v>156</v>
      </c>
      <c r="X53" s="91">
        <f>+SUM(SUM!HP64,SUM!HT64,SUM!HX64,SUM!IB64,SUM!IF64)</f>
        <v>0</v>
      </c>
      <c r="Y53" s="91">
        <f>+SUM(SUM!IM64,SUM!IQ64,SUM!IU64,SUM!IY64,SUM!II64)</f>
        <v>62.4</v>
      </c>
      <c r="Z53" s="91">
        <f>+SUM(SUM!IN64,SUM!IR64,SUM!IV64,SUM!IZ64,SUM!IJ64)</f>
        <v>62.4</v>
      </c>
      <c r="AA53" s="91">
        <f>+SUM(SUM!JG64,SUM!JK64,SUM!JO64,SUM!JS64,SUM!JC64)</f>
        <v>156</v>
      </c>
      <c r="AB53" s="91">
        <f>+SUM(SUM!JH64,SUM!JL64,SUM!JP64,SUM!JT64,SUM!JD64)</f>
        <v>0</v>
      </c>
      <c r="AC53" s="91">
        <f>+SUM(SUM!KA64)</f>
        <v>0</v>
      </c>
      <c r="AD53" s="91">
        <f>+SUM(SUM!KB64)</f>
        <v>0</v>
      </c>
      <c r="AE53" s="91">
        <f>+SUM(SUM!KC64)</f>
        <v>0</v>
      </c>
      <c r="AF53" s="91">
        <f>SUM((SUM!KF64,SUM!KI64,SUM!KL64,SUM!KO64,SUM!KR64))</f>
        <v>0</v>
      </c>
      <c r="AG53" s="91">
        <f>SUM(SUM!KU64,SUM!KZ64,SUM!LE64,SUM!LJ64)</f>
        <v>0</v>
      </c>
      <c r="AH53" s="91">
        <f>SUM(SUM!KV64,SUM!LA64,SUM!LF64,SUM!LK64)</f>
        <v>0</v>
      </c>
      <c r="AI53" s="91">
        <f>SUM(SUM!KW64,SUM!LB64,SUM!LG64,SUM!LL64)</f>
        <v>0</v>
      </c>
      <c r="AJ53" s="91">
        <f>SUM(SUM!LO64,SUM!LT64,SUM!LY64,SUM!MD64,SUM!MI64,SUM!MN64,SUM!MS64)</f>
        <v>0</v>
      </c>
      <c r="AK53" s="91">
        <f>SUM(SUM!LP64,SUM!LU64,SUM!LZ64,SUM!ME64,SUM!MJ64,SUM!MO64,SUM!MT64)</f>
        <v>0</v>
      </c>
      <c r="AL53" s="91">
        <f>SUM(SUM!LQ64,SUM!LV64,SUM!MA64,SUM!MF64,SUM!MK64,SUM!MP64,SUM!MU64)</f>
        <v>0</v>
      </c>
      <c r="AM53" s="91">
        <f>SUM(SUM!MY64,SUM!NB64)</f>
        <v>0</v>
      </c>
      <c r="AN53" s="91"/>
      <c r="AO53" s="91">
        <f>+SUM(SUM!AM64,SUM!AQ64)</f>
        <v>0</v>
      </c>
      <c r="AP53" s="91">
        <f>+SUM(SUM!AN64,SUM!AR64)</f>
        <v>0</v>
      </c>
      <c r="AQ53" s="91">
        <f>+SUM!AU64</f>
        <v>0</v>
      </c>
      <c r="AR53" s="91">
        <f>+SUM!AV64</f>
        <v>0</v>
      </c>
      <c r="AS53" s="91">
        <f>+SUM!GR64</f>
        <v>0</v>
      </c>
      <c r="AT53" s="91">
        <f>+SUM!GS64</f>
        <v>0</v>
      </c>
      <c r="AU53" s="91">
        <f>+SUM(SUM!HK64)</f>
        <v>0</v>
      </c>
      <c r="AV53" s="91">
        <f>+SUM(SUM!HL64)</f>
        <v>0</v>
      </c>
      <c r="AW53" s="91">
        <f>+SUM(SUM!FP64)</f>
        <v>108</v>
      </c>
      <c r="AX53" s="91">
        <f>+SUM(SUM!FQ64)</f>
        <v>86</v>
      </c>
      <c r="AY53" s="91">
        <f>+SUM(SUM!GL64)</f>
        <v>200</v>
      </c>
      <c r="AZ53" s="91">
        <f>+SUM(SUM!GM64)</f>
        <v>180</v>
      </c>
      <c r="BA53" s="91">
        <f>+SUM(SUM!GN64)</f>
        <v>200</v>
      </c>
      <c r="BB53" s="91">
        <f>+SUM(SUM!GO64)</f>
        <v>180</v>
      </c>
      <c r="BC53" s="91">
        <f>+SUM(SUM!CS64,SUM!CW64)</f>
        <v>0</v>
      </c>
      <c r="BD53" s="91">
        <f>+SUM(SUM!CT64,SUM!CX64)</f>
        <v>0</v>
      </c>
      <c r="BE53" s="91">
        <f>+SUM(SUM!JW64)</f>
        <v>0</v>
      </c>
      <c r="BF53" s="91">
        <f>+SUM(SUM!JX64)</f>
        <v>0</v>
      </c>
      <c r="BG53" s="91">
        <f>+SUM(SUM!BX64,SUM!CB64)</f>
        <v>0</v>
      </c>
      <c r="BH53" s="91">
        <f>+SUM(SUM!BY64,SUM!CC64)</f>
        <v>0</v>
      </c>
      <c r="BI53" s="91">
        <f>+SUM(SUM!CD64)</f>
        <v>0</v>
      </c>
      <c r="BJ53" s="91">
        <f>+SUM(SUM!ET64)</f>
        <v>0</v>
      </c>
      <c r="BK53" s="91">
        <f>+SUM(SUM!EU64)</f>
        <v>0</v>
      </c>
      <c r="BL53" s="91">
        <f>+SUM(SUM!EV64)</f>
        <v>0</v>
      </c>
      <c r="BM53" s="91">
        <f>+SUM(SUM!EW64)</f>
        <v>0</v>
      </c>
      <c r="BN53" s="91"/>
      <c r="BO53" s="91">
        <f t="shared" si="5"/>
        <v>108</v>
      </c>
      <c r="BP53" s="91">
        <f t="shared" si="6"/>
        <v>86</v>
      </c>
      <c r="BQ53" s="91">
        <f t="shared" si="7"/>
        <v>246.8</v>
      </c>
      <c r="BR53" s="91">
        <f t="shared" si="8"/>
        <v>226.8</v>
      </c>
      <c r="BS53" s="91">
        <f t="shared" si="9"/>
        <v>246.8</v>
      </c>
      <c r="BT53" s="91">
        <f t="shared" si="10"/>
        <v>226.8</v>
      </c>
      <c r="BU53" s="91">
        <f t="shared" si="11"/>
        <v>0</v>
      </c>
      <c r="BV53" s="91">
        <f t="shared" si="12"/>
        <v>0</v>
      </c>
      <c r="BW53" s="91">
        <f t="shared" si="13"/>
        <v>93.6</v>
      </c>
      <c r="BX53" s="91">
        <f t="shared" si="14"/>
        <v>46.8</v>
      </c>
      <c r="BY53" s="91">
        <f t="shared" si="15"/>
        <v>46.8</v>
      </c>
      <c r="BZ53" s="91">
        <f t="shared" si="16"/>
        <v>124.8</v>
      </c>
      <c r="CA53" s="91">
        <f t="shared" si="17"/>
        <v>124.8</v>
      </c>
      <c r="CB53" s="91">
        <f t="shared" si="18"/>
        <v>0</v>
      </c>
      <c r="CC53" s="91">
        <f t="shared" si="19"/>
        <v>0</v>
      </c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</row>
    <row r="54" spans="1:115">
      <c r="A54" s="50" t="s">
        <v>168</v>
      </c>
      <c r="B54" s="91">
        <f t="shared" si="20"/>
        <v>1981.2000000000003</v>
      </c>
      <c r="C54" s="91">
        <f t="shared" si="4"/>
        <v>3521.2000000000003</v>
      </c>
      <c r="D54" s="91">
        <f>SUM(SUM!W65,SUM!AA65,SUM!AE65,SUM!AI65)</f>
        <v>0</v>
      </c>
      <c r="E54" s="91">
        <f>SUM(SUM!X65,SUM!AB65,SUM!AF65,SUM!AJ65)</f>
        <v>0</v>
      </c>
      <c r="F54" s="91">
        <f>+SUM(SUM!AY65,SUM!BD65,SUM!BN65,SUM!BS65,SUM!BI65)</f>
        <v>140.4</v>
      </c>
      <c r="G54" s="91">
        <f>+SUM(SUM!AZ65,SUM!BE65,SUM!BO65,SUM!BT65,SUM!BJ65)</f>
        <v>140.4</v>
      </c>
      <c r="H54" s="91">
        <f>+SUM(SUM!BA65,SUM!BF65,SUM!BP65,SUM!BU65,SUM!BK65)</f>
        <v>140.4</v>
      </c>
      <c r="I54" s="91">
        <f>+SUM(SUM!CG65,SUM!CK65,SUM!CO65)</f>
        <v>0</v>
      </c>
      <c r="J54" s="91">
        <f>+SUM(SUM!CH65,SUM!CL65,SUM!CP65)</f>
        <v>0</v>
      </c>
      <c r="K54" s="91">
        <f>SUM(SUM!DA65,SUM!DD65,SUM!DG65,SUM!DJ65,SUM!DM65)</f>
        <v>327.60000000000002</v>
      </c>
      <c r="L54" s="91">
        <f>+SUM(SUM!DP65,SUM!DV65,SUM!EB65,SUM!EH65,SUM!EN65)</f>
        <v>0</v>
      </c>
      <c r="M54" s="91">
        <f>+SUM(SUM!DQ65,SUM!DW65,SUM!EC65,SUM!EI65,SUM!EO65)</f>
        <v>0</v>
      </c>
      <c r="N54" s="91">
        <f>+SUM(SUM!DR65,SUM!DX65,SUM!ED65,SUM!EJ65,SUM!EP65)</f>
        <v>0</v>
      </c>
      <c r="O54" s="91">
        <f>+SUM(SUM!DS65,SUM!DY65,SUM!EE65,SUM!EK65,SUM!EQ65)</f>
        <v>0</v>
      </c>
      <c r="P54" s="91">
        <f>+SUM(SUM!EZ65,SUM!FD65,SUM!FH65,SUM!FL65)</f>
        <v>109.2</v>
      </c>
      <c r="Q54" s="91">
        <f>+SUM(SUM!FA65,SUM!FE65,SUM!FI65,SUM!FM65)</f>
        <v>109.2</v>
      </c>
      <c r="R54" s="91">
        <f>+SUM(SUM!FT65,SUM!FZ65,SUM!GF65)</f>
        <v>234</v>
      </c>
      <c r="S54" s="91">
        <f>+SUM(SUM!FU65,SUM!GA65,SUM!GG65)</f>
        <v>234</v>
      </c>
      <c r="T54" s="91">
        <f>+SUM(SUM!FV65,SUM!GB65,SUM!GH65)</f>
        <v>234</v>
      </c>
      <c r="U54" s="91">
        <f>+SUM(SUM!FW65,SUM!GC65,SUM!GI65)</f>
        <v>234</v>
      </c>
      <c r="V54" s="91">
        <f>+SUM(SUM!GV65,SUM!GY65,SUM!HB65,SUM!HE65,SUM!HH65)</f>
        <v>78</v>
      </c>
      <c r="W54" s="91">
        <f>+SUM(SUM!HS65,SUM!HW65,SUM!IA65,SUM!IE65,SUM!HO65)</f>
        <v>0</v>
      </c>
      <c r="X54" s="91">
        <f>+SUM(SUM!HP65,SUM!HT65,SUM!HX65,SUM!IB65,SUM!IF65)</f>
        <v>0</v>
      </c>
      <c r="Y54" s="91">
        <f>+SUM(SUM!IM65,SUM!IQ65,SUM!IU65,SUM!IY65,SUM!II65)</f>
        <v>0</v>
      </c>
      <c r="Z54" s="91">
        <f>+SUM(SUM!IN65,SUM!IR65,SUM!IV65,SUM!IZ65,SUM!IJ65)</f>
        <v>0</v>
      </c>
      <c r="AA54" s="91">
        <f>+SUM(SUM!JG65,SUM!JK65,SUM!JO65,SUM!JS65,SUM!JC65)</f>
        <v>0</v>
      </c>
      <c r="AB54" s="91">
        <f>+SUM(SUM!JH65,SUM!JL65,SUM!JP65,SUM!JT65,SUM!JD65)</f>
        <v>0</v>
      </c>
      <c r="AC54" s="91">
        <f>+SUM(SUM!KA65)</f>
        <v>0</v>
      </c>
      <c r="AD54" s="91">
        <f>+SUM(SUM!KB65)</f>
        <v>0</v>
      </c>
      <c r="AE54" s="91">
        <f>+SUM(SUM!KC65)</f>
        <v>0</v>
      </c>
      <c r="AF54" s="91">
        <f>SUM((SUM!KF65,SUM!KI65,SUM!KL65,SUM!KO65,SUM!KR65))</f>
        <v>0</v>
      </c>
      <c r="AG54" s="91">
        <f>SUM(SUM!KU65,SUM!KZ65,SUM!LE65,SUM!LJ65)</f>
        <v>0</v>
      </c>
      <c r="AH54" s="91">
        <f>SUM(SUM!KV65,SUM!LA65,SUM!LF65,SUM!LK65)</f>
        <v>0</v>
      </c>
      <c r="AI54" s="91">
        <f>SUM(SUM!KW65,SUM!LB65,SUM!LG65,SUM!LL65)</f>
        <v>0</v>
      </c>
      <c r="AJ54" s="91">
        <f>SUM(SUM!LO65,SUM!LT65,SUM!LY65,SUM!MD65,SUM!MI65,SUM!MN65,SUM!MS65)</f>
        <v>0</v>
      </c>
      <c r="AK54" s="91">
        <f>SUM(SUM!LP65,SUM!LU65,SUM!LZ65,SUM!ME65,SUM!MJ65,SUM!MO65,SUM!MT65)</f>
        <v>0</v>
      </c>
      <c r="AL54" s="91">
        <f>SUM(SUM!LQ65,SUM!LV65,SUM!MA65,SUM!MF65,SUM!MK65,SUM!MP65,SUM!MU65)</f>
        <v>0</v>
      </c>
      <c r="AM54" s="91">
        <f>SUM(SUM!MY65,SUM!NB65)</f>
        <v>0</v>
      </c>
      <c r="AN54" s="91"/>
      <c r="AO54" s="91">
        <f>+SUM(SUM!AM65,SUM!AQ65)</f>
        <v>0</v>
      </c>
      <c r="AP54" s="91">
        <f>+SUM(SUM!AN65,SUM!AR65)</f>
        <v>0</v>
      </c>
      <c r="AQ54" s="91">
        <f>+SUM!AU65</f>
        <v>0</v>
      </c>
      <c r="AR54" s="91">
        <f>+SUM!AV65</f>
        <v>0</v>
      </c>
      <c r="AS54" s="91">
        <f>+SUM!GR65</f>
        <v>336</v>
      </c>
      <c r="AT54" s="91">
        <f>+SUM!GS65</f>
        <v>312</v>
      </c>
      <c r="AU54" s="91">
        <f>+SUM(SUM!HK65)</f>
        <v>0</v>
      </c>
      <c r="AV54" s="91">
        <f>+SUM(SUM!HL65)</f>
        <v>0</v>
      </c>
      <c r="AW54" s="91">
        <f>+SUM(SUM!FP65)</f>
        <v>0</v>
      </c>
      <c r="AX54" s="91">
        <f>+SUM(SUM!FQ65)</f>
        <v>0</v>
      </c>
      <c r="AY54" s="91">
        <f>+SUM(SUM!GL65)</f>
        <v>0</v>
      </c>
      <c r="AZ54" s="91">
        <f>+SUM(SUM!GM65)</f>
        <v>0</v>
      </c>
      <c r="BA54" s="91">
        <f>+SUM(SUM!GN65)</f>
        <v>0</v>
      </c>
      <c r="BB54" s="91">
        <f>+SUM(SUM!GO65)</f>
        <v>0</v>
      </c>
      <c r="BC54" s="91">
        <f>+SUM(SUM!CS65,SUM!CW65)</f>
        <v>0</v>
      </c>
      <c r="BD54" s="91">
        <f>+SUM(SUM!CT65,SUM!CX65)</f>
        <v>0</v>
      </c>
      <c r="BE54" s="91">
        <f>+SUM(SUM!JW65)</f>
        <v>442</v>
      </c>
      <c r="BF54" s="91">
        <f>+SUM(SUM!JX65)</f>
        <v>450</v>
      </c>
      <c r="BG54" s="91">
        <f>+SUM(SUM!BX65,SUM!CB65)</f>
        <v>0</v>
      </c>
      <c r="BH54" s="91">
        <f>+SUM(SUM!BY65,SUM!CC65)</f>
        <v>0</v>
      </c>
      <c r="BI54" s="91">
        <f>+SUM(SUM!CD65)</f>
        <v>0</v>
      </c>
      <c r="BJ54" s="91">
        <f>+SUM(SUM!ET65)</f>
        <v>0</v>
      </c>
      <c r="BK54" s="91">
        <f>+SUM(SUM!EU65)</f>
        <v>0</v>
      </c>
      <c r="BL54" s="91">
        <f>+SUM(SUM!EV65)</f>
        <v>0</v>
      </c>
      <c r="BM54" s="91">
        <f>+SUM(SUM!EW65)</f>
        <v>0</v>
      </c>
      <c r="BN54" s="91"/>
      <c r="BO54" s="91">
        <f t="shared" si="5"/>
        <v>109.2</v>
      </c>
      <c r="BP54" s="91">
        <f t="shared" si="6"/>
        <v>109.2</v>
      </c>
      <c r="BQ54" s="91">
        <f t="shared" si="7"/>
        <v>234</v>
      </c>
      <c r="BR54" s="91">
        <f t="shared" si="8"/>
        <v>234</v>
      </c>
      <c r="BS54" s="91">
        <f t="shared" si="9"/>
        <v>234</v>
      </c>
      <c r="BT54" s="91">
        <f t="shared" si="10"/>
        <v>234</v>
      </c>
      <c r="BU54" s="91">
        <f t="shared" si="11"/>
        <v>0</v>
      </c>
      <c r="BV54" s="91">
        <f t="shared" si="12"/>
        <v>0</v>
      </c>
      <c r="BW54" s="91">
        <f t="shared" si="13"/>
        <v>140.4</v>
      </c>
      <c r="BX54" s="91">
        <f t="shared" si="14"/>
        <v>140.4</v>
      </c>
      <c r="BY54" s="91">
        <f t="shared" si="15"/>
        <v>140.4</v>
      </c>
      <c r="BZ54" s="91">
        <f t="shared" si="16"/>
        <v>0</v>
      </c>
      <c r="CA54" s="91">
        <f t="shared" si="17"/>
        <v>0</v>
      </c>
      <c r="CB54" s="91">
        <f t="shared" si="18"/>
        <v>0</v>
      </c>
      <c r="CC54" s="91">
        <f t="shared" si="19"/>
        <v>0</v>
      </c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</row>
    <row r="55" spans="1:115">
      <c r="A55" s="50" t="s">
        <v>169</v>
      </c>
      <c r="B55" s="91">
        <f t="shared" si="20"/>
        <v>3915.6000000000004</v>
      </c>
      <c r="C55" s="91">
        <f t="shared" si="4"/>
        <v>3915.6000000000004</v>
      </c>
      <c r="D55" s="91">
        <f>SUM(SUM!W66,SUM!AA66,SUM!AE66,SUM!AI66)</f>
        <v>0</v>
      </c>
      <c r="E55" s="91">
        <f>SUM(SUM!X66,SUM!AB66,SUM!AF66,SUM!AJ66)</f>
        <v>0</v>
      </c>
      <c r="F55" s="91">
        <f>+SUM(SUM!AY66,SUM!BD66,SUM!BN66,SUM!BS66,SUM!BI66)</f>
        <v>156</v>
      </c>
      <c r="G55" s="91">
        <f>+SUM(SUM!AZ66,SUM!BE66,SUM!BO66,SUM!BT66,SUM!BJ66)</f>
        <v>156</v>
      </c>
      <c r="H55" s="91">
        <f>+SUM(SUM!BA66,SUM!BF66,SUM!BP66,SUM!BU66,SUM!BK66)</f>
        <v>156</v>
      </c>
      <c r="I55" s="91">
        <f>+SUM(SUM!CG66,SUM!CK66,SUM!CO66)</f>
        <v>0</v>
      </c>
      <c r="J55" s="91">
        <f>+SUM(SUM!CH66,SUM!CL66,SUM!CP66)</f>
        <v>0</v>
      </c>
      <c r="K55" s="91">
        <f>SUM(SUM!DA66,SUM!DD66,SUM!DG66,SUM!DJ66,SUM!DM66)</f>
        <v>187.2</v>
      </c>
      <c r="L55" s="91">
        <f>+SUM(SUM!DP66,SUM!DV66,SUM!EB66,SUM!EH66,SUM!EN66)</f>
        <v>233.99999999999997</v>
      </c>
      <c r="M55" s="91">
        <f>+SUM(SUM!DQ66,SUM!DW66,SUM!EC66,SUM!EI66,SUM!EO66)</f>
        <v>249.6</v>
      </c>
      <c r="N55" s="91">
        <f>+SUM(SUM!DR66,SUM!DX66,SUM!ED66,SUM!EJ66,SUM!EP66)</f>
        <v>0</v>
      </c>
      <c r="O55" s="91">
        <f>+SUM(SUM!DS66,SUM!DY66,SUM!EE66,SUM!EK66,SUM!EQ66)</f>
        <v>0</v>
      </c>
      <c r="P55" s="91">
        <f>+SUM(SUM!EZ66,SUM!FD66,SUM!FH66,SUM!FL66)</f>
        <v>31.2</v>
      </c>
      <c r="Q55" s="91">
        <f>+SUM(SUM!FA66,SUM!FE66,SUM!FI66,SUM!FM66)</f>
        <v>46.8</v>
      </c>
      <c r="R55" s="91">
        <f>+SUM(SUM!FT66,SUM!FZ66,SUM!GF66)</f>
        <v>31.2</v>
      </c>
      <c r="S55" s="91">
        <f>+SUM(SUM!FU66,SUM!GA66,SUM!GG66)</f>
        <v>31.2</v>
      </c>
      <c r="T55" s="91">
        <f>+SUM(SUM!FV66,SUM!GB66,SUM!GH66)</f>
        <v>31.2</v>
      </c>
      <c r="U55" s="91">
        <f>+SUM(SUM!FW66,SUM!GC66,SUM!GI66)</f>
        <v>31.2</v>
      </c>
      <c r="V55" s="91">
        <f>+SUM(SUM!GV66,SUM!GY66,SUM!HB66,SUM!HE66,SUM!HH66)</f>
        <v>998.40000000000009</v>
      </c>
      <c r="W55" s="91">
        <f>+SUM(SUM!HS66,SUM!HW66,SUM!IA66,SUM!IE66,SUM!HO66)</f>
        <v>327.59999999999997</v>
      </c>
      <c r="X55" s="91">
        <f>+SUM(SUM!HP66,SUM!HT66,SUM!HX66,SUM!IB66,SUM!IF66)</f>
        <v>62.4</v>
      </c>
      <c r="Y55" s="91">
        <f>+SUM(SUM!IM66,SUM!IQ66,SUM!IU66,SUM!IY66,SUM!II66)</f>
        <v>140.4</v>
      </c>
      <c r="Z55" s="91">
        <f>+SUM(SUM!IN66,SUM!IR66,SUM!IV66,SUM!IZ66,SUM!IJ66)</f>
        <v>140.4</v>
      </c>
      <c r="AA55" s="91">
        <f>+SUM(SUM!JG66,SUM!JK66,SUM!JO66,SUM!JS66,SUM!JC66)</f>
        <v>374.4</v>
      </c>
      <c r="AB55" s="91">
        <f>+SUM(SUM!JH66,SUM!JL66,SUM!JP66,SUM!JT66,SUM!JD66)</f>
        <v>62.4</v>
      </c>
      <c r="AC55" s="91">
        <f>+SUM(SUM!KA66)</f>
        <v>156</v>
      </c>
      <c r="AD55" s="91">
        <f>+SUM(SUM!KB66)</f>
        <v>156</v>
      </c>
      <c r="AE55" s="91">
        <f>+SUM(SUM!KC66)</f>
        <v>156</v>
      </c>
      <c r="AF55" s="91">
        <f>SUM((SUM!KF66,SUM!KI66,SUM!KL66,SUM!KO66,SUM!KR66))</f>
        <v>0</v>
      </c>
      <c r="AG55" s="91">
        <f>SUM(SUM!KU66,SUM!KZ66,SUM!LE66,SUM!LJ66)</f>
        <v>0</v>
      </c>
      <c r="AH55" s="91">
        <f>SUM(SUM!KV66,SUM!LA66,SUM!LF66,SUM!LK66)</f>
        <v>0</v>
      </c>
      <c r="AI55" s="91">
        <f>SUM(SUM!KW66,SUM!LB66,SUM!LG66,SUM!LL66)</f>
        <v>0</v>
      </c>
      <c r="AJ55" s="91">
        <f>SUM(SUM!LO66,SUM!LT66,SUM!LY66,SUM!MD66,SUM!MI66,SUM!MN66,SUM!MS66)</f>
        <v>0</v>
      </c>
      <c r="AK55" s="91">
        <f>SUM(SUM!LP66,SUM!LU66,SUM!LZ66,SUM!ME66,SUM!MJ66,SUM!MO66,SUM!MT66)</f>
        <v>0</v>
      </c>
      <c r="AL55" s="91">
        <f>SUM(SUM!LQ66,SUM!LV66,SUM!MA66,SUM!MF66,SUM!MK66,SUM!MP66,SUM!MU66)</f>
        <v>0</v>
      </c>
      <c r="AM55" s="91">
        <f>SUM(SUM!MY66,SUM!NB66)</f>
        <v>0</v>
      </c>
      <c r="AN55" s="91"/>
      <c r="AO55" s="91">
        <f>+SUM(SUM!AM66,SUM!AQ66)</f>
        <v>0</v>
      </c>
      <c r="AP55" s="91">
        <f>+SUM(SUM!AN66,SUM!AR66)</f>
        <v>0</v>
      </c>
      <c r="AQ55" s="91">
        <f>+SUM!AU66</f>
        <v>0</v>
      </c>
      <c r="AR55" s="91">
        <f>+SUM!AV66</f>
        <v>0</v>
      </c>
      <c r="AS55" s="91">
        <f>+SUM!GR66</f>
        <v>0</v>
      </c>
      <c r="AT55" s="91">
        <f>+SUM!GS66</f>
        <v>0</v>
      </c>
      <c r="AU55" s="91">
        <f>+SUM(SUM!HK66)</f>
        <v>0</v>
      </c>
      <c r="AV55" s="91">
        <f>+SUM(SUM!HL66)</f>
        <v>0</v>
      </c>
      <c r="AW55" s="91">
        <f>+SUM(SUM!FP66)</f>
        <v>0</v>
      </c>
      <c r="AX55" s="91">
        <f>+SUM(SUM!FQ66)</f>
        <v>0</v>
      </c>
      <c r="AY55" s="91">
        <f>+SUM(SUM!GL66)</f>
        <v>0</v>
      </c>
      <c r="AZ55" s="91">
        <f>+SUM(SUM!GM66)</f>
        <v>0</v>
      </c>
      <c r="BA55" s="91">
        <f>+SUM(SUM!GN66)</f>
        <v>0</v>
      </c>
      <c r="BB55" s="91">
        <f>+SUM(SUM!GO66)</f>
        <v>0</v>
      </c>
      <c r="BC55" s="91">
        <f>+SUM(SUM!CS66,SUM!CW66)</f>
        <v>0</v>
      </c>
      <c r="BD55" s="91">
        <f>+SUM(SUM!CT66,SUM!CX66)</f>
        <v>0</v>
      </c>
      <c r="BE55" s="91">
        <f>+SUM(SUM!JW66)</f>
        <v>0</v>
      </c>
      <c r="BF55" s="91">
        <f>+SUM(SUM!JX66)</f>
        <v>0</v>
      </c>
      <c r="BG55" s="91">
        <f>+SUM(SUM!BX66,SUM!CB66)</f>
        <v>0</v>
      </c>
      <c r="BH55" s="91">
        <f>+SUM(SUM!BY66,SUM!CC66)</f>
        <v>0</v>
      </c>
      <c r="BI55" s="91">
        <f>+SUM(SUM!CD66)</f>
        <v>0</v>
      </c>
      <c r="BJ55" s="91">
        <f>+SUM(SUM!ET66)</f>
        <v>0</v>
      </c>
      <c r="BK55" s="91">
        <f>+SUM(SUM!EU66)</f>
        <v>0</v>
      </c>
      <c r="BL55" s="91">
        <f>+SUM(SUM!EV66)</f>
        <v>0</v>
      </c>
      <c r="BM55" s="91">
        <f>+SUM(SUM!EW66)</f>
        <v>0</v>
      </c>
      <c r="BN55" s="91"/>
      <c r="BO55" s="91">
        <f t="shared" si="5"/>
        <v>31.2</v>
      </c>
      <c r="BP55" s="91">
        <f t="shared" si="6"/>
        <v>46.8</v>
      </c>
      <c r="BQ55" s="91">
        <f t="shared" si="7"/>
        <v>31.2</v>
      </c>
      <c r="BR55" s="91">
        <f t="shared" si="8"/>
        <v>31.2</v>
      </c>
      <c r="BS55" s="91">
        <f t="shared" si="9"/>
        <v>31.2</v>
      </c>
      <c r="BT55" s="91">
        <f t="shared" si="10"/>
        <v>31.2</v>
      </c>
      <c r="BU55" s="91">
        <f t="shared" si="11"/>
        <v>0</v>
      </c>
      <c r="BV55" s="91">
        <f t="shared" si="12"/>
        <v>0</v>
      </c>
      <c r="BW55" s="91">
        <f t="shared" si="13"/>
        <v>156</v>
      </c>
      <c r="BX55" s="91">
        <f t="shared" si="14"/>
        <v>156</v>
      </c>
      <c r="BY55" s="91">
        <f t="shared" si="15"/>
        <v>156</v>
      </c>
      <c r="BZ55" s="91">
        <f t="shared" si="16"/>
        <v>233.99999999999997</v>
      </c>
      <c r="CA55" s="91">
        <f t="shared" si="17"/>
        <v>249.6</v>
      </c>
      <c r="CB55" s="91">
        <f t="shared" si="18"/>
        <v>0</v>
      </c>
      <c r="CC55" s="91">
        <f t="shared" si="19"/>
        <v>0</v>
      </c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</row>
    <row r="56" spans="1:115">
      <c r="A56" s="50" t="s">
        <v>170</v>
      </c>
      <c r="B56" s="91">
        <f t="shared" si="20"/>
        <v>1263.6000000000001</v>
      </c>
      <c r="C56" s="91">
        <f t="shared" si="4"/>
        <v>4650.6000000000004</v>
      </c>
      <c r="D56" s="91">
        <f>SUM(SUM!W67,SUM!AA67,SUM!AE67,SUM!AI67)</f>
        <v>0</v>
      </c>
      <c r="E56" s="91">
        <f>SUM(SUM!X67,SUM!AB67,SUM!AF67,SUM!AJ67)</f>
        <v>0</v>
      </c>
      <c r="F56" s="91">
        <f>+SUM(SUM!AY67,SUM!BD67,SUM!BN67,SUM!BS67,SUM!BI67)</f>
        <v>46.8</v>
      </c>
      <c r="G56" s="91">
        <f>+SUM(SUM!AZ67,SUM!BE67,SUM!BO67,SUM!BT67,SUM!BJ67)</f>
        <v>46.8</v>
      </c>
      <c r="H56" s="91">
        <f>+SUM(SUM!BA67,SUM!BF67,SUM!BP67,SUM!BU67,SUM!BK67)</f>
        <v>46.8</v>
      </c>
      <c r="I56" s="91">
        <f>+SUM(SUM!CG67,SUM!CK67,SUM!CO67)</f>
        <v>0</v>
      </c>
      <c r="J56" s="91">
        <f>+SUM(SUM!CH67,SUM!CL67,SUM!CP67)</f>
        <v>0</v>
      </c>
      <c r="K56" s="91">
        <f>SUM(SUM!DA67,SUM!DD67,SUM!DG67,SUM!DJ67,SUM!DM67)</f>
        <v>171.6</v>
      </c>
      <c r="L56" s="91">
        <f>+SUM(SUM!DP67,SUM!DV67,SUM!EB67,SUM!EH67,SUM!EN67)</f>
        <v>0</v>
      </c>
      <c r="M56" s="91">
        <f>+SUM(SUM!DQ67,SUM!DW67,SUM!EC67,SUM!EI67,SUM!EO67)</f>
        <v>0</v>
      </c>
      <c r="N56" s="91">
        <f>+SUM(SUM!DR67,SUM!DX67,SUM!ED67,SUM!EJ67,SUM!EP67)</f>
        <v>0</v>
      </c>
      <c r="O56" s="91">
        <f>+SUM(SUM!DS67,SUM!DY67,SUM!EE67,SUM!EK67,SUM!EQ67)</f>
        <v>0</v>
      </c>
      <c r="P56" s="91">
        <f>+SUM(SUM!EZ67,SUM!FD67,SUM!FH67,SUM!FL67)</f>
        <v>0</v>
      </c>
      <c r="Q56" s="91">
        <f>+SUM(SUM!FA67,SUM!FE67,SUM!FI67,SUM!FM67)</f>
        <v>0</v>
      </c>
      <c r="R56" s="91">
        <f>+SUM(SUM!FT67,SUM!FZ67,SUM!GF67)</f>
        <v>0</v>
      </c>
      <c r="S56" s="91">
        <f>+SUM(SUM!FU67,SUM!GA67,SUM!GG67)</f>
        <v>0</v>
      </c>
      <c r="T56" s="91">
        <f>+SUM(SUM!FV67,SUM!GB67,SUM!GH67)</f>
        <v>0</v>
      </c>
      <c r="U56" s="91">
        <f>+SUM(SUM!FW67,SUM!GC67,SUM!GI67)</f>
        <v>0</v>
      </c>
      <c r="V56" s="91">
        <f>+SUM(SUM!GV67,SUM!GY67,SUM!HB67,SUM!HE67,SUM!HH67)</f>
        <v>514.79999999999995</v>
      </c>
      <c r="W56" s="91">
        <f>+SUM(SUM!HS67,SUM!HW67,SUM!IA67,SUM!IE67,SUM!HO67)</f>
        <v>109.2</v>
      </c>
      <c r="X56" s="91">
        <f>+SUM(SUM!HP67,SUM!HT67,SUM!HX67,SUM!IB67,SUM!IF67)</f>
        <v>109.2</v>
      </c>
      <c r="Y56" s="91">
        <f>+SUM(SUM!IM67,SUM!IQ67,SUM!IU67,SUM!IY67,SUM!II67)</f>
        <v>109.2</v>
      </c>
      <c r="Z56" s="91">
        <f>+SUM(SUM!IN67,SUM!IR67,SUM!IV67,SUM!IZ67,SUM!IJ67)</f>
        <v>109.2</v>
      </c>
      <c r="AA56" s="91">
        <f>+SUM(SUM!JG67,SUM!JK67,SUM!JO67,SUM!JS67,SUM!JC67)</f>
        <v>0</v>
      </c>
      <c r="AB56" s="91">
        <f>+SUM(SUM!JH67,SUM!JL67,SUM!JP67,SUM!JT67,SUM!JD67)</f>
        <v>0</v>
      </c>
      <c r="AC56" s="91">
        <f>+SUM(SUM!KA67)</f>
        <v>0</v>
      </c>
      <c r="AD56" s="91">
        <f>+SUM(SUM!KB67)</f>
        <v>0</v>
      </c>
      <c r="AE56" s="91">
        <f>+SUM(SUM!KC67)</f>
        <v>0</v>
      </c>
      <c r="AF56" s="91">
        <f>SUM((SUM!KF67,SUM!KI67,SUM!KL67,SUM!KO67,SUM!KR67))</f>
        <v>0</v>
      </c>
      <c r="AG56" s="91">
        <f>SUM(SUM!KU67,SUM!KZ67,SUM!LE67,SUM!LJ67)</f>
        <v>0</v>
      </c>
      <c r="AH56" s="91">
        <f>SUM(SUM!KV67,SUM!LA67,SUM!LF67,SUM!LK67)</f>
        <v>0</v>
      </c>
      <c r="AI56" s="91">
        <f>SUM(SUM!KW67,SUM!LB67,SUM!LG67,SUM!LL67)</f>
        <v>0</v>
      </c>
      <c r="AJ56" s="91">
        <f>SUM(SUM!LO67,SUM!LT67,SUM!LY67,SUM!MD67,SUM!MI67,SUM!MN67,SUM!MS67)</f>
        <v>0</v>
      </c>
      <c r="AK56" s="91">
        <f>SUM(SUM!LP67,SUM!LU67,SUM!LZ67,SUM!ME67,SUM!MJ67,SUM!MO67,SUM!MT67)</f>
        <v>0</v>
      </c>
      <c r="AL56" s="91">
        <f>SUM(SUM!LQ67,SUM!LV67,SUM!MA67,SUM!MF67,SUM!MK67,SUM!MP67,SUM!MU67)</f>
        <v>0</v>
      </c>
      <c r="AM56" s="91">
        <f>SUM(SUM!MY67,SUM!NB67)</f>
        <v>0</v>
      </c>
      <c r="AN56" s="91"/>
      <c r="AO56" s="91">
        <f>+SUM(SUM!AM67,SUM!AQ67)</f>
        <v>0</v>
      </c>
      <c r="AP56" s="91">
        <f>+SUM(SUM!AN67,SUM!AR67)</f>
        <v>0</v>
      </c>
      <c r="AQ56" s="91">
        <f>+SUM!AU67</f>
        <v>0</v>
      </c>
      <c r="AR56" s="91">
        <f>+SUM!AV67</f>
        <v>0</v>
      </c>
      <c r="AS56" s="91">
        <f>+SUM!GR67</f>
        <v>672</v>
      </c>
      <c r="AT56" s="91">
        <f>+SUM!GS67</f>
        <v>624</v>
      </c>
      <c r="AU56" s="91">
        <f>+SUM(SUM!HK67)</f>
        <v>0</v>
      </c>
      <c r="AV56" s="91">
        <f>+SUM(SUM!HL67)</f>
        <v>0</v>
      </c>
      <c r="AW56" s="91">
        <f>+SUM(SUM!FP67)</f>
        <v>216</v>
      </c>
      <c r="AX56" s="91">
        <f>+SUM(SUM!FQ67)</f>
        <v>215</v>
      </c>
      <c r="AY56" s="91">
        <f>+SUM(SUM!GL67)</f>
        <v>240</v>
      </c>
      <c r="AZ56" s="91">
        <f>+SUM(SUM!GM67)</f>
        <v>144</v>
      </c>
      <c r="BA56" s="91">
        <f>+SUM(SUM!GN67)</f>
        <v>240</v>
      </c>
      <c r="BB56" s="91">
        <f>+SUM(SUM!GO67)</f>
        <v>144</v>
      </c>
      <c r="BC56" s="91">
        <f>+SUM(SUM!CS67,SUM!CW67)</f>
        <v>0</v>
      </c>
      <c r="BD56" s="91">
        <f>+SUM(SUM!CT67,SUM!CX67)</f>
        <v>0</v>
      </c>
      <c r="BE56" s="91">
        <f>+SUM(SUM!JW67)</f>
        <v>442</v>
      </c>
      <c r="BF56" s="91">
        <f>+SUM(SUM!JX67)</f>
        <v>450</v>
      </c>
      <c r="BG56" s="91">
        <f>+SUM(SUM!BX67,SUM!CB67)</f>
        <v>0</v>
      </c>
      <c r="BH56" s="91">
        <f>+SUM(SUM!BY67,SUM!CC67)</f>
        <v>0</v>
      </c>
      <c r="BI56" s="91">
        <f>+SUM(SUM!CD67)</f>
        <v>0</v>
      </c>
      <c r="BJ56" s="91">
        <f>+SUM(SUM!ET67)</f>
        <v>0</v>
      </c>
      <c r="BK56" s="91">
        <f>+SUM(SUM!EU67)</f>
        <v>0</v>
      </c>
      <c r="BL56" s="91">
        <f>+SUM(SUM!EV67)</f>
        <v>0</v>
      </c>
      <c r="BM56" s="91">
        <f>+SUM(SUM!EW67)</f>
        <v>0</v>
      </c>
      <c r="BN56" s="91"/>
      <c r="BO56" s="91">
        <f t="shared" si="5"/>
        <v>216</v>
      </c>
      <c r="BP56" s="91">
        <f t="shared" si="6"/>
        <v>215</v>
      </c>
      <c r="BQ56" s="91">
        <f t="shared" si="7"/>
        <v>240</v>
      </c>
      <c r="BR56" s="91">
        <f t="shared" si="8"/>
        <v>144</v>
      </c>
      <c r="BS56" s="91">
        <f t="shared" si="9"/>
        <v>240</v>
      </c>
      <c r="BT56" s="91">
        <f t="shared" si="10"/>
        <v>144</v>
      </c>
      <c r="BU56" s="91">
        <f t="shared" si="11"/>
        <v>0</v>
      </c>
      <c r="BV56" s="91">
        <f t="shared" si="12"/>
        <v>0</v>
      </c>
      <c r="BW56" s="91">
        <f t="shared" si="13"/>
        <v>46.8</v>
      </c>
      <c r="BX56" s="91">
        <f t="shared" si="14"/>
        <v>46.8</v>
      </c>
      <c r="BY56" s="91">
        <f t="shared" si="15"/>
        <v>46.8</v>
      </c>
      <c r="BZ56" s="91">
        <f t="shared" si="16"/>
        <v>0</v>
      </c>
      <c r="CA56" s="91">
        <f t="shared" si="17"/>
        <v>0</v>
      </c>
      <c r="CB56" s="91">
        <f t="shared" si="18"/>
        <v>0</v>
      </c>
      <c r="CC56" s="91">
        <f t="shared" si="19"/>
        <v>0</v>
      </c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</row>
    <row r="57" spans="1:115">
      <c r="A57" s="50" t="s">
        <v>171</v>
      </c>
      <c r="B57" s="91">
        <f t="shared" si="20"/>
        <v>1014</v>
      </c>
      <c r="C57" s="91">
        <f t="shared" si="4"/>
        <v>4222</v>
      </c>
      <c r="D57" s="91">
        <f>SUM(SUM!W68,SUM!AA68,SUM!AE68,SUM!AI68)</f>
        <v>0</v>
      </c>
      <c r="E57" s="91">
        <f>SUM(SUM!X68,SUM!AB68,SUM!AF68,SUM!AJ68)</f>
        <v>0</v>
      </c>
      <c r="F57" s="91">
        <f>+SUM(SUM!AY68,SUM!BD68,SUM!BN68,SUM!BS68,SUM!BI68)</f>
        <v>0</v>
      </c>
      <c r="G57" s="91">
        <f>+SUM(SUM!AZ68,SUM!BE68,SUM!BO68,SUM!BT68,SUM!BJ68)</f>
        <v>0</v>
      </c>
      <c r="H57" s="91">
        <f>+SUM(SUM!BA68,SUM!BF68,SUM!BP68,SUM!BU68,SUM!BK68)</f>
        <v>0</v>
      </c>
      <c r="I57" s="91">
        <f>+SUM(SUM!CG68,SUM!CK68,SUM!CO68)</f>
        <v>0</v>
      </c>
      <c r="J57" s="91">
        <f>+SUM(SUM!CH68,SUM!CL68,SUM!CP68)</f>
        <v>0</v>
      </c>
      <c r="K57" s="91">
        <f>SUM(SUM!DA68,SUM!DD68,SUM!DG68,SUM!DJ68,SUM!DM68)</f>
        <v>0</v>
      </c>
      <c r="L57" s="91">
        <f>+SUM(SUM!DP68,SUM!DV68,SUM!EB68,SUM!EH68,SUM!EN68)</f>
        <v>31.2</v>
      </c>
      <c r="M57" s="91">
        <f>+SUM(SUM!DQ68,SUM!DW68,SUM!EC68,SUM!EI68,SUM!EO68)</f>
        <v>15.6</v>
      </c>
      <c r="N57" s="91">
        <f>+SUM(SUM!DR68,SUM!DX68,SUM!ED68,SUM!EJ68,SUM!EP68)</f>
        <v>0</v>
      </c>
      <c r="O57" s="91">
        <f>+SUM(SUM!DS68,SUM!DY68,SUM!EE68,SUM!EK68,SUM!EQ68)</f>
        <v>0</v>
      </c>
      <c r="P57" s="91">
        <f>+SUM(SUM!EZ68,SUM!FD68,SUM!FH68,SUM!FL68)</f>
        <v>0</v>
      </c>
      <c r="Q57" s="91">
        <f>+SUM(SUM!FA68,SUM!FE68,SUM!FI68,SUM!FM68)</f>
        <v>0</v>
      </c>
      <c r="R57" s="91">
        <f>+SUM(SUM!FT68,SUM!FZ68,SUM!GF68)</f>
        <v>0</v>
      </c>
      <c r="S57" s="91">
        <f>+SUM(SUM!FU68,SUM!GA68,SUM!GG68)</f>
        <v>0</v>
      </c>
      <c r="T57" s="91">
        <f>+SUM(SUM!FV68,SUM!GB68,SUM!GH68)</f>
        <v>0</v>
      </c>
      <c r="U57" s="91">
        <f>+SUM(SUM!FW68,SUM!GC68,SUM!GI68)</f>
        <v>0</v>
      </c>
      <c r="V57" s="91">
        <f>+SUM(SUM!GV68,SUM!GY68,SUM!HB68,SUM!HE68,SUM!HH68)</f>
        <v>499.2</v>
      </c>
      <c r="W57" s="91">
        <f>+SUM(SUM!HS68,SUM!HW68,SUM!IA68,SUM!IE68,SUM!HO68)</f>
        <v>0</v>
      </c>
      <c r="X57" s="91">
        <f>+SUM(SUM!HP68,SUM!HT68,SUM!HX68,SUM!IB68,SUM!IF68)</f>
        <v>0</v>
      </c>
      <c r="Y57" s="91">
        <f>+SUM(SUM!IM68,SUM!IQ68,SUM!IU68,SUM!IY68,SUM!II68)</f>
        <v>0</v>
      </c>
      <c r="Z57" s="91">
        <f>+SUM(SUM!IN68,SUM!IR68,SUM!IV68,SUM!IZ68,SUM!IJ68)</f>
        <v>0</v>
      </c>
      <c r="AA57" s="91">
        <f>+SUM(SUM!JG68,SUM!JK68,SUM!JO68,SUM!JS68,SUM!JC68)</f>
        <v>0</v>
      </c>
      <c r="AB57" s="91">
        <f>+SUM(SUM!JH68,SUM!JL68,SUM!JP68,SUM!JT68,SUM!JD68)</f>
        <v>0</v>
      </c>
      <c r="AC57" s="91">
        <f>+SUM(SUM!KA68)</f>
        <v>156</v>
      </c>
      <c r="AD57" s="91">
        <f>+SUM(SUM!KB68)</f>
        <v>156</v>
      </c>
      <c r="AE57" s="91">
        <f>+SUM(SUM!KC68)</f>
        <v>156</v>
      </c>
      <c r="AF57" s="91">
        <f>SUM((SUM!KF68,SUM!KI68,SUM!KL68,SUM!KO68,SUM!KR68))</f>
        <v>0</v>
      </c>
      <c r="AG57" s="91">
        <f>SUM(SUM!KU68,SUM!KZ68,SUM!LE68,SUM!LJ68)</f>
        <v>0</v>
      </c>
      <c r="AH57" s="91">
        <f>SUM(SUM!KV68,SUM!LA68,SUM!LF68,SUM!LK68)</f>
        <v>0</v>
      </c>
      <c r="AI57" s="91">
        <f>SUM(SUM!KW68,SUM!LB68,SUM!LG68,SUM!LL68)</f>
        <v>0</v>
      </c>
      <c r="AJ57" s="91">
        <f>SUM(SUM!LO68,SUM!LT68,SUM!LY68,SUM!MD68,SUM!MI68,SUM!MN68,SUM!MS68)</f>
        <v>0</v>
      </c>
      <c r="AK57" s="91">
        <f>SUM(SUM!LP68,SUM!LU68,SUM!LZ68,SUM!ME68,SUM!MJ68,SUM!MO68,SUM!MT68)</f>
        <v>0</v>
      </c>
      <c r="AL57" s="91">
        <f>SUM(SUM!LQ68,SUM!LV68,SUM!MA68,SUM!MF68,SUM!MK68,SUM!MP68,SUM!MU68)</f>
        <v>0</v>
      </c>
      <c r="AM57" s="91">
        <f>SUM(SUM!MY68,SUM!NB68)</f>
        <v>0</v>
      </c>
      <c r="AN57" s="91"/>
      <c r="AO57" s="91">
        <f>+SUM(SUM!AM68,SUM!AQ68)</f>
        <v>0</v>
      </c>
      <c r="AP57" s="91">
        <f>+SUM(SUM!AN68,SUM!AR68)</f>
        <v>0</v>
      </c>
      <c r="AQ57" s="91">
        <f>+SUM!AU68</f>
        <v>0</v>
      </c>
      <c r="AR57" s="91">
        <f>+SUM!AV68</f>
        <v>0</v>
      </c>
      <c r="AS57" s="91">
        <f>+SUM!GR68</f>
        <v>336</v>
      </c>
      <c r="AT57" s="91">
        <f>+SUM!GS68</f>
        <v>312</v>
      </c>
      <c r="AU57" s="91">
        <f>+SUM(SUM!HK68)</f>
        <v>0</v>
      </c>
      <c r="AV57" s="91">
        <f>+SUM(SUM!HL68)</f>
        <v>0</v>
      </c>
      <c r="AW57" s="91">
        <f>+SUM(SUM!FP68)</f>
        <v>216</v>
      </c>
      <c r="AX57" s="91">
        <f>+SUM(SUM!FQ68)</f>
        <v>215</v>
      </c>
      <c r="AY57" s="91">
        <f>+SUM(SUM!GL68)</f>
        <v>0</v>
      </c>
      <c r="AZ57" s="91">
        <f>+SUM(SUM!GM68)</f>
        <v>0</v>
      </c>
      <c r="BA57" s="91">
        <f>+SUM(SUM!GN68)</f>
        <v>0</v>
      </c>
      <c r="BB57" s="91">
        <f>+SUM(SUM!GO68)</f>
        <v>0</v>
      </c>
      <c r="BC57" s="91">
        <f>+SUM(SUM!CS68,SUM!CW68)</f>
        <v>621</v>
      </c>
      <c r="BD57" s="91">
        <f>+SUM(SUM!CT68,SUM!CX68)</f>
        <v>616</v>
      </c>
      <c r="BE57" s="91">
        <f>+SUM(SUM!JW68)</f>
        <v>442</v>
      </c>
      <c r="BF57" s="91">
        <f>+SUM(SUM!JX68)</f>
        <v>450</v>
      </c>
      <c r="BG57" s="91">
        <f>+SUM(SUM!BX68,SUM!CB68)</f>
        <v>0</v>
      </c>
      <c r="BH57" s="91">
        <f>+SUM(SUM!BY68,SUM!CC68)</f>
        <v>0</v>
      </c>
      <c r="BI57" s="91">
        <f>+SUM(SUM!CD68)</f>
        <v>0</v>
      </c>
      <c r="BJ57" s="91">
        <f>+SUM(SUM!ET68)</f>
        <v>0</v>
      </c>
      <c r="BK57" s="91">
        <f>+SUM(SUM!EU68)</f>
        <v>0</v>
      </c>
      <c r="BL57" s="91">
        <f>+SUM(SUM!EV68)</f>
        <v>0</v>
      </c>
      <c r="BM57" s="91">
        <f>+SUM(SUM!EW68)</f>
        <v>0</v>
      </c>
      <c r="BN57" s="91"/>
      <c r="BO57" s="91">
        <f t="shared" si="5"/>
        <v>216</v>
      </c>
      <c r="BP57" s="91">
        <f t="shared" si="6"/>
        <v>215</v>
      </c>
      <c r="BQ57" s="91">
        <f t="shared" si="7"/>
        <v>0</v>
      </c>
      <c r="BR57" s="91">
        <f t="shared" si="8"/>
        <v>0</v>
      </c>
      <c r="BS57" s="91">
        <f t="shared" si="9"/>
        <v>0</v>
      </c>
      <c r="BT57" s="91">
        <f t="shared" si="10"/>
        <v>0</v>
      </c>
      <c r="BU57" s="91">
        <f t="shared" si="11"/>
        <v>621</v>
      </c>
      <c r="BV57" s="91">
        <f t="shared" si="12"/>
        <v>616</v>
      </c>
      <c r="BW57" s="91">
        <f t="shared" si="13"/>
        <v>0</v>
      </c>
      <c r="BX57" s="91">
        <f t="shared" si="14"/>
        <v>0</v>
      </c>
      <c r="BY57" s="91">
        <f t="shared" si="15"/>
        <v>0</v>
      </c>
      <c r="BZ57" s="91">
        <f t="shared" si="16"/>
        <v>31.2</v>
      </c>
      <c r="CA57" s="91">
        <f t="shared" si="17"/>
        <v>15.6</v>
      </c>
      <c r="CB57" s="91">
        <f t="shared" si="18"/>
        <v>0</v>
      </c>
      <c r="CC57" s="91">
        <f t="shared" si="19"/>
        <v>0</v>
      </c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</row>
    <row r="58" spans="1:115" ht="20.45" customHeight="1">
      <c r="A58" s="50" t="s">
        <v>172</v>
      </c>
      <c r="B58" s="91">
        <f t="shared" si="20"/>
        <v>2511.5999999999995</v>
      </c>
      <c r="C58" s="91">
        <f t="shared" si="4"/>
        <v>6279.5999999999995</v>
      </c>
      <c r="D58" s="91">
        <f>SUM(SUM!W69,SUM!AA69,SUM!AE69,SUM!AI69)</f>
        <v>0</v>
      </c>
      <c r="E58" s="91">
        <f>SUM(SUM!X69,SUM!AB69,SUM!AF69,SUM!AJ69)</f>
        <v>0</v>
      </c>
      <c r="F58" s="91">
        <f>+SUM(SUM!AY69,SUM!BD69,SUM!BN69,SUM!BS69,SUM!BI69)</f>
        <v>0</v>
      </c>
      <c r="G58" s="91">
        <f>+SUM(SUM!AZ69,SUM!BE69,SUM!BO69,SUM!BT69,SUM!BJ69)</f>
        <v>0</v>
      </c>
      <c r="H58" s="91">
        <f>+SUM(SUM!BA69,SUM!BF69,SUM!BP69,SUM!BU69,SUM!BK69)</f>
        <v>0</v>
      </c>
      <c r="I58" s="91">
        <f>+SUM(SUM!CG69,SUM!CK69,SUM!CO69)</f>
        <v>0</v>
      </c>
      <c r="J58" s="91">
        <f>+SUM(SUM!CH69,SUM!CL69,SUM!CP69)</f>
        <v>0</v>
      </c>
      <c r="K58" s="91">
        <f>SUM(SUM!DA69,SUM!DD69,SUM!DG69,SUM!DJ69,SUM!DM69)</f>
        <v>374.4</v>
      </c>
      <c r="L58" s="91">
        <f>+SUM(SUM!DP69,SUM!DV69,SUM!EB69,SUM!EH69,SUM!EN69)</f>
        <v>312</v>
      </c>
      <c r="M58" s="91">
        <f>+SUM(SUM!DQ69,SUM!DW69,SUM!EC69,SUM!EI69,SUM!EO69)</f>
        <v>296.39999999999998</v>
      </c>
      <c r="N58" s="91">
        <f>+SUM(SUM!DR69,SUM!DX69,SUM!ED69,SUM!EJ69,SUM!EP69)</f>
        <v>0</v>
      </c>
      <c r="O58" s="91">
        <f>+SUM(SUM!DS69,SUM!DY69,SUM!EE69,SUM!EK69,SUM!EQ69)</f>
        <v>0</v>
      </c>
      <c r="P58" s="91">
        <f>+SUM(SUM!EZ69,SUM!FD69,SUM!FH69,SUM!FL69)</f>
        <v>171.6</v>
      </c>
      <c r="Q58" s="91">
        <f>+SUM(SUM!FA69,SUM!FE69,SUM!FI69,SUM!FM69)</f>
        <v>156</v>
      </c>
      <c r="R58" s="91">
        <f>+SUM(SUM!FT69,SUM!FZ69,SUM!GF69)</f>
        <v>31.2</v>
      </c>
      <c r="S58" s="91">
        <f>+SUM(SUM!FU69,SUM!GA69,SUM!GG69)</f>
        <v>31.2</v>
      </c>
      <c r="T58" s="91">
        <f>+SUM(SUM!FV69,SUM!GB69,SUM!GH69)</f>
        <v>15.6</v>
      </c>
      <c r="U58" s="91">
        <f>+SUM(SUM!FW69,SUM!GC69,SUM!GI69)</f>
        <v>15.6</v>
      </c>
      <c r="V58" s="91">
        <f>+SUM(SUM!GV69,SUM!GY69,SUM!HB69,SUM!HE69,SUM!HH69)</f>
        <v>452.4</v>
      </c>
      <c r="W58" s="91">
        <f>+SUM(SUM!HS69,SUM!HW69,SUM!IA69,SUM!IE69,SUM!HO69)</f>
        <v>93.6</v>
      </c>
      <c r="X58" s="91">
        <f>+SUM(SUM!HP69,SUM!HT69,SUM!HX69,SUM!IB69,SUM!IF69)</f>
        <v>93.6</v>
      </c>
      <c r="Y58" s="91">
        <f>+SUM(SUM!IM69,SUM!IQ69,SUM!IU69,SUM!IY69,SUM!II69)</f>
        <v>0</v>
      </c>
      <c r="Z58" s="91">
        <f>+SUM(SUM!IN69,SUM!IR69,SUM!IV69,SUM!IZ69,SUM!IJ69)</f>
        <v>0</v>
      </c>
      <c r="AA58" s="91">
        <f>+SUM(SUM!JG69,SUM!JK69,SUM!JO69,SUM!JS69,SUM!JC69)</f>
        <v>0</v>
      </c>
      <c r="AB58" s="91">
        <f>+SUM(SUM!JH69,SUM!JL69,SUM!JP69,SUM!JT69,SUM!JD69)</f>
        <v>0</v>
      </c>
      <c r="AC58" s="91">
        <f>+SUM(SUM!KA69)</f>
        <v>156</v>
      </c>
      <c r="AD58" s="91">
        <f>+SUM(SUM!KB69)</f>
        <v>156</v>
      </c>
      <c r="AE58" s="91">
        <f>+SUM(SUM!KC69)</f>
        <v>156</v>
      </c>
      <c r="AF58" s="91">
        <f>SUM((SUM!KF69,SUM!KI69,SUM!KL69,SUM!KO69,SUM!KR69))</f>
        <v>0</v>
      </c>
      <c r="AG58" s="91">
        <f>SUM(SUM!KU69,SUM!KZ69,SUM!LE69,SUM!LJ69)</f>
        <v>0</v>
      </c>
      <c r="AH58" s="91">
        <f>SUM(SUM!KV69,SUM!LA69,SUM!LF69,SUM!LK69)</f>
        <v>0</v>
      </c>
      <c r="AI58" s="91">
        <f>SUM(SUM!KW69,SUM!LB69,SUM!LG69,SUM!LL69)</f>
        <v>0</v>
      </c>
      <c r="AJ58" s="91">
        <f>SUM(SUM!LO69,SUM!LT69,SUM!LY69,SUM!MD69,SUM!MI69,SUM!MN69,SUM!MS69)</f>
        <v>0</v>
      </c>
      <c r="AK58" s="91">
        <f>SUM(SUM!LP69,SUM!LU69,SUM!LZ69,SUM!ME69,SUM!MJ69,SUM!MO69,SUM!MT69)</f>
        <v>0</v>
      </c>
      <c r="AL58" s="91">
        <f>SUM(SUM!LQ69,SUM!LV69,SUM!MA69,SUM!MF69,SUM!MK69,SUM!MP69,SUM!MU69)</f>
        <v>0</v>
      </c>
      <c r="AM58" s="91">
        <f>SUM(SUM!MY69,SUM!NB69)</f>
        <v>0</v>
      </c>
      <c r="AN58" s="91"/>
      <c r="AO58" s="91">
        <f>+SUM(SUM!AM69,SUM!AQ69)</f>
        <v>0</v>
      </c>
      <c r="AP58" s="91">
        <f>+SUM(SUM!AN69,SUM!AR69)</f>
        <v>0</v>
      </c>
      <c r="AQ58" s="91">
        <f>+SUM!AU69</f>
        <v>0</v>
      </c>
      <c r="AR58" s="91">
        <f>+SUM!AV69</f>
        <v>0</v>
      </c>
      <c r="AS58" s="91">
        <f>+SUM!GR69</f>
        <v>336</v>
      </c>
      <c r="AT58" s="91">
        <f>+SUM!GS69</f>
        <v>312</v>
      </c>
      <c r="AU58" s="91">
        <f>+SUM(SUM!HK69)</f>
        <v>0</v>
      </c>
      <c r="AV58" s="91">
        <f>+SUM(SUM!HL69)</f>
        <v>0</v>
      </c>
      <c r="AW58" s="91">
        <f>+SUM(SUM!FP69)</f>
        <v>0</v>
      </c>
      <c r="AX58" s="91">
        <f>+SUM(SUM!FQ69)</f>
        <v>0</v>
      </c>
      <c r="AY58" s="91">
        <f>+SUM(SUM!GL69)</f>
        <v>240</v>
      </c>
      <c r="AZ58" s="91">
        <f>+SUM(SUM!GM69)</f>
        <v>216</v>
      </c>
      <c r="BA58" s="91">
        <f>+SUM(SUM!GN69)</f>
        <v>240</v>
      </c>
      <c r="BB58" s="91">
        <f>+SUM(SUM!GO69)</f>
        <v>216</v>
      </c>
      <c r="BC58" s="91">
        <f>+SUM(SUM!CS69,SUM!CW69)</f>
        <v>207</v>
      </c>
      <c r="BD58" s="91">
        <f>+SUM(SUM!CT69,SUM!CX69)</f>
        <v>308</v>
      </c>
      <c r="BE58" s="91">
        <f>+SUM(SUM!JW69)</f>
        <v>442</v>
      </c>
      <c r="BF58" s="91">
        <f>+SUM(SUM!JX69)</f>
        <v>450</v>
      </c>
      <c r="BG58" s="91">
        <f>+SUM(SUM!BX69,SUM!CB69)</f>
        <v>117</v>
      </c>
      <c r="BH58" s="91">
        <f>+SUM(SUM!BY69,SUM!CC69)</f>
        <v>144</v>
      </c>
      <c r="BI58" s="91">
        <f>+SUM(SUM!CD69)</f>
        <v>0</v>
      </c>
      <c r="BJ58" s="91">
        <f>+SUM(SUM!ET69)</f>
        <v>120</v>
      </c>
      <c r="BK58" s="91">
        <f>+SUM(SUM!EU69)</f>
        <v>150</v>
      </c>
      <c r="BL58" s="91">
        <f>+SUM(SUM!EV69)</f>
        <v>120</v>
      </c>
      <c r="BM58" s="91">
        <f>+SUM(SUM!EW69)</f>
        <v>150</v>
      </c>
      <c r="BN58" s="91"/>
      <c r="BO58" s="91">
        <f t="shared" si="5"/>
        <v>171.6</v>
      </c>
      <c r="BP58" s="91">
        <f t="shared" si="6"/>
        <v>156</v>
      </c>
      <c r="BQ58" s="91">
        <f t="shared" si="7"/>
        <v>271.2</v>
      </c>
      <c r="BR58" s="91">
        <f t="shared" si="8"/>
        <v>247.2</v>
      </c>
      <c r="BS58" s="91">
        <f t="shared" si="9"/>
        <v>255.6</v>
      </c>
      <c r="BT58" s="91">
        <f t="shared" si="10"/>
        <v>231.6</v>
      </c>
      <c r="BU58" s="91">
        <f t="shared" si="11"/>
        <v>207</v>
      </c>
      <c r="BV58" s="91">
        <f t="shared" si="12"/>
        <v>308</v>
      </c>
      <c r="BW58" s="91">
        <f t="shared" si="13"/>
        <v>117</v>
      </c>
      <c r="BX58" s="91">
        <f t="shared" si="14"/>
        <v>144</v>
      </c>
      <c r="BY58" s="91">
        <f t="shared" si="15"/>
        <v>0</v>
      </c>
      <c r="BZ58" s="91">
        <f t="shared" si="16"/>
        <v>432</v>
      </c>
      <c r="CA58" s="91">
        <f t="shared" si="17"/>
        <v>446.4</v>
      </c>
      <c r="CB58" s="91">
        <f t="shared" si="18"/>
        <v>120</v>
      </c>
      <c r="CC58" s="91">
        <f t="shared" si="19"/>
        <v>150</v>
      </c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</row>
    <row r="59" spans="1:115">
      <c r="A59" s="50" t="s">
        <v>173</v>
      </c>
      <c r="B59" s="91">
        <f t="shared" si="20"/>
        <v>1809.6000000000001</v>
      </c>
      <c r="C59" s="91">
        <f t="shared" si="4"/>
        <v>4274.1000000000004</v>
      </c>
      <c r="D59" s="91">
        <f>SUM(SUM!W70,SUM!AA70,SUM!AE70,SUM!AI70)</f>
        <v>0</v>
      </c>
      <c r="E59" s="91">
        <f>SUM(SUM!X70,SUM!AB70,SUM!AF70,SUM!AJ70)</f>
        <v>0</v>
      </c>
      <c r="F59" s="91">
        <f>+SUM(SUM!AY70,SUM!BD70,SUM!BN70,SUM!BS70,SUM!BI70)</f>
        <v>0</v>
      </c>
      <c r="G59" s="91">
        <f>+SUM(SUM!AZ70,SUM!BE70,SUM!BO70,SUM!BT70,SUM!BJ70)</f>
        <v>0</v>
      </c>
      <c r="H59" s="91">
        <f>+SUM(SUM!BA70,SUM!BF70,SUM!BP70,SUM!BU70,SUM!BK70)</f>
        <v>0</v>
      </c>
      <c r="I59" s="91">
        <f>+SUM(SUM!CG70,SUM!CK70,SUM!CO70)</f>
        <v>0</v>
      </c>
      <c r="J59" s="91">
        <f>+SUM(SUM!CH70,SUM!CL70,SUM!CP70)</f>
        <v>0</v>
      </c>
      <c r="K59" s="91">
        <f>SUM(SUM!DA70,SUM!DD70,SUM!DG70,SUM!DJ70,SUM!DM70)</f>
        <v>171.6</v>
      </c>
      <c r="L59" s="91">
        <f>+SUM(SUM!DP70,SUM!DV70,SUM!EB70,SUM!EH70,SUM!EN70)</f>
        <v>124.8</v>
      </c>
      <c r="M59" s="91">
        <f>+SUM(SUM!DQ70,SUM!DW70,SUM!EC70,SUM!EI70,SUM!EO70)</f>
        <v>124.8</v>
      </c>
      <c r="N59" s="91">
        <f>+SUM(SUM!DR70,SUM!DX70,SUM!ED70,SUM!EJ70,SUM!EP70)</f>
        <v>0</v>
      </c>
      <c r="O59" s="91">
        <f>+SUM(SUM!DS70,SUM!DY70,SUM!EE70,SUM!EK70,SUM!EQ70)</f>
        <v>0</v>
      </c>
      <c r="P59" s="91">
        <f>+SUM(SUM!EZ70,SUM!FD70,SUM!FH70,SUM!FL70)</f>
        <v>0</v>
      </c>
      <c r="Q59" s="91">
        <f>+SUM(SUM!FA70,SUM!FE70,SUM!FI70,SUM!FM70)</f>
        <v>0</v>
      </c>
      <c r="R59" s="91">
        <f>+SUM(SUM!FT70,SUM!FZ70,SUM!GF70)</f>
        <v>218.4</v>
      </c>
      <c r="S59" s="91">
        <f>+SUM(SUM!FU70,SUM!GA70,SUM!GG70)</f>
        <v>218.4</v>
      </c>
      <c r="T59" s="91">
        <f>+SUM(SUM!FV70,SUM!GB70,SUM!GH70)</f>
        <v>218.4</v>
      </c>
      <c r="U59" s="91">
        <f>+SUM(SUM!FW70,SUM!GC70,SUM!GI70)</f>
        <v>218.4</v>
      </c>
      <c r="V59" s="91">
        <f>+SUM(SUM!GV70,SUM!GY70,SUM!HB70,SUM!HE70,SUM!HH70)</f>
        <v>46.8</v>
      </c>
      <c r="W59" s="91">
        <f>+SUM(SUM!HS70,SUM!HW70,SUM!IA70,SUM!IE70,SUM!HO70)</f>
        <v>0</v>
      </c>
      <c r="X59" s="91">
        <f>+SUM(SUM!HP70,SUM!HT70,SUM!HX70,SUM!IB70,SUM!IF70)</f>
        <v>0</v>
      </c>
      <c r="Y59" s="91">
        <f>+SUM(SUM!IM70,SUM!IQ70,SUM!IU70,SUM!IY70,SUM!II70)</f>
        <v>0</v>
      </c>
      <c r="Z59" s="91">
        <f>+SUM(SUM!IN70,SUM!IR70,SUM!IV70,SUM!IZ70,SUM!IJ70)</f>
        <v>0</v>
      </c>
      <c r="AA59" s="91">
        <f>+SUM(SUM!JG70,SUM!JK70,SUM!JO70,SUM!JS70,SUM!JC70)</f>
        <v>0</v>
      </c>
      <c r="AB59" s="91">
        <f>+SUM(SUM!JH70,SUM!JL70,SUM!JP70,SUM!JT70,SUM!JD70)</f>
        <v>0</v>
      </c>
      <c r="AC59" s="91">
        <f>+SUM(SUM!KA70)</f>
        <v>156</v>
      </c>
      <c r="AD59" s="91">
        <f>+SUM(SUM!KB70)</f>
        <v>156</v>
      </c>
      <c r="AE59" s="91">
        <f>+SUM(SUM!KC70)</f>
        <v>156</v>
      </c>
      <c r="AF59" s="91">
        <f>SUM((SUM!KF70,SUM!KI70,SUM!KL70,SUM!KO70,SUM!KR70))</f>
        <v>0</v>
      </c>
      <c r="AG59" s="91">
        <f>SUM(SUM!KU70,SUM!KZ70,SUM!LE70,SUM!LJ70)</f>
        <v>0</v>
      </c>
      <c r="AH59" s="91">
        <f>SUM(SUM!KV70,SUM!LA70,SUM!LF70,SUM!LK70)</f>
        <v>0</v>
      </c>
      <c r="AI59" s="91">
        <f>SUM(SUM!KW70,SUM!LB70,SUM!LG70,SUM!LL70)</f>
        <v>0</v>
      </c>
      <c r="AJ59" s="91">
        <f>SUM(SUM!LO70,SUM!LT70,SUM!LY70,SUM!MD70,SUM!MI70,SUM!MN70,SUM!MS70)</f>
        <v>0</v>
      </c>
      <c r="AK59" s="91">
        <f>SUM(SUM!LP70,SUM!LU70,SUM!LZ70,SUM!ME70,SUM!MJ70,SUM!MO70,SUM!MT70)</f>
        <v>0</v>
      </c>
      <c r="AL59" s="91">
        <f>SUM(SUM!LQ70,SUM!LV70,SUM!MA70,SUM!MF70,SUM!MK70,SUM!MP70,SUM!MU70)</f>
        <v>0</v>
      </c>
      <c r="AM59" s="91">
        <f>SUM(SUM!MY70,SUM!NB70)</f>
        <v>0</v>
      </c>
      <c r="AN59" s="91"/>
      <c r="AO59" s="91">
        <f>+SUM(SUM!AM70,SUM!AQ70)</f>
        <v>0</v>
      </c>
      <c r="AP59" s="91">
        <f>+SUM(SUM!AN70,SUM!AR70)</f>
        <v>0</v>
      </c>
      <c r="AQ59" s="91">
        <f>+SUM!AU70</f>
        <v>0</v>
      </c>
      <c r="AR59" s="91">
        <f>+SUM!AV70</f>
        <v>0</v>
      </c>
      <c r="AS59" s="91">
        <f>+SUM!GR70</f>
        <v>144</v>
      </c>
      <c r="AT59" s="91">
        <f>+SUM!GS70</f>
        <v>208</v>
      </c>
      <c r="AU59" s="91">
        <f>+SUM(SUM!HK70)</f>
        <v>0</v>
      </c>
      <c r="AV59" s="91">
        <f>+SUM(SUM!HL70)</f>
        <v>0</v>
      </c>
      <c r="AW59" s="91">
        <f>+SUM(SUM!FP70)</f>
        <v>162</v>
      </c>
      <c r="AX59" s="91">
        <f>+SUM(SUM!FQ70)</f>
        <v>258</v>
      </c>
      <c r="AY59" s="91">
        <f>+SUM(SUM!GL70)</f>
        <v>0</v>
      </c>
      <c r="AZ59" s="91">
        <f>+SUM(SUM!GM70)</f>
        <v>0</v>
      </c>
      <c r="BA59" s="91">
        <f>+SUM(SUM!GN70)</f>
        <v>0</v>
      </c>
      <c r="BB59" s="91">
        <f>+SUM(SUM!GO70)</f>
        <v>0</v>
      </c>
      <c r="BC59" s="91">
        <f>+SUM(SUM!CS70,SUM!CW70)</f>
        <v>241.5</v>
      </c>
      <c r="BD59" s="91">
        <f>+SUM(SUM!CT70,SUM!CX70)</f>
        <v>220</v>
      </c>
      <c r="BE59" s="91">
        <f>+SUM(SUM!JW70)</f>
        <v>442</v>
      </c>
      <c r="BF59" s="91">
        <f>+SUM(SUM!JX70)</f>
        <v>450</v>
      </c>
      <c r="BG59" s="91">
        <f>+SUM(SUM!BX70,SUM!CB70)</f>
        <v>195</v>
      </c>
      <c r="BH59" s="91">
        <f>+SUM(SUM!BY70,SUM!CC70)</f>
        <v>144</v>
      </c>
      <c r="BI59" s="91">
        <f>+SUM(SUM!CD70)</f>
        <v>0</v>
      </c>
      <c r="BJ59" s="91">
        <f>+SUM(SUM!ET70)</f>
        <v>0</v>
      </c>
      <c r="BK59" s="91">
        <f>+SUM(SUM!EU70)</f>
        <v>0</v>
      </c>
      <c r="BL59" s="91">
        <f>+SUM(SUM!EV70)</f>
        <v>0</v>
      </c>
      <c r="BM59" s="91">
        <f>+SUM(SUM!EW70)</f>
        <v>0</v>
      </c>
      <c r="BN59" s="91"/>
      <c r="BO59" s="91">
        <f t="shared" si="5"/>
        <v>162</v>
      </c>
      <c r="BP59" s="91">
        <f t="shared" si="6"/>
        <v>258</v>
      </c>
      <c r="BQ59" s="91">
        <f t="shared" si="7"/>
        <v>218.4</v>
      </c>
      <c r="BR59" s="91">
        <f t="shared" si="8"/>
        <v>218.4</v>
      </c>
      <c r="BS59" s="91">
        <f t="shared" si="9"/>
        <v>218.4</v>
      </c>
      <c r="BT59" s="91">
        <f t="shared" si="10"/>
        <v>218.4</v>
      </c>
      <c r="BU59" s="91">
        <f t="shared" si="11"/>
        <v>241.5</v>
      </c>
      <c r="BV59" s="91">
        <f t="shared" si="12"/>
        <v>220</v>
      </c>
      <c r="BW59" s="91">
        <f t="shared" si="13"/>
        <v>195</v>
      </c>
      <c r="BX59" s="91">
        <f t="shared" si="14"/>
        <v>144</v>
      </c>
      <c r="BY59" s="91">
        <f t="shared" si="15"/>
        <v>0</v>
      </c>
      <c r="BZ59" s="91">
        <f t="shared" si="16"/>
        <v>124.8</v>
      </c>
      <c r="CA59" s="91">
        <f t="shared" si="17"/>
        <v>124.8</v>
      </c>
      <c r="CB59" s="91">
        <f t="shared" si="18"/>
        <v>0</v>
      </c>
      <c r="CC59" s="91">
        <f t="shared" si="19"/>
        <v>0</v>
      </c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</row>
    <row r="60" spans="1:115">
      <c r="A60" s="50" t="s">
        <v>174</v>
      </c>
      <c r="B60" s="91">
        <f t="shared" si="20"/>
        <v>842.4</v>
      </c>
      <c r="C60" s="91">
        <f t="shared" si="4"/>
        <v>3037.9</v>
      </c>
      <c r="D60" s="91">
        <f>SUM(SUM!W71,SUM!AA71,SUM!AE71,SUM!AI71)</f>
        <v>0</v>
      </c>
      <c r="E60" s="91">
        <f>SUM(SUM!X71,SUM!AB71,SUM!AF71,SUM!AJ71)</f>
        <v>0</v>
      </c>
      <c r="F60" s="91">
        <f>+SUM(SUM!AY71,SUM!BD71,SUM!BN71,SUM!BS71,SUM!BI71)</f>
        <v>0</v>
      </c>
      <c r="G60" s="91">
        <f>+SUM(SUM!AZ71,SUM!BE71,SUM!BO71,SUM!BT71,SUM!BJ71)</f>
        <v>0</v>
      </c>
      <c r="H60" s="91">
        <f>+SUM(SUM!BA71,SUM!BF71,SUM!BP71,SUM!BU71,SUM!BK71)</f>
        <v>0</v>
      </c>
      <c r="I60" s="91">
        <f>+SUM(SUM!CG71,SUM!CK71,SUM!CO71)</f>
        <v>0</v>
      </c>
      <c r="J60" s="91">
        <f>+SUM(SUM!CH71,SUM!CL71,SUM!CP71)</f>
        <v>0</v>
      </c>
      <c r="K60" s="91">
        <f>SUM(SUM!DA71,SUM!DD71,SUM!DG71,SUM!DJ71,SUM!DM71)</f>
        <v>124.8</v>
      </c>
      <c r="L60" s="91">
        <f>+SUM(SUM!DP71,SUM!DV71,SUM!EB71,SUM!EH71,SUM!EN71)</f>
        <v>93.6</v>
      </c>
      <c r="M60" s="91">
        <f>+SUM(SUM!DQ71,SUM!DW71,SUM!EC71,SUM!EI71,SUM!EO71)</f>
        <v>109.2</v>
      </c>
      <c r="N60" s="91">
        <f>+SUM(SUM!DR71,SUM!DX71,SUM!ED71,SUM!EJ71,SUM!EP71)</f>
        <v>0</v>
      </c>
      <c r="O60" s="91">
        <f>+SUM(SUM!DS71,SUM!DY71,SUM!EE71,SUM!EK71,SUM!EQ71)</f>
        <v>0</v>
      </c>
      <c r="P60" s="91">
        <f>+SUM(SUM!EZ71,SUM!FD71,SUM!FH71,SUM!FL71)</f>
        <v>0</v>
      </c>
      <c r="Q60" s="91">
        <f>+SUM(SUM!FA71,SUM!FE71,SUM!FI71,SUM!FM71)</f>
        <v>0</v>
      </c>
      <c r="R60" s="91">
        <f>+SUM(SUM!FT71,SUM!FZ71,SUM!GF71)</f>
        <v>0</v>
      </c>
      <c r="S60" s="91">
        <f>+SUM(SUM!FU71,SUM!GA71,SUM!GG71)</f>
        <v>0</v>
      </c>
      <c r="T60" s="91">
        <f>+SUM(SUM!FV71,SUM!GB71,SUM!GH71)</f>
        <v>0</v>
      </c>
      <c r="U60" s="91">
        <f>+SUM(SUM!FW71,SUM!GC71,SUM!GI71)</f>
        <v>0</v>
      </c>
      <c r="V60" s="91">
        <f>+SUM(SUM!GV71,SUM!GY71,SUM!HB71,SUM!HE71,SUM!HH71)</f>
        <v>0</v>
      </c>
      <c r="W60" s="91">
        <f>+SUM(SUM!HS71,SUM!HW71,SUM!IA71,SUM!IE71,SUM!HO71)</f>
        <v>0</v>
      </c>
      <c r="X60" s="91">
        <f>+SUM(SUM!HP71,SUM!HT71,SUM!HX71,SUM!IB71,SUM!IF71)</f>
        <v>0</v>
      </c>
      <c r="Y60" s="91">
        <f>+SUM(SUM!IM71,SUM!IQ71,SUM!IU71,SUM!IY71,SUM!II71)</f>
        <v>0</v>
      </c>
      <c r="Z60" s="91">
        <f>+SUM(SUM!IN71,SUM!IR71,SUM!IV71,SUM!IZ71,SUM!IJ71)</f>
        <v>0</v>
      </c>
      <c r="AA60" s="91">
        <f>+SUM(SUM!JG71,SUM!JK71,SUM!JO71,SUM!JS71,SUM!JC71)</f>
        <v>0</v>
      </c>
      <c r="AB60" s="91">
        <f>+SUM(SUM!JH71,SUM!JL71,SUM!JP71,SUM!JT71,SUM!JD71)</f>
        <v>0</v>
      </c>
      <c r="AC60" s="91">
        <f>+SUM(SUM!KA71)</f>
        <v>171.6</v>
      </c>
      <c r="AD60" s="91">
        <f>+SUM(SUM!KB71)</f>
        <v>171.6</v>
      </c>
      <c r="AE60" s="91">
        <f>+SUM(SUM!KC71)</f>
        <v>171.6</v>
      </c>
      <c r="AF60" s="91">
        <f>SUM((SUM!KF71,SUM!KI71,SUM!KL71,SUM!KO71,SUM!KR71))</f>
        <v>0</v>
      </c>
      <c r="AG60" s="91">
        <f>SUM(SUM!KU71,SUM!KZ71,SUM!LE71,SUM!LJ71)</f>
        <v>0</v>
      </c>
      <c r="AH60" s="91">
        <f>SUM(SUM!KV71,SUM!LA71,SUM!LF71,SUM!LK71)</f>
        <v>0</v>
      </c>
      <c r="AI60" s="91">
        <f>SUM(SUM!KW71,SUM!LB71,SUM!LG71,SUM!LL71)</f>
        <v>0</v>
      </c>
      <c r="AJ60" s="91">
        <f>SUM(SUM!LO71,SUM!LT71,SUM!LY71,SUM!MD71,SUM!MI71,SUM!MN71,SUM!MS71)</f>
        <v>0</v>
      </c>
      <c r="AK60" s="91">
        <f>SUM(SUM!LP71,SUM!LU71,SUM!LZ71,SUM!ME71,SUM!MJ71,SUM!MO71,SUM!MT71)</f>
        <v>0</v>
      </c>
      <c r="AL60" s="91">
        <f>SUM(SUM!LQ71,SUM!LV71,SUM!MA71,SUM!MF71,SUM!MK71,SUM!MP71,SUM!MU71)</f>
        <v>0</v>
      </c>
      <c r="AM60" s="91">
        <f>SUM(SUM!MY71,SUM!NB71)</f>
        <v>0</v>
      </c>
      <c r="AN60" s="91"/>
      <c r="AO60" s="91">
        <f>+SUM(SUM!AM71,SUM!AQ71)</f>
        <v>0</v>
      </c>
      <c r="AP60" s="91">
        <f>+SUM(SUM!AN71,SUM!AR71)</f>
        <v>0</v>
      </c>
      <c r="AQ60" s="91">
        <f>+SUM!AU71</f>
        <v>0</v>
      </c>
      <c r="AR60" s="91">
        <f>+SUM!AV71</f>
        <v>0</v>
      </c>
      <c r="AS60" s="91">
        <f>+SUM!GR71</f>
        <v>0</v>
      </c>
      <c r="AT60" s="91">
        <f>+SUM!GS71</f>
        <v>0</v>
      </c>
      <c r="AU60" s="91">
        <f>+SUM(SUM!HK71)</f>
        <v>0</v>
      </c>
      <c r="AV60" s="91">
        <f>+SUM(SUM!HL71)</f>
        <v>0</v>
      </c>
      <c r="AW60" s="91">
        <f>+SUM(SUM!FP71)</f>
        <v>0</v>
      </c>
      <c r="AX60" s="91">
        <f>+SUM(SUM!FQ71)</f>
        <v>0</v>
      </c>
      <c r="AY60" s="91">
        <f>+SUM(SUM!GL71)</f>
        <v>160</v>
      </c>
      <c r="AZ60" s="91">
        <f>+SUM(SUM!GM71)</f>
        <v>180</v>
      </c>
      <c r="BA60" s="91">
        <f>+SUM(SUM!GN71)</f>
        <v>160</v>
      </c>
      <c r="BB60" s="91">
        <f>+SUM(SUM!GO71)</f>
        <v>180</v>
      </c>
      <c r="BC60" s="91">
        <f>+SUM(SUM!CS71,SUM!CW71)</f>
        <v>241.5</v>
      </c>
      <c r="BD60" s="91">
        <f>+SUM(SUM!CT71,SUM!CX71)</f>
        <v>220</v>
      </c>
      <c r="BE60" s="91">
        <f>+SUM(SUM!JW71)</f>
        <v>0</v>
      </c>
      <c r="BF60" s="91">
        <f>+SUM(SUM!JX71)</f>
        <v>0</v>
      </c>
      <c r="BG60" s="91">
        <f>+SUM(SUM!BX71,SUM!CB71)</f>
        <v>78</v>
      </c>
      <c r="BH60" s="91">
        <f>+SUM(SUM!BY71,SUM!CC71)</f>
        <v>96</v>
      </c>
      <c r="BI60" s="91">
        <f>+SUM(SUM!CD71)</f>
        <v>0</v>
      </c>
      <c r="BJ60" s="91">
        <f>+SUM(SUM!ET71)</f>
        <v>240</v>
      </c>
      <c r="BK60" s="91">
        <f>+SUM(SUM!EU71)</f>
        <v>200</v>
      </c>
      <c r="BL60" s="91">
        <f>+SUM(SUM!EV71)</f>
        <v>240</v>
      </c>
      <c r="BM60" s="91">
        <f>+SUM(SUM!EW71)</f>
        <v>200</v>
      </c>
      <c r="BN60" s="91"/>
      <c r="BO60" s="91">
        <f t="shared" si="5"/>
        <v>0</v>
      </c>
      <c r="BP60" s="91">
        <f t="shared" si="6"/>
        <v>0</v>
      </c>
      <c r="BQ60" s="91">
        <f t="shared" si="7"/>
        <v>160</v>
      </c>
      <c r="BR60" s="91">
        <f t="shared" si="8"/>
        <v>180</v>
      </c>
      <c r="BS60" s="91">
        <f t="shared" si="9"/>
        <v>160</v>
      </c>
      <c r="BT60" s="91">
        <f t="shared" si="10"/>
        <v>180</v>
      </c>
      <c r="BU60" s="91">
        <f t="shared" si="11"/>
        <v>241.5</v>
      </c>
      <c r="BV60" s="91">
        <f t="shared" si="12"/>
        <v>220</v>
      </c>
      <c r="BW60" s="91">
        <f t="shared" si="13"/>
        <v>78</v>
      </c>
      <c r="BX60" s="91">
        <f t="shared" si="14"/>
        <v>96</v>
      </c>
      <c r="BY60" s="91">
        <f t="shared" si="15"/>
        <v>0</v>
      </c>
      <c r="BZ60" s="91">
        <f t="shared" si="16"/>
        <v>333.6</v>
      </c>
      <c r="CA60" s="91">
        <f t="shared" si="17"/>
        <v>309.2</v>
      </c>
      <c r="CB60" s="91">
        <f t="shared" si="18"/>
        <v>240</v>
      </c>
      <c r="CC60" s="91">
        <f t="shared" si="19"/>
        <v>200</v>
      </c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</row>
    <row r="61" spans="1:115">
      <c r="A61" s="50" t="s">
        <v>175</v>
      </c>
      <c r="B61" s="91">
        <f t="shared" si="20"/>
        <v>842.40000000000009</v>
      </c>
      <c r="C61" s="91">
        <f t="shared" si="4"/>
        <v>3237.9</v>
      </c>
      <c r="D61" s="91">
        <f>SUM(SUM!W72,SUM!AA72,SUM!AE72,SUM!AI72)</f>
        <v>0</v>
      </c>
      <c r="E61" s="91">
        <f>SUM(SUM!X72,SUM!AB72,SUM!AF72,SUM!AJ72)</f>
        <v>0</v>
      </c>
      <c r="F61" s="91">
        <f>+SUM(SUM!AY72,SUM!BD72,SUM!BN72,SUM!BS72,SUM!BI72)</f>
        <v>0</v>
      </c>
      <c r="G61" s="91">
        <f>+SUM(SUM!AZ72,SUM!BE72,SUM!BO72,SUM!BT72,SUM!BJ72)</f>
        <v>0</v>
      </c>
      <c r="H61" s="91">
        <f>+SUM(SUM!BA72,SUM!BF72,SUM!BP72,SUM!BU72,SUM!BK72)</f>
        <v>0</v>
      </c>
      <c r="I61" s="91">
        <f>+SUM(SUM!CG72,SUM!CK72,SUM!CO72)</f>
        <v>0</v>
      </c>
      <c r="J61" s="91">
        <f>+SUM(SUM!CH72,SUM!CL72,SUM!CP72)</f>
        <v>0</v>
      </c>
      <c r="K61" s="91">
        <f>SUM(SUM!DA72,SUM!DD72,SUM!DG72,SUM!DJ72,SUM!DM72)</f>
        <v>171.6</v>
      </c>
      <c r="L61" s="91">
        <f>+SUM(SUM!DP72,SUM!DV72,SUM!EB72,SUM!EH72,SUM!EN72)</f>
        <v>78</v>
      </c>
      <c r="M61" s="91">
        <f>+SUM(SUM!DQ72,SUM!DW72,SUM!EC72,SUM!EI72,SUM!EO72)</f>
        <v>78</v>
      </c>
      <c r="N61" s="91">
        <f>+SUM(SUM!DR72,SUM!DX72,SUM!ED72,SUM!EJ72,SUM!EP72)</f>
        <v>0</v>
      </c>
      <c r="O61" s="91">
        <f>+SUM(SUM!DS72,SUM!DY72,SUM!EE72,SUM!EK72,SUM!EQ72)</f>
        <v>0</v>
      </c>
      <c r="P61" s="91">
        <f>+SUM(SUM!EZ72,SUM!FD72,SUM!FH72,SUM!FL72)</f>
        <v>0</v>
      </c>
      <c r="Q61" s="91">
        <f>+SUM(SUM!FA72,SUM!FE72,SUM!FI72,SUM!FM72)</f>
        <v>0</v>
      </c>
      <c r="R61" s="91">
        <f>+SUM(SUM!FT72,SUM!FZ72,SUM!GF72)</f>
        <v>0</v>
      </c>
      <c r="S61" s="91">
        <f>+SUM(SUM!FU72,SUM!GA72,SUM!GG72)</f>
        <v>0</v>
      </c>
      <c r="T61" s="91">
        <f>+SUM(SUM!FV72,SUM!GB72,SUM!GH72)</f>
        <v>0</v>
      </c>
      <c r="U61" s="91">
        <f>+SUM(SUM!FW72,SUM!GC72,SUM!GI72)</f>
        <v>0</v>
      </c>
      <c r="V61" s="91">
        <f>+SUM(SUM!GV72,SUM!GY72,SUM!HB72,SUM!HE72,SUM!HH72)</f>
        <v>0</v>
      </c>
      <c r="W61" s="91">
        <f>+SUM(SUM!HS72,SUM!HW72,SUM!IA72,SUM!IE72,SUM!HO72)</f>
        <v>0</v>
      </c>
      <c r="X61" s="91">
        <f>+SUM(SUM!HP72,SUM!HT72,SUM!HX72,SUM!IB72,SUM!IF72)</f>
        <v>0</v>
      </c>
      <c r="Y61" s="91">
        <f>+SUM(SUM!IM72,SUM!IQ72,SUM!IU72,SUM!IY72,SUM!II72)</f>
        <v>0</v>
      </c>
      <c r="Z61" s="91">
        <f>+SUM(SUM!IN72,SUM!IR72,SUM!IV72,SUM!IZ72,SUM!IJ72)</f>
        <v>0</v>
      </c>
      <c r="AA61" s="91">
        <f>+SUM(SUM!JG72,SUM!JK72,SUM!JO72,SUM!JS72,SUM!JC72)</f>
        <v>0</v>
      </c>
      <c r="AB61" s="91">
        <f>+SUM(SUM!JH72,SUM!JL72,SUM!JP72,SUM!JT72,SUM!JD72)</f>
        <v>0</v>
      </c>
      <c r="AC61" s="91">
        <f>+SUM(SUM!KA72)</f>
        <v>171.6</v>
      </c>
      <c r="AD61" s="91">
        <f>+SUM(SUM!KB72)</f>
        <v>171.6</v>
      </c>
      <c r="AE61" s="91">
        <f>+SUM(SUM!KC72)</f>
        <v>171.6</v>
      </c>
      <c r="AF61" s="91">
        <f>SUM((SUM!KF72,SUM!KI72,SUM!KL72,SUM!KO72,SUM!KR72))</f>
        <v>0</v>
      </c>
      <c r="AG61" s="91">
        <f>SUM(SUM!KU72,SUM!KZ72,SUM!LE72,SUM!LJ72)</f>
        <v>0</v>
      </c>
      <c r="AH61" s="91">
        <f>SUM(SUM!KV72,SUM!LA72,SUM!LF72,SUM!LK72)</f>
        <v>0</v>
      </c>
      <c r="AI61" s="91">
        <f>SUM(SUM!KW72,SUM!LB72,SUM!LG72,SUM!LL72)</f>
        <v>0</v>
      </c>
      <c r="AJ61" s="91">
        <f>SUM(SUM!LO72,SUM!LT72,SUM!LY72,SUM!MD72,SUM!MI72,SUM!MN72,SUM!MS72)</f>
        <v>0</v>
      </c>
      <c r="AK61" s="91">
        <f>SUM(SUM!LP72,SUM!LU72,SUM!LZ72,SUM!ME72,SUM!MJ72,SUM!MO72,SUM!MT72)</f>
        <v>0</v>
      </c>
      <c r="AL61" s="91">
        <f>SUM(SUM!LQ72,SUM!LV72,SUM!MA72,SUM!MF72,SUM!MK72,SUM!MP72,SUM!MU72)</f>
        <v>0</v>
      </c>
      <c r="AM61" s="91">
        <f>SUM(SUM!MY72,SUM!NB72)</f>
        <v>0</v>
      </c>
      <c r="AN61" s="91"/>
      <c r="AO61" s="91">
        <f>+SUM(SUM!AM72,SUM!AQ72)</f>
        <v>0</v>
      </c>
      <c r="AP61" s="91">
        <f>+SUM(SUM!AN72,SUM!AR72)</f>
        <v>0</v>
      </c>
      <c r="AQ61" s="91">
        <f>+SUM!AU72</f>
        <v>0</v>
      </c>
      <c r="AR61" s="91">
        <f>+SUM!AV72</f>
        <v>0</v>
      </c>
      <c r="AS61" s="91">
        <f>+SUM!GR72</f>
        <v>336</v>
      </c>
      <c r="AT61" s="91">
        <f>+SUM!GS72</f>
        <v>312</v>
      </c>
      <c r="AU61" s="91">
        <f>+SUM(SUM!HK72)</f>
        <v>0</v>
      </c>
      <c r="AV61" s="91">
        <f>+SUM(SUM!HL72)</f>
        <v>0</v>
      </c>
      <c r="AW61" s="91">
        <f>+SUM(SUM!FP72)</f>
        <v>162</v>
      </c>
      <c r="AX61" s="91">
        <f>+SUM(SUM!FQ72)</f>
        <v>172</v>
      </c>
      <c r="AY61" s="91">
        <f>+SUM(SUM!GL72)</f>
        <v>80</v>
      </c>
      <c r="AZ61" s="91">
        <f>+SUM(SUM!GM72)</f>
        <v>72</v>
      </c>
      <c r="BA61" s="91">
        <f>+SUM(SUM!GN72)</f>
        <v>80</v>
      </c>
      <c r="BB61" s="91">
        <f>+SUM(SUM!GO72)</f>
        <v>72</v>
      </c>
      <c r="BC61" s="91">
        <f>+SUM(SUM!CS72,SUM!CW72)</f>
        <v>103.5</v>
      </c>
      <c r="BD61" s="91">
        <f>+SUM(SUM!CT72,SUM!CX72)</f>
        <v>88</v>
      </c>
      <c r="BE61" s="91">
        <f>+SUM(SUM!JW72)</f>
        <v>468</v>
      </c>
      <c r="BF61" s="91">
        <f>+SUM(SUM!JX72)</f>
        <v>450</v>
      </c>
      <c r="BG61" s="91">
        <f>+SUM(SUM!BX72,SUM!CB72)</f>
        <v>0</v>
      </c>
      <c r="BH61" s="91">
        <f>+SUM(SUM!BY72,SUM!CC72)</f>
        <v>0</v>
      </c>
      <c r="BI61" s="91">
        <f>+SUM(SUM!CD72)</f>
        <v>0</v>
      </c>
      <c r="BJ61" s="91">
        <f>+SUM(SUM!ET72)</f>
        <v>0</v>
      </c>
      <c r="BK61" s="91">
        <f>+SUM(SUM!EU72)</f>
        <v>0</v>
      </c>
      <c r="BL61" s="91">
        <f>+SUM(SUM!EV72)</f>
        <v>0</v>
      </c>
      <c r="BM61" s="91">
        <f>+SUM(SUM!EW72)</f>
        <v>0</v>
      </c>
      <c r="BN61" s="91"/>
      <c r="BO61" s="91">
        <f t="shared" si="5"/>
        <v>162</v>
      </c>
      <c r="BP61" s="91">
        <f t="shared" si="6"/>
        <v>172</v>
      </c>
      <c r="BQ61" s="91">
        <f t="shared" si="7"/>
        <v>80</v>
      </c>
      <c r="BR61" s="91">
        <f t="shared" si="8"/>
        <v>72</v>
      </c>
      <c r="BS61" s="91">
        <f t="shared" si="9"/>
        <v>80</v>
      </c>
      <c r="BT61" s="91">
        <f t="shared" si="10"/>
        <v>72</v>
      </c>
      <c r="BU61" s="91">
        <f t="shared" si="11"/>
        <v>103.5</v>
      </c>
      <c r="BV61" s="91">
        <f t="shared" si="12"/>
        <v>88</v>
      </c>
      <c r="BW61" s="91">
        <f t="shared" si="13"/>
        <v>0</v>
      </c>
      <c r="BX61" s="91">
        <f t="shared" si="14"/>
        <v>0</v>
      </c>
      <c r="BY61" s="91">
        <f t="shared" si="15"/>
        <v>0</v>
      </c>
      <c r="BZ61" s="91">
        <f t="shared" si="16"/>
        <v>78</v>
      </c>
      <c r="CA61" s="91">
        <f t="shared" si="17"/>
        <v>78</v>
      </c>
      <c r="CB61" s="91">
        <f t="shared" si="18"/>
        <v>0</v>
      </c>
      <c r="CC61" s="91">
        <f t="shared" si="19"/>
        <v>0</v>
      </c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</row>
    <row r="62" spans="1:115">
      <c r="A62" s="50" t="s">
        <v>176</v>
      </c>
      <c r="B62" s="91">
        <f>SUM(D62:AN62)</f>
        <v>686.4</v>
      </c>
      <c r="C62" s="91">
        <f t="shared" si="4"/>
        <v>3873.9</v>
      </c>
      <c r="D62" s="91">
        <f>SUM(SUM!W73,SUM!AA73,SUM!AE73,SUM!AI73)</f>
        <v>0</v>
      </c>
      <c r="E62" s="91">
        <f>SUM(SUM!X73,SUM!AB73,SUM!AF73,SUM!AJ73)</f>
        <v>0</v>
      </c>
      <c r="F62" s="91">
        <f>+SUM(SUM!AY73,SUM!BD73,SUM!BN73,SUM!BS73,SUM!BI73)</f>
        <v>0</v>
      </c>
      <c r="G62" s="91">
        <f>+SUM(SUM!AZ73,SUM!BE73,SUM!BO73,SUM!BT73,SUM!BJ73)</f>
        <v>0</v>
      </c>
      <c r="H62" s="91">
        <f>+SUM(SUM!BA73,SUM!BF73,SUM!BP73,SUM!BU73,SUM!BK73)</f>
        <v>0</v>
      </c>
      <c r="I62" s="91">
        <f>+SUM(SUM!CG73,SUM!CK73,SUM!CO73)</f>
        <v>0</v>
      </c>
      <c r="J62" s="91">
        <f>+SUM(SUM!CH73,SUM!CL73,SUM!CP73)</f>
        <v>0</v>
      </c>
      <c r="K62" s="91">
        <f>SUM(SUM!DA73,SUM!DD73,SUM!DG73,SUM!DJ73,SUM!DM73)</f>
        <v>171.6</v>
      </c>
      <c r="L62" s="91">
        <f>+SUM(SUM!DP73,SUM!DV73,SUM!EB73,SUM!EH73,SUM!EN73)</f>
        <v>0</v>
      </c>
      <c r="M62" s="91">
        <f>+SUM(SUM!DQ73,SUM!DW73,SUM!EC73,SUM!EI73,SUM!EO73)</f>
        <v>0</v>
      </c>
      <c r="N62" s="91">
        <f>+SUM(SUM!DR73,SUM!DX73,SUM!ED73,SUM!EJ73,SUM!EP73)</f>
        <v>0</v>
      </c>
      <c r="O62" s="91">
        <f>+SUM(SUM!DS73,SUM!DY73,SUM!EE73,SUM!EK73,SUM!EQ73)</f>
        <v>0</v>
      </c>
      <c r="P62" s="91">
        <f>+SUM(SUM!EZ73,SUM!FD73,SUM!FH73,SUM!FL73)</f>
        <v>0</v>
      </c>
      <c r="Q62" s="91">
        <f>+SUM(SUM!FA73,SUM!FE73,SUM!FI73,SUM!FM73)</f>
        <v>0</v>
      </c>
      <c r="R62" s="91">
        <f>+SUM(SUM!FT73,SUM!FZ73,SUM!GF73)</f>
        <v>0</v>
      </c>
      <c r="S62" s="91">
        <f>+SUM(SUM!FU73,SUM!GA73,SUM!GG73)</f>
        <v>0</v>
      </c>
      <c r="T62" s="91">
        <f>+SUM(SUM!FV73,SUM!GB73,SUM!GH73)</f>
        <v>0</v>
      </c>
      <c r="U62" s="91">
        <f>+SUM(SUM!FW73,SUM!GC73,SUM!GI73)</f>
        <v>0</v>
      </c>
      <c r="V62" s="91">
        <f>+SUM(SUM!GV73,SUM!GY73,SUM!HB73,SUM!HE73,SUM!HH73)</f>
        <v>0</v>
      </c>
      <c r="W62" s="91">
        <f>+SUM(SUM!HS73,SUM!HW73,SUM!IA73,SUM!IE73,SUM!HO73)</f>
        <v>0</v>
      </c>
      <c r="X62" s="91">
        <f>+SUM(SUM!HP73,SUM!HT73,SUM!HX73,SUM!IB73,SUM!IF73)</f>
        <v>0</v>
      </c>
      <c r="Y62" s="91">
        <f>+SUM(SUM!IM73,SUM!IQ73,SUM!IU73,SUM!IY73,SUM!II73)</f>
        <v>0</v>
      </c>
      <c r="Z62" s="91">
        <f>+SUM(SUM!IN73,SUM!IR73,SUM!IV73,SUM!IZ73,SUM!IJ73)</f>
        <v>0</v>
      </c>
      <c r="AA62" s="91">
        <f>+SUM(SUM!JG73,SUM!JK73,SUM!JO73,SUM!JS73,SUM!JC73)</f>
        <v>0</v>
      </c>
      <c r="AB62" s="91">
        <f>+SUM(SUM!JH73,SUM!JL73,SUM!JP73,SUM!JT73,SUM!JD73)</f>
        <v>0</v>
      </c>
      <c r="AC62" s="91">
        <f>+SUM(SUM!KA73)</f>
        <v>171.6</v>
      </c>
      <c r="AD62" s="91">
        <f>+SUM(SUM!KB73)</f>
        <v>171.6</v>
      </c>
      <c r="AE62" s="91">
        <f>+SUM(SUM!KC73)</f>
        <v>171.6</v>
      </c>
      <c r="AF62" s="91">
        <f>SUM((SUM!KF73,SUM!KI73,SUM!KL73,SUM!KO73,SUM!KR73))</f>
        <v>0</v>
      </c>
      <c r="AG62" s="91">
        <f>SUM(SUM!KU73,SUM!KZ73,SUM!LE73,SUM!LJ73)</f>
        <v>0</v>
      </c>
      <c r="AH62" s="91">
        <f>SUM(SUM!KV73,SUM!LA73,SUM!LF73,SUM!LK73)</f>
        <v>0</v>
      </c>
      <c r="AI62" s="91">
        <f>SUM(SUM!KW73,SUM!LB73,SUM!LG73,SUM!LL73)</f>
        <v>0</v>
      </c>
      <c r="AJ62" s="91">
        <f>SUM(SUM!LO73,SUM!LT73,SUM!LY73,SUM!MD73,SUM!MI73,SUM!MN73,SUM!MS73)</f>
        <v>0</v>
      </c>
      <c r="AK62" s="91">
        <f>SUM(SUM!LP73,SUM!LU73,SUM!LZ73,SUM!ME73,SUM!MJ73,SUM!MO73,SUM!MT73)</f>
        <v>0</v>
      </c>
      <c r="AL62" s="91">
        <f>SUM(SUM!LQ73,SUM!LV73,SUM!MA73,SUM!MF73,SUM!MK73,SUM!MP73,SUM!MU73)</f>
        <v>0</v>
      </c>
      <c r="AM62" s="91">
        <f>SUM(SUM!MY73,SUM!NB73)</f>
        <v>0</v>
      </c>
      <c r="AN62" s="91"/>
      <c r="AO62" s="91">
        <f>+SUM(SUM!AM73,SUM!AQ73)</f>
        <v>0</v>
      </c>
      <c r="AP62" s="91">
        <f>+SUM(SUM!AN73,SUM!AR73)</f>
        <v>0</v>
      </c>
      <c r="AQ62" s="91">
        <f>+SUM!AU73</f>
        <v>0</v>
      </c>
      <c r="AR62" s="91">
        <f>+SUM!AV73</f>
        <v>0</v>
      </c>
      <c r="AS62" s="91">
        <f>+SUM!GR73</f>
        <v>144</v>
      </c>
      <c r="AT62" s="91">
        <f>+SUM!GS73</f>
        <v>208</v>
      </c>
      <c r="AU62" s="91">
        <f>+SUM(SUM!HK73)</f>
        <v>0</v>
      </c>
      <c r="AV62" s="91">
        <f>+SUM(SUM!HL73)</f>
        <v>0</v>
      </c>
      <c r="AW62" s="91">
        <f>+SUM(SUM!FP73)</f>
        <v>0</v>
      </c>
      <c r="AX62" s="91">
        <f>+SUM(SUM!FQ73)</f>
        <v>0</v>
      </c>
      <c r="AY62" s="91">
        <f>+SUM(SUM!GL73)</f>
        <v>160</v>
      </c>
      <c r="AZ62" s="91">
        <f>+SUM(SUM!GM73)</f>
        <v>144</v>
      </c>
      <c r="BA62" s="91">
        <f>+SUM(SUM!GN73)</f>
        <v>160</v>
      </c>
      <c r="BB62" s="91">
        <f>+SUM(SUM!GO73)</f>
        <v>144</v>
      </c>
      <c r="BC62" s="91">
        <f>+SUM(SUM!CS73,SUM!CW73)</f>
        <v>241.5</v>
      </c>
      <c r="BD62" s="91">
        <f>+SUM(SUM!CT73,SUM!CX73)</f>
        <v>220</v>
      </c>
      <c r="BE62" s="91">
        <f>+SUM(SUM!JW73)</f>
        <v>468</v>
      </c>
      <c r="BF62" s="91">
        <f>+SUM(SUM!JX73)</f>
        <v>450</v>
      </c>
      <c r="BG62" s="91">
        <f>+SUM(SUM!BX73,SUM!CB73)</f>
        <v>0</v>
      </c>
      <c r="BH62" s="91">
        <f>+SUM(SUM!BY73,SUM!CC73)</f>
        <v>48</v>
      </c>
      <c r="BI62" s="91">
        <f>+SUM(SUM!CD73)</f>
        <v>0</v>
      </c>
      <c r="BJ62" s="91">
        <f>+SUM(SUM!ET73)</f>
        <v>200</v>
      </c>
      <c r="BK62" s="91">
        <f>+SUM(SUM!EU73)</f>
        <v>200</v>
      </c>
      <c r="BL62" s="91">
        <f>+SUM(SUM!EV73)</f>
        <v>200</v>
      </c>
      <c r="BM62" s="91">
        <f>+SUM(SUM!EW73)</f>
        <v>200</v>
      </c>
      <c r="BN62" s="91"/>
      <c r="BO62" s="91">
        <f t="shared" si="5"/>
        <v>0</v>
      </c>
      <c r="BP62" s="91">
        <f t="shared" si="6"/>
        <v>0</v>
      </c>
      <c r="BQ62" s="91">
        <f t="shared" si="7"/>
        <v>160</v>
      </c>
      <c r="BR62" s="91">
        <f t="shared" si="8"/>
        <v>144</v>
      </c>
      <c r="BS62" s="91">
        <f t="shared" si="9"/>
        <v>160</v>
      </c>
      <c r="BT62" s="91">
        <f t="shared" si="10"/>
        <v>144</v>
      </c>
      <c r="BU62" s="91">
        <f t="shared" si="11"/>
        <v>241.5</v>
      </c>
      <c r="BV62" s="91">
        <f t="shared" si="12"/>
        <v>220</v>
      </c>
      <c r="BW62" s="91">
        <f t="shared" si="13"/>
        <v>0</v>
      </c>
      <c r="BX62" s="91">
        <f t="shared" si="14"/>
        <v>48</v>
      </c>
      <c r="BY62" s="91">
        <f t="shared" si="15"/>
        <v>0</v>
      </c>
      <c r="BZ62" s="91">
        <f t="shared" si="16"/>
        <v>200</v>
      </c>
      <c r="CA62" s="91">
        <f t="shared" si="17"/>
        <v>200</v>
      </c>
      <c r="CB62" s="91">
        <f t="shared" si="18"/>
        <v>200</v>
      </c>
      <c r="CC62" s="91">
        <f t="shared" si="19"/>
        <v>200</v>
      </c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</row>
    <row r="63" spans="1:115">
      <c r="A63" s="50" t="s">
        <v>177</v>
      </c>
      <c r="B63" s="91">
        <f t="shared" si="20"/>
        <v>873.5999999999998</v>
      </c>
      <c r="C63" s="91">
        <f t="shared" si="4"/>
        <v>2490.1</v>
      </c>
      <c r="D63" s="91">
        <f>SUM(SUM!W74,SUM!AA74,SUM!AE74,SUM!AI74)</f>
        <v>0</v>
      </c>
      <c r="E63" s="91">
        <f>SUM(SUM!X74,SUM!AB74,SUM!AF74,SUM!AJ74)</f>
        <v>0</v>
      </c>
      <c r="F63" s="91">
        <f>+SUM(SUM!AY74,SUM!BD74,SUM!BN74,SUM!BS74,SUM!BI74)</f>
        <v>0</v>
      </c>
      <c r="G63" s="91">
        <f>+SUM(SUM!AZ74,SUM!BE74,SUM!BO74,SUM!BT74,SUM!BJ74)</f>
        <v>0</v>
      </c>
      <c r="H63" s="91">
        <f>+SUM(SUM!BA74,SUM!BF74,SUM!BP74,SUM!BU74,SUM!BK74)</f>
        <v>0</v>
      </c>
      <c r="I63" s="91">
        <f>+SUM(SUM!CG74,SUM!CK74,SUM!CO74)</f>
        <v>0</v>
      </c>
      <c r="J63" s="91">
        <f>+SUM(SUM!CH74,SUM!CL74,SUM!CP74)</f>
        <v>0</v>
      </c>
      <c r="K63" s="91">
        <f>SUM(SUM!DA74,SUM!DD74,SUM!DG74,SUM!DJ74,SUM!DM74)</f>
        <v>218.4</v>
      </c>
      <c r="L63" s="91">
        <f>+SUM(SUM!DP74,SUM!DV74,SUM!EB74,SUM!EH74,SUM!EN74)</f>
        <v>0</v>
      </c>
      <c r="M63" s="91">
        <f>+SUM(SUM!DQ74,SUM!DW74,SUM!EC74,SUM!EI74,SUM!EO74)</f>
        <v>0</v>
      </c>
      <c r="N63" s="91">
        <f>+SUM(SUM!DR74,SUM!DX74,SUM!ED74,SUM!EJ74,SUM!EP74)</f>
        <v>0</v>
      </c>
      <c r="O63" s="91">
        <f>+SUM(SUM!DS74,SUM!DY74,SUM!EE74,SUM!EK74,SUM!EQ74)</f>
        <v>0</v>
      </c>
      <c r="P63" s="91">
        <f>+SUM(SUM!EZ74,SUM!FD74,SUM!FH74,SUM!FL74)</f>
        <v>171.6</v>
      </c>
      <c r="Q63" s="91">
        <f>+SUM(SUM!FA74,SUM!FE74,SUM!FI74,SUM!FM74)</f>
        <v>156</v>
      </c>
      <c r="R63" s="91">
        <f>+SUM(SUM!FT74,SUM!FZ74,SUM!GF74)</f>
        <v>0</v>
      </c>
      <c r="S63" s="91">
        <f>+SUM(SUM!FU74,SUM!GA74,SUM!GG74)</f>
        <v>0</v>
      </c>
      <c r="T63" s="91">
        <f>+SUM(SUM!FV74,SUM!GB74,SUM!GH74)</f>
        <v>0</v>
      </c>
      <c r="U63" s="91">
        <f>+SUM(SUM!FW74,SUM!GC74,SUM!GI74)</f>
        <v>0</v>
      </c>
      <c r="V63" s="91">
        <f>+SUM(SUM!GV74,SUM!GY74,SUM!HB74,SUM!HE74,SUM!HH74)</f>
        <v>0</v>
      </c>
      <c r="W63" s="91">
        <f>+SUM(SUM!HS74,SUM!HW74,SUM!IA74,SUM!IE74,SUM!HO74)</f>
        <v>0</v>
      </c>
      <c r="X63" s="91">
        <f>+SUM(SUM!HP74,SUM!HT74,SUM!HX74,SUM!IB74,SUM!IF74)</f>
        <v>0</v>
      </c>
      <c r="Y63" s="91">
        <f>+SUM(SUM!IM74,SUM!IQ74,SUM!IU74,SUM!IY74,SUM!II74)</f>
        <v>0</v>
      </c>
      <c r="Z63" s="91">
        <f>+SUM(SUM!IN74,SUM!IR74,SUM!IV74,SUM!IZ74,SUM!IJ74)</f>
        <v>0</v>
      </c>
      <c r="AA63" s="91">
        <f>+SUM(SUM!JG74,SUM!JK74,SUM!JO74,SUM!JS74,SUM!JC74)</f>
        <v>0</v>
      </c>
      <c r="AB63" s="91">
        <f>+SUM(SUM!JH74,SUM!JL74,SUM!JP74,SUM!JT74,SUM!JD74)</f>
        <v>0</v>
      </c>
      <c r="AC63" s="91">
        <f>+SUM(SUM!KA74)</f>
        <v>62.4</v>
      </c>
      <c r="AD63" s="91">
        <f>+SUM(SUM!KB74)</f>
        <v>62.4</v>
      </c>
      <c r="AE63" s="91">
        <f>+SUM(SUM!KC74)</f>
        <v>62.4</v>
      </c>
      <c r="AF63" s="91">
        <f>SUM((SUM!KF74,SUM!KI74,SUM!KL74,SUM!KO74,SUM!KR74))</f>
        <v>0</v>
      </c>
      <c r="AG63" s="91">
        <f>SUM(SUM!KU74,SUM!KZ74,SUM!LE74,SUM!LJ74)</f>
        <v>0</v>
      </c>
      <c r="AH63" s="91">
        <f>SUM(SUM!KV74,SUM!LA74,SUM!LF74,SUM!LK74)</f>
        <v>0</v>
      </c>
      <c r="AI63" s="91">
        <f>SUM(SUM!KW74,SUM!LB74,SUM!LG74,SUM!LL74)</f>
        <v>0</v>
      </c>
      <c r="AJ63" s="91">
        <f>SUM(SUM!LO74,SUM!LT74,SUM!LY74,SUM!MD74,SUM!MI74,SUM!MN74,SUM!MS74)</f>
        <v>46.8</v>
      </c>
      <c r="AK63" s="91">
        <f>SUM(SUM!LP74,SUM!LU74,SUM!LZ74,SUM!ME74,SUM!MJ74,SUM!MO74,SUM!MT74)</f>
        <v>46.8</v>
      </c>
      <c r="AL63" s="91">
        <f>SUM(SUM!LQ74,SUM!LV74,SUM!MA74,SUM!MF74,SUM!MK74,SUM!MP74,SUM!MU74)</f>
        <v>46.8</v>
      </c>
      <c r="AM63" s="91">
        <f>SUM(SUM!MY74,SUM!NB74)</f>
        <v>0</v>
      </c>
      <c r="AN63" s="91"/>
      <c r="AO63" s="91">
        <f>+SUM(SUM!AM74,SUM!AQ74)</f>
        <v>0</v>
      </c>
      <c r="AP63" s="91">
        <f>+SUM(SUM!AN74,SUM!AR74)</f>
        <v>0</v>
      </c>
      <c r="AQ63" s="91">
        <f>+SUM!AU74</f>
        <v>0</v>
      </c>
      <c r="AR63" s="91">
        <f>+SUM!AV74</f>
        <v>0</v>
      </c>
      <c r="AS63" s="91">
        <f>+SUM!GR74</f>
        <v>0</v>
      </c>
      <c r="AT63" s="91">
        <f>+SUM!GS74</f>
        <v>0</v>
      </c>
      <c r="AU63" s="91">
        <f>+SUM(SUM!HK74)</f>
        <v>0</v>
      </c>
      <c r="AV63" s="91">
        <f>+SUM(SUM!HL74)</f>
        <v>0</v>
      </c>
      <c r="AW63" s="91">
        <f>+SUM(SUM!FP74)</f>
        <v>108</v>
      </c>
      <c r="AX63" s="91">
        <f>+SUM(SUM!FQ74)</f>
        <v>129</v>
      </c>
      <c r="AY63" s="91">
        <f>+SUM(SUM!GL74)</f>
        <v>0</v>
      </c>
      <c r="AZ63" s="91">
        <f>+SUM(SUM!GM74)</f>
        <v>0</v>
      </c>
      <c r="BA63" s="91">
        <f>+SUM(SUM!GN74)</f>
        <v>0</v>
      </c>
      <c r="BB63" s="91">
        <f>+SUM(SUM!GO74)</f>
        <v>0</v>
      </c>
      <c r="BC63" s="91">
        <f>+SUM(SUM!CS74,SUM!CW74)</f>
        <v>241.5</v>
      </c>
      <c r="BD63" s="91">
        <f>+SUM(SUM!CT74,SUM!CX74)</f>
        <v>220</v>
      </c>
      <c r="BE63" s="91">
        <f>+SUM(SUM!JW74)</f>
        <v>468</v>
      </c>
      <c r="BF63" s="91">
        <f>+SUM(SUM!JX74)</f>
        <v>450</v>
      </c>
      <c r="BG63" s="91">
        <f>+SUM(SUM!BX74,SUM!CB74)</f>
        <v>0</v>
      </c>
      <c r="BH63" s="91">
        <f>+SUM(SUM!BY74,SUM!CC74)</f>
        <v>0</v>
      </c>
      <c r="BI63" s="91">
        <f>+SUM(SUM!CD74)</f>
        <v>0</v>
      </c>
      <c r="BJ63" s="91">
        <f>+SUM(SUM!ET74)</f>
        <v>0</v>
      </c>
      <c r="BK63" s="91">
        <f>+SUM(SUM!EU74)</f>
        <v>0</v>
      </c>
      <c r="BL63" s="91">
        <f>+SUM(SUM!EV74)</f>
        <v>0</v>
      </c>
      <c r="BM63" s="91">
        <f>+SUM(SUM!EW74)</f>
        <v>0</v>
      </c>
      <c r="BN63" s="91"/>
      <c r="BO63" s="91">
        <f t="shared" si="5"/>
        <v>279.60000000000002</v>
      </c>
      <c r="BP63" s="91">
        <f t="shared" si="6"/>
        <v>285</v>
      </c>
      <c r="BQ63" s="91">
        <f t="shared" si="7"/>
        <v>0</v>
      </c>
      <c r="BR63" s="91">
        <f t="shared" si="8"/>
        <v>0</v>
      </c>
      <c r="BS63" s="91">
        <f t="shared" si="9"/>
        <v>0</v>
      </c>
      <c r="BT63" s="91">
        <f t="shared" si="10"/>
        <v>0</v>
      </c>
      <c r="BU63" s="91">
        <f t="shared" si="11"/>
        <v>241.5</v>
      </c>
      <c r="BV63" s="91">
        <f t="shared" si="12"/>
        <v>220</v>
      </c>
      <c r="BW63" s="91">
        <f t="shared" si="13"/>
        <v>0</v>
      </c>
      <c r="BX63" s="91">
        <f t="shared" si="14"/>
        <v>0</v>
      </c>
      <c r="BY63" s="91">
        <f t="shared" si="15"/>
        <v>0</v>
      </c>
      <c r="BZ63" s="91">
        <f t="shared" si="16"/>
        <v>0</v>
      </c>
      <c r="CA63" s="91">
        <f t="shared" si="17"/>
        <v>0</v>
      </c>
      <c r="CB63" s="91">
        <f t="shared" si="18"/>
        <v>0</v>
      </c>
      <c r="CC63" s="91">
        <f t="shared" si="19"/>
        <v>0</v>
      </c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</row>
    <row r="64" spans="1:115">
      <c r="A64" s="50" t="s">
        <v>178</v>
      </c>
      <c r="B64" s="91">
        <f t="shared" si="20"/>
        <v>1123.1999999999998</v>
      </c>
      <c r="C64" s="91">
        <f t="shared" si="4"/>
        <v>3700.7</v>
      </c>
      <c r="D64" s="91">
        <f>SUM(SUM!W75,SUM!AA75,SUM!AE75,SUM!AI75)</f>
        <v>0</v>
      </c>
      <c r="E64" s="91">
        <f>SUM(SUM!X75,SUM!AB75,SUM!AF75,SUM!AJ75)</f>
        <v>0</v>
      </c>
      <c r="F64" s="91">
        <f>+SUM(SUM!AY75,SUM!BD75,SUM!BN75,SUM!BS75,SUM!BI75)</f>
        <v>202.8</v>
      </c>
      <c r="G64" s="91">
        <f>+SUM(SUM!AZ75,SUM!BE75,SUM!BO75,SUM!BT75,SUM!BJ75)</f>
        <v>187.2</v>
      </c>
      <c r="H64" s="91">
        <f>+SUM(SUM!BA75,SUM!BF75,SUM!BP75,SUM!BU75,SUM!BK75)</f>
        <v>202.8</v>
      </c>
      <c r="I64" s="91">
        <f>+SUM(SUM!CG75,SUM!CK75,SUM!CO75)</f>
        <v>0</v>
      </c>
      <c r="J64" s="91">
        <f>+SUM(SUM!CH75,SUM!CL75,SUM!CP75)</f>
        <v>0</v>
      </c>
      <c r="K64" s="91">
        <f>SUM(SUM!DA75,SUM!DD75,SUM!DG75,SUM!DJ75,SUM!DM75)</f>
        <v>0</v>
      </c>
      <c r="L64" s="91">
        <f>+SUM(SUM!DP75,SUM!DV75,SUM!EB75,SUM!EH75,SUM!EN75)</f>
        <v>0</v>
      </c>
      <c r="M64" s="91">
        <f>+SUM(SUM!DQ75,SUM!DW75,SUM!EC75,SUM!EI75,SUM!EO75)</f>
        <v>0</v>
      </c>
      <c r="N64" s="91">
        <f>+SUM(SUM!DR75,SUM!DX75,SUM!ED75,SUM!EJ75,SUM!EP75)</f>
        <v>0</v>
      </c>
      <c r="O64" s="91">
        <f>+SUM(SUM!DS75,SUM!DY75,SUM!EE75,SUM!EK75,SUM!EQ75)</f>
        <v>0</v>
      </c>
      <c r="P64" s="91">
        <f>+SUM(SUM!EZ75,SUM!FD75,SUM!FH75,SUM!FL75)</f>
        <v>0</v>
      </c>
      <c r="Q64" s="91">
        <f>+SUM(SUM!FA75,SUM!FE75,SUM!FI75,SUM!FM75)</f>
        <v>0</v>
      </c>
      <c r="R64" s="91">
        <f>+SUM(SUM!FT75,SUM!FZ75,SUM!GF75)</f>
        <v>0</v>
      </c>
      <c r="S64" s="91">
        <f>+SUM(SUM!FU75,SUM!GA75,SUM!GG75)</f>
        <v>0</v>
      </c>
      <c r="T64" s="91">
        <f>+SUM(SUM!FV75,SUM!GB75,SUM!GH75)</f>
        <v>0</v>
      </c>
      <c r="U64" s="91">
        <f>+SUM(SUM!FW75,SUM!GC75,SUM!GI75)</f>
        <v>0</v>
      </c>
      <c r="V64" s="91">
        <f>+SUM(SUM!GV75,SUM!GY75,SUM!HB75,SUM!HE75,SUM!HH75)</f>
        <v>0</v>
      </c>
      <c r="W64" s="91">
        <f>+SUM(SUM!HS75,SUM!HW75,SUM!IA75,SUM!IE75,SUM!HO75)</f>
        <v>0</v>
      </c>
      <c r="X64" s="91">
        <f>+SUM(SUM!HP75,SUM!HT75,SUM!HX75,SUM!IB75,SUM!IF75)</f>
        <v>0</v>
      </c>
      <c r="Y64" s="91">
        <f>+SUM(SUM!IM75,SUM!IQ75,SUM!IU75,SUM!IY75,SUM!II75)</f>
        <v>0</v>
      </c>
      <c r="Z64" s="91">
        <f>+SUM(SUM!IN75,SUM!IR75,SUM!IV75,SUM!IZ75,SUM!IJ75)</f>
        <v>0</v>
      </c>
      <c r="AA64" s="91">
        <f>+SUM(SUM!JG75,SUM!JK75,SUM!JO75,SUM!JS75,SUM!JC75)</f>
        <v>0</v>
      </c>
      <c r="AB64" s="91">
        <f>+SUM(SUM!JH75,SUM!JL75,SUM!JP75,SUM!JT75,SUM!JD75)</f>
        <v>0</v>
      </c>
      <c r="AC64" s="91">
        <f>+SUM(SUM!KA75)</f>
        <v>0</v>
      </c>
      <c r="AD64" s="91">
        <f>+SUM(SUM!KB75)</f>
        <v>0</v>
      </c>
      <c r="AE64" s="91">
        <f>+SUM(SUM!KC75)</f>
        <v>0</v>
      </c>
      <c r="AF64" s="91">
        <f>SUM((SUM!KF75,SUM!KI75,SUM!KL75,SUM!KO75,SUM!KR75))</f>
        <v>62.4</v>
      </c>
      <c r="AG64" s="91">
        <f>SUM(SUM!KU75,SUM!KZ75,SUM!LE75,SUM!LJ75)</f>
        <v>0</v>
      </c>
      <c r="AH64" s="91">
        <f>SUM(SUM!KV75,SUM!LA75,SUM!LF75,SUM!LK75)</f>
        <v>0</v>
      </c>
      <c r="AI64" s="91">
        <f>SUM(SUM!KW75,SUM!LB75,SUM!LG75,SUM!LL75)</f>
        <v>0</v>
      </c>
      <c r="AJ64" s="91">
        <f>SUM(SUM!LO75,SUM!LT75,SUM!LY75,SUM!MD75,SUM!MI75,SUM!MN75,SUM!MS75)</f>
        <v>156</v>
      </c>
      <c r="AK64" s="91">
        <f>SUM(SUM!LP75,SUM!LU75,SUM!LZ75,SUM!ME75,SUM!MJ75,SUM!MO75,SUM!MT75)</f>
        <v>156</v>
      </c>
      <c r="AL64" s="91">
        <f>SUM(SUM!LQ75,SUM!LV75,SUM!MA75,SUM!MF75,SUM!MK75,SUM!MP75,SUM!MU75)</f>
        <v>156</v>
      </c>
      <c r="AM64" s="91">
        <f>SUM(SUM!MY75,SUM!NB75)</f>
        <v>0</v>
      </c>
      <c r="AN64" s="91"/>
      <c r="AO64" s="91">
        <f>+SUM(SUM!AM75,SUM!AQ75)</f>
        <v>0</v>
      </c>
      <c r="AP64" s="91">
        <f>+SUM(SUM!AN75,SUM!AR75)</f>
        <v>0</v>
      </c>
      <c r="AQ64" s="91">
        <f>+SUM!AU75</f>
        <v>0</v>
      </c>
      <c r="AR64" s="91">
        <f>+SUM!AV75</f>
        <v>0</v>
      </c>
      <c r="AS64" s="91">
        <f>+SUM!GR75</f>
        <v>0</v>
      </c>
      <c r="AT64" s="91">
        <f>+SUM!GS75</f>
        <v>0</v>
      </c>
      <c r="AU64" s="91">
        <f>+SUM(SUM!HK75)</f>
        <v>0</v>
      </c>
      <c r="AV64" s="91">
        <f>+SUM(SUM!HL75)</f>
        <v>0</v>
      </c>
      <c r="AW64" s="91">
        <f>+SUM(SUM!FP75)</f>
        <v>0</v>
      </c>
      <c r="AX64" s="91">
        <f>+SUM(SUM!FQ75)</f>
        <v>0</v>
      </c>
      <c r="AY64" s="91">
        <f>+SUM(SUM!GL75)</f>
        <v>80</v>
      </c>
      <c r="AZ64" s="91">
        <f>+SUM(SUM!GM75)</f>
        <v>72</v>
      </c>
      <c r="BA64" s="91">
        <f>+SUM(SUM!GN75)</f>
        <v>80</v>
      </c>
      <c r="BB64" s="91">
        <f>+SUM(SUM!GO75)</f>
        <v>72</v>
      </c>
      <c r="BC64" s="91">
        <f>+SUM(SUM!CS75,SUM!CW75)</f>
        <v>241.5</v>
      </c>
      <c r="BD64" s="91">
        <f>+SUM(SUM!CT75,SUM!CX75)</f>
        <v>264</v>
      </c>
      <c r="BE64" s="91">
        <f>+SUM(SUM!JW75)</f>
        <v>468</v>
      </c>
      <c r="BF64" s="91">
        <f>+SUM(SUM!JX75)</f>
        <v>450</v>
      </c>
      <c r="BG64" s="91">
        <f>+SUM(SUM!BX75,SUM!CB75)</f>
        <v>0</v>
      </c>
      <c r="BH64" s="91">
        <f>+SUM(SUM!BY75,SUM!CC75)</f>
        <v>0</v>
      </c>
      <c r="BI64" s="91">
        <f>+SUM(SUM!CD75)</f>
        <v>0</v>
      </c>
      <c r="BJ64" s="91">
        <f>+SUM(SUM!ET75)</f>
        <v>200</v>
      </c>
      <c r="BK64" s="91">
        <f>+SUM(SUM!EU75)</f>
        <v>250</v>
      </c>
      <c r="BL64" s="91">
        <f>+SUM(SUM!EV75)</f>
        <v>200</v>
      </c>
      <c r="BM64" s="91">
        <f>+SUM(SUM!EW75)</f>
        <v>200</v>
      </c>
      <c r="BN64" s="91"/>
      <c r="BO64" s="91">
        <f t="shared" si="5"/>
        <v>0</v>
      </c>
      <c r="BP64" s="91">
        <f t="shared" si="6"/>
        <v>0</v>
      </c>
      <c r="BQ64" s="91">
        <f t="shared" si="7"/>
        <v>80</v>
      </c>
      <c r="BR64" s="91">
        <f t="shared" si="8"/>
        <v>72</v>
      </c>
      <c r="BS64" s="91">
        <f t="shared" si="9"/>
        <v>80</v>
      </c>
      <c r="BT64" s="91">
        <f t="shared" si="10"/>
        <v>72</v>
      </c>
      <c r="BU64" s="91">
        <f t="shared" si="11"/>
        <v>241.5</v>
      </c>
      <c r="BV64" s="91">
        <f t="shared" si="12"/>
        <v>264</v>
      </c>
      <c r="BW64" s="91">
        <f t="shared" si="13"/>
        <v>202.8</v>
      </c>
      <c r="BX64" s="91">
        <f t="shared" si="14"/>
        <v>187.2</v>
      </c>
      <c r="BY64" s="91">
        <f t="shared" si="15"/>
        <v>202.8</v>
      </c>
      <c r="BZ64" s="91">
        <f t="shared" si="16"/>
        <v>200</v>
      </c>
      <c r="CA64" s="91">
        <f t="shared" si="17"/>
        <v>250</v>
      </c>
      <c r="CB64" s="91">
        <f t="shared" si="18"/>
        <v>200</v>
      </c>
      <c r="CC64" s="91">
        <f t="shared" si="19"/>
        <v>200</v>
      </c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</row>
    <row r="65" spans="1:115">
      <c r="A65" s="50" t="s">
        <v>179</v>
      </c>
      <c r="B65" s="91">
        <f t="shared" si="20"/>
        <v>2028</v>
      </c>
      <c r="C65" s="91">
        <f t="shared" si="4"/>
        <v>3486</v>
      </c>
      <c r="D65" s="91">
        <f>SUM(SUM!W76,SUM!AA76,SUM!AE76,SUM!AI76)</f>
        <v>0</v>
      </c>
      <c r="E65" s="91">
        <f>SUM(SUM!X76,SUM!AB76,SUM!AF76,SUM!AJ76)</f>
        <v>0</v>
      </c>
      <c r="F65" s="91">
        <f>+SUM(SUM!AY76,SUM!BD76,SUM!BN76,SUM!BS76,SUM!BI76)</f>
        <v>156</v>
      </c>
      <c r="G65" s="91">
        <f>+SUM(SUM!AZ76,SUM!BE76,SUM!BO76,SUM!BT76,SUM!BJ76)</f>
        <v>156</v>
      </c>
      <c r="H65" s="91">
        <f>+SUM(SUM!BA76,SUM!BF76,SUM!BP76,SUM!BU76,SUM!BK76)</f>
        <v>156</v>
      </c>
      <c r="I65" s="91">
        <f>+SUM(SUM!CG76,SUM!CK76,SUM!CO76)</f>
        <v>0</v>
      </c>
      <c r="J65" s="91">
        <f>+SUM(SUM!CH76,SUM!CL76,SUM!CP76)</f>
        <v>0</v>
      </c>
      <c r="K65" s="91">
        <f>SUM(SUM!DA76,SUM!DD76,SUM!DG76,SUM!DJ76,SUM!DM76)</f>
        <v>0</v>
      </c>
      <c r="L65" s="91">
        <f>+SUM(SUM!DP76,SUM!DV76,SUM!EB76,SUM!EH76,SUM!EN76)</f>
        <v>0</v>
      </c>
      <c r="M65" s="91">
        <f>+SUM(SUM!DQ76,SUM!DW76,SUM!EC76,SUM!EI76,SUM!EO76)</f>
        <v>0</v>
      </c>
      <c r="N65" s="91">
        <f>+SUM(SUM!DR76,SUM!DX76,SUM!ED76,SUM!EJ76,SUM!EP76)</f>
        <v>0</v>
      </c>
      <c r="O65" s="91">
        <f>+SUM(SUM!DS76,SUM!DY76,SUM!EE76,SUM!EK76,SUM!EQ76)</f>
        <v>0</v>
      </c>
      <c r="P65" s="91">
        <f>+SUM(SUM!EZ76,SUM!FD76,SUM!FH76,SUM!FL76)</f>
        <v>0</v>
      </c>
      <c r="Q65" s="91">
        <f>+SUM(SUM!FA76,SUM!FE76,SUM!FI76,SUM!FM76)</f>
        <v>0</v>
      </c>
      <c r="R65" s="91">
        <f>+SUM(SUM!FT76,SUM!FZ76,SUM!GF76)</f>
        <v>0</v>
      </c>
      <c r="S65" s="91">
        <f>+SUM(SUM!FU76,SUM!GA76,SUM!GG76)</f>
        <v>0</v>
      </c>
      <c r="T65" s="91">
        <f>+SUM(SUM!FV76,SUM!GB76,SUM!GH76)</f>
        <v>0</v>
      </c>
      <c r="U65" s="91">
        <f>+SUM(SUM!FW76,SUM!GC76,SUM!GI76)</f>
        <v>0</v>
      </c>
      <c r="V65" s="91">
        <f>+SUM(SUM!GV76,SUM!GY76,SUM!HB76,SUM!HE76,SUM!HH76)</f>
        <v>0</v>
      </c>
      <c r="W65" s="91">
        <f>+SUM(SUM!HS76,SUM!HW76,SUM!IA76,SUM!IE76,SUM!HO76)</f>
        <v>0</v>
      </c>
      <c r="X65" s="91">
        <f>+SUM(SUM!HP76,SUM!HT76,SUM!HX76,SUM!IB76,SUM!IF76)</f>
        <v>0</v>
      </c>
      <c r="Y65" s="91">
        <f>+SUM(SUM!IM76,SUM!IQ76,SUM!IU76,SUM!IY76,SUM!II76)</f>
        <v>0</v>
      </c>
      <c r="Z65" s="91">
        <f>+SUM(SUM!IN76,SUM!IR76,SUM!IV76,SUM!IZ76,SUM!IJ76)</f>
        <v>0</v>
      </c>
      <c r="AA65" s="91">
        <f>+SUM(SUM!JG76,SUM!JK76,SUM!JO76,SUM!JS76,SUM!JC76)</f>
        <v>0</v>
      </c>
      <c r="AB65" s="91">
        <f>+SUM(SUM!JH76,SUM!JL76,SUM!JP76,SUM!JT76,SUM!JD76)</f>
        <v>0</v>
      </c>
      <c r="AC65" s="91">
        <f>+SUM(SUM!KA76)</f>
        <v>156</v>
      </c>
      <c r="AD65" s="91">
        <f>+SUM(SUM!KB76)</f>
        <v>156</v>
      </c>
      <c r="AE65" s="91">
        <f>+SUM(SUM!KC76)</f>
        <v>156</v>
      </c>
      <c r="AF65" s="91">
        <f>SUM((SUM!KF76,SUM!KI76,SUM!KL76,SUM!KO76,SUM!KR76))</f>
        <v>156</v>
      </c>
      <c r="AG65" s="91">
        <f>SUM(SUM!KU76,SUM!KZ76,SUM!LE76,SUM!LJ76)</f>
        <v>0</v>
      </c>
      <c r="AH65" s="91">
        <f>SUM(SUM!KV76,SUM!LA76,SUM!LF76,SUM!LK76)</f>
        <v>0</v>
      </c>
      <c r="AI65" s="91">
        <f>SUM(SUM!KW76,SUM!LB76,SUM!LG76,SUM!LL76)</f>
        <v>0</v>
      </c>
      <c r="AJ65" s="91">
        <f>SUM(SUM!LO76,SUM!LT76,SUM!LY76,SUM!MD76,SUM!MI76,SUM!MN76,SUM!MS76)</f>
        <v>312</v>
      </c>
      <c r="AK65" s="91">
        <f>SUM(SUM!LP76,SUM!LU76,SUM!LZ76,SUM!ME76,SUM!MJ76,SUM!MO76,SUM!MT76)</f>
        <v>312</v>
      </c>
      <c r="AL65" s="91">
        <f>SUM(SUM!LQ76,SUM!LV76,SUM!MA76,SUM!MF76,SUM!MK76,SUM!MP76,SUM!MU76)</f>
        <v>312</v>
      </c>
      <c r="AM65" s="91">
        <f>SUM(SUM!MY76,SUM!NB76)</f>
        <v>0</v>
      </c>
      <c r="AN65" s="91"/>
      <c r="AO65" s="91">
        <f>+SUM(SUM!AM76,SUM!AQ76)</f>
        <v>0</v>
      </c>
      <c r="AP65" s="91">
        <f>+SUM(SUM!AN76,SUM!AR76)</f>
        <v>0</v>
      </c>
      <c r="AQ65" s="91">
        <f>+SUM!AU76</f>
        <v>0</v>
      </c>
      <c r="AR65" s="91">
        <f>+SUM!AV76</f>
        <v>0</v>
      </c>
      <c r="AS65" s="91">
        <f>+SUM!GR76</f>
        <v>0</v>
      </c>
      <c r="AT65" s="91">
        <f>+SUM!GS76</f>
        <v>0</v>
      </c>
      <c r="AU65" s="91">
        <f>+SUM(SUM!HK76)</f>
        <v>0</v>
      </c>
      <c r="AV65" s="91">
        <f>+SUM(SUM!HL76)</f>
        <v>0</v>
      </c>
      <c r="AW65" s="91">
        <f>+SUM(SUM!FP76)</f>
        <v>0</v>
      </c>
      <c r="AX65" s="91">
        <f>+SUM(SUM!FQ76)</f>
        <v>0</v>
      </c>
      <c r="AY65" s="91">
        <f>+SUM(SUM!GL76)</f>
        <v>0</v>
      </c>
      <c r="AZ65" s="91">
        <f>+SUM(SUM!GM76)</f>
        <v>0</v>
      </c>
      <c r="BA65" s="91">
        <f>+SUM(SUM!GN76)</f>
        <v>0</v>
      </c>
      <c r="BB65" s="91">
        <f>+SUM(SUM!GO76)</f>
        <v>0</v>
      </c>
      <c r="BC65" s="91">
        <f>+SUM(SUM!CS76,SUM!CW76)</f>
        <v>276</v>
      </c>
      <c r="BD65" s="91">
        <f>+SUM(SUM!CT76,SUM!CX76)</f>
        <v>264</v>
      </c>
      <c r="BE65" s="91">
        <f>+SUM(SUM!JW76)</f>
        <v>468</v>
      </c>
      <c r="BF65" s="91">
        <f>+SUM(SUM!JX76)</f>
        <v>450</v>
      </c>
      <c r="BG65" s="91">
        <f>+SUM(SUM!BX76,SUM!CB76)</f>
        <v>0</v>
      </c>
      <c r="BH65" s="91">
        <f>+SUM(SUM!BY76,SUM!CC76)</f>
        <v>0</v>
      </c>
      <c r="BI65" s="91">
        <f>+SUM(SUM!CD76)</f>
        <v>0</v>
      </c>
      <c r="BJ65" s="91">
        <f>+SUM(SUM!ET76)</f>
        <v>0</v>
      </c>
      <c r="BK65" s="91">
        <f>+SUM(SUM!EU76)</f>
        <v>0</v>
      </c>
      <c r="BL65" s="91">
        <f>+SUM(SUM!EV76)</f>
        <v>0</v>
      </c>
      <c r="BM65" s="91">
        <f>+SUM(SUM!EW76)</f>
        <v>0</v>
      </c>
      <c r="BN65" s="91"/>
      <c r="BO65" s="91">
        <f t="shared" si="5"/>
        <v>0</v>
      </c>
      <c r="BP65" s="91">
        <f t="shared" si="6"/>
        <v>0</v>
      </c>
      <c r="BQ65" s="91">
        <f t="shared" si="7"/>
        <v>0</v>
      </c>
      <c r="BR65" s="91">
        <f t="shared" si="8"/>
        <v>0</v>
      </c>
      <c r="BS65" s="91">
        <f t="shared" si="9"/>
        <v>0</v>
      </c>
      <c r="BT65" s="91">
        <f t="shared" si="10"/>
        <v>0</v>
      </c>
      <c r="BU65" s="91">
        <f t="shared" si="11"/>
        <v>276</v>
      </c>
      <c r="BV65" s="91">
        <f t="shared" si="12"/>
        <v>264</v>
      </c>
      <c r="BW65" s="91">
        <f t="shared" si="13"/>
        <v>156</v>
      </c>
      <c r="BX65" s="91">
        <f t="shared" si="14"/>
        <v>156</v>
      </c>
      <c r="BY65" s="91">
        <f t="shared" si="15"/>
        <v>156</v>
      </c>
      <c r="BZ65" s="91">
        <f t="shared" si="16"/>
        <v>0</v>
      </c>
      <c r="CA65" s="91">
        <f t="shared" si="17"/>
        <v>0</v>
      </c>
      <c r="CB65" s="91">
        <f t="shared" si="18"/>
        <v>0</v>
      </c>
      <c r="CC65" s="91">
        <f t="shared" si="19"/>
        <v>0</v>
      </c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</row>
    <row r="66" spans="1:115">
      <c r="A66" s="50" t="s">
        <v>180</v>
      </c>
      <c r="B66" s="91">
        <f t="shared" si="20"/>
        <v>1263.6000000000001</v>
      </c>
      <c r="C66" s="91">
        <f t="shared" si="4"/>
        <v>2901.6000000000004</v>
      </c>
      <c r="D66" s="91">
        <f>SUM(SUM!W77,SUM!AA77,SUM!AE77,SUM!AI77)</f>
        <v>0</v>
      </c>
      <c r="E66" s="91">
        <f>SUM(SUM!X77,SUM!AB77,SUM!AF77,SUM!AJ77)</f>
        <v>0</v>
      </c>
      <c r="F66" s="91">
        <f>+SUM(SUM!AY77,SUM!BD77,SUM!BN77,SUM!BS77,SUM!BI77)</f>
        <v>0</v>
      </c>
      <c r="G66" s="91">
        <f>+SUM(SUM!AZ77,SUM!BE77,SUM!BO77,SUM!BT77,SUM!BJ77)</f>
        <v>0</v>
      </c>
      <c r="H66" s="91">
        <f>+SUM(SUM!BA77,SUM!BF77,SUM!BP77,SUM!BU77,SUM!BK77)</f>
        <v>0</v>
      </c>
      <c r="I66" s="91">
        <f>+SUM(SUM!CG77,SUM!CK77,SUM!CO77)</f>
        <v>0</v>
      </c>
      <c r="J66" s="91">
        <f>+SUM(SUM!CH77,SUM!CL77,SUM!CP77)</f>
        <v>0</v>
      </c>
      <c r="K66" s="91">
        <f>SUM(SUM!DA77,SUM!DD77,SUM!DG77,SUM!DJ77,SUM!DM77)</f>
        <v>0</v>
      </c>
      <c r="L66" s="91">
        <f>+SUM(SUM!DP77,SUM!DV77,SUM!EB77,SUM!EH77,SUM!EN77)</f>
        <v>0</v>
      </c>
      <c r="M66" s="91">
        <f>+SUM(SUM!DQ77,SUM!DW77,SUM!EC77,SUM!EI77,SUM!EO77)</f>
        <v>0</v>
      </c>
      <c r="N66" s="91">
        <f>+SUM(SUM!DR77,SUM!DX77,SUM!ED77,SUM!EJ77,SUM!EP77)</f>
        <v>0</v>
      </c>
      <c r="O66" s="91">
        <f>+SUM(SUM!DS77,SUM!DY77,SUM!EE77,SUM!EK77,SUM!EQ77)</f>
        <v>0</v>
      </c>
      <c r="P66" s="91">
        <f>+SUM(SUM!EZ77,SUM!FD77,SUM!FH77,SUM!FL77)</f>
        <v>0</v>
      </c>
      <c r="Q66" s="91">
        <f>+SUM(SUM!FA77,SUM!FE77,SUM!FI77,SUM!FM77)</f>
        <v>0</v>
      </c>
      <c r="R66" s="91">
        <f>+SUM(SUM!FT77,SUM!FZ77,SUM!GF77)</f>
        <v>0</v>
      </c>
      <c r="S66" s="91">
        <f>+SUM(SUM!FU77,SUM!GA77,SUM!GG77)</f>
        <v>0</v>
      </c>
      <c r="T66" s="91">
        <f>+SUM(SUM!FV77,SUM!GB77,SUM!GH77)</f>
        <v>0</v>
      </c>
      <c r="U66" s="91">
        <f>+SUM(SUM!FW77,SUM!GC77,SUM!GI77)</f>
        <v>0</v>
      </c>
      <c r="V66" s="91">
        <f>+SUM(SUM!GV77,SUM!GY77,SUM!HB77,SUM!HE77,SUM!HH77)</f>
        <v>0</v>
      </c>
      <c r="W66" s="91">
        <f>+SUM(SUM!HS77,SUM!HW77,SUM!IA77,SUM!IE77,SUM!HO77)</f>
        <v>0</v>
      </c>
      <c r="X66" s="91">
        <f>+SUM(SUM!HP77,SUM!HT77,SUM!HX77,SUM!IB77,SUM!IF77)</f>
        <v>0</v>
      </c>
      <c r="Y66" s="91">
        <f>+SUM(SUM!IM77,SUM!IQ77,SUM!IU77,SUM!IY77,SUM!II77)</f>
        <v>0</v>
      </c>
      <c r="Z66" s="91">
        <f>+SUM(SUM!IN77,SUM!IR77,SUM!IV77,SUM!IZ77,SUM!IJ77)</f>
        <v>0</v>
      </c>
      <c r="AA66" s="91">
        <f>+SUM(SUM!JG77,SUM!JK77,SUM!JO77,SUM!JS77,SUM!JC77)</f>
        <v>0</v>
      </c>
      <c r="AB66" s="91">
        <f>+SUM(SUM!JH77,SUM!JL77,SUM!JP77,SUM!JT77,SUM!JD77)</f>
        <v>0</v>
      </c>
      <c r="AC66" s="91">
        <f>+SUM(SUM!KA77)</f>
        <v>156</v>
      </c>
      <c r="AD66" s="91">
        <f>+SUM(SUM!KB77)</f>
        <v>156</v>
      </c>
      <c r="AE66" s="91">
        <f>+SUM(SUM!KC77)</f>
        <v>156</v>
      </c>
      <c r="AF66" s="91">
        <f>SUM((SUM!KF77,SUM!KI77,SUM!KL77,SUM!KO77,SUM!KR77))</f>
        <v>234</v>
      </c>
      <c r="AG66" s="91">
        <f>SUM(SUM!KU77,SUM!KZ77,SUM!LE77,SUM!LJ77)</f>
        <v>0</v>
      </c>
      <c r="AH66" s="91">
        <f>SUM(SUM!KV77,SUM!LA77,SUM!LF77,SUM!LK77)</f>
        <v>0</v>
      </c>
      <c r="AI66" s="91">
        <f>SUM(SUM!KW77,SUM!LB77,SUM!LG77,SUM!LL77)</f>
        <v>0</v>
      </c>
      <c r="AJ66" s="91">
        <f>SUM(SUM!LO77,SUM!LT77,SUM!LY77,SUM!MD77,SUM!MI77,SUM!MN77,SUM!MS77)</f>
        <v>187.2</v>
      </c>
      <c r="AK66" s="91">
        <f>SUM(SUM!LP77,SUM!LU77,SUM!LZ77,SUM!ME77,SUM!MJ77,SUM!MO77,SUM!MT77)</f>
        <v>187.2</v>
      </c>
      <c r="AL66" s="91">
        <f>SUM(SUM!LQ77,SUM!LV77,SUM!MA77,SUM!MF77,SUM!MK77,SUM!MP77,SUM!MU77)</f>
        <v>187.2</v>
      </c>
      <c r="AM66" s="91">
        <f>SUM(SUM!MY77,SUM!NB77)</f>
        <v>0</v>
      </c>
      <c r="AN66" s="91"/>
      <c r="AO66" s="91">
        <f>+SUM(SUM!AM77,SUM!AQ77)</f>
        <v>0</v>
      </c>
      <c r="AP66" s="91">
        <f>+SUM(SUM!AN77,SUM!AR77)</f>
        <v>0</v>
      </c>
      <c r="AQ66" s="91">
        <f>+SUM!AU77</f>
        <v>0</v>
      </c>
      <c r="AR66" s="91">
        <f>+SUM!AV77</f>
        <v>0</v>
      </c>
      <c r="AS66" s="91">
        <f>+SUM!GR77</f>
        <v>0</v>
      </c>
      <c r="AT66" s="91">
        <f>+SUM!GS77</f>
        <v>0</v>
      </c>
      <c r="AU66" s="91">
        <f>+SUM(SUM!HK77)</f>
        <v>0</v>
      </c>
      <c r="AV66" s="91">
        <f>+SUM(SUM!HL77)</f>
        <v>0</v>
      </c>
      <c r="AW66" s="91">
        <f>+SUM(SUM!FP77)</f>
        <v>0</v>
      </c>
      <c r="AX66" s="91">
        <f>+SUM(SUM!FQ77)</f>
        <v>0</v>
      </c>
      <c r="AY66" s="91">
        <f>+SUM(SUM!GL77)</f>
        <v>0</v>
      </c>
      <c r="AZ66" s="91">
        <f>+SUM(SUM!GM77)</f>
        <v>0</v>
      </c>
      <c r="BA66" s="91">
        <f>+SUM(SUM!GN77)</f>
        <v>0</v>
      </c>
      <c r="BB66" s="91">
        <f>+SUM(SUM!GO77)</f>
        <v>0</v>
      </c>
      <c r="BC66" s="91">
        <f>+SUM(SUM!CS77,SUM!CW77)</f>
        <v>0</v>
      </c>
      <c r="BD66" s="91">
        <f>+SUM(SUM!CT77,SUM!CX77)</f>
        <v>0</v>
      </c>
      <c r="BE66" s="91">
        <f>+SUM(SUM!JW77)</f>
        <v>468</v>
      </c>
      <c r="BF66" s="91">
        <f>+SUM(SUM!JX77)</f>
        <v>450</v>
      </c>
      <c r="BG66" s="91">
        <f>+SUM(SUM!BX77,SUM!CB77)</f>
        <v>0</v>
      </c>
      <c r="BH66" s="91">
        <f>+SUM(SUM!BY77,SUM!CC77)</f>
        <v>0</v>
      </c>
      <c r="BI66" s="91">
        <f>+SUM(SUM!CD77)</f>
        <v>0</v>
      </c>
      <c r="BJ66" s="91">
        <f>+SUM(SUM!ET77)</f>
        <v>120</v>
      </c>
      <c r="BK66" s="91">
        <f>+SUM(SUM!EU77)</f>
        <v>250</v>
      </c>
      <c r="BL66" s="91">
        <f>+SUM(SUM!EV77)</f>
        <v>200</v>
      </c>
      <c r="BM66" s="91">
        <f>+SUM(SUM!EW77)</f>
        <v>150</v>
      </c>
      <c r="BN66" s="91"/>
      <c r="BO66" s="91">
        <f t="shared" si="5"/>
        <v>0</v>
      </c>
      <c r="BP66" s="91">
        <f t="shared" si="6"/>
        <v>0</v>
      </c>
      <c r="BQ66" s="91">
        <f t="shared" si="7"/>
        <v>0</v>
      </c>
      <c r="BR66" s="91">
        <f t="shared" si="8"/>
        <v>0</v>
      </c>
      <c r="BS66" s="91">
        <f t="shared" si="9"/>
        <v>0</v>
      </c>
      <c r="BT66" s="91">
        <f t="shared" si="10"/>
        <v>0</v>
      </c>
      <c r="BU66" s="91">
        <f t="shared" si="11"/>
        <v>0</v>
      </c>
      <c r="BV66" s="91">
        <f t="shared" si="12"/>
        <v>0</v>
      </c>
      <c r="BW66" s="91">
        <f t="shared" si="13"/>
        <v>0</v>
      </c>
      <c r="BX66" s="91">
        <f t="shared" si="14"/>
        <v>0</v>
      </c>
      <c r="BY66" s="91">
        <f t="shared" si="15"/>
        <v>0</v>
      </c>
      <c r="BZ66" s="91">
        <f t="shared" si="16"/>
        <v>120</v>
      </c>
      <c r="CA66" s="91">
        <f t="shared" si="17"/>
        <v>250</v>
      </c>
      <c r="CB66" s="91">
        <f t="shared" si="18"/>
        <v>200</v>
      </c>
      <c r="CC66" s="91">
        <f t="shared" si="19"/>
        <v>150</v>
      </c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</row>
    <row r="67" spans="1:115">
      <c r="A67" s="50" t="s">
        <v>181</v>
      </c>
      <c r="B67" s="91">
        <f t="shared" si="20"/>
        <v>1918.8</v>
      </c>
      <c r="C67" s="91">
        <f t="shared" si="4"/>
        <v>3342.3</v>
      </c>
      <c r="D67" s="91">
        <f>SUM(SUM!W78,SUM!AA78,SUM!AE78,SUM!AI78)</f>
        <v>0</v>
      </c>
      <c r="E67" s="91">
        <f>SUM(SUM!X78,SUM!AB78,SUM!AF78,SUM!AJ78)</f>
        <v>0</v>
      </c>
      <c r="F67" s="91">
        <f>+SUM(SUM!AY78,SUM!BD78,SUM!BN78,SUM!BS78,SUM!BI78)</f>
        <v>0</v>
      </c>
      <c r="G67" s="91">
        <f>+SUM(SUM!AZ78,SUM!BE78,SUM!BO78,SUM!BT78,SUM!BJ78)</f>
        <v>0</v>
      </c>
      <c r="H67" s="91">
        <f>+SUM(SUM!BA78,SUM!BF78,SUM!BP78,SUM!BU78,SUM!BK78)</f>
        <v>0</v>
      </c>
      <c r="I67" s="91">
        <f>+SUM(SUM!CG78,SUM!CK78,SUM!CO78)</f>
        <v>0</v>
      </c>
      <c r="J67" s="91">
        <f>+SUM(SUM!CH78,SUM!CL78,SUM!CP78)</f>
        <v>0</v>
      </c>
      <c r="K67" s="91">
        <f>SUM(SUM!DA78,SUM!DD78,SUM!DG78,SUM!DJ78,SUM!DM78)</f>
        <v>0</v>
      </c>
      <c r="L67" s="91">
        <f>+SUM(SUM!DP78,SUM!DV78,SUM!EB78,SUM!EH78,SUM!EN78)</f>
        <v>0</v>
      </c>
      <c r="M67" s="91">
        <f>+SUM(SUM!DQ78,SUM!DW78,SUM!EC78,SUM!EI78,SUM!EO78)</f>
        <v>0</v>
      </c>
      <c r="N67" s="91">
        <f>+SUM(SUM!DR78,SUM!DX78,SUM!ED78,SUM!EJ78,SUM!EP78)</f>
        <v>0</v>
      </c>
      <c r="O67" s="91">
        <f>+SUM(SUM!DS78,SUM!DY78,SUM!EE78,SUM!EK78,SUM!EQ78)</f>
        <v>0</v>
      </c>
      <c r="P67" s="91">
        <f>+SUM(SUM!EZ78,SUM!FD78,SUM!FH78,SUM!FL78)</f>
        <v>0</v>
      </c>
      <c r="Q67" s="91">
        <f>+SUM(SUM!FA78,SUM!FE78,SUM!FI78,SUM!FM78)</f>
        <v>0</v>
      </c>
      <c r="R67" s="91">
        <f>+SUM(SUM!FT78,SUM!FZ78,SUM!GF78)</f>
        <v>0</v>
      </c>
      <c r="S67" s="91">
        <f>+SUM(SUM!FU78,SUM!GA78,SUM!GG78)</f>
        <v>0</v>
      </c>
      <c r="T67" s="91">
        <f>+SUM(SUM!FV78,SUM!GB78,SUM!GH78)</f>
        <v>0</v>
      </c>
      <c r="U67" s="91">
        <f>+SUM(SUM!FW78,SUM!GC78,SUM!GI78)</f>
        <v>0</v>
      </c>
      <c r="V67" s="91">
        <f>+SUM(SUM!GV78,SUM!GY78,SUM!HB78,SUM!HE78,SUM!HH78)</f>
        <v>0</v>
      </c>
      <c r="W67" s="91">
        <f>+SUM(SUM!HS78,SUM!HW78,SUM!IA78,SUM!IE78,SUM!HO78)</f>
        <v>0</v>
      </c>
      <c r="X67" s="91">
        <f>+SUM(SUM!HP78,SUM!HT78,SUM!HX78,SUM!IB78,SUM!IF78)</f>
        <v>0</v>
      </c>
      <c r="Y67" s="91">
        <f>+SUM(SUM!IM78,SUM!IQ78,SUM!IU78,SUM!IY78,SUM!II78)</f>
        <v>0</v>
      </c>
      <c r="Z67" s="91">
        <f>+SUM(SUM!IN78,SUM!IR78,SUM!IV78,SUM!IZ78,SUM!IJ78)</f>
        <v>0</v>
      </c>
      <c r="AA67" s="91">
        <f>+SUM(SUM!JG78,SUM!JK78,SUM!JO78,SUM!JS78,SUM!JC78)</f>
        <v>0</v>
      </c>
      <c r="AB67" s="91">
        <f>+SUM(SUM!JH78,SUM!JL78,SUM!JP78,SUM!JT78,SUM!JD78)</f>
        <v>0</v>
      </c>
      <c r="AC67" s="91">
        <f>+SUM(SUM!KA78)</f>
        <v>171.6</v>
      </c>
      <c r="AD67" s="91">
        <f>+SUM(SUM!KB78)</f>
        <v>171.6</v>
      </c>
      <c r="AE67" s="91">
        <f>+SUM(SUM!KC78)</f>
        <v>171.6</v>
      </c>
      <c r="AF67" s="91">
        <f>SUM((SUM!KF78,SUM!KI78,SUM!KL78,SUM!KO78,SUM!KR78))</f>
        <v>343.2</v>
      </c>
      <c r="AG67" s="91">
        <f>SUM(SUM!KU78,SUM!KZ78,SUM!LE78,SUM!LJ78)</f>
        <v>0</v>
      </c>
      <c r="AH67" s="91">
        <f>SUM(SUM!KV78,SUM!LA78,SUM!LF78,SUM!LK78)</f>
        <v>0</v>
      </c>
      <c r="AI67" s="91">
        <f>SUM(SUM!KW78,SUM!LB78,SUM!LG78,SUM!LL78)</f>
        <v>0</v>
      </c>
      <c r="AJ67" s="91">
        <f>SUM(SUM!LO78,SUM!LT78,SUM!LY78,SUM!MD78,SUM!MI78,SUM!MN78,SUM!MS78)</f>
        <v>358.8</v>
      </c>
      <c r="AK67" s="91">
        <f>SUM(SUM!LP78,SUM!LU78,SUM!LZ78,SUM!ME78,SUM!MJ78,SUM!MO78,SUM!MT78)</f>
        <v>358.8</v>
      </c>
      <c r="AL67" s="91">
        <f>SUM(SUM!LQ78,SUM!LV78,SUM!MA78,SUM!MF78,SUM!MK78,SUM!MP78,SUM!MU78)</f>
        <v>343.2</v>
      </c>
      <c r="AM67" s="91">
        <f>SUM(SUM!MY78,SUM!NB78)</f>
        <v>0</v>
      </c>
      <c r="AN67" s="91"/>
      <c r="AO67" s="91">
        <f>+SUM(SUM!AM78,SUM!AQ78)</f>
        <v>0</v>
      </c>
      <c r="AP67" s="91">
        <f>+SUM(SUM!AN78,SUM!AR78)</f>
        <v>0</v>
      </c>
      <c r="AQ67" s="91">
        <f>+SUM!AU78</f>
        <v>0</v>
      </c>
      <c r="AR67" s="91">
        <f>+SUM!AV78</f>
        <v>0</v>
      </c>
      <c r="AS67" s="91">
        <f>+SUM!GR78</f>
        <v>0</v>
      </c>
      <c r="AT67" s="91">
        <f>+SUM!GS78</f>
        <v>0</v>
      </c>
      <c r="AU67" s="91">
        <f>+SUM(SUM!HK78)</f>
        <v>0</v>
      </c>
      <c r="AV67" s="91">
        <f>+SUM(SUM!HL78)</f>
        <v>0</v>
      </c>
      <c r="AW67" s="91">
        <f>+SUM(SUM!FP78)</f>
        <v>0</v>
      </c>
      <c r="AX67" s="91">
        <f>+SUM(SUM!FQ78)</f>
        <v>0</v>
      </c>
      <c r="AY67" s="91">
        <f>+SUM(SUM!GL78)</f>
        <v>0</v>
      </c>
      <c r="AZ67" s="91">
        <f>+SUM(SUM!GM78)</f>
        <v>0</v>
      </c>
      <c r="BA67" s="91">
        <f>+SUM(SUM!GN78)</f>
        <v>0</v>
      </c>
      <c r="BB67" s="91">
        <f>+SUM(SUM!GO78)</f>
        <v>0</v>
      </c>
      <c r="BC67" s="91">
        <f>+SUM(SUM!CS78,SUM!CW78)</f>
        <v>241.5</v>
      </c>
      <c r="BD67" s="91">
        <f>+SUM(SUM!CT78,SUM!CX78)</f>
        <v>264</v>
      </c>
      <c r="BE67" s="91">
        <f>+SUM(SUM!JW78)</f>
        <v>468</v>
      </c>
      <c r="BF67" s="91">
        <f>+SUM(SUM!JX78)</f>
        <v>450</v>
      </c>
      <c r="BG67" s="91">
        <f>+SUM(SUM!BX78,SUM!CB78)</f>
        <v>0</v>
      </c>
      <c r="BH67" s="91">
        <f>+SUM(SUM!BY78,SUM!CC78)</f>
        <v>0</v>
      </c>
      <c r="BI67" s="91">
        <f>+SUM(SUM!CD78)</f>
        <v>0</v>
      </c>
      <c r="BJ67" s="91">
        <f>+SUM(SUM!ET78)</f>
        <v>0</v>
      </c>
      <c r="BK67" s="91">
        <f>+SUM(SUM!EU78)</f>
        <v>0</v>
      </c>
      <c r="BL67" s="91">
        <f>+SUM(SUM!EV78)</f>
        <v>0</v>
      </c>
      <c r="BM67" s="91">
        <f>+SUM(SUM!EW78)</f>
        <v>0</v>
      </c>
      <c r="BN67" s="91"/>
      <c r="BO67" s="91">
        <f t="shared" si="5"/>
        <v>0</v>
      </c>
      <c r="BP67" s="91">
        <f t="shared" si="6"/>
        <v>0</v>
      </c>
      <c r="BQ67" s="91">
        <f t="shared" si="7"/>
        <v>0</v>
      </c>
      <c r="BR67" s="91">
        <f t="shared" si="8"/>
        <v>0</v>
      </c>
      <c r="BS67" s="91">
        <f t="shared" si="9"/>
        <v>0</v>
      </c>
      <c r="BT67" s="91">
        <f t="shared" si="10"/>
        <v>0</v>
      </c>
      <c r="BU67" s="91">
        <f t="shared" si="11"/>
        <v>241.5</v>
      </c>
      <c r="BV67" s="91">
        <f t="shared" si="12"/>
        <v>264</v>
      </c>
      <c r="BW67" s="91">
        <f t="shared" si="13"/>
        <v>0</v>
      </c>
      <c r="BX67" s="91">
        <f t="shared" si="14"/>
        <v>0</v>
      </c>
      <c r="BY67" s="91">
        <f t="shared" si="15"/>
        <v>0</v>
      </c>
      <c r="BZ67" s="91">
        <f t="shared" si="16"/>
        <v>0</v>
      </c>
      <c r="CA67" s="91">
        <f t="shared" si="17"/>
        <v>0</v>
      </c>
      <c r="CB67" s="91">
        <f t="shared" si="18"/>
        <v>0</v>
      </c>
      <c r="CC67" s="91">
        <f t="shared" si="19"/>
        <v>0</v>
      </c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</row>
    <row r="68" spans="1:115" ht="19.5" customHeight="1">
      <c r="A68" s="50" t="s">
        <v>313</v>
      </c>
      <c r="B68" s="91">
        <f t="shared" si="20"/>
        <v>2074.8000000000002</v>
      </c>
      <c r="C68" s="91">
        <f t="shared" si="4"/>
        <v>3748.3</v>
      </c>
      <c r="D68" s="91">
        <f>SUM(SUM!W79,SUM!AA79,SUM!AE79,SUM!AI79)</f>
        <v>0</v>
      </c>
      <c r="E68" s="91">
        <f>SUM(SUM!X79,SUM!AB79,SUM!AF79,SUM!AJ79)</f>
        <v>0</v>
      </c>
      <c r="F68" s="91">
        <f>+SUM(SUM!AY79,SUM!BD79,SUM!BN79,SUM!BS79,SUM!BI79)</f>
        <v>0</v>
      </c>
      <c r="G68" s="91">
        <f>+SUM(SUM!AZ79,SUM!BE79,SUM!BO79,SUM!BT79,SUM!BJ79)</f>
        <v>0</v>
      </c>
      <c r="H68" s="91">
        <f>+SUM(SUM!BA79,SUM!BF79,SUM!BP79,SUM!BU79,SUM!BK79)</f>
        <v>0</v>
      </c>
      <c r="I68" s="91">
        <f>+SUM(SUM!CG79,SUM!CK79,SUM!CO79)</f>
        <v>0</v>
      </c>
      <c r="J68" s="91">
        <f>+SUM(SUM!CH79,SUM!CL79,SUM!CP79)</f>
        <v>0</v>
      </c>
      <c r="K68" s="91">
        <f>SUM(SUM!DA79,SUM!DD79,SUM!DG79,SUM!DJ79,SUM!DM79)</f>
        <v>0</v>
      </c>
      <c r="L68" s="91">
        <f>+SUM(SUM!DP79,SUM!DV79,SUM!EB79,SUM!EH79,SUM!EN79)</f>
        <v>0</v>
      </c>
      <c r="M68" s="91">
        <f>+SUM(SUM!DQ79,SUM!DW79,SUM!EC79,SUM!EI79,SUM!EO79)</f>
        <v>0</v>
      </c>
      <c r="N68" s="91">
        <f>+SUM(SUM!DR79,SUM!DX79,SUM!ED79,SUM!EJ79,SUM!EP79)</f>
        <v>0</v>
      </c>
      <c r="O68" s="91">
        <f>+SUM(SUM!DS79,SUM!DY79,SUM!EE79,SUM!EK79,SUM!EQ79)</f>
        <v>0</v>
      </c>
      <c r="P68" s="91">
        <f>+SUM(SUM!EZ79,SUM!FD79,SUM!FH79,SUM!FL79)</f>
        <v>0</v>
      </c>
      <c r="Q68" s="91">
        <f>+SUM(SUM!FA79,SUM!FE79,SUM!FI79,SUM!FM79)</f>
        <v>0</v>
      </c>
      <c r="R68" s="91">
        <f>+SUM(SUM!FT79,SUM!FZ79,SUM!GF79)</f>
        <v>0</v>
      </c>
      <c r="S68" s="91">
        <f>+SUM(SUM!FU79,SUM!GA79,SUM!GG79)</f>
        <v>0</v>
      </c>
      <c r="T68" s="91">
        <f>+SUM(SUM!FV79,SUM!GB79,SUM!GH79)</f>
        <v>0</v>
      </c>
      <c r="U68" s="91">
        <f>+SUM(SUM!FW79,SUM!GC79,SUM!GI79)</f>
        <v>0</v>
      </c>
      <c r="V68" s="91">
        <f>+SUM(SUM!GV79,SUM!GY79,SUM!HB79,SUM!HE79,SUM!HH79)</f>
        <v>0</v>
      </c>
      <c r="W68" s="91">
        <f>+SUM(SUM!HS79,SUM!HW79,SUM!IA79,SUM!IE79,SUM!HO79)</f>
        <v>0</v>
      </c>
      <c r="X68" s="91">
        <f>+SUM(SUM!HP79,SUM!HT79,SUM!HX79,SUM!IB79,SUM!IF79)</f>
        <v>0</v>
      </c>
      <c r="Y68" s="91">
        <f>+SUM(SUM!IM79,SUM!IQ79,SUM!IU79,SUM!IY79,SUM!II79)</f>
        <v>0</v>
      </c>
      <c r="Z68" s="91">
        <f>+SUM(SUM!IN79,SUM!IR79,SUM!IV79,SUM!IZ79,SUM!IJ79)</f>
        <v>0</v>
      </c>
      <c r="AA68" s="91">
        <f>+SUM(SUM!JG79,SUM!JK79,SUM!JO79,SUM!JS79,SUM!JC79)</f>
        <v>0</v>
      </c>
      <c r="AB68" s="91">
        <f>+SUM(SUM!JH79,SUM!JL79,SUM!JP79,SUM!JT79,SUM!JD79)</f>
        <v>0</v>
      </c>
      <c r="AC68" s="91">
        <f>+SUM(SUM!KA79)</f>
        <v>171.6</v>
      </c>
      <c r="AD68" s="91">
        <f>+SUM(SUM!KB79)</f>
        <v>171.6</v>
      </c>
      <c r="AE68" s="91">
        <f>+SUM(SUM!KC79)</f>
        <v>171.6</v>
      </c>
      <c r="AF68" s="91">
        <f>SUM((SUM!KF79,SUM!KI79,SUM!KL79,SUM!KO79,SUM!KR79))</f>
        <v>390</v>
      </c>
      <c r="AG68" s="91">
        <f>SUM(SUM!KU79,SUM!KZ79,SUM!LE79,SUM!LJ79)</f>
        <v>0</v>
      </c>
      <c r="AH68" s="91">
        <f>SUM(SUM!KV79,SUM!LA79,SUM!LF79,SUM!LK79)</f>
        <v>0</v>
      </c>
      <c r="AI68" s="91">
        <f>SUM(SUM!KW79,SUM!LB79,SUM!LG79,SUM!LL79)</f>
        <v>0</v>
      </c>
      <c r="AJ68" s="91">
        <f>SUM(SUM!LO79,SUM!LT79,SUM!LY79,SUM!MD79,SUM!MI79,SUM!MN79,SUM!MS79)</f>
        <v>390</v>
      </c>
      <c r="AK68" s="91">
        <f>SUM(SUM!LP79,SUM!LU79,SUM!LZ79,SUM!ME79,SUM!MJ79,SUM!MO79,SUM!MT79)</f>
        <v>390</v>
      </c>
      <c r="AL68" s="91">
        <f>SUM(SUM!LQ79,SUM!LV79,SUM!MA79,SUM!MF79,SUM!MK79,SUM!MP79,SUM!MU79)</f>
        <v>390</v>
      </c>
      <c r="AM68" s="91">
        <f>SUM(SUM!MY79,SUM!NB79)</f>
        <v>0</v>
      </c>
      <c r="AN68" s="91"/>
      <c r="AO68" s="91">
        <f>+SUM(SUM!AM79,SUM!AQ79)</f>
        <v>0</v>
      </c>
      <c r="AP68" s="91">
        <f>+SUM(SUM!AN79,SUM!AR79)</f>
        <v>0</v>
      </c>
      <c r="AQ68" s="91">
        <f>+SUM!AU79</f>
        <v>0</v>
      </c>
      <c r="AR68" s="91">
        <f>+SUM!AV79</f>
        <v>0</v>
      </c>
      <c r="AS68" s="91">
        <f>+SUM!GR79</f>
        <v>0</v>
      </c>
      <c r="AT68" s="91">
        <f>+SUM!GS79</f>
        <v>0</v>
      </c>
      <c r="AU68" s="91">
        <f>+SUM(SUM!HK79)</f>
        <v>0</v>
      </c>
      <c r="AV68" s="91">
        <f>+SUM(SUM!HL79)</f>
        <v>0</v>
      </c>
      <c r="AW68" s="91">
        <f>+SUM(SUM!FP79)</f>
        <v>0</v>
      </c>
      <c r="AX68" s="91">
        <f>+SUM(SUM!FQ79)</f>
        <v>0</v>
      </c>
      <c r="AY68" s="91">
        <f>+SUM(SUM!GL79)</f>
        <v>0</v>
      </c>
      <c r="AZ68" s="91">
        <f>+SUM(SUM!GM79)</f>
        <v>0</v>
      </c>
      <c r="BA68" s="91">
        <f>+SUM(SUM!GN79)</f>
        <v>0</v>
      </c>
      <c r="BB68" s="91">
        <f>+SUM(SUM!GO79)</f>
        <v>0</v>
      </c>
      <c r="BC68" s="91">
        <f>+SUM(SUM!CS79,SUM!CW79)</f>
        <v>241.5</v>
      </c>
      <c r="BD68" s="91">
        <f>+SUM(SUM!CT79,SUM!CX79)</f>
        <v>264</v>
      </c>
      <c r="BE68" s="91">
        <f>+SUM(SUM!JW79)</f>
        <v>468</v>
      </c>
      <c r="BF68" s="91">
        <f>+SUM(SUM!JX79)</f>
        <v>450</v>
      </c>
      <c r="BG68" s="91">
        <f>+SUM(SUM!BX79,SUM!CB79)</f>
        <v>0</v>
      </c>
      <c r="BH68" s="91">
        <f>+SUM(SUM!BY79,SUM!CC79)</f>
        <v>0</v>
      </c>
      <c r="BI68" s="91">
        <f>+SUM(SUM!CD79)</f>
        <v>0</v>
      </c>
      <c r="BJ68" s="91">
        <f>+SUM(SUM!ET79)</f>
        <v>0</v>
      </c>
      <c r="BK68" s="91">
        <f>+SUM(SUM!EU79)</f>
        <v>250</v>
      </c>
      <c r="BL68" s="91">
        <f>+SUM(SUM!EV79)</f>
        <v>0</v>
      </c>
      <c r="BM68" s="91">
        <f>+SUM(SUM!EW79)</f>
        <v>0</v>
      </c>
      <c r="BN68" s="91"/>
      <c r="BO68" s="91">
        <f t="shared" si="5"/>
        <v>0</v>
      </c>
      <c r="BP68" s="91">
        <f t="shared" si="6"/>
        <v>0</v>
      </c>
      <c r="BQ68" s="91">
        <f t="shared" si="7"/>
        <v>0</v>
      </c>
      <c r="BR68" s="91">
        <f t="shared" si="8"/>
        <v>0</v>
      </c>
      <c r="BS68" s="91">
        <f t="shared" si="9"/>
        <v>0</v>
      </c>
      <c r="BT68" s="91">
        <f t="shared" si="10"/>
        <v>0</v>
      </c>
      <c r="BU68" s="91">
        <f t="shared" si="11"/>
        <v>241.5</v>
      </c>
      <c r="BV68" s="91">
        <f t="shared" si="12"/>
        <v>264</v>
      </c>
      <c r="BW68" s="91">
        <f t="shared" si="13"/>
        <v>0</v>
      </c>
      <c r="BX68" s="91">
        <f t="shared" si="14"/>
        <v>0</v>
      </c>
      <c r="BY68" s="91">
        <f t="shared" si="15"/>
        <v>0</v>
      </c>
      <c r="BZ68" s="91">
        <f t="shared" si="16"/>
        <v>0</v>
      </c>
      <c r="CA68" s="91">
        <f t="shared" si="17"/>
        <v>250</v>
      </c>
      <c r="CB68" s="91">
        <f t="shared" si="18"/>
        <v>0</v>
      </c>
      <c r="CC68" s="91">
        <f t="shared" si="19"/>
        <v>0</v>
      </c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</row>
    <row r="69" spans="1:115">
      <c r="A69" s="51" t="s">
        <v>182</v>
      </c>
      <c r="B69" s="91">
        <f t="shared" si="20"/>
        <v>1559.9999999999998</v>
      </c>
      <c r="C69" s="91">
        <f t="shared" si="4"/>
        <v>2704</v>
      </c>
      <c r="D69" s="91">
        <f>SUM(SUM!W80,SUM!AA80,SUM!AE80,SUM!AI80)</f>
        <v>0</v>
      </c>
      <c r="E69" s="91">
        <f>SUM(SUM!X80,SUM!AB80,SUM!AF80,SUM!AJ80)</f>
        <v>0</v>
      </c>
      <c r="F69" s="91">
        <f>+SUM(SUM!AY80,SUM!BD80,SUM!BN80,SUM!BS80,SUM!BI80)</f>
        <v>0</v>
      </c>
      <c r="G69" s="91">
        <f>+SUM(SUM!AZ80,SUM!BE80,SUM!BO80,SUM!BT80,SUM!BJ80)</f>
        <v>0</v>
      </c>
      <c r="H69" s="91">
        <f>+SUM(SUM!BA80,SUM!BF80,SUM!BP80,SUM!BU80,SUM!BK80)</f>
        <v>0</v>
      </c>
      <c r="I69" s="91">
        <f>+SUM(SUM!CG80,SUM!CK80,SUM!CO80)</f>
        <v>0</v>
      </c>
      <c r="J69" s="91">
        <f>+SUM(SUM!CH80,SUM!CL80,SUM!CP80)</f>
        <v>0</v>
      </c>
      <c r="K69" s="91">
        <f>SUM(SUM!DA80,SUM!DD80,SUM!DG80,SUM!DJ80,SUM!DM80)</f>
        <v>0</v>
      </c>
      <c r="L69" s="91">
        <f>+SUM(SUM!DP80,SUM!DV80,SUM!EB80,SUM!EH80,SUM!EN80)</f>
        <v>0</v>
      </c>
      <c r="M69" s="91">
        <f>+SUM(SUM!DQ80,SUM!DW80,SUM!EC80,SUM!EI80,SUM!EO80)</f>
        <v>0</v>
      </c>
      <c r="N69" s="91">
        <f>+SUM(SUM!DR80,SUM!DX80,SUM!ED80,SUM!EJ80,SUM!EP80)</f>
        <v>0</v>
      </c>
      <c r="O69" s="91">
        <f>+SUM(SUM!DS80,SUM!DY80,SUM!EE80,SUM!EK80,SUM!EQ80)</f>
        <v>0</v>
      </c>
      <c r="P69" s="91">
        <f>+SUM(SUM!EZ80,SUM!FD80,SUM!FH80,SUM!FL80)</f>
        <v>0</v>
      </c>
      <c r="Q69" s="91">
        <f>+SUM(SUM!FA80,SUM!FE80,SUM!FI80,SUM!FM80)</f>
        <v>0</v>
      </c>
      <c r="R69" s="91">
        <f>+SUM(SUM!FT80,SUM!FZ80,SUM!GF80)</f>
        <v>0</v>
      </c>
      <c r="S69" s="91">
        <f>+SUM(SUM!FU80,SUM!GA80,SUM!GG80)</f>
        <v>0</v>
      </c>
      <c r="T69" s="91">
        <f>+SUM(SUM!FV80,SUM!GB80,SUM!GH80)</f>
        <v>0</v>
      </c>
      <c r="U69" s="91">
        <f>+SUM(SUM!FW80,SUM!GC80,SUM!GI80)</f>
        <v>0</v>
      </c>
      <c r="V69" s="91">
        <f>+SUM(SUM!GV80,SUM!GY80,SUM!HB80,SUM!HE80,SUM!HH80)</f>
        <v>0</v>
      </c>
      <c r="W69" s="91">
        <f>+SUM(SUM!HS80,SUM!HW80,SUM!IA80,SUM!IE80,SUM!HO80)</f>
        <v>0</v>
      </c>
      <c r="X69" s="91">
        <f>+SUM(SUM!HP80,SUM!HT80,SUM!HX80,SUM!IB80,SUM!IF80)</f>
        <v>0</v>
      </c>
      <c r="Y69" s="91">
        <f>+SUM(SUM!IM80,SUM!IQ80,SUM!IU80,SUM!IY80,SUM!II80)</f>
        <v>0</v>
      </c>
      <c r="Z69" s="91">
        <f>+SUM(SUM!IN80,SUM!IR80,SUM!IV80,SUM!IZ80,SUM!IJ80)</f>
        <v>0</v>
      </c>
      <c r="AA69" s="91">
        <f>+SUM(SUM!JG80,SUM!JK80,SUM!JO80,SUM!JS80,SUM!JC80)</f>
        <v>0</v>
      </c>
      <c r="AB69" s="91">
        <f>+SUM(SUM!JH80,SUM!JL80,SUM!JP80,SUM!JT80,SUM!JD80)</f>
        <v>0</v>
      </c>
      <c r="AC69" s="91">
        <f>+SUM(SUM!KA80)</f>
        <v>171.6</v>
      </c>
      <c r="AD69" s="91">
        <f>+SUM(SUM!KB80)</f>
        <v>171.6</v>
      </c>
      <c r="AE69" s="91">
        <f>+SUM(SUM!KC80)</f>
        <v>171.6</v>
      </c>
      <c r="AF69" s="91">
        <f>SUM((SUM!KF80,SUM!KI80,SUM!KL80,SUM!KO80,SUM!KR80))</f>
        <v>436.8</v>
      </c>
      <c r="AG69" s="91">
        <f>SUM(SUM!KU80,SUM!KZ80,SUM!LE80,SUM!LJ80)</f>
        <v>46.8</v>
      </c>
      <c r="AH69" s="91">
        <f>SUM(SUM!KV80,SUM!LA80,SUM!LF80,SUM!LK80)</f>
        <v>46.8</v>
      </c>
      <c r="AI69" s="91">
        <f>SUM(SUM!KW80,SUM!LB80,SUM!LG80,SUM!LL80)</f>
        <v>46.8</v>
      </c>
      <c r="AJ69" s="91">
        <f>SUM(SUM!LO80,SUM!LT80,SUM!LY80,SUM!MD80,SUM!MI80,SUM!MN80,SUM!MS80)</f>
        <v>156</v>
      </c>
      <c r="AK69" s="91">
        <f>SUM(SUM!LP80,SUM!LU80,SUM!LZ80,SUM!ME80,SUM!MJ80,SUM!MO80,SUM!MT80)</f>
        <v>156</v>
      </c>
      <c r="AL69" s="91">
        <f>SUM(SUM!LQ80,SUM!LV80,SUM!MA80,SUM!MF80,SUM!MK80,SUM!MP80,SUM!MU80)</f>
        <v>156</v>
      </c>
      <c r="AM69" s="91">
        <f>SUM(SUM!MY80,SUM!NB80)</f>
        <v>0</v>
      </c>
      <c r="AN69" s="91"/>
      <c r="AO69" s="91">
        <f>+SUM(SUM!AM80,SUM!AQ80)</f>
        <v>0</v>
      </c>
      <c r="AP69" s="91">
        <f>+SUM(SUM!AN80,SUM!AR80)</f>
        <v>0</v>
      </c>
      <c r="AQ69" s="91">
        <f>+SUM!AU80</f>
        <v>0</v>
      </c>
      <c r="AR69" s="91">
        <f>+SUM!AV80</f>
        <v>0</v>
      </c>
      <c r="AS69" s="91">
        <f>+SUM!GR80</f>
        <v>0</v>
      </c>
      <c r="AT69" s="91">
        <f>+SUM!GS80</f>
        <v>0</v>
      </c>
      <c r="AU69" s="91">
        <f>+SUM(SUM!HK80)</f>
        <v>0</v>
      </c>
      <c r="AV69" s="91">
        <f>+SUM(SUM!HL80)</f>
        <v>0</v>
      </c>
      <c r="AW69" s="91">
        <f>+SUM(SUM!FP80)</f>
        <v>0</v>
      </c>
      <c r="AX69" s="91">
        <f>+SUM(SUM!FQ80)</f>
        <v>0</v>
      </c>
      <c r="AY69" s="91">
        <f>+SUM(SUM!GL80)</f>
        <v>0</v>
      </c>
      <c r="AZ69" s="91">
        <f>+SUM(SUM!GM80)</f>
        <v>0</v>
      </c>
      <c r="BA69" s="91">
        <f>+SUM(SUM!GN80)</f>
        <v>0</v>
      </c>
      <c r="BB69" s="91">
        <f>+SUM(SUM!GO80)</f>
        <v>0</v>
      </c>
      <c r="BC69" s="91">
        <f>+SUM(SUM!CS80,SUM!CW80)</f>
        <v>138</v>
      </c>
      <c r="BD69" s="91">
        <f>+SUM(SUM!CT80,SUM!CX80)</f>
        <v>88</v>
      </c>
      <c r="BE69" s="91">
        <f>+SUM(SUM!JW80)</f>
        <v>468</v>
      </c>
      <c r="BF69" s="91">
        <f>+SUM(SUM!JX80)</f>
        <v>450</v>
      </c>
      <c r="BG69" s="91">
        <f>+SUM(SUM!BX80,SUM!CB80)</f>
        <v>0</v>
      </c>
      <c r="BH69" s="91">
        <f>+SUM(SUM!BY80,SUM!CC80)</f>
        <v>0</v>
      </c>
      <c r="BI69" s="91">
        <f>+SUM(SUM!CD80)</f>
        <v>0</v>
      </c>
      <c r="BJ69" s="91">
        <f>+SUM(SUM!ET80)</f>
        <v>0</v>
      </c>
      <c r="BK69" s="91">
        <f>+SUM(SUM!EU80)</f>
        <v>0</v>
      </c>
      <c r="BL69" s="91">
        <f>+SUM(SUM!EV80)</f>
        <v>0</v>
      </c>
      <c r="BM69" s="91">
        <f>+SUM(SUM!EW80)</f>
        <v>0</v>
      </c>
      <c r="BN69" s="91"/>
      <c r="BO69" s="91">
        <f t="shared" si="5"/>
        <v>0</v>
      </c>
      <c r="BP69" s="91">
        <f t="shared" si="6"/>
        <v>0</v>
      </c>
      <c r="BQ69" s="91">
        <f t="shared" si="7"/>
        <v>0</v>
      </c>
      <c r="BR69" s="91">
        <f t="shared" si="8"/>
        <v>0</v>
      </c>
      <c r="BS69" s="91">
        <f t="shared" si="9"/>
        <v>0</v>
      </c>
      <c r="BT69" s="91">
        <f t="shared" si="10"/>
        <v>0</v>
      </c>
      <c r="BU69" s="91">
        <f t="shared" si="11"/>
        <v>138</v>
      </c>
      <c r="BV69" s="91">
        <f t="shared" si="12"/>
        <v>88</v>
      </c>
      <c r="BW69" s="91">
        <f t="shared" si="13"/>
        <v>0</v>
      </c>
      <c r="BX69" s="91">
        <f t="shared" si="14"/>
        <v>0</v>
      </c>
      <c r="BY69" s="91">
        <f t="shared" si="15"/>
        <v>0</v>
      </c>
      <c r="BZ69" s="91">
        <f t="shared" si="16"/>
        <v>0</v>
      </c>
      <c r="CA69" s="91">
        <f t="shared" si="17"/>
        <v>0</v>
      </c>
      <c r="CB69" s="91">
        <f t="shared" si="18"/>
        <v>0</v>
      </c>
      <c r="CC69" s="91">
        <f t="shared" si="19"/>
        <v>0</v>
      </c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</row>
    <row r="70" spans="1:115">
      <c r="A70" s="50" t="s">
        <v>183</v>
      </c>
      <c r="B70" s="91">
        <f t="shared" si="20"/>
        <v>1856.4</v>
      </c>
      <c r="C70" s="91">
        <f>SUM(D70:BN70)</f>
        <v>2774.4</v>
      </c>
      <c r="D70" s="91">
        <f>SUM(SUM!W81,SUM!AA81,SUM!AE81,SUM!AI81)</f>
        <v>0</v>
      </c>
      <c r="E70" s="91">
        <f>SUM(SUM!X81,SUM!AB81,SUM!AF81,SUM!AJ81)</f>
        <v>0</v>
      </c>
      <c r="F70" s="91">
        <f>+SUM(SUM!AY81,SUM!BD81,SUM!BN81,SUM!BS81,SUM!BI81)</f>
        <v>0</v>
      </c>
      <c r="G70" s="91">
        <f>+SUM(SUM!AZ81,SUM!BE81,SUM!BO81,SUM!BT81,SUM!BJ81)</f>
        <v>0</v>
      </c>
      <c r="H70" s="91">
        <f>+SUM(SUM!BA81,SUM!BF81,SUM!BP81,SUM!BU81,SUM!BK81)</f>
        <v>0</v>
      </c>
      <c r="I70" s="91">
        <f>+SUM(SUM!CG81,SUM!CK81,SUM!CO81)</f>
        <v>0</v>
      </c>
      <c r="J70" s="91">
        <f>+SUM(SUM!CH81,SUM!CL81,SUM!CP81)</f>
        <v>0</v>
      </c>
      <c r="K70" s="91">
        <f>SUM(SUM!DA81,SUM!DD81,SUM!DG81,SUM!DJ81,SUM!DM81)</f>
        <v>0</v>
      </c>
      <c r="L70" s="91">
        <f>+SUM(SUM!DP81,SUM!DV81,SUM!EB81,SUM!EH81,SUM!EN81)</f>
        <v>0</v>
      </c>
      <c r="M70" s="91">
        <f>+SUM(SUM!DQ81,SUM!DW81,SUM!EC81,SUM!EI81,SUM!EO81)</f>
        <v>0</v>
      </c>
      <c r="N70" s="91">
        <f>+SUM(SUM!DR81,SUM!DX81,SUM!ED81,SUM!EJ81,SUM!EP81)</f>
        <v>0</v>
      </c>
      <c r="O70" s="91">
        <f>+SUM(SUM!DS81,SUM!DY81,SUM!EE81,SUM!EK81,SUM!EQ81)</f>
        <v>0</v>
      </c>
      <c r="P70" s="91">
        <f>+SUM(SUM!EZ81,SUM!FD81,SUM!FH81,SUM!FL81)</f>
        <v>0</v>
      </c>
      <c r="Q70" s="91">
        <f>+SUM(SUM!FA81,SUM!FE81,SUM!FI81,SUM!FM81)</f>
        <v>0</v>
      </c>
      <c r="R70" s="91">
        <f>+SUM(SUM!FT81,SUM!FZ81,SUM!GF81)</f>
        <v>0</v>
      </c>
      <c r="S70" s="91">
        <f>+SUM(SUM!FU81,SUM!GA81,SUM!GG81)</f>
        <v>0</v>
      </c>
      <c r="T70" s="91">
        <f>+SUM(SUM!FV81,SUM!GB81,SUM!GH81)</f>
        <v>0</v>
      </c>
      <c r="U70" s="91">
        <f>+SUM(SUM!FW81,SUM!GC81,SUM!GI81)</f>
        <v>0</v>
      </c>
      <c r="V70" s="91">
        <f>+SUM(SUM!GV81,SUM!GY81,SUM!HB81,SUM!HE81,SUM!HH81)</f>
        <v>0</v>
      </c>
      <c r="W70" s="91">
        <f>+SUM(SUM!HS81,SUM!HW81,SUM!IA81,SUM!IE81,SUM!HO81)</f>
        <v>0</v>
      </c>
      <c r="X70" s="91">
        <f>+SUM(SUM!HP81,SUM!HT81,SUM!HX81,SUM!IB81,SUM!IF81)</f>
        <v>0</v>
      </c>
      <c r="Y70" s="91">
        <f>+SUM(SUM!IM81,SUM!IQ81,SUM!IU81,SUM!IY81,SUM!II81)</f>
        <v>0</v>
      </c>
      <c r="Z70" s="91">
        <f>+SUM(SUM!IN81,SUM!IR81,SUM!IV81,SUM!IZ81,SUM!IJ81)</f>
        <v>0</v>
      </c>
      <c r="AA70" s="91">
        <f>+SUM(SUM!JG81,SUM!JK81,SUM!JO81,SUM!JS81,SUM!JC81)</f>
        <v>0</v>
      </c>
      <c r="AB70" s="91">
        <f>+SUM(SUM!JH81,SUM!JL81,SUM!JP81,SUM!JT81,SUM!JD81)</f>
        <v>0</v>
      </c>
      <c r="AC70" s="91">
        <f>+SUM(SUM!KA81)</f>
        <v>171.6</v>
      </c>
      <c r="AD70" s="91">
        <f>+SUM(SUM!KB81)</f>
        <v>171.6</v>
      </c>
      <c r="AE70" s="91">
        <f>+SUM(SUM!KC81)</f>
        <v>171.6</v>
      </c>
      <c r="AF70" s="91">
        <f>SUM((SUM!KF81,SUM!KI81,SUM!KL81,SUM!KO81,SUM!KR81))</f>
        <v>436.8</v>
      </c>
      <c r="AG70" s="91">
        <f>SUM(SUM!KU81,SUM!KZ81,SUM!LE81,SUM!LJ81)</f>
        <v>156</v>
      </c>
      <c r="AH70" s="91">
        <f>SUM(SUM!KV81,SUM!LA81,SUM!LF81,SUM!LK81)</f>
        <v>156</v>
      </c>
      <c r="AI70" s="91">
        <f>SUM(SUM!KW81,SUM!LB81,SUM!LG81,SUM!LL81)</f>
        <v>156</v>
      </c>
      <c r="AJ70" s="91">
        <f>SUM(SUM!LO81,SUM!LT81,SUM!LY81,SUM!MD81,SUM!MI81,SUM!MN81,SUM!MS81)</f>
        <v>140.4</v>
      </c>
      <c r="AK70" s="91">
        <f>SUM(SUM!LP81,SUM!LU81,SUM!LZ81,SUM!ME81,SUM!MJ81,SUM!MO81,SUM!MT81)</f>
        <v>140.4</v>
      </c>
      <c r="AL70" s="91">
        <f>SUM(SUM!LQ81,SUM!LV81,SUM!MA81,SUM!MF81,SUM!MK81,SUM!MP81,SUM!MU81)</f>
        <v>156</v>
      </c>
      <c r="AM70" s="91">
        <f>SUM(SUM!MY81,SUM!NB81)</f>
        <v>0</v>
      </c>
      <c r="AN70" s="91"/>
      <c r="AO70" s="91">
        <f>+SUM(SUM!AM81,SUM!AQ81)</f>
        <v>0</v>
      </c>
      <c r="AP70" s="91">
        <f>+SUM(SUM!AN81,SUM!AR81)</f>
        <v>0</v>
      </c>
      <c r="AQ70" s="91">
        <f>+SUM!AU81</f>
        <v>0</v>
      </c>
      <c r="AR70" s="91">
        <f>+SUM!AV81</f>
        <v>0</v>
      </c>
      <c r="AS70" s="91">
        <f>+SUM!GR81</f>
        <v>0</v>
      </c>
      <c r="AT70" s="91">
        <f>+SUM!GS81</f>
        <v>0</v>
      </c>
      <c r="AU70" s="91">
        <f>+SUM(SUM!HK81)</f>
        <v>0</v>
      </c>
      <c r="AV70" s="91">
        <f>+SUM(SUM!HL81)</f>
        <v>0</v>
      </c>
      <c r="AW70" s="91">
        <f>+SUM(SUM!FP81)</f>
        <v>0</v>
      </c>
      <c r="AX70" s="91">
        <f>+SUM(SUM!FQ81)</f>
        <v>0</v>
      </c>
      <c r="AY70" s="91">
        <f>+SUM(SUM!GL81)</f>
        <v>0</v>
      </c>
      <c r="AZ70" s="91">
        <f>+SUM(SUM!GM81)</f>
        <v>0</v>
      </c>
      <c r="BA70" s="91">
        <f>+SUM(SUM!GN81)</f>
        <v>0</v>
      </c>
      <c r="BB70" s="91">
        <f>+SUM(SUM!GO81)</f>
        <v>0</v>
      </c>
      <c r="BC70" s="91">
        <f>+SUM(SUM!CS81,SUM!CW81)</f>
        <v>0</v>
      </c>
      <c r="BD70" s="91">
        <f>+SUM(SUM!CT81,SUM!CX81)</f>
        <v>0</v>
      </c>
      <c r="BE70" s="91">
        <f>+SUM(SUM!JW81)</f>
        <v>468</v>
      </c>
      <c r="BF70" s="91">
        <f>+SUM(SUM!JX81)</f>
        <v>450</v>
      </c>
      <c r="BG70" s="91">
        <f>+SUM(SUM!BX81,SUM!CB81)</f>
        <v>0</v>
      </c>
      <c r="BH70" s="91">
        <f>+SUM(SUM!BY81,SUM!CC81)</f>
        <v>0</v>
      </c>
      <c r="BI70" s="91">
        <f>+SUM(SUM!CD81)</f>
        <v>0</v>
      </c>
      <c r="BJ70" s="91">
        <f>+SUM(SUM!ET81)</f>
        <v>0</v>
      </c>
      <c r="BK70" s="91">
        <f>+SUM(SUM!EU81)</f>
        <v>0</v>
      </c>
      <c r="BL70" s="91">
        <f>+SUM(SUM!EV81)</f>
        <v>0</v>
      </c>
      <c r="BM70" s="91">
        <f>+SUM(SUM!EW81)</f>
        <v>0</v>
      </c>
      <c r="BN70" s="91"/>
      <c r="BO70" s="91">
        <f>+P70+AW70</f>
        <v>0</v>
      </c>
      <c r="BP70" s="91">
        <f>+Q70+AX70</f>
        <v>0</v>
      </c>
      <c r="BQ70" s="91">
        <f>+R70+AY70</f>
        <v>0</v>
      </c>
      <c r="BR70" s="91">
        <f>+S70+AZ70</f>
        <v>0</v>
      </c>
      <c r="BS70" s="91">
        <f>+T70+BA70</f>
        <v>0</v>
      </c>
      <c r="BT70" s="91">
        <f>+U70+BB70</f>
        <v>0</v>
      </c>
      <c r="BU70" s="91">
        <f>+I70+BC70</f>
        <v>0</v>
      </c>
      <c r="BV70" s="91">
        <f>+J70+BD70</f>
        <v>0</v>
      </c>
      <c r="BW70" s="91">
        <f>+F70+BG70</f>
        <v>0</v>
      </c>
      <c r="BX70" s="91">
        <f>+G70+BH70</f>
        <v>0</v>
      </c>
      <c r="BY70" s="91">
        <f>+H70+BI70</f>
        <v>0</v>
      </c>
      <c r="BZ70" s="91">
        <f>+L70+BJ70</f>
        <v>0</v>
      </c>
      <c r="CA70" s="91">
        <f>+M70+BK70</f>
        <v>0</v>
      </c>
      <c r="CB70" s="91">
        <f>+N70+BL70</f>
        <v>0</v>
      </c>
      <c r="CC70" s="91">
        <f>+O70+BM70</f>
        <v>0</v>
      </c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</row>
    <row r="71" spans="1:115">
      <c r="A71" s="50" t="s">
        <v>184</v>
      </c>
      <c r="B71" s="91">
        <f t="shared" ref="B71:B72" si="21">SUM(D71:AN71)</f>
        <v>1435.1999999999998</v>
      </c>
      <c r="C71" s="91">
        <f t="shared" ref="C71:C72" si="22">SUM(D71:BN71)</f>
        <v>2353.1999999999998</v>
      </c>
      <c r="D71" s="91">
        <f>SUM(SUM!W82,SUM!AA82,SUM!AE82,SUM!AI82)</f>
        <v>0</v>
      </c>
      <c r="E71" s="91">
        <f>SUM(SUM!X82,SUM!AB82,SUM!AF82,SUM!AJ82)</f>
        <v>0</v>
      </c>
      <c r="F71" s="91">
        <f>+SUM(SUM!AY82,SUM!BD82,SUM!BN82,SUM!BS82,SUM!BI82)</f>
        <v>0</v>
      </c>
      <c r="G71" s="91">
        <f>+SUM(SUM!AZ82,SUM!BE82,SUM!BO82,SUM!BT82,SUM!BJ82)</f>
        <v>0</v>
      </c>
      <c r="H71" s="91">
        <f>+SUM(SUM!BA82,SUM!BF82,SUM!BP82,SUM!BU82,SUM!BK82)</f>
        <v>0</v>
      </c>
      <c r="I71" s="91">
        <f>+SUM(SUM!CG82,SUM!CK82,SUM!CO82)</f>
        <v>0</v>
      </c>
      <c r="J71" s="91">
        <f>+SUM(SUM!CH82,SUM!CL82,SUM!CP82)</f>
        <v>0</v>
      </c>
      <c r="K71" s="91">
        <f>SUM(SUM!DA82,SUM!DD82,SUM!DG82,SUM!DJ82,SUM!DM82)</f>
        <v>0</v>
      </c>
      <c r="L71" s="91">
        <f>+SUM(SUM!DP82,SUM!DV82,SUM!EB82,SUM!EH82,SUM!EN82)</f>
        <v>0</v>
      </c>
      <c r="M71" s="91">
        <f>+SUM(SUM!DQ82,SUM!DW82,SUM!EC82,SUM!EI82,SUM!EO82)</f>
        <v>0</v>
      </c>
      <c r="N71" s="91">
        <f>+SUM(SUM!DR82,SUM!DX82,SUM!ED82,SUM!EJ82,SUM!EP82)</f>
        <v>0</v>
      </c>
      <c r="O71" s="91">
        <f>+SUM(SUM!DS82,SUM!DY82,SUM!EE82,SUM!EK82,SUM!EQ82)</f>
        <v>0</v>
      </c>
      <c r="P71" s="91">
        <f>+SUM(SUM!EZ82,SUM!FD82,SUM!FH82,SUM!FL82)</f>
        <v>0</v>
      </c>
      <c r="Q71" s="91">
        <f>+SUM(SUM!FA82,SUM!FE82,SUM!FI82,SUM!FM82)</f>
        <v>0</v>
      </c>
      <c r="R71" s="91">
        <f>+SUM(SUM!FT82,SUM!FZ82,SUM!GF82)</f>
        <v>0</v>
      </c>
      <c r="S71" s="91">
        <f>+SUM(SUM!FU82,SUM!GA82,SUM!GG82)</f>
        <v>0</v>
      </c>
      <c r="T71" s="91">
        <f>+SUM(SUM!FV82,SUM!GB82,SUM!GH82)</f>
        <v>0</v>
      </c>
      <c r="U71" s="91">
        <f>+SUM(SUM!FW82,SUM!GC82,SUM!GI82)</f>
        <v>0</v>
      </c>
      <c r="V71" s="91">
        <f>+SUM(SUM!GV82,SUM!GY82,SUM!HB82,SUM!HE82,SUM!HH82)</f>
        <v>0</v>
      </c>
      <c r="W71" s="91">
        <f>+SUM(SUM!HS82,SUM!HW82,SUM!IA82,SUM!IE82,SUM!HO82)</f>
        <v>0</v>
      </c>
      <c r="X71" s="91">
        <f>+SUM(SUM!HP82,SUM!HT82,SUM!HX82,SUM!IB82,SUM!IF82)</f>
        <v>0</v>
      </c>
      <c r="Y71" s="91">
        <f>+SUM(SUM!IM82,SUM!IQ82,SUM!IU82,SUM!IY82,SUM!II82)</f>
        <v>0</v>
      </c>
      <c r="Z71" s="91">
        <f>+SUM(SUM!IN82,SUM!IR82,SUM!IV82,SUM!IZ82,SUM!IJ82)</f>
        <v>0</v>
      </c>
      <c r="AA71" s="91">
        <f>+SUM(SUM!JG82,SUM!JK82,SUM!JO82,SUM!JS82,SUM!JC82)</f>
        <v>0</v>
      </c>
      <c r="AB71" s="91">
        <f>+SUM(SUM!JH82,SUM!JL82,SUM!JP82,SUM!JT82,SUM!JD82)</f>
        <v>0</v>
      </c>
      <c r="AC71" s="91">
        <f>+SUM(SUM!KA82)</f>
        <v>171.6</v>
      </c>
      <c r="AD71" s="91">
        <f>+SUM(SUM!KB82)</f>
        <v>171.6</v>
      </c>
      <c r="AE71" s="91">
        <f>+SUM(SUM!KC82)</f>
        <v>171.6</v>
      </c>
      <c r="AF71" s="91">
        <f>SUM((SUM!KF82,SUM!KI82,SUM!KL82,SUM!KO82,SUM!KR82))</f>
        <v>452.4</v>
      </c>
      <c r="AG71" s="91">
        <f>SUM(SUM!KU82,SUM!KZ82,SUM!LE82,SUM!LJ82)</f>
        <v>0</v>
      </c>
      <c r="AH71" s="91">
        <f>SUM(SUM!KV82,SUM!LA82,SUM!LF82,SUM!LK82)</f>
        <v>0</v>
      </c>
      <c r="AI71" s="91">
        <f>SUM(SUM!KW82,SUM!LB82,SUM!LG82,SUM!LL82)</f>
        <v>0</v>
      </c>
      <c r="AJ71" s="91">
        <f>SUM(SUM!LO82,SUM!LT82,SUM!LY82,SUM!MD82,SUM!MI82,SUM!MN82,SUM!MS82)</f>
        <v>156</v>
      </c>
      <c r="AK71" s="91">
        <f>SUM(SUM!LP82,SUM!LU82,SUM!LZ82,SUM!ME82,SUM!MJ82,SUM!MO82,SUM!MT82)</f>
        <v>156</v>
      </c>
      <c r="AL71" s="91">
        <f>SUM(SUM!LQ82,SUM!LV82,SUM!MA82,SUM!MF82,SUM!MK82,SUM!MP82,SUM!MU82)</f>
        <v>156</v>
      </c>
      <c r="AM71" s="91">
        <f>SUM(SUM!MY82,SUM!NB82)</f>
        <v>0</v>
      </c>
      <c r="AN71" s="91"/>
      <c r="AO71" s="91">
        <f>+SUM(SUM!AM82,SUM!AQ82)</f>
        <v>0</v>
      </c>
      <c r="AP71" s="91">
        <f>+SUM(SUM!AN82,SUM!AR82)</f>
        <v>0</v>
      </c>
      <c r="AQ71" s="91">
        <f>+SUM!AU82</f>
        <v>0</v>
      </c>
      <c r="AR71" s="91">
        <f>+SUM!AV82</f>
        <v>0</v>
      </c>
      <c r="AS71" s="91">
        <f>+SUM!GR82</f>
        <v>0</v>
      </c>
      <c r="AT71" s="91">
        <f>+SUM!GS82</f>
        <v>0</v>
      </c>
      <c r="AU71" s="91">
        <f>+SUM(SUM!HK82)</f>
        <v>0</v>
      </c>
      <c r="AV71" s="91">
        <f>+SUM(SUM!HL82)</f>
        <v>0</v>
      </c>
      <c r="AW71" s="91">
        <f>+SUM(SUM!FP82)</f>
        <v>0</v>
      </c>
      <c r="AX71" s="91">
        <f>+SUM(SUM!FQ82)</f>
        <v>0</v>
      </c>
      <c r="AY71" s="91">
        <f>+SUM(SUM!GL82)</f>
        <v>0</v>
      </c>
      <c r="AZ71" s="91">
        <f>+SUM(SUM!GM82)</f>
        <v>0</v>
      </c>
      <c r="BA71" s="91">
        <f>+SUM(SUM!GN82)</f>
        <v>0</v>
      </c>
      <c r="BB71" s="91">
        <f>+SUM(SUM!GO82)</f>
        <v>0</v>
      </c>
      <c r="BC71" s="91">
        <f>+SUM(SUM!CS82,SUM!CW82)</f>
        <v>0</v>
      </c>
      <c r="BD71" s="91">
        <f>+SUM(SUM!CT82,SUM!CX82)</f>
        <v>0</v>
      </c>
      <c r="BE71" s="91">
        <f>+SUM(SUM!JW82)</f>
        <v>468</v>
      </c>
      <c r="BF71" s="91">
        <f>+SUM(SUM!JX82)</f>
        <v>450</v>
      </c>
      <c r="BG71" s="91">
        <f>+SUM(SUM!BX82,SUM!CB82)</f>
        <v>0</v>
      </c>
      <c r="BH71" s="91">
        <f>+SUM(SUM!BY82,SUM!CC82)</f>
        <v>0</v>
      </c>
      <c r="BI71" s="91">
        <f>+SUM(SUM!CD82)</f>
        <v>0</v>
      </c>
      <c r="BJ71" s="91">
        <f>+SUM(SUM!ET82)</f>
        <v>0</v>
      </c>
      <c r="BK71" s="91">
        <f>+SUM(SUM!EU82)</f>
        <v>0</v>
      </c>
      <c r="BL71" s="91">
        <f>+SUM(SUM!EV82)</f>
        <v>0</v>
      </c>
      <c r="BM71" s="91">
        <f>+SUM(SUM!EW82)</f>
        <v>0</v>
      </c>
      <c r="BN71" s="91"/>
      <c r="BO71" s="91">
        <f t="shared" ref="BO71:BO72" si="23">+P71+AW71</f>
        <v>0</v>
      </c>
      <c r="BP71" s="91">
        <f t="shared" ref="BP71:BP72" si="24">+Q71+AX71</f>
        <v>0</v>
      </c>
      <c r="BQ71" s="91">
        <f t="shared" ref="BQ71:BQ72" si="25">+R71+AY71</f>
        <v>0</v>
      </c>
      <c r="BR71" s="91">
        <f t="shared" ref="BR71:BR72" si="26">+S71+AZ71</f>
        <v>0</v>
      </c>
      <c r="BS71" s="91">
        <f t="shared" ref="BS71:BS72" si="27">+T71+BA71</f>
        <v>0</v>
      </c>
      <c r="BT71" s="91">
        <f t="shared" ref="BT71:BT72" si="28">+U71+BB71</f>
        <v>0</v>
      </c>
      <c r="BU71" s="91">
        <f t="shared" ref="BU71:BU72" si="29">+I71+BC71</f>
        <v>0</v>
      </c>
      <c r="BV71" s="91">
        <f t="shared" ref="BV71:BV72" si="30">+J71+BD71</f>
        <v>0</v>
      </c>
      <c r="BW71" s="91">
        <f t="shared" ref="BW71:BW72" si="31">+F71+BG71</f>
        <v>0</v>
      </c>
      <c r="BX71" s="91">
        <f t="shared" ref="BX71:BX72" si="32">+G71+BH71</f>
        <v>0</v>
      </c>
      <c r="BY71" s="91">
        <f t="shared" ref="BY71:BY72" si="33">+H71+BI71</f>
        <v>0</v>
      </c>
      <c r="BZ71" s="91">
        <f t="shared" ref="BZ71:BZ72" si="34">+L71+BJ71</f>
        <v>0</v>
      </c>
      <c r="CA71" s="91">
        <f t="shared" ref="CA71:CA72" si="35">+M71+BK71</f>
        <v>0</v>
      </c>
      <c r="CB71" s="91">
        <f t="shared" ref="CB71:CB72" si="36">+N71+BL71</f>
        <v>0</v>
      </c>
      <c r="CC71" s="91">
        <f t="shared" ref="CC71:CC72" si="37">+O71+BM71</f>
        <v>0</v>
      </c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</row>
    <row r="72" spans="1:115">
      <c r="A72" s="50" t="s">
        <v>185</v>
      </c>
      <c r="B72" s="91">
        <f t="shared" si="21"/>
        <v>1528.8</v>
      </c>
      <c r="C72" s="91">
        <f t="shared" si="22"/>
        <v>2952.3</v>
      </c>
      <c r="D72" s="91">
        <f>SUM(SUM!W83,SUM!AA83,SUM!AE83,SUM!AI83)</f>
        <v>0</v>
      </c>
      <c r="E72" s="91">
        <f>SUM(SUM!X83,SUM!AB83,SUM!AF83,SUM!AJ83)</f>
        <v>0</v>
      </c>
      <c r="F72" s="91">
        <f>+SUM(SUM!AY83,SUM!BD83,SUM!BN83,SUM!BS83,SUM!BI83)</f>
        <v>0</v>
      </c>
      <c r="G72" s="91">
        <f>+SUM(SUM!AZ83,SUM!BE83,SUM!BO83,SUM!BT83,SUM!BJ83)</f>
        <v>0</v>
      </c>
      <c r="H72" s="91">
        <f>+SUM(SUM!BA83,SUM!BF83,SUM!BP83,SUM!BU83,SUM!BK83)</f>
        <v>0</v>
      </c>
      <c r="I72" s="91">
        <f>+SUM(SUM!CG83,SUM!CK83,SUM!CO83)</f>
        <v>0</v>
      </c>
      <c r="J72" s="91">
        <f>+SUM(SUM!CH83,SUM!CL83,SUM!CP83)</f>
        <v>0</v>
      </c>
      <c r="K72" s="91">
        <f>SUM(SUM!DA83,SUM!DD83,SUM!DG83,SUM!DJ83,SUM!DM83)</f>
        <v>0</v>
      </c>
      <c r="L72" s="91">
        <f>+SUM(SUM!DP83,SUM!DV83,SUM!EB83,SUM!EH83,SUM!EN83)</f>
        <v>0</v>
      </c>
      <c r="M72" s="91">
        <f>+SUM(SUM!DQ83,SUM!DW83,SUM!EC83,SUM!EI83,SUM!EO83)</f>
        <v>0</v>
      </c>
      <c r="N72" s="91">
        <f>+SUM(SUM!DR83,SUM!DX83,SUM!ED83,SUM!EJ83,SUM!EP83)</f>
        <v>0</v>
      </c>
      <c r="O72" s="91">
        <f>+SUM(SUM!DS83,SUM!DY83,SUM!EE83,SUM!EK83,SUM!EQ83)</f>
        <v>0</v>
      </c>
      <c r="P72" s="91">
        <f>+SUM(SUM!EZ83,SUM!FD83,SUM!FH83,SUM!FL83)</f>
        <v>0</v>
      </c>
      <c r="Q72" s="91">
        <f>+SUM(SUM!FA83,SUM!FE83,SUM!FI83,SUM!FM83)</f>
        <v>0</v>
      </c>
      <c r="R72" s="91">
        <f>+SUM(SUM!FT83,SUM!FZ83,SUM!GF83)</f>
        <v>0</v>
      </c>
      <c r="S72" s="91">
        <f>+SUM(SUM!FU83,SUM!GA83,SUM!GG83)</f>
        <v>0</v>
      </c>
      <c r="T72" s="91">
        <f>+SUM(SUM!FV83,SUM!GB83,SUM!GH83)</f>
        <v>0</v>
      </c>
      <c r="U72" s="91">
        <f>+SUM(SUM!FW83,SUM!GC83,SUM!GI83)</f>
        <v>0</v>
      </c>
      <c r="V72" s="91">
        <f>+SUM(SUM!GV83,SUM!GY83,SUM!HB83,SUM!HE83,SUM!HH83)</f>
        <v>0</v>
      </c>
      <c r="W72" s="91">
        <f>+SUM(SUM!HS83,SUM!HW83,SUM!IA83,SUM!IE83,SUM!HO83)</f>
        <v>0</v>
      </c>
      <c r="X72" s="91">
        <f>+SUM(SUM!HP83,SUM!HT83,SUM!HX83,SUM!IB83,SUM!IF83)</f>
        <v>0</v>
      </c>
      <c r="Y72" s="91">
        <f>+SUM(SUM!IM83,SUM!IQ83,SUM!IU83,SUM!IY83,SUM!II83)</f>
        <v>0</v>
      </c>
      <c r="Z72" s="91">
        <f>+SUM(SUM!IN83,SUM!IR83,SUM!IV83,SUM!IZ83,SUM!IJ83)</f>
        <v>0</v>
      </c>
      <c r="AA72" s="91">
        <f>+SUM(SUM!JG83,SUM!JK83,SUM!JO83,SUM!JS83,SUM!JC83)</f>
        <v>0</v>
      </c>
      <c r="AB72" s="91">
        <f>+SUM(SUM!JH83,SUM!JL83,SUM!JP83,SUM!JT83,SUM!JD83)</f>
        <v>0</v>
      </c>
      <c r="AC72" s="91">
        <f>+SUM(SUM!KA83)</f>
        <v>171.6</v>
      </c>
      <c r="AD72" s="91">
        <f>+SUM(SUM!KB83)</f>
        <v>171.6</v>
      </c>
      <c r="AE72" s="91">
        <f>+SUM(SUM!KC83)</f>
        <v>171.6</v>
      </c>
      <c r="AF72" s="91">
        <f>SUM((SUM!KF83,SUM!KI83,SUM!KL83,SUM!KO83,SUM!KR83))</f>
        <v>452.4</v>
      </c>
      <c r="AG72" s="91">
        <f>SUM(SUM!KU83,SUM!KZ83,SUM!LE83,SUM!LJ83)</f>
        <v>0</v>
      </c>
      <c r="AH72" s="91">
        <f>SUM(SUM!KV83,SUM!LA83,SUM!LF83,SUM!LK83)</f>
        <v>0</v>
      </c>
      <c r="AI72" s="91">
        <f>SUM(SUM!KW83,SUM!LB83,SUM!LG83,SUM!LL83)</f>
        <v>0</v>
      </c>
      <c r="AJ72" s="91">
        <f>SUM(SUM!LO83,SUM!LT83,SUM!LY83,SUM!MD83,SUM!MI83,SUM!MN83,SUM!MS83)</f>
        <v>187.2</v>
      </c>
      <c r="AK72" s="91">
        <f>SUM(SUM!LP83,SUM!LU83,SUM!LZ83,SUM!ME83,SUM!MJ83,SUM!MO83,SUM!MT83)</f>
        <v>187.2</v>
      </c>
      <c r="AL72" s="91">
        <f>SUM(SUM!LQ83,SUM!LV83,SUM!MA83,SUM!MF83,SUM!MK83,SUM!MP83,SUM!MU83)</f>
        <v>187.2</v>
      </c>
      <c r="AM72" s="91">
        <f>SUM(SUM!MY83,SUM!NB83)</f>
        <v>0</v>
      </c>
      <c r="AN72" s="91"/>
      <c r="AO72" s="91">
        <f>+SUM(SUM!AM83,SUM!AQ83)</f>
        <v>0</v>
      </c>
      <c r="AP72" s="91">
        <f>+SUM(SUM!AN83,SUM!AR83)</f>
        <v>0</v>
      </c>
      <c r="AQ72" s="91">
        <f>+SUM!AU83</f>
        <v>0</v>
      </c>
      <c r="AR72" s="91">
        <f>+SUM!AV83</f>
        <v>0</v>
      </c>
      <c r="AS72" s="91">
        <f>+SUM!GR83</f>
        <v>0</v>
      </c>
      <c r="AT72" s="91">
        <f>+SUM!GS83</f>
        <v>0</v>
      </c>
      <c r="AU72" s="91">
        <f>+SUM(SUM!HK83)</f>
        <v>0</v>
      </c>
      <c r="AV72" s="91">
        <f>+SUM(SUM!HL83)</f>
        <v>0</v>
      </c>
      <c r="AW72" s="91">
        <f>+SUM(SUM!FP83)</f>
        <v>0</v>
      </c>
      <c r="AX72" s="91">
        <f>+SUM(SUM!FQ83)</f>
        <v>0</v>
      </c>
      <c r="AY72" s="91">
        <f>+SUM(SUM!GL83)</f>
        <v>0</v>
      </c>
      <c r="AZ72" s="91">
        <f>+SUM(SUM!GM83)</f>
        <v>0</v>
      </c>
      <c r="BA72" s="91">
        <f>+SUM(SUM!GN83)</f>
        <v>0</v>
      </c>
      <c r="BB72" s="91">
        <f>+SUM(SUM!GO83)</f>
        <v>0</v>
      </c>
      <c r="BC72" s="91">
        <f>+SUM(SUM!CS83,SUM!CW83)</f>
        <v>241.5</v>
      </c>
      <c r="BD72" s="91">
        <f>+SUM(SUM!CT83,SUM!CX83)</f>
        <v>264</v>
      </c>
      <c r="BE72" s="91">
        <f>+SUM(SUM!JW83)</f>
        <v>468</v>
      </c>
      <c r="BF72" s="91">
        <f>+SUM(SUM!JX83)</f>
        <v>450</v>
      </c>
      <c r="BG72" s="91">
        <f>+SUM(SUM!BX83,SUM!CB83)</f>
        <v>0</v>
      </c>
      <c r="BH72" s="91">
        <f>+SUM(SUM!BY83,SUM!CC83)</f>
        <v>0</v>
      </c>
      <c r="BI72" s="91">
        <f>+SUM(SUM!CD83)</f>
        <v>0</v>
      </c>
      <c r="BJ72" s="91">
        <f>+SUM(SUM!ET83)</f>
        <v>0</v>
      </c>
      <c r="BK72" s="91">
        <f>+SUM(SUM!EU83)</f>
        <v>0</v>
      </c>
      <c r="BL72" s="91">
        <f>+SUM(SUM!EV83)</f>
        <v>0</v>
      </c>
      <c r="BM72" s="91">
        <f>+SUM(SUM!EW83)</f>
        <v>0</v>
      </c>
      <c r="BN72" s="91"/>
      <c r="BO72" s="91">
        <f t="shared" si="23"/>
        <v>0</v>
      </c>
      <c r="BP72" s="91">
        <f t="shared" si="24"/>
        <v>0</v>
      </c>
      <c r="BQ72" s="91">
        <f t="shared" si="25"/>
        <v>0</v>
      </c>
      <c r="BR72" s="91">
        <f t="shared" si="26"/>
        <v>0</v>
      </c>
      <c r="BS72" s="91">
        <f t="shared" si="27"/>
        <v>0</v>
      </c>
      <c r="BT72" s="91">
        <f t="shared" si="28"/>
        <v>0</v>
      </c>
      <c r="BU72" s="91">
        <f t="shared" si="29"/>
        <v>241.5</v>
      </c>
      <c r="BV72" s="91">
        <f t="shared" si="30"/>
        <v>264</v>
      </c>
      <c r="BW72" s="91">
        <f t="shared" si="31"/>
        <v>0</v>
      </c>
      <c r="BX72" s="91">
        <f t="shared" si="32"/>
        <v>0</v>
      </c>
      <c r="BY72" s="91">
        <f t="shared" si="33"/>
        <v>0</v>
      </c>
      <c r="BZ72" s="91">
        <f t="shared" si="34"/>
        <v>0</v>
      </c>
      <c r="CA72" s="91">
        <f t="shared" si="35"/>
        <v>0</v>
      </c>
      <c r="CB72" s="91">
        <f t="shared" si="36"/>
        <v>0</v>
      </c>
      <c r="CC72" s="91">
        <f t="shared" si="37"/>
        <v>0</v>
      </c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</row>
    <row r="73" spans="1:115" ht="16.5" customHeight="1">
      <c r="A73" s="51" t="s">
        <v>308</v>
      </c>
      <c r="B73" s="91">
        <f t="shared" ref="B73" si="38">SUM(D73:AN73)</f>
        <v>514.79999999999995</v>
      </c>
      <c r="C73" s="91">
        <f t="shared" ref="C73" si="39">SUM(D73:BN73)</f>
        <v>1498.8</v>
      </c>
      <c r="D73" s="91">
        <f>SUM(SUM!W84,SUM!AA84,SUM!AE84,SUM!AI84)</f>
        <v>0</v>
      </c>
      <c r="E73" s="91">
        <f>SUM(SUM!X84,SUM!AB84,SUM!AF84,SUM!AJ84)</f>
        <v>0</v>
      </c>
      <c r="F73" s="91">
        <f>+SUM(SUM!AY84,SUM!BD84,SUM!BN84,SUM!BS84,SUM!BI84)</f>
        <v>0</v>
      </c>
      <c r="G73" s="91">
        <f>+SUM(SUM!AZ84,SUM!BE84,SUM!BO84,SUM!BT84,SUM!BJ84)</f>
        <v>0</v>
      </c>
      <c r="H73" s="91">
        <f>+SUM(SUM!BA84,SUM!BF84,SUM!BP84,SUM!BU84,SUM!BK84)</f>
        <v>0</v>
      </c>
      <c r="I73" s="91">
        <f>+SUM(SUM!CG84,SUM!CK84,SUM!CO84)</f>
        <v>0</v>
      </c>
      <c r="J73" s="91">
        <f>+SUM(SUM!CH84,SUM!CL84,SUM!CP84)</f>
        <v>0</v>
      </c>
      <c r="K73" s="91">
        <f>SUM(SUM!DA84,SUM!DD84,SUM!DG84,SUM!DJ84,SUM!DM84)</f>
        <v>0</v>
      </c>
      <c r="L73" s="91">
        <f>+SUM(SUM!DP84,SUM!DV84,SUM!EB84,SUM!EH84,SUM!EN84)</f>
        <v>0</v>
      </c>
      <c r="M73" s="91">
        <f>+SUM(SUM!DQ84,SUM!DW84,SUM!EC84,SUM!EI84,SUM!EO84)</f>
        <v>0</v>
      </c>
      <c r="N73" s="91">
        <f>+SUM(SUM!DR84,SUM!DX84,SUM!ED84,SUM!EJ84,SUM!EP84)</f>
        <v>0</v>
      </c>
      <c r="O73" s="91">
        <f>+SUM(SUM!DS84,SUM!DY84,SUM!EE84,SUM!EK84,SUM!EQ84)</f>
        <v>0</v>
      </c>
      <c r="P73" s="91">
        <f>+SUM(SUM!EZ84,SUM!FD84,SUM!FH84,SUM!FL84)</f>
        <v>0</v>
      </c>
      <c r="Q73" s="91">
        <f>+SUM(SUM!FA84,SUM!FE84,SUM!FI84,SUM!FM84)</f>
        <v>0</v>
      </c>
      <c r="R73" s="91">
        <f>+SUM(SUM!FT84,SUM!FZ84,SUM!GF84)</f>
        <v>0</v>
      </c>
      <c r="S73" s="91">
        <f>+SUM(SUM!FU84,SUM!GA84,SUM!GG84)</f>
        <v>0</v>
      </c>
      <c r="T73" s="91">
        <f>+SUM(SUM!FV84,SUM!GB84,SUM!GH84)</f>
        <v>0</v>
      </c>
      <c r="U73" s="91">
        <f>+SUM(SUM!FW84,SUM!GC84,SUM!GI84)</f>
        <v>0</v>
      </c>
      <c r="V73" s="91">
        <f>+SUM(SUM!GV84,SUM!GY84,SUM!HB84,SUM!HE84,SUM!HH84)</f>
        <v>0</v>
      </c>
      <c r="W73" s="91">
        <f>+SUM(SUM!HS84,SUM!HW84,SUM!IA84,SUM!IE84,SUM!HO84)</f>
        <v>0</v>
      </c>
      <c r="X73" s="91">
        <f>+SUM(SUM!HP84,SUM!HT84,SUM!HX84,SUM!IB84,SUM!IF84)</f>
        <v>0</v>
      </c>
      <c r="Y73" s="91">
        <f>+SUM(SUM!IM84,SUM!IQ84,SUM!IU84,SUM!IY84,SUM!II84)</f>
        <v>0</v>
      </c>
      <c r="Z73" s="91">
        <f>+SUM(SUM!IN84,SUM!IR84,SUM!IV84,SUM!IZ84,SUM!IJ84)</f>
        <v>0</v>
      </c>
      <c r="AA73" s="91">
        <f>+SUM(SUM!JG84,SUM!JK84,SUM!JO84,SUM!JS84,SUM!JC84)</f>
        <v>0</v>
      </c>
      <c r="AB73" s="91">
        <f>+SUM(SUM!JH84,SUM!JL84,SUM!JP84,SUM!JT84,SUM!JD84)</f>
        <v>0</v>
      </c>
      <c r="AC73" s="91">
        <f>+SUM(SUM!KA84)</f>
        <v>171.6</v>
      </c>
      <c r="AD73" s="91">
        <f>+SUM(SUM!KB84)</f>
        <v>171.6</v>
      </c>
      <c r="AE73" s="91">
        <f>+SUM(SUM!KC84)</f>
        <v>171.6</v>
      </c>
      <c r="AF73" s="91">
        <f>SUM((SUM!KF84,SUM!KI84,SUM!KL84,SUM!KO84,SUM!KR84))</f>
        <v>0</v>
      </c>
      <c r="AG73" s="91">
        <f>SUM(SUM!KU84,SUM!KZ84,SUM!LE84,SUM!LJ84)</f>
        <v>0</v>
      </c>
      <c r="AH73" s="91">
        <f>SUM(SUM!KV84,SUM!LA84,SUM!LF84,SUM!LK84)</f>
        <v>0</v>
      </c>
      <c r="AI73" s="91">
        <f>SUM(SUM!KW84,SUM!LB84,SUM!LG84,SUM!LL84)</f>
        <v>0</v>
      </c>
      <c r="AJ73" s="91">
        <f>SUM(SUM!LO84,SUM!LT84,SUM!LY84,SUM!MD84,SUM!MI84,SUM!MN84,SUM!MS84)</f>
        <v>0</v>
      </c>
      <c r="AK73" s="91">
        <f>SUM(SUM!LP84,SUM!LU84,SUM!LZ84,SUM!ME84,SUM!MJ84,SUM!MO84,SUM!MT84)</f>
        <v>0</v>
      </c>
      <c r="AL73" s="91">
        <f>SUM(SUM!LQ84,SUM!LV84,SUM!MA84,SUM!MF84,SUM!MK84,SUM!MP84,SUM!MU84)</f>
        <v>0</v>
      </c>
      <c r="AM73" s="91">
        <f>SUM(SUM!MY84,SUM!NB84)</f>
        <v>0</v>
      </c>
      <c r="AN73" s="91"/>
      <c r="AO73" s="91">
        <f>+SUM(SUM!AM84,SUM!AQ84)</f>
        <v>0</v>
      </c>
      <c r="AP73" s="91">
        <f>+SUM(SUM!AN84,SUM!AR84)</f>
        <v>0</v>
      </c>
      <c r="AQ73" s="91">
        <f>+SUM!AU84</f>
        <v>0</v>
      </c>
      <c r="AR73" s="91">
        <f>+SUM!AV84</f>
        <v>0</v>
      </c>
      <c r="AS73" s="91">
        <f>+SUM!GR84</f>
        <v>0</v>
      </c>
      <c r="AT73" s="91">
        <f>+SUM!GS84</f>
        <v>0</v>
      </c>
      <c r="AU73" s="91">
        <f>+SUM(SUM!HK84)</f>
        <v>0</v>
      </c>
      <c r="AV73" s="91">
        <f>+SUM(SUM!HL84)</f>
        <v>0</v>
      </c>
      <c r="AW73" s="91">
        <f>+SUM(SUM!FP84)</f>
        <v>0</v>
      </c>
      <c r="AX73" s="91">
        <f>+SUM(SUM!FQ84)</f>
        <v>0</v>
      </c>
      <c r="AY73" s="91">
        <f>+SUM(SUM!GL84)</f>
        <v>0</v>
      </c>
      <c r="AZ73" s="91">
        <f>+SUM(SUM!GM84)</f>
        <v>0</v>
      </c>
      <c r="BA73" s="91">
        <f>+SUM(SUM!GN84)</f>
        <v>0</v>
      </c>
      <c r="BB73" s="91">
        <f>+SUM(SUM!GO84)</f>
        <v>0</v>
      </c>
      <c r="BC73" s="91">
        <f>+SUM(SUM!CS84,SUM!CW84)</f>
        <v>138</v>
      </c>
      <c r="BD73" s="91">
        <f>+SUM(SUM!CT84,SUM!CX84)</f>
        <v>132</v>
      </c>
      <c r="BE73" s="91">
        <f>+SUM(SUM!JW84)</f>
        <v>234</v>
      </c>
      <c r="BF73" s="91">
        <f>+SUM(SUM!JX84)</f>
        <v>480</v>
      </c>
      <c r="BG73" s="91">
        <f>+SUM(SUM!BX84,SUM!CB84)</f>
        <v>0</v>
      </c>
      <c r="BH73" s="91">
        <f>+SUM(SUM!BY84,SUM!CC84)</f>
        <v>0</v>
      </c>
      <c r="BI73" s="91">
        <f>+SUM(SUM!CD84)</f>
        <v>0</v>
      </c>
      <c r="BJ73" s="91">
        <f>+SUM(SUM!ET84)</f>
        <v>0</v>
      </c>
      <c r="BK73" s="91">
        <f>+SUM(SUM!EU84)</f>
        <v>0</v>
      </c>
      <c r="BL73" s="91">
        <f>+SUM(SUM!EV84)</f>
        <v>0</v>
      </c>
      <c r="BM73" s="91">
        <f>+SUM(SUM!EW84)</f>
        <v>0</v>
      </c>
      <c r="BN73" s="91"/>
      <c r="BO73" s="91">
        <f t="shared" ref="BO73" si="40">+P73+AW73</f>
        <v>0</v>
      </c>
      <c r="BP73" s="91">
        <f t="shared" ref="BP73" si="41">+Q73+AX73</f>
        <v>0</v>
      </c>
      <c r="BQ73" s="91">
        <f t="shared" ref="BQ73" si="42">+R73+AY73</f>
        <v>0</v>
      </c>
      <c r="BR73" s="91">
        <f t="shared" ref="BR73" si="43">+S73+AZ73</f>
        <v>0</v>
      </c>
      <c r="BS73" s="91">
        <f t="shared" ref="BS73" si="44">+T73+BA73</f>
        <v>0</v>
      </c>
      <c r="BT73" s="91">
        <f t="shared" ref="BT73" si="45">+U73+BB73</f>
        <v>0</v>
      </c>
      <c r="BU73" s="91">
        <f t="shared" ref="BU73" si="46">+I73+BC73</f>
        <v>138</v>
      </c>
      <c r="BV73" s="91">
        <f t="shared" ref="BV73" si="47">+J73+BD73</f>
        <v>132</v>
      </c>
      <c r="BW73" s="91">
        <f t="shared" ref="BW73" si="48">+F73+BG73</f>
        <v>0</v>
      </c>
      <c r="BX73" s="91">
        <f t="shared" ref="BX73" si="49">+G73+BH73</f>
        <v>0</v>
      </c>
      <c r="BY73" s="91">
        <f t="shared" ref="BY73" si="50">+H73+BI73</f>
        <v>0</v>
      </c>
      <c r="BZ73" s="91">
        <f t="shared" ref="BZ73" si="51">+L73+BJ73</f>
        <v>0</v>
      </c>
      <c r="CA73" s="91">
        <f t="shared" ref="CA73" si="52">+M73+BK73</f>
        <v>0</v>
      </c>
      <c r="CB73" s="91">
        <f t="shared" ref="CB73" si="53">+N73+BL73</f>
        <v>0</v>
      </c>
      <c r="CC73" s="91">
        <f t="shared" ref="CC73" si="54">+O73+BM73</f>
        <v>0</v>
      </c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</row>
    <row r="74" spans="1:115">
      <c r="A74" s="51" t="s">
        <v>309</v>
      </c>
      <c r="B74" s="91">
        <f>SUM(D74:AN74)</f>
        <v>280.79999999999995</v>
      </c>
      <c r="C74" s="91">
        <f t="shared" ref="C74:C121" si="55">SUM(D74:BN74)</f>
        <v>280.79999999999995</v>
      </c>
      <c r="D74" s="91">
        <f>SUM(SUM!W85,SUM!AA85,SUM!AE85,SUM!AI85)</f>
        <v>0</v>
      </c>
      <c r="E74" s="91">
        <f>SUM(SUM!X85,SUM!AB85,SUM!AF85,SUM!AJ85)</f>
        <v>0</v>
      </c>
      <c r="F74" s="91">
        <f>+SUM(SUM!AY85,SUM!BD85,SUM!BN85,SUM!BS85,SUM!BI85)</f>
        <v>0</v>
      </c>
      <c r="G74" s="91">
        <f>+SUM(SUM!AZ85,SUM!BE85,SUM!BO85,SUM!BT85,SUM!BJ85)</f>
        <v>0</v>
      </c>
      <c r="H74" s="91">
        <f>+SUM(SUM!BA85,SUM!BF85,SUM!BP85,SUM!BU85,SUM!BK85)</f>
        <v>0</v>
      </c>
      <c r="I74" s="91">
        <f>+SUM(SUM!CG85,SUM!CK85,SUM!CO85)</f>
        <v>0</v>
      </c>
      <c r="J74" s="91">
        <f>+SUM(SUM!CH85,SUM!CL85,SUM!CP85)</f>
        <v>0</v>
      </c>
      <c r="K74" s="91">
        <f>SUM(SUM!DA85,SUM!DD85,SUM!DG85,SUM!DJ85,SUM!DM85)</f>
        <v>0</v>
      </c>
      <c r="L74" s="91">
        <f>+SUM(SUM!DP85,SUM!DV85,SUM!EB85,SUM!EH85,SUM!EN85)</f>
        <v>0</v>
      </c>
      <c r="M74" s="91">
        <f>+SUM(SUM!DQ85,SUM!DW85,SUM!EC85,SUM!EI85,SUM!EO85)</f>
        <v>0</v>
      </c>
      <c r="N74" s="91">
        <f>+SUM(SUM!DR85,SUM!DX85,SUM!ED85,SUM!EJ85,SUM!EP85)</f>
        <v>0</v>
      </c>
      <c r="O74" s="91">
        <f>+SUM(SUM!DS85,SUM!DY85,SUM!EE85,SUM!EK85,SUM!EQ85)</f>
        <v>0</v>
      </c>
      <c r="P74" s="91">
        <f>+SUM(SUM!EZ85,SUM!FD85,SUM!FH85,SUM!FL85)</f>
        <v>0</v>
      </c>
      <c r="Q74" s="91">
        <f>+SUM(SUM!FA85,SUM!FE85,SUM!FI85,SUM!FM85)</f>
        <v>0</v>
      </c>
      <c r="R74" s="91">
        <f>+SUM(SUM!FT85,SUM!FZ85,SUM!GF85)</f>
        <v>0</v>
      </c>
      <c r="S74" s="91">
        <f>+SUM(SUM!FU85,SUM!GA85,SUM!GG85)</f>
        <v>0</v>
      </c>
      <c r="T74" s="91">
        <f>+SUM(SUM!FV85,SUM!GB85,SUM!GH85)</f>
        <v>0</v>
      </c>
      <c r="U74" s="91">
        <f>+SUM(SUM!FW85,SUM!GC85,SUM!GI85)</f>
        <v>0</v>
      </c>
      <c r="V74" s="91">
        <f>+SUM(SUM!GV85,SUM!GY85,SUM!HB85,SUM!HE85,SUM!HH85)</f>
        <v>0</v>
      </c>
      <c r="W74" s="91">
        <f>+SUM(SUM!HS85,SUM!HW85,SUM!IA85,SUM!IE85,SUM!HO85)</f>
        <v>0</v>
      </c>
      <c r="X74" s="91">
        <f>+SUM(SUM!HP85,SUM!HT85,SUM!HX85,SUM!IB85,SUM!IF85)</f>
        <v>0</v>
      </c>
      <c r="Y74" s="91">
        <f>+SUM(SUM!IM85,SUM!IQ85,SUM!IU85,SUM!IY85,SUM!II85)</f>
        <v>0</v>
      </c>
      <c r="Z74" s="91">
        <f>+SUM(SUM!IN85,SUM!IR85,SUM!IV85,SUM!IZ85,SUM!IJ85)</f>
        <v>0</v>
      </c>
      <c r="AA74" s="91">
        <f>+SUM(SUM!JG85,SUM!JK85,SUM!JO85,SUM!JS85,SUM!JC85)</f>
        <v>0</v>
      </c>
      <c r="AB74" s="91">
        <f>+SUM(SUM!JH85,SUM!JL85,SUM!JP85,SUM!JT85,SUM!JD85)</f>
        <v>0</v>
      </c>
      <c r="AC74" s="91">
        <f>+SUM(SUM!KA85)</f>
        <v>93.6</v>
      </c>
      <c r="AD74" s="91">
        <f>+SUM(SUM!KB85)</f>
        <v>93.6</v>
      </c>
      <c r="AE74" s="91">
        <f>+SUM(SUM!KC85)</f>
        <v>93.6</v>
      </c>
      <c r="AF74" s="91">
        <f>SUM((SUM!KF85,SUM!KI85,SUM!KL85,SUM!KO85,SUM!KR85))</f>
        <v>0</v>
      </c>
      <c r="AG74" s="91">
        <f>SUM(SUM!KU85,SUM!KZ85,SUM!LE85,SUM!LJ85)</f>
        <v>0</v>
      </c>
      <c r="AH74" s="91">
        <f>SUM(SUM!KV85,SUM!LA85,SUM!LF85,SUM!LK85)</f>
        <v>0</v>
      </c>
      <c r="AI74" s="91">
        <f>SUM(SUM!KW85,SUM!LB85,SUM!LG85,SUM!LL85)</f>
        <v>0</v>
      </c>
      <c r="AJ74" s="91">
        <f>SUM(SUM!LO85,SUM!LT85,SUM!LY85,SUM!MD85,SUM!MI85,SUM!MN85,SUM!MS85)</f>
        <v>0</v>
      </c>
      <c r="AK74" s="91">
        <f>SUM(SUM!LP85,SUM!LU85,SUM!LZ85,SUM!ME85,SUM!MJ85,SUM!MO85,SUM!MT85)</f>
        <v>0</v>
      </c>
      <c r="AL74" s="91">
        <f>SUM(SUM!LQ85,SUM!LV85,SUM!MA85,SUM!MF85,SUM!MK85,SUM!MP85,SUM!MU85)</f>
        <v>0</v>
      </c>
      <c r="AM74" s="91">
        <f>SUM(SUM!MY85,SUM!NB85)</f>
        <v>0</v>
      </c>
      <c r="AN74" s="91"/>
      <c r="AO74" s="91">
        <f>+SUM(SUM!AM85,SUM!AQ85)</f>
        <v>0</v>
      </c>
      <c r="AP74" s="91">
        <f>+SUM(SUM!AN85,SUM!AR85)</f>
        <v>0</v>
      </c>
      <c r="AQ74" s="91">
        <f>+SUM!AU85</f>
        <v>0</v>
      </c>
      <c r="AR74" s="91">
        <f>+SUM!AV85</f>
        <v>0</v>
      </c>
      <c r="AS74" s="91">
        <f>+SUM!GR85</f>
        <v>0</v>
      </c>
      <c r="AT74" s="91">
        <f>+SUM!GS85</f>
        <v>0</v>
      </c>
      <c r="AU74" s="91">
        <f>+SUM(SUM!HK85)</f>
        <v>0</v>
      </c>
      <c r="AV74" s="91">
        <f>+SUM(SUM!HL85)</f>
        <v>0</v>
      </c>
      <c r="AW74" s="91">
        <f>+SUM(SUM!FP85)</f>
        <v>0</v>
      </c>
      <c r="AX74" s="91">
        <f>+SUM(SUM!FQ85)</f>
        <v>0</v>
      </c>
      <c r="AY74" s="91">
        <f>+SUM(SUM!GL85)</f>
        <v>0</v>
      </c>
      <c r="AZ74" s="91">
        <f>+SUM(SUM!GM85)</f>
        <v>0</v>
      </c>
      <c r="BA74" s="91">
        <f>+SUM(SUM!GN85)</f>
        <v>0</v>
      </c>
      <c r="BB74" s="91">
        <f>+SUM(SUM!GO85)</f>
        <v>0</v>
      </c>
      <c r="BC74" s="91">
        <f>+SUM(SUM!CS85,SUM!CW85)</f>
        <v>0</v>
      </c>
      <c r="BD74" s="91">
        <f>+SUM(SUM!CT85,SUM!CX85)</f>
        <v>0</v>
      </c>
      <c r="BE74" s="91">
        <f>+SUM(SUM!JW85)</f>
        <v>0</v>
      </c>
      <c r="BF74" s="91">
        <f>+SUM(SUM!JX85)</f>
        <v>0</v>
      </c>
      <c r="BG74" s="91">
        <f>+SUM(SUM!BX85,SUM!CB85)</f>
        <v>0</v>
      </c>
      <c r="BH74" s="91">
        <f>+SUM(SUM!BY85,SUM!CC85)</f>
        <v>0</v>
      </c>
      <c r="BI74" s="91">
        <f>+SUM(SUM!CD85)</f>
        <v>0</v>
      </c>
      <c r="BJ74" s="91">
        <f>+SUM(SUM!ET85)</f>
        <v>0</v>
      </c>
      <c r="BK74" s="91">
        <f>+SUM(SUM!EU85)</f>
        <v>0</v>
      </c>
      <c r="BL74" s="91">
        <f>+SUM(SUM!EV85)</f>
        <v>0</v>
      </c>
      <c r="BM74" s="91">
        <f>+SUM(SUM!EW85)</f>
        <v>0</v>
      </c>
      <c r="BN74" s="91"/>
      <c r="BO74" s="91">
        <f t="shared" ref="BO74:BO97" si="56">+P74+AW74</f>
        <v>0</v>
      </c>
      <c r="BP74" s="91">
        <f t="shared" ref="BP74:BP97" si="57">+Q74+AX74</f>
        <v>0</v>
      </c>
      <c r="BQ74" s="91">
        <f t="shared" ref="BQ74:BQ97" si="58">+R74+AY74</f>
        <v>0</v>
      </c>
      <c r="BR74" s="91">
        <f t="shared" ref="BR74:BR97" si="59">+S74+AZ74</f>
        <v>0</v>
      </c>
      <c r="BS74" s="91">
        <f t="shared" ref="BS74:BS97" si="60">+T74+BA74</f>
        <v>0</v>
      </c>
      <c r="BT74" s="91">
        <f t="shared" ref="BT74:BT97" si="61">+U74+BB74</f>
        <v>0</v>
      </c>
      <c r="BU74" s="91">
        <f t="shared" ref="BU74:BU97" si="62">+I74+BC74</f>
        <v>0</v>
      </c>
      <c r="BV74" s="91">
        <f t="shared" ref="BV74:BV97" si="63">+J74+BD74</f>
        <v>0</v>
      </c>
      <c r="BW74" s="91">
        <f t="shared" ref="BW74:BW97" si="64">+F74+BG74</f>
        <v>0</v>
      </c>
      <c r="BX74" s="91">
        <f t="shared" ref="BX74:BX97" si="65">+G74+BH74</f>
        <v>0</v>
      </c>
      <c r="BY74" s="91">
        <f t="shared" ref="BY74:BY97" si="66">+H74+BI74</f>
        <v>0</v>
      </c>
      <c r="BZ74" s="91">
        <f t="shared" ref="BZ74:BZ97" si="67">+L74+BJ74</f>
        <v>0</v>
      </c>
      <c r="CA74" s="91">
        <f t="shared" ref="CA74:CA97" si="68">+M74+BK74</f>
        <v>0</v>
      </c>
      <c r="CB74" s="91">
        <f t="shared" ref="CB74:CB97" si="69">+N74+BL74</f>
        <v>0</v>
      </c>
      <c r="CC74" s="91">
        <f t="shared" ref="CC74:CC97" si="70">+O74+BM74</f>
        <v>0</v>
      </c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</row>
    <row r="75" spans="1:115">
      <c r="A75" s="50" t="s">
        <v>318</v>
      </c>
      <c r="B75" s="91">
        <f t="shared" ref="B75:B92" si="71">SUM(D75:AN75)</f>
        <v>1060.8</v>
      </c>
      <c r="C75" s="91">
        <f t="shared" si="55"/>
        <v>1060.8</v>
      </c>
      <c r="D75" s="91">
        <f>SUM(SUM!W86,SUM!AA86,SUM!AE86,SUM!AI86)</f>
        <v>0</v>
      </c>
      <c r="E75" s="91">
        <f>SUM(SUM!X86,SUM!AB86,SUM!AF86,SUM!AJ86)</f>
        <v>0</v>
      </c>
      <c r="F75" s="91">
        <f>+SUM(SUM!AY86,SUM!BD86,SUM!BN86,SUM!BS86,SUM!BI86)</f>
        <v>0</v>
      </c>
      <c r="G75" s="91">
        <f>+SUM(SUM!AZ86,SUM!BE86,SUM!BO86,SUM!BT86,SUM!BJ86)</f>
        <v>0</v>
      </c>
      <c r="H75" s="91">
        <f>+SUM(SUM!BA86,SUM!BF86,SUM!BP86,SUM!BU86,SUM!BK86)</f>
        <v>0</v>
      </c>
      <c r="I75" s="91">
        <f>+SUM(SUM!CG86,SUM!CK86,SUM!CO86)</f>
        <v>0</v>
      </c>
      <c r="J75" s="91">
        <f>+SUM(SUM!CH86,SUM!CL86,SUM!CP86)</f>
        <v>0</v>
      </c>
      <c r="K75" s="91">
        <f>SUM(SUM!DA86,SUM!DD86,SUM!DG86,SUM!DJ86,SUM!DM86)</f>
        <v>0</v>
      </c>
      <c r="L75" s="91">
        <f>+SUM(SUM!DP86,SUM!DV86,SUM!EB86,SUM!EH86,SUM!EN86)</f>
        <v>0</v>
      </c>
      <c r="M75" s="91">
        <f>+SUM(SUM!DQ86,SUM!DW86,SUM!EC86,SUM!EI86,SUM!EO86)</f>
        <v>0</v>
      </c>
      <c r="N75" s="91">
        <f>+SUM(SUM!DR86,SUM!DX86,SUM!ED86,SUM!EJ86,SUM!EP86)</f>
        <v>0</v>
      </c>
      <c r="O75" s="91">
        <f>+SUM(SUM!DS86,SUM!DY86,SUM!EE86,SUM!EK86,SUM!EQ86)</f>
        <v>0</v>
      </c>
      <c r="P75" s="91">
        <f>+SUM(SUM!EZ86,SUM!FD86,SUM!FH86,SUM!FL86)</f>
        <v>0</v>
      </c>
      <c r="Q75" s="91">
        <f>+SUM(SUM!FA86,SUM!FE86,SUM!FI86,SUM!FM86)</f>
        <v>0</v>
      </c>
      <c r="R75" s="91">
        <f>+SUM(SUM!FT86,SUM!FZ86,SUM!GF86)</f>
        <v>0</v>
      </c>
      <c r="S75" s="91">
        <f>+SUM(SUM!FU86,SUM!GA86,SUM!GG86)</f>
        <v>0</v>
      </c>
      <c r="T75" s="91">
        <f>+SUM(SUM!FV86,SUM!GB86,SUM!GH86)</f>
        <v>0</v>
      </c>
      <c r="U75" s="91">
        <f>+SUM(SUM!FW86,SUM!GC86,SUM!GI86)</f>
        <v>0</v>
      </c>
      <c r="V75" s="91">
        <f>+SUM(SUM!GV86,SUM!GY86,SUM!HB86,SUM!HE86,SUM!HH86)</f>
        <v>0</v>
      </c>
      <c r="W75" s="91">
        <f>+SUM(SUM!HS86,SUM!HW86,SUM!IA86,SUM!IE86,SUM!HO86)</f>
        <v>0</v>
      </c>
      <c r="X75" s="91">
        <f>+SUM(SUM!HP86,SUM!HT86,SUM!HX86,SUM!IB86,SUM!IF86)</f>
        <v>0</v>
      </c>
      <c r="Y75" s="91">
        <f>+SUM(SUM!IM86,SUM!IQ86,SUM!IU86,SUM!IY86,SUM!II86)</f>
        <v>0</v>
      </c>
      <c r="Z75" s="91">
        <f>+SUM(SUM!IN86,SUM!IR86,SUM!IV86,SUM!IZ86,SUM!IJ86)</f>
        <v>0</v>
      </c>
      <c r="AA75" s="91">
        <f>+SUM(SUM!JG86,SUM!JK86,SUM!JO86,SUM!JS86,SUM!JC86)</f>
        <v>0</v>
      </c>
      <c r="AB75" s="91">
        <f>+SUM(SUM!JH86,SUM!JL86,SUM!JP86,SUM!JT86,SUM!JD86)</f>
        <v>0</v>
      </c>
      <c r="AC75" s="91">
        <f>+SUM(SUM!KA86)</f>
        <v>0</v>
      </c>
      <c r="AD75" s="91">
        <f>+SUM(SUM!KB86)</f>
        <v>0</v>
      </c>
      <c r="AE75" s="91">
        <f>+SUM(SUM!KC86)</f>
        <v>0</v>
      </c>
      <c r="AF75" s="91">
        <f>SUM((SUM!KF86,SUM!KI86,SUM!KL86,SUM!KO86,SUM!KR86))</f>
        <v>452.4</v>
      </c>
      <c r="AG75" s="91">
        <f>SUM(SUM!KU86,SUM!KZ86,SUM!LE86,SUM!LJ86)</f>
        <v>0</v>
      </c>
      <c r="AH75" s="91">
        <f>SUM(SUM!KV86,SUM!LA86,SUM!LF86,SUM!LK86)</f>
        <v>0</v>
      </c>
      <c r="AI75" s="91">
        <f>SUM(SUM!KW86,SUM!LB86,SUM!LG86,SUM!LL86)</f>
        <v>0</v>
      </c>
      <c r="AJ75" s="91">
        <f>SUM(SUM!LO86,SUM!LT86,SUM!LY86,SUM!MD86,SUM!MI86,SUM!MN86,SUM!MS86)</f>
        <v>202.79999999999998</v>
      </c>
      <c r="AK75" s="91">
        <f>SUM(SUM!LP86,SUM!LU86,SUM!LZ86,SUM!ME86,SUM!MJ86,SUM!MO86,SUM!MT86)</f>
        <v>202.79999999999998</v>
      </c>
      <c r="AL75" s="91">
        <f>SUM(SUM!LQ86,SUM!LV86,SUM!MA86,SUM!MF86,SUM!MK86,SUM!MP86,SUM!MU86)</f>
        <v>202.79999999999998</v>
      </c>
      <c r="AM75" s="91">
        <f>SUM(SUM!MY86,SUM!NB86)</f>
        <v>0</v>
      </c>
      <c r="AN75" s="91"/>
      <c r="AO75" s="91">
        <f>+SUM(SUM!AM86,SUM!AQ86)</f>
        <v>0</v>
      </c>
      <c r="AP75" s="91">
        <f>+SUM(SUM!AN86,SUM!AR86)</f>
        <v>0</v>
      </c>
      <c r="AQ75" s="91">
        <f>+SUM!AU86</f>
        <v>0</v>
      </c>
      <c r="AR75" s="91">
        <f>+SUM!AV86</f>
        <v>0</v>
      </c>
      <c r="AS75" s="91">
        <f>+SUM!GR86</f>
        <v>0</v>
      </c>
      <c r="AT75" s="91">
        <f>+SUM!GS86</f>
        <v>0</v>
      </c>
      <c r="AU75" s="91">
        <f>+SUM(SUM!HK86)</f>
        <v>0</v>
      </c>
      <c r="AV75" s="91">
        <f>+SUM(SUM!HL86)</f>
        <v>0</v>
      </c>
      <c r="AW75" s="91">
        <f>+SUM(SUM!FP86)</f>
        <v>0</v>
      </c>
      <c r="AX75" s="91">
        <f>+SUM(SUM!FQ86)</f>
        <v>0</v>
      </c>
      <c r="AY75" s="91">
        <f>+SUM(SUM!GL86)</f>
        <v>0</v>
      </c>
      <c r="AZ75" s="91">
        <f>+SUM(SUM!GM86)</f>
        <v>0</v>
      </c>
      <c r="BA75" s="91">
        <f>+SUM(SUM!GN86)</f>
        <v>0</v>
      </c>
      <c r="BB75" s="91">
        <f>+SUM(SUM!GO86)</f>
        <v>0</v>
      </c>
      <c r="BC75" s="91">
        <f>+SUM(SUM!CS86,SUM!CW86)</f>
        <v>0</v>
      </c>
      <c r="BD75" s="91">
        <f>+SUM(SUM!CT86,SUM!CX86)</f>
        <v>0</v>
      </c>
      <c r="BE75" s="91">
        <f>+SUM(SUM!JW86)</f>
        <v>0</v>
      </c>
      <c r="BF75" s="91">
        <f>+SUM(SUM!JX86)</f>
        <v>0</v>
      </c>
      <c r="BG75" s="91">
        <f>+SUM(SUM!BX86,SUM!CB86)</f>
        <v>0</v>
      </c>
      <c r="BH75" s="91">
        <f>+SUM(SUM!BY86,SUM!CC86)</f>
        <v>0</v>
      </c>
      <c r="BI75" s="91">
        <f>+SUM(SUM!CD86)</f>
        <v>0</v>
      </c>
      <c r="BJ75" s="91">
        <f>+SUM(SUM!ET86)</f>
        <v>0</v>
      </c>
      <c r="BK75" s="91">
        <f>+SUM(SUM!EU86)</f>
        <v>0</v>
      </c>
      <c r="BL75" s="91">
        <f>+SUM(SUM!EV86)</f>
        <v>0</v>
      </c>
      <c r="BM75" s="91">
        <f>+SUM(SUM!EW86)</f>
        <v>0</v>
      </c>
      <c r="BN75" s="91"/>
      <c r="BO75" s="91">
        <f t="shared" si="56"/>
        <v>0</v>
      </c>
      <c r="BP75" s="91">
        <f t="shared" si="57"/>
        <v>0</v>
      </c>
      <c r="BQ75" s="91">
        <f t="shared" si="58"/>
        <v>0</v>
      </c>
      <c r="BR75" s="91">
        <f t="shared" si="59"/>
        <v>0</v>
      </c>
      <c r="BS75" s="91">
        <f t="shared" si="60"/>
        <v>0</v>
      </c>
      <c r="BT75" s="91">
        <f t="shared" si="61"/>
        <v>0</v>
      </c>
      <c r="BU75" s="91">
        <f t="shared" si="62"/>
        <v>0</v>
      </c>
      <c r="BV75" s="91">
        <f t="shared" si="63"/>
        <v>0</v>
      </c>
      <c r="BW75" s="91">
        <f t="shared" si="64"/>
        <v>0</v>
      </c>
      <c r="BX75" s="91">
        <f t="shared" si="65"/>
        <v>0</v>
      </c>
      <c r="BY75" s="91">
        <f t="shared" si="66"/>
        <v>0</v>
      </c>
      <c r="BZ75" s="91">
        <f t="shared" si="67"/>
        <v>0</v>
      </c>
      <c r="CA75" s="91">
        <f t="shared" si="68"/>
        <v>0</v>
      </c>
      <c r="CB75" s="91">
        <f t="shared" si="69"/>
        <v>0</v>
      </c>
      <c r="CC75" s="91">
        <f t="shared" si="70"/>
        <v>0</v>
      </c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</row>
    <row r="76" spans="1:115">
      <c r="A76" s="50" t="s">
        <v>319</v>
      </c>
      <c r="B76" s="91">
        <f t="shared" si="71"/>
        <v>2293.1999999999998</v>
      </c>
      <c r="C76" s="91">
        <f t="shared" si="55"/>
        <v>2293.1999999999998</v>
      </c>
      <c r="D76" s="91">
        <f>SUM(SUM!W87,SUM!AA87,SUM!AE87,SUM!AI87)</f>
        <v>0</v>
      </c>
      <c r="E76" s="91">
        <f>SUM(SUM!X87,SUM!AB87,SUM!AF87,SUM!AJ87)</f>
        <v>0</v>
      </c>
      <c r="F76" s="91">
        <f>+SUM(SUM!AY87,SUM!BD87,SUM!BN87,SUM!BS87,SUM!BI87)</f>
        <v>0</v>
      </c>
      <c r="G76" s="91">
        <f>+SUM(SUM!AZ87,SUM!BE87,SUM!BO87,SUM!BT87,SUM!BJ87)</f>
        <v>0</v>
      </c>
      <c r="H76" s="91">
        <f>+SUM(SUM!BA87,SUM!BF87,SUM!BP87,SUM!BU87,SUM!BK87)</f>
        <v>0</v>
      </c>
      <c r="I76" s="91">
        <f>+SUM(SUM!CG87,SUM!CK87,SUM!CO87)</f>
        <v>0</v>
      </c>
      <c r="J76" s="91">
        <f>+SUM(SUM!CH87,SUM!CL87,SUM!CP87)</f>
        <v>0</v>
      </c>
      <c r="K76" s="91">
        <f>SUM(SUM!DA87,SUM!DD87,SUM!DG87,SUM!DJ87,SUM!DM87)</f>
        <v>0</v>
      </c>
      <c r="L76" s="91">
        <f>+SUM(SUM!DP87,SUM!DV87,SUM!EB87,SUM!EH87,SUM!EN87)</f>
        <v>0</v>
      </c>
      <c r="M76" s="91">
        <f>+SUM(SUM!DQ87,SUM!DW87,SUM!EC87,SUM!EI87,SUM!EO87)</f>
        <v>0</v>
      </c>
      <c r="N76" s="91">
        <f>+SUM(SUM!DR87,SUM!DX87,SUM!ED87,SUM!EJ87,SUM!EP87)</f>
        <v>0</v>
      </c>
      <c r="O76" s="91">
        <f>+SUM(SUM!DS87,SUM!DY87,SUM!EE87,SUM!EK87,SUM!EQ87)</f>
        <v>0</v>
      </c>
      <c r="P76" s="91">
        <f>+SUM(SUM!EZ87,SUM!FD87,SUM!FH87,SUM!FL87)</f>
        <v>0</v>
      </c>
      <c r="Q76" s="91">
        <f>+SUM(SUM!FA87,SUM!FE87,SUM!FI87,SUM!FM87)</f>
        <v>0</v>
      </c>
      <c r="R76" s="91">
        <f>+SUM(SUM!FT87,SUM!FZ87,SUM!GF87)</f>
        <v>0</v>
      </c>
      <c r="S76" s="91">
        <f>+SUM(SUM!FU87,SUM!GA87,SUM!GG87)</f>
        <v>0</v>
      </c>
      <c r="T76" s="91">
        <f>+SUM(SUM!FV87,SUM!GB87,SUM!GH87)</f>
        <v>0</v>
      </c>
      <c r="U76" s="91">
        <f>+SUM(SUM!FW87,SUM!GC87,SUM!GI87)</f>
        <v>0</v>
      </c>
      <c r="V76" s="91">
        <f>+SUM(SUM!GV87,SUM!GY87,SUM!HB87,SUM!HE87,SUM!HH87)</f>
        <v>0</v>
      </c>
      <c r="W76" s="91">
        <f>+SUM(SUM!HS87,SUM!HW87,SUM!IA87,SUM!IE87,SUM!HO87)</f>
        <v>0</v>
      </c>
      <c r="X76" s="91">
        <f>+SUM(SUM!HP87,SUM!HT87,SUM!HX87,SUM!IB87,SUM!IF87)</f>
        <v>0</v>
      </c>
      <c r="Y76" s="91">
        <f>+SUM(SUM!IM87,SUM!IQ87,SUM!IU87,SUM!IY87,SUM!II87)</f>
        <v>0</v>
      </c>
      <c r="Z76" s="91">
        <f>+SUM(SUM!IN87,SUM!IR87,SUM!IV87,SUM!IZ87,SUM!IJ87)</f>
        <v>0</v>
      </c>
      <c r="AA76" s="91">
        <f>+SUM(SUM!JG87,SUM!JK87,SUM!JO87,SUM!JS87,SUM!JC87)</f>
        <v>0</v>
      </c>
      <c r="AB76" s="91">
        <f>+SUM(SUM!JH87,SUM!JL87,SUM!JP87,SUM!JT87,SUM!JD87)</f>
        <v>0</v>
      </c>
      <c r="AC76" s="91">
        <f>+SUM(SUM!KA87)</f>
        <v>0</v>
      </c>
      <c r="AD76" s="91">
        <f>+SUM(SUM!KB87)</f>
        <v>0</v>
      </c>
      <c r="AE76" s="91">
        <f>+SUM(SUM!KC87)</f>
        <v>0</v>
      </c>
      <c r="AF76" s="91">
        <f>SUM((SUM!KF87,SUM!KI87,SUM!KL87,SUM!KO87,SUM!KR87))</f>
        <v>452.4</v>
      </c>
      <c r="AG76" s="91">
        <f>SUM(SUM!KU87,SUM!KZ87,SUM!LE87,SUM!LJ87)</f>
        <v>171.6</v>
      </c>
      <c r="AH76" s="91">
        <f>SUM(SUM!KV87,SUM!LA87,SUM!LF87,SUM!LK87)</f>
        <v>171.6</v>
      </c>
      <c r="AI76" s="91">
        <f>SUM(SUM!KW87,SUM!LB87,SUM!LG87,SUM!LL87)</f>
        <v>171.6</v>
      </c>
      <c r="AJ76" s="91">
        <f>SUM(SUM!LO87,SUM!LT87,SUM!LY87,SUM!MD87,SUM!MI87,SUM!MN87,SUM!MS87)</f>
        <v>390</v>
      </c>
      <c r="AK76" s="91">
        <f>SUM(SUM!LP87,SUM!LU87,SUM!LZ87,SUM!ME87,SUM!MJ87,SUM!MO87,SUM!MT87)</f>
        <v>390</v>
      </c>
      <c r="AL76" s="91">
        <f>SUM(SUM!LQ87,SUM!LV87,SUM!MA87,SUM!MF87,SUM!MK87,SUM!MP87,SUM!MU87)</f>
        <v>390</v>
      </c>
      <c r="AM76" s="91">
        <f>SUM(SUM!MY87,SUM!NB87)</f>
        <v>156</v>
      </c>
      <c r="AN76" s="91"/>
      <c r="AO76" s="91">
        <f>+SUM(SUM!AM87,SUM!AQ87)</f>
        <v>0</v>
      </c>
      <c r="AP76" s="91">
        <f>+SUM(SUM!AN87,SUM!AR87)</f>
        <v>0</v>
      </c>
      <c r="AQ76" s="91">
        <f>+SUM!AU87</f>
        <v>0</v>
      </c>
      <c r="AR76" s="91">
        <f>+SUM!AV87</f>
        <v>0</v>
      </c>
      <c r="AS76" s="91">
        <f>+SUM!GR87</f>
        <v>0</v>
      </c>
      <c r="AT76" s="91">
        <f>+SUM!GS87</f>
        <v>0</v>
      </c>
      <c r="AU76" s="91">
        <f>+SUM(SUM!HK87)</f>
        <v>0</v>
      </c>
      <c r="AV76" s="91">
        <f>+SUM(SUM!HL87)</f>
        <v>0</v>
      </c>
      <c r="AW76" s="91">
        <f>+SUM(SUM!FP87)</f>
        <v>0</v>
      </c>
      <c r="AX76" s="91">
        <f>+SUM(SUM!FQ87)</f>
        <v>0</v>
      </c>
      <c r="AY76" s="91">
        <f>+SUM(SUM!GL87)</f>
        <v>0</v>
      </c>
      <c r="AZ76" s="91">
        <f>+SUM(SUM!GM87)</f>
        <v>0</v>
      </c>
      <c r="BA76" s="91">
        <f>+SUM(SUM!GN87)</f>
        <v>0</v>
      </c>
      <c r="BB76" s="91">
        <f>+SUM(SUM!GO87)</f>
        <v>0</v>
      </c>
      <c r="BC76" s="91">
        <f>+SUM(SUM!CS87,SUM!CW87)</f>
        <v>0</v>
      </c>
      <c r="BD76" s="91">
        <f>+SUM(SUM!CT87,SUM!CX87)</f>
        <v>0</v>
      </c>
      <c r="BE76" s="91">
        <f>+SUM(SUM!JW87)</f>
        <v>0</v>
      </c>
      <c r="BF76" s="91">
        <f>+SUM(SUM!JX87)</f>
        <v>0</v>
      </c>
      <c r="BG76" s="91">
        <f>+SUM(SUM!BX87,SUM!CB87)</f>
        <v>0</v>
      </c>
      <c r="BH76" s="91">
        <f>+SUM(SUM!BY87,SUM!CC87)</f>
        <v>0</v>
      </c>
      <c r="BI76" s="91">
        <f>+SUM(SUM!CD87)</f>
        <v>0</v>
      </c>
      <c r="BJ76" s="91">
        <f>+SUM(SUM!ET87)</f>
        <v>0</v>
      </c>
      <c r="BK76" s="91">
        <f>+SUM(SUM!EU87)</f>
        <v>0</v>
      </c>
      <c r="BL76" s="91">
        <f>+SUM(SUM!EV87)</f>
        <v>0</v>
      </c>
      <c r="BM76" s="91">
        <f>+SUM(SUM!EW87)</f>
        <v>0</v>
      </c>
      <c r="BN76" s="91"/>
      <c r="BO76" s="91">
        <f t="shared" si="56"/>
        <v>0</v>
      </c>
      <c r="BP76" s="91">
        <f t="shared" si="57"/>
        <v>0</v>
      </c>
      <c r="BQ76" s="91">
        <f t="shared" si="58"/>
        <v>0</v>
      </c>
      <c r="BR76" s="91">
        <f t="shared" si="59"/>
        <v>0</v>
      </c>
      <c r="BS76" s="91">
        <f t="shared" si="60"/>
        <v>0</v>
      </c>
      <c r="BT76" s="91">
        <f t="shared" si="61"/>
        <v>0</v>
      </c>
      <c r="BU76" s="91">
        <f t="shared" si="62"/>
        <v>0</v>
      </c>
      <c r="BV76" s="91">
        <f t="shared" si="63"/>
        <v>0</v>
      </c>
      <c r="BW76" s="91">
        <f t="shared" si="64"/>
        <v>0</v>
      </c>
      <c r="BX76" s="91">
        <f t="shared" si="65"/>
        <v>0</v>
      </c>
      <c r="BY76" s="91">
        <f t="shared" si="66"/>
        <v>0</v>
      </c>
      <c r="BZ76" s="91">
        <f t="shared" si="67"/>
        <v>0</v>
      </c>
      <c r="CA76" s="91">
        <f t="shared" si="68"/>
        <v>0</v>
      </c>
      <c r="CB76" s="91">
        <f t="shared" si="69"/>
        <v>0</v>
      </c>
      <c r="CC76" s="91">
        <f t="shared" si="70"/>
        <v>0</v>
      </c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</row>
    <row r="77" spans="1:115">
      <c r="A77" s="50" t="s">
        <v>320</v>
      </c>
      <c r="B77" s="91">
        <f t="shared" si="71"/>
        <v>2558.4</v>
      </c>
      <c r="C77" s="91">
        <f t="shared" si="55"/>
        <v>2558.4</v>
      </c>
      <c r="D77" s="91">
        <f>SUM(SUM!W88,SUM!AA88,SUM!AE88,SUM!AI88)</f>
        <v>0</v>
      </c>
      <c r="E77" s="91">
        <f>SUM(SUM!X88,SUM!AB88,SUM!AF88,SUM!AJ88)</f>
        <v>0</v>
      </c>
      <c r="F77" s="91">
        <f>+SUM(SUM!AY88,SUM!BD88,SUM!BN88,SUM!BS88,SUM!BI88)</f>
        <v>0</v>
      </c>
      <c r="G77" s="91">
        <f>+SUM(SUM!AZ88,SUM!BE88,SUM!BO88,SUM!BT88,SUM!BJ88)</f>
        <v>0</v>
      </c>
      <c r="H77" s="91">
        <f>+SUM(SUM!BA88,SUM!BF88,SUM!BP88,SUM!BU88,SUM!BK88)</f>
        <v>0</v>
      </c>
      <c r="I77" s="91">
        <f>+SUM(SUM!CG88,SUM!CK88,SUM!CO88)</f>
        <v>0</v>
      </c>
      <c r="J77" s="91">
        <f>+SUM(SUM!CH88,SUM!CL88,SUM!CP88)</f>
        <v>0</v>
      </c>
      <c r="K77" s="91">
        <f>SUM(SUM!DA88,SUM!DD88,SUM!DG88,SUM!DJ88,SUM!DM88)</f>
        <v>0</v>
      </c>
      <c r="L77" s="91">
        <f>+SUM(SUM!DP88,SUM!DV88,SUM!EB88,SUM!EH88,SUM!EN88)</f>
        <v>0</v>
      </c>
      <c r="M77" s="91">
        <f>+SUM(SUM!DQ88,SUM!DW88,SUM!EC88,SUM!EI88,SUM!EO88)</f>
        <v>0</v>
      </c>
      <c r="N77" s="91">
        <f>+SUM(SUM!DR88,SUM!DX88,SUM!ED88,SUM!EJ88,SUM!EP88)</f>
        <v>0</v>
      </c>
      <c r="O77" s="91">
        <f>+SUM(SUM!DS88,SUM!DY88,SUM!EE88,SUM!EK88,SUM!EQ88)</f>
        <v>0</v>
      </c>
      <c r="P77" s="91">
        <f>+SUM(SUM!EZ88,SUM!FD88,SUM!FH88,SUM!FL88)</f>
        <v>0</v>
      </c>
      <c r="Q77" s="91">
        <f>+SUM(SUM!FA88,SUM!FE88,SUM!FI88,SUM!FM88)</f>
        <v>0</v>
      </c>
      <c r="R77" s="91">
        <f>+SUM(SUM!FT88,SUM!FZ88,SUM!GF88)</f>
        <v>0</v>
      </c>
      <c r="S77" s="91">
        <f>+SUM(SUM!FU88,SUM!GA88,SUM!GG88)</f>
        <v>0</v>
      </c>
      <c r="T77" s="91">
        <f>+SUM(SUM!FV88,SUM!GB88,SUM!GH88)</f>
        <v>0</v>
      </c>
      <c r="U77" s="91">
        <f>+SUM(SUM!FW88,SUM!GC88,SUM!GI88)</f>
        <v>0</v>
      </c>
      <c r="V77" s="91">
        <f>+SUM(SUM!GV88,SUM!GY88,SUM!HB88,SUM!HE88,SUM!HH88)</f>
        <v>0</v>
      </c>
      <c r="W77" s="91">
        <f>+SUM(SUM!HS88,SUM!HW88,SUM!IA88,SUM!IE88,SUM!HO88)</f>
        <v>0</v>
      </c>
      <c r="X77" s="91">
        <f>+SUM(SUM!HP88,SUM!HT88,SUM!HX88,SUM!IB88,SUM!IF88)</f>
        <v>0</v>
      </c>
      <c r="Y77" s="91">
        <f>+SUM(SUM!IM88,SUM!IQ88,SUM!IU88,SUM!IY88,SUM!II88)</f>
        <v>0</v>
      </c>
      <c r="Z77" s="91">
        <f>+SUM(SUM!IN88,SUM!IR88,SUM!IV88,SUM!IZ88,SUM!IJ88)</f>
        <v>0</v>
      </c>
      <c r="AA77" s="91">
        <f>+SUM(SUM!JG88,SUM!JK88,SUM!JO88,SUM!JS88,SUM!JC88)</f>
        <v>0</v>
      </c>
      <c r="AB77" s="91">
        <f>+SUM(SUM!JH88,SUM!JL88,SUM!JP88,SUM!JT88,SUM!JD88)</f>
        <v>0</v>
      </c>
      <c r="AC77" s="91">
        <f>+SUM(SUM!KA88)</f>
        <v>0</v>
      </c>
      <c r="AD77" s="91">
        <f>+SUM(SUM!KB88)</f>
        <v>0</v>
      </c>
      <c r="AE77" s="91">
        <f>+SUM(SUM!KC88)</f>
        <v>0</v>
      </c>
      <c r="AF77" s="91">
        <f>SUM((SUM!KF88,SUM!KI88,SUM!KL88,SUM!KO88,SUM!KR88))</f>
        <v>452.4</v>
      </c>
      <c r="AG77" s="91">
        <f>SUM(SUM!KU88,SUM!KZ88,SUM!LE88,SUM!LJ88)</f>
        <v>202.8</v>
      </c>
      <c r="AH77" s="91">
        <f>SUM(SUM!KV88,SUM!LA88,SUM!LF88,SUM!LK88)</f>
        <v>202.8</v>
      </c>
      <c r="AI77" s="91">
        <f>SUM(SUM!KW88,SUM!LB88,SUM!LG88,SUM!LL88)</f>
        <v>202.8</v>
      </c>
      <c r="AJ77" s="91">
        <f>SUM(SUM!LO88,SUM!LT88,SUM!LY88,SUM!MD88,SUM!MI88,SUM!MN88,SUM!MS88)</f>
        <v>405.6</v>
      </c>
      <c r="AK77" s="91">
        <f>SUM(SUM!LP88,SUM!LU88,SUM!LZ88,SUM!ME88,SUM!MJ88,SUM!MO88,SUM!MT88)</f>
        <v>405.6</v>
      </c>
      <c r="AL77" s="91">
        <f>SUM(SUM!LQ88,SUM!LV88,SUM!MA88,SUM!MF88,SUM!MK88,SUM!MP88,SUM!MU88)</f>
        <v>405.6</v>
      </c>
      <c r="AM77" s="91">
        <f>SUM(SUM!MY88,SUM!NB88)</f>
        <v>280.8</v>
      </c>
      <c r="AN77" s="91"/>
      <c r="AO77" s="91">
        <f>+SUM(SUM!AM88,SUM!AQ88)</f>
        <v>0</v>
      </c>
      <c r="AP77" s="91">
        <f>+SUM(SUM!AN88,SUM!AR88)</f>
        <v>0</v>
      </c>
      <c r="AQ77" s="91">
        <f>+SUM!AU88</f>
        <v>0</v>
      </c>
      <c r="AR77" s="91">
        <f>+SUM!AV88</f>
        <v>0</v>
      </c>
      <c r="AS77" s="91">
        <f>+SUM!GR88</f>
        <v>0</v>
      </c>
      <c r="AT77" s="91">
        <f>+SUM!GS88</f>
        <v>0</v>
      </c>
      <c r="AU77" s="91">
        <f>+SUM(SUM!HK88)</f>
        <v>0</v>
      </c>
      <c r="AV77" s="91">
        <f>+SUM(SUM!HL88)</f>
        <v>0</v>
      </c>
      <c r="AW77" s="91">
        <f>+SUM(SUM!FP88)</f>
        <v>0</v>
      </c>
      <c r="AX77" s="91">
        <f>+SUM(SUM!FQ88)</f>
        <v>0</v>
      </c>
      <c r="AY77" s="91">
        <f>+SUM(SUM!GL88)</f>
        <v>0</v>
      </c>
      <c r="AZ77" s="91">
        <f>+SUM(SUM!GM88)</f>
        <v>0</v>
      </c>
      <c r="BA77" s="91">
        <f>+SUM(SUM!GN88)</f>
        <v>0</v>
      </c>
      <c r="BB77" s="91">
        <f>+SUM(SUM!GO88)</f>
        <v>0</v>
      </c>
      <c r="BC77" s="91">
        <f>+SUM(SUM!CS88,SUM!CW88)</f>
        <v>0</v>
      </c>
      <c r="BD77" s="91">
        <f>+SUM(SUM!CT88,SUM!CX88)</f>
        <v>0</v>
      </c>
      <c r="BE77" s="91">
        <f>+SUM(SUM!JW88)</f>
        <v>0</v>
      </c>
      <c r="BF77" s="91">
        <f>+SUM(SUM!JX88)</f>
        <v>0</v>
      </c>
      <c r="BG77" s="91">
        <f>+SUM(SUM!BX88,SUM!CB88)</f>
        <v>0</v>
      </c>
      <c r="BH77" s="91">
        <f>+SUM(SUM!BY88,SUM!CC88)</f>
        <v>0</v>
      </c>
      <c r="BI77" s="91">
        <f>+SUM(SUM!CD88)</f>
        <v>0</v>
      </c>
      <c r="BJ77" s="91">
        <f>+SUM(SUM!ET88)</f>
        <v>0</v>
      </c>
      <c r="BK77" s="91">
        <f>+SUM(SUM!EU88)</f>
        <v>0</v>
      </c>
      <c r="BL77" s="91">
        <f>+SUM(SUM!EV88)</f>
        <v>0</v>
      </c>
      <c r="BM77" s="91">
        <f>+SUM(SUM!EW88)</f>
        <v>0</v>
      </c>
      <c r="BN77" s="91"/>
      <c r="BO77" s="91">
        <f t="shared" si="56"/>
        <v>0</v>
      </c>
      <c r="BP77" s="91">
        <f t="shared" si="57"/>
        <v>0</v>
      </c>
      <c r="BQ77" s="91">
        <f t="shared" si="58"/>
        <v>0</v>
      </c>
      <c r="BR77" s="91">
        <f t="shared" si="59"/>
        <v>0</v>
      </c>
      <c r="BS77" s="91">
        <f t="shared" si="60"/>
        <v>0</v>
      </c>
      <c r="BT77" s="91">
        <f t="shared" si="61"/>
        <v>0</v>
      </c>
      <c r="BU77" s="91">
        <f t="shared" si="62"/>
        <v>0</v>
      </c>
      <c r="BV77" s="91">
        <f t="shared" si="63"/>
        <v>0</v>
      </c>
      <c r="BW77" s="91">
        <f t="shared" si="64"/>
        <v>0</v>
      </c>
      <c r="BX77" s="91">
        <f t="shared" si="65"/>
        <v>0</v>
      </c>
      <c r="BY77" s="91">
        <f t="shared" si="66"/>
        <v>0</v>
      </c>
      <c r="BZ77" s="91">
        <f t="shared" si="67"/>
        <v>0</v>
      </c>
      <c r="CA77" s="91">
        <f t="shared" si="68"/>
        <v>0</v>
      </c>
      <c r="CB77" s="91">
        <f t="shared" si="69"/>
        <v>0</v>
      </c>
      <c r="CC77" s="91">
        <f t="shared" si="70"/>
        <v>0</v>
      </c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</row>
    <row r="78" spans="1:115">
      <c r="A78" s="50" t="s">
        <v>321</v>
      </c>
      <c r="B78" s="91">
        <f t="shared" si="71"/>
        <v>2464.8000000000002</v>
      </c>
      <c r="C78" s="91">
        <f t="shared" si="55"/>
        <v>2464.8000000000002</v>
      </c>
      <c r="D78" s="91">
        <f>SUM(SUM!W89,SUM!AA89,SUM!AE89,SUM!AI89)</f>
        <v>0</v>
      </c>
      <c r="E78" s="91">
        <f>SUM(SUM!X89,SUM!AB89,SUM!AF89,SUM!AJ89)</f>
        <v>0</v>
      </c>
      <c r="F78" s="91">
        <f>+SUM(SUM!AY89,SUM!BD89,SUM!BN89,SUM!BS89,SUM!BI89)</f>
        <v>0</v>
      </c>
      <c r="G78" s="91">
        <f>+SUM(SUM!AZ89,SUM!BE89,SUM!BO89,SUM!BT89,SUM!BJ89)</f>
        <v>0</v>
      </c>
      <c r="H78" s="91">
        <f>+SUM(SUM!BA89,SUM!BF89,SUM!BP89,SUM!BU89,SUM!BK89)</f>
        <v>0</v>
      </c>
      <c r="I78" s="91">
        <f>+SUM(SUM!CG89,SUM!CK89,SUM!CO89)</f>
        <v>0</v>
      </c>
      <c r="J78" s="91">
        <f>+SUM(SUM!CH89,SUM!CL89,SUM!CP89)</f>
        <v>0</v>
      </c>
      <c r="K78" s="91">
        <f>SUM(SUM!DA89,SUM!DD89,SUM!DG89,SUM!DJ89,SUM!DM89)</f>
        <v>0</v>
      </c>
      <c r="L78" s="91">
        <f>+SUM(SUM!DP89,SUM!DV89,SUM!EB89,SUM!EH89,SUM!EN89)</f>
        <v>0</v>
      </c>
      <c r="M78" s="91">
        <f>+SUM(SUM!DQ89,SUM!DW89,SUM!EC89,SUM!EI89,SUM!EO89)</f>
        <v>0</v>
      </c>
      <c r="N78" s="91">
        <f>+SUM(SUM!DR89,SUM!DX89,SUM!ED89,SUM!EJ89,SUM!EP89)</f>
        <v>0</v>
      </c>
      <c r="O78" s="91">
        <f>+SUM(SUM!DS89,SUM!DY89,SUM!EE89,SUM!EK89,SUM!EQ89)</f>
        <v>0</v>
      </c>
      <c r="P78" s="91">
        <f>+SUM(SUM!EZ89,SUM!FD89,SUM!FH89,SUM!FL89)</f>
        <v>0</v>
      </c>
      <c r="Q78" s="91">
        <f>+SUM(SUM!FA89,SUM!FE89,SUM!FI89,SUM!FM89)</f>
        <v>0</v>
      </c>
      <c r="R78" s="91">
        <f>+SUM(SUM!FT89,SUM!FZ89,SUM!GF89)</f>
        <v>0</v>
      </c>
      <c r="S78" s="91">
        <f>+SUM(SUM!FU89,SUM!GA89,SUM!GG89)</f>
        <v>0</v>
      </c>
      <c r="T78" s="91">
        <f>+SUM(SUM!FV89,SUM!GB89,SUM!GH89)</f>
        <v>0</v>
      </c>
      <c r="U78" s="91">
        <f>+SUM(SUM!FW89,SUM!GC89,SUM!GI89)</f>
        <v>0</v>
      </c>
      <c r="V78" s="91">
        <f>+SUM(SUM!GV89,SUM!GY89,SUM!HB89,SUM!HE89,SUM!HH89)</f>
        <v>0</v>
      </c>
      <c r="W78" s="91">
        <f>+SUM(SUM!HS89,SUM!HW89,SUM!IA89,SUM!IE89,SUM!HO89)</f>
        <v>0</v>
      </c>
      <c r="X78" s="91">
        <f>+SUM(SUM!HP89,SUM!HT89,SUM!HX89,SUM!IB89,SUM!IF89)</f>
        <v>0</v>
      </c>
      <c r="Y78" s="91">
        <f>+SUM(SUM!IM89,SUM!IQ89,SUM!IU89,SUM!IY89,SUM!II89)</f>
        <v>0</v>
      </c>
      <c r="Z78" s="91">
        <f>+SUM(SUM!IN89,SUM!IR89,SUM!IV89,SUM!IZ89,SUM!IJ89)</f>
        <v>0</v>
      </c>
      <c r="AA78" s="91">
        <f>+SUM(SUM!JG89,SUM!JK89,SUM!JO89,SUM!JS89,SUM!JC89)</f>
        <v>0</v>
      </c>
      <c r="AB78" s="91">
        <f>+SUM(SUM!JH89,SUM!JL89,SUM!JP89,SUM!JT89,SUM!JD89)</f>
        <v>0</v>
      </c>
      <c r="AC78" s="91">
        <f>+SUM(SUM!KA89)</f>
        <v>0</v>
      </c>
      <c r="AD78" s="91">
        <f>+SUM(SUM!KB89)</f>
        <v>0</v>
      </c>
      <c r="AE78" s="91">
        <f>+SUM(SUM!KC89)</f>
        <v>0</v>
      </c>
      <c r="AF78" s="91">
        <f>SUM((SUM!KF89,SUM!KI89,SUM!KL89,SUM!KO89,SUM!KR89))</f>
        <v>452.4</v>
      </c>
      <c r="AG78" s="91">
        <f>SUM(SUM!KU89,SUM!KZ89,SUM!LE89,SUM!LJ89)</f>
        <v>312</v>
      </c>
      <c r="AH78" s="91">
        <f>SUM(SUM!KV89,SUM!LA89,SUM!LF89,SUM!LK89)</f>
        <v>312</v>
      </c>
      <c r="AI78" s="91">
        <f>SUM(SUM!KW89,SUM!LB89,SUM!LG89,SUM!LL89)</f>
        <v>312</v>
      </c>
      <c r="AJ78" s="91">
        <f>SUM(SUM!LO89,SUM!LT89,SUM!LY89,SUM!MD89,SUM!MI89,SUM!MN89,SUM!MS89)</f>
        <v>234</v>
      </c>
      <c r="AK78" s="91">
        <f>SUM(SUM!LP89,SUM!LU89,SUM!LZ89,SUM!ME89,SUM!MJ89,SUM!MO89,SUM!MT89)</f>
        <v>234</v>
      </c>
      <c r="AL78" s="91">
        <f>SUM(SUM!LQ89,SUM!LV89,SUM!MA89,SUM!MF89,SUM!MK89,SUM!MP89,SUM!MU89)</f>
        <v>234</v>
      </c>
      <c r="AM78" s="91">
        <f>SUM(SUM!MY89,SUM!NB89)</f>
        <v>374.4</v>
      </c>
      <c r="AN78" s="91"/>
      <c r="AO78" s="91">
        <f>+SUM(SUM!AM89,SUM!AQ89)</f>
        <v>0</v>
      </c>
      <c r="AP78" s="91">
        <f>+SUM(SUM!AN89,SUM!AR89)</f>
        <v>0</v>
      </c>
      <c r="AQ78" s="91">
        <f>+SUM!AU89</f>
        <v>0</v>
      </c>
      <c r="AR78" s="91">
        <f>+SUM!AV89</f>
        <v>0</v>
      </c>
      <c r="AS78" s="91">
        <f>+SUM!GR89</f>
        <v>0</v>
      </c>
      <c r="AT78" s="91">
        <f>+SUM!GS89</f>
        <v>0</v>
      </c>
      <c r="AU78" s="91">
        <f>+SUM(SUM!HK89)</f>
        <v>0</v>
      </c>
      <c r="AV78" s="91">
        <f>+SUM(SUM!HL89)</f>
        <v>0</v>
      </c>
      <c r="AW78" s="91">
        <f>+SUM(SUM!FP89)</f>
        <v>0</v>
      </c>
      <c r="AX78" s="91">
        <f>+SUM(SUM!FQ89)</f>
        <v>0</v>
      </c>
      <c r="AY78" s="91">
        <f>+SUM(SUM!GL89)</f>
        <v>0</v>
      </c>
      <c r="AZ78" s="91">
        <f>+SUM(SUM!GM89)</f>
        <v>0</v>
      </c>
      <c r="BA78" s="91">
        <f>+SUM(SUM!GN89)</f>
        <v>0</v>
      </c>
      <c r="BB78" s="91">
        <f>+SUM(SUM!GO89)</f>
        <v>0</v>
      </c>
      <c r="BC78" s="91">
        <f>+SUM(SUM!CS89,SUM!CW89)</f>
        <v>0</v>
      </c>
      <c r="BD78" s="91">
        <f>+SUM(SUM!CT89,SUM!CX89)</f>
        <v>0</v>
      </c>
      <c r="BE78" s="91">
        <f>+SUM(SUM!JW89)</f>
        <v>0</v>
      </c>
      <c r="BF78" s="91">
        <f>+SUM(SUM!JX89)</f>
        <v>0</v>
      </c>
      <c r="BG78" s="91">
        <f>+SUM(SUM!BX89,SUM!CB89)</f>
        <v>0</v>
      </c>
      <c r="BH78" s="91">
        <f>+SUM(SUM!BY89,SUM!CC89)</f>
        <v>0</v>
      </c>
      <c r="BI78" s="91">
        <f>+SUM(SUM!CD89)</f>
        <v>0</v>
      </c>
      <c r="BJ78" s="91">
        <f>+SUM(SUM!ET89)</f>
        <v>0</v>
      </c>
      <c r="BK78" s="91">
        <f>+SUM(SUM!EU89)</f>
        <v>0</v>
      </c>
      <c r="BL78" s="91">
        <f>+SUM(SUM!EV89)</f>
        <v>0</v>
      </c>
      <c r="BM78" s="91">
        <f>+SUM(SUM!EW89)</f>
        <v>0</v>
      </c>
      <c r="BN78" s="91"/>
      <c r="BO78" s="91">
        <f t="shared" si="56"/>
        <v>0</v>
      </c>
      <c r="BP78" s="91">
        <f t="shared" si="57"/>
        <v>0</v>
      </c>
      <c r="BQ78" s="91">
        <f t="shared" si="58"/>
        <v>0</v>
      </c>
      <c r="BR78" s="91">
        <f t="shared" si="59"/>
        <v>0</v>
      </c>
      <c r="BS78" s="91">
        <f t="shared" si="60"/>
        <v>0</v>
      </c>
      <c r="BT78" s="91">
        <f t="shared" si="61"/>
        <v>0</v>
      </c>
      <c r="BU78" s="91">
        <f t="shared" si="62"/>
        <v>0</v>
      </c>
      <c r="BV78" s="91">
        <f t="shared" si="63"/>
        <v>0</v>
      </c>
      <c r="BW78" s="91">
        <f t="shared" si="64"/>
        <v>0</v>
      </c>
      <c r="BX78" s="91">
        <f t="shared" si="65"/>
        <v>0</v>
      </c>
      <c r="BY78" s="91">
        <f t="shared" si="66"/>
        <v>0</v>
      </c>
      <c r="BZ78" s="91">
        <f t="shared" si="67"/>
        <v>0</v>
      </c>
      <c r="CA78" s="91">
        <f t="shared" si="68"/>
        <v>0</v>
      </c>
      <c r="CB78" s="91">
        <f t="shared" si="69"/>
        <v>0</v>
      </c>
      <c r="CC78" s="91">
        <f t="shared" si="70"/>
        <v>0</v>
      </c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</row>
    <row r="79" spans="1:115">
      <c r="A79" s="50" t="s">
        <v>322</v>
      </c>
      <c r="B79" s="91">
        <f t="shared" si="71"/>
        <v>2511.6</v>
      </c>
      <c r="C79" s="91">
        <f t="shared" si="55"/>
        <v>2511.6</v>
      </c>
      <c r="D79" s="91">
        <f>SUM(SUM!W90,SUM!AA90,SUM!AE90,SUM!AI90)</f>
        <v>0</v>
      </c>
      <c r="E79" s="91">
        <f>SUM(SUM!X90,SUM!AB90,SUM!AF90,SUM!AJ90)</f>
        <v>0</v>
      </c>
      <c r="F79" s="91">
        <f>+SUM(SUM!AY90,SUM!BD90,SUM!BN90,SUM!BS90,SUM!BI90)</f>
        <v>0</v>
      </c>
      <c r="G79" s="91">
        <f>+SUM(SUM!AZ90,SUM!BE90,SUM!BO90,SUM!BT90,SUM!BJ90)</f>
        <v>0</v>
      </c>
      <c r="H79" s="91">
        <f>+SUM(SUM!BA90,SUM!BF90,SUM!BP90,SUM!BU90,SUM!BK90)</f>
        <v>0</v>
      </c>
      <c r="I79" s="91">
        <f>+SUM(SUM!CG90,SUM!CK90,SUM!CO90)</f>
        <v>0</v>
      </c>
      <c r="J79" s="91">
        <f>+SUM(SUM!CH90,SUM!CL90,SUM!CP90)</f>
        <v>0</v>
      </c>
      <c r="K79" s="91">
        <f>SUM(SUM!DA90,SUM!DD90,SUM!DG90,SUM!DJ90,SUM!DM90)</f>
        <v>0</v>
      </c>
      <c r="L79" s="91">
        <f>+SUM(SUM!DP90,SUM!DV90,SUM!EB90,SUM!EH90,SUM!EN90)</f>
        <v>0</v>
      </c>
      <c r="M79" s="91">
        <f>+SUM(SUM!DQ90,SUM!DW90,SUM!EC90,SUM!EI90,SUM!EO90)</f>
        <v>0</v>
      </c>
      <c r="N79" s="91">
        <f>+SUM(SUM!DR90,SUM!DX90,SUM!ED90,SUM!EJ90,SUM!EP90)</f>
        <v>0</v>
      </c>
      <c r="O79" s="91">
        <f>+SUM(SUM!DS90,SUM!DY90,SUM!EE90,SUM!EK90,SUM!EQ90)</f>
        <v>0</v>
      </c>
      <c r="P79" s="91">
        <f>+SUM(SUM!EZ90,SUM!FD90,SUM!FH90,SUM!FL90)</f>
        <v>0</v>
      </c>
      <c r="Q79" s="91">
        <f>+SUM(SUM!FA90,SUM!FE90,SUM!FI90,SUM!FM90)</f>
        <v>0</v>
      </c>
      <c r="R79" s="91">
        <f>+SUM(SUM!FT90,SUM!FZ90,SUM!GF90)</f>
        <v>0</v>
      </c>
      <c r="S79" s="91">
        <f>+SUM(SUM!FU90,SUM!GA90,SUM!GG90)</f>
        <v>0</v>
      </c>
      <c r="T79" s="91">
        <f>+SUM(SUM!FV90,SUM!GB90,SUM!GH90)</f>
        <v>0</v>
      </c>
      <c r="U79" s="91">
        <f>+SUM(SUM!FW90,SUM!GC90,SUM!GI90)</f>
        <v>0</v>
      </c>
      <c r="V79" s="91">
        <f>+SUM(SUM!GV90,SUM!GY90,SUM!HB90,SUM!HE90,SUM!HH90)</f>
        <v>0</v>
      </c>
      <c r="W79" s="91">
        <f>+SUM(SUM!HS90,SUM!HW90,SUM!IA90,SUM!IE90,SUM!HO90)</f>
        <v>0</v>
      </c>
      <c r="X79" s="91">
        <f>+SUM(SUM!HP90,SUM!HT90,SUM!HX90,SUM!IB90,SUM!IF90)</f>
        <v>0</v>
      </c>
      <c r="Y79" s="91">
        <f>+SUM(SUM!IM90,SUM!IQ90,SUM!IU90,SUM!IY90,SUM!II90)</f>
        <v>0</v>
      </c>
      <c r="Z79" s="91">
        <f>+SUM(SUM!IN90,SUM!IR90,SUM!IV90,SUM!IZ90,SUM!IJ90)</f>
        <v>0</v>
      </c>
      <c r="AA79" s="91">
        <f>+SUM(SUM!JG90,SUM!JK90,SUM!JO90,SUM!JS90,SUM!JC90)</f>
        <v>0</v>
      </c>
      <c r="AB79" s="91">
        <f>+SUM(SUM!JH90,SUM!JL90,SUM!JP90,SUM!JT90,SUM!JD90)</f>
        <v>0</v>
      </c>
      <c r="AC79" s="91">
        <f>+SUM(SUM!KA90)</f>
        <v>0</v>
      </c>
      <c r="AD79" s="91">
        <f>+SUM(SUM!KB90)</f>
        <v>0</v>
      </c>
      <c r="AE79" s="91">
        <f>+SUM(SUM!KC90)</f>
        <v>0</v>
      </c>
      <c r="AF79" s="91">
        <f>SUM((SUM!KF90,SUM!KI90,SUM!KL90,SUM!KO90,SUM!KR90))</f>
        <v>452.4</v>
      </c>
      <c r="AG79" s="91">
        <f>SUM(SUM!KU90,SUM!KZ90,SUM!LE90,SUM!LJ90)</f>
        <v>312</v>
      </c>
      <c r="AH79" s="91">
        <f>SUM(SUM!KV90,SUM!LA90,SUM!LF90,SUM!LK90)</f>
        <v>312</v>
      </c>
      <c r="AI79" s="91">
        <f>SUM(SUM!KW90,SUM!LB90,SUM!LG90,SUM!LL90)</f>
        <v>312</v>
      </c>
      <c r="AJ79" s="91">
        <f>SUM(SUM!LO90,SUM!LT90,SUM!LY90,SUM!MD90,SUM!MI90,SUM!MN90,SUM!MS90)</f>
        <v>249.6</v>
      </c>
      <c r="AK79" s="91">
        <f>SUM(SUM!LP90,SUM!LU90,SUM!LZ90,SUM!ME90,SUM!MJ90,SUM!MO90,SUM!MT90)</f>
        <v>249.6</v>
      </c>
      <c r="AL79" s="91">
        <f>SUM(SUM!LQ90,SUM!LV90,SUM!MA90,SUM!MF90,SUM!MK90,SUM!MP90,SUM!MU90)</f>
        <v>249.6</v>
      </c>
      <c r="AM79" s="91">
        <f>SUM(SUM!MY90,SUM!NB90)</f>
        <v>374.4</v>
      </c>
      <c r="AN79" s="91"/>
      <c r="AO79" s="91">
        <f>+SUM(SUM!AM90,SUM!AQ90)</f>
        <v>0</v>
      </c>
      <c r="AP79" s="91">
        <f>+SUM(SUM!AN90,SUM!AR90)</f>
        <v>0</v>
      </c>
      <c r="AQ79" s="91">
        <f>+SUM!AU90</f>
        <v>0</v>
      </c>
      <c r="AR79" s="91">
        <f>+SUM!AV90</f>
        <v>0</v>
      </c>
      <c r="AS79" s="91">
        <f>+SUM!GR90</f>
        <v>0</v>
      </c>
      <c r="AT79" s="91">
        <f>+SUM!GS90</f>
        <v>0</v>
      </c>
      <c r="AU79" s="91">
        <f>+SUM(SUM!HK90)</f>
        <v>0</v>
      </c>
      <c r="AV79" s="91">
        <f>+SUM(SUM!HL90)</f>
        <v>0</v>
      </c>
      <c r="AW79" s="91">
        <f>+SUM(SUM!FP90)</f>
        <v>0</v>
      </c>
      <c r="AX79" s="91">
        <f>+SUM(SUM!FQ90)</f>
        <v>0</v>
      </c>
      <c r="AY79" s="91">
        <f>+SUM(SUM!GL90)</f>
        <v>0</v>
      </c>
      <c r="AZ79" s="91">
        <f>+SUM(SUM!GM90)</f>
        <v>0</v>
      </c>
      <c r="BA79" s="91">
        <f>+SUM(SUM!GN90)</f>
        <v>0</v>
      </c>
      <c r="BB79" s="91">
        <f>+SUM(SUM!GO90)</f>
        <v>0</v>
      </c>
      <c r="BC79" s="91">
        <f>+SUM(SUM!CS90,SUM!CW90)</f>
        <v>0</v>
      </c>
      <c r="BD79" s="91">
        <f>+SUM(SUM!CT90,SUM!CX90)</f>
        <v>0</v>
      </c>
      <c r="BE79" s="91">
        <f>+SUM(SUM!JW90)</f>
        <v>0</v>
      </c>
      <c r="BF79" s="91">
        <f>+SUM(SUM!JX90)</f>
        <v>0</v>
      </c>
      <c r="BG79" s="91">
        <f>+SUM(SUM!BX90,SUM!CB90)</f>
        <v>0</v>
      </c>
      <c r="BH79" s="91">
        <f>+SUM(SUM!BY90,SUM!CC90)</f>
        <v>0</v>
      </c>
      <c r="BI79" s="91">
        <f>+SUM(SUM!CD90)</f>
        <v>0</v>
      </c>
      <c r="BJ79" s="91">
        <f>+SUM(SUM!ET90)</f>
        <v>0</v>
      </c>
      <c r="BK79" s="91">
        <f>+SUM(SUM!EU90)</f>
        <v>0</v>
      </c>
      <c r="BL79" s="91">
        <f>+SUM(SUM!EV90)</f>
        <v>0</v>
      </c>
      <c r="BM79" s="91">
        <f>+SUM(SUM!EW90)</f>
        <v>0</v>
      </c>
      <c r="BN79" s="91"/>
      <c r="BO79" s="91">
        <f t="shared" si="56"/>
        <v>0</v>
      </c>
      <c r="BP79" s="91">
        <f t="shared" si="57"/>
        <v>0</v>
      </c>
      <c r="BQ79" s="91">
        <f t="shared" si="58"/>
        <v>0</v>
      </c>
      <c r="BR79" s="91">
        <f t="shared" si="59"/>
        <v>0</v>
      </c>
      <c r="BS79" s="91">
        <f t="shared" si="60"/>
        <v>0</v>
      </c>
      <c r="BT79" s="91">
        <f t="shared" si="61"/>
        <v>0</v>
      </c>
      <c r="BU79" s="91">
        <f t="shared" si="62"/>
        <v>0</v>
      </c>
      <c r="BV79" s="91">
        <f t="shared" si="63"/>
        <v>0</v>
      </c>
      <c r="BW79" s="91">
        <f t="shared" si="64"/>
        <v>0</v>
      </c>
      <c r="BX79" s="91">
        <f t="shared" si="65"/>
        <v>0</v>
      </c>
      <c r="BY79" s="91">
        <f t="shared" si="66"/>
        <v>0</v>
      </c>
      <c r="BZ79" s="91">
        <f t="shared" si="67"/>
        <v>0</v>
      </c>
      <c r="CA79" s="91">
        <f t="shared" si="68"/>
        <v>0</v>
      </c>
      <c r="CB79" s="91">
        <f t="shared" si="69"/>
        <v>0</v>
      </c>
      <c r="CC79" s="91">
        <f t="shared" si="70"/>
        <v>0</v>
      </c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</row>
    <row r="80" spans="1:115">
      <c r="A80" s="50" t="s">
        <v>323</v>
      </c>
      <c r="B80" s="91">
        <f t="shared" si="71"/>
        <v>2605.2000000000003</v>
      </c>
      <c r="C80" s="91">
        <f t="shared" si="55"/>
        <v>2605.2000000000003</v>
      </c>
      <c r="D80" s="91">
        <f>SUM(SUM!W91,SUM!AA91,SUM!AE91,SUM!AI91)</f>
        <v>0</v>
      </c>
      <c r="E80" s="91">
        <f>SUM(SUM!X91,SUM!AB91,SUM!AF91,SUM!AJ91)</f>
        <v>0</v>
      </c>
      <c r="F80" s="91">
        <f>+SUM(SUM!AY91,SUM!BD91,SUM!BN91,SUM!BS91,SUM!BI91)</f>
        <v>0</v>
      </c>
      <c r="G80" s="91">
        <f>+SUM(SUM!AZ91,SUM!BE91,SUM!BO91,SUM!BT91,SUM!BJ91)</f>
        <v>0</v>
      </c>
      <c r="H80" s="91">
        <f>+SUM(SUM!BA91,SUM!BF91,SUM!BP91,SUM!BU91,SUM!BK91)</f>
        <v>0</v>
      </c>
      <c r="I80" s="91">
        <f>+SUM(SUM!CG91,SUM!CK91,SUM!CO91)</f>
        <v>0</v>
      </c>
      <c r="J80" s="91">
        <f>+SUM(SUM!CH91,SUM!CL91,SUM!CP91)</f>
        <v>0</v>
      </c>
      <c r="K80" s="91">
        <f>SUM(SUM!DA91,SUM!DD91,SUM!DG91,SUM!DJ91,SUM!DM91)</f>
        <v>0</v>
      </c>
      <c r="L80" s="91">
        <f>+SUM(SUM!DP91,SUM!DV91,SUM!EB91,SUM!EH91,SUM!EN91)</f>
        <v>0</v>
      </c>
      <c r="M80" s="91">
        <f>+SUM(SUM!DQ91,SUM!DW91,SUM!EC91,SUM!EI91,SUM!EO91)</f>
        <v>0</v>
      </c>
      <c r="N80" s="91">
        <f>+SUM(SUM!DR91,SUM!DX91,SUM!ED91,SUM!EJ91,SUM!EP91)</f>
        <v>0</v>
      </c>
      <c r="O80" s="91">
        <f>+SUM(SUM!DS91,SUM!DY91,SUM!EE91,SUM!EK91,SUM!EQ91)</f>
        <v>0</v>
      </c>
      <c r="P80" s="91">
        <f>+SUM(SUM!EZ91,SUM!FD91,SUM!FH91,SUM!FL91)</f>
        <v>0</v>
      </c>
      <c r="Q80" s="91">
        <f>+SUM(SUM!FA91,SUM!FE91,SUM!FI91,SUM!FM91)</f>
        <v>0</v>
      </c>
      <c r="R80" s="91">
        <f>+SUM(SUM!FT91,SUM!FZ91,SUM!GF91)</f>
        <v>0</v>
      </c>
      <c r="S80" s="91">
        <f>+SUM(SUM!FU91,SUM!GA91,SUM!GG91)</f>
        <v>0</v>
      </c>
      <c r="T80" s="91">
        <f>+SUM(SUM!FV91,SUM!GB91,SUM!GH91)</f>
        <v>0</v>
      </c>
      <c r="U80" s="91">
        <f>+SUM(SUM!FW91,SUM!GC91,SUM!GI91)</f>
        <v>0</v>
      </c>
      <c r="V80" s="91">
        <f>+SUM(SUM!GV91,SUM!GY91,SUM!HB91,SUM!HE91,SUM!HH91)</f>
        <v>0</v>
      </c>
      <c r="W80" s="91">
        <f>+SUM(SUM!HS91,SUM!HW91,SUM!IA91,SUM!IE91,SUM!HO91)</f>
        <v>0</v>
      </c>
      <c r="X80" s="91">
        <f>+SUM(SUM!HP91,SUM!HT91,SUM!HX91,SUM!IB91,SUM!IF91)</f>
        <v>0</v>
      </c>
      <c r="Y80" s="91">
        <f>+SUM(SUM!IM91,SUM!IQ91,SUM!IU91,SUM!IY91,SUM!II91)</f>
        <v>0</v>
      </c>
      <c r="Z80" s="91">
        <f>+SUM(SUM!IN91,SUM!IR91,SUM!IV91,SUM!IZ91,SUM!IJ91)</f>
        <v>0</v>
      </c>
      <c r="AA80" s="91">
        <f>+SUM(SUM!JG91,SUM!JK91,SUM!JO91,SUM!JS91,SUM!JC91)</f>
        <v>0</v>
      </c>
      <c r="AB80" s="91">
        <f>+SUM(SUM!JH91,SUM!JL91,SUM!JP91,SUM!JT91,SUM!JD91)</f>
        <v>0</v>
      </c>
      <c r="AC80" s="91">
        <f>+SUM(SUM!KA91)</f>
        <v>0</v>
      </c>
      <c r="AD80" s="91">
        <f>+SUM(SUM!KB91)</f>
        <v>0</v>
      </c>
      <c r="AE80" s="91">
        <f>+SUM(SUM!KC91)</f>
        <v>0</v>
      </c>
      <c r="AF80" s="91">
        <f>SUM((SUM!KF91,SUM!KI91,SUM!KL91,SUM!KO91,SUM!KR91))</f>
        <v>452.4</v>
      </c>
      <c r="AG80" s="91">
        <f>SUM(SUM!KU91,SUM!KZ91,SUM!LE91,SUM!LJ91)</f>
        <v>312</v>
      </c>
      <c r="AH80" s="91">
        <f>SUM(SUM!KV91,SUM!LA91,SUM!LF91,SUM!LK91)</f>
        <v>312</v>
      </c>
      <c r="AI80" s="91">
        <f>SUM(SUM!KW91,SUM!LB91,SUM!LG91,SUM!LL91)</f>
        <v>312</v>
      </c>
      <c r="AJ80" s="91">
        <f>SUM(SUM!LO91,SUM!LT91,SUM!LY91,SUM!MD91,SUM!MI91,SUM!MN91,SUM!MS91)</f>
        <v>280.8</v>
      </c>
      <c r="AK80" s="91">
        <f>SUM(SUM!LP91,SUM!LU91,SUM!LZ91,SUM!ME91,SUM!MJ91,SUM!MO91,SUM!MT91)</f>
        <v>280.8</v>
      </c>
      <c r="AL80" s="91">
        <f>SUM(SUM!LQ91,SUM!LV91,SUM!MA91,SUM!MF91,SUM!MK91,SUM!MP91,SUM!MU91)</f>
        <v>280.8</v>
      </c>
      <c r="AM80" s="91">
        <f>SUM(SUM!MY91,SUM!NB91)</f>
        <v>374.4</v>
      </c>
      <c r="AN80" s="91"/>
      <c r="AO80" s="91">
        <f>+SUM(SUM!AM91,SUM!AQ91)</f>
        <v>0</v>
      </c>
      <c r="AP80" s="91">
        <f>+SUM(SUM!AN91,SUM!AR91)</f>
        <v>0</v>
      </c>
      <c r="AQ80" s="91">
        <f>+SUM!AU91</f>
        <v>0</v>
      </c>
      <c r="AR80" s="91">
        <f>+SUM!AV91</f>
        <v>0</v>
      </c>
      <c r="AS80" s="91">
        <f>+SUM!GR91</f>
        <v>0</v>
      </c>
      <c r="AT80" s="91">
        <f>+SUM!GS91</f>
        <v>0</v>
      </c>
      <c r="AU80" s="91">
        <f>+SUM(SUM!HK91)</f>
        <v>0</v>
      </c>
      <c r="AV80" s="91">
        <f>+SUM(SUM!HL91)</f>
        <v>0</v>
      </c>
      <c r="AW80" s="91">
        <f>+SUM(SUM!FP91)</f>
        <v>0</v>
      </c>
      <c r="AX80" s="91">
        <f>+SUM(SUM!FQ91)</f>
        <v>0</v>
      </c>
      <c r="AY80" s="91">
        <f>+SUM(SUM!GL91)</f>
        <v>0</v>
      </c>
      <c r="AZ80" s="91">
        <f>+SUM(SUM!GM91)</f>
        <v>0</v>
      </c>
      <c r="BA80" s="91">
        <f>+SUM(SUM!GN91)</f>
        <v>0</v>
      </c>
      <c r="BB80" s="91">
        <f>+SUM(SUM!GO91)</f>
        <v>0</v>
      </c>
      <c r="BC80" s="91">
        <f>+SUM(SUM!CS91,SUM!CW91)</f>
        <v>0</v>
      </c>
      <c r="BD80" s="91">
        <f>+SUM(SUM!CT91,SUM!CX91)</f>
        <v>0</v>
      </c>
      <c r="BE80" s="91">
        <f>+SUM(SUM!JW91)</f>
        <v>0</v>
      </c>
      <c r="BF80" s="91">
        <f>+SUM(SUM!JX91)</f>
        <v>0</v>
      </c>
      <c r="BG80" s="91">
        <f>+SUM(SUM!BX91,SUM!CB91)</f>
        <v>0</v>
      </c>
      <c r="BH80" s="91">
        <f>+SUM(SUM!BY91,SUM!CC91)</f>
        <v>0</v>
      </c>
      <c r="BI80" s="91">
        <f>+SUM(SUM!CD91)</f>
        <v>0</v>
      </c>
      <c r="BJ80" s="91">
        <f>+SUM(SUM!ET91)</f>
        <v>0</v>
      </c>
      <c r="BK80" s="91">
        <f>+SUM(SUM!EU91)</f>
        <v>0</v>
      </c>
      <c r="BL80" s="91">
        <f>+SUM(SUM!EV91)</f>
        <v>0</v>
      </c>
      <c r="BM80" s="91">
        <f>+SUM(SUM!EW91)</f>
        <v>0</v>
      </c>
      <c r="BN80" s="91"/>
      <c r="BO80" s="91">
        <f t="shared" si="56"/>
        <v>0</v>
      </c>
      <c r="BP80" s="91">
        <f t="shared" si="57"/>
        <v>0</v>
      </c>
      <c r="BQ80" s="91">
        <f t="shared" si="58"/>
        <v>0</v>
      </c>
      <c r="BR80" s="91">
        <f t="shared" si="59"/>
        <v>0</v>
      </c>
      <c r="BS80" s="91">
        <f t="shared" si="60"/>
        <v>0</v>
      </c>
      <c r="BT80" s="91">
        <f t="shared" si="61"/>
        <v>0</v>
      </c>
      <c r="BU80" s="91">
        <f t="shared" si="62"/>
        <v>0</v>
      </c>
      <c r="BV80" s="91">
        <f t="shared" si="63"/>
        <v>0</v>
      </c>
      <c r="BW80" s="91">
        <f t="shared" si="64"/>
        <v>0</v>
      </c>
      <c r="BX80" s="91">
        <f t="shared" si="65"/>
        <v>0</v>
      </c>
      <c r="BY80" s="91">
        <f t="shared" si="66"/>
        <v>0</v>
      </c>
      <c r="BZ80" s="91">
        <f t="shared" si="67"/>
        <v>0</v>
      </c>
      <c r="CA80" s="91">
        <f t="shared" si="68"/>
        <v>0</v>
      </c>
      <c r="CB80" s="91">
        <f t="shared" si="69"/>
        <v>0</v>
      </c>
      <c r="CC80" s="91">
        <f t="shared" si="70"/>
        <v>0</v>
      </c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</row>
    <row r="81" spans="1:115" ht="16.5" customHeight="1">
      <c r="A81" s="50" t="s">
        <v>324</v>
      </c>
      <c r="B81" s="91">
        <f t="shared" si="71"/>
        <v>2527.1999999999998</v>
      </c>
      <c r="C81" s="91">
        <f t="shared" si="55"/>
        <v>2527.1999999999998</v>
      </c>
      <c r="D81" s="91">
        <f>SUM(SUM!W92,SUM!AA92,SUM!AE92,SUM!AI92)</f>
        <v>0</v>
      </c>
      <c r="E81" s="91">
        <f>SUM(SUM!X92,SUM!AB92,SUM!AF92,SUM!AJ92)</f>
        <v>0</v>
      </c>
      <c r="F81" s="91">
        <f>+SUM(SUM!AY92,SUM!BD92,SUM!BN92,SUM!BS92,SUM!BI92)</f>
        <v>0</v>
      </c>
      <c r="G81" s="91">
        <f>+SUM(SUM!AZ92,SUM!BE92,SUM!BO92,SUM!BT92,SUM!BJ92)</f>
        <v>0</v>
      </c>
      <c r="H81" s="91">
        <f>+SUM(SUM!BA92,SUM!BF92,SUM!BP92,SUM!BU92,SUM!BK92)</f>
        <v>0</v>
      </c>
      <c r="I81" s="91">
        <f>+SUM(SUM!CG92,SUM!CK92,SUM!CO92)</f>
        <v>0</v>
      </c>
      <c r="J81" s="91">
        <f>+SUM(SUM!CH92,SUM!CL92,SUM!CP92)</f>
        <v>0</v>
      </c>
      <c r="K81" s="91">
        <f>SUM(SUM!DA92,SUM!DD92,SUM!DG92,SUM!DJ92,SUM!DM92)</f>
        <v>0</v>
      </c>
      <c r="L81" s="91">
        <f>+SUM(SUM!DP92,SUM!DV92,SUM!EB92,SUM!EH92,SUM!EN92)</f>
        <v>0</v>
      </c>
      <c r="M81" s="91">
        <f>+SUM(SUM!DQ92,SUM!DW92,SUM!EC92,SUM!EI92,SUM!EO92)</f>
        <v>0</v>
      </c>
      <c r="N81" s="91">
        <f>+SUM(SUM!DR92,SUM!DX92,SUM!ED92,SUM!EJ92,SUM!EP92)</f>
        <v>0</v>
      </c>
      <c r="O81" s="91">
        <f>+SUM(SUM!DS92,SUM!DY92,SUM!EE92,SUM!EK92,SUM!EQ92)</f>
        <v>0</v>
      </c>
      <c r="P81" s="91">
        <f>+SUM(SUM!EZ92,SUM!FD92,SUM!FH92,SUM!FL92)</f>
        <v>0</v>
      </c>
      <c r="Q81" s="91">
        <f>+SUM(SUM!FA92,SUM!FE92,SUM!FI92,SUM!FM92)</f>
        <v>0</v>
      </c>
      <c r="R81" s="91">
        <f>+SUM(SUM!FT92,SUM!FZ92,SUM!GF92)</f>
        <v>0</v>
      </c>
      <c r="S81" s="91">
        <f>+SUM(SUM!FU92,SUM!GA92,SUM!GG92)</f>
        <v>0</v>
      </c>
      <c r="T81" s="91">
        <f>+SUM(SUM!FV92,SUM!GB92,SUM!GH92)</f>
        <v>0</v>
      </c>
      <c r="U81" s="91">
        <f>+SUM(SUM!FW92,SUM!GC92,SUM!GI92)</f>
        <v>0</v>
      </c>
      <c r="V81" s="91">
        <f>+SUM(SUM!GV92,SUM!GY92,SUM!HB92,SUM!HE92,SUM!HH92)</f>
        <v>0</v>
      </c>
      <c r="W81" s="91">
        <f>+SUM(SUM!HS92,SUM!HW92,SUM!IA92,SUM!IE92,SUM!HO92)</f>
        <v>0</v>
      </c>
      <c r="X81" s="91">
        <f>+SUM(SUM!HP92,SUM!HT92,SUM!HX92,SUM!IB92,SUM!IF92)</f>
        <v>0</v>
      </c>
      <c r="Y81" s="91">
        <f>+SUM(SUM!IM92,SUM!IQ92,SUM!IU92,SUM!IY92,SUM!II92)</f>
        <v>0</v>
      </c>
      <c r="Z81" s="91">
        <f>+SUM(SUM!IN92,SUM!IR92,SUM!IV92,SUM!IZ92,SUM!IJ92)</f>
        <v>0</v>
      </c>
      <c r="AA81" s="91">
        <f>+SUM(SUM!JG92,SUM!JK92,SUM!JO92,SUM!JS92,SUM!JC92)</f>
        <v>0</v>
      </c>
      <c r="AB81" s="91">
        <f>+SUM(SUM!JH92,SUM!JL92,SUM!JP92,SUM!JT92,SUM!JD92)</f>
        <v>0</v>
      </c>
      <c r="AC81" s="91">
        <f>+SUM(SUM!KA92)</f>
        <v>0</v>
      </c>
      <c r="AD81" s="91">
        <f>+SUM(SUM!KB92)</f>
        <v>0</v>
      </c>
      <c r="AE81" s="91">
        <f>+SUM(SUM!KC92)</f>
        <v>0</v>
      </c>
      <c r="AF81" s="91">
        <f>SUM((SUM!KF92,SUM!KI92,SUM!KL92,SUM!KO92,SUM!KR92))</f>
        <v>374.4</v>
      </c>
      <c r="AG81" s="91">
        <f>SUM(SUM!KU92,SUM!KZ92,SUM!LE92,SUM!LJ92)</f>
        <v>312</v>
      </c>
      <c r="AH81" s="91">
        <f>SUM(SUM!KV92,SUM!LA92,SUM!LF92,SUM!LK92)</f>
        <v>312</v>
      </c>
      <c r="AI81" s="91">
        <f>SUM(SUM!KW92,SUM!LB92,SUM!LG92,SUM!LL92)</f>
        <v>312</v>
      </c>
      <c r="AJ81" s="91">
        <f>SUM(SUM!LO92,SUM!LT92,SUM!LY92,SUM!MD92,SUM!MI92,SUM!MN92,SUM!MS92)</f>
        <v>327.60000000000002</v>
      </c>
      <c r="AK81" s="91">
        <f>SUM(SUM!LP92,SUM!LU92,SUM!LZ92,SUM!ME92,SUM!MJ92,SUM!MO92,SUM!MT92)</f>
        <v>327.60000000000002</v>
      </c>
      <c r="AL81" s="91">
        <f>SUM(SUM!LQ92,SUM!LV92,SUM!MA92,SUM!MF92,SUM!MK92,SUM!MP92,SUM!MU92)</f>
        <v>327.60000000000002</v>
      </c>
      <c r="AM81" s="91">
        <f>SUM(SUM!MY92,SUM!NB92)</f>
        <v>234</v>
      </c>
      <c r="AN81" s="91"/>
      <c r="AO81" s="91">
        <f>+SUM(SUM!AM92,SUM!AQ92)</f>
        <v>0</v>
      </c>
      <c r="AP81" s="91">
        <f>+SUM(SUM!AN92,SUM!AR92)</f>
        <v>0</v>
      </c>
      <c r="AQ81" s="91">
        <f>+SUM!AU92</f>
        <v>0</v>
      </c>
      <c r="AR81" s="91">
        <f>+SUM!AV92</f>
        <v>0</v>
      </c>
      <c r="AS81" s="91">
        <f>+SUM!GR92</f>
        <v>0</v>
      </c>
      <c r="AT81" s="91">
        <f>+SUM!GS92</f>
        <v>0</v>
      </c>
      <c r="AU81" s="91">
        <f>+SUM(SUM!HK92)</f>
        <v>0</v>
      </c>
      <c r="AV81" s="91">
        <f>+SUM(SUM!HL92)</f>
        <v>0</v>
      </c>
      <c r="AW81" s="91">
        <f>+SUM(SUM!FP92)</f>
        <v>0</v>
      </c>
      <c r="AX81" s="91">
        <f>+SUM(SUM!FQ92)</f>
        <v>0</v>
      </c>
      <c r="AY81" s="91">
        <f>+SUM(SUM!GL92)</f>
        <v>0</v>
      </c>
      <c r="AZ81" s="91">
        <f>+SUM(SUM!GM92)</f>
        <v>0</v>
      </c>
      <c r="BA81" s="91">
        <f>+SUM(SUM!GN92)</f>
        <v>0</v>
      </c>
      <c r="BB81" s="91">
        <f>+SUM(SUM!GO92)</f>
        <v>0</v>
      </c>
      <c r="BC81" s="91">
        <f>+SUM(SUM!CS92,SUM!CW92)</f>
        <v>0</v>
      </c>
      <c r="BD81" s="91">
        <f>+SUM(SUM!CT92,SUM!CX92)</f>
        <v>0</v>
      </c>
      <c r="BE81" s="91">
        <f>+SUM(SUM!JW92)</f>
        <v>0</v>
      </c>
      <c r="BF81" s="91">
        <f>+SUM(SUM!JX92)</f>
        <v>0</v>
      </c>
      <c r="BG81" s="91">
        <f>+SUM(SUM!BX92,SUM!CB92)</f>
        <v>0</v>
      </c>
      <c r="BH81" s="91">
        <f>+SUM(SUM!BY92,SUM!CC92)</f>
        <v>0</v>
      </c>
      <c r="BI81" s="91">
        <f>+SUM(SUM!CD92)</f>
        <v>0</v>
      </c>
      <c r="BJ81" s="91">
        <f>+SUM(SUM!ET92)</f>
        <v>0</v>
      </c>
      <c r="BK81" s="91">
        <f>+SUM(SUM!EU92)</f>
        <v>0</v>
      </c>
      <c r="BL81" s="91">
        <f>+SUM(SUM!EV92)</f>
        <v>0</v>
      </c>
      <c r="BM81" s="91">
        <f>+SUM(SUM!EW92)</f>
        <v>0</v>
      </c>
      <c r="BN81" s="91"/>
      <c r="BO81" s="91">
        <f t="shared" si="56"/>
        <v>0</v>
      </c>
      <c r="BP81" s="91">
        <f t="shared" si="57"/>
        <v>0</v>
      </c>
      <c r="BQ81" s="91">
        <f t="shared" si="58"/>
        <v>0</v>
      </c>
      <c r="BR81" s="91">
        <f t="shared" si="59"/>
        <v>0</v>
      </c>
      <c r="BS81" s="91">
        <f t="shared" si="60"/>
        <v>0</v>
      </c>
      <c r="BT81" s="91">
        <f t="shared" si="61"/>
        <v>0</v>
      </c>
      <c r="BU81" s="91">
        <f t="shared" si="62"/>
        <v>0</v>
      </c>
      <c r="BV81" s="91">
        <f t="shared" si="63"/>
        <v>0</v>
      </c>
      <c r="BW81" s="91">
        <f t="shared" si="64"/>
        <v>0</v>
      </c>
      <c r="BX81" s="91">
        <f t="shared" si="65"/>
        <v>0</v>
      </c>
      <c r="BY81" s="91">
        <f t="shared" si="66"/>
        <v>0</v>
      </c>
      <c r="BZ81" s="91">
        <f t="shared" si="67"/>
        <v>0</v>
      </c>
      <c r="CA81" s="91">
        <f t="shared" si="68"/>
        <v>0</v>
      </c>
      <c r="CB81" s="91">
        <f t="shared" si="69"/>
        <v>0</v>
      </c>
      <c r="CC81" s="91">
        <f t="shared" si="70"/>
        <v>0</v>
      </c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</row>
    <row r="82" spans="1:115">
      <c r="A82" s="50" t="s">
        <v>325</v>
      </c>
      <c r="B82" s="91">
        <f t="shared" si="71"/>
        <v>2418</v>
      </c>
      <c r="C82" s="91">
        <f t="shared" si="55"/>
        <v>2418</v>
      </c>
      <c r="D82" s="91">
        <f>SUM(SUM!W93,SUM!AA93,SUM!AE93,SUM!AI93)</f>
        <v>0</v>
      </c>
      <c r="E82" s="91">
        <f>SUM(SUM!X93,SUM!AB93,SUM!AF93,SUM!AJ93)</f>
        <v>0</v>
      </c>
      <c r="F82" s="91">
        <f>+SUM(SUM!AY93,SUM!BD93,SUM!BN93,SUM!BS93,SUM!BI93)</f>
        <v>0</v>
      </c>
      <c r="G82" s="91">
        <f>+SUM(SUM!AZ93,SUM!BE93,SUM!BO93,SUM!BT93,SUM!BJ93)</f>
        <v>0</v>
      </c>
      <c r="H82" s="91">
        <f>+SUM(SUM!BA93,SUM!BF93,SUM!BP93,SUM!BU93,SUM!BK93)</f>
        <v>0</v>
      </c>
      <c r="I82" s="91">
        <f>+SUM(SUM!CG93,SUM!CK93,SUM!CO93)</f>
        <v>0</v>
      </c>
      <c r="J82" s="91">
        <f>+SUM(SUM!CH93,SUM!CL93,SUM!CP93)</f>
        <v>0</v>
      </c>
      <c r="K82" s="91">
        <f>SUM(SUM!DA93,SUM!DD93,SUM!DG93,SUM!DJ93,SUM!DM93)</f>
        <v>0</v>
      </c>
      <c r="L82" s="91">
        <f>+SUM(SUM!DP93,SUM!DV93,SUM!EB93,SUM!EH93,SUM!EN93)</f>
        <v>0</v>
      </c>
      <c r="M82" s="91">
        <f>+SUM(SUM!DQ93,SUM!DW93,SUM!EC93,SUM!EI93,SUM!EO93)</f>
        <v>0</v>
      </c>
      <c r="N82" s="91">
        <f>+SUM(SUM!DR93,SUM!DX93,SUM!ED93,SUM!EJ93,SUM!EP93)</f>
        <v>0</v>
      </c>
      <c r="O82" s="91">
        <f>+SUM(SUM!DS93,SUM!DY93,SUM!EE93,SUM!EK93,SUM!EQ93)</f>
        <v>0</v>
      </c>
      <c r="P82" s="91">
        <f>+SUM(SUM!EZ93,SUM!FD93,SUM!FH93,SUM!FL93)</f>
        <v>0</v>
      </c>
      <c r="Q82" s="91">
        <f>+SUM(SUM!FA93,SUM!FE93,SUM!FI93,SUM!FM93)</f>
        <v>0</v>
      </c>
      <c r="R82" s="91">
        <f>+SUM(SUM!FT93,SUM!FZ93,SUM!GF93)</f>
        <v>0</v>
      </c>
      <c r="S82" s="91">
        <f>+SUM(SUM!FU93,SUM!GA93,SUM!GG93)</f>
        <v>0</v>
      </c>
      <c r="T82" s="91">
        <f>+SUM(SUM!FV93,SUM!GB93,SUM!GH93)</f>
        <v>0</v>
      </c>
      <c r="U82" s="91">
        <f>+SUM(SUM!FW93,SUM!GC93,SUM!GI93)</f>
        <v>0</v>
      </c>
      <c r="V82" s="91">
        <f>+SUM(SUM!GV93,SUM!GY93,SUM!HB93,SUM!HE93,SUM!HH93)</f>
        <v>0</v>
      </c>
      <c r="W82" s="91">
        <f>+SUM(SUM!HS93,SUM!HW93,SUM!IA93,SUM!IE93,SUM!HO93)</f>
        <v>0</v>
      </c>
      <c r="X82" s="91">
        <f>+SUM(SUM!HP93,SUM!HT93,SUM!HX93,SUM!IB93,SUM!IF93)</f>
        <v>0</v>
      </c>
      <c r="Y82" s="91">
        <f>+SUM(SUM!IM93,SUM!IQ93,SUM!IU93,SUM!IY93,SUM!II93)</f>
        <v>0</v>
      </c>
      <c r="Z82" s="91">
        <f>+SUM(SUM!IN93,SUM!IR93,SUM!IV93,SUM!IZ93,SUM!IJ93)</f>
        <v>0</v>
      </c>
      <c r="AA82" s="91">
        <f>+SUM(SUM!JG93,SUM!JK93,SUM!JO93,SUM!JS93,SUM!JC93)</f>
        <v>0</v>
      </c>
      <c r="AB82" s="91">
        <f>+SUM(SUM!JH93,SUM!JL93,SUM!JP93,SUM!JT93,SUM!JD93)</f>
        <v>0</v>
      </c>
      <c r="AC82" s="91">
        <f>+SUM(SUM!KA93)</f>
        <v>0</v>
      </c>
      <c r="AD82" s="91">
        <f>+SUM(SUM!KB93)</f>
        <v>0</v>
      </c>
      <c r="AE82" s="91">
        <f>+SUM(SUM!KC93)</f>
        <v>0</v>
      </c>
      <c r="AF82" s="91">
        <f>SUM((SUM!KF93,SUM!KI93,SUM!KL93,SUM!KO93,SUM!KR93))</f>
        <v>452.4</v>
      </c>
      <c r="AG82" s="91">
        <f>SUM(SUM!KU93,SUM!KZ93,SUM!LE93,SUM!LJ93)</f>
        <v>312</v>
      </c>
      <c r="AH82" s="91">
        <f>SUM(SUM!KV93,SUM!LA93,SUM!LF93,SUM!LK93)</f>
        <v>312</v>
      </c>
      <c r="AI82" s="91">
        <f>SUM(SUM!KW93,SUM!LB93,SUM!LG93,SUM!LL93)</f>
        <v>312</v>
      </c>
      <c r="AJ82" s="91">
        <f>SUM(SUM!LO93,SUM!LT93,SUM!LY93,SUM!MD93,SUM!MI93,SUM!MN93,SUM!MS93)</f>
        <v>343.2</v>
      </c>
      <c r="AK82" s="91">
        <f>SUM(SUM!LP93,SUM!LU93,SUM!LZ93,SUM!ME93,SUM!MJ93,SUM!MO93,SUM!MT93)</f>
        <v>343.2</v>
      </c>
      <c r="AL82" s="91">
        <f>SUM(SUM!LQ93,SUM!LV93,SUM!MA93,SUM!MF93,SUM!MK93,SUM!MP93,SUM!MU93)</f>
        <v>343.2</v>
      </c>
      <c r="AM82" s="91">
        <f>SUM(SUM!MY93,SUM!NB93)</f>
        <v>0</v>
      </c>
      <c r="AN82" s="91"/>
      <c r="AO82" s="91">
        <f>+SUM(SUM!AM93,SUM!AQ93)</f>
        <v>0</v>
      </c>
      <c r="AP82" s="91">
        <f>+SUM(SUM!AN93,SUM!AR93)</f>
        <v>0</v>
      </c>
      <c r="AQ82" s="91">
        <f>+SUM!AU93</f>
        <v>0</v>
      </c>
      <c r="AR82" s="91">
        <f>+SUM!AV93</f>
        <v>0</v>
      </c>
      <c r="AS82" s="91">
        <f>+SUM!GR93</f>
        <v>0</v>
      </c>
      <c r="AT82" s="91">
        <f>+SUM!GS93</f>
        <v>0</v>
      </c>
      <c r="AU82" s="91">
        <f>+SUM(SUM!HK93)</f>
        <v>0</v>
      </c>
      <c r="AV82" s="91">
        <f>+SUM(SUM!HL93)</f>
        <v>0</v>
      </c>
      <c r="AW82" s="91">
        <f>+SUM(SUM!FP93)</f>
        <v>0</v>
      </c>
      <c r="AX82" s="91">
        <f>+SUM(SUM!FQ93)</f>
        <v>0</v>
      </c>
      <c r="AY82" s="91">
        <f>+SUM(SUM!GL93)</f>
        <v>0</v>
      </c>
      <c r="AZ82" s="91">
        <f>+SUM(SUM!GM93)</f>
        <v>0</v>
      </c>
      <c r="BA82" s="91">
        <f>+SUM(SUM!GN93)</f>
        <v>0</v>
      </c>
      <c r="BB82" s="91">
        <f>+SUM(SUM!GO93)</f>
        <v>0</v>
      </c>
      <c r="BC82" s="91">
        <f>+SUM(SUM!CS93,SUM!CW93)</f>
        <v>0</v>
      </c>
      <c r="BD82" s="91">
        <f>+SUM(SUM!CT93,SUM!CX93)</f>
        <v>0</v>
      </c>
      <c r="BE82" s="91">
        <f>+SUM(SUM!JW93)</f>
        <v>0</v>
      </c>
      <c r="BF82" s="91">
        <f>+SUM(SUM!JX93)</f>
        <v>0</v>
      </c>
      <c r="BG82" s="91">
        <f>+SUM(SUM!BX93,SUM!CB93)</f>
        <v>0</v>
      </c>
      <c r="BH82" s="91">
        <f>+SUM(SUM!BY93,SUM!CC93)</f>
        <v>0</v>
      </c>
      <c r="BI82" s="91">
        <f>+SUM(SUM!CD93)</f>
        <v>0</v>
      </c>
      <c r="BJ82" s="91">
        <f>+SUM(SUM!ET93)</f>
        <v>0</v>
      </c>
      <c r="BK82" s="91">
        <f>+SUM(SUM!EU93)</f>
        <v>0</v>
      </c>
      <c r="BL82" s="91">
        <f>+SUM(SUM!EV93)</f>
        <v>0</v>
      </c>
      <c r="BM82" s="91">
        <f>+SUM(SUM!EW93)</f>
        <v>0</v>
      </c>
      <c r="BN82" s="91"/>
      <c r="BO82" s="91">
        <f t="shared" si="56"/>
        <v>0</v>
      </c>
      <c r="BP82" s="91">
        <f t="shared" si="57"/>
        <v>0</v>
      </c>
      <c r="BQ82" s="91">
        <f t="shared" si="58"/>
        <v>0</v>
      </c>
      <c r="BR82" s="91">
        <f t="shared" si="59"/>
        <v>0</v>
      </c>
      <c r="BS82" s="91">
        <f t="shared" si="60"/>
        <v>0</v>
      </c>
      <c r="BT82" s="91">
        <f t="shared" si="61"/>
        <v>0</v>
      </c>
      <c r="BU82" s="91">
        <f t="shared" si="62"/>
        <v>0</v>
      </c>
      <c r="BV82" s="91">
        <f t="shared" si="63"/>
        <v>0</v>
      </c>
      <c r="BW82" s="91">
        <f t="shared" si="64"/>
        <v>0</v>
      </c>
      <c r="BX82" s="91">
        <f t="shared" si="65"/>
        <v>0</v>
      </c>
      <c r="BY82" s="91">
        <f t="shared" si="66"/>
        <v>0</v>
      </c>
      <c r="BZ82" s="91">
        <f t="shared" si="67"/>
        <v>0</v>
      </c>
      <c r="CA82" s="91">
        <f t="shared" si="68"/>
        <v>0</v>
      </c>
      <c r="CB82" s="91">
        <f t="shared" si="69"/>
        <v>0</v>
      </c>
      <c r="CC82" s="91">
        <f t="shared" si="70"/>
        <v>0</v>
      </c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</row>
    <row r="83" spans="1:115">
      <c r="A83" s="50" t="s">
        <v>326</v>
      </c>
      <c r="B83" s="91">
        <f t="shared" si="71"/>
        <v>2371.8000000000002</v>
      </c>
      <c r="C83" s="91">
        <f t="shared" si="55"/>
        <v>2371.8000000000002</v>
      </c>
      <c r="D83" s="91">
        <f>SUM(SUM!W94,SUM!AA94,SUM!AE94,SUM!AI94)</f>
        <v>0</v>
      </c>
      <c r="E83" s="91">
        <f>SUM(SUM!X94,SUM!AB94,SUM!AF94,SUM!AJ94)</f>
        <v>0</v>
      </c>
      <c r="F83" s="91">
        <f>+SUM(SUM!AY94,SUM!BD94,SUM!BN94,SUM!BS94,SUM!BI94)</f>
        <v>0</v>
      </c>
      <c r="G83" s="91">
        <f>+SUM(SUM!AZ94,SUM!BE94,SUM!BO94,SUM!BT94,SUM!BJ94)</f>
        <v>0</v>
      </c>
      <c r="H83" s="91">
        <f>+SUM(SUM!BA94,SUM!BF94,SUM!BP94,SUM!BU94,SUM!BK94)</f>
        <v>0</v>
      </c>
      <c r="I83" s="91">
        <f>+SUM(SUM!CG94,SUM!CK94,SUM!CO94)</f>
        <v>0</v>
      </c>
      <c r="J83" s="91">
        <f>+SUM(SUM!CH94,SUM!CL94,SUM!CP94)</f>
        <v>0</v>
      </c>
      <c r="K83" s="91">
        <f>SUM(SUM!DA94,SUM!DD94,SUM!DG94,SUM!DJ94,SUM!DM94)</f>
        <v>0</v>
      </c>
      <c r="L83" s="91">
        <f>+SUM(SUM!DP94,SUM!DV94,SUM!EB94,SUM!EH94,SUM!EN94)</f>
        <v>0</v>
      </c>
      <c r="M83" s="91">
        <f>+SUM(SUM!DQ94,SUM!DW94,SUM!EC94,SUM!EI94,SUM!EO94)</f>
        <v>0</v>
      </c>
      <c r="N83" s="91">
        <f>+SUM(SUM!DR94,SUM!DX94,SUM!ED94,SUM!EJ94,SUM!EP94)</f>
        <v>0</v>
      </c>
      <c r="O83" s="91">
        <f>+SUM(SUM!DS94,SUM!DY94,SUM!EE94,SUM!EK94,SUM!EQ94)</f>
        <v>0</v>
      </c>
      <c r="P83" s="91">
        <f>+SUM(SUM!EZ94,SUM!FD94,SUM!FH94,SUM!FL94)</f>
        <v>0</v>
      </c>
      <c r="Q83" s="91">
        <f>+SUM(SUM!FA94,SUM!FE94,SUM!FI94,SUM!FM94)</f>
        <v>0</v>
      </c>
      <c r="R83" s="91">
        <f>+SUM(SUM!FT94,SUM!FZ94,SUM!GF94)</f>
        <v>0</v>
      </c>
      <c r="S83" s="91">
        <f>+SUM(SUM!FU94,SUM!GA94,SUM!GG94)</f>
        <v>0</v>
      </c>
      <c r="T83" s="91">
        <f>+SUM(SUM!FV94,SUM!GB94,SUM!GH94)</f>
        <v>0</v>
      </c>
      <c r="U83" s="91">
        <f>+SUM(SUM!FW94,SUM!GC94,SUM!GI94)</f>
        <v>0</v>
      </c>
      <c r="V83" s="91">
        <f>+SUM(SUM!GV94,SUM!GY94,SUM!HB94,SUM!HE94,SUM!HH94)</f>
        <v>0</v>
      </c>
      <c r="W83" s="91">
        <f>+SUM(SUM!HS94,SUM!HW94,SUM!IA94,SUM!IE94,SUM!HO94)</f>
        <v>0</v>
      </c>
      <c r="X83" s="91">
        <f>+SUM(SUM!HP94,SUM!HT94,SUM!HX94,SUM!IB94,SUM!IF94)</f>
        <v>0</v>
      </c>
      <c r="Y83" s="91">
        <f>+SUM(SUM!IM94,SUM!IQ94,SUM!IU94,SUM!IY94,SUM!II94)</f>
        <v>0</v>
      </c>
      <c r="Z83" s="91">
        <f>+SUM(SUM!IN94,SUM!IR94,SUM!IV94,SUM!IZ94,SUM!IJ94)</f>
        <v>0</v>
      </c>
      <c r="AA83" s="91">
        <f>+SUM(SUM!JG94,SUM!JK94,SUM!JO94,SUM!JS94,SUM!JC94)</f>
        <v>0</v>
      </c>
      <c r="AB83" s="91">
        <f>+SUM(SUM!JH94,SUM!JL94,SUM!JP94,SUM!JT94,SUM!JD94)</f>
        <v>0</v>
      </c>
      <c r="AC83" s="91">
        <f>+SUM(SUM!KA94)</f>
        <v>0</v>
      </c>
      <c r="AD83" s="91">
        <f>+SUM(SUM!KB94)</f>
        <v>0</v>
      </c>
      <c r="AE83" s="91">
        <f>+SUM(SUM!KC94)</f>
        <v>0</v>
      </c>
      <c r="AF83" s="91">
        <f>SUM((SUM!KF94,SUM!KI94,SUM!KL94,SUM!KO94,SUM!KR94))</f>
        <v>452.4</v>
      </c>
      <c r="AG83" s="91">
        <f>SUM(SUM!KU94,SUM!KZ94,SUM!LE94,SUM!LJ94)</f>
        <v>312</v>
      </c>
      <c r="AH83" s="91">
        <f>SUM(SUM!KV94,SUM!LA94,SUM!LF94,SUM!LK94)</f>
        <v>312</v>
      </c>
      <c r="AI83" s="91">
        <f>SUM(SUM!KW94,SUM!LB94,SUM!LG94,SUM!LL94)</f>
        <v>312</v>
      </c>
      <c r="AJ83" s="91">
        <f>SUM(SUM!LO94,SUM!LT94,SUM!LY94,SUM!MD94,SUM!MI94,SUM!MN94,SUM!MS94)</f>
        <v>327.8</v>
      </c>
      <c r="AK83" s="91">
        <f>SUM(SUM!LP94,SUM!LU94,SUM!LZ94,SUM!ME94,SUM!MJ94,SUM!MO94,SUM!MT94)</f>
        <v>327.8</v>
      </c>
      <c r="AL83" s="91">
        <f>SUM(SUM!LQ94,SUM!LV94,SUM!MA94,SUM!MF94,SUM!MK94,SUM!MP94,SUM!MU94)</f>
        <v>327.8</v>
      </c>
      <c r="AM83" s="91">
        <f>SUM(SUM!MY94,SUM!NB94)</f>
        <v>0</v>
      </c>
      <c r="AN83" s="91"/>
      <c r="AO83" s="91">
        <f>+SUM(SUM!AM94,SUM!AQ94)</f>
        <v>0</v>
      </c>
      <c r="AP83" s="91">
        <f>+SUM(SUM!AN94,SUM!AR94)</f>
        <v>0</v>
      </c>
      <c r="AQ83" s="91">
        <f>+SUM!AU94</f>
        <v>0</v>
      </c>
      <c r="AR83" s="91">
        <f>+SUM!AV94</f>
        <v>0</v>
      </c>
      <c r="AS83" s="91">
        <f>+SUM!GR94</f>
        <v>0</v>
      </c>
      <c r="AT83" s="91">
        <f>+SUM!GS94</f>
        <v>0</v>
      </c>
      <c r="AU83" s="91">
        <f>+SUM(SUM!HK94)</f>
        <v>0</v>
      </c>
      <c r="AV83" s="91">
        <f>+SUM(SUM!HL94)</f>
        <v>0</v>
      </c>
      <c r="AW83" s="91">
        <f>+SUM(SUM!FP94)</f>
        <v>0</v>
      </c>
      <c r="AX83" s="91">
        <f>+SUM(SUM!FQ94)</f>
        <v>0</v>
      </c>
      <c r="AY83" s="91">
        <f>+SUM(SUM!GL94)</f>
        <v>0</v>
      </c>
      <c r="AZ83" s="91">
        <f>+SUM(SUM!GM94)</f>
        <v>0</v>
      </c>
      <c r="BA83" s="91">
        <f>+SUM(SUM!GN94)</f>
        <v>0</v>
      </c>
      <c r="BB83" s="91">
        <f>+SUM(SUM!GO94)</f>
        <v>0</v>
      </c>
      <c r="BC83" s="91">
        <f>+SUM(SUM!CS94,SUM!CW94)</f>
        <v>0</v>
      </c>
      <c r="BD83" s="91">
        <f>+SUM(SUM!CT94,SUM!CX94)</f>
        <v>0</v>
      </c>
      <c r="BE83" s="91">
        <f>+SUM(SUM!JW94)</f>
        <v>0</v>
      </c>
      <c r="BF83" s="91">
        <f>+SUM(SUM!JX94)</f>
        <v>0</v>
      </c>
      <c r="BG83" s="91">
        <f>+SUM(SUM!BX94,SUM!CB94)</f>
        <v>0</v>
      </c>
      <c r="BH83" s="91">
        <f>+SUM(SUM!BY94,SUM!CC94)</f>
        <v>0</v>
      </c>
      <c r="BI83" s="91">
        <f>+SUM(SUM!CD94)</f>
        <v>0</v>
      </c>
      <c r="BJ83" s="91">
        <f>+SUM(SUM!ET94)</f>
        <v>0</v>
      </c>
      <c r="BK83" s="91">
        <f>+SUM(SUM!EU94)</f>
        <v>0</v>
      </c>
      <c r="BL83" s="91">
        <f>+SUM(SUM!EV94)</f>
        <v>0</v>
      </c>
      <c r="BM83" s="91">
        <f>+SUM(SUM!EW94)</f>
        <v>0</v>
      </c>
      <c r="BN83" s="91"/>
      <c r="BO83" s="91">
        <f t="shared" si="56"/>
        <v>0</v>
      </c>
      <c r="BP83" s="91">
        <f t="shared" si="57"/>
        <v>0</v>
      </c>
      <c r="BQ83" s="91">
        <f t="shared" si="58"/>
        <v>0</v>
      </c>
      <c r="BR83" s="91">
        <f t="shared" si="59"/>
        <v>0</v>
      </c>
      <c r="BS83" s="91">
        <f t="shared" si="60"/>
        <v>0</v>
      </c>
      <c r="BT83" s="91">
        <f t="shared" si="61"/>
        <v>0</v>
      </c>
      <c r="BU83" s="91">
        <f t="shared" si="62"/>
        <v>0</v>
      </c>
      <c r="BV83" s="91">
        <f t="shared" si="63"/>
        <v>0</v>
      </c>
      <c r="BW83" s="91">
        <f t="shared" si="64"/>
        <v>0</v>
      </c>
      <c r="BX83" s="91">
        <f t="shared" si="65"/>
        <v>0</v>
      </c>
      <c r="BY83" s="91">
        <f t="shared" si="66"/>
        <v>0</v>
      </c>
      <c r="BZ83" s="91">
        <f t="shared" si="67"/>
        <v>0</v>
      </c>
      <c r="CA83" s="91">
        <f t="shared" si="68"/>
        <v>0</v>
      </c>
      <c r="CB83" s="91">
        <f t="shared" si="69"/>
        <v>0</v>
      </c>
      <c r="CC83" s="91">
        <f t="shared" si="70"/>
        <v>0</v>
      </c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</row>
    <row r="84" spans="1:115">
      <c r="A84" s="50" t="s">
        <v>327</v>
      </c>
      <c r="B84" s="91">
        <f t="shared" si="71"/>
        <v>2230.8000000000002</v>
      </c>
      <c r="C84" s="91">
        <f t="shared" si="55"/>
        <v>2230.8000000000002</v>
      </c>
      <c r="D84" s="91">
        <f>SUM(SUM!W95,SUM!AA95,SUM!AE95,SUM!AI95)</f>
        <v>0</v>
      </c>
      <c r="E84" s="91">
        <f>SUM(SUM!X95,SUM!AB95,SUM!AF95,SUM!AJ95)</f>
        <v>0</v>
      </c>
      <c r="F84" s="91">
        <f>+SUM(SUM!AY95,SUM!BD95,SUM!BN95,SUM!BS95,SUM!BI95)</f>
        <v>0</v>
      </c>
      <c r="G84" s="91">
        <f>+SUM(SUM!AZ95,SUM!BE95,SUM!BO95,SUM!BT95,SUM!BJ95)</f>
        <v>0</v>
      </c>
      <c r="H84" s="91">
        <f>+SUM(SUM!BA95,SUM!BF95,SUM!BP95,SUM!BU95,SUM!BK95)</f>
        <v>0</v>
      </c>
      <c r="I84" s="91">
        <f>+SUM(SUM!CG95,SUM!CK95,SUM!CO95)</f>
        <v>0</v>
      </c>
      <c r="J84" s="91">
        <f>+SUM(SUM!CH95,SUM!CL95,SUM!CP95)</f>
        <v>0</v>
      </c>
      <c r="K84" s="91">
        <f>SUM(SUM!DA95,SUM!DD95,SUM!DG95,SUM!DJ95,SUM!DM95)</f>
        <v>0</v>
      </c>
      <c r="L84" s="91">
        <f>+SUM(SUM!DP95,SUM!DV95,SUM!EB95,SUM!EH95,SUM!EN95)</f>
        <v>0</v>
      </c>
      <c r="M84" s="91">
        <f>+SUM(SUM!DQ95,SUM!DW95,SUM!EC95,SUM!EI95,SUM!EO95)</f>
        <v>0</v>
      </c>
      <c r="N84" s="91">
        <f>+SUM(SUM!DR95,SUM!DX95,SUM!ED95,SUM!EJ95,SUM!EP95)</f>
        <v>0</v>
      </c>
      <c r="O84" s="91">
        <f>+SUM(SUM!DS95,SUM!DY95,SUM!EE95,SUM!EK95,SUM!EQ95)</f>
        <v>0</v>
      </c>
      <c r="P84" s="91">
        <f>+SUM(SUM!EZ95,SUM!FD95,SUM!FH95,SUM!FL95)</f>
        <v>0</v>
      </c>
      <c r="Q84" s="91">
        <f>+SUM(SUM!FA95,SUM!FE95,SUM!FI95,SUM!FM95)</f>
        <v>0</v>
      </c>
      <c r="R84" s="91">
        <f>+SUM(SUM!FT95,SUM!FZ95,SUM!GF95)</f>
        <v>0</v>
      </c>
      <c r="S84" s="91">
        <f>+SUM(SUM!FU95,SUM!GA95,SUM!GG95)</f>
        <v>0</v>
      </c>
      <c r="T84" s="91">
        <f>+SUM(SUM!FV95,SUM!GB95,SUM!GH95)</f>
        <v>0</v>
      </c>
      <c r="U84" s="91">
        <f>+SUM(SUM!FW95,SUM!GC95,SUM!GI95)</f>
        <v>0</v>
      </c>
      <c r="V84" s="91">
        <f>+SUM(SUM!GV95,SUM!GY95,SUM!HB95,SUM!HE95,SUM!HH95)</f>
        <v>0</v>
      </c>
      <c r="W84" s="91">
        <f>+SUM(SUM!HS95,SUM!HW95,SUM!IA95,SUM!IE95,SUM!HO95)</f>
        <v>0</v>
      </c>
      <c r="X84" s="91">
        <f>+SUM(SUM!HP95,SUM!HT95,SUM!HX95,SUM!IB95,SUM!IF95)</f>
        <v>0</v>
      </c>
      <c r="Y84" s="91">
        <f>+SUM(SUM!IM95,SUM!IQ95,SUM!IU95,SUM!IY95,SUM!II95)</f>
        <v>0</v>
      </c>
      <c r="Z84" s="91">
        <f>+SUM(SUM!IN95,SUM!IR95,SUM!IV95,SUM!IZ95,SUM!IJ95)</f>
        <v>0</v>
      </c>
      <c r="AA84" s="91">
        <f>+SUM(SUM!JG95,SUM!JK95,SUM!JO95,SUM!JS95,SUM!JC95)</f>
        <v>0</v>
      </c>
      <c r="AB84" s="91">
        <f>+SUM(SUM!JH95,SUM!JL95,SUM!JP95,SUM!JT95,SUM!JD95)</f>
        <v>0</v>
      </c>
      <c r="AC84" s="91">
        <f>+SUM(SUM!KA95)</f>
        <v>0</v>
      </c>
      <c r="AD84" s="91">
        <f>+SUM(SUM!KB95)</f>
        <v>0</v>
      </c>
      <c r="AE84" s="91">
        <f>+SUM(SUM!KC95)</f>
        <v>0</v>
      </c>
      <c r="AF84" s="91">
        <f>SUM((SUM!KF95,SUM!KI95,SUM!KL95,SUM!KO95,SUM!KR95))</f>
        <v>452.4</v>
      </c>
      <c r="AG84" s="91">
        <f>SUM(SUM!KU95,SUM!KZ95,SUM!LE95,SUM!LJ95)</f>
        <v>312</v>
      </c>
      <c r="AH84" s="91">
        <f>SUM(SUM!KV95,SUM!LA95,SUM!LF95,SUM!LK95)</f>
        <v>312</v>
      </c>
      <c r="AI84" s="91">
        <f>SUM(SUM!KW95,SUM!LB95,SUM!LG95,SUM!LL95)</f>
        <v>312</v>
      </c>
      <c r="AJ84" s="91">
        <f>SUM(SUM!LO95,SUM!LT95,SUM!LY95,SUM!MD95,SUM!MI95,SUM!MN95,SUM!MS95)</f>
        <v>280.8</v>
      </c>
      <c r="AK84" s="91">
        <f>SUM(SUM!LP95,SUM!LU95,SUM!LZ95,SUM!ME95,SUM!MJ95,SUM!MO95,SUM!MT95)</f>
        <v>280.8</v>
      </c>
      <c r="AL84" s="91">
        <f>SUM(SUM!LQ95,SUM!LV95,SUM!MA95,SUM!MF95,SUM!MK95,SUM!MP95,SUM!MU95)</f>
        <v>280.8</v>
      </c>
      <c r="AM84" s="91">
        <f>SUM(SUM!MY95,SUM!NB95)</f>
        <v>0</v>
      </c>
      <c r="AN84" s="91"/>
      <c r="AO84" s="91">
        <f>+SUM(SUM!AM95,SUM!AQ95)</f>
        <v>0</v>
      </c>
      <c r="AP84" s="91">
        <f>+SUM(SUM!AN95,SUM!AR95)</f>
        <v>0</v>
      </c>
      <c r="AQ84" s="91">
        <f>+SUM!AU95</f>
        <v>0</v>
      </c>
      <c r="AR84" s="91">
        <f>+SUM!AV95</f>
        <v>0</v>
      </c>
      <c r="AS84" s="91">
        <f>+SUM!GR95</f>
        <v>0</v>
      </c>
      <c r="AT84" s="91">
        <f>+SUM!GS95</f>
        <v>0</v>
      </c>
      <c r="AU84" s="91">
        <f>+SUM(SUM!HK95)</f>
        <v>0</v>
      </c>
      <c r="AV84" s="91">
        <f>+SUM(SUM!HL95)</f>
        <v>0</v>
      </c>
      <c r="AW84" s="91">
        <f>+SUM(SUM!FP95)</f>
        <v>0</v>
      </c>
      <c r="AX84" s="91">
        <f>+SUM(SUM!FQ95)</f>
        <v>0</v>
      </c>
      <c r="AY84" s="91">
        <f>+SUM(SUM!GL95)</f>
        <v>0</v>
      </c>
      <c r="AZ84" s="91">
        <f>+SUM(SUM!GM95)</f>
        <v>0</v>
      </c>
      <c r="BA84" s="91">
        <f>+SUM(SUM!GN95)</f>
        <v>0</v>
      </c>
      <c r="BB84" s="91">
        <f>+SUM(SUM!GO95)</f>
        <v>0</v>
      </c>
      <c r="BC84" s="91">
        <f>+SUM(SUM!CS95,SUM!CW95)</f>
        <v>0</v>
      </c>
      <c r="BD84" s="91">
        <f>+SUM(SUM!CT95,SUM!CX95)</f>
        <v>0</v>
      </c>
      <c r="BE84" s="91">
        <f>+SUM(SUM!JW95)</f>
        <v>0</v>
      </c>
      <c r="BF84" s="91">
        <f>+SUM(SUM!JX95)</f>
        <v>0</v>
      </c>
      <c r="BG84" s="91">
        <f>+SUM(SUM!BX95,SUM!CB95)</f>
        <v>0</v>
      </c>
      <c r="BH84" s="91">
        <f>+SUM(SUM!BY95,SUM!CC95)</f>
        <v>0</v>
      </c>
      <c r="BI84" s="91">
        <f>+SUM(SUM!CD95)</f>
        <v>0</v>
      </c>
      <c r="BJ84" s="91">
        <f>+SUM(SUM!ET95)</f>
        <v>0</v>
      </c>
      <c r="BK84" s="91">
        <f>+SUM(SUM!EU95)</f>
        <v>0</v>
      </c>
      <c r="BL84" s="91">
        <f>+SUM(SUM!EV95)</f>
        <v>0</v>
      </c>
      <c r="BM84" s="91">
        <f>+SUM(SUM!EW95)</f>
        <v>0</v>
      </c>
      <c r="BN84" s="91"/>
      <c r="BO84" s="91">
        <f t="shared" si="56"/>
        <v>0</v>
      </c>
      <c r="BP84" s="91">
        <f t="shared" si="57"/>
        <v>0</v>
      </c>
      <c r="BQ84" s="91">
        <f t="shared" si="58"/>
        <v>0</v>
      </c>
      <c r="BR84" s="91">
        <f t="shared" si="59"/>
        <v>0</v>
      </c>
      <c r="BS84" s="91">
        <f t="shared" si="60"/>
        <v>0</v>
      </c>
      <c r="BT84" s="91">
        <f t="shared" si="61"/>
        <v>0</v>
      </c>
      <c r="BU84" s="91">
        <f t="shared" si="62"/>
        <v>0</v>
      </c>
      <c r="BV84" s="91">
        <f t="shared" si="63"/>
        <v>0</v>
      </c>
      <c r="BW84" s="91">
        <f t="shared" si="64"/>
        <v>0</v>
      </c>
      <c r="BX84" s="91">
        <f t="shared" si="65"/>
        <v>0</v>
      </c>
      <c r="BY84" s="91">
        <f t="shared" si="66"/>
        <v>0</v>
      </c>
      <c r="BZ84" s="91">
        <f t="shared" si="67"/>
        <v>0</v>
      </c>
      <c r="CA84" s="91">
        <f t="shared" si="68"/>
        <v>0</v>
      </c>
      <c r="CB84" s="91">
        <f t="shared" si="69"/>
        <v>0</v>
      </c>
      <c r="CC84" s="91">
        <f t="shared" si="70"/>
        <v>0</v>
      </c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</row>
    <row r="85" spans="1:115">
      <c r="A85" s="50" t="s">
        <v>328</v>
      </c>
      <c r="B85" s="91">
        <f t="shared" si="71"/>
        <v>2059.2000000000003</v>
      </c>
      <c r="C85" s="91">
        <f t="shared" si="55"/>
        <v>2059.2000000000003</v>
      </c>
      <c r="D85" s="91">
        <f>SUM(SUM!W96,SUM!AA96,SUM!AE96,SUM!AI96)</f>
        <v>0</v>
      </c>
      <c r="E85" s="91">
        <f>SUM(SUM!X96,SUM!AB96,SUM!AF96,SUM!AJ96)</f>
        <v>0</v>
      </c>
      <c r="F85" s="91">
        <f>+SUM(SUM!AY96,SUM!BD96,SUM!BN96,SUM!BS96,SUM!BI96)</f>
        <v>0</v>
      </c>
      <c r="G85" s="91">
        <f>+SUM(SUM!AZ96,SUM!BE96,SUM!BO96,SUM!BT96,SUM!BJ96)</f>
        <v>0</v>
      </c>
      <c r="H85" s="91">
        <f>+SUM(SUM!BA96,SUM!BF96,SUM!BP96,SUM!BU96,SUM!BK96)</f>
        <v>0</v>
      </c>
      <c r="I85" s="91">
        <f>+SUM(SUM!CG96,SUM!CK96,SUM!CO96)</f>
        <v>0</v>
      </c>
      <c r="J85" s="91">
        <f>+SUM(SUM!CH96,SUM!CL96,SUM!CP96)</f>
        <v>0</v>
      </c>
      <c r="K85" s="91">
        <f>SUM(SUM!DA96,SUM!DD96,SUM!DG96,SUM!DJ96,SUM!DM96)</f>
        <v>0</v>
      </c>
      <c r="L85" s="91">
        <f>+SUM(SUM!DP96,SUM!DV96,SUM!EB96,SUM!EH96,SUM!EN96)</f>
        <v>0</v>
      </c>
      <c r="M85" s="91">
        <f>+SUM(SUM!DQ96,SUM!DW96,SUM!EC96,SUM!EI96,SUM!EO96)</f>
        <v>0</v>
      </c>
      <c r="N85" s="91">
        <f>+SUM(SUM!DR96,SUM!DX96,SUM!ED96,SUM!EJ96,SUM!EP96)</f>
        <v>0</v>
      </c>
      <c r="O85" s="91">
        <f>+SUM(SUM!DS96,SUM!DY96,SUM!EE96,SUM!EK96,SUM!EQ96)</f>
        <v>0</v>
      </c>
      <c r="P85" s="91">
        <f>+SUM(SUM!EZ96,SUM!FD96,SUM!FH96,SUM!FL96)</f>
        <v>0</v>
      </c>
      <c r="Q85" s="91">
        <f>+SUM(SUM!FA96,SUM!FE96,SUM!FI96,SUM!FM96)</f>
        <v>0</v>
      </c>
      <c r="R85" s="91">
        <f>+SUM(SUM!FT96,SUM!FZ96,SUM!GF96)</f>
        <v>0</v>
      </c>
      <c r="S85" s="91">
        <f>+SUM(SUM!FU96,SUM!GA96,SUM!GG96)</f>
        <v>0</v>
      </c>
      <c r="T85" s="91">
        <f>+SUM(SUM!FV96,SUM!GB96,SUM!GH96)</f>
        <v>0</v>
      </c>
      <c r="U85" s="91">
        <f>+SUM(SUM!FW96,SUM!GC96,SUM!GI96)</f>
        <v>0</v>
      </c>
      <c r="V85" s="91">
        <f>+SUM(SUM!GV96,SUM!GY96,SUM!HB96,SUM!HE96,SUM!HH96)</f>
        <v>0</v>
      </c>
      <c r="W85" s="91">
        <f>+SUM(SUM!HS96,SUM!HW96,SUM!IA96,SUM!IE96,SUM!HO96)</f>
        <v>0</v>
      </c>
      <c r="X85" s="91">
        <f>+SUM(SUM!HP96,SUM!HT96,SUM!HX96,SUM!IB96,SUM!IF96)</f>
        <v>0</v>
      </c>
      <c r="Y85" s="91">
        <f>+SUM(SUM!IM96,SUM!IQ96,SUM!IU96,SUM!IY96,SUM!II96)</f>
        <v>0</v>
      </c>
      <c r="Z85" s="91">
        <f>+SUM(SUM!IN96,SUM!IR96,SUM!IV96,SUM!IZ96,SUM!IJ96)</f>
        <v>0</v>
      </c>
      <c r="AA85" s="91">
        <f>+SUM(SUM!JG96,SUM!JK96,SUM!JO96,SUM!JS96,SUM!JC96)</f>
        <v>0</v>
      </c>
      <c r="AB85" s="91">
        <f>+SUM(SUM!JH96,SUM!JL96,SUM!JP96,SUM!JT96,SUM!JD96)</f>
        <v>0</v>
      </c>
      <c r="AC85" s="91">
        <f>+SUM(SUM!KA96)</f>
        <v>0</v>
      </c>
      <c r="AD85" s="91">
        <f>+SUM(SUM!KB96)</f>
        <v>0</v>
      </c>
      <c r="AE85" s="91">
        <f>+SUM(SUM!KC96)</f>
        <v>0</v>
      </c>
      <c r="AF85" s="91">
        <f>SUM((SUM!KF96,SUM!KI96,SUM!KL96,SUM!KO96,SUM!KR96))</f>
        <v>452.4</v>
      </c>
      <c r="AG85" s="91">
        <f>SUM(SUM!KU96,SUM!KZ96,SUM!LE96,SUM!LJ96)</f>
        <v>312</v>
      </c>
      <c r="AH85" s="91">
        <f>SUM(SUM!KV96,SUM!LA96,SUM!LF96,SUM!LK96)</f>
        <v>312</v>
      </c>
      <c r="AI85" s="91">
        <f>SUM(SUM!KW96,SUM!LB96,SUM!LG96,SUM!LL96)</f>
        <v>312</v>
      </c>
      <c r="AJ85" s="91">
        <f>SUM(SUM!LO96,SUM!LT96,SUM!LY96,SUM!MD96,SUM!MI96,SUM!MN96,SUM!MS96)</f>
        <v>234</v>
      </c>
      <c r="AK85" s="91">
        <f>SUM(SUM!LP96,SUM!LU96,SUM!LZ96,SUM!ME96,SUM!MJ96,SUM!MO96,SUM!MT96)</f>
        <v>218.4</v>
      </c>
      <c r="AL85" s="91">
        <f>SUM(SUM!LQ96,SUM!LV96,SUM!MA96,SUM!MF96,SUM!MK96,SUM!MP96,SUM!MU96)</f>
        <v>218.4</v>
      </c>
      <c r="AM85" s="91">
        <f>SUM(SUM!MY96,SUM!NB96)</f>
        <v>0</v>
      </c>
      <c r="AN85" s="91"/>
      <c r="AO85" s="91">
        <f>+SUM(SUM!AM96,SUM!AQ96)</f>
        <v>0</v>
      </c>
      <c r="AP85" s="91">
        <f>+SUM(SUM!AN96,SUM!AR96)</f>
        <v>0</v>
      </c>
      <c r="AQ85" s="91">
        <f>+SUM!AU96</f>
        <v>0</v>
      </c>
      <c r="AR85" s="91">
        <f>+SUM!AV96</f>
        <v>0</v>
      </c>
      <c r="AS85" s="91">
        <f>+SUM!GR96</f>
        <v>0</v>
      </c>
      <c r="AT85" s="91">
        <f>+SUM!GS96</f>
        <v>0</v>
      </c>
      <c r="AU85" s="91">
        <f>+SUM(SUM!HK96)</f>
        <v>0</v>
      </c>
      <c r="AV85" s="91">
        <f>+SUM(SUM!HL96)</f>
        <v>0</v>
      </c>
      <c r="AW85" s="91">
        <f>+SUM(SUM!FP96)</f>
        <v>0</v>
      </c>
      <c r="AX85" s="91">
        <f>+SUM(SUM!FQ96)</f>
        <v>0</v>
      </c>
      <c r="AY85" s="91">
        <f>+SUM(SUM!GL96)</f>
        <v>0</v>
      </c>
      <c r="AZ85" s="91">
        <f>+SUM(SUM!GM96)</f>
        <v>0</v>
      </c>
      <c r="BA85" s="91">
        <f>+SUM(SUM!GN96)</f>
        <v>0</v>
      </c>
      <c r="BB85" s="91">
        <f>+SUM(SUM!GO96)</f>
        <v>0</v>
      </c>
      <c r="BC85" s="91">
        <f>+SUM(SUM!CS96,SUM!CW96)</f>
        <v>0</v>
      </c>
      <c r="BD85" s="91">
        <f>+SUM(SUM!CT96,SUM!CX96)</f>
        <v>0</v>
      </c>
      <c r="BE85" s="91">
        <f>+SUM(SUM!JW96)</f>
        <v>0</v>
      </c>
      <c r="BF85" s="91">
        <f>+SUM(SUM!JX96)</f>
        <v>0</v>
      </c>
      <c r="BG85" s="91">
        <f>+SUM(SUM!BX96,SUM!CB96)</f>
        <v>0</v>
      </c>
      <c r="BH85" s="91">
        <f>+SUM(SUM!BY96,SUM!CC96)</f>
        <v>0</v>
      </c>
      <c r="BI85" s="91">
        <f>+SUM(SUM!CD96)</f>
        <v>0</v>
      </c>
      <c r="BJ85" s="91">
        <f>+SUM(SUM!ET96)</f>
        <v>0</v>
      </c>
      <c r="BK85" s="91">
        <f>+SUM(SUM!EU96)</f>
        <v>0</v>
      </c>
      <c r="BL85" s="91">
        <f>+SUM(SUM!EV96)</f>
        <v>0</v>
      </c>
      <c r="BM85" s="91">
        <f>+SUM(SUM!EW96)</f>
        <v>0</v>
      </c>
      <c r="BN85" s="91"/>
      <c r="BO85" s="91">
        <f t="shared" si="56"/>
        <v>0</v>
      </c>
      <c r="BP85" s="91">
        <f t="shared" si="57"/>
        <v>0</v>
      </c>
      <c r="BQ85" s="91">
        <f t="shared" si="58"/>
        <v>0</v>
      </c>
      <c r="BR85" s="91">
        <f t="shared" si="59"/>
        <v>0</v>
      </c>
      <c r="BS85" s="91">
        <f t="shared" si="60"/>
        <v>0</v>
      </c>
      <c r="BT85" s="91">
        <f t="shared" si="61"/>
        <v>0</v>
      </c>
      <c r="BU85" s="91">
        <f t="shared" si="62"/>
        <v>0</v>
      </c>
      <c r="BV85" s="91">
        <f t="shared" si="63"/>
        <v>0</v>
      </c>
      <c r="BW85" s="91">
        <f t="shared" si="64"/>
        <v>0</v>
      </c>
      <c r="BX85" s="91">
        <f t="shared" si="65"/>
        <v>0</v>
      </c>
      <c r="BY85" s="91">
        <f t="shared" si="66"/>
        <v>0</v>
      </c>
      <c r="BZ85" s="91">
        <f t="shared" si="67"/>
        <v>0</v>
      </c>
      <c r="CA85" s="91">
        <f t="shared" si="68"/>
        <v>0</v>
      </c>
      <c r="CB85" s="91">
        <f t="shared" si="69"/>
        <v>0</v>
      </c>
      <c r="CC85" s="91">
        <f t="shared" si="70"/>
        <v>0</v>
      </c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</row>
    <row r="86" spans="1:115">
      <c r="A86" s="51" t="s">
        <v>329</v>
      </c>
      <c r="B86" s="91">
        <f t="shared" si="71"/>
        <v>0</v>
      </c>
      <c r="C86" s="91">
        <f t="shared" si="55"/>
        <v>0</v>
      </c>
      <c r="D86" s="91">
        <f>SUM(SUM!W97,SUM!AA97,SUM!AE97,SUM!AI97)</f>
        <v>0</v>
      </c>
      <c r="E86" s="91">
        <f>SUM(SUM!X97,SUM!AB97,SUM!AF97,SUM!AJ97)</f>
        <v>0</v>
      </c>
      <c r="F86" s="91">
        <f>+SUM(SUM!AY97,SUM!BD97,SUM!BN97,SUM!BS97,SUM!BI97)</f>
        <v>0</v>
      </c>
      <c r="G86" s="91">
        <f>+SUM(SUM!AZ97,SUM!BE97,SUM!BO97,SUM!BT97,SUM!BJ97)</f>
        <v>0</v>
      </c>
      <c r="H86" s="91">
        <f>+SUM(SUM!BA97,SUM!BF97,SUM!BP97,SUM!BU97,SUM!BK97)</f>
        <v>0</v>
      </c>
      <c r="I86" s="91">
        <f>+SUM(SUM!CG97,SUM!CK97,SUM!CO97)</f>
        <v>0</v>
      </c>
      <c r="J86" s="91">
        <f>+SUM(SUM!CH97,SUM!CL97,SUM!CP97)</f>
        <v>0</v>
      </c>
      <c r="K86" s="91">
        <f>SUM(SUM!DA97,SUM!DD97,SUM!DG97,SUM!DJ97,SUM!DM97)</f>
        <v>0</v>
      </c>
      <c r="L86" s="91">
        <f>+SUM(SUM!DP97,SUM!DV97,SUM!EB97,SUM!EH97,SUM!EN97)</f>
        <v>0</v>
      </c>
      <c r="M86" s="91">
        <f>+SUM(SUM!DQ97,SUM!DW97,SUM!EC97,SUM!EI97,SUM!EO97)</f>
        <v>0</v>
      </c>
      <c r="N86" s="91">
        <f>+SUM(SUM!DR97,SUM!DX97,SUM!ED97,SUM!EJ97,SUM!EP97)</f>
        <v>0</v>
      </c>
      <c r="O86" s="91">
        <f>+SUM(SUM!DS97,SUM!DY97,SUM!EE97,SUM!EK97,SUM!EQ97)</f>
        <v>0</v>
      </c>
      <c r="P86" s="91">
        <f>+SUM(SUM!EZ97,SUM!FD97,SUM!FH97,SUM!FL97)</f>
        <v>0</v>
      </c>
      <c r="Q86" s="91">
        <f>+SUM(SUM!FA97,SUM!FE97,SUM!FI97,SUM!FM97)</f>
        <v>0</v>
      </c>
      <c r="R86" s="91">
        <f>+SUM(SUM!FT97,SUM!FZ97,SUM!GF97)</f>
        <v>0</v>
      </c>
      <c r="S86" s="91">
        <f>+SUM(SUM!FU97,SUM!GA97,SUM!GG97)</f>
        <v>0</v>
      </c>
      <c r="T86" s="91">
        <f>+SUM(SUM!FV97,SUM!GB97,SUM!GH97)</f>
        <v>0</v>
      </c>
      <c r="U86" s="91">
        <f>+SUM(SUM!FW97,SUM!GC97,SUM!GI97)</f>
        <v>0</v>
      </c>
      <c r="V86" s="91">
        <f>+SUM(SUM!GV97,SUM!GY97,SUM!HB97,SUM!HE97,SUM!HH97)</f>
        <v>0</v>
      </c>
      <c r="W86" s="91">
        <f>+SUM(SUM!HS97,SUM!HW97,SUM!IA97,SUM!IE97,SUM!HO97)</f>
        <v>0</v>
      </c>
      <c r="X86" s="91">
        <f>+SUM(SUM!HP97,SUM!HT97,SUM!HX97,SUM!IB97,SUM!IF97)</f>
        <v>0</v>
      </c>
      <c r="Y86" s="91">
        <f>+SUM(SUM!IM97,SUM!IQ97,SUM!IU97,SUM!IY97,SUM!II97)</f>
        <v>0</v>
      </c>
      <c r="Z86" s="91">
        <f>+SUM(SUM!IN97,SUM!IR97,SUM!IV97,SUM!IZ97,SUM!IJ97)</f>
        <v>0</v>
      </c>
      <c r="AA86" s="91">
        <f>+SUM(SUM!JG97,SUM!JK97,SUM!JO97,SUM!JS97,SUM!JC97)</f>
        <v>0</v>
      </c>
      <c r="AB86" s="91">
        <f>+SUM(SUM!JH97,SUM!JL97,SUM!JP97,SUM!JT97,SUM!JD97)</f>
        <v>0</v>
      </c>
      <c r="AC86" s="91">
        <f>+SUM(SUM!KA97)</f>
        <v>0</v>
      </c>
      <c r="AD86" s="91">
        <f>+SUM(SUM!KB97)</f>
        <v>0</v>
      </c>
      <c r="AE86" s="91">
        <f>+SUM(SUM!KC97)</f>
        <v>0</v>
      </c>
      <c r="AF86" s="91">
        <f>SUM((SUM!KF97,SUM!KI97,SUM!KL97,SUM!KO97,SUM!KR97))</f>
        <v>0</v>
      </c>
      <c r="AG86" s="91">
        <f>SUM(SUM!KU97,SUM!KZ97,SUM!LE97,SUM!LJ97)</f>
        <v>0</v>
      </c>
      <c r="AH86" s="91">
        <f>SUM(SUM!KV97,SUM!LA97,SUM!LF97,SUM!LK97)</f>
        <v>0</v>
      </c>
      <c r="AI86" s="91">
        <f>SUM(SUM!KW97,SUM!LB97,SUM!LG97,SUM!LL97)</f>
        <v>0</v>
      </c>
      <c r="AJ86" s="91">
        <f>SUM(SUM!LO97,SUM!LT97,SUM!LY97,SUM!MD97,SUM!MI97,SUM!MN97,SUM!MS97)</f>
        <v>0</v>
      </c>
      <c r="AK86" s="91">
        <f>SUM(SUM!LP97,SUM!LU97,SUM!LZ97,SUM!ME97,SUM!MJ97,SUM!MO97,SUM!MT97)</f>
        <v>0</v>
      </c>
      <c r="AL86" s="91">
        <f>SUM(SUM!LQ97,SUM!LV97,SUM!MA97,SUM!MF97,SUM!MK97,SUM!MP97,SUM!MU97)</f>
        <v>0</v>
      </c>
      <c r="AM86" s="91">
        <f>SUM(SUM!MY97,SUM!NB97)</f>
        <v>0</v>
      </c>
      <c r="AN86" s="91"/>
      <c r="AO86" s="91">
        <f>+SUM(SUM!AM97,SUM!AQ97)</f>
        <v>0</v>
      </c>
      <c r="AP86" s="91">
        <f>+SUM(SUM!AN97,SUM!AR97)</f>
        <v>0</v>
      </c>
      <c r="AQ86" s="91">
        <f>+SUM!AU97</f>
        <v>0</v>
      </c>
      <c r="AR86" s="91">
        <f>+SUM!AV97</f>
        <v>0</v>
      </c>
      <c r="AS86" s="91">
        <f>+SUM!GR97</f>
        <v>0</v>
      </c>
      <c r="AT86" s="91">
        <f>+SUM!GS97</f>
        <v>0</v>
      </c>
      <c r="AU86" s="91">
        <f>+SUM(SUM!HK97)</f>
        <v>0</v>
      </c>
      <c r="AV86" s="91">
        <f>+SUM(SUM!HL97)</f>
        <v>0</v>
      </c>
      <c r="AW86" s="91">
        <f>+SUM(SUM!FP97)</f>
        <v>0</v>
      </c>
      <c r="AX86" s="91">
        <f>+SUM(SUM!FQ97)</f>
        <v>0</v>
      </c>
      <c r="AY86" s="91">
        <f>+SUM(SUM!GL97)</f>
        <v>0</v>
      </c>
      <c r="AZ86" s="91">
        <f>+SUM(SUM!GM97)</f>
        <v>0</v>
      </c>
      <c r="BA86" s="91">
        <f>+SUM(SUM!GN97)</f>
        <v>0</v>
      </c>
      <c r="BB86" s="91">
        <f>+SUM(SUM!GO97)</f>
        <v>0</v>
      </c>
      <c r="BC86" s="91">
        <f>+SUM(SUM!CS97,SUM!CW97)</f>
        <v>0</v>
      </c>
      <c r="BD86" s="91">
        <f>+SUM(SUM!CT97,SUM!CX97)</f>
        <v>0</v>
      </c>
      <c r="BE86" s="91">
        <f>+SUM(SUM!JW97)</f>
        <v>0</v>
      </c>
      <c r="BF86" s="91">
        <f>+SUM(SUM!JX97)</f>
        <v>0</v>
      </c>
      <c r="BG86" s="91">
        <f>+SUM(SUM!BX97,SUM!CB97)</f>
        <v>0</v>
      </c>
      <c r="BH86" s="91">
        <f>+SUM(SUM!BY97,SUM!CC97)</f>
        <v>0</v>
      </c>
      <c r="BI86" s="91">
        <f>+SUM(SUM!CD97)</f>
        <v>0</v>
      </c>
      <c r="BJ86" s="91">
        <f>+SUM(SUM!ET97)</f>
        <v>0</v>
      </c>
      <c r="BK86" s="91">
        <f>+SUM(SUM!EU97)</f>
        <v>0</v>
      </c>
      <c r="BL86" s="91">
        <f>+SUM(SUM!EV97)</f>
        <v>0</v>
      </c>
      <c r="BM86" s="91">
        <f>+SUM(SUM!EW97)</f>
        <v>0</v>
      </c>
      <c r="BN86" s="91"/>
      <c r="BO86" s="91">
        <f t="shared" si="56"/>
        <v>0</v>
      </c>
      <c r="BP86" s="91">
        <f t="shared" si="57"/>
        <v>0</v>
      </c>
      <c r="BQ86" s="91">
        <f t="shared" si="58"/>
        <v>0</v>
      </c>
      <c r="BR86" s="91">
        <f t="shared" si="59"/>
        <v>0</v>
      </c>
      <c r="BS86" s="91">
        <f t="shared" si="60"/>
        <v>0</v>
      </c>
      <c r="BT86" s="91">
        <f t="shared" si="61"/>
        <v>0</v>
      </c>
      <c r="BU86" s="91">
        <f t="shared" si="62"/>
        <v>0</v>
      </c>
      <c r="BV86" s="91">
        <f t="shared" si="63"/>
        <v>0</v>
      </c>
      <c r="BW86" s="91">
        <f t="shared" si="64"/>
        <v>0</v>
      </c>
      <c r="BX86" s="91">
        <f t="shared" si="65"/>
        <v>0</v>
      </c>
      <c r="BY86" s="91">
        <f t="shared" si="66"/>
        <v>0</v>
      </c>
      <c r="BZ86" s="91">
        <f t="shared" si="67"/>
        <v>0</v>
      </c>
      <c r="CA86" s="91">
        <f t="shared" si="68"/>
        <v>0</v>
      </c>
      <c r="CB86" s="91">
        <f t="shared" si="69"/>
        <v>0</v>
      </c>
      <c r="CC86" s="91">
        <f t="shared" si="70"/>
        <v>0</v>
      </c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</row>
    <row r="87" spans="1:115">
      <c r="A87" s="50" t="s">
        <v>330</v>
      </c>
      <c r="B87" s="91">
        <f t="shared" si="71"/>
        <v>2464.8000000000002</v>
      </c>
      <c r="C87" s="91">
        <f t="shared" si="55"/>
        <v>2464.8000000000002</v>
      </c>
      <c r="D87" s="91">
        <f>SUM(SUM!W98,SUM!AA98,SUM!AE98,SUM!AI98)</f>
        <v>0</v>
      </c>
      <c r="E87" s="91">
        <f>SUM(SUM!X98,SUM!AB98,SUM!AF98,SUM!AJ98)</f>
        <v>0</v>
      </c>
      <c r="F87" s="91">
        <f>+SUM(SUM!AY98,SUM!BD98,SUM!BN98,SUM!BS98,SUM!BI98)</f>
        <v>0</v>
      </c>
      <c r="G87" s="91">
        <f>+SUM(SUM!AZ98,SUM!BE98,SUM!BO98,SUM!BT98,SUM!BJ98)</f>
        <v>0</v>
      </c>
      <c r="H87" s="91">
        <f>+SUM(SUM!BA98,SUM!BF98,SUM!BP98,SUM!BU98,SUM!BK98)</f>
        <v>0</v>
      </c>
      <c r="I87" s="91">
        <f>+SUM(SUM!CG98,SUM!CK98,SUM!CO98)</f>
        <v>0</v>
      </c>
      <c r="J87" s="91">
        <f>+SUM(SUM!CH98,SUM!CL98,SUM!CP98)</f>
        <v>0</v>
      </c>
      <c r="K87" s="91">
        <f>SUM(SUM!DA98,SUM!DD98,SUM!DG98,SUM!DJ98,SUM!DM98)</f>
        <v>0</v>
      </c>
      <c r="L87" s="91">
        <f>+SUM(SUM!DP98,SUM!DV98,SUM!EB98,SUM!EH98,SUM!EN98)</f>
        <v>0</v>
      </c>
      <c r="M87" s="91">
        <f>+SUM(SUM!DQ98,SUM!DW98,SUM!EC98,SUM!EI98,SUM!EO98)</f>
        <v>0</v>
      </c>
      <c r="N87" s="91">
        <f>+SUM(SUM!DR98,SUM!DX98,SUM!ED98,SUM!EJ98,SUM!EP98)</f>
        <v>0</v>
      </c>
      <c r="O87" s="91">
        <f>+SUM(SUM!DS98,SUM!DY98,SUM!EE98,SUM!EK98,SUM!EQ98)</f>
        <v>0</v>
      </c>
      <c r="P87" s="91">
        <f>+SUM(SUM!EZ98,SUM!FD98,SUM!FH98,SUM!FL98)</f>
        <v>0</v>
      </c>
      <c r="Q87" s="91">
        <f>+SUM(SUM!FA98,SUM!FE98,SUM!FI98,SUM!FM98)</f>
        <v>0</v>
      </c>
      <c r="R87" s="91">
        <f>+SUM(SUM!FT98,SUM!FZ98,SUM!GF98)</f>
        <v>0</v>
      </c>
      <c r="S87" s="91">
        <f>+SUM(SUM!FU98,SUM!GA98,SUM!GG98)</f>
        <v>0</v>
      </c>
      <c r="T87" s="91">
        <f>+SUM(SUM!FV98,SUM!GB98,SUM!GH98)</f>
        <v>0</v>
      </c>
      <c r="U87" s="91">
        <f>+SUM(SUM!FW98,SUM!GC98,SUM!GI98)</f>
        <v>0</v>
      </c>
      <c r="V87" s="91">
        <f>+SUM(SUM!GV98,SUM!GY98,SUM!HB98,SUM!HE98,SUM!HH98)</f>
        <v>0</v>
      </c>
      <c r="W87" s="91">
        <f>+SUM(SUM!HS98,SUM!HW98,SUM!IA98,SUM!IE98,SUM!HO98)</f>
        <v>0</v>
      </c>
      <c r="X87" s="91">
        <f>+SUM(SUM!HP98,SUM!HT98,SUM!HX98,SUM!IB98,SUM!IF98)</f>
        <v>0</v>
      </c>
      <c r="Y87" s="91">
        <f>+SUM(SUM!IM98,SUM!IQ98,SUM!IU98,SUM!IY98,SUM!II98)</f>
        <v>0</v>
      </c>
      <c r="Z87" s="91">
        <f>+SUM(SUM!IN98,SUM!IR98,SUM!IV98,SUM!IZ98,SUM!IJ98)</f>
        <v>0</v>
      </c>
      <c r="AA87" s="91">
        <f>+SUM(SUM!JG98,SUM!JK98,SUM!JO98,SUM!JS98,SUM!JC98)</f>
        <v>0</v>
      </c>
      <c r="AB87" s="91">
        <f>+SUM(SUM!JH98,SUM!JL98,SUM!JP98,SUM!JT98,SUM!JD98)</f>
        <v>0</v>
      </c>
      <c r="AC87" s="91">
        <f>+SUM(SUM!KA98)</f>
        <v>0</v>
      </c>
      <c r="AD87" s="91">
        <f>+SUM(SUM!KB98)</f>
        <v>0</v>
      </c>
      <c r="AE87" s="91">
        <f>+SUM(SUM!KC98)</f>
        <v>0</v>
      </c>
      <c r="AF87" s="91">
        <f>SUM((SUM!KF98,SUM!KI98,SUM!KL98,SUM!KO98,SUM!KR98))</f>
        <v>452.4</v>
      </c>
      <c r="AG87" s="91">
        <f>SUM(SUM!KU98,SUM!KZ98,SUM!LE98,SUM!LJ98)</f>
        <v>312</v>
      </c>
      <c r="AH87" s="91">
        <f>SUM(SUM!KV98,SUM!LA98,SUM!LF98,SUM!LK98)</f>
        <v>312</v>
      </c>
      <c r="AI87" s="91">
        <f>SUM(SUM!KW98,SUM!LB98,SUM!LG98,SUM!LL98)</f>
        <v>312</v>
      </c>
      <c r="AJ87" s="91">
        <f>SUM(SUM!LO98,SUM!LT98,SUM!LY98,SUM!MD98,SUM!MI98,SUM!MN98,SUM!MS98)</f>
        <v>358.8</v>
      </c>
      <c r="AK87" s="91">
        <f>SUM(SUM!LP98,SUM!LU98,SUM!LZ98,SUM!ME98,SUM!MJ98,SUM!MO98,SUM!MT98)</f>
        <v>358.8</v>
      </c>
      <c r="AL87" s="91">
        <f>SUM(SUM!LQ98,SUM!LV98,SUM!MA98,SUM!MF98,SUM!MK98,SUM!MP98,SUM!MU98)</f>
        <v>358.8</v>
      </c>
      <c r="AM87" s="91">
        <f>SUM(SUM!MY98,SUM!NB98)</f>
        <v>0</v>
      </c>
      <c r="AN87" s="91"/>
      <c r="AO87" s="91">
        <f>+SUM(SUM!AM98,SUM!AQ98)</f>
        <v>0</v>
      </c>
      <c r="AP87" s="91">
        <f>+SUM(SUM!AN98,SUM!AR98)</f>
        <v>0</v>
      </c>
      <c r="AQ87" s="91">
        <f>+SUM!AU98</f>
        <v>0</v>
      </c>
      <c r="AR87" s="91">
        <f>+SUM!AV98</f>
        <v>0</v>
      </c>
      <c r="AS87" s="91">
        <f>+SUM!GR98</f>
        <v>0</v>
      </c>
      <c r="AT87" s="91">
        <f>+SUM!GS98</f>
        <v>0</v>
      </c>
      <c r="AU87" s="91">
        <f>+SUM(SUM!HK98)</f>
        <v>0</v>
      </c>
      <c r="AV87" s="91">
        <f>+SUM(SUM!HL98)</f>
        <v>0</v>
      </c>
      <c r="AW87" s="91">
        <f>+SUM(SUM!FP98)</f>
        <v>0</v>
      </c>
      <c r="AX87" s="91">
        <f>+SUM(SUM!FQ98)</f>
        <v>0</v>
      </c>
      <c r="AY87" s="91">
        <f>+SUM(SUM!GL98)</f>
        <v>0</v>
      </c>
      <c r="AZ87" s="91">
        <f>+SUM(SUM!GM98)</f>
        <v>0</v>
      </c>
      <c r="BA87" s="91">
        <f>+SUM(SUM!GN98)</f>
        <v>0</v>
      </c>
      <c r="BB87" s="91">
        <f>+SUM(SUM!GO98)</f>
        <v>0</v>
      </c>
      <c r="BC87" s="91">
        <f>+SUM(SUM!CS98,SUM!CW98)</f>
        <v>0</v>
      </c>
      <c r="BD87" s="91">
        <f>+SUM(SUM!CT98,SUM!CX98)</f>
        <v>0</v>
      </c>
      <c r="BE87" s="91">
        <f>+SUM(SUM!JW98)</f>
        <v>0</v>
      </c>
      <c r="BF87" s="91">
        <f>+SUM(SUM!JX98)</f>
        <v>0</v>
      </c>
      <c r="BG87" s="91">
        <f>+SUM(SUM!BX98,SUM!CB98)</f>
        <v>0</v>
      </c>
      <c r="BH87" s="91">
        <f>+SUM(SUM!BY98,SUM!CC98)</f>
        <v>0</v>
      </c>
      <c r="BI87" s="91">
        <f>+SUM(SUM!CD98)</f>
        <v>0</v>
      </c>
      <c r="BJ87" s="91">
        <f>+SUM(SUM!ET98)</f>
        <v>0</v>
      </c>
      <c r="BK87" s="91">
        <f>+SUM(SUM!EU98)</f>
        <v>0</v>
      </c>
      <c r="BL87" s="91">
        <f>+SUM(SUM!EV98)</f>
        <v>0</v>
      </c>
      <c r="BM87" s="91">
        <f>+SUM(SUM!EW98)</f>
        <v>0</v>
      </c>
      <c r="BN87" s="91"/>
      <c r="BO87" s="91">
        <f t="shared" si="56"/>
        <v>0</v>
      </c>
      <c r="BP87" s="91">
        <f t="shared" si="57"/>
        <v>0</v>
      </c>
      <c r="BQ87" s="91">
        <f t="shared" si="58"/>
        <v>0</v>
      </c>
      <c r="BR87" s="91">
        <f t="shared" si="59"/>
        <v>0</v>
      </c>
      <c r="BS87" s="91">
        <f t="shared" si="60"/>
        <v>0</v>
      </c>
      <c r="BT87" s="91">
        <f t="shared" si="61"/>
        <v>0</v>
      </c>
      <c r="BU87" s="91">
        <f t="shared" si="62"/>
        <v>0</v>
      </c>
      <c r="BV87" s="91">
        <f t="shared" si="63"/>
        <v>0</v>
      </c>
      <c r="BW87" s="91">
        <f t="shared" si="64"/>
        <v>0</v>
      </c>
      <c r="BX87" s="91">
        <f t="shared" si="65"/>
        <v>0</v>
      </c>
      <c r="BY87" s="91">
        <f t="shared" si="66"/>
        <v>0</v>
      </c>
      <c r="BZ87" s="91">
        <f t="shared" si="67"/>
        <v>0</v>
      </c>
      <c r="CA87" s="91">
        <f t="shared" si="68"/>
        <v>0</v>
      </c>
      <c r="CB87" s="91">
        <f t="shared" si="69"/>
        <v>0</v>
      </c>
      <c r="CC87" s="91">
        <f t="shared" si="70"/>
        <v>0</v>
      </c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</row>
    <row r="88" spans="1:115">
      <c r="A88" s="50" t="s">
        <v>331</v>
      </c>
      <c r="B88" s="91">
        <f t="shared" si="71"/>
        <v>2074.8000000000002</v>
      </c>
      <c r="C88" s="91">
        <f t="shared" si="55"/>
        <v>2074.8000000000002</v>
      </c>
      <c r="D88" s="91">
        <f>SUM(SUM!W99,SUM!AA99,SUM!AE99,SUM!AI99)</f>
        <v>0</v>
      </c>
      <c r="E88" s="91">
        <f>SUM(SUM!X99,SUM!AB99,SUM!AF99,SUM!AJ99)</f>
        <v>0</v>
      </c>
      <c r="F88" s="91">
        <f>+SUM(SUM!AY99,SUM!BD99,SUM!BN99,SUM!BS99,SUM!BI99)</f>
        <v>0</v>
      </c>
      <c r="G88" s="91">
        <f>+SUM(SUM!AZ99,SUM!BE99,SUM!BO99,SUM!BT99,SUM!BJ99)</f>
        <v>0</v>
      </c>
      <c r="H88" s="91">
        <f>+SUM(SUM!BA99,SUM!BF99,SUM!BP99,SUM!BU99,SUM!BK99)</f>
        <v>0</v>
      </c>
      <c r="I88" s="91">
        <f>+SUM(SUM!CG99,SUM!CK99,SUM!CO99)</f>
        <v>0</v>
      </c>
      <c r="J88" s="91">
        <f>+SUM(SUM!CH99,SUM!CL99,SUM!CP99)</f>
        <v>0</v>
      </c>
      <c r="K88" s="91">
        <f>SUM(SUM!DA99,SUM!DD99,SUM!DG99,SUM!DJ99,SUM!DM99)</f>
        <v>0</v>
      </c>
      <c r="L88" s="91">
        <f>+SUM(SUM!DP99,SUM!DV99,SUM!EB99,SUM!EH99,SUM!EN99)</f>
        <v>0</v>
      </c>
      <c r="M88" s="91">
        <f>+SUM(SUM!DQ99,SUM!DW99,SUM!EC99,SUM!EI99,SUM!EO99)</f>
        <v>0</v>
      </c>
      <c r="N88" s="91">
        <f>+SUM(SUM!DR99,SUM!DX99,SUM!ED99,SUM!EJ99,SUM!EP99)</f>
        <v>0</v>
      </c>
      <c r="O88" s="91">
        <f>+SUM(SUM!DS99,SUM!DY99,SUM!EE99,SUM!EK99,SUM!EQ99)</f>
        <v>0</v>
      </c>
      <c r="P88" s="91">
        <f>+SUM(SUM!EZ99,SUM!FD99,SUM!FH99,SUM!FL99)</f>
        <v>0</v>
      </c>
      <c r="Q88" s="91">
        <f>+SUM(SUM!FA99,SUM!FE99,SUM!FI99,SUM!FM99)</f>
        <v>0</v>
      </c>
      <c r="R88" s="91">
        <f>+SUM(SUM!FT99,SUM!FZ99,SUM!GF99)</f>
        <v>0</v>
      </c>
      <c r="S88" s="91">
        <f>+SUM(SUM!FU99,SUM!GA99,SUM!GG99)</f>
        <v>0</v>
      </c>
      <c r="T88" s="91">
        <f>+SUM(SUM!FV99,SUM!GB99,SUM!GH99)</f>
        <v>0</v>
      </c>
      <c r="U88" s="91">
        <f>+SUM(SUM!FW99,SUM!GC99,SUM!GI99)</f>
        <v>0</v>
      </c>
      <c r="V88" s="91">
        <f>+SUM(SUM!GV99,SUM!GY99,SUM!HB99,SUM!HE99,SUM!HH99)</f>
        <v>0</v>
      </c>
      <c r="W88" s="91">
        <f>+SUM(SUM!HS99,SUM!HW99,SUM!IA99,SUM!IE99,SUM!HO99)</f>
        <v>0</v>
      </c>
      <c r="X88" s="91">
        <f>+SUM(SUM!HP99,SUM!HT99,SUM!HX99,SUM!IB99,SUM!IF99)</f>
        <v>0</v>
      </c>
      <c r="Y88" s="91">
        <f>+SUM(SUM!IM99,SUM!IQ99,SUM!IU99,SUM!IY99,SUM!II99)</f>
        <v>0</v>
      </c>
      <c r="Z88" s="91">
        <f>+SUM(SUM!IN99,SUM!IR99,SUM!IV99,SUM!IZ99,SUM!IJ99)</f>
        <v>0</v>
      </c>
      <c r="AA88" s="91">
        <f>+SUM(SUM!JG99,SUM!JK99,SUM!JO99,SUM!JS99,SUM!JC99)</f>
        <v>0</v>
      </c>
      <c r="AB88" s="91">
        <f>+SUM(SUM!JH99,SUM!JL99,SUM!JP99,SUM!JT99,SUM!JD99)</f>
        <v>0</v>
      </c>
      <c r="AC88" s="91">
        <f>+SUM(SUM!KA99)</f>
        <v>0</v>
      </c>
      <c r="AD88" s="91">
        <f>+SUM(SUM!KB99)</f>
        <v>0</v>
      </c>
      <c r="AE88" s="91">
        <f>+SUM(SUM!KC99)</f>
        <v>0</v>
      </c>
      <c r="AF88" s="91">
        <f>SUM((SUM!KF99,SUM!KI99,SUM!KL99,SUM!KO99,SUM!KR99))</f>
        <v>343.2</v>
      </c>
      <c r="AG88" s="91">
        <f>SUM(SUM!KU99,SUM!KZ99,SUM!LE99,SUM!LJ99)</f>
        <v>312</v>
      </c>
      <c r="AH88" s="91">
        <f>SUM(SUM!KV99,SUM!LA99,SUM!LF99,SUM!LK99)</f>
        <v>312</v>
      </c>
      <c r="AI88" s="91">
        <f>SUM(SUM!KW99,SUM!LB99,SUM!LG99,SUM!LL99)</f>
        <v>312</v>
      </c>
      <c r="AJ88" s="91">
        <f>SUM(SUM!LO99,SUM!LT99,SUM!LY99,SUM!MD99,SUM!MI99,SUM!MN99,SUM!MS99)</f>
        <v>265.2</v>
      </c>
      <c r="AK88" s="91">
        <f>SUM(SUM!LP99,SUM!LU99,SUM!LZ99,SUM!ME99,SUM!MJ99,SUM!MO99,SUM!MT99)</f>
        <v>265.2</v>
      </c>
      <c r="AL88" s="91">
        <f>SUM(SUM!LQ99,SUM!LV99,SUM!MA99,SUM!MF99,SUM!MK99,SUM!MP99,SUM!MU99)</f>
        <v>265.2</v>
      </c>
      <c r="AM88" s="91">
        <f>SUM(SUM!MY99,SUM!NB99)</f>
        <v>0</v>
      </c>
      <c r="AN88" s="91"/>
      <c r="AO88" s="91">
        <f>+SUM(SUM!AM99,SUM!AQ99)</f>
        <v>0</v>
      </c>
      <c r="AP88" s="91">
        <f>+SUM(SUM!AN99,SUM!AR99)</f>
        <v>0</v>
      </c>
      <c r="AQ88" s="91">
        <f>+SUM!AU99</f>
        <v>0</v>
      </c>
      <c r="AR88" s="91">
        <f>+SUM!AV99</f>
        <v>0</v>
      </c>
      <c r="AS88" s="91">
        <f>+SUM!GR99</f>
        <v>0</v>
      </c>
      <c r="AT88" s="91">
        <f>+SUM!GS99</f>
        <v>0</v>
      </c>
      <c r="AU88" s="91">
        <f>+SUM(SUM!HK99)</f>
        <v>0</v>
      </c>
      <c r="AV88" s="91">
        <f>+SUM(SUM!HL99)</f>
        <v>0</v>
      </c>
      <c r="AW88" s="91">
        <f>+SUM(SUM!FP99)</f>
        <v>0</v>
      </c>
      <c r="AX88" s="91">
        <f>+SUM(SUM!FQ99)</f>
        <v>0</v>
      </c>
      <c r="AY88" s="91">
        <f>+SUM(SUM!GL99)</f>
        <v>0</v>
      </c>
      <c r="AZ88" s="91">
        <f>+SUM(SUM!GM99)</f>
        <v>0</v>
      </c>
      <c r="BA88" s="91">
        <f>+SUM(SUM!GN99)</f>
        <v>0</v>
      </c>
      <c r="BB88" s="91">
        <f>+SUM(SUM!GO99)</f>
        <v>0</v>
      </c>
      <c r="BC88" s="91">
        <f>+SUM(SUM!CS99,SUM!CW99)</f>
        <v>0</v>
      </c>
      <c r="BD88" s="91">
        <f>+SUM(SUM!CT99,SUM!CX99)</f>
        <v>0</v>
      </c>
      <c r="BE88" s="91">
        <f>+SUM(SUM!JW99)</f>
        <v>0</v>
      </c>
      <c r="BF88" s="91">
        <f>+SUM(SUM!JX99)</f>
        <v>0</v>
      </c>
      <c r="BG88" s="91">
        <f>+SUM(SUM!BX99,SUM!CB99)</f>
        <v>0</v>
      </c>
      <c r="BH88" s="91">
        <f>+SUM(SUM!BY99,SUM!CC99)</f>
        <v>0</v>
      </c>
      <c r="BI88" s="91">
        <f>+SUM(SUM!CD99)</f>
        <v>0</v>
      </c>
      <c r="BJ88" s="91">
        <f>+SUM(SUM!ET99)</f>
        <v>0</v>
      </c>
      <c r="BK88" s="91">
        <f>+SUM(SUM!EU99)</f>
        <v>0</v>
      </c>
      <c r="BL88" s="91">
        <f>+SUM(SUM!EV99)</f>
        <v>0</v>
      </c>
      <c r="BM88" s="91">
        <f>+SUM(SUM!EW99)</f>
        <v>0</v>
      </c>
      <c r="BN88" s="91"/>
      <c r="BO88" s="91">
        <f t="shared" si="56"/>
        <v>0</v>
      </c>
      <c r="BP88" s="91">
        <f t="shared" si="57"/>
        <v>0</v>
      </c>
      <c r="BQ88" s="91">
        <f t="shared" si="58"/>
        <v>0</v>
      </c>
      <c r="BR88" s="91">
        <f t="shared" si="59"/>
        <v>0</v>
      </c>
      <c r="BS88" s="91">
        <f t="shared" si="60"/>
        <v>0</v>
      </c>
      <c r="BT88" s="91">
        <f t="shared" si="61"/>
        <v>0</v>
      </c>
      <c r="BU88" s="91">
        <f t="shared" si="62"/>
        <v>0</v>
      </c>
      <c r="BV88" s="91">
        <f t="shared" si="63"/>
        <v>0</v>
      </c>
      <c r="BW88" s="91">
        <f t="shared" si="64"/>
        <v>0</v>
      </c>
      <c r="BX88" s="91">
        <f t="shared" si="65"/>
        <v>0</v>
      </c>
      <c r="BY88" s="91">
        <f t="shared" si="66"/>
        <v>0</v>
      </c>
      <c r="BZ88" s="91">
        <f t="shared" si="67"/>
        <v>0</v>
      </c>
      <c r="CA88" s="91">
        <f t="shared" si="68"/>
        <v>0</v>
      </c>
      <c r="CB88" s="91">
        <f t="shared" si="69"/>
        <v>0</v>
      </c>
      <c r="CC88" s="91">
        <f t="shared" si="70"/>
        <v>0</v>
      </c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</row>
    <row r="89" spans="1:115">
      <c r="A89" s="50" t="s">
        <v>332</v>
      </c>
      <c r="B89" s="91">
        <f t="shared" si="71"/>
        <v>2698.8</v>
      </c>
      <c r="C89" s="91">
        <f t="shared" si="55"/>
        <v>2698.8</v>
      </c>
      <c r="D89" s="91">
        <f>SUM(SUM!W100,SUM!AA100,SUM!AE100,SUM!AI100)</f>
        <v>0</v>
      </c>
      <c r="E89" s="91">
        <f>SUM(SUM!X100,SUM!AB100,SUM!AF100,SUM!AJ100)</f>
        <v>0</v>
      </c>
      <c r="F89" s="91">
        <f>+SUM(SUM!AY100,SUM!BD100,SUM!BN100,SUM!BS100,SUM!BI100)</f>
        <v>0</v>
      </c>
      <c r="G89" s="91">
        <f>+SUM(SUM!AZ100,SUM!BE100,SUM!BO100,SUM!BT100,SUM!BJ100)</f>
        <v>0</v>
      </c>
      <c r="H89" s="91">
        <f>+SUM(SUM!BA100,SUM!BF100,SUM!BP100,SUM!BU100,SUM!BK100)</f>
        <v>0</v>
      </c>
      <c r="I89" s="91">
        <f>+SUM(SUM!CG100,SUM!CK100,SUM!CO100)</f>
        <v>0</v>
      </c>
      <c r="J89" s="91">
        <f>+SUM(SUM!CH100,SUM!CL100,SUM!CP100)</f>
        <v>0</v>
      </c>
      <c r="K89" s="91">
        <f>SUM(SUM!DA100,SUM!DD100,SUM!DG100,SUM!DJ100,SUM!DM100)</f>
        <v>0</v>
      </c>
      <c r="L89" s="91">
        <f>+SUM(SUM!DP100,SUM!DV100,SUM!EB100,SUM!EH100,SUM!EN100)</f>
        <v>0</v>
      </c>
      <c r="M89" s="91">
        <f>+SUM(SUM!DQ100,SUM!DW100,SUM!EC100,SUM!EI100,SUM!EO100)</f>
        <v>0</v>
      </c>
      <c r="N89" s="91">
        <f>+SUM(SUM!DR100,SUM!DX100,SUM!ED100,SUM!EJ100,SUM!EP100)</f>
        <v>0</v>
      </c>
      <c r="O89" s="91">
        <f>+SUM(SUM!DS100,SUM!DY100,SUM!EE100,SUM!EK100,SUM!EQ100)</f>
        <v>0</v>
      </c>
      <c r="P89" s="91">
        <f>+SUM(SUM!EZ100,SUM!FD100,SUM!FH100,SUM!FL100)</f>
        <v>0</v>
      </c>
      <c r="Q89" s="91">
        <f>+SUM(SUM!FA100,SUM!FE100,SUM!FI100,SUM!FM100)</f>
        <v>0</v>
      </c>
      <c r="R89" s="91">
        <f>+SUM(SUM!FT100,SUM!FZ100,SUM!GF100)</f>
        <v>0</v>
      </c>
      <c r="S89" s="91">
        <f>+SUM(SUM!FU100,SUM!GA100,SUM!GG100)</f>
        <v>0</v>
      </c>
      <c r="T89" s="91">
        <f>+SUM(SUM!FV100,SUM!GB100,SUM!GH100)</f>
        <v>0</v>
      </c>
      <c r="U89" s="91">
        <f>+SUM(SUM!FW100,SUM!GC100,SUM!GI100)</f>
        <v>0</v>
      </c>
      <c r="V89" s="91">
        <f>+SUM(SUM!GV100,SUM!GY100,SUM!HB100,SUM!HE100,SUM!HH100)</f>
        <v>0</v>
      </c>
      <c r="W89" s="91">
        <f>+SUM(SUM!HS100,SUM!HW100,SUM!IA100,SUM!IE100,SUM!HO100)</f>
        <v>0</v>
      </c>
      <c r="X89" s="91">
        <f>+SUM(SUM!HP100,SUM!HT100,SUM!HX100,SUM!IB100,SUM!IF100)</f>
        <v>0</v>
      </c>
      <c r="Y89" s="91">
        <f>+SUM(SUM!IM100,SUM!IQ100,SUM!IU100,SUM!IY100,SUM!II100)</f>
        <v>0</v>
      </c>
      <c r="Z89" s="91">
        <f>+SUM(SUM!IN100,SUM!IR100,SUM!IV100,SUM!IZ100,SUM!IJ100)</f>
        <v>0</v>
      </c>
      <c r="AA89" s="91">
        <f>+SUM(SUM!JG100,SUM!JK100,SUM!JO100,SUM!JS100,SUM!JC100)</f>
        <v>0</v>
      </c>
      <c r="AB89" s="91">
        <f>+SUM(SUM!JH100,SUM!JL100,SUM!JP100,SUM!JT100,SUM!JD100)</f>
        <v>0</v>
      </c>
      <c r="AC89" s="91">
        <f>+SUM(SUM!KA100)</f>
        <v>0</v>
      </c>
      <c r="AD89" s="91">
        <f>+SUM(SUM!KB100)</f>
        <v>0</v>
      </c>
      <c r="AE89" s="91">
        <f>+SUM(SUM!KC100)</f>
        <v>0</v>
      </c>
      <c r="AF89" s="91">
        <f>SUM((SUM!KF100,SUM!KI100,SUM!KL100,SUM!KO100,SUM!KR100))</f>
        <v>452.4</v>
      </c>
      <c r="AG89" s="91">
        <f>SUM(SUM!KU100,SUM!KZ100,SUM!LE100,SUM!LJ100)</f>
        <v>312</v>
      </c>
      <c r="AH89" s="91">
        <f>SUM(SUM!KV100,SUM!LA100,SUM!LF100,SUM!LK100)</f>
        <v>312</v>
      </c>
      <c r="AI89" s="91">
        <f>SUM(SUM!KW100,SUM!LB100,SUM!LG100,SUM!LL100)</f>
        <v>312</v>
      </c>
      <c r="AJ89" s="91">
        <f>SUM(SUM!LO100,SUM!LT100,SUM!LY100,SUM!MD100,SUM!MI100,SUM!MN100,SUM!MS100)</f>
        <v>436.8</v>
      </c>
      <c r="AK89" s="91">
        <f>SUM(SUM!LP100,SUM!LU100,SUM!LZ100,SUM!ME100,SUM!MJ100,SUM!MO100,SUM!MT100)</f>
        <v>436.8</v>
      </c>
      <c r="AL89" s="91">
        <f>SUM(SUM!LQ100,SUM!LV100,SUM!MA100,SUM!MF100,SUM!MK100,SUM!MP100,SUM!MU100)</f>
        <v>436.8</v>
      </c>
      <c r="AM89" s="91">
        <f>SUM(SUM!MY100,SUM!NB100)</f>
        <v>0</v>
      </c>
      <c r="AN89" s="91"/>
      <c r="AO89" s="91">
        <f>+SUM(SUM!AM100,SUM!AQ100)</f>
        <v>0</v>
      </c>
      <c r="AP89" s="91">
        <f>+SUM(SUM!AN100,SUM!AR100)</f>
        <v>0</v>
      </c>
      <c r="AQ89" s="91">
        <f>+SUM!AU100</f>
        <v>0</v>
      </c>
      <c r="AR89" s="91">
        <f>+SUM!AV100</f>
        <v>0</v>
      </c>
      <c r="AS89" s="91">
        <f>+SUM!GR100</f>
        <v>0</v>
      </c>
      <c r="AT89" s="91">
        <f>+SUM!GS100</f>
        <v>0</v>
      </c>
      <c r="AU89" s="91">
        <f>+SUM(SUM!HK100)</f>
        <v>0</v>
      </c>
      <c r="AV89" s="91">
        <f>+SUM(SUM!HL100)</f>
        <v>0</v>
      </c>
      <c r="AW89" s="91">
        <f>+SUM(SUM!FP100)</f>
        <v>0</v>
      </c>
      <c r="AX89" s="91">
        <f>+SUM(SUM!FQ100)</f>
        <v>0</v>
      </c>
      <c r="AY89" s="91">
        <f>+SUM(SUM!GL100)</f>
        <v>0</v>
      </c>
      <c r="AZ89" s="91">
        <f>+SUM(SUM!GM100)</f>
        <v>0</v>
      </c>
      <c r="BA89" s="91">
        <f>+SUM(SUM!GN100)</f>
        <v>0</v>
      </c>
      <c r="BB89" s="91">
        <f>+SUM(SUM!GO100)</f>
        <v>0</v>
      </c>
      <c r="BC89" s="91">
        <f>+SUM(SUM!CS100,SUM!CW100)</f>
        <v>0</v>
      </c>
      <c r="BD89" s="91">
        <f>+SUM(SUM!CT100,SUM!CX100)</f>
        <v>0</v>
      </c>
      <c r="BE89" s="91">
        <f>+SUM(SUM!JW100)</f>
        <v>0</v>
      </c>
      <c r="BF89" s="91">
        <f>+SUM(SUM!JX100)</f>
        <v>0</v>
      </c>
      <c r="BG89" s="91">
        <f>+SUM(SUM!BX100,SUM!CB100)</f>
        <v>0</v>
      </c>
      <c r="BH89" s="91">
        <f>+SUM(SUM!BY100,SUM!CC100)</f>
        <v>0</v>
      </c>
      <c r="BI89" s="91">
        <f>+SUM(SUM!CD100)</f>
        <v>0</v>
      </c>
      <c r="BJ89" s="91">
        <f>+SUM(SUM!ET100)</f>
        <v>0</v>
      </c>
      <c r="BK89" s="91">
        <f>+SUM(SUM!EU100)</f>
        <v>0</v>
      </c>
      <c r="BL89" s="91">
        <f>+SUM(SUM!EV100)</f>
        <v>0</v>
      </c>
      <c r="BM89" s="91">
        <f>+SUM(SUM!EW100)</f>
        <v>0</v>
      </c>
      <c r="BN89" s="91"/>
      <c r="BO89" s="91">
        <f t="shared" si="56"/>
        <v>0</v>
      </c>
      <c r="BP89" s="91">
        <f t="shared" si="57"/>
        <v>0</v>
      </c>
      <c r="BQ89" s="91">
        <f t="shared" si="58"/>
        <v>0</v>
      </c>
      <c r="BR89" s="91">
        <f t="shared" si="59"/>
        <v>0</v>
      </c>
      <c r="BS89" s="91">
        <f t="shared" si="60"/>
        <v>0</v>
      </c>
      <c r="BT89" s="91">
        <f t="shared" si="61"/>
        <v>0</v>
      </c>
      <c r="BU89" s="91">
        <f t="shared" si="62"/>
        <v>0</v>
      </c>
      <c r="BV89" s="91">
        <f t="shared" si="63"/>
        <v>0</v>
      </c>
      <c r="BW89" s="91">
        <f t="shared" si="64"/>
        <v>0</v>
      </c>
      <c r="BX89" s="91">
        <f t="shared" si="65"/>
        <v>0</v>
      </c>
      <c r="BY89" s="91">
        <f t="shared" si="66"/>
        <v>0</v>
      </c>
      <c r="BZ89" s="91">
        <f t="shared" si="67"/>
        <v>0</v>
      </c>
      <c r="CA89" s="91">
        <f t="shared" si="68"/>
        <v>0</v>
      </c>
      <c r="CB89" s="91">
        <f t="shared" si="69"/>
        <v>0</v>
      </c>
      <c r="CC89" s="91">
        <f t="shared" si="70"/>
        <v>0</v>
      </c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</row>
    <row r="90" spans="1:115">
      <c r="A90" s="50" t="s">
        <v>333</v>
      </c>
      <c r="B90" s="91">
        <f t="shared" si="71"/>
        <v>1950.0000000000002</v>
      </c>
      <c r="C90" s="91">
        <f t="shared" si="55"/>
        <v>1950.0000000000002</v>
      </c>
      <c r="D90" s="91">
        <f>SUM(SUM!W101,SUM!AA101,SUM!AE101,SUM!AI101)</f>
        <v>0</v>
      </c>
      <c r="E90" s="91">
        <f>SUM(SUM!X101,SUM!AB101,SUM!AF101,SUM!AJ101)</f>
        <v>0</v>
      </c>
      <c r="F90" s="91">
        <f>+SUM(SUM!AY101,SUM!BD101,SUM!BN101,SUM!BS101,SUM!BI101)</f>
        <v>0</v>
      </c>
      <c r="G90" s="91">
        <f>+SUM(SUM!AZ101,SUM!BE101,SUM!BO101,SUM!BT101,SUM!BJ101)</f>
        <v>0</v>
      </c>
      <c r="H90" s="91">
        <f>+SUM(SUM!BA101,SUM!BF101,SUM!BP101,SUM!BU101,SUM!BK101)</f>
        <v>0</v>
      </c>
      <c r="I90" s="91">
        <f>+SUM(SUM!CG101,SUM!CK101,SUM!CO101)</f>
        <v>0</v>
      </c>
      <c r="J90" s="91">
        <f>+SUM(SUM!CH101,SUM!CL101,SUM!CP101)</f>
        <v>0</v>
      </c>
      <c r="K90" s="91">
        <f>SUM(SUM!DA101,SUM!DD101,SUM!DG101,SUM!DJ101,SUM!DM101)</f>
        <v>0</v>
      </c>
      <c r="L90" s="91">
        <f>+SUM(SUM!DP101,SUM!DV101,SUM!EB101,SUM!EH101,SUM!EN101)</f>
        <v>0</v>
      </c>
      <c r="M90" s="91">
        <f>+SUM(SUM!DQ101,SUM!DW101,SUM!EC101,SUM!EI101,SUM!EO101)</f>
        <v>0</v>
      </c>
      <c r="N90" s="91">
        <f>+SUM(SUM!DR101,SUM!DX101,SUM!ED101,SUM!EJ101,SUM!EP101)</f>
        <v>0</v>
      </c>
      <c r="O90" s="91">
        <f>+SUM(SUM!DS101,SUM!DY101,SUM!EE101,SUM!EK101,SUM!EQ101)</f>
        <v>0</v>
      </c>
      <c r="P90" s="91">
        <f>+SUM(SUM!EZ101,SUM!FD101,SUM!FH101,SUM!FL101)</f>
        <v>0</v>
      </c>
      <c r="Q90" s="91">
        <f>+SUM(SUM!FA101,SUM!FE101,SUM!FI101,SUM!FM101)</f>
        <v>0</v>
      </c>
      <c r="R90" s="91">
        <f>+SUM(SUM!FT101,SUM!FZ101,SUM!GF101)</f>
        <v>0</v>
      </c>
      <c r="S90" s="91">
        <f>+SUM(SUM!FU101,SUM!GA101,SUM!GG101)</f>
        <v>0</v>
      </c>
      <c r="T90" s="91">
        <f>+SUM(SUM!FV101,SUM!GB101,SUM!GH101)</f>
        <v>0</v>
      </c>
      <c r="U90" s="91">
        <f>+SUM(SUM!FW101,SUM!GC101,SUM!GI101)</f>
        <v>0</v>
      </c>
      <c r="V90" s="91">
        <f>+SUM(SUM!GV101,SUM!GY101,SUM!HB101,SUM!HE101,SUM!HH101)</f>
        <v>0</v>
      </c>
      <c r="W90" s="91">
        <f>+SUM(SUM!HS101,SUM!HW101,SUM!IA101,SUM!IE101,SUM!HO101)</f>
        <v>0</v>
      </c>
      <c r="X90" s="91">
        <f>+SUM(SUM!HP101,SUM!HT101,SUM!HX101,SUM!IB101,SUM!IF101)</f>
        <v>0</v>
      </c>
      <c r="Y90" s="91">
        <f>+SUM(SUM!IM101,SUM!IQ101,SUM!IU101,SUM!IY101,SUM!II101)</f>
        <v>0</v>
      </c>
      <c r="Z90" s="91">
        <f>+SUM(SUM!IN101,SUM!IR101,SUM!IV101,SUM!IZ101,SUM!IJ101)</f>
        <v>0</v>
      </c>
      <c r="AA90" s="91">
        <f>+SUM(SUM!JG101,SUM!JK101,SUM!JO101,SUM!JS101,SUM!JC101)</f>
        <v>0</v>
      </c>
      <c r="AB90" s="91">
        <f>+SUM(SUM!JH101,SUM!JL101,SUM!JP101,SUM!JT101,SUM!JD101)</f>
        <v>0</v>
      </c>
      <c r="AC90" s="91">
        <f>+SUM(SUM!KA101)</f>
        <v>0</v>
      </c>
      <c r="AD90" s="91">
        <f>+SUM(SUM!KB101)</f>
        <v>0</v>
      </c>
      <c r="AE90" s="91">
        <f>+SUM(SUM!KC101)</f>
        <v>0</v>
      </c>
      <c r="AF90" s="91">
        <f>SUM((SUM!KF101,SUM!KI101,SUM!KL101,SUM!KO101,SUM!KR101))</f>
        <v>452.4</v>
      </c>
      <c r="AG90" s="91">
        <f>SUM(SUM!KU101,SUM!KZ101,SUM!LE101,SUM!LJ101)</f>
        <v>312</v>
      </c>
      <c r="AH90" s="91">
        <f>SUM(SUM!KV101,SUM!LA101,SUM!LF101,SUM!LK101)</f>
        <v>312</v>
      </c>
      <c r="AI90" s="91">
        <f>SUM(SUM!KW101,SUM!LB101,SUM!LG101,SUM!LL101)</f>
        <v>312</v>
      </c>
      <c r="AJ90" s="91">
        <f>SUM(SUM!LO101,SUM!LT101,SUM!LY101,SUM!MD101,SUM!MI101,SUM!MN101,SUM!MS101)</f>
        <v>187.2</v>
      </c>
      <c r="AK90" s="91">
        <f>SUM(SUM!LP101,SUM!LU101,SUM!LZ101,SUM!ME101,SUM!MJ101,SUM!MO101,SUM!MT101)</f>
        <v>187.2</v>
      </c>
      <c r="AL90" s="91">
        <f>SUM(SUM!LQ101,SUM!LV101,SUM!MA101,SUM!MF101,SUM!MK101,SUM!MP101,SUM!MU101)</f>
        <v>187.2</v>
      </c>
      <c r="AM90" s="91">
        <f>SUM(SUM!MY101,SUM!NB101)</f>
        <v>0</v>
      </c>
      <c r="AN90" s="91"/>
      <c r="AO90" s="91">
        <f>+SUM(SUM!AM101,SUM!AQ101)</f>
        <v>0</v>
      </c>
      <c r="AP90" s="91">
        <f>+SUM(SUM!AN101,SUM!AR101)</f>
        <v>0</v>
      </c>
      <c r="AQ90" s="91">
        <f>+SUM!AU101</f>
        <v>0</v>
      </c>
      <c r="AR90" s="91">
        <f>+SUM!AV101</f>
        <v>0</v>
      </c>
      <c r="AS90" s="91">
        <f>+SUM!GR101</f>
        <v>0</v>
      </c>
      <c r="AT90" s="91">
        <f>+SUM!GS101</f>
        <v>0</v>
      </c>
      <c r="AU90" s="91">
        <f>+SUM(SUM!HK101)</f>
        <v>0</v>
      </c>
      <c r="AV90" s="91">
        <f>+SUM(SUM!HL101)</f>
        <v>0</v>
      </c>
      <c r="AW90" s="91">
        <f>+SUM(SUM!FP101)</f>
        <v>0</v>
      </c>
      <c r="AX90" s="91">
        <f>+SUM(SUM!FQ101)</f>
        <v>0</v>
      </c>
      <c r="AY90" s="91">
        <f>+SUM(SUM!GL101)</f>
        <v>0</v>
      </c>
      <c r="AZ90" s="91">
        <f>+SUM(SUM!GM101)</f>
        <v>0</v>
      </c>
      <c r="BA90" s="91">
        <f>+SUM(SUM!GN101)</f>
        <v>0</v>
      </c>
      <c r="BB90" s="91">
        <f>+SUM(SUM!GO101)</f>
        <v>0</v>
      </c>
      <c r="BC90" s="91">
        <f>+SUM(SUM!CS101,SUM!CW101)</f>
        <v>0</v>
      </c>
      <c r="BD90" s="91">
        <f>+SUM(SUM!CT101,SUM!CX101)</f>
        <v>0</v>
      </c>
      <c r="BE90" s="91">
        <f>+SUM(SUM!JW101)</f>
        <v>0</v>
      </c>
      <c r="BF90" s="91">
        <f>+SUM(SUM!JX101)</f>
        <v>0</v>
      </c>
      <c r="BG90" s="91">
        <f>+SUM(SUM!BX101,SUM!CB101)</f>
        <v>0</v>
      </c>
      <c r="BH90" s="91">
        <f>+SUM(SUM!BY101,SUM!CC101)</f>
        <v>0</v>
      </c>
      <c r="BI90" s="91">
        <f>+SUM(SUM!CD101)</f>
        <v>0</v>
      </c>
      <c r="BJ90" s="91">
        <f>+SUM(SUM!ET101)</f>
        <v>0</v>
      </c>
      <c r="BK90" s="91">
        <f>+SUM(SUM!EU101)</f>
        <v>0</v>
      </c>
      <c r="BL90" s="91">
        <f>+SUM(SUM!EV101)</f>
        <v>0</v>
      </c>
      <c r="BM90" s="91">
        <f>+SUM(SUM!EW101)</f>
        <v>0</v>
      </c>
      <c r="BN90" s="91"/>
      <c r="BO90" s="91">
        <f t="shared" si="56"/>
        <v>0</v>
      </c>
      <c r="BP90" s="91">
        <f t="shared" si="57"/>
        <v>0</v>
      </c>
      <c r="BQ90" s="91">
        <f t="shared" si="58"/>
        <v>0</v>
      </c>
      <c r="BR90" s="91">
        <f t="shared" si="59"/>
        <v>0</v>
      </c>
      <c r="BS90" s="91">
        <f t="shared" si="60"/>
        <v>0</v>
      </c>
      <c r="BT90" s="91">
        <f t="shared" si="61"/>
        <v>0</v>
      </c>
      <c r="BU90" s="91">
        <f t="shared" si="62"/>
        <v>0</v>
      </c>
      <c r="BV90" s="91">
        <f t="shared" si="63"/>
        <v>0</v>
      </c>
      <c r="BW90" s="91">
        <f t="shared" si="64"/>
        <v>0</v>
      </c>
      <c r="BX90" s="91">
        <f t="shared" si="65"/>
        <v>0</v>
      </c>
      <c r="BY90" s="91">
        <f t="shared" si="66"/>
        <v>0</v>
      </c>
      <c r="BZ90" s="91">
        <f t="shared" si="67"/>
        <v>0</v>
      </c>
      <c r="CA90" s="91">
        <f t="shared" si="68"/>
        <v>0</v>
      </c>
      <c r="CB90" s="91">
        <f t="shared" si="69"/>
        <v>0</v>
      </c>
      <c r="CC90" s="91">
        <f t="shared" si="70"/>
        <v>0</v>
      </c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</row>
    <row r="91" spans="1:115">
      <c r="A91" s="50" t="s">
        <v>334</v>
      </c>
      <c r="B91" s="91">
        <f t="shared" si="71"/>
        <v>2527.1999999999998</v>
      </c>
      <c r="C91" s="91">
        <f t="shared" si="55"/>
        <v>2527.1999999999998</v>
      </c>
      <c r="D91" s="91">
        <f>SUM(SUM!W102,SUM!AA102,SUM!AE102,SUM!AI102)</f>
        <v>0</v>
      </c>
      <c r="E91" s="91">
        <f>SUM(SUM!X102,SUM!AB102,SUM!AF102,SUM!AJ102)</f>
        <v>0</v>
      </c>
      <c r="F91" s="91">
        <f>+SUM(SUM!AY102,SUM!BD102,SUM!BN102,SUM!BS102,SUM!BI102)</f>
        <v>0</v>
      </c>
      <c r="G91" s="91">
        <f>+SUM(SUM!AZ102,SUM!BE102,SUM!BO102,SUM!BT102,SUM!BJ102)</f>
        <v>0</v>
      </c>
      <c r="H91" s="91">
        <f>+SUM(SUM!BA102,SUM!BF102,SUM!BP102,SUM!BU102,SUM!BK102)</f>
        <v>0</v>
      </c>
      <c r="I91" s="91">
        <f>+SUM(SUM!CG102,SUM!CK102,SUM!CO102)</f>
        <v>0</v>
      </c>
      <c r="J91" s="91">
        <f>+SUM(SUM!CH102,SUM!CL102,SUM!CP102)</f>
        <v>0</v>
      </c>
      <c r="K91" s="91">
        <f>SUM(SUM!DA102,SUM!DD102,SUM!DG102,SUM!DJ102,SUM!DM102)</f>
        <v>0</v>
      </c>
      <c r="L91" s="91">
        <f>+SUM(SUM!DP102,SUM!DV102,SUM!EB102,SUM!EH102,SUM!EN102)</f>
        <v>0</v>
      </c>
      <c r="M91" s="91">
        <f>+SUM(SUM!DQ102,SUM!DW102,SUM!EC102,SUM!EI102,SUM!EO102)</f>
        <v>0</v>
      </c>
      <c r="N91" s="91">
        <f>+SUM(SUM!DR102,SUM!DX102,SUM!ED102,SUM!EJ102,SUM!EP102)</f>
        <v>0</v>
      </c>
      <c r="O91" s="91">
        <f>+SUM(SUM!DS102,SUM!DY102,SUM!EE102,SUM!EK102,SUM!EQ102)</f>
        <v>0</v>
      </c>
      <c r="P91" s="91">
        <f>+SUM(SUM!EZ102,SUM!FD102,SUM!FH102,SUM!FL102)</f>
        <v>0</v>
      </c>
      <c r="Q91" s="91">
        <f>+SUM(SUM!FA102,SUM!FE102,SUM!FI102,SUM!FM102)</f>
        <v>0</v>
      </c>
      <c r="R91" s="91">
        <f>+SUM(SUM!FT102,SUM!FZ102,SUM!GF102)</f>
        <v>0</v>
      </c>
      <c r="S91" s="91">
        <f>+SUM(SUM!FU102,SUM!GA102,SUM!GG102)</f>
        <v>0</v>
      </c>
      <c r="T91" s="91">
        <f>+SUM(SUM!FV102,SUM!GB102,SUM!GH102)</f>
        <v>0</v>
      </c>
      <c r="U91" s="91">
        <f>+SUM(SUM!FW102,SUM!GC102,SUM!GI102)</f>
        <v>0</v>
      </c>
      <c r="V91" s="91">
        <f>+SUM(SUM!GV102,SUM!GY102,SUM!HB102,SUM!HE102,SUM!HH102)</f>
        <v>0</v>
      </c>
      <c r="W91" s="91">
        <f>+SUM(SUM!HS102,SUM!HW102,SUM!IA102,SUM!IE102,SUM!HO102)</f>
        <v>0</v>
      </c>
      <c r="X91" s="91">
        <f>+SUM(SUM!HP102,SUM!HT102,SUM!HX102,SUM!IB102,SUM!IF102)</f>
        <v>0</v>
      </c>
      <c r="Y91" s="91">
        <f>+SUM(SUM!IM102,SUM!IQ102,SUM!IU102,SUM!IY102,SUM!II102)</f>
        <v>0</v>
      </c>
      <c r="Z91" s="91">
        <f>+SUM(SUM!IN102,SUM!IR102,SUM!IV102,SUM!IZ102,SUM!IJ102)</f>
        <v>0</v>
      </c>
      <c r="AA91" s="91">
        <f>+SUM(SUM!JG102,SUM!JK102,SUM!JO102,SUM!JS102,SUM!JC102)</f>
        <v>0</v>
      </c>
      <c r="AB91" s="91">
        <f>+SUM(SUM!JH102,SUM!JL102,SUM!JP102,SUM!JT102,SUM!JD102)</f>
        <v>0</v>
      </c>
      <c r="AC91" s="91">
        <f>+SUM(SUM!KA102)</f>
        <v>0</v>
      </c>
      <c r="AD91" s="91">
        <f>+SUM(SUM!KB102)</f>
        <v>0</v>
      </c>
      <c r="AE91" s="91">
        <f>+SUM(SUM!KC102)</f>
        <v>0</v>
      </c>
      <c r="AF91" s="91">
        <f>SUM((SUM!KF102,SUM!KI102,SUM!KL102,SUM!KO102,SUM!KR102))</f>
        <v>436.79999999999995</v>
      </c>
      <c r="AG91" s="91">
        <f>SUM(SUM!KU102,SUM!KZ102,SUM!LE102,SUM!LJ102)</f>
        <v>312</v>
      </c>
      <c r="AH91" s="91">
        <f>SUM(SUM!KV102,SUM!LA102,SUM!LF102,SUM!LK102)</f>
        <v>312</v>
      </c>
      <c r="AI91" s="91">
        <f>SUM(SUM!KW102,SUM!LB102,SUM!LG102,SUM!LL102)</f>
        <v>312</v>
      </c>
      <c r="AJ91" s="91">
        <f>SUM(SUM!LO102,SUM!LT102,SUM!LY102,SUM!MD102,SUM!MI102,SUM!MN102,SUM!MS102)</f>
        <v>374.40000000000003</v>
      </c>
      <c r="AK91" s="91">
        <f>SUM(SUM!LP102,SUM!LU102,SUM!LZ102,SUM!ME102,SUM!MJ102,SUM!MO102,SUM!MT102)</f>
        <v>390</v>
      </c>
      <c r="AL91" s="91">
        <f>SUM(SUM!LQ102,SUM!LV102,SUM!MA102,SUM!MF102,SUM!MK102,SUM!MP102,SUM!MU102)</f>
        <v>390</v>
      </c>
      <c r="AM91" s="91">
        <f>SUM(SUM!MY102,SUM!NB102)</f>
        <v>0</v>
      </c>
      <c r="AN91" s="91"/>
      <c r="AO91" s="91">
        <f>+SUM(SUM!AM102,SUM!AQ102)</f>
        <v>0</v>
      </c>
      <c r="AP91" s="91">
        <f>+SUM(SUM!AN102,SUM!AR102)</f>
        <v>0</v>
      </c>
      <c r="AQ91" s="91">
        <f>+SUM!AU102</f>
        <v>0</v>
      </c>
      <c r="AR91" s="91">
        <f>+SUM!AV102</f>
        <v>0</v>
      </c>
      <c r="AS91" s="91">
        <f>+SUM!GR102</f>
        <v>0</v>
      </c>
      <c r="AT91" s="91">
        <f>+SUM!GS102</f>
        <v>0</v>
      </c>
      <c r="AU91" s="91">
        <f>+SUM(SUM!HK102)</f>
        <v>0</v>
      </c>
      <c r="AV91" s="91">
        <f>+SUM(SUM!HL102)</f>
        <v>0</v>
      </c>
      <c r="AW91" s="91">
        <f>+SUM(SUM!FP102)</f>
        <v>0</v>
      </c>
      <c r="AX91" s="91">
        <f>+SUM(SUM!FQ102)</f>
        <v>0</v>
      </c>
      <c r="AY91" s="91">
        <f>+SUM(SUM!GL102)</f>
        <v>0</v>
      </c>
      <c r="AZ91" s="91">
        <f>+SUM(SUM!GM102)</f>
        <v>0</v>
      </c>
      <c r="BA91" s="91">
        <f>+SUM(SUM!GN102)</f>
        <v>0</v>
      </c>
      <c r="BB91" s="91">
        <f>+SUM(SUM!GO102)</f>
        <v>0</v>
      </c>
      <c r="BC91" s="91">
        <f>+SUM(SUM!CS102,SUM!CW102)</f>
        <v>0</v>
      </c>
      <c r="BD91" s="91">
        <f>+SUM(SUM!CT102,SUM!CX102)</f>
        <v>0</v>
      </c>
      <c r="BE91" s="91">
        <f>+SUM(SUM!JW102)</f>
        <v>0</v>
      </c>
      <c r="BF91" s="91">
        <f>+SUM(SUM!JX102)</f>
        <v>0</v>
      </c>
      <c r="BG91" s="91">
        <f>+SUM(SUM!BX102,SUM!CB102)</f>
        <v>0</v>
      </c>
      <c r="BH91" s="91">
        <f>+SUM(SUM!BY102,SUM!CC102)</f>
        <v>0</v>
      </c>
      <c r="BI91" s="91">
        <f>+SUM(SUM!CD102)</f>
        <v>0</v>
      </c>
      <c r="BJ91" s="91">
        <f>+SUM(SUM!ET102)</f>
        <v>0</v>
      </c>
      <c r="BK91" s="91">
        <f>+SUM(SUM!EU102)</f>
        <v>0</v>
      </c>
      <c r="BL91" s="91">
        <f>+SUM(SUM!EV102)</f>
        <v>0</v>
      </c>
      <c r="BM91" s="91">
        <f>+SUM(SUM!EW102)</f>
        <v>0</v>
      </c>
      <c r="BN91" s="91"/>
      <c r="BO91" s="91">
        <f t="shared" si="56"/>
        <v>0</v>
      </c>
      <c r="BP91" s="91">
        <f t="shared" si="57"/>
        <v>0</v>
      </c>
      <c r="BQ91" s="91">
        <f t="shared" si="58"/>
        <v>0</v>
      </c>
      <c r="BR91" s="91">
        <f t="shared" si="59"/>
        <v>0</v>
      </c>
      <c r="BS91" s="91">
        <f t="shared" si="60"/>
        <v>0</v>
      </c>
      <c r="BT91" s="91">
        <f t="shared" si="61"/>
        <v>0</v>
      </c>
      <c r="BU91" s="91">
        <f t="shared" si="62"/>
        <v>0</v>
      </c>
      <c r="BV91" s="91">
        <f t="shared" si="63"/>
        <v>0</v>
      </c>
      <c r="BW91" s="91">
        <f t="shared" si="64"/>
        <v>0</v>
      </c>
      <c r="BX91" s="91">
        <f t="shared" si="65"/>
        <v>0</v>
      </c>
      <c r="BY91" s="91">
        <f t="shared" si="66"/>
        <v>0</v>
      </c>
      <c r="BZ91" s="91">
        <f t="shared" si="67"/>
        <v>0</v>
      </c>
      <c r="CA91" s="91">
        <f t="shared" si="68"/>
        <v>0</v>
      </c>
      <c r="CB91" s="91">
        <f t="shared" si="69"/>
        <v>0</v>
      </c>
      <c r="CC91" s="91">
        <f t="shared" si="70"/>
        <v>0</v>
      </c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</row>
    <row r="92" spans="1:115">
      <c r="A92" s="50" t="s">
        <v>335</v>
      </c>
      <c r="B92" s="91">
        <f t="shared" si="71"/>
        <v>2605.1999999999998</v>
      </c>
      <c r="C92" s="91">
        <f t="shared" si="55"/>
        <v>2605.1999999999998</v>
      </c>
      <c r="D92" s="91">
        <f>SUM(SUM!W103,SUM!AA103,SUM!AE103,SUM!AI103)</f>
        <v>0</v>
      </c>
      <c r="E92" s="91">
        <f>SUM(SUM!X103,SUM!AB103,SUM!AF103,SUM!AJ103)</f>
        <v>0</v>
      </c>
      <c r="F92" s="91">
        <f>+SUM(SUM!AY103,SUM!BD103,SUM!BN103,SUM!BS103,SUM!BI103)</f>
        <v>0</v>
      </c>
      <c r="G92" s="91">
        <f>+SUM(SUM!AZ103,SUM!BE103,SUM!BO103,SUM!BT103,SUM!BJ103)</f>
        <v>0</v>
      </c>
      <c r="H92" s="91">
        <f>+SUM(SUM!BA103,SUM!BF103,SUM!BP103,SUM!BU103,SUM!BK103)</f>
        <v>0</v>
      </c>
      <c r="I92" s="91">
        <f>+SUM(SUM!CG103,SUM!CK103,SUM!CO103)</f>
        <v>0</v>
      </c>
      <c r="J92" s="91">
        <f>+SUM(SUM!CH103,SUM!CL103,SUM!CP103)</f>
        <v>0</v>
      </c>
      <c r="K92" s="91">
        <f>SUM(SUM!DA103,SUM!DD103,SUM!DG103,SUM!DJ103,SUM!DM103)</f>
        <v>0</v>
      </c>
      <c r="L92" s="91">
        <f>+SUM(SUM!DP103,SUM!DV103,SUM!EB103,SUM!EH103,SUM!EN103)</f>
        <v>0</v>
      </c>
      <c r="M92" s="91">
        <f>+SUM(SUM!DQ103,SUM!DW103,SUM!EC103,SUM!EI103,SUM!EO103)</f>
        <v>0</v>
      </c>
      <c r="N92" s="91">
        <f>+SUM(SUM!DR103,SUM!DX103,SUM!ED103,SUM!EJ103,SUM!EP103)</f>
        <v>0</v>
      </c>
      <c r="O92" s="91">
        <f>+SUM(SUM!DS103,SUM!DY103,SUM!EE103,SUM!EK103,SUM!EQ103)</f>
        <v>0</v>
      </c>
      <c r="P92" s="91">
        <f>+SUM(SUM!EZ103,SUM!FD103,SUM!FH103,SUM!FL103)</f>
        <v>0</v>
      </c>
      <c r="Q92" s="91">
        <f>+SUM(SUM!FA103,SUM!FE103,SUM!FI103,SUM!FM103)</f>
        <v>0</v>
      </c>
      <c r="R92" s="91">
        <f>+SUM(SUM!FT103,SUM!FZ103,SUM!GF103)</f>
        <v>0</v>
      </c>
      <c r="S92" s="91">
        <f>+SUM(SUM!FU103,SUM!GA103,SUM!GG103)</f>
        <v>0</v>
      </c>
      <c r="T92" s="91">
        <f>+SUM(SUM!FV103,SUM!GB103,SUM!GH103)</f>
        <v>0</v>
      </c>
      <c r="U92" s="91">
        <f>+SUM(SUM!FW103,SUM!GC103,SUM!GI103)</f>
        <v>0</v>
      </c>
      <c r="V92" s="91">
        <f>+SUM(SUM!GV103,SUM!GY103,SUM!HB103,SUM!HE103,SUM!HH103)</f>
        <v>0</v>
      </c>
      <c r="W92" s="91">
        <f>+SUM(SUM!HS103,SUM!HW103,SUM!IA103,SUM!IE103,SUM!HO103)</f>
        <v>0</v>
      </c>
      <c r="X92" s="91">
        <f>+SUM(SUM!HP103,SUM!HT103,SUM!HX103,SUM!IB103,SUM!IF103)</f>
        <v>0</v>
      </c>
      <c r="Y92" s="91">
        <f>+SUM(SUM!IM103,SUM!IQ103,SUM!IU103,SUM!IY103,SUM!II103)</f>
        <v>0</v>
      </c>
      <c r="Z92" s="91">
        <f>+SUM(SUM!IN103,SUM!IR103,SUM!IV103,SUM!IZ103,SUM!IJ103)</f>
        <v>0</v>
      </c>
      <c r="AA92" s="91">
        <f>+SUM(SUM!JG103,SUM!JK103,SUM!JO103,SUM!JS103,SUM!JC103)</f>
        <v>0</v>
      </c>
      <c r="AB92" s="91">
        <f>+SUM(SUM!JH103,SUM!JL103,SUM!JP103,SUM!JT103,SUM!JD103)</f>
        <v>0</v>
      </c>
      <c r="AC92" s="91">
        <f>+SUM(SUM!KA103)</f>
        <v>0</v>
      </c>
      <c r="AD92" s="91">
        <f>+SUM(SUM!KB103)</f>
        <v>0</v>
      </c>
      <c r="AE92" s="91">
        <f>+SUM(SUM!KC103)</f>
        <v>0</v>
      </c>
      <c r="AF92" s="91">
        <f>SUM((SUM!KF103,SUM!KI103,SUM!KL103,SUM!KO103,SUM!KR103))</f>
        <v>452.4</v>
      </c>
      <c r="AG92" s="91">
        <f>SUM(SUM!KU103,SUM!KZ103,SUM!LE103,SUM!LJ103)</f>
        <v>296.39999999999998</v>
      </c>
      <c r="AH92" s="91">
        <f>SUM(SUM!KV103,SUM!LA103,SUM!LF103,SUM!LK103)</f>
        <v>296.39999999999998</v>
      </c>
      <c r="AI92" s="91">
        <f>SUM(SUM!KW103,SUM!LB103,SUM!LG103,SUM!LL103)</f>
        <v>296.39999999999998</v>
      </c>
      <c r="AJ92" s="91">
        <f>SUM(SUM!LO103,SUM!LT103,SUM!LY103,SUM!MD103,SUM!MI103,SUM!MN103,SUM!MS103)</f>
        <v>421.2</v>
      </c>
      <c r="AK92" s="91">
        <f>SUM(SUM!LP103,SUM!LU103,SUM!LZ103,SUM!ME103,SUM!MJ103,SUM!MO103,SUM!MT103)</f>
        <v>421.2</v>
      </c>
      <c r="AL92" s="91">
        <f>SUM(SUM!LQ103,SUM!LV103,SUM!MA103,SUM!MF103,SUM!MK103,SUM!MP103,SUM!MU103)</f>
        <v>421.2</v>
      </c>
      <c r="AM92" s="91">
        <f>SUM(SUM!MY103,SUM!NB103)</f>
        <v>0</v>
      </c>
      <c r="AN92" s="91"/>
      <c r="AO92" s="91">
        <f>+SUM(SUM!AM103,SUM!AQ103)</f>
        <v>0</v>
      </c>
      <c r="AP92" s="91">
        <f>+SUM(SUM!AN103,SUM!AR103)</f>
        <v>0</v>
      </c>
      <c r="AQ92" s="91">
        <f>+SUM!AU103</f>
        <v>0</v>
      </c>
      <c r="AR92" s="91">
        <f>+SUM!AV103</f>
        <v>0</v>
      </c>
      <c r="AS92" s="91">
        <f>+SUM!GR103</f>
        <v>0</v>
      </c>
      <c r="AT92" s="91">
        <f>+SUM!GS103</f>
        <v>0</v>
      </c>
      <c r="AU92" s="91">
        <f>+SUM(SUM!HK103)</f>
        <v>0</v>
      </c>
      <c r="AV92" s="91">
        <f>+SUM(SUM!HL103)</f>
        <v>0</v>
      </c>
      <c r="AW92" s="91">
        <f>+SUM(SUM!FP103)</f>
        <v>0</v>
      </c>
      <c r="AX92" s="91">
        <f>+SUM(SUM!FQ103)</f>
        <v>0</v>
      </c>
      <c r="AY92" s="91">
        <f>+SUM(SUM!GL103)</f>
        <v>0</v>
      </c>
      <c r="AZ92" s="91">
        <f>+SUM(SUM!GM103)</f>
        <v>0</v>
      </c>
      <c r="BA92" s="91">
        <f>+SUM(SUM!GN103)</f>
        <v>0</v>
      </c>
      <c r="BB92" s="91">
        <f>+SUM(SUM!GO103)</f>
        <v>0</v>
      </c>
      <c r="BC92" s="91">
        <f>+SUM(SUM!CS103,SUM!CW103)</f>
        <v>0</v>
      </c>
      <c r="BD92" s="91">
        <f>+SUM(SUM!CT103,SUM!CX103)</f>
        <v>0</v>
      </c>
      <c r="BE92" s="91">
        <f>+SUM(SUM!JW103)</f>
        <v>0</v>
      </c>
      <c r="BF92" s="91">
        <f>+SUM(SUM!JX103)</f>
        <v>0</v>
      </c>
      <c r="BG92" s="91">
        <f>+SUM(SUM!BX103,SUM!CB103)</f>
        <v>0</v>
      </c>
      <c r="BH92" s="91">
        <f>+SUM(SUM!BY103,SUM!CC103)</f>
        <v>0</v>
      </c>
      <c r="BI92" s="91">
        <f>+SUM(SUM!CD103)</f>
        <v>0</v>
      </c>
      <c r="BJ92" s="91">
        <f>+SUM(SUM!ET103)</f>
        <v>0</v>
      </c>
      <c r="BK92" s="91">
        <f>+SUM(SUM!EU103)</f>
        <v>0</v>
      </c>
      <c r="BL92" s="91">
        <f>+SUM(SUM!EV103)</f>
        <v>0</v>
      </c>
      <c r="BM92" s="91">
        <f>+SUM(SUM!EW103)</f>
        <v>0</v>
      </c>
      <c r="BN92" s="91"/>
      <c r="BO92" s="91">
        <f t="shared" si="56"/>
        <v>0</v>
      </c>
      <c r="BP92" s="91">
        <f t="shared" si="57"/>
        <v>0</v>
      </c>
      <c r="BQ92" s="91">
        <f t="shared" si="58"/>
        <v>0</v>
      </c>
      <c r="BR92" s="91">
        <f t="shared" si="59"/>
        <v>0</v>
      </c>
      <c r="BS92" s="91">
        <f t="shared" si="60"/>
        <v>0</v>
      </c>
      <c r="BT92" s="91">
        <f t="shared" si="61"/>
        <v>0</v>
      </c>
      <c r="BU92" s="91">
        <f t="shared" si="62"/>
        <v>0</v>
      </c>
      <c r="BV92" s="91">
        <f t="shared" si="63"/>
        <v>0</v>
      </c>
      <c r="BW92" s="91">
        <f t="shared" si="64"/>
        <v>0</v>
      </c>
      <c r="BX92" s="91">
        <f t="shared" si="65"/>
        <v>0</v>
      </c>
      <c r="BY92" s="91">
        <f t="shared" si="66"/>
        <v>0</v>
      </c>
      <c r="BZ92" s="91">
        <f t="shared" si="67"/>
        <v>0</v>
      </c>
      <c r="CA92" s="91">
        <f t="shared" si="68"/>
        <v>0</v>
      </c>
      <c r="CB92" s="91">
        <f t="shared" si="69"/>
        <v>0</v>
      </c>
      <c r="CC92" s="91">
        <f t="shared" si="70"/>
        <v>0</v>
      </c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</row>
    <row r="93" spans="1:115">
      <c r="A93" s="50" t="s">
        <v>336</v>
      </c>
      <c r="B93" s="91">
        <f>SUM(D93:AN93)</f>
        <v>795.6</v>
      </c>
      <c r="C93" s="91">
        <f t="shared" si="55"/>
        <v>795.6</v>
      </c>
      <c r="D93" s="91">
        <f>SUM(SUM!W104,SUM!AA104,SUM!AE104,SUM!AI104)</f>
        <v>0</v>
      </c>
      <c r="E93" s="91">
        <f>SUM(SUM!X104,SUM!AB104,SUM!AF104,SUM!AJ104)</f>
        <v>0</v>
      </c>
      <c r="F93" s="91">
        <f>+SUM(SUM!AY104,SUM!BD104,SUM!BN104,SUM!BS104,SUM!BI104)</f>
        <v>0</v>
      </c>
      <c r="G93" s="91">
        <f>+SUM(SUM!AZ104,SUM!BE104,SUM!BO104,SUM!BT104,SUM!BJ104)</f>
        <v>0</v>
      </c>
      <c r="H93" s="91">
        <f>+SUM(SUM!BA104,SUM!BF104,SUM!BP104,SUM!BU104,SUM!BK104)</f>
        <v>0</v>
      </c>
      <c r="I93" s="91">
        <f>+SUM(SUM!CG104,SUM!CK104,SUM!CO104)</f>
        <v>0</v>
      </c>
      <c r="J93" s="91">
        <f>+SUM(SUM!CH104,SUM!CL104,SUM!CP104)</f>
        <v>0</v>
      </c>
      <c r="K93" s="91">
        <f>SUM(SUM!DA104,SUM!DD104,SUM!DG104,SUM!DJ104,SUM!DM104)</f>
        <v>0</v>
      </c>
      <c r="L93" s="91">
        <f>+SUM(SUM!DP104,SUM!DV104,SUM!EB104,SUM!EH104,SUM!EN104)</f>
        <v>0</v>
      </c>
      <c r="M93" s="91">
        <f>+SUM(SUM!DQ104,SUM!DW104,SUM!EC104,SUM!EI104,SUM!EO104)</f>
        <v>0</v>
      </c>
      <c r="N93" s="91">
        <f>+SUM(SUM!DR104,SUM!DX104,SUM!ED104,SUM!EJ104,SUM!EP104)</f>
        <v>0</v>
      </c>
      <c r="O93" s="91">
        <f>+SUM(SUM!DS104,SUM!DY104,SUM!EE104,SUM!EK104,SUM!EQ104)</f>
        <v>0</v>
      </c>
      <c r="P93" s="91">
        <f>+SUM(SUM!EZ104,SUM!FD104,SUM!FH104,SUM!FL104)</f>
        <v>0</v>
      </c>
      <c r="Q93" s="91">
        <f>+SUM(SUM!FA104,SUM!FE104,SUM!FI104,SUM!FM104)</f>
        <v>0</v>
      </c>
      <c r="R93" s="91">
        <f>+SUM(SUM!FT104,SUM!FZ104,SUM!GF104)</f>
        <v>0</v>
      </c>
      <c r="S93" s="91">
        <f>+SUM(SUM!FU104,SUM!GA104,SUM!GG104)</f>
        <v>0</v>
      </c>
      <c r="T93" s="91">
        <f>+SUM(SUM!FV104,SUM!GB104,SUM!GH104)</f>
        <v>0</v>
      </c>
      <c r="U93" s="91">
        <f>+SUM(SUM!FW104,SUM!GC104,SUM!GI104)</f>
        <v>0</v>
      </c>
      <c r="V93" s="91">
        <f>+SUM(SUM!GV104,SUM!GY104,SUM!HB104,SUM!HE104,SUM!HH104)</f>
        <v>0</v>
      </c>
      <c r="W93" s="91">
        <f>+SUM(SUM!HS104,SUM!HW104,SUM!IA104,SUM!IE104,SUM!HO104)</f>
        <v>0</v>
      </c>
      <c r="X93" s="91">
        <f>+SUM(SUM!HP104,SUM!HT104,SUM!HX104,SUM!IB104,SUM!IF104)</f>
        <v>0</v>
      </c>
      <c r="Y93" s="91">
        <f>+SUM(SUM!IM104,SUM!IQ104,SUM!IU104,SUM!IY104,SUM!II104)</f>
        <v>0</v>
      </c>
      <c r="Z93" s="91">
        <f>+SUM(SUM!IN104,SUM!IR104,SUM!IV104,SUM!IZ104,SUM!IJ104)</f>
        <v>0</v>
      </c>
      <c r="AA93" s="91">
        <f>+SUM(SUM!JG104,SUM!JK104,SUM!JO104,SUM!JS104,SUM!JC104)</f>
        <v>0</v>
      </c>
      <c r="AB93" s="91">
        <f>+SUM(SUM!JH104,SUM!JL104,SUM!JP104,SUM!JT104,SUM!JD104)</f>
        <v>0</v>
      </c>
      <c r="AC93" s="91">
        <f>+SUM(SUM!KA104)</f>
        <v>0</v>
      </c>
      <c r="AD93" s="91">
        <f>+SUM(SUM!KB104)</f>
        <v>0</v>
      </c>
      <c r="AE93" s="91">
        <f>+SUM(SUM!KC104)</f>
        <v>0</v>
      </c>
      <c r="AF93" s="91">
        <f>SUM((SUM!KF104,SUM!KI104,SUM!KL104,SUM!KO104,SUM!KR104))</f>
        <v>327.60000000000002</v>
      </c>
      <c r="AG93" s="91">
        <f>SUM(SUM!KU104,SUM!KZ104,SUM!LE104,SUM!LJ104)</f>
        <v>0</v>
      </c>
      <c r="AH93" s="91">
        <f>SUM(SUM!KV104,SUM!LA104,SUM!LF104,SUM!LK104)</f>
        <v>0</v>
      </c>
      <c r="AI93" s="91">
        <f>SUM(SUM!KW104,SUM!LB104,SUM!LG104,SUM!LL104)</f>
        <v>0</v>
      </c>
      <c r="AJ93" s="91">
        <f>SUM(SUM!LO104,SUM!LT104,SUM!LY104,SUM!MD104,SUM!MI104,SUM!MN104,SUM!MS104)</f>
        <v>156</v>
      </c>
      <c r="AK93" s="91">
        <f>SUM(SUM!LP104,SUM!LU104,SUM!LZ104,SUM!ME104,SUM!MJ104,SUM!MO104,SUM!MT104)</f>
        <v>156</v>
      </c>
      <c r="AL93" s="91">
        <f>SUM(SUM!LQ104,SUM!LV104,SUM!MA104,SUM!MF104,SUM!MK104,SUM!MP104,SUM!MU104)</f>
        <v>156</v>
      </c>
      <c r="AM93" s="91">
        <f>SUM(SUM!MY104,SUM!NB104)</f>
        <v>0</v>
      </c>
      <c r="AN93" s="91"/>
      <c r="AO93" s="91">
        <f>+SUM(SUM!AM104,SUM!AQ104)</f>
        <v>0</v>
      </c>
      <c r="AP93" s="91">
        <f>+SUM(SUM!AN104,SUM!AR104)</f>
        <v>0</v>
      </c>
      <c r="AQ93" s="91">
        <f>+SUM!AU104</f>
        <v>0</v>
      </c>
      <c r="AR93" s="91">
        <f>+SUM!AV104</f>
        <v>0</v>
      </c>
      <c r="AS93" s="91">
        <f>+SUM!GR104</f>
        <v>0</v>
      </c>
      <c r="AT93" s="91">
        <f>+SUM!GS104</f>
        <v>0</v>
      </c>
      <c r="AU93" s="91">
        <f>+SUM(SUM!HK104)</f>
        <v>0</v>
      </c>
      <c r="AV93" s="91">
        <f>+SUM(SUM!HL104)</f>
        <v>0</v>
      </c>
      <c r="AW93" s="91">
        <f>+SUM(SUM!FP104)</f>
        <v>0</v>
      </c>
      <c r="AX93" s="91">
        <f>+SUM(SUM!FQ104)</f>
        <v>0</v>
      </c>
      <c r="AY93" s="91">
        <f>+SUM(SUM!GL104)</f>
        <v>0</v>
      </c>
      <c r="AZ93" s="91">
        <f>+SUM(SUM!GM104)</f>
        <v>0</v>
      </c>
      <c r="BA93" s="91">
        <f>+SUM(SUM!GN104)</f>
        <v>0</v>
      </c>
      <c r="BB93" s="91">
        <f>+SUM(SUM!GO104)</f>
        <v>0</v>
      </c>
      <c r="BC93" s="91">
        <f>+SUM(SUM!CS104,SUM!CW104)</f>
        <v>0</v>
      </c>
      <c r="BD93" s="91">
        <f>+SUM(SUM!CT104,SUM!CX104)</f>
        <v>0</v>
      </c>
      <c r="BE93" s="91">
        <f>+SUM(SUM!JW104)</f>
        <v>0</v>
      </c>
      <c r="BF93" s="91">
        <f>+SUM(SUM!JX104)</f>
        <v>0</v>
      </c>
      <c r="BG93" s="91">
        <f>+SUM(SUM!BX104,SUM!CB104)</f>
        <v>0</v>
      </c>
      <c r="BH93" s="91">
        <f>+SUM(SUM!BY104,SUM!CC104)</f>
        <v>0</v>
      </c>
      <c r="BI93" s="91">
        <f>+SUM(SUM!CD104)</f>
        <v>0</v>
      </c>
      <c r="BJ93" s="91">
        <f>+SUM(SUM!ET104)</f>
        <v>0</v>
      </c>
      <c r="BK93" s="91">
        <f>+SUM(SUM!EU104)</f>
        <v>0</v>
      </c>
      <c r="BL93" s="91">
        <f>+SUM(SUM!EV104)</f>
        <v>0</v>
      </c>
      <c r="BM93" s="91">
        <f>+SUM(SUM!EW104)</f>
        <v>0</v>
      </c>
      <c r="BN93" s="91"/>
      <c r="BO93" s="91">
        <f t="shared" si="56"/>
        <v>0</v>
      </c>
      <c r="BP93" s="91">
        <f t="shared" si="57"/>
        <v>0</v>
      </c>
      <c r="BQ93" s="91">
        <f t="shared" si="58"/>
        <v>0</v>
      </c>
      <c r="BR93" s="91">
        <f t="shared" si="59"/>
        <v>0</v>
      </c>
      <c r="BS93" s="91">
        <f t="shared" si="60"/>
        <v>0</v>
      </c>
      <c r="BT93" s="91">
        <f t="shared" si="61"/>
        <v>0</v>
      </c>
      <c r="BU93" s="91">
        <f t="shared" si="62"/>
        <v>0</v>
      </c>
      <c r="BV93" s="91">
        <f t="shared" si="63"/>
        <v>0</v>
      </c>
      <c r="BW93" s="91">
        <f t="shared" si="64"/>
        <v>0</v>
      </c>
      <c r="BX93" s="91">
        <f t="shared" si="65"/>
        <v>0</v>
      </c>
      <c r="BY93" s="91">
        <f t="shared" si="66"/>
        <v>0</v>
      </c>
      <c r="BZ93" s="91">
        <f t="shared" si="67"/>
        <v>0</v>
      </c>
      <c r="CA93" s="91">
        <f t="shared" si="68"/>
        <v>0</v>
      </c>
      <c r="CB93" s="91">
        <f t="shared" si="69"/>
        <v>0</v>
      </c>
      <c r="CC93" s="91">
        <f t="shared" si="70"/>
        <v>0</v>
      </c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</row>
    <row r="94" spans="1:115">
      <c r="A94" s="50" t="s">
        <v>337</v>
      </c>
      <c r="B94" s="91">
        <f t="shared" ref="B94:B121" si="72">SUM(D94:AN94)</f>
        <v>1310.4000000000001</v>
      </c>
      <c r="C94" s="91">
        <f t="shared" si="55"/>
        <v>1310.4000000000001</v>
      </c>
      <c r="D94" s="91">
        <f>SUM(SUM!W105,SUM!AA105,SUM!AE105,SUM!AI105)</f>
        <v>0</v>
      </c>
      <c r="E94" s="91">
        <f>SUM(SUM!X105,SUM!AB105,SUM!AF105,SUM!AJ105)</f>
        <v>0</v>
      </c>
      <c r="F94" s="91">
        <f>+SUM(SUM!AY105,SUM!BD105,SUM!BN105,SUM!BS105,SUM!BI105)</f>
        <v>0</v>
      </c>
      <c r="G94" s="91">
        <f>+SUM(SUM!AZ105,SUM!BE105,SUM!BO105,SUM!BT105,SUM!BJ105)</f>
        <v>0</v>
      </c>
      <c r="H94" s="91">
        <f>+SUM(SUM!BA105,SUM!BF105,SUM!BP105,SUM!BU105,SUM!BK105)</f>
        <v>0</v>
      </c>
      <c r="I94" s="91">
        <f>+SUM(SUM!CG105,SUM!CK105,SUM!CO105)</f>
        <v>0</v>
      </c>
      <c r="J94" s="91">
        <f>+SUM(SUM!CH105,SUM!CL105,SUM!CP105)</f>
        <v>0</v>
      </c>
      <c r="K94" s="91">
        <f>SUM(SUM!DA105,SUM!DD105,SUM!DG105,SUM!DJ105,SUM!DM105)</f>
        <v>0</v>
      </c>
      <c r="L94" s="91">
        <f>+SUM(SUM!DP105,SUM!DV105,SUM!EB105,SUM!EH105,SUM!EN105)</f>
        <v>0</v>
      </c>
      <c r="M94" s="91">
        <f>+SUM(SUM!DQ105,SUM!DW105,SUM!EC105,SUM!EI105,SUM!EO105)</f>
        <v>0</v>
      </c>
      <c r="N94" s="91">
        <f>+SUM(SUM!DR105,SUM!DX105,SUM!ED105,SUM!EJ105,SUM!EP105)</f>
        <v>0</v>
      </c>
      <c r="O94" s="91">
        <f>+SUM(SUM!DS105,SUM!DY105,SUM!EE105,SUM!EK105,SUM!EQ105)</f>
        <v>0</v>
      </c>
      <c r="P94" s="91">
        <f>+SUM(SUM!EZ105,SUM!FD105,SUM!FH105,SUM!FL105)</f>
        <v>0</v>
      </c>
      <c r="Q94" s="91">
        <f>+SUM(SUM!FA105,SUM!FE105,SUM!FI105,SUM!FM105)</f>
        <v>0</v>
      </c>
      <c r="R94" s="91">
        <f>+SUM(SUM!FT105,SUM!FZ105,SUM!GF105)</f>
        <v>0</v>
      </c>
      <c r="S94" s="91">
        <f>+SUM(SUM!FU105,SUM!GA105,SUM!GG105)</f>
        <v>0</v>
      </c>
      <c r="T94" s="91">
        <f>+SUM(SUM!FV105,SUM!GB105,SUM!GH105)</f>
        <v>0</v>
      </c>
      <c r="U94" s="91">
        <f>+SUM(SUM!FW105,SUM!GC105,SUM!GI105)</f>
        <v>0</v>
      </c>
      <c r="V94" s="91">
        <f>+SUM(SUM!GV105,SUM!GY105,SUM!HB105,SUM!HE105,SUM!HH105)</f>
        <v>0</v>
      </c>
      <c r="W94" s="91">
        <f>+SUM(SUM!HS105,SUM!HW105,SUM!IA105,SUM!IE105,SUM!HO105)</f>
        <v>0</v>
      </c>
      <c r="X94" s="91">
        <f>+SUM(SUM!HP105,SUM!HT105,SUM!HX105,SUM!IB105,SUM!IF105)</f>
        <v>0</v>
      </c>
      <c r="Y94" s="91">
        <f>+SUM(SUM!IM105,SUM!IQ105,SUM!IU105,SUM!IY105,SUM!II105)</f>
        <v>0</v>
      </c>
      <c r="Z94" s="91">
        <f>+SUM(SUM!IN105,SUM!IR105,SUM!IV105,SUM!IZ105,SUM!IJ105)</f>
        <v>0</v>
      </c>
      <c r="AA94" s="91">
        <f>+SUM(SUM!JG105,SUM!JK105,SUM!JO105,SUM!JS105,SUM!JC105)</f>
        <v>0</v>
      </c>
      <c r="AB94" s="91">
        <f>+SUM(SUM!JH105,SUM!JL105,SUM!JP105,SUM!JT105,SUM!JD105)</f>
        <v>0</v>
      </c>
      <c r="AC94" s="91">
        <f>+SUM(SUM!KA105)</f>
        <v>0</v>
      </c>
      <c r="AD94" s="91">
        <f>+SUM(SUM!KB105)</f>
        <v>0</v>
      </c>
      <c r="AE94" s="91">
        <f>+SUM(SUM!KC105)</f>
        <v>0</v>
      </c>
      <c r="AF94" s="91">
        <f>SUM((SUM!KF105,SUM!KI105,SUM!KL105,SUM!KO105,SUM!KR105))</f>
        <v>0</v>
      </c>
      <c r="AG94" s="91">
        <f>SUM(SUM!KU105,SUM!KZ105,SUM!LE105,SUM!LJ105)</f>
        <v>0</v>
      </c>
      <c r="AH94" s="91">
        <f>SUM(SUM!KV105,SUM!LA105,SUM!LF105,SUM!LK105)</f>
        <v>0</v>
      </c>
      <c r="AI94" s="91">
        <f>SUM(SUM!KW105,SUM!LB105,SUM!LG105,SUM!LL105)</f>
        <v>0</v>
      </c>
      <c r="AJ94" s="91">
        <f>SUM(SUM!LO105,SUM!LT105,SUM!LY105,SUM!MD105,SUM!MI105,SUM!MN105,SUM!MS105)</f>
        <v>436.8</v>
      </c>
      <c r="AK94" s="91">
        <f>SUM(SUM!LP105,SUM!LU105,SUM!LZ105,SUM!ME105,SUM!MJ105,SUM!MO105,SUM!MT105)</f>
        <v>436.8</v>
      </c>
      <c r="AL94" s="91">
        <f>SUM(SUM!LQ105,SUM!LV105,SUM!MA105,SUM!MF105,SUM!MK105,SUM!MP105,SUM!MU105)</f>
        <v>436.8</v>
      </c>
      <c r="AM94" s="91">
        <f>SUM(SUM!MY105,SUM!NB105)</f>
        <v>0</v>
      </c>
      <c r="AN94" s="91"/>
      <c r="AO94" s="91">
        <f>+SUM(SUM!AM105,SUM!AQ105)</f>
        <v>0</v>
      </c>
      <c r="AP94" s="91">
        <f>+SUM(SUM!AN105,SUM!AR105)</f>
        <v>0</v>
      </c>
      <c r="AQ94" s="91">
        <f>+SUM!AU105</f>
        <v>0</v>
      </c>
      <c r="AR94" s="91">
        <f>+SUM!AV105</f>
        <v>0</v>
      </c>
      <c r="AS94" s="91">
        <f>+SUM!GR105</f>
        <v>0</v>
      </c>
      <c r="AT94" s="91">
        <f>+SUM!GS105</f>
        <v>0</v>
      </c>
      <c r="AU94" s="91">
        <f>+SUM(SUM!HK105)</f>
        <v>0</v>
      </c>
      <c r="AV94" s="91">
        <f>+SUM(SUM!HL105)</f>
        <v>0</v>
      </c>
      <c r="AW94" s="91">
        <f>+SUM(SUM!FP105)</f>
        <v>0</v>
      </c>
      <c r="AX94" s="91">
        <f>+SUM(SUM!FQ105)</f>
        <v>0</v>
      </c>
      <c r="AY94" s="91">
        <f>+SUM(SUM!GL105)</f>
        <v>0</v>
      </c>
      <c r="AZ94" s="91">
        <f>+SUM(SUM!GM105)</f>
        <v>0</v>
      </c>
      <c r="BA94" s="91">
        <f>+SUM(SUM!GN105)</f>
        <v>0</v>
      </c>
      <c r="BB94" s="91">
        <f>+SUM(SUM!GO105)</f>
        <v>0</v>
      </c>
      <c r="BC94" s="91">
        <f>+SUM(SUM!CS105,SUM!CW105)</f>
        <v>0</v>
      </c>
      <c r="BD94" s="91">
        <f>+SUM(SUM!CT105,SUM!CX105)</f>
        <v>0</v>
      </c>
      <c r="BE94" s="91">
        <f>+SUM(SUM!JW105)</f>
        <v>0</v>
      </c>
      <c r="BF94" s="91">
        <f>+SUM(SUM!JX105)</f>
        <v>0</v>
      </c>
      <c r="BG94" s="91">
        <f>+SUM(SUM!BX105,SUM!CB105)</f>
        <v>0</v>
      </c>
      <c r="BH94" s="91">
        <f>+SUM(SUM!BY105,SUM!CC105)</f>
        <v>0</v>
      </c>
      <c r="BI94" s="91">
        <f>+SUM(SUM!CD105)</f>
        <v>0</v>
      </c>
      <c r="BJ94" s="91">
        <f>+SUM(SUM!ET105)</f>
        <v>0</v>
      </c>
      <c r="BK94" s="91">
        <f>+SUM(SUM!EU105)</f>
        <v>0</v>
      </c>
      <c r="BL94" s="91">
        <f>+SUM(SUM!EV105)</f>
        <v>0</v>
      </c>
      <c r="BM94" s="91">
        <f>+SUM(SUM!EW105)</f>
        <v>0</v>
      </c>
      <c r="BN94" s="91"/>
      <c r="BO94" s="91">
        <f t="shared" si="56"/>
        <v>0</v>
      </c>
      <c r="BP94" s="91">
        <f t="shared" si="57"/>
        <v>0</v>
      </c>
      <c r="BQ94" s="91">
        <f t="shared" si="58"/>
        <v>0</v>
      </c>
      <c r="BR94" s="91">
        <f t="shared" si="59"/>
        <v>0</v>
      </c>
      <c r="BS94" s="91">
        <f t="shared" si="60"/>
        <v>0</v>
      </c>
      <c r="BT94" s="91">
        <f t="shared" si="61"/>
        <v>0</v>
      </c>
      <c r="BU94" s="91">
        <f t="shared" si="62"/>
        <v>0</v>
      </c>
      <c r="BV94" s="91">
        <f t="shared" si="63"/>
        <v>0</v>
      </c>
      <c r="BW94" s="91">
        <f t="shared" si="64"/>
        <v>0</v>
      </c>
      <c r="BX94" s="91">
        <f t="shared" si="65"/>
        <v>0</v>
      </c>
      <c r="BY94" s="91">
        <f t="shared" si="66"/>
        <v>0</v>
      </c>
      <c r="BZ94" s="91">
        <f t="shared" si="67"/>
        <v>0</v>
      </c>
      <c r="CA94" s="91">
        <f t="shared" si="68"/>
        <v>0</v>
      </c>
      <c r="CB94" s="91">
        <f t="shared" si="69"/>
        <v>0</v>
      </c>
      <c r="CC94" s="91">
        <f t="shared" si="70"/>
        <v>0</v>
      </c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</row>
    <row r="95" spans="1:115">
      <c r="A95" s="50" t="s">
        <v>338</v>
      </c>
      <c r="B95" s="91">
        <f t="shared" si="72"/>
        <v>842.40000000000009</v>
      </c>
      <c r="C95" s="91">
        <f t="shared" si="55"/>
        <v>842.40000000000009</v>
      </c>
      <c r="D95" s="91">
        <f>SUM(SUM!W106,SUM!AA106,SUM!AE106,SUM!AI106)</f>
        <v>0</v>
      </c>
      <c r="E95" s="91">
        <f>SUM(SUM!X106,SUM!AB106,SUM!AF106,SUM!AJ106)</f>
        <v>0</v>
      </c>
      <c r="F95" s="91">
        <f>+SUM(SUM!AY106,SUM!BD106,SUM!BN106,SUM!BS106,SUM!BI106)</f>
        <v>0</v>
      </c>
      <c r="G95" s="91">
        <f>+SUM(SUM!AZ106,SUM!BE106,SUM!BO106,SUM!BT106,SUM!BJ106)</f>
        <v>0</v>
      </c>
      <c r="H95" s="91">
        <f>+SUM(SUM!BA106,SUM!BF106,SUM!BP106,SUM!BU106,SUM!BK106)</f>
        <v>0</v>
      </c>
      <c r="I95" s="91">
        <f>+SUM(SUM!CG106,SUM!CK106,SUM!CO106)</f>
        <v>0</v>
      </c>
      <c r="J95" s="91">
        <f>+SUM(SUM!CH106,SUM!CL106,SUM!CP106)</f>
        <v>0</v>
      </c>
      <c r="K95" s="91">
        <f>SUM(SUM!DA106,SUM!DD106,SUM!DG106,SUM!DJ106,SUM!DM106)</f>
        <v>0</v>
      </c>
      <c r="L95" s="91">
        <f>+SUM(SUM!DP106,SUM!DV106,SUM!EB106,SUM!EH106,SUM!EN106)</f>
        <v>0</v>
      </c>
      <c r="M95" s="91">
        <f>+SUM(SUM!DQ106,SUM!DW106,SUM!EC106,SUM!EI106,SUM!EO106)</f>
        <v>0</v>
      </c>
      <c r="N95" s="91">
        <f>+SUM(SUM!DR106,SUM!DX106,SUM!ED106,SUM!EJ106,SUM!EP106)</f>
        <v>0</v>
      </c>
      <c r="O95" s="91">
        <f>+SUM(SUM!DS106,SUM!DY106,SUM!EE106,SUM!EK106,SUM!EQ106)</f>
        <v>0</v>
      </c>
      <c r="P95" s="91">
        <f>+SUM(SUM!EZ106,SUM!FD106,SUM!FH106,SUM!FL106)</f>
        <v>0</v>
      </c>
      <c r="Q95" s="91">
        <f>+SUM(SUM!FA106,SUM!FE106,SUM!FI106,SUM!FM106)</f>
        <v>0</v>
      </c>
      <c r="R95" s="91">
        <f>+SUM(SUM!FT106,SUM!FZ106,SUM!GF106)</f>
        <v>0</v>
      </c>
      <c r="S95" s="91">
        <f>+SUM(SUM!FU106,SUM!GA106,SUM!GG106)</f>
        <v>0</v>
      </c>
      <c r="T95" s="91">
        <f>+SUM(SUM!FV106,SUM!GB106,SUM!GH106)</f>
        <v>0</v>
      </c>
      <c r="U95" s="91">
        <f>+SUM(SUM!FW106,SUM!GC106,SUM!GI106)</f>
        <v>0</v>
      </c>
      <c r="V95" s="91">
        <f>+SUM(SUM!GV106,SUM!GY106,SUM!HB106,SUM!HE106,SUM!HH106)</f>
        <v>0</v>
      </c>
      <c r="W95" s="91">
        <f>+SUM(SUM!HS106,SUM!HW106,SUM!IA106,SUM!IE106,SUM!HO106)</f>
        <v>0</v>
      </c>
      <c r="X95" s="91">
        <f>+SUM(SUM!HP106,SUM!HT106,SUM!HX106,SUM!IB106,SUM!IF106)</f>
        <v>0</v>
      </c>
      <c r="Y95" s="91">
        <f>+SUM(SUM!IM106,SUM!IQ106,SUM!IU106,SUM!IY106,SUM!II106)</f>
        <v>0</v>
      </c>
      <c r="Z95" s="91">
        <f>+SUM(SUM!IN106,SUM!IR106,SUM!IV106,SUM!IZ106,SUM!IJ106)</f>
        <v>0</v>
      </c>
      <c r="AA95" s="91">
        <f>+SUM(SUM!JG106,SUM!JK106,SUM!JO106,SUM!JS106,SUM!JC106)</f>
        <v>0</v>
      </c>
      <c r="AB95" s="91">
        <f>+SUM(SUM!JH106,SUM!JL106,SUM!JP106,SUM!JT106,SUM!JD106)</f>
        <v>0</v>
      </c>
      <c r="AC95" s="91">
        <f>+SUM(SUM!KA106)</f>
        <v>0</v>
      </c>
      <c r="AD95" s="91">
        <f>+SUM(SUM!KB106)</f>
        <v>0</v>
      </c>
      <c r="AE95" s="91">
        <f>+SUM(SUM!KC106)</f>
        <v>0</v>
      </c>
      <c r="AF95" s="91">
        <f>SUM((SUM!KF106,SUM!KI106,SUM!KL106,SUM!KO106,SUM!KR106))</f>
        <v>0</v>
      </c>
      <c r="AG95" s="91">
        <f>SUM(SUM!KU106,SUM!KZ106,SUM!LE106,SUM!LJ106)</f>
        <v>0</v>
      </c>
      <c r="AH95" s="91">
        <f>SUM(SUM!KV106,SUM!LA106,SUM!LF106,SUM!LK106)</f>
        <v>0</v>
      </c>
      <c r="AI95" s="91">
        <f>SUM(SUM!KW106,SUM!LB106,SUM!LG106,SUM!LL106)</f>
        <v>0</v>
      </c>
      <c r="AJ95" s="91">
        <f>SUM(SUM!LO106,SUM!LT106,SUM!LY106,SUM!MD106,SUM!MI106,SUM!MN106,SUM!MS106)</f>
        <v>280.8</v>
      </c>
      <c r="AK95" s="91">
        <f>SUM(SUM!LP106,SUM!LU106,SUM!LZ106,SUM!ME106,SUM!MJ106,SUM!MO106,SUM!MT106)</f>
        <v>280.8</v>
      </c>
      <c r="AL95" s="91">
        <f>SUM(SUM!LQ106,SUM!LV106,SUM!MA106,SUM!MF106,SUM!MK106,SUM!MP106,SUM!MU106)</f>
        <v>280.8</v>
      </c>
      <c r="AM95" s="91">
        <f>SUM(SUM!MY106,SUM!NB106)</f>
        <v>0</v>
      </c>
      <c r="AN95" s="91"/>
      <c r="AO95" s="91">
        <f>+SUM(SUM!AM106,SUM!AQ106)</f>
        <v>0</v>
      </c>
      <c r="AP95" s="91">
        <f>+SUM(SUM!AN106,SUM!AR106)</f>
        <v>0</v>
      </c>
      <c r="AQ95" s="91">
        <f>+SUM!AU106</f>
        <v>0</v>
      </c>
      <c r="AR95" s="91">
        <f>+SUM!AV106</f>
        <v>0</v>
      </c>
      <c r="AS95" s="91">
        <f>+SUM!GR106</f>
        <v>0</v>
      </c>
      <c r="AT95" s="91">
        <f>+SUM!GS106</f>
        <v>0</v>
      </c>
      <c r="AU95" s="91">
        <f>+SUM(SUM!HK106)</f>
        <v>0</v>
      </c>
      <c r="AV95" s="91">
        <f>+SUM(SUM!HL106)</f>
        <v>0</v>
      </c>
      <c r="AW95" s="91">
        <f>+SUM(SUM!FP106)</f>
        <v>0</v>
      </c>
      <c r="AX95" s="91">
        <f>+SUM(SUM!FQ106)</f>
        <v>0</v>
      </c>
      <c r="AY95" s="91">
        <f>+SUM(SUM!GL106)</f>
        <v>0</v>
      </c>
      <c r="AZ95" s="91">
        <f>+SUM(SUM!GM106)</f>
        <v>0</v>
      </c>
      <c r="BA95" s="91">
        <f>+SUM(SUM!GN106)</f>
        <v>0</v>
      </c>
      <c r="BB95" s="91">
        <f>+SUM(SUM!GO106)</f>
        <v>0</v>
      </c>
      <c r="BC95" s="91">
        <f>+SUM(SUM!CS106,SUM!CW106)</f>
        <v>0</v>
      </c>
      <c r="BD95" s="91">
        <f>+SUM(SUM!CT106,SUM!CX106)</f>
        <v>0</v>
      </c>
      <c r="BE95" s="91">
        <f>+SUM(SUM!JW106)</f>
        <v>0</v>
      </c>
      <c r="BF95" s="91">
        <f>+SUM(SUM!JX106)</f>
        <v>0</v>
      </c>
      <c r="BG95" s="91">
        <f>+SUM(SUM!BX106,SUM!CB106)</f>
        <v>0</v>
      </c>
      <c r="BH95" s="91">
        <f>+SUM(SUM!BY106,SUM!CC106)</f>
        <v>0</v>
      </c>
      <c r="BI95" s="91">
        <f>+SUM(SUM!CD106)</f>
        <v>0</v>
      </c>
      <c r="BJ95" s="91">
        <f>+SUM(SUM!ET106)</f>
        <v>0</v>
      </c>
      <c r="BK95" s="91">
        <f>+SUM(SUM!EU106)</f>
        <v>0</v>
      </c>
      <c r="BL95" s="91">
        <f>+SUM(SUM!EV106)</f>
        <v>0</v>
      </c>
      <c r="BM95" s="91">
        <f>+SUM(SUM!EW106)</f>
        <v>0</v>
      </c>
      <c r="BN95" s="91"/>
      <c r="BO95" s="91">
        <f t="shared" si="56"/>
        <v>0</v>
      </c>
      <c r="BP95" s="91">
        <f t="shared" si="57"/>
        <v>0</v>
      </c>
      <c r="BQ95" s="91">
        <f t="shared" si="58"/>
        <v>0</v>
      </c>
      <c r="BR95" s="91">
        <f t="shared" si="59"/>
        <v>0</v>
      </c>
      <c r="BS95" s="91">
        <f t="shared" si="60"/>
        <v>0</v>
      </c>
      <c r="BT95" s="91">
        <f t="shared" si="61"/>
        <v>0</v>
      </c>
      <c r="BU95" s="91">
        <f t="shared" si="62"/>
        <v>0</v>
      </c>
      <c r="BV95" s="91">
        <f t="shared" si="63"/>
        <v>0</v>
      </c>
      <c r="BW95" s="91">
        <f t="shared" si="64"/>
        <v>0</v>
      </c>
      <c r="BX95" s="91">
        <f t="shared" si="65"/>
        <v>0</v>
      </c>
      <c r="BY95" s="91">
        <f t="shared" si="66"/>
        <v>0</v>
      </c>
      <c r="BZ95" s="91">
        <f t="shared" si="67"/>
        <v>0</v>
      </c>
      <c r="CA95" s="91">
        <f t="shared" si="68"/>
        <v>0</v>
      </c>
      <c r="CB95" s="91">
        <f t="shared" si="69"/>
        <v>0</v>
      </c>
      <c r="CC95" s="91">
        <f t="shared" si="70"/>
        <v>0</v>
      </c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</row>
    <row r="96" spans="1:115">
      <c r="A96" s="50" t="s">
        <v>339</v>
      </c>
      <c r="B96" s="91">
        <f t="shared" si="72"/>
        <v>514.79999999999995</v>
      </c>
      <c r="C96" s="91">
        <f t="shared" si="55"/>
        <v>514.79999999999995</v>
      </c>
      <c r="D96" s="91">
        <f>SUM(SUM!W107,SUM!AA107,SUM!AE107,SUM!AI107)</f>
        <v>0</v>
      </c>
      <c r="E96" s="91">
        <f>SUM(SUM!X107,SUM!AB107,SUM!AF107,SUM!AJ107)</f>
        <v>0</v>
      </c>
      <c r="F96" s="91">
        <f>+SUM(SUM!AY107,SUM!BD107,SUM!BN107,SUM!BS107,SUM!BI107)</f>
        <v>0</v>
      </c>
      <c r="G96" s="91">
        <f>+SUM(SUM!AZ107,SUM!BE107,SUM!BO107,SUM!BT107,SUM!BJ107)</f>
        <v>0</v>
      </c>
      <c r="H96" s="91">
        <f>+SUM(SUM!BA107,SUM!BF107,SUM!BP107,SUM!BU107,SUM!BK107)</f>
        <v>0</v>
      </c>
      <c r="I96" s="91">
        <f>+SUM(SUM!CG107,SUM!CK107,SUM!CO107)</f>
        <v>0</v>
      </c>
      <c r="J96" s="91">
        <f>+SUM(SUM!CH107,SUM!CL107,SUM!CP107)</f>
        <v>0</v>
      </c>
      <c r="K96" s="91">
        <f>SUM(SUM!DA107,SUM!DD107,SUM!DG107,SUM!DJ107,SUM!DM107)</f>
        <v>0</v>
      </c>
      <c r="L96" s="91">
        <f>+SUM(SUM!DP107,SUM!DV107,SUM!EB107,SUM!EH107,SUM!EN107)</f>
        <v>0</v>
      </c>
      <c r="M96" s="91">
        <f>+SUM(SUM!DQ107,SUM!DW107,SUM!EC107,SUM!EI107,SUM!EO107)</f>
        <v>0</v>
      </c>
      <c r="N96" s="91">
        <f>+SUM(SUM!DR107,SUM!DX107,SUM!ED107,SUM!EJ107,SUM!EP107)</f>
        <v>0</v>
      </c>
      <c r="O96" s="91">
        <f>+SUM(SUM!DS107,SUM!DY107,SUM!EE107,SUM!EK107,SUM!EQ107)</f>
        <v>0</v>
      </c>
      <c r="P96" s="91">
        <f>+SUM(SUM!EZ107,SUM!FD107,SUM!FH107,SUM!FL107)</f>
        <v>0</v>
      </c>
      <c r="Q96" s="91">
        <f>+SUM(SUM!FA107,SUM!FE107,SUM!FI107,SUM!FM107)</f>
        <v>0</v>
      </c>
      <c r="R96" s="91">
        <f>+SUM(SUM!FT107,SUM!FZ107,SUM!GF107)</f>
        <v>0</v>
      </c>
      <c r="S96" s="91">
        <f>+SUM(SUM!FU107,SUM!GA107,SUM!GG107)</f>
        <v>0</v>
      </c>
      <c r="T96" s="91">
        <f>+SUM(SUM!FV107,SUM!GB107,SUM!GH107)</f>
        <v>0</v>
      </c>
      <c r="U96" s="91">
        <f>+SUM(SUM!FW107,SUM!GC107,SUM!GI107)</f>
        <v>0</v>
      </c>
      <c r="V96" s="91">
        <f>+SUM(SUM!GV107,SUM!GY107,SUM!HB107,SUM!HE107,SUM!HH107)</f>
        <v>0</v>
      </c>
      <c r="W96" s="91">
        <f>+SUM(SUM!HS107,SUM!HW107,SUM!IA107,SUM!IE107,SUM!HO107)</f>
        <v>0</v>
      </c>
      <c r="X96" s="91">
        <f>+SUM(SUM!HP107,SUM!HT107,SUM!HX107,SUM!IB107,SUM!IF107)</f>
        <v>0</v>
      </c>
      <c r="Y96" s="91">
        <f>+SUM(SUM!IM107,SUM!IQ107,SUM!IU107,SUM!IY107,SUM!II107)</f>
        <v>0</v>
      </c>
      <c r="Z96" s="91">
        <f>+SUM(SUM!IN107,SUM!IR107,SUM!IV107,SUM!IZ107,SUM!IJ107)</f>
        <v>0</v>
      </c>
      <c r="AA96" s="91">
        <f>+SUM(SUM!JG107,SUM!JK107,SUM!JO107,SUM!JS107,SUM!JC107)</f>
        <v>0</v>
      </c>
      <c r="AB96" s="91">
        <f>+SUM(SUM!JH107,SUM!JL107,SUM!JP107,SUM!JT107,SUM!JD107)</f>
        <v>0</v>
      </c>
      <c r="AC96" s="91">
        <f>+SUM(SUM!KA107)</f>
        <v>0</v>
      </c>
      <c r="AD96" s="91">
        <f>+SUM(SUM!KB107)</f>
        <v>0</v>
      </c>
      <c r="AE96" s="91">
        <f>+SUM(SUM!KC107)</f>
        <v>0</v>
      </c>
      <c r="AF96" s="91">
        <f>SUM((SUM!KF107,SUM!KI107,SUM!KL107,SUM!KO107,SUM!KR107))</f>
        <v>0</v>
      </c>
      <c r="AG96" s="91">
        <f>SUM(SUM!KU107,SUM!KZ107,SUM!LE107,SUM!LJ107)</f>
        <v>0</v>
      </c>
      <c r="AH96" s="91">
        <f>SUM(SUM!KV107,SUM!LA107,SUM!LF107,SUM!LK107)</f>
        <v>0</v>
      </c>
      <c r="AI96" s="91">
        <f>SUM(SUM!KW107,SUM!LB107,SUM!LG107,SUM!LL107)</f>
        <v>0</v>
      </c>
      <c r="AJ96" s="91">
        <f>SUM(SUM!LO107,SUM!LT107,SUM!LY107,SUM!MD107,SUM!MI107,SUM!MN107,SUM!MS107)</f>
        <v>171.6</v>
      </c>
      <c r="AK96" s="91">
        <f>SUM(SUM!LP107,SUM!LU107,SUM!LZ107,SUM!ME107,SUM!MJ107,SUM!MO107,SUM!MT107)</f>
        <v>171.6</v>
      </c>
      <c r="AL96" s="91">
        <f>SUM(SUM!LQ107,SUM!LV107,SUM!MA107,SUM!MF107,SUM!MK107,SUM!MP107,SUM!MU107)</f>
        <v>171.6</v>
      </c>
      <c r="AM96" s="91">
        <f>SUM(SUM!MY107,SUM!NB107)</f>
        <v>0</v>
      </c>
      <c r="AN96" s="91"/>
      <c r="AO96" s="91">
        <f>+SUM(SUM!AM107,SUM!AQ107)</f>
        <v>0</v>
      </c>
      <c r="AP96" s="91">
        <f>+SUM(SUM!AN107,SUM!AR107)</f>
        <v>0</v>
      </c>
      <c r="AQ96" s="91">
        <f>+SUM!AU107</f>
        <v>0</v>
      </c>
      <c r="AR96" s="91">
        <f>+SUM!AV107</f>
        <v>0</v>
      </c>
      <c r="AS96" s="91">
        <f>+SUM!GR107</f>
        <v>0</v>
      </c>
      <c r="AT96" s="91">
        <f>+SUM!GS107</f>
        <v>0</v>
      </c>
      <c r="AU96" s="91">
        <f>+SUM(SUM!HK107)</f>
        <v>0</v>
      </c>
      <c r="AV96" s="91">
        <f>+SUM(SUM!HL107)</f>
        <v>0</v>
      </c>
      <c r="AW96" s="91">
        <f>+SUM(SUM!FP107)</f>
        <v>0</v>
      </c>
      <c r="AX96" s="91">
        <f>+SUM(SUM!FQ107)</f>
        <v>0</v>
      </c>
      <c r="AY96" s="91">
        <f>+SUM(SUM!GL107)</f>
        <v>0</v>
      </c>
      <c r="AZ96" s="91">
        <f>+SUM(SUM!GM107)</f>
        <v>0</v>
      </c>
      <c r="BA96" s="91">
        <f>+SUM(SUM!GN107)</f>
        <v>0</v>
      </c>
      <c r="BB96" s="91">
        <f>+SUM(SUM!GO107)</f>
        <v>0</v>
      </c>
      <c r="BC96" s="91">
        <f>+SUM(SUM!CS107,SUM!CW107)</f>
        <v>0</v>
      </c>
      <c r="BD96" s="91">
        <f>+SUM(SUM!CT107,SUM!CX107)</f>
        <v>0</v>
      </c>
      <c r="BE96" s="91">
        <f>+SUM(SUM!JW107)</f>
        <v>0</v>
      </c>
      <c r="BF96" s="91">
        <f>+SUM(SUM!JX107)</f>
        <v>0</v>
      </c>
      <c r="BG96" s="91">
        <f>+SUM(SUM!BX107,SUM!CB107)</f>
        <v>0</v>
      </c>
      <c r="BH96" s="91">
        <f>+SUM(SUM!BY107,SUM!CC107)</f>
        <v>0</v>
      </c>
      <c r="BI96" s="91">
        <f>+SUM(SUM!CD107)</f>
        <v>0</v>
      </c>
      <c r="BJ96" s="91">
        <f>+SUM(SUM!ET107)</f>
        <v>0</v>
      </c>
      <c r="BK96" s="91">
        <f>+SUM(SUM!EU107)</f>
        <v>0</v>
      </c>
      <c r="BL96" s="91">
        <f>+SUM(SUM!EV107)</f>
        <v>0</v>
      </c>
      <c r="BM96" s="91">
        <f>+SUM(SUM!EW107)</f>
        <v>0</v>
      </c>
      <c r="BN96" s="91"/>
      <c r="BO96" s="91">
        <f t="shared" si="56"/>
        <v>0</v>
      </c>
      <c r="BP96" s="91">
        <f t="shared" si="57"/>
        <v>0</v>
      </c>
      <c r="BQ96" s="91">
        <f t="shared" si="58"/>
        <v>0</v>
      </c>
      <c r="BR96" s="91">
        <f t="shared" si="59"/>
        <v>0</v>
      </c>
      <c r="BS96" s="91">
        <f t="shared" si="60"/>
        <v>0</v>
      </c>
      <c r="BT96" s="91">
        <f t="shared" si="61"/>
        <v>0</v>
      </c>
      <c r="BU96" s="91">
        <f t="shared" si="62"/>
        <v>0</v>
      </c>
      <c r="BV96" s="91">
        <f t="shared" si="63"/>
        <v>0</v>
      </c>
      <c r="BW96" s="91">
        <f t="shared" si="64"/>
        <v>0</v>
      </c>
      <c r="BX96" s="91">
        <f t="shared" si="65"/>
        <v>0</v>
      </c>
      <c r="BY96" s="91">
        <f t="shared" si="66"/>
        <v>0</v>
      </c>
      <c r="BZ96" s="91">
        <f t="shared" si="67"/>
        <v>0</v>
      </c>
      <c r="CA96" s="91">
        <f t="shared" si="68"/>
        <v>0</v>
      </c>
      <c r="CB96" s="91">
        <f t="shared" si="69"/>
        <v>0</v>
      </c>
      <c r="CC96" s="91">
        <f t="shared" si="70"/>
        <v>0</v>
      </c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</row>
    <row r="97" spans="1:115">
      <c r="A97" s="50" t="s">
        <v>340</v>
      </c>
      <c r="B97" s="91">
        <f t="shared" si="72"/>
        <v>577.20000000000005</v>
      </c>
      <c r="C97" s="91">
        <f t="shared" si="55"/>
        <v>577.20000000000005</v>
      </c>
      <c r="D97" s="91">
        <f>SUM(SUM!W132,SUM!AA132,SUM!AE132,SUM!AI132)</f>
        <v>0</v>
      </c>
      <c r="E97" s="91">
        <f>SUM(SUM!X132,SUM!AB132,SUM!AF132,SUM!AJ132)</f>
        <v>0</v>
      </c>
      <c r="F97" s="91">
        <f>+SUM(SUM!AY132,SUM!BD132,SUM!BN132,SUM!BS132,SUM!BI132)</f>
        <v>0</v>
      </c>
      <c r="G97" s="91">
        <f>+SUM(SUM!AZ132,SUM!BE132,SUM!BO132,SUM!BT132,SUM!BJ132)</f>
        <v>0</v>
      </c>
      <c r="H97" s="91">
        <f>+SUM(SUM!BA132,SUM!BF132,SUM!BP132,SUM!BU132,SUM!BK132)</f>
        <v>0</v>
      </c>
      <c r="I97" s="91">
        <f>+SUM(SUM!CG132,SUM!CK132,SUM!CO132)</f>
        <v>0</v>
      </c>
      <c r="J97" s="91">
        <f>+SUM(SUM!CH132,SUM!CL132,SUM!CP132)</f>
        <v>0</v>
      </c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>
        <f>SUM(SUM!KU108,SUM!KZ108,SUM!LE108,SUM!LJ108)</f>
        <v>0</v>
      </c>
      <c r="AH97" s="91">
        <f>SUM(SUM!KV108,SUM!LA108,SUM!LF108,SUM!LK108)</f>
        <v>0</v>
      </c>
      <c r="AI97" s="91">
        <f>SUM(SUM!KW108,SUM!LB108,SUM!LG108,SUM!LL108)</f>
        <v>0</v>
      </c>
      <c r="AJ97" s="91">
        <f>SUM(SUM!LO108,SUM!LT108,SUM!LY108,SUM!MD108,SUM!MI108,SUM!MN108,SUM!MS108)</f>
        <v>202.79999999999998</v>
      </c>
      <c r="AK97" s="91">
        <f>SUM(SUM!LP108,SUM!LU108,SUM!LZ108,SUM!ME108,SUM!MJ108,SUM!MO108,SUM!MT108)</f>
        <v>187.2</v>
      </c>
      <c r="AL97" s="91">
        <f>SUM(SUM!LQ108,SUM!LV108,SUM!MA108,SUM!MF108,SUM!MK108,SUM!MP108,SUM!MU108)</f>
        <v>187.2</v>
      </c>
      <c r="AM97" s="91">
        <f>SUM(SUM!MY108,SUM!NB108)</f>
        <v>0</v>
      </c>
      <c r="AN97" s="91"/>
      <c r="AO97" s="91">
        <f>+SUM(SUM!AM132,SUM!AQ132)</f>
        <v>0</v>
      </c>
      <c r="AP97" s="91">
        <f>+SUM(SUM!AN132,SUM!AR132)</f>
        <v>0</v>
      </c>
      <c r="AQ97" s="91">
        <f>+SUM!AU132</f>
        <v>0</v>
      </c>
      <c r="AR97" s="91">
        <f>+SUM!AV132</f>
        <v>0</v>
      </c>
      <c r="AS97" s="91">
        <f>+SUM!GR132</f>
        <v>0</v>
      </c>
      <c r="AT97" s="91">
        <f>+SUM!GS132</f>
        <v>0</v>
      </c>
      <c r="AU97" s="91">
        <f>+SUM(SUM!HK132)</f>
        <v>0</v>
      </c>
      <c r="AV97" s="91">
        <f>+SUM(SUM!HL132)</f>
        <v>0</v>
      </c>
      <c r="AW97" s="91">
        <f>+SUM(SUM!FP132)</f>
        <v>0</v>
      </c>
      <c r="AX97" s="91">
        <f>+SUM(SUM!FQ132)</f>
        <v>0</v>
      </c>
      <c r="AY97" s="91">
        <f>+SUM(SUM!GL132)</f>
        <v>0</v>
      </c>
      <c r="AZ97" s="91">
        <f>+SUM(SUM!GM132)</f>
        <v>0</v>
      </c>
      <c r="BA97" s="91">
        <f>+SUM(SUM!GN132)</f>
        <v>0</v>
      </c>
      <c r="BB97" s="91">
        <f>+SUM(SUM!GO132)</f>
        <v>0</v>
      </c>
      <c r="BC97" s="91">
        <f>+SUM(SUM!CS132,SUM!CW132)</f>
        <v>0</v>
      </c>
      <c r="BD97" s="91">
        <f>+SUM(SUM!CT132,SUM!CX132)</f>
        <v>0</v>
      </c>
      <c r="BE97" s="91">
        <f>+SUM(SUM!JW132)</f>
        <v>0</v>
      </c>
      <c r="BF97" s="91">
        <f>+SUM(SUM!JX132)</f>
        <v>0</v>
      </c>
      <c r="BG97" s="91">
        <f>+SUM(SUM!BX132,SUM!CB132)</f>
        <v>0</v>
      </c>
      <c r="BH97" s="91">
        <f>+SUM(SUM!BY132,SUM!CC132)</f>
        <v>0</v>
      </c>
      <c r="BI97" s="91">
        <f>+SUM(SUM!CD132)</f>
        <v>0</v>
      </c>
      <c r="BJ97" s="91">
        <f>+SUM(SUM!ET132)</f>
        <v>0</v>
      </c>
      <c r="BK97" s="91">
        <f>+SUM(SUM!EU132)</f>
        <v>0</v>
      </c>
      <c r="BL97" s="91">
        <f>+SUM(SUM!EV132)</f>
        <v>0</v>
      </c>
      <c r="BM97" s="91">
        <f>+SUM(SUM!EW132)</f>
        <v>0</v>
      </c>
      <c r="BN97" s="91"/>
      <c r="BO97" s="91">
        <f t="shared" si="56"/>
        <v>0</v>
      </c>
      <c r="BP97" s="91">
        <f t="shared" si="57"/>
        <v>0</v>
      </c>
      <c r="BQ97" s="91">
        <f t="shared" si="58"/>
        <v>0</v>
      </c>
      <c r="BR97" s="91">
        <f t="shared" si="59"/>
        <v>0</v>
      </c>
      <c r="BS97" s="91">
        <f t="shared" si="60"/>
        <v>0</v>
      </c>
      <c r="BT97" s="91">
        <f t="shared" si="61"/>
        <v>0</v>
      </c>
      <c r="BU97" s="91">
        <f t="shared" si="62"/>
        <v>0</v>
      </c>
      <c r="BV97" s="91">
        <f t="shared" si="63"/>
        <v>0</v>
      </c>
      <c r="BW97" s="91">
        <f t="shared" si="64"/>
        <v>0</v>
      </c>
      <c r="BX97" s="91">
        <f t="shared" si="65"/>
        <v>0</v>
      </c>
      <c r="BY97" s="91">
        <f t="shared" si="66"/>
        <v>0</v>
      </c>
      <c r="BZ97" s="91">
        <f t="shared" si="67"/>
        <v>0</v>
      </c>
      <c r="CA97" s="91">
        <f t="shared" si="68"/>
        <v>0</v>
      </c>
      <c r="CB97" s="91">
        <f t="shared" si="69"/>
        <v>0</v>
      </c>
      <c r="CC97" s="91">
        <f t="shared" si="70"/>
        <v>0</v>
      </c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</row>
    <row r="98" spans="1:115">
      <c r="A98" s="50" t="s">
        <v>341</v>
      </c>
      <c r="B98" s="91">
        <f t="shared" si="72"/>
        <v>1029.5999999999999</v>
      </c>
      <c r="C98" s="91">
        <f t="shared" si="55"/>
        <v>1029.5999999999999</v>
      </c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>
        <f>SUM(SUM!KU109,SUM!KZ109,SUM!LE109,SUM!LJ109)</f>
        <v>0</v>
      </c>
      <c r="AH98" s="91">
        <f>SUM(SUM!KV109,SUM!LA109,SUM!LF109,SUM!LK109)</f>
        <v>0</v>
      </c>
      <c r="AI98" s="91">
        <f>SUM(SUM!KW109,SUM!LB109,SUM!LG109,SUM!LL109)</f>
        <v>0</v>
      </c>
      <c r="AJ98" s="91">
        <f>SUM(SUM!LO109,SUM!LT109,SUM!LY109,SUM!MD109,SUM!MI109,SUM!MN109,SUM!MS109)</f>
        <v>343.2</v>
      </c>
      <c r="AK98" s="91">
        <f>SUM(SUM!LP109,SUM!LU109,SUM!LZ109,SUM!ME109,SUM!MJ109,SUM!MO109,SUM!MT109)</f>
        <v>343.2</v>
      </c>
      <c r="AL98" s="91">
        <f>SUM(SUM!LQ109,SUM!LV109,SUM!MA109,SUM!MF109,SUM!MK109,SUM!MP109,SUM!MU109)</f>
        <v>343.2</v>
      </c>
      <c r="AM98" s="91">
        <f>SUM(SUM!MY109,SUM!NB109)</f>
        <v>0</v>
      </c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</row>
    <row r="99" spans="1:115">
      <c r="A99" s="50" t="s">
        <v>342</v>
      </c>
      <c r="B99" s="91">
        <f t="shared" si="72"/>
        <v>468</v>
      </c>
      <c r="C99" s="91">
        <f t="shared" si="55"/>
        <v>468</v>
      </c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>
        <f>SUM(SUM!KU110,SUM!KZ110,SUM!LE110,SUM!LJ110)</f>
        <v>0</v>
      </c>
      <c r="AH99" s="91">
        <f>SUM(SUM!KV110,SUM!LA110,SUM!LF110,SUM!LK110)</f>
        <v>0</v>
      </c>
      <c r="AI99" s="91">
        <f>SUM(SUM!KW110,SUM!LB110,SUM!LG110,SUM!LL110)</f>
        <v>0</v>
      </c>
      <c r="AJ99" s="91">
        <f>SUM(SUM!LO110,SUM!LT110,SUM!LY110,SUM!MD110,SUM!MI110,SUM!MN110,SUM!MS110)</f>
        <v>156</v>
      </c>
      <c r="AK99" s="91">
        <f>SUM(SUM!LP110,SUM!LU110,SUM!LZ110,SUM!ME110,SUM!MJ110,SUM!MO110,SUM!MT110)</f>
        <v>156</v>
      </c>
      <c r="AL99" s="91">
        <f>SUM(SUM!LQ110,SUM!LV110,SUM!MA110,SUM!MF110,SUM!MK110,SUM!MP110,SUM!MU110)</f>
        <v>156</v>
      </c>
      <c r="AM99" s="91">
        <f>SUM(SUM!MY110,SUM!NB110)</f>
        <v>0</v>
      </c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</row>
    <row r="100" spans="1:115">
      <c r="A100" s="50" t="s">
        <v>343</v>
      </c>
      <c r="B100" s="91">
        <f t="shared" si="72"/>
        <v>218.4</v>
      </c>
      <c r="C100" s="91">
        <f t="shared" si="55"/>
        <v>218.4</v>
      </c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>
        <f>SUM(SUM!KU111,SUM!KZ111,SUM!LE111,SUM!LJ111)</f>
        <v>0</v>
      </c>
      <c r="AH100" s="91">
        <f>SUM(SUM!KV111,SUM!LA111,SUM!LF111,SUM!LK111)</f>
        <v>0</v>
      </c>
      <c r="AI100" s="91">
        <f>SUM(SUM!KW111,SUM!LB111,SUM!LG111,SUM!LL111)</f>
        <v>0</v>
      </c>
      <c r="AJ100" s="91">
        <f>SUM(SUM!LO111,SUM!LT111,SUM!LY111,SUM!MD111,SUM!MI111,SUM!MN111,SUM!MS111)</f>
        <v>62.4</v>
      </c>
      <c r="AK100" s="91">
        <f>SUM(SUM!LP111,SUM!LU111,SUM!LZ111,SUM!ME111,SUM!MJ111,SUM!MO111,SUM!MT111)</f>
        <v>78</v>
      </c>
      <c r="AL100" s="91">
        <f>SUM(SUM!LQ111,SUM!LV111,SUM!MA111,SUM!MF111,SUM!MK111,SUM!MP111,SUM!MU111)</f>
        <v>78</v>
      </c>
      <c r="AM100" s="91">
        <f>SUM(SUM!MY111,SUM!NB111)</f>
        <v>0</v>
      </c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</row>
    <row r="101" spans="1:115">
      <c r="A101" s="50" t="s">
        <v>344</v>
      </c>
      <c r="B101" s="91">
        <f t="shared" si="72"/>
        <v>842.40000000000009</v>
      </c>
      <c r="C101" s="91">
        <f t="shared" si="55"/>
        <v>842.40000000000009</v>
      </c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>
        <f>SUM(SUM!KU112,SUM!KZ112,SUM!LE112,SUM!LJ112)</f>
        <v>0</v>
      </c>
      <c r="AH101" s="91">
        <f>SUM(SUM!KV112,SUM!LA112,SUM!LF112,SUM!LK112)</f>
        <v>0</v>
      </c>
      <c r="AI101" s="91">
        <f>SUM(SUM!KW112,SUM!LB112,SUM!LG112,SUM!LL112)</f>
        <v>0</v>
      </c>
      <c r="AJ101" s="91">
        <f>SUM(SUM!LO112,SUM!LT112,SUM!LY112,SUM!MD112,SUM!MI112,SUM!MN112,SUM!MS112)</f>
        <v>280.8</v>
      </c>
      <c r="AK101" s="91">
        <f>SUM(SUM!LP112,SUM!LU112,SUM!LZ112,SUM!ME112,SUM!MJ112,SUM!MO112,SUM!MT112)</f>
        <v>280.8</v>
      </c>
      <c r="AL101" s="91">
        <f>SUM(SUM!LQ112,SUM!LV112,SUM!MA112,SUM!MF112,SUM!MK112,SUM!MP112,SUM!MU112)</f>
        <v>280.8</v>
      </c>
      <c r="AM101" s="91">
        <f>SUM(SUM!MY112,SUM!NB112)</f>
        <v>0</v>
      </c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</row>
    <row r="102" spans="1:115">
      <c r="A102" s="50" t="s">
        <v>345</v>
      </c>
      <c r="B102" s="91">
        <f t="shared" si="72"/>
        <v>1029.5999999999999</v>
      </c>
      <c r="C102" s="91">
        <f t="shared" si="55"/>
        <v>1029.5999999999999</v>
      </c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>
        <f>SUM(SUM!KU113,SUM!KZ113,SUM!LE113,SUM!LJ113)</f>
        <v>0</v>
      </c>
      <c r="AH102" s="91">
        <f>SUM(SUM!KV113,SUM!LA113,SUM!LF113,SUM!LK113)</f>
        <v>0</v>
      </c>
      <c r="AI102" s="91">
        <f>SUM(SUM!KW113,SUM!LB113,SUM!LG113,SUM!LL113)</f>
        <v>0</v>
      </c>
      <c r="AJ102" s="91">
        <f>SUM(SUM!LO113,SUM!LT113,SUM!LY113,SUM!MD113,SUM!MI113,SUM!MN113,SUM!MS113)</f>
        <v>343.2</v>
      </c>
      <c r="AK102" s="91">
        <f>SUM(SUM!LP113,SUM!LU113,SUM!LZ113,SUM!ME113,SUM!MJ113,SUM!MO113,SUM!MT113)</f>
        <v>343.2</v>
      </c>
      <c r="AL102" s="91">
        <f>SUM(SUM!LQ113,SUM!LV113,SUM!MA113,SUM!MF113,SUM!MK113,SUM!MP113,SUM!MU113)</f>
        <v>343.2</v>
      </c>
      <c r="AM102" s="91">
        <f>SUM(SUM!MY113,SUM!NB113)</f>
        <v>0</v>
      </c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</row>
    <row r="103" spans="1:115">
      <c r="A103" s="50" t="s">
        <v>346</v>
      </c>
      <c r="B103" s="91">
        <f t="shared" si="72"/>
        <v>936</v>
      </c>
      <c r="C103" s="91">
        <f t="shared" si="55"/>
        <v>936</v>
      </c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>
        <f>SUM(SUM!KU114,SUM!KZ114,SUM!LE114,SUM!LJ114)</f>
        <v>0</v>
      </c>
      <c r="AH103" s="91">
        <f>SUM(SUM!KV114,SUM!LA114,SUM!LF114,SUM!LK114)</f>
        <v>0</v>
      </c>
      <c r="AI103" s="91">
        <f>SUM(SUM!KW114,SUM!LB114,SUM!LG114,SUM!LL114)</f>
        <v>0</v>
      </c>
      <c r="AJ103" s="91">
        <f>SUM(SUM!LO114,SUM!LT114,SUM!LY114,SUM!MD114,SUM!MI114,SUM!MN114,SUM!MS114)</f>
        <v>312</v>
      </c>
      <c r="AK103" s="91">
        <f>SUM(SUM!LP114,SUM!LU114,SUM!LZ114,SUM!ME114,SUM!MJ114,SUM!MO114,SUM!MT114)</f>
        <v>312</v>
      </c>
      <c r="AL103" s="91">
        <f>SUM(SUM!LQ114,SUM!LV114,SUM!MA114,SUM!MF114,SUM!MK114,SUM!MP114,SUM!MU114)</f>
        <v>312</v>
      </c>
      <c r="AM103" s="91">
        <f>SUM(SUM!MY114,SUM!NB114)</f>
        <v>0</v>
      </c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</row>
    <row r="104" spans="1:115">
      <c r="A104" s="50" t="s">
        <v>347</v>
      </c>
      <c r="B104" s="91">
        <f t="shared" si="72"/>
        <v>936</v>
      </c>
      <c r="C104" s="91">
        <f t="shared" si="55"/>
        <v>936</v>
      </c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>
        <f>SUM(SUM!KU115,SUM!KZ115,SUM!LE115,SUM!LJ115)</f>
        <v>0</v>
      </c>
      <c r="AH104" s="91">
        <f>SUM(SUM!KV115,SUM!LA115,SUM!LF115,SUM!LK115)</f>
        <v>0</v>
      </c>
      <c r="AI104" s="91">
        <f>SUM(SUM!KW115,SUM!LB115,SUM!LG115,SUM!LL115)</f>
        <v>0</v>
      </c>
      <c r="AJ104" s="91">
        <f>SUM(SUM!LO115,SUM!LT115,SUM!LY115,SUM!MD115,SUM!MI115,SUM!MN115,SUM!MS115)</f>
        <v>312</v>
      </c>
      <c r="AK104" s="91">
        <f>SUM(SUM!LP115,SUM!LU115,SUM!LZ115,SUM!ME115,SUM!MJ115,SUM!MO115,SUM!MT115)</f>
        <v>312</v>
      </c>
      <c r="AL104" s="91">
        <f>SUM(SUM!LQ115,SUM!LV115,SUM!MA115,SUM!MF115,SUM!MK115,SUM!MP115,SUM!MU115)</f>
        <v>312</v>
      </c>
      <c r="AM104" s="91">
        <f>SUM(SUM!MY115,SUM!NB115)</f>
        <v>0</v>
      </c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</row>
    <row r="105" spans="1:115">
      <c r="A105" s="578" t="s">
        <v>348</v>
      </c>
      <c r="B105" s="91">
        <f t="shared" si="72"/>
        <v>0</v>
      </c>
      <c r="C105" s="91">
        <f t="shared" si="55"/>
        <v>0</v>
      </c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>
        <f>SUM(SUM!KU116,SUM!KZ116,SUM!LE116,SUM!LJ116)</f>
        <v>0</v>
      </c>
      <c r="AH105" s="91">
        <f>SUM(SUM!KV116,SUM!LA116,SUM!LF116,SUM!LK116)</f>
        <v>0</v>
      </c>
      <c r="AI105" s="91">
        <f>SUM(SUM!KW116,SUM!LB116,SUM!LG116,SUM!LL116)</f>
        <v>0</v>
      </c>
      <c r="AJ105" s="91">
        <f>SUM(SUM!LO116,SUM!LT116,SUM!LY116,SUM!MD116,SUM!MI116,SUM!MN116,SUM!MS116)</f>
        <v>0</v>
      </c>
      <c r="AK105" s="91">
        <f>SUM(SUM!LP116,SUM!LU116,SUM!LZ116,SUM!ME116,SUM!MJ116,SUM!MO116,SUM!MT116)</f>
        <v>0</v>
      </c>
      <c r="AL105" s="91">
        <f>SUM(SUM!LQ116,SUM!LV116,SUM!MA116,SUM!MF116,SUM!MK116,SUM!MP116,SUM!MU116)</f>
        <v>0</v>
      </c>
      <c r="AM105" s="91">
        <f>SUM(SUM!MY116,SUM!NB116)</f>
        <v>0</v>
      </c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</row>
    <row r="106" spans="1:115">
      <c r="A106" s="50" t="s">
        <v>349</v>
      </c>
      <c r="B106" s="91">
        <f t="shared" si="72"/>
        <v>0</v>
      </c>
      <c r="C106" s="91">
        <f t="shared" si="55"/>
        <v>0</v>
      </c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>
        <f>SUM(SUM!KU117,SUM!KZ117,SUM!LE117,SUM!LJ117)</f>
        <v>0</v>
      </c>
      <c r="AH106" s="91">
        <f>SUM(SUM!KV117,SUM!LA117,SUM!LF117,SUM!LK117)</f>
        <v>0</v>
      </c>
      <c r="AI106" s="91">
        <f>SUM(SUM!KW117,SUM!LB117,SUM!LG117,SUM!LL117)</f>
        <v>0</v>
      </c>
      <c r="AJ106" s="91">
        <f>SUM(SUM!LO117,SUM!LT117,SUM!LY117,SUM!MD117,SUM!MI117,SUM!MN117,SUM!MS117)</f>
        <v>0</v>
      </c>
      <c r="AK106" s="91">
        <f>SUM(SUM!LP117,SUM!LU117,SUM!LZ117,SUM!ME117,SUM!MJ117,SUM!MO117,SUM!MT117)</f>
        <v>0</v>
      </c>
      <c r="AL106" s="91">
        <f>SUM(SUM!LQ117,SUM!LV117,SUM!MA117,SUM!MF117,SUM!MK117,SUM!MP117,SUM!MU117)</f>
        <v>0</v>
      </c>
      <c r="AM106" s="91">
        <f>SUM(SUM!MY117,SUM!NB117)</f>
        <v>0</v>
      </c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</row>
    <row r="107" spans="1:115">
      <c r="A107" s="50" t="s">
        <v>350</v>
      </c>
      <c r="B107" s="91">
        <f t="shared" si="72"/>
        <v>0</v>
      </c>
      <c r="C107" s="91">
        <f t="shared" si="55"/>
        <v>0</v>
      </c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>
        <f>SUM(SUM!KU118,SUM!KZ118,SUM!LE118,SUM!LJ118)</f>
        <v>0</v>
      </c>
      <c r="AH107" s="91">
        <f>SUM(SUM!KV118,SUM!LA118,SUM!LF118,SUM!LK118)</f>
        <v>0</v>
      </c>
      <c r="AI107" s="91">
        <f>SUM(SUM!KW118,SUM!LB118,SUM!LG118,SUM!LL118)</f>
        <v>0</v>
      </c>
      <c r="AJ107" s="91">
        <f>SUM(SUM!LO118,SUM!LT118,SUM!LY118,SUM!MD118,SUM!MI118,SUM!MN118,SUM!MS118)</f>
        <v>0</v>
      </c>
      <c r="AK107" s="91">
        <f>SUM(SUM!LP118,SUM!LU118,SUM!LZ118,SUM!ME118,SUM!MJ118,SUM!MO118,SUM!MT118)</f>
        <v>0</v>
      </c>
      <c r="AL107" s="91">
        <f>SUM(SUM!LQ118,SUM!LV118,SUM!MA118,SUM!MF118,SUM!MK118,SUM!MP118,SUM!MU118)</f>
        <v>0</v>
      </c>
      <c r="AM107" s="91">
        <f>SUM(SUM!MY118,SUM!NB118)</f>
        <v>0</v>
      </c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</row>
    <row r="108" spans="1:115">
      <c r="A108" s="50" t="s">
        <v>351</v>
      </c>
      <c r="B108" s="91">
        <f t="shared" si="72"/>
        <v>0</v>
      </c>
      <c r="C108" s="91">
        <f t="shared" si="55"/>
        <v>0</v>
      </c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>
        <f>SUM(SUM!KU119,SUM!KZ119,SUM!LE119,SUM!LJ119)</f>
        <v>0</v>
      </c>
      <c r="AH108" s="91">
        <f>SUM(SUM!KV119,SUM!LA119,SUM!LF119,SUM!LK119)</f>
        <v>0</v>
      </c>
      <c r="AI108" s="91">
        <f>SUM(SUM!KW119,SUM!LB119,SUM!LG119,SUM!LL119)</f>
        <v>0</v>
      </c>
      <c r="AJ108" s="91">
        <f>SUM(SUM!LO119,SUM!LT119,SUM!LY119,SUM!MD119,SUM!MI119,SUM!MN119,SUM!MS119)</f>
        <v>0</v>
      </c>
      <c r="AK108" s="91">
        <f>SUM(SUM!LP119,SUM!LU119,SUM!LZ119,SUM!ME119,SUM!MJ119,SUM!MO119,SUM!MT119)</f>
        <v>0</v>
      </c>
      <c r="AL108" s="91">
        <f>SUM(SUM!LQ119,SUM!LV119,SUM!MA119,SUM!MF119,SUM!MK119,SUM!MP119,SUM!MU119)</f>
        <v>0</v>
      </c>
      <c r="AM108" s="91">
        <f>SUM(SUM!MY119,SUM!NB119)</f>
        <v>0</v>
      </c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</row>
    <row r="109" spans="1:115">
      <c r="A109" s="50" t="s">
        <v>352</v>
      </c>
      <c r="B109" s="91">
        <f t="shared" si="72"/>
        <v>0</v>
      </c>
      <c r="C109" s="91">
        <f t="shared" si="55"/>
        <v>0</v>
      </c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>
        <f>SUM(SUM!KU120,SUM!KZ120,SUM!LE120,SUM!LJ120)</f>
        <v>0</v>
      </c>
      <c r="AH109" s="91">
        <f>SUM(SUM!KV120,SUM!LA120,SUM!LF120,SUM!LK120)</f>
        <v>0</v>
      </c>
      <c r="AI109" s="91">
        <f>SUM(SUM!KW120,SUM!LB120,SUM!LG120,SUM!LL120)</f>
        <v>0</v>
      </c>
      <c r="AJ109" s="91">
        <f>SUM(SUM!LO120,SUM!LT120,SUM!LY120,SUM!MD120,SUM!MI120,SUM!MN120,SUM!MS120)</f>
        <v>0</v>
      </c>
      <c r="AK109" s="91">
        <f>SUM(SUM!LP120,SUM!LU120,SUM!LZ120,SUM!ME120,SUM!MJ120,SUM!MO120,SUM!MT120)</f>
        <v>0</v>
      </c>
      <c r="AL109" s="91">
        <f>SUM(SUM!LQ120,SUM!LV120,SUM!MA120,SUM!MF120,SUM!MK120,SUM!MP120,SUM!MU120)</f>
        <v>0</v>
      </c>
      <c r="AM109" s="91">
        <f>SUM(SUM!MY120,SUM!NB120)</f>
        <v>0</v>
      </c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</row>
    <row r="110" spans="1:115">
      <c r="A110" s="50" t="s">
        <v>353</v>
      </c>
      <c r="B110" s="91">
        <f t="shared" si="72"/>
        <v>0</v>
      </c>
      <c r="C110" s="91">
        <f t="shared" si="55"/>
        <v>0</v>
      </c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>
        <f>SUM(SUM!KU121,SUM!KZ121,SUM!LE121,SUM!LJ121)</f>
        <v>0</v>
      </c>
      <c r="AH110" s="91">
        <f>SUM(SUM!KV121,SUM!LA121,SUM!LF121,SUM!LK121)</f>
        <v>0</v>
      </c>
      <c r="AI110" s="91">
        <f>SUM(SUM!KW121,SUM!LB121,SUM!LG121,SUM!LL121)</f>
        <v>0</v>
      </c>
      <c r="AJ110" s="91">
        <f>SUM(SUM!LO121,SUM!LT121,SUM!LY121,SUM!MD121,SUM!MI121,SUM!MN121,SUM!MS121)</f>
        <v>0</v>
      </c>
      <c r="AK110" s="91">
        <f>SUM(SUM!LP121,SUM!LU121,SUM!LZ121,SUM!ME121,SUM!MJ121,SUM!MO121,SUM!MT121)</f>
        <v>0</v>
      </c>
      <c r="AL110" s="91">
        <f>SUM(SUM!LQ121,SUM!LV121,SUM!MA121,SUM!MF121,SUM!MK121,SUM!MP121,SUM!MU121)</f>
        <v>0</v>
      </c>
      <c r="AM110" s="91">
        <f>SUM(SUM!MY121,SUM!NB121)</f>
        <v>0</v>
      </c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</row>
    <row r="111" spans="1:115">
      <c r="A111" s="50" t="s">
        <v>354</v>
      </c>
      <c r="B111" s="91">
        <f t="shared" si="72"/>
        <v>0</v>
      </c>
      <c r="C111" s="91">
        <f t="shared" si="55"/>
        <v>0</v>
      </c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>
        <f>SUM(SUM!KU122,SUM!KZ122,SUM!LE122,SUM!LJ122)</f>
        <v>0</v>
      </c>
      <c r="AH111" s="91">
        <f>SUM(SUM!KV122,SUM!LA122,SUM!LF122,SUM!LK122)</f>
        <v>0</v>
      </c>
      <c r="AI111" s="91">
        <f>SUM(SUM!KW122,SUM!LB122,SUM!LG122,SUM!LL122)</f>
        <v>0</v>
      </c>
      <c r="AJ111" s="91">
        <f>SUM(SUM!LO122,SUM!LT122,SUM!LY122,SUM!MD122,SUM!MI122,SUM!MN122,SUM!MS122)</f>
        <v>0</v>
      </c>
      <c r="AK111" s="91">
        <f>SUM(SUM!LP122,SUM!LU122,SUM!LZ122,SUM!ME122,SUM!MJ122,SUM!MO122,SUM!MT122)</f>
        <v>0</v>
      </c>
      <c r="AL111" s="91">
        <f>SUM(SUM!LQ122,SUM!LV122,SUM!MA122,SUM!MF122,SUM!MK122,SUM!MP122,SUM!MU122)</f>
        <v>0</v>
      </c>
      <c r="AM111" s="91">
        <f>SUM(SUM!MY122,SUM!NB122)</f>
        <v>0</v>
      </c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</row>
    <row r="112" spans="1:115">
      <c r="A112" s="50" t="s">
        <v>355</v>
      </c>
      <c r="B112" s="91">
        <f t="shared" si="72"/>
        <v>0</v>
      </c>
      <c r="C112" s="91">
        <f t="shared" si="55"/>
        <v>0</v>
      </c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>
        <f>SUM(SUM!KU123,SUM!KZ123,SUM!LE123,SUM!LJ123)</f>
        <v>0</v>
      </c>
      <c r="AH112" s="91">
        <f>SUM(SUM!KV123,SUM!LA123,SUM!LF123,SUM!LK123)</f>
        <v>0</v>
      </c>
      <c r="AI112" s="91">
        <f>SUM(SUM!KW123,SUM!LB123,SUM!LG123,SUM!LL123)</f>
        <v>0</v>
      </c>
      <c r="AJ112" s="91">
        <f>SUM(SUM!LO123,SUM!LT123,SUM!LY123,SUM!MD123,SUM!MI123,SUM!MN123,SUM!MS123)</f>
        <v>0</v>
      </c>
      <c r="AK112" s="91">
        <f>SUM(SUM!LP123,SUM!LU123,SUM!LZ123,SUM!ME123,SUM!MJ123,SUM!MO123,SUM!MT123)</f>
        <v>0</v>
      </c>
      <c r="AL112" s="91">
        <f>SUM(SUM!LQ123,SUM!LV123,SUM!MA123,SUM!MF123,SUM!MK123,SUM!MP123,SUM!MU123)</f>
        <v>0</v>
      </c>
      <c r="AM112" s="91">
        <f>SUM(SUM!MY123,SUM!NB123)</f>
        <v>0</v>
      </c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</row>
    <row r="113" spans="1:115">
      <c r="A113" s="50" t="s">
        <v>356</v>
      </c>
      <c r="B113" s="91">
        <f t="shared" si="72"/>
        <v>0</v>
      </c>
      <c r="C113" s="91">
        <f t="shared" si="55"/>
        <v>0</v>
      </c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>
        <f>SUM(SUM!KU124,SUM!KZ124,SUM!LE124,SUM!LJ124)</f>
        <v>0</v>
      </c>
      <c r="AH113" s="91">
        <f>SUM(SUM!KV124,SUM!LA124,SUM!LF124,SUM!LK124)</f>
        <v>0</v>
      </c>
      <c r="AI113" s="91">
        <f>SUM(SUM!KW124,SUM!LB124,SUM!LG124,SUM!LL124)</f>
        <v>0</v>
      </c>
      <c r="AJ113" s="91">
        <f>SUM(SUM!LO124,SUM!LT124,SUM!LY124,SUM!MD124,SUM!MI124,SUM!MN124,SUM!MS124)</f>
        <v>0</v>
      </c>
      <c r="AK113" s="91">
        <f>SUM(SUM!LP124,SUM!LU124,SUM!LZ124,SUM!ME124,SUM!MJ124,SUM!MO124,SUM!MT124)</f>
        <v>0</v>
      </c>
      <c r="AL113" s="91">
        <f>SUM(SUM!LQ124,SUM!LV124,SUM!MA124,SUM!MF124,SUM!MK124,SUM!MP124,SUM!MU124)</f>
        <v>0</v>
      </c>
      <c r="AM113" s="91">
        <f>SUM(SUM!MY124,SUM!NB124)</f>
        <v>0</v>
      </c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</row>
    <row r="114" spans="1:115">
      <c r="A114" s="50" t="s">
        <v>357</v>
      </c>
      <c r="B114" s="91">
        <f t="shared" si="72"/>
        <v>0</v>
      </c>
      <c r="C114" s="91">
        <f t="shared" si="55"/>
        <v>0</v>
      </c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>
        <f>SUM(SUM!KU125,SUM!KZ125,SUM!LE125,SUM!LJ125)</f>
        <v>0</v>
      </c>
      <c r="AH114" s="91">
        <f>SUM(SUM!KV125,SUM!LA125,SUM!LF125,SUM!LK125)</f>
        <v>0</v>
      </c>
      <c r="AI114" s="91">
        <f>SUM(SUM!KW125,SUM!LB125,SUM!LG125,SUM!LL125)</f>
        <v>0</v>
      </c>
      <c r="AJ114" s="91">
        <f>SUM(SUM!LO125,SUM!LT125,SUM!LY125,SUM!MD125,SUM!MI125,SUM!MN125,SUM!MS125)</f>
        <v>0</v>
      </c>
      <c r="AK114" s="91">
        <f>SUM(SUM!LP125,SUM!LU125,SUM!LZ125,SUM!ME125,SUM!MJ125,SUM!MO125,SUM!MT125)</f>
        <v>0</v>
      </c>
      <c r="AL114" s="91">
        <f>SUM(SUM!LQ125,SUM!LV125,SUM!MA125,SUM!MF125,SUM!MK125,SUM!MP125,SUM!MU125)</f>
        <v>0</v>
      </c>
      <c r="AM114" s="91">
        <f>SUM(SUM!MY125,SUM!NB125)</f>
        <v>0</v>
      </c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</row>
    <row r="115" spans="1:115">
      <c r="A115" s="50" t="s">
        <v>358</v>
      </c>
      <c r="B115" s="91">
        <f t="shared" si="72"/>
        <v>0</v>
      </c>
      <c r="C115" s="91">
        <f t="shared" si="55"/>
        <v>0</v>
      </c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>
        <f>SUM(SUM!KU126,SUM!KZ126,SUM!LE126,SUM!LJ126)</f>
        <v>0</v>
      </c>
      <c r="AH115" s="91">
        <f>SUM(SUM!KV126,SUM!LA126,SUM!LF126,SUM!LK126)</f>
        <v>0</v>
      </c>
      <c r="AI115" s="91">
        <f>SUM(SUM!KW126,SUM!LB126,SUM!LG126,SUM!LL126)</f>
        <v>0</v>
      </c>
      <c r="AJ115" s="91">
        <f>SUM(SUM!LO126,SUM!LT126,SUM!LY126,SUM!MD126,SUM!MI126,SUM!MN126,SUM!MS126)</f>
        <v>0</v>
      </c>
      <c r="AK115" s="91">
        <f>SUM(SUM!LP126,SUM!LU126,SUM!LZ126,SUM!ME126,SUM!MJ126,SUM!MO126,SUM!MT126)</f>
        <v>0</v>
      </c>
      <c r="AL115" s="91">
        <f>SUM(SUM!LQ126,SUM!LV126,SUM!MA126,SUM!MF126,SUM!MK126,SUM!MP126,SUM!MU126)</f>
        <v>0</v>
      </c>
      <c r="AM115" s="91">
        <f>SUM(SUM!MY126,SUM!NB126)</f>
        <v>0</v>
      </c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</row>
    <row r="116" spans="1:115">
      <c r="A116" s="50" t="s">
        <v>373</v>
      </c>
      <c r="B116" s="91">
        <f t="shared" si="72"/>
        <v>0</v>
      </c>
      <c r="C116" s="91">
        <f t="shared" si="55"/>
        <v>0</v>
      </c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>
        <f>SUM(SUM!KU127,SUM!KZ127,SUM!LE127,SUM!LJ127)</f>
        <v>0</v>
      </c>
      <c r="AH116" s="91">
        <f>SUM(SUM!KV127,SUM!LA127,SUM!LF127,SUM!LK127)</f>
        <v>0</v>
      </c>
      <c r="AI116" s="91">
        <f>SUM(SUM!KW127,SUM!LB127,SUM!LG127,SUM!LL127)</f>
        <v>0</v>
      </c>
      <c r="AJ116" s="91">
        <f>SUM(SUM!LO127,SUM!LT127,SUM!LY127,SUM!MD127,SUM!MI127,SUM!MN127,SUM!MS127)</f>
        <v>0</v>
      </c>
      <c r="AK116" s="91">
        <f>SUM(SUM!LP127,SUM!LU127,SUM!LZ127,SUM!ME127,SUM!MJ127,SUM!MO127,SUM!MT127)</f>
        <v>0</v>
      </c>
      <c r="AL116" s="91">
        <f>SUM(SUM!LQ127,SUM!LV127,SUM!MA127,SUM!MF127,SUM!MK127,SUM!MP127,SUM!MU127)</f>
        <v>0</v>
      </c>
      <c r="AM116" s="91">
        <f>SUM(SUM!MY127,SUM!NB127)</f>
        <v>0</v>
      </c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</row>
    <row r="117" spans="1:115">
      <c r="A117" s="50" t="s">
        <v>374</v>
      </c>
      <c r="B117" s="91">
        <f t="shared" si="72"/>
        <v>0</v>
      </c>
      <c r="C117" s="91">
        <f t="shared" si="55"/>
        <v>0</v>
      </c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>
        <f>SUM(SUM!KU128,SUM!KZ128,SUM!LE128,SUM!LJ128)</f>
        <v>0</v>
      </c>
      <c r="AH117" s="91">
        <f>SUM(SUM!KV128,SUM!LA128,SUM!LF128,SUM!LK128)</f>
        <v>0</v>
      </c>
      <c r="AI117" s="91">
        <f>SUM(SUM!KW128,SUM!LB128,SUM!LG128,SUM!LL128)</f>
        <v>0</v>
      </c>
      <c r="AJ117" s="91">
        <f>SUM(SUM!LO128,SUM!LT128,SUM!LY128,SUM!MD128,SUM!MI128,SUM!MN128,SUM!MS128)</f>
        <v>0</v>
      </c>
      <c r="AK117" s="91">
        <f>SUM(SUM!LP128,SUM!LU128,SUM!LZ128,SUM!ME128,SUM!MJ128,SUM!MO128,SUM!MT128)</f>
        <v>0</v>
      </c>
      <c r="AL117" s="91">
        <f>SUM(SUM!LQ128,SUM!LV128,SUM!MA128,SUM!MF128,SUM!MK128,SUM!MP128,SUM!MU128)</f>
        <v>0</v>
      </c>
      <c r="AM117" s="91">
        <f>SUM(SUM!MY128,SUM!NB128)</f>
        <v>0</v>
      </c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</row>
    <row r="118" spans="1:115">
      <c r="A118" s="50" t="s">
        <v>375</v>
      </c>
      <c r="B118" s="91">
        <f t="shared" si="72"/>
        <v>0</v>
      </c>
      <c r="C118" s="91">
        <f t="shared" si="55"/>
        <v>0</v>
      </c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>
        <f>SUM(SUM!KU129,SUM!KZ129,SUM!LE129,SUM!LJ129)</f>
        <v>0</v>
      </c>
      <c r="AH118" s="91">
        <f>SUM(SUM!KV129,SUM!LA129,SUM!LF129,SUM!LK129)</f>
        <v>0</v>
      </c>
      <c r="AI118" s="91">
        <f>SUM(SUM!KW129,SUM!LB129,SUM!LG129,SUM!LL129)</f>
        <v>0</v>
      </c>
      <c r="AJ118" s="91">
        <f>SUM(SUM!LO129,SUM!LT129,SUM!LY129,SUM!MD129,SUM!MI129,SUM!MN129,SUM!MS129)</f>
        <v>0</v>
      </c>
      <c r="AK118" s="91">
        <f>SUM(SUM!LP129,SUM!LU129,SUM!LZ129,SUM!ME129,SUM!MJ129,SUM!MO129,SUM!MT129)</f>
        <v>0</v>
      </c>
      <c r="AL118" s="91">
        <f>SUM(SUM!LQ129,SUM!LV129,SUM!MA129,SUM!MF129,SUM!MK129,SUM!MP129,SUM!MU129)</f>
        <v>0</v>
      </c>
      <c r="AM118" s="91">
        <f>SUM(SUM!MY129,SUM!NB129)</f>
        <v>0</v>
      </c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</row>
    <row r="119" spans="1:115">
      <c r="A119" s="50" t="s">
        <v>376</v>
      </c>
      <c r="B119" s="91">
        <f t="shared" si="72"/>
        <v>0</v>
      </c>
      <c r="C119" s="91">
        <f t="shared" si="55"/>
        <v>0</v>
      </c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>
        <f>SUM(SUM!KU130,SUM!KZ130,SUM!LE130,SUM!LJ130)</f>
        <v>0</v>
      </c>
      <c r="AH119" s="91">
        <f>SUM(SUM!KV130,SUM!LA130,SUM!LF130,SUM!LK130)</f>
        <v>0</v>
      </c>
      <c r="AI119" s="91">
        <f>SUM(SUM!KW130,SUM!LB130,SUM!LG130,SUM!LL130)</f>
        <v>0</v>
      </c>
      <c r="AJ119" s="91">
        <f>SUM(SUM!LO130,SUM!LT130,SUM!LY130,SUM!MD130,SUM!MI130,SUM!MN130,SUM!MS130)</f>
        <v>0</v>
      </c>
      <c r="AK119" s="91">
        <f>SUM(SUM!LP130,SUM!LU130,SUM!LZ130,SUM!ME130,SUM!MJ130,SUM!MO130,SUM!MT130)</f>
        <v>0</v>
      </c>
      <c r="AL119" s="91">
        <f>SUM(SUM!LQ130,SUM!LV130,SUM!MA130,SUM!MF130,SUM!MK130,SUM!MP130,SUM!MU130)</f>
        <v>0</v>
      </c>
      <c r="AM119" s="91">
        <f>SUM(SUM!MY130,SUM!NB130)</f>
        <v>0</v>
      </c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</row>
    <row r="120" spans="1:115">
      <c r="A120" s="50" t="s">
        <v>377</v>
      </c>
      <c r="B120" s="91">
        <f t="shared" si="72"/>
        <v>0</v>
      </c>
      <c r="C120" s="91">
        <f t="shared" si="55"/>
        <v>0</v>
      </c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>
        <f>SUM(SUM!KU131,SUM!KZ131,SUM!LE131,SUM!LJ131)</f>
        <v>0</v>
      </c>
      <c r="AH120" s="91">
        <f>SUM(SUM!KV131,SUM!LA131,SUM!LF131,SUM!LK131)</f>
        <v>0</v>
      </c>
      <c r="AI120" s="91">
        <f>SUM(SUM!KW131,SUM!LB131,SUM!LG131,SUM!LL131)</f>
        <v>0</v>
      </c>
      <c r="AJ120" s="91">
        <f>SUM(SUM!LO131,SUM!LT131,SUM!LY131,SUM!MD131,SUM!MI131,SUM!MN131,SUM!MS131)</f>
        <v>0</v>
      </c>
      <c r="AK120" s="91">
        <f>SUM(SUM!LP131,SUM!LU131,SUM!LZ131,SUM!ME131,SUM!MJ131,SUM!MO131,SUM!MT131)</f>
        <v>0</v>
      </c>
      <c r="AL120" s="91">
        <f>SUM(SUM!LQ131,SUM!LV131,SUM!MA131,SUM!MF131,SUM!MK131,SUM!MP131,SUM!MU131)</f>
        <v>0</v>
      </c>
      <c r="AM120" s="91">
        <f>SUM(SUM!MY131,SUM!NB131)</f>
        <v>0</v>
      </c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</row>
    <row r="121" spans="1:115">
      <c r="A121" s="50" t="s">
        <v>378</v>
      </c>
      <c r="B121" s="91">
        <f t="shared" si="72"/>
        <v>0</v>
      </c>
      <c r="C121" s="91">
        <f t="shared" si="55"/>
        <v>0</v>
      </c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>
        <f>SUM(SUM!KU132,SUM!KZ132,SUM!LE132,SUM!LJ132)</f>
        <v>0</v>
      </c>
      <c r="AH121" s="91">
        <f>SUM(SUM!KV132,SUM!LA132,SUM!LF132,SUM!LK132)</f>
        <v>0</v>
      </c>
      <c r="AI121" s="91">
        <f>SUM(SUM!KW132,SUM!LB132,SUM!LG132,SUM!LL132)</f>
        <v>0</v>
      </c>
      <c r="AJ121" s="91">
        <f>SUM(SUM!LO132,SUM!LT132,SUM!LY132,SUM!MD132,SUM!MI132,SUM!MN132,SUM!MS132)</f>
        <v>0</v>
      </c>
      <c r="AK121" s="91">
        <f>SUM(SUM!LP132,SUM!LU132,SUM!LZ132,SUM!ME132,SUM!MJ132,SUM!MO132,SUM!MT132)</f>
        <v>0</v>
      </c>
      <c r="AL121" s="91">
        <f>SUM(SUM!LQ132,SUM!LV132,SUM!MA132,SUM!MF132,SUM!MK132,SUM!MP132,SUM!MU132)</f>
        <v>0</v>
      </c>
      <c r="AM121" s="91">
        <f>SUM(SUM!MY132,SUM!NB132)</f>
        <v>0</v>
      </c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</row>
    <row r="186" spans="9:9">
      <c r="I186" s="111" t="s">
        <v>3</v>
      </c>
    </row>
  </sheetData>
  <phoneticPr fontId="22" type="noConversion"/>
  <conditionalFormatting sqref="B5:B121">
    <cfRule type="cellIs" dxfId="817" priority="15" operator="greaterThan">
      <formula>3000</formula>
    </cfRule>
  </conditionalFormatting>
  <conditionalFormatting sqref="D5:E121">
    <cfRule type="cellIs" dxfId="816" priority="17" operator="greaterThan">
      <formula>$D$2</formula>
    </cfRule>
  </conditionalFormatting>
  <conditionalFormatting sqref="F5:H121">
    <cfRule type="cellIs" dxfId="815" priority="18" operator="greaterThan">
      <formula>$F$2</formula>
    </cfRule>
  </conditionalFormatting>
  <conditionalFormatting sqref="I5:J121">
    <cfRule type="cellIs" dxfId="814" priority="16" operator="greaterThan">
      <formula>$I$2</formula>
    </cfRule>
  </conditionalFormatting>
  <conditionalFormatting sqref="K5:K121">
    <cfRule type="cellIs" dxfId="813" priority="19" operator="greaterThan">
      <formula>$K$2</formula>
    </cfRule>
  </conditionalFormatting>
  <conditionalFormatting sqref="L5:O121">
    <cfRule type="cellIs" dxfId="812" priority="22" operator="greaterThan">
      <formula>$L$2</formula>
    </cfRule>
  </conditionalFormatting>
  <conditionalFormatting sqref="P5:Q121">
    <cfRule type="cellIs" dxfId="811" priority="21" operator="greaterThan">
      <formula>$P$2</formula>
    </cfRule>
  </conditionalFormatting>
  <conditionalFormatting sqref="R5:U121">
    <cfRule type="cellIs" dxfId="810" priority="20" operator="greaterThan">
      <formula>$R$2</formula>
    </cfRule>
  </conditionalFormatting>
  <conditionalFormatting sqref="V5:V121">
    <cfRule type="cellIs" dxfId="809" priority="14" operator="greaterThan">
      <formula>$V$2</formula>
    </cfRule>
  </conditionalFormatting>
  <conditionalFormatting sqref="W5:X121">
    <cfRule type="cellIs" dxfId="808" priority="12" operator="greaterThan">
      <formula>$W$2</formula>
    </cfRule>
  </conditionalFormatting>
  <conditionalFormatting sqref="Y5:Z121">
    <cfRule type="cellIs" dxfId="807" priority="11" operator="greaterThan">
      <formula>$Y$2</formula>
    </cfRule>
  </conditionalFormatting>
  <conditionalFormatting sqref="AA5:AB121">
    <cfRule type="cellIs" dxfId="806" priority="10" operator="greaterThan">
      <formula>$AA$2</formula>
    </cfRule>
  </conditionalFormatting>
  <conditionalFormatting sqref="AF5:AF121">
    <cfRule type="cellIs" dxfId="805" priority="3" operator="greaterThan">
      <formula>$AF$2</formula>
    </cfRule>
  </conditionalFormatting>
  <conditionalFormatting sqref="AG5:AI121">
    <cfRule type="cellIs" dxfId="804" priority="2" operator="greaterThan">
      <formula>350</formula>
    </cfRule>
  </conditionalFormatting>
  <conditionalFormatting sqref="AJ5:AM121">
    <cfRule type="cellIs" dxfId="803" priority="1" operator="greaterThan">
      <formula>450</formula>
    </cfRule>
  </conditionalFormatting>
  <conditionalFormatting sqref="AS5:AT121">
    <cfRule type="cellIs" dxfId="802" priority="8" operator="greaterThan">
      <formula>$AS$2</formula>
    </cfRule>
  </conditionalFormatting>
  <conditionalFormatting sqref="BO5:BP121">
    <cfRule type="cellIs" dxfId="801" priority="7" operator="greaterThan">
      <formula>$BO$2</formula>
    </cfRule>
  </conditionalFormatting>
  <conditionalFormatting sqref="BQ5:BT121">
    <cfRule type="cellIs" dxfId="800" priority="6" operator="greaterThan">
      <formula>$BQ$2</formula>
    </cfRule>
  </conditionalFormatting>
  <conditionalFormatting sqref="BU5:BV121">
    <cfRule type="cellIs" dxfId="799" priority="9" operator="greaterThan">
      <formula>$BU$2</formula>
    </cfRule>
  </conditionalFormatting>
  <conditionalFormatting sqref="BW5:BY121">
    <cfRule type="cellIs" dxfId="798" priority="5" operator="greaterThan">
      <formula>$BW$2</formula>
    </cfRule>
  </conditionalFormatting>
  <conditionalFormatting sqref="BZ5:CC121">
    <cfRule type="cellIs" dxfId="797" priority="4" operator="greaterThan">
      <formula>$BZ$2</formula>
    </cfRule>
  </conditionalFormatting>
  <pageMargins left="0" right="0" top="0" bottom="0" header="0" footer="0"/>
  <pageSetup paperSize="9" scale="1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NC367"/>
  <sheetViews>
    <sheetView tabSelected="1" zoomScale="50" zoomScaleNormal="50" zoomScaleSheetLayoutView="50" workbookViewId="0">
      <pane xSplit="17" ySplit="15" topLeftCell="KU76" activePane="bottomRight" state="frozen"/>
      <selection pane="topRight" activeCell="S1" sqref="S1"/>
      <selection pane="bottomLeft" activeCell="A16" sqref="A16"/>
      <selection pane="bottomRight" activeCell="NA9" sqref="NA9"/>
    </sheetView>
  </sheetViews>
  <sheetFormatPr defaultColWidth="9.140625" defaultRowHeight="20.25"/>
  <cols>
    <col min="1" max="1" width="14.28515625" style="133" customWidth="1"/>
    <col min="2" max="7" width="13.85546875" style="3" hidden="1" customWidth="1"/>
    <col min="8" max="8" width="11" style="3" customWidth="1"/>
    <col min="9" max="17" width="11" style="37" customWidth="1"/>
    <col min="18" max="18" width="15.7109375" style="37" customWidth="1"/>
    <col min="19" max="20" width="15.7109375" style="126" customWidth="1"/>
    <col min="21" max="21" width="15.7109375" style="126" hidden="1" customWidth="1"/>
    <col min="22" max="22" width="19.42578125" style="123" bestFit="1" customWidth="1"/>
    <col min="23" max="23" width="15.7109375" style="126" customWidth="1"/>
    <col min="24" max="38" width="15.7109375" style="3" customWidth="1"/>
    <col min="39" max="50" width="15.7109375" style="240" customWidth="1"/>
    <col min="51" max="52" width="15.7109375" style="126" customWidth="1"/>
    <col min="53" max="55" width="15.7109375" style="3" customWidth="1"/>
    <col min="56" max="57" width="15.7109375" style="126" customWidth="1"/>
    <col min="58" max="60" width="15.7109375" style="3" customWidth="1"/>
    <col min="61" max="62" width="15.7109375" style="126" customWidth="1"/>
    <col min="63" max="65" width="15.7109375" style="3" customWidth="1"/>
    <col min="66" max="67" width="15.7109375" style="126" customWidth="1"/>
    <col min="68" max="70" width="15.7109375" style="3" customWidth="1"/>
    <col min="71" max="72" width="15.7109375" style="126" customWidth="1"/>
    <col min="73" max="75" width="15.7109375" style="3" customWidth="1"/>
    <col min="76" max="77" width="15.7109375" style="126" customWidth="1"/>
    <col min="78" max="79" width="15.7109375" style="3" customWidth="1"/>
    <col min="80" max="81" width="15.7109375" style="126" customWidth="1"/>
    <col min="82" max="84" width="15.7109375" style="3" customWidth="1"/>
    <col min="85" max="85" width="15.7109375" style="126" customWidth="1"/>
    <col min="86" max="92" width="15.7109375" style="3" customWidth="1"/>
    <col min="93" max="93" width="15.7109375" style="126" customWidth="1"/>
    <col min="94" max="96" width="15.7109375" style="3" customWidth="1"/>
    <col min="97" max="97" width="15.7109375" style="126" customWidth="1"/>
    <col min="98" max="100" width="15.7109375" style="3" customWidth="1"/>
    <col min="101" max="101" width="15.7109375" style="126" customWidth="1"/>
    <col min="102" max="116" width="15.7109375" style="3" customWidth="1"/>
    <col min="117" max="117" width="15.7109375" style="377" customWidth="1"/>
    <col min="118" max="119" width="15.7109375" style="331" customWidth="1"/>
    <col min="120" max="155" width="15.7109375" style="3" customWidth="1"/>
    <col min="156" max="156" width="15.7109375" style="126" customWidth="1"/>
    <col min="157" max="159" width="15.7109375" style="3" customWidth="1"/>
    <col min="160" max="160" width="15.7109375" style="126" customWidth="1"/>
    <col min="161" max="163" width="15.7109375" style="3" customWidth="1"/>
    <col min="164" max="164" width="15.7109375" style="126" customWidth="1"/>
    <col min="165" max="167" width="15.7109375" style="3" customWidth="1"/>
    <col min="168" max="168" width="15.7109375" style="126" customWidth="1"/>
    <col min="169" max="171" width="15.7109375" style="3" customWidth="1"/>
    <col min="172" max="172" width="15.7109375" style="126" customWidth="1"/>
    <col min="173" max="199" width="15.7109375" style="3" customWidth="1"/>
    <col min="200" max="203" width="15.7109375" style="240" customWidth="1"/>
    <col min="204" max="222" width="15.7109375" style="3" customWidth="1"/>
    <col min="223" max="230" width="15.7109375" style="428" customWidth="1"/>
    <col min="231" max="231" width="15.7109375" style="126" customWidth="1"/>
    <col min="232" max="234" width="15.7109375" style="3" customWidth="1"/>
    <col min="235" max="250" width="15.7109375" style="428" customWidth="1"/>
    <col min="251" max="251" width="15.7109375" style="126" customWidth="1"/>
    <col min="252" max="254" width="15.7109375" style="3" customWidth="1"/>
    <col min="255" max="270" width="15.7109375" style="428" customWidth="1"/>
    <col min="271" max="271" width="15.7109375" style="126" customWidth="1"/>
    <col min="272" max="274" width="15.7109375" style="3" customWidth="1"/>
    <col min="275" max="282" width="15.7109375" style="428" customWidth="1"/>
    <col min="283" max="286" width="15.7109375" style="240" customWidth="1"/>
    <col min="287" max="288" width="15.7109375" style="126" customWidth="1"/>
    <col min="289" max="306" width="15.7109375" style="3" customWidth="1"/>
    <col min="307" max="308" width="15.7109375" style="126" customWidth="1"/>
    <col min="309" max="311" width="15.7109375" style="3" customWidth="1"/>
    <col min="312" max="313" width="15.7109375" style="126" customWidth="1"/>
    <col min="314" max="316" width="15.7109375" style="3" customWidth="1"/>
    <col min="317" max="318" width="15.7109375" style="126" customWidth="1"/>
    <col min="319" max="321" width="15.7109375" style="3" customWidth="1"/>
    <col min="322" max="323" width="15.7109375" style="126" customWidth="1"/>
    <col min="324" max="326" width="15.7109375" style="3" customWidth="1"/>
    <col min="327" max="328" width="15.7109375" style="126" customWidth="1"/>
    <col min="329" max="331" width="15.7109375" style="3" customWidth="1"/>
    <col min="332" max="333" width="15.7109375" style="126" customWidth="1"/>
    <col min="334" max="336" width="15.7109375" style="3" customWidth="1"/>
    <col min="337" max="338" width="15.7109375" style="126" customWidth="1"/>
    <col min="339" max="341" width="15.7109375" style="3" customWidth="1"/>
    <col min="342" max="343" width="15.7109375" style="126" customWidth="1"/>
    <col min="344" max="346" width="15.7109375" style="3" customWidth="1"/>
    <col min="347" max="348" width="15.7109375" style="126" customWidth="1"/>
    <col min="349" max="351" width="15.7109375" style="3" customWidth="1"/>
    <col min="352" max="353" width="15.7109375" style="126" customWidth="1"/>
    <col min="354" max="356" width="15.7109375" style="3" customWidth="1"/>
    <col min="357" max="358" width="15.7109375" style="126" customWidth="1"/>
    <col min="359" max="367" width="15.7109375" style="3" customWidth="1"/>
    <col min="368" max="16384" width="9.140625" style="3"/>
  </cols>
  <sheetData>
    <row r="1" spans="1:367" ht="27" customHeight="1" thickTop="1">
      <c r="A1" s="711" t="s">
        <v>200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3"/>
      <c r="N1" s="708" t="s">
        <v>5</v>
      </c>
      <c r="O1" s="708"/>
      <c r="P1" s="708"/>
      <c r="Q1" s="115"/>
      <c r="R1" s="115"/>
      <c r="S1" s="115"/>
      <c r="T1" s="115"/>
      <c r="U1" s="115"/>
      <c r="V1" s="66"/>
      <c r="W1" s="120">
        <f>+W133</f>
        <v>2761.2</v>
      </c>
      <c r="X1" s="120">
        <f>+X133</f>
        <v>2761.2</v>
      </c>
      <c r="Y1" s="4"/>
      <c r="Z1" s="4"/>
      <c r="AA1" s="120">
        <f>+AA133</f>
        <v>4648.8</v>
      </c>
      <c r="AB1" s="120">
        <f>+AB133</f>
        <v>4648.7999999999993</v>
      </c>
      <c r="AC1" s="4"/>
      <c r="AD1" s="4"/>
      <c r="AE1" s="120">
        <f>+AE133</f>
        <v>2714.4</v>
      </c>
      <c r="AF1" s="120">
        <f>+AF133</f>
        <v>2714.4</v>
      </c>
      <c r="AG1" s="4"/>
      <c r="AH1" s="4"/>
      <c r="AI1" s="119">
        <f>+AI133</f>
        <v>124.8</v>
      </c>
      <c r="AJ1" s="119">
        <f>+AJ133</f>
        <v>140.4</v>
      </c>
      <c r="AK1" s="4"/>
      <c r="AL1" s="4"/>
      <c r="AM1" s="242">
        <f>+AM133</f>
        <v>1792</v>
      </c>
      <c r="AN1" s="242">
        <f>+AN133</f>
        <v>1802</v>
      </c>
      <c r="AO1" s="242"/>
      <c r="AP1" s="242"/>
      <c r="AQ1" s="242">
        <f>+AQ133</f>
        <v>812</v>
      </c>
      <c r="AR1" s="242">
        <f>+AR133</f>
        <v>816</v>
      </c>
      <c r="AS1" s="242"/>
      <c r="AT1" s="242"/>
      <c r="AU1" s="242">
        <f>+AU133</f>
        <v>237.6</v>
      </c>
      <c r="AV1" s="242">
        <f>+AV133</f>
        <v>240</v>
      </c>
      <c r="AW1" s="242"/>
      <c r="AX1" s="242"/>
      <c r="AY1" s="119">
        <f>+AY133</f>
        <v>2620.8000000000002</v>
      </c>
      <c r="AZ1" s="119">
        <f>+AZ133</f>
        <v>2620.8000000000002</v>
      </c>
      <c r="BA1" s="119">
        <f>+BA133</f>
        <v>2620.8000000000002</v>
      </c>
      <c r="BB1" s="119"/>
      <c r="BC1" s="119"/>
      <c r="BD1" s="119">
        <f>+BD133</f>
        <v>2386.8000000000002</v>
      </c>
      <c r="BE1" s="119">
        <f>+BE133</f>
        <v>2371.1999999999998</v>
      </c>
      <c r="BF1" s="119">
        <f>+BF133</f>
        <v>2386.8000000000002</v>
      </c>
      <c r="BG1" s="119"/>
      <c r="BH1" s="119"/>
      <c r="BI1" s="119">
        <f>+BI133</f>
        <v>124.8</v>
      </c>
      <c r="BJ1" s="119">
        <f>+BJ133</f>
        <v>124.8</v>
      </c>
      <c r="BK1" s="119">
        <f>+BK133</f>
        <v>124.8</v>
      </c>
      <c r="BL1" s="119"/>
      <c r="BM1" s="119"/>
      <c r="BN1" s="119">
        <f>+BN133</f>
        <v>2886</v>
      </c>
      <c r="BO1" s="119">
        <f>+BO133</f>
        <v>2886.0000000000005</v>
      </c>
      <c r="BP1" s="119">
        <f>+BP133</f>
        <v>2870.4</v>
      </c>
      <c r="BQ1" s="119"/>
      <c r="BR1" s="119"/>
      <c r="BS1" s="119">
        <f>+BS133</f>
        <v>608.4</v>
      </c>
      <c r="BT1" s="119">
        <f>+BT133</f>
        <v>608.4</v>
      </c>
      <c r="BU1" s="119">
        <f>+BU133</f>
        <v>608.4</v>
      </c>
      <c r="BV1" s="119"/>
      <c r="BW1" s="119"/>
      <c r="BX1" s="119">
        <f>+BX133</f>
        <v>819</v>
      </c>
      <c r="BY1" s="119">
        <f>+BY133</f>
        <v>864</v>
      </c>
      <c r="BZ1" s="119"/>
      <c r="CA1" s="119"/>
      <c r="CB1" s="119">
        <f>+CB133</f>
        <v>390</v>
      </c>
      <c r="CC1" s="119">
        <f>+CC133</f>
        <v>384</v>
      </c>
      <c r="CD1" s="119">
        <f>+CD133</f>
        <v>396</v>
      </c>
      <c r="CE1" s="119"/>
      <c r="CF1" s="119"/>
      <c r="CG1" s="119">
        <f>+CG133</f>
        <v>561.59999999999991</v>
      </c>
      <c r="CH1" s="119">
        <f>+CH133</f>
        <v>561.59999999999991</v>
      </c>
      <c r="CI1" s="119"/>
      <c r="CJ1" s="119"/>
      <c r="CK1" s="119">
        <f>+CK133</f>
        <v>1513.2</v>
      </c>
      <c r="CL1" s="119">
        <f>+CL133</f>
        <v>1513.2</v>
      </c>
      <c r="CM1" s="4"/>
      <c r="CN1" s="4"/>
      <c r="CO1" s="119">
        <f>+CO133</f>
        <v>187.2</v>
      </c>
      <c r="CP1" s="119">
        <f>+CP133</f>
        <v>187.2</v>
      </c>
      <c r="CQ1" s="119"/>
      <c r="CR1" s="119"/>
      <c r="CS1" s="119">
        <f>+CS133</f>
        <v>3036</v>
      </c>
      <c r="CT1" s="119">
        <f>+CT133</f>
        <v>3036</v>
      </c>
      <c r="CU1" s="119"/>
      <c r="CV1" s="119"/>
      <c r="CW1" s="119">
        <f>+CW133</f>
        <v>379.5</v>
      </c>
      <c r="CX1" s="119">
        <f>+CX133</f>
        <v>396</v>
      </c>
      <c r="CY1" s="119"/>
      <c r="CZ1" s="119"/>
      <c r="DA1" s="119">
        <f>+DA133</f>
        <v>624</v>
      </c>
      <c r="DB1" s="4"/>
      <c r="DC1" s="4"/>
      <c r="DD1" s="119">
        <f>+DD133</f>
        <v>858</v>
      </c>
      <c r="DE1" s="4"/>
      <c r="DF1" s="4"/>
      <c r="DG1" s="119">
        <f>+DG133</f>
        <v>2995.1999999999994</v>
      </c>
      <c r="DH1" s="4"/>
      <c r="DI1" s="4"/>
      <c r="DJ1" s="119">
        <f>+DJ133</f>
        <v>764.4</v>
      </c>
      <c r="DK1" s="4"/>
      <c r="DL1" s="4"/>
      <c r="DM1" s="333" t="e">
        <f>+DM133</f>
        <v>#REF!</v>
      </c>
      <c r="DN1" s="333"/>
      <c r="DO1" s="333"/>
      <c r="DP1" s="119">
        <f>+DP133</f>
        <v>390</v>
      </c>
      <c r="DQ1" s="119">
        <f>+DQ133</f>
        <v>390</v>
      </c>
      <c r="DR1" s="119">
        <f>+DR133</f>
        <v>374.39999999999992</v>
      </c>
      <c r="DS1" s="119">
        <f>+DS133</f>
        <v>374.39999999999992</v>
      </c>
      <c r="DT1" s="4"/>
      <c r="DU1" s="4"/>
      <c r="DV1" s="119">
        <f>+DV133</f>
        <v>15.6</v>
      </c>
      <c r="DW1" s="119">
        <f>+DW133</f>
        <v>15.6</v>
      </c>
      <c r="DX1" s="119">
        <f>+DX133</f>
        <v>15.6</v>
      </c>
      <c r="DY1" s="119">
        <f>+DY133</f>
        <v>15.6</v>
      </c>
      <c r="DZ1" s="4"/>
      <c r="EA1" s="4"/>
      <c r="EB1" s="119">
        <f>+EB133</f>
        <v>265.2</v>
      </c>
      <c r="EC1" s="119">
        <f>+EC133</f>
        <v>249.6</v>
      </c>
      <c r="ED1" s="119">
        <f>+ED133</f>
        <v>249.6</v>
      </c>
      <c r="EE1" s="119">
        <f>+EE133</f>
        <v>249.6</v>
      </c>
      <c r="EF1" s="4"/>
      <c r="EG1" s="4"/>
      <c r="EH1" s="119" t="e">
        <f>+EH133</f>
        <v>#REF!</v>
      </c>
      <c r="EI1" s="119" t="e">
        <f>+EI133</f>
        <v>#REF!</v>
      </c>
      <c r="EJ1" s="119" t="e">
        <f>+EJ133</f>
        <v>#REF!</v>
      </c>
      <c r="EK1" s="119" t="e">
        <f>+EK133</f>
        <v>#REF!</v>
      </c>
      <c r="EL1" s="4"/>
      <c r="EM1" s="4"/>
      <c r="EN1" s="119">
        <f>+EN133</f>
        <v>452.4</v>
      </c>
      <c r="EO1" s="119">
        <f>+EO133</f>
        <v>452.4</v>
      </c>
      <c r="EP1" s="119">
        <f>+EP133</f>
        <v>452.4</v>
      </c>
      <c r="EQ1" s="119">
        <f>+EQ133</f>
        <v>452.4</v>
      </c>
      <c r="ER1" s="4"/>
      <c r="ES1" s="4"/>
      <c r="ET1" s="119">
        <f>+ET133</f>
        <v>1520</v>
      </c>
      <c r="EU1" s="119">
        <f>+EU133</f>
        <v>1950</v>
      </c>
      <c r="EV1" s="119">
        <f>+EV133</f>
        <v>1600</v>
      </c>
      <c r="EW1" s="119">
        <f>+EW133</f>
        <v>1550</v>
      </c>
      <c r="EX1" s="4"/>
      <c r="EY1" s="4"/>
      <c r="EZ1" s="119">
        <f>+EZ133</f>
        <v>780</v>
      </c>
      <c r="FA1" s="119">
        <f>+FA133</f>
        <v>764.4</v>
      </c>
      <c r="FB1" s="119"/>
      <c r="FC1" s="119"/>
      <c r="FD1" s="119">
        <f>+FD133</f>
        <v>31.2</v>
      </c>
      <c r="FE1" s="119">
        <f>+FE133</f>
        <v>31.2</v>
      </c>
      <c r="FF1" s="119"/>
      <c r="FG1" s="119"/>
      <c r="FH1" s="119">
        <f>+FH133</f>
        <v>764.39999999999986</v>
      </c>
      <c r="FI1" s="119">
        <f>+FI133</f>
        <v>764.39999999999986</v>
      </c>
      <c r="FJ1" s="119"/>
      <c r="FK1" s="119"/>
      <c r="FL1" s="119" t="e">
        <f>+FL133</f>
        <v>#REF!</v>
      </c>
      <c r="FM1" s="119" t="e">
        <f>+FM133</f>
        <v>#REF!</v>
      </c>
      <c r="FN1" s="119"/>
      <c r="FO1" s="119"/>
      <c r="FP1" s="119">
        <f>+FP133</f>
        <v>2754</v>
      </c>
      <c r="FQ1" s="119">
        <f>+FQ133</f>
        <v>2752</v>
      </c>
      <c r="FR1" s="119"/>
      <c r="FS1" s="119"/>
      <c r="FT1" s="119">
        <f>+FT133</f>
        <v>608.40000000000009</v>
      </c>
      <c r="FU1" s="119">
        <f>+FU133</f>
        <v>608.40000000000009</v>
      </c>
      <c r="FV1" s="119">
        <f>+FV133</f>
        <v>592.80000000000007</v>
      </c>
      <c r="FW1" s="119">
        <f>+FW133</f>
        <v>592.80000000000007</v>
      </c>
      <c r="FX1" s="4"/>
      <c r="FY1" s="4"/>
      <c r="FZ1" s="119">
        <f>+FZ133</f>
        <v>1216.8</v>
      </c>
      <c r="GA1" s="119">
        <f>+GA133</f>
        <v>1216.8</v>
      </c>
      <c r="GB1" s="119">
        <f>+GB133</f>
        <v>1216.8</v>
      </c>
      <c r="GC1" s="119">
        <f>+GC133</f>
        <v>1216.8</v>
      </c>
      <c r="GD1" s="4"/>
      <c r="GE1" s="4"/>
      <c r="GF1" s="119">
        <f>+GF133</f>
        <v>1497.6</v>
      </c>
      <c r="GG1" s="119">
        <f>+GG133</f>
        <v>1497.5999999999997</v>
      </c>
      <c r="GH1" s="119">
        <f>+GH133</f>
        <v>1497.5999999999997</v>
      </c>
      <c r="GI1" s="119">
        <f>+GI133</f>
        <v>1497.5999999999997</v>
      </c>
      <c r="GJ1" s="4"/>
      <c r="GK1" s="4"/>
      <c r="GL1" s="119">
        <f>+GL133</f>
        <v>2800</v>
      </c>
      <c r="GM1" s="119">
        <f>+GM133</f>
        <v>2772</v>
      </c>
      <c r="GN1" s="119">
        <f>+GN133</f>
        <v>2800</v>
      </c>
      <c r="GO1" s="119">
        <f>+GO133</f>
        <v>2772</v>
      </c>
      <c r="GP1" s="4"/>
      <c r="GQ1" s="4"/>
      <c r="GR1" s="242">
        <f>+GR133</f>
        <v>11376</v>
      </c>
      <c r="GS1" s="242">
        <f>+GS133</f>
        <v>11388</v>
      </c>
      <c r="GT1" s="242"/>
      <c r="GU1" s="242"/>
      <c r="GV1" s="119">
        <f>+GV133</f>
        <v>1528.8</v>
      </c>
      <c r="GW1" s="4"/>
      <c r="GX1" s="4"/>
      <c r="GY1" s="119">
        <f>+GY133</f>
        <v>2932.7999999999997</v>
      </c>
      <c r="GZ1" s="4"/>
      <c r="HA1" s="4"/>
      <c r="HB1" s="119">
        <f>+HB133</f>
        <v>312</v>
      </c>
      <c r="HC1" s="4"/>
      <c r="HD1" s="4"/>
      <c r="HE1" s="119">
        <f>+HE133</f>
        <v>3073.2000000000003</v>
      </c>
      <c r="HF1" s="4"/>
      <c r="HG1" s="4"/>
      <c r="HH1" s="119">
        <f>+HH133</f>
        <v>171.6</v>
      </c>
      <c r="HI1" s="4"/>
      <c r="HJ1" s="4"/>
      <c r="HK1" s="391">
        <f>+HK133</f>
        <v>986</v>
      </c>
      <c r="HL1" s="391">
        <f>+HL133</f>
        <v>1976</v>
      </c>
      <c r="HM1" s="391"/>
      <c r="HN1" s="391"/>
      <c r="HO1" s="430">
        <f>+HO133</f>
        <v>62.4</v>
      </c>
      <c r="HP1" s="430">
        <f>+HP133</f>
        <v>62.4</v>
      </c>
      <c r="HQ1" s="431"/>
      <c r="HR1" s="431"/>
      <c r="HS1" s="430">
        <f>+HS133</f>
        <v>171.6</v>
      </c>
      <c r="HT1" s="430">
        <f>+HT133</f>
        <v>171.6</v>
      </c>
      <c r="HU1" s="431"/>
      <c r="HV1" s="431"/>
      <c r="HW1" s="119">
        <f>+HW133</f>
        <v>1762.8</v>
      </c>
      <c r="HX1" s="119">
        <f>+HX133</f>
        <v>1060.8</v>
      </c>
      <c r="HY1" s="119"/>
      <c r="HZ1" s="119"/>
      <c r="IA1" s="430" t="e">
        <f>+IA133</f>
        <v>#REF!</v>
      </c>
      <c r="IB1" s="430" t="e">
        <f>+IB133</f>
        <v>#REF!</v>
      </c>
      <c r="IC1" s="431"/>
      <c r="ID1" s="431"/>
      <c r="IE1" s="430" t="e">
        <f>+IE133</f>
        <v>#REF!</v>
      </c>
      <c r="IF1" s="430" t="e">
        <f>+IF133</f>
        <v>#REF!</v>
      </c>
      <c r="IG1" s="432"/>
      <c r="IH1" s="432"/>
      <c r="II1" s="430">
        <f>+II133</f>
        <v>62.4</v>
      </c>
      <c r="IJ1" s="430">
        <f>+IJ133</f>
        <v>62.4</v>
      </c>
      <c r="IK1" s="431"/>
      <c r="IL1" s="431"/>
      <c r="IM1" s="430">
        <f>+IM133</f>
        <v>124.8</v>
      </c>
      <c r="IN1" s="430">
        <f>+IN133</f>
        <v>124.8</v>
      </c>
      <c r="IO1" s="431"/>
      <c r="IP1" s="431"/>
      <c r="IQ1" s="119">
        <f>+IQ133</f>
        <v>1091.9999999999998</v>
      </c>
      <c r="IR1" s="119">
        <f>+IR133</f>
        <v>1092</v>
      </c>
      <c r="IS1" s="119"/>
      <c r="IT1" s="119"/>
      <c r="IU1" s="430" t="e">
        <f>+IU133</f>
        <v>#REF!</v>
      </c>
      <c r="IV1" s="430" t="e">
        <f>+IV133</f>
        <v>#REF!</v>
      </c>
      <c r="IW1" s="431"/>
      <c r="IX1" s="431"/>
      <c r="IY1" s="430" t="e">
        <f>+IY133</f>
        <v>#REF!</v>
      </c>
      <c r="IZ1" s="430" t="e">
        <f>+IZ133</f>
        <v>#REF!</v>
      </c>
      <c r="JA1" s="432"/>
      <c r="JB1" s="432"/>
      <c r="JC1" s="430">
        <f>+JC133</f>
        <v>62.4</v>
      </c>
      <c r="JD1" s="430">
        <f>+JD133</f>
        <v>62.4</v>
      </c>
      <c r="JE1" s="431"/>
      <c r="JF1" s="431"/>
      <c r="JG1" s="430">
        <f>+JG133</f>
        <v>124.8</v>
      </c>
      <c r="JH1" s="430">
        <f>+JH133</f>
        <v>124.8</v>
      </c>
      <c r="JI1" s="431"/>
      <c r="JJ1" s="431"/>
      <c r="JK1" s="119">
        <f>+JK133</f>
        <v>1560</v>
      </c>
      <c r="JL1" s="119">
        <f>+JL133</f>
        <v>857.99999999999989</v>
      </c>
      <c r="JM1" s="119"/>
      <c r="JN1" s="119"/>
      <c r="JO1" s="430" t="e">
        <f>+JO133</f>
        <v>#REF!</v>
      </c>
      <c r="JP1" s="430" t="e">
        <f>+JP133</f>
        <v>#REF!</v>
      </c>
      <c r="JQ1" s="431"/>
      <c r="JR1" s="431"/>
      <c r="JS1" s="430" t="e">
        <f>+JS133</f>
        <v>#REF!</v>
      </c>
      <c r="JT1" s="430" t="e">
        <f>+JT133</f>
        <v>#REF!</v>
      </c>
      <c r="JU1" s="432"/>
      <c r="JV1" s="432"/>
      <c r="JW1" s="242">
        <f>+JW133</f>
        <v>12116</v>
      </c>
      <c r="JX1" s="242">
        <f>+JX133</f>
        <v>12120</v>
      </c>
      <c r="JY1" s="242"/>
      <c r="JZ1" s="242"/>
      <c r="KA1" s="119" t="e">
        <f>+KA133</f>
        <v>#REF!</v>
      </c>
      <c r="KB1" s="119" t="e">
        <f>+KB133</f>
        <v>#REF!</v>
      </c>
      <c r="KC1" s="119" t="e">
        <f>+KC133</f>
        <v>#REF!</v>
      </c>
      <c r="KD1" s="119"/>
      <c r="KE1" s="119"/>
      <c r="KF1" s="119">
        <f>+KF133</f>
        <v>2558.4</v>
      </c>
      <c r="KG1" s="4"/>
      <c r="KH1" s="4"/>
      <c r="KI1" s="119">
        <f>+KI133</f>
        <v>3884.4</v>
      </c>
      <c r="KJ1" s="4"/>
      <c r="KK1" s="4"/>
      <c r="KL1" s="119">
        <f>+KL133</f>
        <v>3525.6000000000004</v>
      </c>
      <c r="KM1" s="4"/>
      <c r="KN1" s="4"/>
      <c r="KO1" s="119">
        <f>+KO133</f>
        <v>499.2</v>
      </c>
      <c r="KP1" s="4"/>
      <c r="KQ1" s="4"/>
      <c r="KR1" s="119">
        <f>+KR133</f>
        <v>312</v>
      </c>
      <c r="KS1" s="4"/>
      <c r="KT1" s="4"/>
      <c r="KU1" s="119">
        <f>+KU133</f>
        <v>405.6</v>
      </c>
      <c r="KV1" s="119">
        <f>+KV133</f>
        <v>405.6</v>
      </c>
      <c r="KW1" s="119">
        <f>+KW133</f>
        <v>405.6</v>
      </c>
      <c r="KX1" s="119"/>
      <c r="KY1" s="119"/>
      <c r="KZ1" s="119">
        <f>+KZ133</f>
        <v>1965.6</v>
      </c>
      <c r="LA1" s="119">
        <f>+LA133</f>
        <v>1965.6</v>
      </c>
      <c r="LB1" s="119">
        <f>+LB133</f>
        <v>1965.6</v>
      </c>
      <c r="LC1" s="119"/>
      <c r="LD1" s="119"/>
      <c r="LE1" s="119">
        <f>+LE133</f>
        <v>936</v>
      </c>
      <c r="LF1" s="119">
        <f>+LF133</f>
        <v>936</v>
      </c>
      <c r="LG1" s="119">
        <f>+LG133</f>
        <v>936</v>
      </c>
      <c r="LH1" s="119"/>
      <c r="LI1" s="119"/>
      <c r="LJ1" s="119">
        <f>+LJ133</f>
        <v>1622.4</v>
      </c>
      <c r="LK1" s="119">
        <f>+LK133</f>
        <v>1622.4</v>
      </c>
      <c r="LL1" s="119">
        <f>+LL133</f>
        <v>1622.4</v>
      </c>
      <c r="LM1" s="119"/>
      <c r="LN1" s="119"/>
      <c r="LO1" s="119">
        <f>+LO133</f>
        <v>2121.8000000000002</v>
      </c>
      <c r="LP1" s="119">
        <f>+LP133</f>
        <v>2121.8000000000002</v>
      </c>
      <c r="LQ1" s="119">
        <f>+LQ133</f>
        <v>2121.8000000000002</v>
      </c>
      <c r="LR1" s="119"/>
      <c r="LS1" s="119"/>
      <c r="LT1" s="119">
        <f>+LT133</f>
        <v>2324.4</v>
      </c>
      <c r="LU1" s="119">
        <f>+LU133</f>
        <v>2324.4</v>
      </c>
      <c r="LV1" s="119">
        <f>+LV133</f>
        <v>2324.4</v>
      </c>
      <c r="LW1" s="119"/>
      <c r="LX1" s="119"/>
      <c r="LY1" s="119">
        <f>+LY133</f>
        <v>62.4</v>
      </c>
      <c r="LZ1" s="119">
        <f>+LZ133</f>
        <v>62.4</v>
      </c>
      <c r="MA1" s="119">
        <f>+MA133</f>
        <v>62.4</v>
      </c>
      <c r="MB1" s="119"/>
      <c r="MC1" s="119"/>
      <c r="MD1" s="119">
        <f>+MD133</f>
        <v>3073.2000000000003</v>
      </c>
      <c r="ME1" s="119">
        <f>+ME133</f>
        <v>3073.2000000000003</v>
      </c>
      <c r="MF1" s="119">
        <f>+MF133</f>
        <v>3073.2000000000003</v>
      </c>
      <c r="MG1" s="119"/>
      <c r="MH1" s="119"/>
      <c r="MI1" s="119">
        <f>+MI133</f>
        <v>2043.6</v>
      </c>
      <c r="MJ1" s="119">
        <f>+MJ133</f>
        <v>2043.6</v>
      </c>
      <c r="MK1" s="119">
        <f>+MK133</f>
        <v>2043.6</v>
      </c>
      <c r="ML1" s="119"/>
      <c r="MM1" s="119"/>
      <c r="MN1" s="119">
        <f>+MN133</f>
        <v>780</v>
      </c>
      <c r="MO1" s="119">
        <f>+MO133</f>
        <v>780</v>
      </c>
      <c r="MP1" s="119">
        <f>+MP133</f>
        <v>780</v>
      </c>
      <c r="MQ1" s="119"/>
      <c r="MR1" s="119"/>
      <c r="MS1" s="119">
        <f>+MS133</f>
        <v>62.4</v>
      </c>
      <c r="MT1" s="119">
        <f>+MT133</f>
        <v>62.4</v>
      </c>
      <c r="MU1" s="119">
        <f>+MU133</f>
        <v>62.4</v>
      </c>
      <c r="MV1" s="119"/>
      <c r="MW1" s="119"/>
      <c r="MX1" s="119">
        <f>+MX133</f>
        <v>561.6</v>
      </c>
      <c r="MY1" s="4"/>
      <c r="MZ1" s="4"/>
      <c r="NA1" s="119">
        <f>+NA133</f>
        <v>1232.4000000000001</v>
      </c>
      <c r="NB1" s="4"/>
      <c r="NC1" s="4"/>
    </row>
    <row r="2" spans="1:367" ht="27" customHeight="1" thickBot="1">
      <c r="A2" s="714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6"/>
      <c r="N2" s="709" t="s">
        <v>6</v>
      </c>
      <c r="O2" s="709"/>
      <c r="P2" s="709"/>
      <c r="Q2" s="3"/>
      <c r="R2" s="3"/>
      <c r="S2" s="3"/>
      <c r="T2" s="3"/>
      <c r="U2" s="3"/>
      <c r="V2" s="66" t="s">
        <v>132</v>
      </c>
      <c r="W2" s="42" t="str">
        <f>+Bel!C2</f>
        <v>INTERNATIONAL</v>
      </c>
      <c r="X2" s="42" t="str">
        <f>+Bel!D2</f>
        <v>INTERNATIONAL</v>
      </c>
      <c r="Y2" s="42"/>
      <c r="Z2" s="42"/>
      <c r="AA2" s="42" t="str">
        <f>+Ita!C2</f>
        <v>INTERNATIONAL</v>
      </c>
      <c r="AB2" s="42" t="str">
        <f>+Ita!D2</f>
        <v>INTERNATIONAL</v>
      </c>
      <c r="AC2" s="42"/>
      <c r="AD2" s="42"/>
      <c r="AE2" s="42" t="str">
        <f>+Pol!C2</f>
        <v>INTERNATIONAL</v>
      </c>
      <c r="AF2" s="42" t="str">
        <f>+Pol!D2</f>
        <v>INTERNATIONAL</v>
      </c>
      <c r="AG2" s="42"/>
      <c r="AH2" s="42"/>
      <c r="AI2" s="306" t="str">
        <f>+Mex!C2</f>
        <v>EC-Inte</v>
      </c>
      <c r="AJ2" s="306" t="str">
        <f>+Mex!D2</f>
        <v>EC-Inte</v>
      </c>
      <c r="AK2" s="26"/>
      <c r="AL2" s="26"/>
      <c r="AM2" s="244" t="s">
        <v>186</v>
      </c>
      <c r="AN2" s="244" t="s">
        <v>186</v>
      </c>
      <c r="AQ2" s="244" t="str">
        <f>+KSC!G2</f>
        <v>INTERNATIONAL</v>
      </c>
      <c r="AR2" s="244" t="str">
        <f>+KSC!H2</f>
        <v>INTERNATIONAL</v>
      </c>
      <c r="AU2" s="244" t="str">
        <f>+SIMS!G2</f>
        <v>USA</v>
      </c>
      <c r="AV2" s="244" t="str">
        <f>+SIMS!H2</f>
        <v>USA</v>
      </c>
      <c r="AY2" s="306" t="str">
        <f>+Bel!G2</f>
        <v>INTERNATIONAL</v>
      </c>
      <c r="AZ2" s="306" t="str">
        <f>+Bel!H2</f>
        <v>INTERNATIONAL</v>
      </c>
      <c r="BA2" s="306" t="str">
        <f>+Bel!I2</f>
        <v>INTERNATIONAL</v>
      </c>
      <c r="BB2" s="307"/>
      <c r="BC2" s="307"/>
      <c r="BD2" s="306" t="str">
        <f>+Ita!G2</f>
        <v>INTERNATIONAL</v>
      </c>
      <c r="BE2" s="306" t="str">
        <f>+Ita!H2</f>
        <v>INTERNATIONAL</v>
      </c>
      <c r="BF2" s="306" t="str">
        <f>+Ita!I2</f>
        <v>INTERNATIONAL</v>
      </c>
      <c r="BG2" s="307"/>
      <c r="BH2" s="307"/>
      <c r="BI2" s="306" t="str">
        <f>+Ita!AX2</f>
        <v>ISRAEL</v>
      </c>
      <c r="BJ2" s="306" t="str">
        <f>+Ita!AY2</f>
        <v>ISRAEL</v>
      </c>
      <c r="BK2" s="306" t="str">
        <f>+Ita!AZ2</f>
        <v>ISRAEL</v>
      </c>
      <c r="BL2" s="307"/>
      <c r="BM2" s="307"/>
      <c r="BN2" s="306" t="str">
        <f>+Pol!G2</f>
        <v>INTERNATIONAL</v>
      </c>
      <c r="BO2" s="306" t="str">
        <f>+Pol!H2</f>
        <v>INTERNATIONAL</v>
      </c>
      <c r="BP2" s="306" t="str">
        <f>+Pol!I2</f>
        <v>INTERNATIONAL</v>
      </c>
      <c r="BQ2" s="307"/>
      <c r="BR2" s="307"/>
      <c r="BS2" s="306" t="str">
        <f>+Mex!G2</f>
        <v>EC-Inte</v>
      </c>
      <c r="BT2" s="306" t="str">
        <f>+Mex!H2</f>
        <v>EC-Inte</v>
      </c>
      <c r="BU2" s="306" t="str">
        <f>+Mex!I2</f>
        <v>EC-Inte</v>
      </c>
      <c r="BV2" s="307"/>
      <c r="BW2" s="307"/>
      <c r="BX2" s="306" t="str">
        <f>+VIE!C2</f>
        <v>USA</v>
      </c>
      <c r="BY2" s="306" t="str">
        <f>+VIE!D2</f>
        <v>USA</v>
      </c>
      <c r="BZ2" s="307"/>
      <c r="CA2" s="307"/>
      <c r="CB2" s="306" t="str">
        <f>+SIMS!AC2</f>
        <v>CHINA</v>
      </c>
      <c r="CC2" s="306" t="str">
        <f>+SIMS!AD2</f>
        <v>CHINA</v>
      </c>
      <c r="CD2" s="306" t="str">
        <f>+SIMS!AE2</f>
        <v>CHINA</v>
      </c>
      <c r="CE2" s="307"/>
      <c r="CF2" s="307"/>
      <c r="CG2" s="42" t="str">
        <f>+Bel!L2</f>
        <v>INTERNATIONAL</v>
      </c>
      <c r="CH2" s="42" t="str">
        <f>+Bel!M2</f>
        <v>INTERNATIONAL</v>
      </c>
      <c r="CI2" s="42"/>
      <c r="CJ2" s="42"/>
      <c r="CK2" s="42" t="str">
        <f>+Ita!L2</f>
        <v>INTERNATIONAL</v>
      </c>
      <c r="CL2" s="42" t="str">
        <f>+Ita!M2</f>
        <v>INTERNATIONAL</v>
      </c>
      <c r="CM2" s="42"/>
      <c r="CN2" s="42"/>
      <c r="CO2" s="42" t="str">
        <f>+Mex!L2</f>
        <v>EC-Inte</v>
      </c>
      <c r="CP2" s="42" t="str">
        <f>+Mex!M2</f>
        <v>EC-Inte</v>
      </c>
      <c r="CQ2" s="42"/>
      <c r="CR2" s="42"/>
      <c r="CS2" s="42" t="str">
        <f>+SIMS!Y2</f>
        <v>CHINA</v>
      </c>
      <c r="CT2" s="42" t="str">
        <f>+SIMS!Z2</f>
        <v>CHINA</v>
      </c>
      <c r="CU2" s="42"/>
      <c r="CV2" s="42"/>
      <c r="CW2" s="42" t="str">
        <f>+VIE!M2</f>
        <v>USA</v>
      </c>
      <c r="CX2" s="42" t="str">
        <f>+VIE!N2</f>
        <v>USA</v>
      </c>
      <c r="CY2" s="42"/>
      <c r="CZ2" s="42"/>
      <c r="DA2" s="42" t="str">
        <f>+Ita!BC2</f>
        <v>ISRAEL</v>
      </c>
      <c r="DB2" s="42"/>
      <c r="DC2" s="42"/>
      <c r="DD2" s="42" t="str">
        <f>+Bel!P2</f>
        <v>INTERNATIONAL</v>
      </c>
      <c r="DE2" s="42"/>
      <c r="DF2" s="42"/>
      <c r="DG2" s="42" t="str">
        <f>+Ita!P2</f>
        <v>INTERNATIONAL</v>
      </c>
      <c r="DH2" s="42"/>
      <c r="DI2" s="42"/>
      <c r="DJ2" s="42" t="str">
        <f>+Pol!L2</f>
        <v>INTERNATIONAL</v>
      </c>
      <c r="DK2" s="42"/>
      <c r="DL2" s="42"/>
      <c r="DM2" s="336" t="str">
        <f>+Rus!C2</f>
        <v>INTERNATIONAL</v>
      </c>
      <c r="DN2" s="337"/>
      <c r="DO2" s="337"/>
      <c r="DP2" s="42" t="str">
        <f>+Bel!S2</f>
        <v>INTERNATIONAL</v>
      </c>
      <c r="DQ2" s="42" t="str">
        <f>+Bel!T2</f>
        <v>INTERNATIONAL</v>
      </c>
      <c r="DR2" s="42" t="str">
        <f>+Bel!U2</f>
        <v>INTERNATIONAL</v>
      </c>
      <c r="DS2" s="42" t="str">
        <f>+Bel!V2</f>
        <v>INTERNATIONAL</v>
      </c>
      <c r="DT2" s="42"/>
      <c r="DU2" s="42"/>
      <c r="DV2" s="42" t="str">
        <f>+Ita!S2</f>
        <v>INTERNATIONAL</v>
      </c>
      <c r="DW2" s="42" t="str">
        <f>+Ita!T2</f>
        <v>INTERNATIONAL</v>
      </c>
      <c r="DX2" s="42" t="str">
        <f>+Ita!U2</f>
        <v>INTERNATIONAL</v>
      </c>
      <c r="DY2" s="42" t="str">
        <f>+Ita!V2</f>
        <v>INTERNATIONAL</v>
      </c>
      <c r="DZ2" s="42"/>
      <c r="EA2" s="42"/>
      <c r="EB2" s="42" t="str">
        <f>+Pol!O2</f>
        <v>INTERNATIONAL</v>
      </c>
      <c r="EC2" s="42" t="str">
        <f>+Pol!P2</f>
        <v>INTERNATIONAL</v>
      </c>
      <c r="ED2" s="42" t="str">
        <f>+Pol!Q2</f>
        <v>INTERNATIONAL</v>
      </c>
      <c r="EE2" s="42" t="str">
        <f>+Pol!R2</f>
        <v>INTERNATIONAL</v>
      </c>
      <c r="EF2" s="42"/>
      <c r="EG2" s="42"/>
      <c r="EH2" s="42" t="str">
        <f>+Rus!J2</f>
        <v>INTERNATIONAL</v>
      </c>
      <c r="EI2" s="42" t="str">
        <f>+Rus!K2</f>
        <v>INTERNATIONAL</v>
      </c>
      <c r="EJ2" s="42" t="str">
        <f>+Rus!L2</f>
        <v>INTERNATIONAL</v>
      </c>
      <c r="EK2" s="42" t="str">
        <f>+Rus!M2</f>
        <v>INTERNATIONAL</v>
      </c>
      <c r="EL2" s="42"/>
      <c r="EM2" s="42"/>
      <c r="EN2" s="42" t="str">
        <f>+Mex!AE2</f>
        <v>EC-Inte</v>
      </c>
      <c r="EO2" s="42" t="str">
        <f>+Mex!AF2</f>
        <v>EC-Inte</v>
      </c>
      <c r="EP2" s="42" t="str">
        <f>+Mex!AG2</f>
        <v>EC-Inte</v>
      </c>
      <c r="EQ2" s="42" t="str">
        <f>+Mex!AH2</f>
        <v>EC-Inte</v>
      </c>
      <c r="ER2" s="42"/>
      <c r="ES2" s="42"/>
      <c r="ET2" s="42" t="str">
        <f>+VIE!G2</f>
        <v>USA</v>
      </c>
      <c r="EU2" s="42" t="str">
        <f>+VIE!H2</f>
        <v>USA</v>
      </c>
      <c r="EV2" s="42" t="str">
        <f>+VIE!I2</f>
        <v>USA</v>
      </c>
      <c r="EW2" s="42" t="str">
        <f>+VIE!J2</f>
        <v>USA</v>
      </c>
      <c r="EX2" s="42"/>
      <c r="EY2" s="42"/>
      <c r="EZ2" s="42" t="str">
        <f>+Bel!Y2</f>
        <v>INTERNATIONAL</v>
      </c>
      <c r="FA2" s="42" t="str">
        <f>+Bel!Z2</f>
        <v>INTERNATIONAL</v>
      </c>
      <c r="FB2" s="42"/>
      <c r="FC2" s="42"/>
      <c r="FD2" s="42" t="str">
        <f>+Ita!Y2</f>
        <v>INTERNATIONAL</v>
      </c>
      <c r="FE2" s="42" t="str">
        <f>+Ita!Z2</f>
        <v>INTERNATIONAL</v>
      </c>
      <c r="FF2" s="42"/>
      <c r="FG2" s="42"/>
      <c r="FH2" s="42" t="str">
        <f>+Pol!U2</f>
        <v>INTERNATIONAL</v>
      </c>
      <c r="FI2" s="42" t="str">
        <f>+Pol!V2</f>
        <v>INTERNATIONAL</v>
      </c>
      <c r="FJ2" s="42"/>
      <c r="FK2" s="42"/>
      <c r="FL2" s="42" t="str">
        <f>+Rus!F2</f>
        <v>INTERNATIONAL</v>
      </c>
      <c r="FM2" s="42" t="str">
        <f>+Rus!G2</f>
        <v>INTERNATIONAL</v>
      </c>
      <c r="FN2" s="42"/>
      <c r="FO2" s="42"/>
      <c r="FP2" s="42" t="str">
        <f>+SIMS!O2</f>
        <v>CHINA</v>
      </c>
      <c r="FQ2" s="42" t="str">
        <f>+SIMS!P2</f>
        <v>CHINA</v>
      </c>
      <c r="FR2" s="42"/>
      <c r="FS2" s="42"/>
      <c r="FT2" s="42" t="str">
        <f>+Bel!AC2</f>
        <v>INTERNATIONAL</v>
      </c>
      <c r="FU2" s="42" t="str">
        <f>+Bel!AD2</f>
        <v>INTERNATIONAL</v>
      </c>
      <c r="FV2" s="42" t="str">
        <f>+Bel!AE2</f>
        <v>INTERNATIONAL</v>
      </c>
      <c r="FW2" s="42" t="str">
        <f>+Bel!AF2</f>
        <v>INTERNATIONAL</v>
      </c>
      <c r="FX2" s="42"/>
      <c r="FY2" s="42"/>
      <c r="FZ2" s="42" t="str">
        <f>+Ita!AC2</f>
        <v>INTERNATIONAL</v>
      </c>
      <c r="GA2" s="42" t="str">
        <f>+Ita!AD2</f>
        <v>INTERNATIONAL</v>
      </c>
      <c r="GB2" s="42" t="str">
        <f>+Ita!AE2</f>
        <v>INTERNATIONAL</v>
      </c>
      <c r="GC2" s="42" t="str">
        <f>+Ita!AF2</f>
        <v>INTERNATIONAL</v>
      </c>
      <c r="GD2" s="42"/>
      <c r="GE2" s="42"/>
      <c r="GF2" s="42" t="str">
        <f>+Pol!Y2</f>
        <v>INTERNATIONAL</v>
      </c>
      <c r="GG2" s="42" t="str">
        <f>+Pol!Z2</f>
        <v>INTERNATIONAL</v>
      </c>
      <c r="GH2" s="42" t="str">
        <f>+Pol!AA2</f>
        <v>INTERNATIONAL</v>
      </c>
      <c r="GI2" s="42" t="str">
        <f>+Pol!AB2</f>
        <v>INTERNATIONAL</v>
      </c>
      <c r="GJ2" s="42"/>
      <c r="GK2" s="42"/>
      <c r="GL2" s="42" t="str">
        <f>+SIMS!S2</f>
        <v>CHINA</v>
      </c>
      <c r="GM2" s="42" t="str">
        <f>+SIMS!T2</f>
        <v>CHINA</v>
      </c>
      <c r="GN2" s="42" t="str">
        <f>+SIMS!U2</f>
        <v>CHINA</v>
      </c>
      <c r="GO2" s="42" t="str">
        <f>+SIMS!V2</f>
        <v>CHINA</v>
      </c>
      <c r="GP2" s="42"/>
      <c r="GQ2" s="42"/>
      <c r="GR2" s="244" t="str">
        <f>+KSC!C2</f>
        <v>EUROPE</v>
      </c>
      <c r="GS2" s="244" t="str">
        <f>+KSC!D2</f>
        <v>EUROPE</v>
      </c>
      <c r="GV2" s="42" t="str">
        <f>+Bel!AI2</f>
        <v>INTERNATIONAL</v>
      </c>
      <c r="GW2" s="42"/>
      <c r="GX2" s="42"/>
      <c r="GY2" s="42" t="str">
        <f>+Ita!AI2</f>
        <v>INTERNATIONAL</v>
      </c>
      <c r="GZ2" s="42"/>
      <c r="HA2" s="42"/>
      <c r="HB2" s="42" t="str">
        <f>+Ita!BF2</f>
        <v>ISRAEL</v>
      </c>
      <c r="HC2" s="42"/>
      <c r="HD2" s="42"/>
      <c r="HE2" s="42" t="str">
        <f>+Pol!AE2</f>
        <v>INTERNATIONAL</v>
      </c>
      <c r="HF2" s="42"/>
      <c r="HG2" s="42"/>
      <c r="HH2" s="42" t="str">
        <f>+Mex!P2</f>
        <v>EC-Inte</v>
      </c>
      <c r="HI2" s="42"/>
      <c r="HJ2" s="42"/>
      <c r="HK2" s="42" t="str">
        <f>+SIMS!K2</f>
        <v>USA</v>
      </c>
      <c r="HL2" s="42" t="str">
        <f>+SIMS!L2</f>
        <v>USA</v>
      </c>
      <c r="HO2" s="434" t="str">
        <f>+Bel!AL2</f>
        <v>INTERNATIONAL</v>
      </c>
      <c r="HP2" s="434" t="str">
        <f>+Bel!AM2</f>
        <v>INTERNATIONAL</v>
      </c>
      <c r="HQ2" s="434"/>
      <c r="HS2" s="434" t="str">
        <f>+Ita!AL2</f>
        <v>EC-Inte</v>
      </c>
      <c r="HT2" s="434" t="str">
        <f>+Ita!AM2</f>
        <v>EC-Inte</v>
      </c>
      <c r="HU2" s="434"/>
      <c r="HW2" s="306" t="str">
        <f>+Mex!S2</f>
        <v>EC-Inte</v>
      </c>
      <c r="HX2" s="306" t="str">
        <f>+Mex!T2</f>
        <v>EC-Inte</v>
      </c>
      <c r="HY2" s="307"/>
      <c r="HZ2" s="307"/>
      <c r="IA2" s="434" t="str">
        <f>+'Arg&amp;Braz'!C2</f>
        <v>EC-Inte</v>
      </c>
      <c r="IB2" s="434" t="str">
        <f>+'Arg&amp;Braz'!D2</f>
        <v>EC-Inte</v>
      </c>
      <c r="IC2" s="434"/>
      <c r="IE2" s="434" t="str">
        <f>+'Arg&amp;Braz'!Y2</f>
        <v>EC-BRA</v>
      </c>
      <c r="IF2" s="434" t="str">
        <f>+'Arg&amp;Braz'!Z2</f>
        <v>EC-BRA</v>
      </c>
      <c r="IG2" s="434"/>
      <c r="IH2" s="434"/>
      <c r="II2" s="434" t="str">
        <f>+Bel!AP2</f>
        <v>INTERNATIONAL</v>
      </c>
      <c r="IJ2" s="434" t="str">
        <f>+Bel!AQ2</f>
        <v>INTERNATIONAL</v>
      </c>
      <c r="IK2" s="434"/>
      <c r="IM2" s="434" t="str">
        <f>+Ita!AP2</f>
        <v>EC-Inte</v>
      </c>
      <c r="IN2" s="434" t="str">
        <f>+Ita!AQ2</f>
        <v>EC-Inte</v>
      </c>
      <c r="IO2" s="434"/>
      <c r="IQ2" s="306" t="str">
        <f>+Mex!W2</f>
        <v>EC-Inte</v>
      </c>
      <c r="IR2" s="306" t="str">
        <f>+Mex!X2</f>
        <v>EC-Inte</v>
      </c>
      <c r="IS2" s="307"/>
      <c r="IT2" s="307"/>
      <c r="IU2" s="434" t="str">
        <f>+'Arg&amp;Braz'!G2</f>
        <v>EC-Inte</v>
      </c>
      <c r="IV2" s="434" t="str">
        <f>+'Arg&amp;Braz'!H2</f>
        <v>EC-Inte</v>
      </c>
      <c r="IW2" s="434"/>
      <c r="IY2" s="434" t="str">
        <f>+'Arg&amp;Braz'!AC2</f>
        <v>EC-BRA</v>
      </c>
      <c r="IZ2" s="434" t="str">
        <f>+'Arg&amp;Braz'!AD2</f>
        <v>EC-BRA</v>
      </c>
      <c r="JA2" s="434"/>
      <c r="JB2" s="434"/>
      <c r="JC2" s="434" t="str">
        <f>+Bel!AT2</f>
        <v>INTERNATIONAL</v>
      </c>
      <c r="JD2" s="434" t="str">
        <f>+Bel!AU2</f>
        <v>INTERNATIONAL</v>
      </c>
      <c r="JE2" s="434"/>
      <c r="JG2" s="434" t="str">
        <f>+Ita!AT2</f>
        <v>EC-Inte</v>
      </c>
      <c r="JH2" s="434" t="str">
        <f>+Ita!AU2</f>
        <v>EC-Inte</v>
      </c>
      <c r="JI2" s="434"/>
      <c r="JK2" s="306" t="str">
        <f>+Mex!AA2</f>
        <v>EC-Inte</v>
      </c>
      <c r="JL2" s="306" t="str">
        <f>+Mex!AB2</f>
        <v>EC-Inte</v>
      </c>
      <c r="JM2" s="307"/>
      <c r="JN2" s="307"/>
      <c r="JO2" s="434" t="str">
        <f>+'Arg&amp;Braz'!K2</f>
        <v>EC-Inte</v>
      </c>
      <c r="JP2" s="434" t="str">
        <f>+'Arg&amp;Braz'!L2</f>
        <v>EC-Inte</v>
      </c>
      <c r="JQ2" s="434"/>
      <c r="JS2" s="434" t="str">
        <f>+'Arg&amp;Braz'!AG2</f>
        <v>EC-BRA</v>
      </c>
      <c r="JT2" s="434" t="str">
        <f>+'Arg&amp;Braz'!AH2</f>
        <v>EC-BRA</v>
      </c>
      <c r="JU2" s="434"/>
      <c r="JV2" s="434"/>
      <c r="JW2" s="244" t="str">
        <f>+KSC!K2</f>
        <v>EUROPE</v>
      </c>
      <c r="JX2" s="244" t="str">
        <f>+KSC!L2</f>
        <v>EUROPE</v>
      </c>
      <c r="KA2" s="306" t="str">
        <f>+Rus!P2</f>
        <v>INTERNATIONAL</v>
      </c>
      <c r="KB2" s="306" t="str">
        <f>+Rus!Q2</f>
        <v>INTERNATIONAL</v>
      </c>
      <c r="KC2" s="306" t="str">
        <f>+Rus!R2</f>
        <v>INTERNATIONAL</v>
      </c>
      <c r="KD2" s="307"/>
      <c r="KE2" s="307"/>
      <c r="KF2" s="42" t="s">
        <v>131</v>
      </c>
      <c r="KG2" s="42"/>
      <c r="KH2" s="42"/>
      <c r="KI2" s="42" t="s">
        <v>131</v>
      </c>
      <c r="KJ2" s="42"/>
      <c r="KK2" s="42"/>
      <c r="KL2" s="42" t="s">
        <v>131</v>
      </c>
      <c r="KM2" s="42"/>
      <c r="KN2" s="42"/>
      <c r="KO2" s="42" t="s">
        <v>317</v>
      </c>
      <c r="KP2" s="42"/>
      <c r="KQ2" s="42"/>
      <c r="KR2" s="42" t="s">
        <v>285</v>
      </c>
      <c r="KS2" s="42"/>
      <c r="KT2" s="42"/>
      <c r="KU2" s="42" t="s">
        <v>131</v>
      </c>
      <c r="KV2" s="42" t="s">
        <v>131</v>
      </c>
      <c r="KW2" s="42" t="s">
        <v>131</v>
      </c>
      <c r="KX2" s="307"/>
      <c r="KY2" s="307"/>
      <c r="KZ2" s="42" t="s">
        <v>217</v>
      </c>
      <c r="LA2" s="42" t="s">
        <v>217</v>
      </c>
      <c r="LB2" s="42" t="s">
        <v>217</v>
      </c>
      <c r="LC2" s="307"/>
      <c r="LD2" s="307"/>
      <c r="LE2" s="42" t="s">
        <v>217</v>
      </c>
      <c r="LF2" s="42" t="s">
        <v>217</v>
      </c>
      <c r="LG2" s="42" t="s">
        <v>217</v>
      </c>
      <c r="LH2" s="307"/>
      <c r="LI2" s="307"/>
      <c r="LJ2" s="42" t="s">
        <v>285</v>
      </c>
      <c r="LK2" s="42" t="s">
        <v>285</v>
      </c>
      <c r="LL2" s="42" t="s">
        <v>285</v>
      </c>
      <c r="LM2" s="307"/>
      <c r="LN2" s="307"/>
      <c r="LO2" s="306" t="s">
        <v>131</v>
      </c>
      <c r="LP2" s="306" t="s">
        <v>131</v>
      </c>
      <c r="LQ2" s="306" t="s">
        <v>131</v>
      </c>
      <c r="LR2" s="307"/>
      <c r="LS2" s="307"/>
      <c r="LT2" s="42" t="s">
        <v>131</v>
      </c>
      <c r="LU2" s="42" t="s">
        <v>131</v>
      </c>
      <c r="LV2" s="42" t="s">
        <v>131</v>
      </c>
      <c r="LW2" s="307"/>
      <c r="LX2" s="307"/>
      <c r="LY2" s="306" t="s">
        <v>221</v>
      </c>
      <c r="LZ2" s="306" t="s">
        <v>221</v>
      </c>
      <c r="MA2" s="306" t="s">
        <v>221</v>
      </c>
      <c r="MB2" s="307"/>
      <c r="MC2" s="307"/>
      <c r="MD2" s="42" t="s">
        <v>131</v>
      </c>
      <c r="ME2" s="42" t="s">
        <v>131</v>
      </c>
      <c r="MF2" s="42" t="s">
        <v>131</v>
      </c>
      <c r="MG2" s="307"/>
      <c r="MH2" s="307"/>
      <c r="MI2" s="306" t="s">
        <v>131</v>
      </c>
      <c r="MJ2" s="306" t="s">
        <v>131</v>
      </c>
      <c r="MK2" s="306" t="s">
        <v>131</v>
      </c>
      <c r="ML2" s="307"/>
      <c r="MM2" s="307"/>
      <c r="MN2" s="42" t="s">
        <v>217</v>
      </c>
      <c r="MO2" s="42" t="s">
        <v>217</v>
      </c>
      <c r="MP2" s="42" t="s">
        <v>217</v>
      </c>
      <c r="MQ2" s="307"/>
      <c r="MR2" s="307"/>
      <c r="MS2" s="42" t="s">
        <v>217</v>
      </c>
      <c r="MT2" s="42" t="s">
        <v>217</v>
      </c>
      <c r="MU2" s="42" t="s">
        <v>217</v>
      </c>
      <c r="MV2" s="307"/>
      <c r="MW2" s="307"/>
      <c r="MX2" s="42" t="s">
        <v>131</v>
      </c>
      <c r="MY2" s="42"/>
      <c r="MZ2" s="42"/>
      <c r="NA2" s="42" t="s">
        <v>131</v>
      </c>
      <c r="NB2" s="42"/>
      <c r="NC2" s="42"/>
    </row>
    <row r="3" spans="1:367" ht="30" customHeight="1" thickTop="1" thickBot="1">
      <c r="A3" s="19"/>
      <c r="D3" s="4"/>
      <c r="E3" s="4"/>
      <c r="F3" s="4"/>
      <c r="G3" s="4"/>
      <c r="H3" s="4"/>
      <c r="I3" s="115"/>
      <c r="J3" s="115"/>
      <c r="K3" s="115"/>
      <c r="L3" s="115"/>
      <c r="M3" s="115"/>
      <c r="N3" s="710" t="s">
        <v>7</v>
      </c>
      <c r="O3" s="710"/>
      <c r="P3" s="710"/>
      <c r="Q3" s="115"/>
      <c r="R3" s="701" t="s">
        <v>8</v>
      </c>
      <c r="S3" s="702"/>
      <c r="T3" s="703"/>
      <c r="U3" s="298"/>
      <c r="V3" s="66"/>
      <c r="W3" s="625" t="str">
        <f>+Bel!C3</f>
        <v>KS HL PLAYMOBIL DISNEY 2627</v>
      </c>
      <c r="X3" s="626">
        <f>+Bel!D3</f>
        <v>0</v>
      </c>
      <c r="Y3" s="626">
        <f>+Bel!E3</f>
        <v>0</v>
      </c>
      <c r="Z3" s="627">
        <f>+Bel!F3</f>
        <v>0</v>
      </c>
      <c r="AA3" s="579" t="str">
        <f>+Ita!C3</f>
        <v>KS HL PLAYMOBIL DISNEY 2627</v>
      </c>
      <c r="AB3" s="580">
        <f>+Ita!D3</f>
        <v>0</v>
      </c>
      <c r="AC3" s="580">
        <f>+Ita!E3</f>
        <v>0</v>
      </c>
      <c r="AD3" s="581">
        <f>+Ita!F3</f>
        <v>0</v>
      </c>
      <c r="AE3" s="625" t="str">
        <f>+Pol!C3</f>
        <v>KS HL PLAYMOBIL DISNEY 2627</v>
      </c>
      <c r="AF3" s="626">
        <f>+Pol!D3</f>
        <v>0</v>
      </c>
      <c r="AG3" s="626">
        <f>+Pol!E3</f>
        <v>0</v>
      </c>
      <c r="AH3" s="627">
        <f>+Pol!F3</f>
        <v>0</v>
      </c>
      <c r="AI3" s="625" t="str">
        <f>+Mex!C3</f>
        <v>KS HL PLAYMOBIL DISNEY 2627</v>
      </c>
      <c r="AJ3" s="626"/>
      <c r="AK3" s="626"/>
      <c r="AL3" s="627"/>
      <c r="AM3" s="675" t="str">
        <f>+SIMS!C3</f>
        <v>KJ STRANGER THINGS 2627</v>
      </c>
      <c r="AN3" s="676"/>
      <c r="AO3" s="676"/>
      <c r="AP3" s="677"/>
      <c r="AQ3" s="675" t="str">
        <f>+KSC!G3</f>
        <v>KJ STRANGER THINGS 2627</v>
      </c>
      <c r="AR3" s="676"/>
      <c r="AS3" s="676"/>
      <c r="AT3" s="677"/>
      <c r="AU3" s="675" t="str">
        <f>+SIMS!G3</f>
        <v>KJ MINIDINO 2</v>
      </c>
      <c r="AV3" s="676"/>
      <c r="AW3" s="676"/>
      <c r="AX3" s="677"/>
      <c r="AY3" s="625" t="str">
        <f>+Bel!G3</f>
        <v>KS HL NATOONS FAMILIES 2627</v>
      </c>
      <c r="AZ3" s="672"/>
      <c r="BA3" s="626"/>
      <c r="BB3" s="626"/>
      <c r="BC3" s="627"/>
      <c r="BD3" s="625" t="str">
        <f>+Ita!G3</f>
        <v>KS HL NATOONS FAMILIES 2627</v>
      </c>
      <c r="BE3" s="672"/>
      <c r="BF3" s="626"/>
      <c r="BG3" s="626"/>
      <c r="BH3" s="627"/>
      <c r="BI3" s="625" t="str">
        <f>+Ita!AX3</f>
        <v>KS HL NATOONS FAMILIES 2627</v>
      </c>
      <c r="BJ3" s="672"/>
      <c r="BK3" s="626"/>
      <c r="BL3" s="626"/>
      <c r="BM3" s="627"/>
      <c r="BN3" s="625" t="str">
        <f>+Pol!G3</f>
        <v>KS HL NATOONS FAMILIES 2627</v>
      </c>
      <c r="BO3" s="672"/>
      <c r="BP3" s="626"/>
      <c r="BQ3" s="626"/>
      <c r="BR3" s="627"/>
      <c r="BS3" s="625" t="str">
        <f>+Mex!G3</f>
        <v>KS HL NATOONS FAMILIES 2627</v>
      </c>
      <c r="BT3" s="672"/>
      <c r="BU3" s="626"/>
      <c r="BV3" s="626"/>
      <c r="BW3" s="627"/>
      <c r="BX3" s="579" t="str">
        <f>+VIE!C3</f>
        <v>KJ HL NATOONS FAMILIES 2627</v>
      </c>
      <c r="BY3" s="580">
        <f>+VIE!D3</f>
        <v>0</v>
      </c>
      <c r="BZ3" s="580">
        <f>+VIE!E3</f>
        <v>0</v>
      </c>
      <c r="CA3" s="581">
        <f>+VIE!F3</f>
        <v>0</v>
      </c>
      <c r="CB3" s="579" t="str">
        <f>+SIMS!AC3</f>
        <v>KJ HL NATOONS FAMILIES 2627</v>
      </c>
      <c r="CC3" s="580"/>
      <c r="CD3" s="580"/>
      <c r="CE3" s="580"/>
      <c r="CF3" s="581"/>
      <c r="CG3" s="625" t="str">
        <f>+Bel!L3</f>
        <v>KS HL HELLO KITTY</v>
      </c>
      <c r="CH3" s="626"/>
      <c r="CI3" s="626"/>
      <c r="CJ3" s="627"/>
      <c r="CK3" s="625" t="str">
        <f>+Ita!L3</f>
        <v>KS HL HELLO KITTY</v>
      </c>
      <c r="CL3" s="626"/>
      <c r="CM3" s="626"/>
      <c r="CN3" s="627"/>
      <c r="CO3" s="579" t="str">
        <f>+Mex!L3</f>
        <v>KS HL HELLO KITTY</v>
      </c>
      <c r="CP3" s="580"/>
      <c r="CQ3" s="580"/>
      <c r="CR3" s="581"/>
      <c r="CS3" s="579" t="str">
        <f>+SIMS!Y3</f>
        <v>KJ HL HELLO KITTY</v>
      </c>
      <c r="CT3" s="580"/>
      <c r="CU3" s="580"/>
      <c r="CV3" s="581"/>
      <c r="CW3" s="579" t="s">
        <v>293</v>
      </c>
      <c r="CX3" s="580"/>
      <c r="CY3" s="580"/>
      <c r="CZ3" s="581"/>
      <c r="DA3" s="625" t="str">
        <f>+Ita!BC3</f>
        <v>KS MS SCOOP ROBOTS</v>
      </c>
      <c r="DB3" s="626"/>
      <c r="DC3" s="627"/>
      <c r="DD3" s="625" t="str">
        <f>+Bel!P3</f>
        <v>KS MS SCOOP ROBOTS</v>
      </c>
      <c r="DE3" s="626"/>
      <c r="DF3" s="627"/>
      <c r="DG3" s="625" t="str">
        <f>+Ita!P3</f>
        <v>KS MS SCOOP ROBOTS</v>
      </c>
      <c r="DH3" s="626"/>
      <c r="DI3" s="627"/>
      <c r="DJ3" s="625" t="str">
        <f>+Pol!L3</f>
        <v>KS MS SCOOP ROBOTS</v>
      </c>
      <c r="DK3" s="626"/>
      <c r="DL3" s="627"/>
      <c r="DM3" s="741" t="str">
        <f>+Rus!C3</f>
        <v>KS MS SCOOP ROBOTS</v>
      </c>
      <c r="DN3" s="742"/>
      <c r="DO3" s="743"/>
      <c r="DP3" s="749" t="str">
        <f>+Bel!S3</f>
        <v>KS MS FLOWER PIXIES</v>
      </c>
      <c r="DQ3" s="750"/>
      <c r="DR3" s="750"/>
      <c r="DS3" s="750"/>
      <c r="DT3" s="750"/>
      <c r="DU3" s="751"/>
      <c r="DV3" s="652" t="str">
        <f>+Ita!S3</f>
        <v>KS MS FLOWER PIXIES</v>
      </c>
      <c r="DW3" s="653">
        <f>+Ita!T3</f>
        <v>0</v>
      </c>
      <c r="DX3" s="653">
        <f>+Ita!U3</f>
        <v>0</v>
      </c>
      <c r="DY3" s="653">
        <f>+Ita!V3</f>
        <v>0</v>
      </c>
      <c r="DZ3" s="653">
        <f>+Ita!W3</f>
        <v>0</v>
      </c>
      <c r="EA3" s="654">
        <f>+Ita!X3</f>
        <v>0</v>
      </c>
      <c r="EB3" s="749" t="str">
        <f>+Pol!O3</f>
        <v>KS MS FLOWER PIXIES</v>
      </c>
      <c r="EC3" s="750">
        <f>+Pol!P3</f>
        <v>0</v>
      </c>
      <c r="ED3" s="750">
        <f>+Pol!Q3</f>
        <v>0</v>
      </c>
      <c r="EE3" s="750">
        <f>+Pol!R3</f>
        <v>0</v>
      </c>
      <c r="EF3" s="750">
        <f>+Pol!S3</f>
        <v>0</v>
      </c>
      <c r="EG3" s="751">
        <f>+Pol!T3</f>
        <v>0</v>
      </c>
      <c r="EH3" s="652" t="str">
        <f>+Rus!J3</f>
        <v>KS MS FLOWER PIXIES</v>
      </c>
      <c r="EI3" s="653"/>
      <c r="EJ3" s="653"/>
      <c r="EK3" s="653"/>
      <c r="EL3" s="653"/>
      <c r="EM3" s="654"/>
      <c r="EN3" s="652" t="str">
        <f>+Mex!AE3</f>
        <v>KS MS FLOWER PIXIES</v>
      </c>
      <c r="EO3" s="653"/>
      <c r="EP3" s="653"/>
      <c r="EQ3" s="653"/>
      <c r="ER3" s="653"/>
      <c r="ES3" s="654"/>
      <c r="ET3" s="652" t="str">
        <f>+VIE!G3</f>
        <v>KJ MS FLOWER PIXIES</v>
      </c>
      <c r="EU3" s="653">
        <f>+VIE!H3</f>
        <v>0</v>
      </c>
      <c r="EV3" s="653">
        <f>+VIE!I3</f>
        <v>0</v>
      </c>
      <c r="EW3" s="653">
        <f>+VIE!J3</f>
        <v>0</v>
      </c>
      <c r="EX3" s="653">
        <f>+VIE!K3</f>
        <v>0</v>
      </c>
      <c r="EY3" s="654">
        <f>+VIE!L3</f>
        <v>0</v>
      </c>
      <c r="EZ3" s="625" t="str">
        <f>+Bel!Y3</f>
        <v>KS MS ARTBOT ZIP</v>
      </c>
      <c r="FA3" s="626">
        <f>+Bel!Z3</f>
        <v>0</v>
      </c>
      <c r="FB3" s="626">
        <f>+Bel!AA3</f>
        <v>0</v>
      </c>
      <c r="FC3" s="627">
        <f>+Bel!AB3</f>
        <v>0</v>
      </c>
      <c r="FD3" s="625" t="str">
        <f>+Ita!Y3</f>
        <v>KS MS ARTBOT ZIP</v>
      </c>
      <c r="FE3" s="626"/>
      <c r="FF3" s="626"/>
      <c r="FG3" s="627"/>
      <c r="FH3" s="625" t="str">
        <f>+Pol!U3</f>
        <v>KS MS ARTBOT ZIP</v>
      </c>
      <c r="FI3" s="626">
        <f>+Pol!V3</f>
        <v>0</v>
      </c>
      <c r="FJ3" s="626">
        <f>+Pol!W3</f>
        <v>0</v>
      </c>
      <c r="FK3" s="627">
        <f>+Pol!X3</f>
        <v>0</v>
      </c>
      <c r="FL3" s="625" t="str">
        <f>+Rus!F3</f>
        <v>KS MS ARTBOT ZIP</v>
      </c>
      <c r="FM3" s="626">
        <f>+Rus!G3</f>
        <v>0</v>
      </c>
      <c r="FN3" s="626">
        <f>+Rus!H3</f>
        <v>0</v>
      </c>
      <c r="FO3" s="627">
        <f>+Rus!I3</f>
        <v>0</v>
      </c>
      <c r="FP3" s="579" t="str">
        <f>+SIMS!O3</f>
        <v>KJ MS ARTBOT ZIP</v>
      </c>
      <c r="FQ3" s="580"/>
      <c r="FR3" s="580"/>
      <c r="FS3" s="581"/>
      <c r="FT3" s="749" t="str">
        <f>+Bel!AC3</f>
        <v>KS MS MAGIC MERMAIDS</v>
      </c>
      <c r="FU3" s="750">
        <f>+Bel!AD3</f>
        <v>0</v>
      </c>
      <c r="FV3" s="750">
        <f>+Bel!AE3</f>
        <v>0</v>
      </c>
      <c r="FW3" s="750">
        <f>+Bel!AF3</f>
        <v>0</v>
      </c>
      <c r="FX3" s="750">
        <f>+Bel!AG3</f>
        <v>0</v>
      </c>
      <c r="FY3" s="751">
        <f>+Bel!AH3</f>
        <v>0</v>
      </c>
      <c r="FZ3" s="749" t="str">
        <f>+Ita!AC3</f>
        <v>KS MS MAGIC MERMAIDS</v>
      </c>
      <c r="GA3" s="750"/>
      <c r="GB3" s="750"/>
      <c r="GC3" s="750"/>
      <c r="GD3" s="750"/>
      <c r="GE3" s="751"/>
      <c r="GF3" s="749" t="str">
        <f>+Pol!Y3</f>
        <v>KS MS MAGIC MERMAIDS</v>
      </c>
      <c r="GG3" s="750">
        <f>+Pol!Z3</f>
        <v>0</v>
      </c>
      <c r="GH3" s="750">
        <f>+Pol!AA3</f>
        <v>0</v>
      </c>
      <c r="GI3" s="750">
        <f>+Pol!AB3</f>
        <v>0</v>
      </c>
      <c r="GJ3" s="750">
        <f>+Pol!AC3</f>
        <v>0</v>
      </c>
      <c r="GK3" s="751">
        <f>+Pol!AD3</f>
        <v>0</v>
      </c>
      <c r="GL3" s="652" t="str">
        <f>+SIMS!S3</f>
        <v>KJ MS MAGIC MERMAIDS</v>
      </c>
      <c r="GM3" s="653"/>
      <c r="GN3" s="653"/>
      <c r="GO3" s="653"/>
      <c r="GP3" s="653"/>
      <c r="GQ3" s="654"/>
      <c r="GR3" s="675" t="str">
        <f>+KSC!C3</f>
        <v>KJ ONE PIECE 7+</v>
      </c>
      <c r="GS3" s="676"/>
      <c r="GT3" s="676"/>
      <c r="GU3" s="677"/>
      <c r="GV3" s="671" t="str">
        <f>+Bel!AI3</f>
        <v>KS HL PAW PATROL 2627</v>
      </c>
      <c r="GW3" s="626">
        <f>+Bel!AJ3</f>
        <v>0</v>
      </c>
      <c r="GX3" s="627">
        <f>+Bel!AK3</f>
        <v>0</v>
      </c>
      <c r="GY3" s="625" t="str">
        <f>+Ita!AI3</f>
        <v>KS HL PAW PATROL 2627</v>
      </c>
      <c r="GZ3" s="626">
        <f>+Ita!AJ3</f>
        <v>0</v>
      </c>
      <c r="HA3" s="627">
        <f>+Ita!AK3</f>
        <v>0</v>
      </c>
      <c r="HB3" s="625" t="str">
        <f>+Ita!BF3</f>
        <v>KS HL PAW PATROL 2627</v>
      </c>
      <c r="HC3" s="626">
        <f>+Ita!BG3</f>
        <v>0</v>
      </c>
      <c r="HD3" s="627">
        <f>+Ita!BH3</f>
        <v>0</v>
      </c>
      <c r="HE3" s="625" t="str">
        <f>+Pol!AE3</f>
        <v>KS HL PAW PATROL 2627</v>
      </c>
      <c r="HF3" s="626">
        <f>+Pol!AF3</f>
        <v>0</v>
      </c>
      <c r="HG3" s="627">
        <f>+Pol!AG3</f>
        <v>0</v>
      </c>
      <c r="HH3" s="625" t="str">
        <f>+Mex!P3</f>
        <v>KS HL PAW PATROL 2627</v>
      </c>
      <c r="HI3" s="626">
        <f>+Mex!Q3</f>
        <v>0</v>
      </c>
      <c r="HJ3" s="627">
        <f>+Mex!R3</f>
        <v>0</v>
      </c>
      <c r="HK3" s="652" t="str">
        <f>+SIMS!K3</f>
        <v>KJ FUNKO HARRY POTTER CASCADING 26.27</v>
      </c>
      <c r="HL3" s="653"/>
      <c r="HM3" s="653"/>
      <c r="HN3" s="654"/>
      <c r="HO3" s="639" t="str">
        <f>+Bel!AL3</f>
        <v>KS MS BOLD MONSTER TRUCK</v>
      </c>
      <c r="HP3" s="640"/>
      <c r="HQ3" s="640"/>
      <c r="HR3" s="641"/>
      <c r="HS3" s="639" t="str">
        <f>+Ita!AL3</f>
        <v>KS MS BOLD MONSTER TRUCK</v>
      </c>
      <c r="HT3" s="640"/>
      <c r="HU3" s="640"/>
      <c r="HV3" s="641"/>
      <c r="HW3" s="579" t="str">
        <f>+Mex!S3</f>
        <v>KS MS BOLD MONSTER TRUCK</v>
      </c>
      <c r="HX3" s="580"/>
      <c r="HY3" s="580"/>
      <c r="HZ3" s="581"/>
      <c r="IA3" s="639" t="str">
        <f>+'Arg&amp;Braz'!C3</f>
        <v>KS MS BOLD MONSTER TRUCK</v>
      </c>
      <c r="IB3" s="640"/>
      <c r="IC3" s="640"/>
      <c r="ID3" s="641"/>
      <c r="IE3" s="639" t="str">
        <f>+'Arg&amp;Braz'!Y3</f>
        <v>KS MS BOLD MONSTER TRUCK</v>
      </c>
      <c r="IF3" s="640"/>
      <c r="IG3" s="640"/>
      <c r="IH3" s="641"/>
      <c r="II3" s="639" t="str">
        <f>+Bel!AP3</f>
        <v>KS MS BOUNCY MONSTER TRUCK</v>
      </c>
      <c r="IJ3" s="640"/>
      <c r="IK3" s="640"/>
      <c r="IL3" s="641"/>
      <c r="IM3" s="639" t="str">
        <f>+Ita!AP3</f>
        <v>KS MS BOUNCY MONSTER TRUCK</v>
      </c>
      <c r="IN3" s="640"/>
      <c r="IO3" s="640"/>
      <c r="IP3" s="641"/>
      <c r="IQ3" s="579" t="str">
        <f>+Mex!W3</f>
        <v>KS MS BOUNCY MONSTER TRUCK</v>
      </c>
      <c r="IR3" s="580"/>
      <c r="IS3" s="580"/>
      <c r="IT3" s="581"/>
      <c r="IU3" s="639" t="str">
        <f>+'Arg&amp;Braz'!G3</f>
        <v>KS MS BOUNCY MONSTER TRUCK</v>
      </c>
      <c r="IV3" s="640"/>
      <c r="IW3" s="640"/>
      <c r="IX3" s="641"/>
      <c r="IY3" s="639" t="str">
        <f>+'Arg&amp;Braz'!AC3</f>
        <v>KS MS BOUNCY MONSTER TRUCK</v>
      </c>
      <c r="IZ3" s="640"/>
      <c r="JA3" s="640"/>
      <c r="JB3" s="641"/>
      <c r="JC3" s="639" t="str">
        <f>+Bel!AT3</f>
        <v>KS MS WHEELIE MOTO RACING</v>
      </c>
      <c r="JD3" s="640"/>
      <c r="JE3" s="640"/>
      <c r="JF3" s="641"/>
      <c r="JG3" s="639" t="str">
        <f>+Ita!AT3</f>
        <v>KS MS WHEELIE MOTO RACING</v>
      </c>
      <c r="JH3" s="640"/>
      <c r="JI3" s="640"/>
      <c r="JJ3" s="641"/>
      <c r="JK3" s="579" t="str">
        <f>+Mex!AA3</f>
        <v>KS MS WHEELIE MOTO RACING</v>
      </c>
      <c r="JL3" s="580"/>
      <c r="JM3" s="580"/>
      <c r="JN3" s="581"/>
      <c r="JO3" s="639" t="str">
        <f>+'Arg&amp;Braz'!K3</f>
        <v>KS MS WHEELIE MOTO RACING</v>
      </c>
      <c r="JP3" s="640"/>
      <c r="JQ3" s="640"/>
      <c r="JR3" s="641"/>
      <c r="JS3" s="639" t="str">
        <f>+'Arg&amp;Braz'!AG3</f>
        <v>KS MS WHEELIE MOTO RACING</v>
      </c>
      <c r="JT3" s="640"/>
      <c r="JU3" s="640"/>
      <c r="JV3" s="641"/>
      <c r="JW3" s="675" t="str">
        <f>+KSC!K3</f>
        <v>KJ HARRY POTTER 3 7+</v>
      </c>
      <c r="JX3" s="676"/>
      <c r="JY3" s="676"/>
      <c r="JZ3" s="677"/>
      <c r="KA3" s="579" t="str">
        <f>+Rus!P3</f>
        <v>KS HL FIXIKY 2526 REUSE</v>
      </c>
      <c r="KB3" s="580"/>
      <c r="KC3" s="580"/>
      <c r="KD3" s="580"/>
      <c r="KE3" s="581"/>
      <c r="KF3" s="625" t="str">
        <f>+Bel!AX3</f>
        <v>KS HL SHREK 2728</v>
      </c>
      <c r="KG3" s="626">
        <f>+Bel!AY3</f>
        <v>0</v>
      </c>
      <c r="KH3" s="627">
        <f>+Bel!AZ3</f>
        <v>0</v>
      </c>
      <c r="KI3" s="625" t="str">
        <f>+Ita!BI3</f>
        <v>KS HL SHREK 2728</v>
      </c>
      <c r="KJ3" s="626">
        <f>+Ita!BJ3</f>
        <v>0</v>
      </c>
      <c r="KK3" s="627">
        <f>+Ita!BK3</f>
        <v>0</v>
      </c>
      <c r="KL3" s="625" t="s">
        <v>314</v>
      </c>
      <c r="KM3" s="626"/>
      <c r="KN3" s="627"/>
      <c r="KO3" s="625" t="str">
        <f>+Mex!AK3</f>
        <v>KS HL SHREK 2728</v>
      </c>
      <c r="KP3" s="626">
        <f>+Mex!AL3</f>
        <v>0</v>
      </c>
      <c r="KQ3" s="627">
        <f>+Mex!AM3</f>
        <v>0</v>
      </c>
      <c r="KR3" s="625" t="str">
        <f>+'Arg&amp;Braz'!AK3</f>
        <v>KS HL SHREK 2728</v>
      </c>
      <c r="KS3" s="626">
        <f>+'Arg&amp;Braz'!AL3</f>
        <v>0</v>
      </c>
      <c r="KT3" s="627">
        <f>+'Arg&amp;Braz'!AM3</f>
        <v>0</v>
      </c>
      <c r="KU3" s="579" t="str">
        <f>+Ita!BL3</f>
        <v>BARBIE 2728</v>
      </c>
      <c r="KV3" s="580"/>
      <c r="KW3" s="580"/>
      <c r="KX3" s="580"/>
      <c r="KY3" s="581"/>
      <c r="KZ3" s="579" t="str">
        <f>+Mex!AN3</f>
        <v>BARBIE 2728</v>
      </c>
      <c r="LA3" s="580"/>
      <c r="LB3" s="580"/>
      <c r="LC3" s="580"/>
      <c r="LD3" s="581"/>
      <c r="LE3" s="579" t="str">
        <f>+'Arg&amp;Braz'!O3</f>
        <v>BARBIE 2728</v>
      </c>
      <c r="LF3" s="580"/>
      <c r="LG3" s="580"/>
      <c r="LH3" s="580"/>
      <c r="LI3" s="581"/>
      <c r="LJ3" s="579" t="str">
        <f>+'Arg&amp;Braz'!AN3</f>
        <v>BARBIE 2728</v>
      </c>
      <c r="LK3" s="580"/>
      <c r="LL3" s="580"/>
      <c r="LM3" s="580"/>
      <c r="LN3" s="581"/>
      <c r="LO3" s="579" t="str">
        <f>Bel!BA3</f>
        <v>NATOONS WOODLAND</v>
      </c>
      <c r="LP3" s="580"/>
      <c r="LQ3" s="580"/>
      <c r="LR3" s="580"/>
      <c r="LS3" s="581"/>
      <c r="LT3" s="579" t="str">
        <f>+Ita!BQ3</f>
        <v>NATOONS WOODLAND</v>
      </c>
      <c r="LU3" s="580"/>
      <c r="LV3" s="580"/>
      <c r="LW3" s="580"/>
      <c r="LX3" s="581"/>
      <c r="LY3" s="579" t="str">
        <f>Ita!BV3</f>
        <v>NATOONS WOODLAND</v>
      </c>
      <c r="LZ3" s="580"/>
      <c r="MA3" s="580"/>
      <c r="MB3" s="580"/>
      <c r="MC3" s="581"/>
      <c r="MD3" s="579" t="str">
        <f>+Pol!AK3</f>
        <v>NATOONS WOODLAND</v>
      </c>
      <c r="ME3" s="580"/>
      <c r="MF3" s="580"/>
      <c r="MG3" s="580"/>
      <c r="MH3" s="581"/>
      <c r="MI3" s="579" t="str">
        <f>+Rus!U3</f>
        <v>NATOONS WOODLAND</v>
      </c>
      <c r="MJ3" s="580"/>
      <c r="MK3" s="580"/>
      <c r="ML3" s="580"/>
      <c r="MM3" s="581"/>
      <c r="MN3" s="579" t="str">
        <f>+Mex!AS3</f>
        <v>NATOONS WOODLAND</v>
      </c>
      <c r="MO3" s="580"/>
      <c r="MP3" s="580"/>
      <c r="MQ3" s="580"/>
      <c r="MR3" s="581"/>
      <c r="MS3" s="579" t="str">
        <f>+'Arg&amp;Braz'!T3</f>
        <v>NATOONS WOODLAND</v>
      </c>
      <c r="MT3" s="580"/>
      <c r="MU3" s="580"/>
      <c r="MV3" s="580"/>
      <c r="MW3" s="581"/>
      <c r="MX3" s="625" t="str">
        <f>Bel!BF3</f>
        <v>PLAYMOBIL LEI</v>
      </c>
      <c r="MY3" s="626"/>
      <c r="MZ3" s="627"/>
      <c r="NA3" s="625" t="str">
        <f>Ita!CA3</f>
        <v>PLAYMOBIL LEI</v>
      </c>
      <c r="NB3" s="626"/>
      <c r="NC3" s="627"/>
    </row>
    <row r="4" spans="1:367" ht="30" customHeight="1" thickBot="1">
      <c r="A4" s="717" t="s">
        <v>9</v>
      </c>
      <c r="B4" s="719" t="s">
        <v>122</v>
      </c>
      <c r="C4" s="721" t="s">
        <v>125</v>
      </c>
      <c r="D4" s="721" t="s">
        <v>47</v>
      </c>
      <c r="E4" s="721" t="s">
        <v>48</v>
      </c>
      <c r="F4" s="721" t="s">
        <v>10</v>
      </c>
      <c r="G4" s="723" t="s">
        <v>11</v>
      </c>
      <c r="H4" s="725" t="s">
        <v>12</v>
      </c>
      <c r="I4" s="704" t="s">
        <v>13</v>
      </c>
      <c r="J4" s="706" t="s">
        <v>14</v>
      </c>
      <c r="K4" s="727" t="s">
        <v>15</v>
      </c>
      <c r="L4" s="729" t="s">
        <v>16</v>
      </c>
      <c r="M4" s="731" t="s">
        <v>17</v>
      </c>
      <c r="N4" s="733" t="s">
        <v>310</v>
      </c>
      <c r="O4" s="735" t="s">
        <v>18</v>
      </c>
      <c r="P4" s="737" t="s">
        <v>19</v>
      </c>
      <c r="Q4" s="696" t="s">
        <v>32</v>
      </c>
      <c r="R4" s="698" t="s">
        <v>0</v>
      </c>
      <c r="S4" s="699" t="s">
        <v>1</v>
      </c>
      <c r="T4" s="700" t="s">
        <v>2</v>
      </c>
      <c r="U4" s="299"/>
      <c r="V4" s="22"/>
      <c r="W4" s="631" t="str">
        <f>+Bel!C4</f>
        <v>Belgium</v>
      </c>
      <c r="X4" s="632">
        <f>+Bel!D4</f>
        <v>0</v>
      </c>
      <c r="Y4" s="632">
        <f>+Bel!E4</f>
        <v>0</v>
      </c>
      <c r="Z4" s="739">
        <f>+Bel!F4</f>
        <v>0</v>
      </c>
      <c r="AA4" s="616" t="str">
        <f>+Ita!C4</f>
        <v>Italy</v>
      </c>
      <c r="AB4" s="617">
        <f>+Ita!D4</f>
        <v>0</v>
      </c>
      <c r="AC4" s="617">
        <f>+Ita!E4</f>
        <v>0</v>
      </c>
      <c r="AD4" s="618">
        <f>+Ita!F4</f>
        <v>0</v>
      </c>
      <c r="AE4" s="603" t="str">
        <f>+Pol!C4</f>
        <v>Poland</v>
      </c>
      <c r="AF4" s="604">
        <f>+Pol!D4</f>
        <v>0</v>
      </c>
      <c r="AG4" s="604">
        <f>+Pol!E4</f>
        <v>0</v>
      </c>
      <c r="AH4" s="605">
        <f>+Pol!F4</f>
        <v>0</v>
      </c>
      <c r="AI4" s="628" t="str">
        <f>+Mex!C4</f>
        <v>Mexico</v>
      </c>
      <c r="AJ4" s="629"/>
      <c r="AK4" s="629"/>
      <c r="AL4" s="629"/>
      <c r="AM4" s="693" t="str">
        <f>+SIMS!C4</f>
        <v>SIMS</v>
      </c>
      <c r="AN4" s="694"/>
      <c r="AO4" s="694"/>
      <c r="AP4" s="695"/>
      <c r="AQ4" s="678" t="str">
        <f>+KSC!G4</f>
        <v>WH KPS Poland</v>
      </c>
      <c r="AR4" s="679"/>
      <c r="AS4" s="679"/>
      <c r="AT4" s="692"/>
      <c r="AU4" s="693" t="s">
        <v>18</v>
      </c>
      <c r="AV4" s="694"/>
      <c r="AW4" s="694"/>
      <c r="AX4" s="695"/>
      <c r="AY4" s="619" t="str">
        <f>+Bel!G4</f>
        <v>Belgium</v>
      </c>
      <c r="AZ4" s="620"/>
      <c r="BA4" s="620"/>
      <c r="BB4" s="620"/>
      <c r="BC4" s="621"/>
      <c r="BD4" s="616" t="str">
        <f>+Ita!G4</f>
        <v>Italy</v>
      </c>
      <c r="BE4" s="617"/>
      <c r="BF4" s="617"/>
      <c r="BG4" s="617"/>
      <c r="BH4" s="618"/>
      <c r="BI4" s="616" t="str">
        <f>+Ita!AX4</f>
        <v>Italy-ISRAEL</v>
      </c>
      <c r="BJ4" s="617"/>
      <c r="BK4" s="617"/>
      <c r="BL4" s="617"/>
      <c r="BM4" s="618"/>
      <c r="BN4" s="603" t="str">
        <f>+Pol!G4</f>
        <v>Poland</v>
      </c>
      <c r="BO4" s="604"/>
      <c r="BP4" s="604"/>
      <c r="BQ4" s="604"/>
      <c r="BR4" s="605"/>
      <c r="BS4" s="628" t="str">
        <f>+Mex!G4</f>
        <v>Mexico</v>
      </c>
      <c r="BT4" s="629"/>
      <c r="BU4" s="629"/>
      <c r="BV4" s="629"/>
      <c r="BW4" s="630"/>
      <c r="BX4" s="655" t="str">
        <f>+VIE!C4</f>
        <v>Vietnam</v>
      </c>
      <c r="BY4" s="656">
        <f>+VIE!D4</f>
        <v>0</v>
      </c>
      <c r="BZ4" s="656">
        <f>+VIE!E4</f>
        <v>0</v>
      </c>
      <c r="CA4" s="657">
        <f>+VIE!F4</f>
        <v>0</v>
      </c>
      <c r="CB4" s="693" t="str">
        <f>+SIMS!AC4</f>
        <v>SIMS</v>
      </c>
      <c r="CC4" s="694"/>
      <c r="CD4" s="694"/>
      <c r="CE4" s="694"/>
      <c r="CF4" s="695"/>
      <c r="CG4" s="619" t="str">
        <f>+Bel!L4</f>
        <v>Belgium</v>
      </c>
      <c r="CH4" s="620"/>
      <c r="CI4" s="620"/>
      <c r="CJ4" s="621"/>
      <c r="CK4" s="633" t="str">
        <f>+Ita!L4</f>
        <v>Italy</v>
      </c>
      <c r="CL4" s="634"/>
      <c r="CM4" s="634"/>
      <c r="CN4" s="635"/>
      <c r="CO4" s="628" t="str">
        <f>+Mex!L4</f>
        <v>Mexico</v>
      </c>
      <c r="CP4" s="629"/>
      <c r="CQ4" s="629"/>
      <c r="CR4" s="630"/>
      <c r="CS4" s="693" t="str">
        <f>+SIMS!Y4</f>
        <v>SIMS</v>
      </c>
      <c r="CT4" s="694"/>
      <c r="CU4" s="694"/>
      <c r="CV4" s="695"/>
      <c r="CW4" s="636" t="s">
        <v>310</v>
      </c>
      <c r="CX4" s="637"/>
      <c r="CY4" s="637"/>
      <c r="CZ4" s="638"/>
      <c r="DA4" s="633" t="str">
        <f>+Ita!BC4</f>
        <v>Italy-ISRAEL</v>
      </c>
      <c r="DB4" s="634"/>
      <c r="DC4" s="635"/>
      <c r="DD4" s="631" t="str">
        <f>+Bel!P4</f>
        <v>Belgium</v>
      </c>
      <c r="DE4" s="632"/>
      <c r="DF4" s="632"/>
      <c r="DG4" s="633" t="str">
        <f>+Ita!P4</f>
        <v>Italy</v>
      </c>
      <c r="DH4" s="634"/>
      <c r="DI4" s="635"/>
      <c r="DJ4" s="603" t="str">
        <f>+Pol!L4</f>
        <v>Poland</v>
      </c>
      <c r="DK4" s="604"/>
      <c r="DL4" s="605"/>
      <c r="DM4" s="744" t="str">
        <f>+Rus!C4</f>
        <v>Russia</v>
      </c>
      <c r="DN4" s="745"/>
      <c r="DO4" s="746"/>
      <c r="DP4" s="619" t="str">
        <f>+Bel!S4</f>
        <v>Belgium</v>
      </c>
      <c r="DQ4" s="620"/>
      <c r="DR4" s="620"/>
      <c r="DS4" s="620"/>
      <c r="DT4" s="620"/>
      <c r="DU4" s="621"/>
      <c r="DV4" s="616" t="str">
        <f>+Ita!S4</f>
        <v>Italy</v>
      </c>
      <c r="DW4" s="617">
        <f>+Ita!T4</f>
        <v>0</v>
      </c>
      <c r="DX4" s="617">
        <f>+Ita!U4</f>
        <v>0</v>
      </c>
      <c r="DY4" s="617">
        <f>+Ita!V4</f>
        <v>0</v>
      </c>
      <c r="DZ4" s="617">
        <f>+Ita!W4</f>
        <v>0</v>
      </c>
      <c r="EA4" s="618">
        <f>+Ita!X4</f>
        <v>0</v>
      </c>
      <c r="EB4" s="603" t="str">
        <f>+Pol!O4</f>
        <v>Poland</v>
      </c>
      <c r="EC4" s="604">
        <f>+Pol!P4</f>
        <v>0</v>
      </c>
      <c r="ED4" s="604">
        <f>+Pol!Q4</f>
        <v>0</v>
      </c>
      <c r="EE4" s="604">
        <f>+Pol!R4</f>
        <v>0</v>
      </c>
      <c r="EF4" s="604">
        <f>+Pol!S4</f>
        <v>0</v>
      </c>
      <c r="EG4" s="605">
        <f>+Pol!T4</f>
        <v>0</v>
      </c>
      <c r="EH4" s="752" t="str">
        <f>+Rus!J4</f>
        <v>Russia</v>
      </c>
      <c r="EI4" s="753"/>
      <c r="EJ4" s="753"/>
      <c r="EK4" s="753"/>
      <c r="EL4" s="753"/>
      <c r="EM4" s="754"/>
      <c r="EN4" s="628" t="str">
        <f>+Mex!AE4</f>
        <v>Mexico</v>
      </c>
      <c r="EO4" s="629"/>
      <c r="EP4" s="629"/>
      <c r="EQ4" s="629"/>
      <c r="ER4" s="629"/>
      <c r="ES4" s="630"/>
      <c r="ET4" s="655" t="str">
        <f>+VIE!G4</f>
        <v>Vietnam</v>
      </c>
      <c r="EU4" s="656">
        <f>+VIE!H4</f>
        <v>0</v>
      </c>
      <c r="EV4" s="656">
        <f>+VIE!I4</f>
        <v>0</v>
      </c>
      <c r="EW4" s="656">
        <f>+VIE!J4</f>
        <v>0</v>
      </c>
      <c r="EX4" s="656">
        <f>+VIE!K4</f>
        <v>0</v>
      </c>
      <c r="EY4" s="657">
        <f>+VIE!L4</f>
        <v>0</v>
      </c>
      <c r="EZ4" s="631" t="str">
        <f>+Bel!Y4</f>
        <v>Belgium</v>
      </c>
      <c r="FA4" s="632">
        <f>+Bel!Z4</f>
        <v>0</v>
      </c>
      <c r="FB4" s="632">
        <f>+Bel!AA4</f>
        <v>0</v>
      </c>
      <c r="FC4" s="739">
        <f>+Bel!AB4</f>
        <v>0</v>
      </c>
      <c r="FD4" s="616" t="str">
        <f>+Ita!Y4</f>
        <v>Italy</v>
      </c>
      <c r="FE4" s="617"/>
      <c r="FF4" s="617"/>
      <c r="FG4" s="618"/>
      <c r="FH4" s="755" t="str">
        <f>+Pol!U4</f>
        <v>Poland</v>
      </c>
      <c r="FI4" s="756">
        <f>+Pol!V4</f>
        <v>0</v>
      </c>
      <c r="FJ4" s="756">
        <f>+Pol!W4</f>
        <v>0</v>
      </c>
      <c r="FK4" s="757">
        <f>+Pol!X4</f>
        <v>0</v>
      </c>
      <c r="FL4" s="606" t="str">
        <f>+Rus!F4</f>
        <v>Russia</v>
      </c>
      <c r="FM4" s="608">
        <f>+Rus!G4</f>
        <v>0</v>
      </c>
      <c r="FN4" s="608">
        <f>+Rus!H4</f>
        <v>0</v>
      </c>
      <c r="FO4" s="609">
        <f>+Rus!I4</f>
        <v>0</v>
      </c>
      <c r="FP4" s="693" t="str">
        <f>+SIMS!O4</f>
        <v>SIMS</v>
      </c>
      <c r="FQ4" s="694">
        <f>+SIMS!P4</f>
        <v>0</v>
      </c>
      <c r="FR4" s="694">
        <f>+SIMS!Q4</f>
        <v>0</v>
      </c>
      <c r="FS4" s="695">
        <f>+SIMS!R4</f>
        <v>0</v>
      </c>
      <c r="FT4" s="619" t="str">
        <f>+Bel!AC4</f>
        <v>Belgium</v>
      </c>
      <c r="FU4" s="620">
        <f>+Bel!AD4</f>
        <v>0</v>
      </c>
      <c r="FV4" s="620">
        <f>+Bel!AE4</f>
        <v>0</v>
      </c>
      <c r="FW4" s="620">
        <f>+Bel!AF4</f>
        <v>0</v>
      </c>
      <c r="FX4" s="620">
        <f>+Bel!AG4</f>
        <v>0</v>
      </c>
      <c r="FY4" s="621">
        <f>+Bel!AH4</f>
        <v>0</v>
      </c>
      <c r="FZ4" s="616" t="str">
        <f>+Ita!AC4</f>
        <v>Italy</v>
      </c>
      <c r="GA4" s="617"/>
      <c r="GB4" s="617"/>
      <c r="GC4" s="617"/>
      <c r="GD4" s="617"/>
      <c r="GE4" s="618"/>
      <c r="GF4" s="603" t="str">
        <f>+Pol!Y4</f>
        <v>Poland</v>
      </c>
      <c r="GG4" s="604">
        <f>+Pol!Z4</f>
        <v>0</v>
      </c>
      <c r="GH4" s="604">
        <f>+Pol!AA4</f>
        <v>0</v>
      </c>
      <c r="GI4" s="604">
        <f>+Pol!AB4</f>
        <v>0</v>
      </c>
      <c r="GJ4" s="604">
        <f>+Pol!AC4</f>
        <v>0</v>
      </c>
      <c r="GK4" s="605">
        <f>+Pol!AD4</f>
        <v>0</v>
      </c>
      <c r="GL4" s="693" t="str">
        <f>+SIMS!S4</f>
        <v>SIMS</v>
      </c>
      <c r="GM4" s="694"/>
      <c r="GN4" s="694"/>
      <c r="GO4" s="694"/>
      <c r="GP4" s="694"/>
      <c r="GQ4" s="695"/>
      <c r="GR4" s="678" t="str">
        <f>+KSC!C4</f>
        <v>WH KPS Poland</v>
      </c>
      <c r="GS4" s="679">
        <f>+KSC!D4</f>
        <v>0</v>
      </c>
      <c r="GT4" s="679">
        <f>+KSC!E4</f>
        <v>0</v>
      </c>
      <c r="GU4" s="679">
        <f>+KSC!F4</f>
        <v>0</v>
      </c>
      <c r="GV4" s="631" t="str">
        <f>+Bel!AI4</f>
        <v>Belgium</v>
      </c>
      <c r="GW4" s="632">
        <f>+Bel!AJ4</f>
        <v>0</v>
      </c>
      <c r="GX4" s="632">
        <f>+Bel!AK4</f>
        <v>0</v>
      </c>
      <c r="GY4" s="633" t="str">
        <f>+Ita!AI4</f>
        <v>Italy</v>
      </c>
      <c r="GZ4" s="634">
        <f>+Ita!AJ4</f>
        <v>0</v>
      </c>
      <c r="HA4" s="635">
        <f>+Ita!AK4</f>
        <v>0</v>
      </c>
      <c r="HB4" s="633" t="str">
        <f>+Ita!BF4</f>
        <v>Italy-ISRAEL</v>
      </c>
      <c r="HC4" s="634">
        <f>+Ita!BG4</f>
        <v>0</v>
      </c>
      <c r="HD4" s="635">
        <f>+Ita!BH4</f>
        <v>0</v>
      </c>
      <c r="HE4" s="603" t="s">
        <v>21</v>
      </c>
      <c r="HF4" s="604"/>
      <c r="HG4" s="605"/>
      <c r="HH4" s="628" t="str">
        <f>+Mex!P4</f>
        <v>Mexico</v>
      </c>
      <c r="HI4" s="629">
        <f>+Mex!Q4</f>
        <v>0</v>
      </c>
      <c r="HJ4" s="629">
        <f>+Mex!R4</f>
        <v>0</v>
      </c>
      <c r="HK4" s="693" t="str">
        <f>+SIMS!K4</f>
        <v>SIMS</v>
      </c>
      <c r="HL4" s="694"/>
      <c r="HM4" s="694"/>
      <c r="HN4" s="695"/>
      <c r="HO4" s="619" t="str">
        <f>+Bel!AL4</f>
        <v>Belgium</v>
      </c>
      <c r="HP4" s="620"/>
      <c r="HQ4" s="620"/>
      <c r="HR4" s="621"/>
      <c r="HS4" s="616" t="str">
        <f>+Ita!AL4</f>
        <v>Italy</v>
      </c>
      <c r="HT4" s="617"/>
      <c r="HU4" s="617"/>
      <c r="HV4" s="618"/>
      <c r="HW4" s="628" t="str">
        <f>+Mex!S4</f>
        <v>Mexico</v>
      </c>
      <c r="HX4" s="629"/>
      <c r="HY4" s="629"/>
      <c r="HZ4" s="630"/>
      <c r="IA4" s="760" t="str">
        <f>+'Arg&amp;Braz'!C4</f>
        <v>Argentina</v>
      </c>
      <c r="IB4" s="761"/>
      <c r="IC4" s="761"/>
      <c r="ID4" s="762"/>
      <c r="IE4" s="661" t="str">
        <f>+'Arg&amp;Braz'!Y4</f>
        <v>Brazil</v>
      </c>
      <c r="IF4" s="662"/>
      <c r="IG4" s="662"/>
      <c r="IH4" s="663"/>
      <c r="II4" s="619" t="str">
        <f>+Bel!AP4</f>
        <v>Belgium</v>
      </c>
      <c r="IJ4" s="620"/>
      <c r="IK4" s="620"/>
      <c r="IL4" s="621"/>
      <c r="IM4" s="616" t="str">
        <f>+Ita!AP4</f>
        <v>Italy</v>
      </c>
      <c r="IN4" s="617"/>
      <c r="IO4" s="617"/>
      <c r="IP4" s="618"/>
      <c r="IQ4" s="628" t="str">
        <f>+Mex!W4</f>
        <v>Mexico</v>
      </c>
      <c r="IR4" s="629"/>
      <c r="IS4" s="629"/>
      <c r="IT4" s="630"/>
      <c r="IU4" s="760" t="str">
        <f>+'Arg&amp;Braz'!G4</f>
        <v>Argentina</v>
      </c>
      <c r="IV4" s="761"/>
      <c r="IW4" s="761"/>
      <c r="IX4" s="762"/>
      <c r="IY4" s="661" t="str">
        <f>+'Arg&amp;Braz'!AC4</f>
        <v>Brazil</v>
      </c>
      <c r="IZ4" s="662"/>
      <c r="JA4" s="662"/>
      <c r="JB4" s="663"/>
      <c r="JC4" s="619" t="str">
        <f>+Bel!AT4</f>
        <v>Belgium</v>
      </c>
      <c r="JD4" s="620"/>
      <c r="JE4" s="620"/>
      <c r="JF4" s="621"/>
      <c r="JG4" s="616" t="str">
        <f>+Ita!AT4</f>
        <v>Italy</v>
      </c>
      <c r="JH4" s="617"/>
      <c r="JI4" s="617"/>
      <c r="JJ4" s="618"/>
      <c r="JK4" s="628" t="str">
        <f>+Mex!AA4</f>
        <v>Mexico</v>
      </c>
      <c r="JL4" s="629"/>
      <c r="JM4" s="629"/>
      <c r="JN4" s="630"/>
      <c r="JO4" s="763" t="str">
        <f>+'Arg&amp;Braz'!K4</f>
        <v>Argentina</v>
      </c>
      <c r="JP4" s="764">
        <f>+'Arg&amp;Braz'!L4</f>
        <v>0</v>
      </c>
      <c r="JQ4" s="764">
        <f>+'Arg&amp;Braz'!M4</f>
        <v>0</v>
      </c>
      <c r="JR4" s="765">
        <f>+'Arg&amp;Braz'!N4</f>
        <v>0</v>
      </c>
      <c r="JS4" s="661" t="str">
        <f>+'Arg&amp;Braz'!AG4</f>
        <v>Brazil</v>
      </c>
      <c r="JT4" s="662"/>
      <c r="JU4" s="662"/>
      <c r="JV4" s="663"/>
      <c r="JW4" s="678" t="str">
        <f>+KSC!K4</f>
        <v>WH KPS Poland</v>
      </c>
      <c r="JX4" s="679"/>
      <c r="JY4" s="679"/>
      <c r="JZ4" s="692"/>
      <c r="KA4" s="752" t="str">
        <f>+Rus!P4</f>
        <v>Russia</v>
      </c>
      <c r="KB4" s="753"/>
      <c r="KC4" s="753"/>
      <c r="KD4" s="753"/>
      <c r="KE4" s="754"/>
      <c r="KF4" s="631" t="str">
        <f>+Bel!AX4</f>
        <v>Belgium</v>
      </c>
      <c r="KG4" s="632">
        <f>+Bel!AY4</f>
        <v>0</v>
      </c>
      <c r="KH4" s="632">
        <f>+Bel!AZ4</f>
        <v>0</v>
      </c>
      <c r="KI4" s="633" t="str">
        <f>+Ita!BI4</f>
        <v>Italy</v>
      </c>
      <c r="KJ4" s="634">
        <f>+Ita!BJ4</f>
        <v>0</v>
      </c>
      <c r="KK4" s="635">
        <f>+Ita!BK4</f>
        <v>0</v>
      </c>
      <c r="KL4" s="603" t="s">
        <v>21</v>
      </c>
      <c r="KM4" s="604"/>
      <c r="KN4" s="605"/>
      <c r="KO4" s="628" t="str">
        <f>+Mex!AK4</f>
        <v>Mexico</v>
      </c>
      <c r="KP4" s="629">
        <f>+Mex!AL4</f>
        <v>0</v>
      </c>
      <c r="KQ4" s="630">
        <f>+Mex!AM4</f>
        <v>0</v>
      </c>
      <c r="KR4" s="622" t="str">
        <f>+'Arg&amp;Braz'!AK4</f>
        <v>Brazil</v>
      </c>
      <c r="KS4" s="623">
        <f>+'Arg&amp;Braz'!AL4</f>
        <v>0</v>
      </c>
      <c r="KT4" s="624">
        <f>+'Arg&amp;Braz'!AM4</f>
        <v>0</v>
      </c>
      <c r="KU4" s="616" t="str">
        <f>Ita!BL4</f>
        <v>Italy</v>
      </c>
      <c r="KV4" s="617"/>
      <c r="KW4" s="617"/>
      <c r="KX4" s="617"/>
      <c r="KY4" s="618"/>
      <c r="KZ4" s="582" t="str">
        <f>+Mex!AN4</f>
        <v>Mexico</v>
      </c>
      <c r="LA4" s="583"/>
      <c r="LB4" s="583"/>
      <c r="LC4" s="583"/>
      <c r="LD4" s="584"/>
      <c r="LE4" s="600" t="str">
        <f>+'Arg&amp;Braz'!O4</f>
        <v>Argentina</v>
      </c>
      <c r="LF4" s="601"/>
      <c r="LG4" s="601"/>
      <c r="LH4" s="601"/>
      <c r="LI4" s="602"/>
      <c r="LJ4" s="622" t="str">
        <f>+'Arg&amp;Braz'!AN4</f>
        <v>Brazil</v>
      </c>
      <c r="LK4" s="623"/>
      <c r="LL4" s="623"/>
      <c r="LM4" s="623"/>
      <c r="LN4" s="624"/>
      <c r="LO4" s="619" t="str">
        <f>+Bel!BA4</f>
        <v>Belgium</v>
      </c>
      <c r="LP4" s="620"/>
      <c r="LQ4" s="620"/>
      <c r="LR4" s="620"/>
      <c r="LS4" s="621"/>
      <c r="LT4" s="616" t="str">
        <f>+Ita!BQ4</f>
        <v>Italy</v>
      </c>
      <c r="LU4" s="617"/>
      <c r="LV4" s="617"/>
      <c r="LW4" s="617"/>
      <c r="LX4" s="618"/>
      <c r="LY4" s="616" t="str">
        <f>+Ita!BV4</f>
        <v>Italy-ISRAEL</v>
      </c>
      <c r="LZ4" s="617"/>
      <c r="MA4" s="617"/>
      <c r="MB4" s="617"/>
      <c r="MC4" s="618"/>
      <c r="MD4" s="603" t="str">
        <f>+Pol!AK4</f>
        <v>Poland</v>
      </c>
      <c r="ME4" s="604"/>
      <c r="MF4" s="604"/>
      <c r="MG4" s="604"/>
      <c r="MH4" s="605"/>
      <c r="MI4" s="606" t="str">
        <f>+Rus!U4</f>
        <v>Russia</v>
      </c>
      <c r="MJ4" s="607"/>
      <c r="MK4" s="608"/>
      <c r="ML4" s="608"/>
      <c r="MM4" s="609"/>
      <c r="MN4" s="582" t="str">
        <f>+Mex!AS4</f>
        <v>Mexico</v>
      </c>
      <c r="MO4" s="583"/>
      <c r="MP4" s="583"/>
      <c r="MQ4" s="583"/>
      <c r="MR4" s="584"/>
      <c r="MS4" s="600" t="str">
        <f>+'Arg&amp;Braz'!T4</f>
        <v>Argentina</v>
      </c>
      <c r="MT4" s="601"/>
      <c r="MU4" s="601"/>
      <c r="MV4" s="601"/>
      <c r="MW4" s="602"/>
      <c r="MX4" s="790" t="str">
        <f>+Bel!BF4</f>
        <v>Belgium</v>
      </c>
      <c r="MY4" s="791"/>
      <c r="MZ4" s="792"/>
      <c r="NA4" s="633" t="str">
        <f>Ita!CA4</f>
        <v>Italy</v>
      </c>
      <c r="NB4" s="634"/>
      <c r="NC4" s="635"/>
    </row>
    <row r="5" spans="1:367" ht="24.75" customHeight="1" thickTop="1">
      <c r="A5" s="718"/>
      <c r="B5" s="720"/>
      <c r="C5" s="722"/>
      <c r="D5" s="722"/>
      <c r="E5" s="722"/>
      <c r="F5" s="722"/>
      <c r="G5" s="724"/>
      <c r="H5" s="726"/>
      <c r="I5" s="705"/>
      <c r="J5" s="707"/>
      <c r="K5" s="728"/>
      <c r="L5" s="730"/>
      <c r="M5" s="732"/>
      <c r="N5" s="734"/>
      <c r="O5" s="736"/>
      <c r="P5" s="738"/>
      <c r="Q5" s="697"/>
      <c r="R5" s="698"/>
      <c r="S5" s="699"/>
      <c r="T5" s="700"/>
      <c r="U5" s="299"/>
      <c r="V5" s="23" t="s">
        <v>120</v>
      </c>
      <c r="W5" s="114" t="str">
        <f>+Bel!C5</f>
        <v>GEPPETTO</v>
      </c>
      <c r="X5" s="113" t="str">
        <f>+Bel!D5</f>
        <v>MISS INCREDIBLE</v>
      </c>
      <c r="Y5" s="610" t="s">
        <v>23</v>
      </c>
      <c r="Z5" s="611" t="s">
        <v>24</v>
      </c>
      <c r="AA5" s="114" t="str">
        <f>+Ita!C5</f>
        <v>GEPPETTO</v>
      </c>
      <c r="AB5" s="113" t="str">
        <f>+Ita!D5</f>
        <v>MISS INCREDIBLE</v>
      </c>
      <c r="AC5" s="585" t="s">
        <v>23</v>
      </c>
      <c r="AD5" s="588" t="s">
        <v>24</v>
      </c>
      <c r="AE5" s="114" t="str">
        <f>+Pol!C5</f>
        <v>GEPPETTO</v>
      </c>
      <c r="AF5" s="113" t="str">
        <f>+Pol!D5</f>
        <v>MISS INCREDIBLE</v>
      </c>
      <c r="AG5" s="610" t="s">
        <v>23</v>
      </c>
      <c r="AH5" s="588" t="s">
        <v>24</v>
      </c>
      <c r="AI5" s="114" t="str">
        <f>+Mex!C5</f>
        <v>GEPPETTO</v>
      </c>
      <c r="AJ5" s="113" t="str">
        <f>+Mex!D5</f>
        <v>MISS INCREDIBLE</v>
      </c>
      <c r="AK5" s="610" t="s">
        <v>23</v>
      </c>
      <c r="AL5" s="611" t="s">
        <v>24</v>
      </c>
      <c r="AM5" s="249" t="str">
        <f>+SIMS!C5</f>
        <v>3D DUSTIN</v>
      </c>
      <c r="AN5" s="250" t="str">
        <f>+SIMS!D5</f>
        <v>3D STEVE</v>
      </c>
      <c r="AO5" s="680" t="s">
        <v>23</v>
      </c>
      <c r="AP5" s="683" t="s">
        <v>24</v>
      </c>
      <c r="AQ5" s="249" t="str">
        <f>+KSC!G5</f>
        <v>3D DUSTIN</v>
      </c>
      <c r="AR5" s="250" t="str">
        <f>+KSC!H5</f>
        <v>3D STEVE</v>
      </c>
      <c r="AS5" s="680" t="s">
        <v>23</v>
      </c>
      <c r="AT5" s="683" t="s">
        <v>24</v>
      </c>
      <c r="AU5" s="249" t="str">
        <f>+SIMS!G5</f>
        <v>TREXY</v>
      </c>
      <c r="AV5" s="250" t="str">
        <f>+SIMS!H5</f>
        <v>CHOMP</v>
      </c>
      <c r="AW5" s="680" t="s">
        <v>23</v>
      </c>
      <c r="AX5" s="683" t="s">
        <v>24</v>
      </c>
      <c r="AY5" s="114" t="str">
        <f>+Bel!G5</f>
        <v>CHIMPANZEES</v>
      </c>
      <c r="AZ5" s="305" t="str">
        <f>+Bel!H5</f>
        <v>JAGUARS</v>
      </c>
      <c r="BA5" s="113" t="str">
        <f>+Bel!I5</f>
        <v>BABOONS</v>
      </c>
      <c r="BB5" s="610" t="s">
        <v>23</v>
      </c>
      <c r="BC5" s="611" t="s">
        <v>24</v>
      </c>
      <c r="BD5" s="114" t="str">
        <f>+Ita!G5</f>
        <v>CHIMPANZEES</v>
      </c>
      <c r="BE5" s="305" t="str">
        <f>+Ita!H5</f>
        <v>JAGUARS</v>
      </c>
      <c r="BF5" s="113" t="str">
        <f>+Ita!I5</f>
        <v>BABOONS</v>
      </c>
      <c r="BG5" s="610" t="s">
        <v>23</v>
      </c>
      <c r="BH5" s="611" t="s">
        <v>24</v>
      </c>
      <c r="BI5" s="114" t="str">
        <f>+Ita!AX5</f>
        <v>CHIMPANZEES</v>
      </c>
      <c r="BJ5" s="305" t="str">
        <f>+Ita!AY5</f>
        <v>JAGUARS</v>
      </c>
      <c r="BK5" s="113" t="str">
        <f>+Ita!AZ5</f>
        <v>BABOONS</v>
      </c>
      <c r="BL5" s="610" t="s">
        <v>23</v>
      </c>
      <c r="BM5" s="611" t="s">
        <v>24</v>
      </c>
      <c r="BN5" s="114" t="str">
        <f>+Pol!G5</f>
        <v>CHIMPANZEES</v>
      </c>
      <c r="BO5" s="305" t="str">
        <f>+Pol!H5</f>
        <v>JAGUARS</v>
      </c>
      <c r="BP5" s="113" t="str">
        <f>+Pol!I5</f>
        <v>BABOONS</v>
      </c>
      <c r="BQ5" s="610" t="s">
        <v>23</v>
      </c>
      <c r="BR5" s="611" t="s">
        <v>24</v>
      </c>
      <c r="BS5" s="114" t="str">
        <f>+Mex!G5</f>
        <v>CHIMPANZEES</v>
      </c>
      <c r="BT5" s="305" t="str">
        <f>+Mex!H5</f>
        <v>JAGUARS</v>
      </c>
      <c r="BU5" s="113" t="str">
        <f>+Mex!I5</f>
        <v>BABOONS</v>
      </c>
      <c r="BV5" s="610" t="s">
        <v>23</v>
      </c>
      <c r="BW5" s="611" t="s">
        <v>24</v>
      </c>
      <c r="BX5" s="114" t="str">
        <f>+VIE!C5</f>
        <v>CHIMPANZEES</v>
      </c>
      <c r="BY5" s="305" t="str">
        <f>+VIE!D5</f>
        <v>JAGUARS</v>
      </c>
      <c r="BZ5" s="610" t="s">
        <v>23</v>
      </c>
      <c r="CA5" s="611" t="s">
        <v>24</v>
      </c>
      <c r="CB5" s="114" t="str">
        <f>+SIMS!AC5</f>
        <v>CHIMPANZEES</v>
      </c>
      <c r="CC5" s="305" t="str">
        <f>+SIMS!AD5</f>
        <v>JAGUARS</v>
      </c>
      <c r="CD5" s="113" t="str">
        <f>+SIMS!AE5</f>
        <v>BABOONS</v>
      </c>
      <c r="CE5" s="610" t="s">
        <v>23</v>
      </c>
      <c r="CF5" s="611" t="s">
        <v>24</v>
      </c>
      <c r="CG5" s="114" t="str">
        <f>+Bel!L5</f>
        <v>HELLO KITTY</v>
      </c>
      <c r="CH5" s="113" t="str">
        <f>+Bel!M5</f>
        <v>CINNAMON ROLL</v>
      </c>
      <c r="CI5" s="610" t="s">
        <v>23</v>
      </c>
      <c r="CJ5" s="611" t="s">
        <v>24</v>
      </c>
      <c r="CK5" s="114" t="str">
        <f>+Ita!L5</f>
        <v>HELLO KITTY</v>
      </c>
      <c r="CL5" s="113" t="str">
        <f>+Ita!M5</f>
        <v>CINNAMON ROLL</v>
      </c>
      <c r="CM5" s="610" t="s">
        <v>23</v>
      </c>
      <c r="CN5" s="611" t="s">
        <v>24</v>
      </c>
      <c r="CO5" s="114" t="str">
        <f>+Mex!L5</f>
        <v>HELLO KITTY</v>
      </c>
      <c r="CP5" s="113" t="str">
        <f>+Mex!M5</f>
        <v>CINNAMON ROLL</v>
      </c>
      <c r="CQ5" s="610" t="s">
        <v>23</v>
      </c>
      <c r="CR5" s="611" t="s">
        <v>24</v>
      </c>
      <c r="CS5" s="114" t="str">
        <f>+SIMS!Y5</f>
        <v>HELLO KITTY</v>
      </c>
      <c r="CT5" s="113" t="str">
        <f>+SIMS!Z5</f>
        <v>CINNAMON ROLL</v>
      </c>
      <c r="CU5" s="610" t="s">
        <v>23</v>
      </c>
      <c r="CV5" s="611" t="s">
        <v>24</v>
      </c>
      <c r="CW5" s="114" t="s">
        <v>210</v>
      </c>
      <c r="CX5" s="113" t="s">
        <v>211</v>
      </c>
      <c r="CY5" s="610" t="s">
        <v>23</v>
      </c>
      <c r="CZ5" s="611" t="s">
        <v>24</v>
      </c>
      <c r="DA5" s="114" t="str">
        <f>+Ita!BC5</f>
        <v>ORION</v>
      </c>
      <c r="DB5" s="610" t="s">
        <v>23</v>
      </c>
      <c r="DC5" s="611" t="s">
        <v>24</v>
      </c>
      <c r="DD5" s="114" t="str">
        <f>+Bel!P5</f>
        <v>ORION</v>
      </c>
      <c r="DE5" s="610" t="s">
        <v>23</v>
      </c>
      <c r="DF5" s="611" t="s">
        <v>24</v>
      </c>
      <c r="DG5" s="114" t="str">
        <f>+Ita!P5</f>
        <v>ORION</v>
      </c>
      <c r="DH5" s="610" t="s">
        <v>23</v>
      </c>
      <c r="DI5" s="611" t="s">
        <v>24</v>
      </c>
      <c r="DJ5" s="114" t="str">
        <f>+Pol!L5</f>
        <v>ORION</v>
      </c>
      <c r="DK5" s="610" t="s">
        <v>23</v>
      </c>
      <c r="DL5" s="611" t="s">
        <v>24</v>
      </c>
      <c r="DM5" s="114" t="str">
        <f>+Rus!C5</f>
        <v>ORION</v>
      </c>
      <c r="DN5" s="747" t="s">
        <v>23</v>
      </c>
      <c r="DO5" s="748" t="s">
        <v>24</v>
      </c>
      <c r="DP5" s="114" t="str">
        <f>+Bel!S5</f>
        <v>GERBERA</v>
      </c>
      <c r="DQ5" s="113" t="str">
        <f>+Bel!T5</f>
        <v>APPLE BLOSSOM</v>
      </c>
      <c r="DR5" s="113" t="str">
        <f>+Bel!U5</f>
        <v>CHAMOMILLA</v>
      </c>
      <c r="DS5" s="113" t="str">
        <f>+Bel!V5</f>
        <v>ANEMONE</v>
      </c>
      <c r="DT5" s="610" t="s">
        <v>23</v>
      </c>
      <c r="DU5" s="611" t="s">
        <v>24</v>
      </c>
      <c r="DV5" s="114" t="str">
        <f>+Ita!S5</f>
        <v>GERBERA</v>
      </c>
      <c r="DW5" s="113" t="str">
        <f>+Ita!T5</f>
        <v>APPLE BLOSSOM</v>
      </c>
      <c r="DX5" s="113" t="str">
        <f>+Ita!U5</f>
        <v>CHAMOMILLA</v>
      </c>
      <c r="DY5" s="113" t="str">
        <f>+Ita!V5</f>
        <v>ANEMONE</v>
      </c>
      <c r="DZ5" s="585" t="s">
        <v>23</v>
      </c>
      <c r="EA5" s="588" t="s">
        <v>24</v>
      </c>
      <c r="EB5" s="114" t="str">
        <f>+Pol!O5</f>
        <v>GERBERA</v>
      </c>
      <c r="EC5" s="113" t="str">
        <f>+Pol!P5</f>
        <v>APPLE BLOSSOM</v>
      </c>
      <c r="ED5" s="113" t="str">
        <f>+Pol!Q5</f>
        <v>CHAMOMILLA</v>
      </c>
      <c r="EE5" s="113" t="str">
        <f>+Pol!R5</f>
        <v>ANEMONE</v>
      </c>
      <c r="EF5" s="610" t="s">
        <v>23</v>
      </c>
      <c r="EG5" s="611" t="s">
        <v>24</v>
      </c>
      <c r="EH5" s="114" t="str">
        <f>+Rus!J5</f>
        <v>GERBERA</v>
      </c>
      <c r="EI5" s="113" t="str">
        <f>+Rus!K5</f>
        <v>APPLE BLOSSOM</v>
      </c>
      <c r="EJ5" s="113" t="str">
        <f>+Rus!L5</f>
        <v>CHAMOMILLA</v>
      </c>
      <c r="EK5" s="113" t="str">
        <f>+Rus!M5</f>
        <v>ANEMONE</v>
      </c>
      <c r="EL5" s="610" t="s">
        <v>23</v>
      </c>
      <c r="EM5" s="611" t="s">
        <v>24</v>
      </c>
      <c r="EN5" s="114" t="str">
        <f>+Mex!AE5</f>
        <v>GERBERA</v>
      </c>
      <c r="EO5" s="113" t="str">
        <f>+Mex!AF5</f>
        <v>APPLE BLOSSOM</v>
      </c>
      <c r="EP5" s="113" t="str">
        <f>+Mex!AG5</f>
        <v>CHAMOMILLA</v>
      </c>
      <c r="EQ5" s="113" t="str">
        <f>+Mex!AH5</f>
        <v>ANEMONE</v>
      </c>
      <c r="ER5" s="610" t="s">
        <v>23</v>
      </c>
      <c r="ES5" s="611" t="s">
        <v>24</v>
      </c>
      <c r="ET5" s="114" t="str">
        <f>+VIE!G5</f>
        <v>GERBERA</v>
      </c>
      <c r="EU5" s="113" t="str">
        <f>+VIE!H5</f>
        <v>APPLE BLOSSOM</v>
      </c>
      <c r="EV5" s="113" t="str">
        <f>+VIE!I5</f>
        <v>CHAMOMILLA</v>
      </c>
      <c r="EW5" s="113" t="str">
        <f>+VIE!J5</f>
        <v>ANEMONE</v>
      </c>
      <c r="EX5" s="610" t="s">
        <v>23</v>
      </c>
      <c r="EY5" s="611" t="s">
        <v>24</v>
      </c>
      <c r="EZ5" s="114" t="str">
        <f>+Bel!Y5</f>
        <v>BOB ZIPPER</v>
      </c>
      <c r="FA5" s="113" t="str">
        <f>+Bel!Z5</f>
        <v>MAX ZIPPER</v>
      </c>
      <c r="FB5" s="610" t="s">
        <v>23</v>
      </c>
      <c r="FC5" s="611" t="s">
        <v>24</v>
      </c>
      <c r="FD5" s="114" t="str">
        <f>+Ita!Y5</f>
        <v>BOB ZIPPER</v>
      </c>
      <c r="FE5" s="113" t="str">
        <f>+Ita!Z5</f>
        <v>MAX ZIPPER</v>
      </c>
      <c r="FF5" s="610" t="s">
        <v>23</v>
      </c>
      <c r="FG5" s="611" t="s">
        <v>24</v>
      </c>
      <c r="FH5" s="114" t="str">
        <f>+Pol!U5</f>
        <v>BOB ZIPPER</v>
      </c>
      <c r="FI5" s="113" t="str">
        <f>+Pol!V5</f>
        <v>MAX ZIPPER</v>
      </c>
      <c r="FJ5" s="610" t="s">
        <v>23</v>
      </c>
      <c r="FK5" s="611" t="s">
        <v>24</v>
      </c>
      <c r="FL5" s="114" t="str">
        <f>+Rus!F5</f>
        <v>BOB ZIPPER</v>
      </c>
      <c r="FM5" s="113" t="str">
        <f>+Rus!G5</f>
        <v>MAX ZIPPER</v>
      </c>
      <c r="FN5" s="610" t="s">
        <v>23</v>
      </c>
      <c r="FO5" s="611" t="s">
        <v>24</v>
      </c>
      <c r="FP5" s="114" t="str">
        <f>+SIMS!O5</f>
        <v>BOB ZIPPER</v>
      </c>
      <c r="FQ5" s="113" t="str">
        <f>+SIMS!P5</f>
        <v>MAX ZIPPER</v>
      </c>
      <c r="FR5" s="610" t="s">
        <v>23</v>
      </c>
      <c r="FS5" s="611" t="s">
        <v>24</v>
      </c>
      <c r="FT5" s="114" t="str">
        <f>+Bel!AC5</f>
        <v>BIANCA</v>
      </c>
      <c r="FU5" s="113" t="str">
        <f>+Bel!AD5</f>
        <v>MARINE</v>
      </c>
      <c r="FV5" s="113" t="str">
        <f>+Bel!AE5</f>
        <v>BIANCA TWIN</v>
      </c>
      <c r="FW5" s="113" t="str">
        <f>+Bel!AF5</f>
        <v>MARINE TWIN</v>
      </c>
      <c r="FX5" s="610" t="s">
        <v>23</v>
      </c>
      <c r="FY5" s="611" t="s">
        <v>24</v>
      </c>
      <c r="FZ5" s="114" t="str">
        <f>+Ita!AC5</f>
        <v>BIANCA</v>
      </c>
      <c r="GA5" s="113" t="str">
        <f>+Ita!AD5</f>
        <v>MARINE</v>
      </c>
      <c r="GB5" s="113" t="str">
        <f>+Ita!AE5</f>
        <v>BIANCA TWIN</v>
      </c>
      <c r="GC5" s="113" t="str">
        <f>+Ita!AF5</f>
        <v>MARINE TWIN</v>
      </c>
      <c r="GD5" s="610" t="s">
        <v>23</v>
      </c>
      <c r="GE5" s="611" t="s">
        <v>24</v>
      </c>
      <c r="GF5" s="114" t="str">
        <f>+Pol!Y5</f>
        <v>BIANCA</v>
      </c>
      <c r="GG5" s="113" t="str">
        <f>+Pol!Z5</f>
        <v>MARINE</v>
      </c>
      <c r="GH5" s="113" t="str">
        <f>+Pol!AA5</f>
        <v>BIANCA TWIN</v>
      </c>
      <c r="GI5" s="113" t="str">
        <f>+Pol!AB5</f>
        <v>MARINE TWIN</v>
      </c>
      <c r="GJ5" s="610" t="s">
        <v>23</v>
      </c>
      <c r="GK5" s="611" t="s">
        <v>24</v>
      </c>
      <c r="GL5" s="114" t="str">
        <f>+SIMS!S5</f>
        <v>BIANCA</v>
      </c>
      <c r="GM5" s="113" t="str">
        <f>+SIMS!T5</f>
        <v>MARINE</v>
      </c>
      <c r="GN5" s="113" t="str">
        <f>+SIMS!U5</f>
        <v>BIANCA TWIN</v>
      </c>
      <c r="GO5" s="113" t="str">
        <f>+SIMS!V5</f>
        <v>MARINE TWIN</v>
      </c>
      <c r="GP5" s="610" t="s">
        <v>23</v>
      </c>
      <c r="GQ5" s="611" t="s">
        <v>24</v>
      </c>
      <c r="GR5" s="249" t="str">
        <f>+KSC!C5</f>
        <v>3D USOPP</v>
      </c>
      <c r="GS5" s="250" t="str">
        <f>+KSC!D5</f>
        <v>3D VIVI</v>
      </c>
      <c r="GT5" s="680" t="s">
        <v>23</v>
      </c>
      <c r="GU5" s="683" t="s">
        <v>24</v>
      </c>
      <c r="GV5" s="114" t="str">
        <f>+Bel!AI5</f>
        <v>SKYE PINK</v>
      </c>
      <c r="GW5" s="610" t="s">
        <v>23</v>
      </c>
      <c r="GX5" s="611" t="s">
        <v>24</v>
      </c>
      <c r="GY5" s="114" t="str">
        <f>+Ita!AI5</f>
        <v>SKYE PINK</v>
      </c>
      <c r="GZ5" s="610" t="s">
        <v>23</v>
      </c>
      <c r="HA5" s="611" t="s">
        <v>24</v>
      </c>
      <c r="HB5" s="114" t="str">
        <f>+Ita!BF5</f>
        <v>SKYE PINK</v>
      </c>
      <c r="HC5" s="610" t="s">
        <v>23</v>
      </c>
      <c r="HD5" s="611" t="s">
        <v>24</v>
      </c>
      <c r="HE5" s="114" t="str">
        <f>+Pol!AE5</f>
        <v>SKYE PINK</v>
      </c>
      <c r="HF5" s="610" t="s">
        <v>23</v>
      </c>
      <c r="HG5" s="611" t="s">
        <v>24</v>
      </c>
      <c r="HH5" s="114" t="str">
        <f>+Mex!P5</f>
        <v>SKYE PINK</v>
      </c>
      <c r="HI5" s="610" t="s">
        <v>23</v>
      </c>
      <c r="HJ5" s="611" t="s">
        <v>24</v>
      </c>
      <c r="HK5" s="114" t="str">
        <f>+SIMS!K5</f>
        <v>3D FIGURINE HERMIONE</v>
      </c>
      <c r="HL5" s="113" t="str">
        <f>+SIMS!L5</f>
        <v>3D FIGURINE DRACO</v>
      </c>
      <c r="HM5" s="585" t="s">
        <v>23</v>
      </c>
      <c r="HN5" s="588" t="s">
        <v>24</v>
      </c>
      <c r="HO5" s="437" t="str">
        <f>+Bel!AL5</f>
        <v>BOLD ROCKY</v>
      </c>
      <c r="HP5" s="438" t="str">
        <f>+Bel!AM5</f>
        <v>BOLD CHUCKY</v>
      </c>
      <c r="HQ5" s="642" t="s">
        <v>23</v>
      </c>
      <c r="HR5" s="643" t="s">
        <v>24</v>
      </c>
      <c r="HS5" s="437" t="str">
        <f>+Ita!AL5</f>
        <v>BOLD ROCKY</v>
      </c>
      <c r="HT5" s="438" t="str">
        <f>+Ita!AM5</f>
        <v>BOLD CHUCKY</v>
      </c>
      <c r="HU5" s="642" t="s">
        <v>23</v>
      </c>
      <c r="HV5" s="643" t="s">
        <v>24</v>
      </c>
      <c r="HW5" s="114" t="str">
        <f>+Mex!S5</f>
        <v>BOLD ROCKY</v>
      </c>
      <c r="HX5" s="113" t="str">
        <f>+Mex!T5</f>
        <v>BOLD CHUCKY</v>
      </c>
      <c r="HY5" s="610" t="s">
        <v>23</v>
      </c>
      <c r="HZ5" s="611" t="s">
        <v>24</v>
      </c>
      <c r="IA5" s="437" t="str">
        <f>+'Arg&amp;Braz'!C5</f>
        <v>BOLD ROCKY</v>
      </c>
      <c r="IB5" s="438" t="str">
        <f>+'Arg&amp;Braz'!D5</f>
        <v>BOLD CHUCKY</v>
      </c>
      <c r="IC5" s="642" t="s">
        <v>23</v>
      </c>
      <c r="ID5" s="643" t="s">
        <v>24</v>
      </c>
      <c r="IE5" s="437" t="str">
        <f>+'Arg&amp;Braz'!Y5</f>
        <v>BOLD ROCKY</v>
      </c>
      <c r="IF5" s="438" t="str">
        <f>+'Arg&amp;Braz'!Z5</f>
        <v>BOLD CHUCKY</v>
      </c>
      <c r="IG5" s="664" t="s">
        <v>23</v>
      </c>
      <c r="IH5" s="667" t="s">
        <v>24</v>
      </c>
      <c r="II5" s="437" t="str">
        <f>+Bel!AP5</f>
        <v>ABYSSAL</v>
      </c>
      <c r="IJ5" s="438" t="str">
        <f>+Bel!AQ5</f>
        <v>BEAST</v>
      </c>
      <c r="IK5" s="642" t="s">
        <v>23</v>
      </c>
      <c r="IL5" s="643" t="s">
        <v>24</v>
      </c>
      <c r="IM5" s="437" t="str">
        <f>+Ita!AP5</f>
        <v>ABYSSAL</v>
      </c>
      <c r="IN5" s="438" t="str">
        <f>+Ita!AQ5</f>
        <v>BEAST</v>
      </c>
      <c r="IO5" s="642" t="s">
        <v>23</v>
      </c>
      <c r="IP5" s="643" t="s">
        <v>24</v>
      </c>
      <c r="IQ5" s="114" t="str">
        <f>+Mex!W5</f>
        <v>ABYSSAL</v>
      </c>
      <c r="IR5" s="113" t="str">
        <f>+Mex!X5</f>
        <v>BEAST</v>
      </c>
      <c r="IS5" s="610" t="s">
        <v>23</v>
      </c>
      <c r="IT5" s="611" t="s">
        <v>24</v>
      </c>
      <c r="IU5" s="437" t="str">
        <f>+'Arg&amp;Braz'!G5</f>
        <v>ABYSSAL</v>
      </c>
      <c r="IV5" s="438" t="str">
        <f>+'Arg&amp;Braz'!H5</f>
        <v>BEAST</v>
      </c>
      <c r="IW5" s="642" t="s">
        <v>23</v>
      </c>
      <c r="IX5" s="643" t="s">
        <v>24</v>
      </c>
      <c r="IY5" s="437" t="str">
        <f>+'Arg&amp;Braz'!AC5</f>
        <v>ABYSSAL</v>
      </c>
      <c r="IZ5" s="438" t="str">
        <f>+'Arg&amp;Braz'!AD5</f>
        <v>BEAST</v>
      </c>
      <c r="JA5" s="664" t="s">
        <v>23</v>
      </c>
      <c r="JB5" s="667" t="s">
        <v>24</v>
      </c>
      <c r="JC5" s="437" t="str">
        <f>+Bel!AT5</f>
        <v xml:space="preserve"> HURRICANE</v>
      </c>
      <c r="JD5" s="438" t="str">
        <f>+Bel!AU5</f>
        <v>INTRUDER</v>
      </c>
      <c r="JE5" s="642" t="s">
        <v>23</v>
      </c>
      <c r="JF5" s="643" t="s">
        <v>24</v>
      </c>
      <c r="JG5" s="437" t="str">
        <f>+Ita!AT5</f>
        <v xml:space="preserve"> HURRICANE</v>
      </c>
      <c r="JH5" s="438" t="str">
        <f>+Ita!AU5</f>
        <v>INTRUDER</v>
      </c>
      <c r="JI5" s="642" t="s">
        <v>23</v>
      </c>
      <c r="JJ5" s="643" t="s">
        <v>24</v>
      </c>
      <c r="JK5" s="114" t="str">
        <f>+Mex!AA5</f>
        <v xml:space="preserve"> HURRICANE</v>
      </c>
      <c r="JL5" s="113" t="str">
        <f>+Mex!AB5</f>
        <v>INTRUDER</v>
      </c>
      <c r="JM5" s="610" t="s">
        <v>23</v>
      </c>
      <c r="JN5" s="611" t="s">
        <v>24</v>
      </c>
      <c r="JO5" s="437" t="str">
        <f>+'Arg&amp;Braz'!K5</f>
        <v xml:space="preserve"> HURRICANE</v>
      </c>
      <c r="JP5" s="438" t="str">
        <f>+'Arg&amp;Braz'!L5</f>
        <v>INTRUDER</v>
      </c>
      <c r="JQ5" s="642" t="s">
        <v>23</v>
      </c>
      <c r="JR5" s="643" t="s">
        <v>24</v>
      </c>
      <c r="JS5" s="437" t="str">
        <f>+'Arg&amp;Braz'!AG5</f>
        <v xml:space="preserve"> HURRICANE</v>
      </c>
      <c r="JT5" s="438" t="str">
        <f>+'Arg&amp;Braz'!AH5</f>
        <v>INTRUDER</v>
      </c>
      <c r="JU5" s="664" t="s">
        <v>23</v>
      </c>
      <c r="JV5" s="667" t="s">
        <v>24</v>
      </c>
      <c r="JW5" s="249" t="str">
        <f>+KSC!K5</f>
        <v>3D BELLATRIX</v>
      </c>
      <c r="JX5" s="250" t="str">
        <f>+KSC!L5</f>
        <v>3D LUCIUS MALFOY</v>
      </c>
      <c r="JY5" s="680" t="s">
        <v>23</v>
      </c>
      <c r="JZ5" s="683" t="s">
        <v>24</v>
      </c>
      <c r="KA5" s="114" t="str">
        <f>+Rus!P5</f>
        <v>DIGIT</v>
      </c>
      <c r="KB5" s="305" t="str">
        <f>+Rus!Q5</f>
        <v>SIMKA</v>
      </c>
      <c r="KC5" s="113" t="str">
        <f>+Rus!R5</f>
        <v>NOLIK</v>
      </c>
      <c r="KD5" s="610" t="s">
        <v>23</v>
      </c>
      <c r="KE5" s="611" t="s">
        <v>24</v>
      </c>
      <c r="KF5" s="114" t="str">
        <f>+Bel!AX5</f>
        <v>FIONA</v>
      </c>
      <c r="KG5" s="610" t="s">
        <v>23</v>
      </c>
      <c r="KH5" s="611" t="s">
        <v>24</v>
      </c>
      <c r="KI5" s="114" t="str">
        <f>+Ita!BI5</f>
        <v>FIONA</v>
      </c>
      <c r="KJ5" s="610" t="s">
        <v>23</v>
      </c>
      <c r="KK5" s="611" t="s">
        <v>24</v>
      </c>
      <c r="KL5" s="114" t="str">
        <f>+Pol!AH5</f>
        <v>FIONA</v>
      </c>
      <c r="KM5" s="610" t="s">
        <v>23</v>
      </c>
      <c r="KN5" s="611" t="s">
        <v>24</v>
      </c>
      <c r="KO5" s="114" t="str">
        <f>+Mex!AK5</f>
        <v>FIONA</v>
      </c>
      <c r="KP5" s="610" t="s">
        <v>23</v>
      </c>
      <c r="KQ5" s="611" t="s">
        <v>24</v>
      </c>
      <c r="KR5" s="114" t="str">
        <f>+'Arg&amp;Braz'!AK5</f>
        <v>FIONA</v>
      </c>
      <c r="KS5" s="610" t="s">
        <v>23</v>
      </c>
      <c r="KT5" s="611" t="s">
        <v>24</v>
      </c>
      <c r="KU5" s="555" t="str">
        <f>+Ita!BL5</f>
        <v>BARBIE FOOTBALL</v>
      </c>
      <c r="KV5" s="113" t="str">
        <f>+Ita!BM5</f>
        <v>BARBIE BASKETBALL</v>
      </c>
      <c r="KW5" s="305" t="str">
        <f>+Ita!BN5</f>
        <v>BARBIE CRICKET</v>
      </c>
      <c r="KX5" s="585" t="s">
        <v>23</v>
      </c>
      <c r="KY5" s="588" t="s">
        <v>24</v>
      </c>
      <c r="KZ5" s="114" t="str">
        <f>+Mex!AN5</f>
        <v>BARBIE FOOTBALL</v>
      </c>
      <c r="LA5" s="305" t="str">
        <f>+Mex!AO5</f>
        <v>BARBIE BASKETBALL</v>
      </c>
      <c r="LB5" s="113" t="str">
        <f>+Mex!AP5</f>
        <v>BARBIE CRICKET</v>
      </c>
      <c r="LC5" s="585" t="s">
        <v>23</v>
      </c>
      <c r="LD5" s="588" t="s">
        <v>24</v>
      </c>
      <c r="LE5" s="114" t="str">
        <f>+'Arg&amp;Braz'!O5</f>
        <v>BARBIE FOOTBALL</v>
      </c>
      <c r="LF5" s="305" t="str">
        <f>+'Arg&amp;Braz'!P5</f>
        <v>BARBIE BASKETBALL</v>
      </c>
      <c r="LG5" s="113" t="str">
        <f>+'Arg&amp;Braz'!Q5</f>
        <v>BARBIE CRICKET</v>
      </c>
      <c r="LH5" s="585" t="s">
        <v>23</v>
      </c>
      <c r="LI5" s="588" t="s">
        <v>24</v>
      </c>
      <c r="LJ5" s="114" t="str">
        <f>+'Arg&amp;Braz'!AN5</f>
        <v>BARBIE FOOTBALL</v>
      </c>
      <c r="LK5" s="305" t="str">
        <f>+'Arg&amp;Braz'!AO5</f>
        <v>BARBIE BASKETBALL</v>
      </c>
      <c r="LL5" s="113" t="str">
        <f>+'Arg&amp;Braz'!AP5</f>
        <v>BARBIE CRICKET</v>
      </c>
      <c r="LM5" s="585" t="s">
        <v>23</v>
      </c>
      <c r="LN5" s="588" t="s">
        <v>24</v>
      </c>
      <c r="LO5" s="555" t="str">
        <f>+Bel!BA5</f>
        <v>BEAVER WOODLAND</v>
      </c>
      <c r="LP5" s="113" t="str">
        <f>+Bel!BB5</f>
        <v>MOUSE WOODLAND</v>
      </c>
      <c r="LQ5" s="305" t="str">
        <f>+Bel!BC5</f>
        <v>RACCOON WOODLAND</v>
      </c>
      <c r="LR5" s="610" t="s">
        <v>23</v>
      </c>
      <c r="LS5" s="611" t="s">
        <v>24</v>
      </c>
      <c r="LT5" s="114" t="str">
        <f>+Ita!BQ5</f>
        <v>BEAVER WOODLAND</v>
      </c>
      <c r="LU5" s="305" t="str">
        <f>+Ita!BR5</f>
        <v>MOUSE WOODLAND</v>
      </c>
      <c r="LV5" s="113" t="str">
        <f>+Ita!BS5</f>
        <v>RACCOON WOODLAND</v>
      </c>
      <c r="LW5" s="585" t="s">
        <v>23</v>
      </c>
      <c r="LX5" s="588" t="s">
        <v>24</v>
      </c>
      <c r="LY5" s="114" t="str">
        <f>+Ita!BV5</f>
        <v>BEAVER WOODLAND</v>
      </c>
      <c r="LZ5" s="305" t="str">
        <f>+Ita!BW5</f>
        <v>MOUSE WOODLAND</v>
      </c>
      <c r="MA5" s="113" t="str">
        <f>+Ita!BX5</f>
        <v>RACCOON WOODLAND</v>
      </c>
      <c r="MB5" s="585" t="s">
        <v>23</v>
      </c>
      <c r="MC5" s="588" t="s">
        <v>24</v>
      </c>
      <c r="MD5" s="114" t="str">
        <f>+Pol!AK5</f>
        <v>BEAVER WOODLAND</v>
      </c>
      <c r="ME5" s="305" t="str">
        <f>+Pol!AL5</f>
        <v>MOUSE WOODLAND</v>
      </c>
      <c r="MF5" s="113" t="str">
        <f>+Pol!AM5</f>
        <v>RACCOON WOODLAND</v>
      </c>
      <c r="MG5" s="585" t="s">
        <v>23</v>
      </c>
      <c r="MH5" s="588" t="s">
        <v>24</v>
      </c>
      <c r="MI5" s="114" t="str">
        <f>+Rus!U5</f>
        <v>BEAVER WOODLAND</v>
      </c>
      <c r="MJ5" s="305" t="str">
        <f>+Rus!V5</f>
        <v>MOUSE WOODLAND</v>
      </c>
      <c r="MK5" s="113" t="str">
        <f>+Rus!W5</f>
        <v>RACCOON WOODLAND</v>
      </c>
      <c r="ML5" s="610" t="s">
        <v>23</v>
      </c>
      <c r="MM5" s="611" t="s">
        <v>24</v>
      </c>
      <c r="MN5" s="114" t="str">
        <f>+Mex!AS5</f>
        <v>BEAVER WOODLAND</v>
      </c>
      <c r="MO5" s="305" t="str">
        <f>+Mex!AT5</f>
        <v>MOUSE WOODLAND</v>
      </c>
      <c r="MP5" s="113" t="str">
        <f>+Mex!AU5</f>
        <v>RACCOON WOODLAND</v>
      </c>
      <c r="MQ5" s="585" t="s">
        <v>23</v>
      </c>
      <c r="MR5" s="588" t="s">
        <v>24</v>
      </c>
      <c r="MS5" s="114" t="str">
        <f>+'Arg&amp;Braz'!T5</f>
        <v>BEAVER WOODLAND</v>
      </c>
      <c r="MT5" s="305" t="str">
        <f>+'Arg&amp;Braz'!U5</f>
        <v>MOUSE WOODLAND</v>
      </c>
      <c r="MU5" s="113" t="str">
        <f>+'Arg&amp;Braz'!V5</f>
        <v>RACCOON WOODLAND</v>
      </c>
      <c r="MV5" s="585" t="s">
        <v>23</v>
      </c>
      <c r="MW5" s="588" t="s">
        <v>24</v>
      </c>
      <c r="MX5" s="789" t="str">
        <f>Bel!BF5</f>
        <v>BATGIRL</v>
      </c>
      <c r="MY5" s="587" t="s">
        <v>23</v>
      </c>
      <c r="MZ5" s="590" t="s">
        <v>24</v>
      </c>
      <c r="NA5" s="114" t="str">
        <f>Ita!CA5</f>
        <v>BATGIRL</v>
      </c>
      <c r="NB5" s="610" t="s">
        <v>23</v>
      </c>
      <c r="NC5" s="611" t="s">
        <v>24</v>
      </c>
    </row>
    <row r="6" spans="1:367" ht="24.75" customHeight="1">
      <c r="A6" s="718"/>
      <c r="B6" s="720"/>
      <c r="C6" s="722"/>
      <c r="D6" s="722"/>
      <c r="E6" s="722"/>
      <c r="F6" s="722"/>
      <c r="G6" s="724"/>
      <c r="H6" s="726"/>
      <c r="I6" s="705"/>
      <c r="J6" s="707"/>
      <c r="K6" s="728"/>
      <c r="L6" s="730"/>
      <c r="M6" s="732"/>
      <c r="N6" s="734"/>
      <c r="O6" s="736"/>
      <c r="P6" s="738"/>
      <c r="Q6" s="697"/>
      <c r="R6" s="698"/>
      <c r="S6" s="699"/>
      <c r="T6" s="700"/>
      <c r="U6" s="299"/>
      <c r="V6" s="23" t="s">
        <v>119</v>
      </c>
      <c r="W6" s="114" t="str">
        <f>+Bel!C6</f>
        <v>VS424</v>
      </c>
      <c r="X6" s="113" t="str">
        <f>+Bel!D6</f>
        <v>VS429</v>
      </c>
      <c r="Y6" s="610"/>
      <c r="Z6" s="611"/>
      <c r="AA6" s="114" t="str">
        <f>+Ita!C6</f>
        <v>VS424</v>
      </c>
      <c r="AB6" s="113" t="str">
        <f>+Ita!D6</f>
        <v>VS429</v>
      </c>
      <c r="AC6" s="586"/>
      <c r="AD6" s="589"/>
      <c r="AE6" s="114" t="str">
        <f>+Pol!C6</f>
        <v>VS424</v>
      </c>
      <c r="AF6" s="113" t="str">
        <f>+Pol!D6</f>
        <v>VS429</v>
      </c>
      <c r="AG6" s="610"/>
      <c r="AH6" s="589"/>
      <c r="AI6" s="114" t="str">
        <f>+Mex!C6</f>
        <v>VS424</v>
      </c>
      <c r="AJ6" s="113" t="str">
        <f>+Mex!D6</f>
        <v>VS429</v>
      </c>
      <c r="AK6" s="610"/>
      <c r="AL6" s="611"/>
      <c r="AM6" s="249" t="str">
        <f>+SIMS!C6</f>
        <v>VC261</v>
      </c>
      <c r="AN6" s="250" t="str">
        <f>+SIMS!D6</f>
        <v>VC267</v>
      </c>
      <c r="AO6" s="681"/>
      <c r="AP6" s="684"/>
      <c r="AQ6" s="249" t="str">
        <f>+KSC!G6</f>
        <v>VC261</v>
      </c>
      <c r="AR6" s="250" t="str">
        <f>+KSC!H6</f>
        <v>VC267</v>
      </c>
      <c r="AS6" s="681"/>
      <c r="AT6" s="684"/>
      <c r="AU6" s="249" t="str">
        <f>+SIMS!G6</f>
        <v>VT084</v>
      </c>
      <c r="AV6" s="250" t="str">
        <f>+SIMS!H6</f>
        <v>VT085</v>
      </c>
      <c r="AW6" s="681"/>
      <c r="AX6" s="684"/>
      <c r="AY6" s="114" t="str">
        <f>+Bel!G6</f>
        <v>VS230</v>
      </c>
      <c r="AZ6" s="305" t="str">
        <f>+Bel!H6</f>
        <v>VS228</v>
      </c>
      <c r="BA6" s="113" t="str">
        <f>+Bel!I6</f>
        <v>VS233</v>
      </c>
      <c r="BB6" s="610"/>
      <c r="BC6" s="611"/>
      <c r="BD6" s="114" t="str">
        <f>+Ita!G6</f>
        <v>VS230</v>
      </c>
      <c r="BE6" s="305" t="str">
        <f>+Ita!H6</f>
        <v>VS228</v>
      </c>
      <c r="BF6" s="113" t="str">
        <f>+Ita!I6</f>
        <v>VS233</v>
      </c>
      <c r="BG6" s="610"/>
      <c r="BH6" s="611"/>
      <c r="BI6" s="114" t="str">
        <f>+Ita!AX6</f>
        <v>VS230</v>
      </c>
      <c r="BJ6" s="305" t="str">
        <f>+Ita!AY6</f>
        <v>VS228</v>
      </c>
      <c r="BK6" s="113" t="str">
        <f>+Ita!AZ6</f>
        <v>VS233</v>
      </c>
      <c r="BL6" s="610"/>
      <c r="BM6" s="611"/>
      <c r="BN6" s="114" t="str">
        <f>+Pol!G6</f>
        <v>VS230</v>
      </c>
      <c r="BO6" s="305" t="str">
        <f>+Pol!H6</f>
        <v>VS228</v>
      </c>
      <c r="BP6" s="113" t="str">
        <f>+Pol!I6</f>
        <v>VS233</v>
      </c>
      <c r="BQ6" s="610"/>
      <c r="BR6" s="611"/>
      <c r="BS6" s="114" t="str">
        <f>+Mex!G6</f>
        <v>VS230</v>
      </c>
      <c r="BT6" s="305" t="str">
        <f>+Mex!H6</f>
        <v>VS228</v>
      </c>
      <c r="BU6" s="113" t="str">
        <f>+Mex!I6</f>
        <v>VS233</v>
      </c>
      <c r="BV6" s="610"/>
      <c r="BW6" s="611"/>
      <c r="BX6" s="114" t="str">
        <f>+VIE!C6</f>
        <v>VS230</v>
      </c>
      <c r="BY6" s="305" t="str">
        <f>+VIE!D6</f>
        <v>VS228</v>
      </c>
      <c r="BZ6" s="610"/>
      <c r="CA6" s="611"/>
      <c r="CB6" s="114" t="str">
        <f>+SIMS!AC6</f>
        <v>VS230</v>
      </c>
      <c r="CC6" s="305" t="str">
        <f>+SIMS!AD6</f>
        <v>VS228</v>
      </c>
      <c r="CD6" s="113" t="str">
        <f>+SIMS!AE6</f>
        <v>VS233</v>
      </c>
      <c r="CE6" s="610"/>
      <c r="CF6" s="611"/>
      <c r="CG6" s="114" t="str">
        <f>+Bel!L6</f>
        <v>VS393</v>
      </c>
      <c r="CH6" s="113" t="str">
        <f>+Bel!M6</f>
        <v>VS399</v>
      </c>
      <c r="CI6" s="610"/>
      <c r="CJ6" s="611"/>
      <c r="CK6" s="114" t="str">
        <f>+Ita!L6</f>
        <v>VS393</v>
      </c>
      <c r="CL6" s="113" t="str">
        <f>+Ita!M6</f>
        <v>VS399</v>
      </c>
      <c r="CM6" s="610"/>
      <c r="CN6" s="611"/>
      <c r="CO6" s="114" t="str">
        <f>+Mex!L6</f>
        <v>VS393</v>
      </c>
      <c r="CP6" s="113" t="str">
        <f>+Mex!M6</f>
        <v>VS399</v>
      </c>
      <c r="CQ6" s="610"/>
      <c r="CR6" s="611"/>
      <c r="CS6" s="114" t="str">
        <f>+SIMS!Y6</f>
        <v>VS393</v>
      </c>
      <c r="CT6" s="113" t="str">
        <f>+SIMS!Z6</f>
        <v>VS399</v>
      </c>
      <c r="CU6" s="610"/>
      <c r="CV6" s="611"/>
      <c r="CW6" s="114" t="s">
        <v>212</v>
      </c>
      <c r="CX6" s="113" t="s">
        <v>213</v>
      </c>
      <c r="CY6" s="610"/>
      <c r="CZ6" s="611"/>
      <c r="DA6" s="114" t="str">
        <f>+Ita!BC6</f>
        <v>VS010</v>
      </c>
      <c r="DB6" s="610"/>
      <c r="DC6" s="611"/>
      <c r="DD6" s="114" t="str">
        <f>+Bel!P6</f>
        <v>VS010</v>
      </c>
      <c r="DE6" s="610"/>
      <c r="DF6" s="611"/>
      <c r="DG6" s="114" t="str">
        <f>+Ita!P6</f>
        <v>VS010</v>
      </c>
      <c r="DH6" s="610"/>
      <c r="DI6" s="611"/>
      <c r="DJ6" s="114" t="str">
        <f>+Pol!L6</f>
        <v>VS010</v>
      </c>
      <c r="DK6" s="610"/>
      <c r="DL6" s="611"/>
      <c r="DM6" s="114" t="str">
        <f>+Rus!C6</f>
        <v>VS010</v>
      </c>
      <c r="DN6" s="747"/>
      <c r="DO6" s="748"/>
      <c r="DP6" s="114" t="str">
        <f>+Bel!S6</f>
        <v>VS384</v>
      </c>
      <c r="DQ6" s="113" t="str">
        <f>+Bel!T6</f>
        <v>VS385</v>
      </c>
      <c r="DR6" s="113" t="str">
        <f>+Bel!U6</f>
        <v>VS384A</v>
      </c>
      <c r="DS6" s="113" t="str">
        <f>+Bel!V6</f>
        <v>VS385A</v>
      </c>
      <c r="DT6" s="610"/>
      <c r="DU6" s="611"/>
      <c r="DV6" s="114" t="str">
        <f>+Ita!S6</f>
        <v>VS384</v>
      </c>
      <c r="DW6" s="113" t="str">
        <f>+Ita!T6</f>
        <v>VS385</v>
      </c>
      <c r="DX6" s="113" t="str">
        <f>+Ita!U6</f>
        <v>VS384A</v>
      </c>
      <c r="DY6" s="113" t="str">
        <f>+Ita!V6</f>
        <v>VS385A</v>
      </c>
      <c r="DZ6" s="586"/>
      <c r="EA6" s="589"/>
      <c r="EB6" s="114" t="str">
        <f>+Pol!O6</f>
        <v>VS384</v>
      </c>
      <c r="EC6" s="113" t="str">
        <f>+Pol!P6</f>
        <v>VS385</v>
      </c>
      <c r="ED6" s="113" t="str">
        <f>+Pol!Q6</f>
        <v>VS384A</v>
      </c>
      <c r="EE6" s="113" t="str">
        <f>+Pol!R6</f>
        <v>VS385A</v>
      </c>
      <c r="EF6" s="610"/>
      <c r="EG6" s="611"/>
      <c r="EH6" s="114" t="str">
        <f>+Rus!J6</f>
        <v>VS384</v>
      </c>
      <c r="EI6" s="113" t="str">
        <f>+Rus!K6</f>
        <v>VS385</v>
      </c>
      <c r="EJ6" s="113" t="str">
        <f>+Rus!L6</f>
        <v>VS384A</v>
      </c>
      <c r="EK6" s="113" t="str">
        <f>+Rus!M6</f>
        <v>VS385A</v>
      </c>
      <c r="EL6" s="610"/>
      <c r="EM6" s="611"/>
      <c r="EN6" s="114" t="str">
        <f>+Mex!AE6</f>
        <v>VS384</v>
      </c>
      <c r="EO6" s="113" t="str">
        <f>+Mex!AF6</f>
        <v>VS385</v>
      </c>
      <c r="EP6" s="113" t="str">
        <f>+Mex!AG6</f>
        <v>VS384A</v>
      </c>
      <c r="EQ6" s="113" t="str">
        <f>+Mex!AH6</f>
        <v>VS385A</v>
      </c>
      <c r="ER6" s="610"/>
      <c r="ES6" s="611"/>
      <c r="ET6" s="114" t="str">
        <f>+VIE!G6</f>
        <v>VS384</v>
      </c>
      <c r="EU6" s="113" t="str">
        <f>+VIE!H6</f>
        <v>VS385</v>
      </c>
      <c r="EV6" s="113" t="str">
        <f>+VIE!I6</f>
        <v>VS384A</v>
      </c>
      <c r="EW6" s="113" t="str">
        <f>+VIE!J6</f>
        <v>VS385A</v>
      </c>
      <c r="EX6" s="610"/>
      <c r="EY6" s="611"/>
      <c r="EZ6" s="114" t="str">
        <f>+Bel!Y6</f>
        <v>VS089</v>
      </c>
      <c r="FA6" s="113" t="str">
        <f>+Bel!Z6</f>
        <v>VS090</v>
      </c>
      <c r="FB6" s="610"/>
      <c r="FC6" s="611"/>
      <c r="FD6" s="114" t="str">
        <f>+Ita!Y6</f>
        <v>VS089</v>
      </c>
      <c r="FE6" s="113" t="str">
        <f>+Ita!Z6</f>
        <v>VS090</v>
      </c>
      <c r="FF6" s="610"/>
      <c r="FG6" s="611"/>
      <c r="FH6" s="114" t="str">
        <f>+Pol!U6</f>
        <v>VS089</v>
      </c>
      <c r="FI6" s="113" t="str">
        <f>+Pol!V6</f>
        <v>VS090</v>
      </c>
      <c r="FJ6" s="610"/>
      <c r="FK6" s="611"/>
      <c r="FL6" s="114" t="str">
        <f>+Rus!F6</f>
        <v>VS089</v>
      </c>
      <c r="FM6" s="113" t="str">
        <f>+Rus!G6</f>
        <v>VS090</v>
      </c>
      <c r="FN6" s="610"/>
      <c r="FO6" s="611"/>
      <c r="FP6" s="114" t="str">
        <f>+SIMS!O6</f>
        <v>VS089</v>
      </c>
      <c r="FQ6" s="113" t="str">
        <f>+SIMS!P6</f>
        <v>VS090</v>
      </c>
      <c r="FR6" s="610"/>
      <c r="FS6" s="611"/>
      <c r="FT6" s="114" t="str">
        <f>+Bel!AC6</f>
        <v>VS193</v>
      </c>
      <c r="FU6" s="113" t="str">
        <f>+Bel!AD6</f>
        <v>VS288</v>
      </c>
      <c r="FV6" s="113" t="str">
        <f>+Bel!AE6</f>
        <v>VS193A</v>
      </c>
      <c r="FW6" s="113" t="str">
        <f>+Bel!AF6</f>
        <v>VS288A</v>
      </c>
      <c r="FX6" s="610"/>
      <c r="FY6" s="611"/>
      <c r="FZ6" s="114" t="str">
        <f>+Ita!AC6</f>
        <v>VS193</v>
      </c>
      <c r="GA6" s="113" t="str">
        <f>+Ita!AD6</f>
        <v>VS288</v>
      </c>
      <c r="GB6" s="113" t="str">
        <f>+Ita!AE6</f>
        <v>VS193A</v>
      </c>
      <c r="GC6" s="113" t="str">
        <f>+Ita!AF6</f>
        <v>VS288A</v>
      </c>
      <c r="GD6" s="610"/>
      <c r="GE6" s="611"/>
      <c r="GF6" s="114" t="str">
        <f>+Pol!Y6</f>
        <v>VS193</v>
      </c>
      <c r="GG6" s="113" t="str">
        <f>+Pol!Z6</f>
        <v>VS288</v>
      </c>
      <c r="GH6" s="113" t="str">
        <f>+Pol!AA6</f>
        <v>VS193A</v>
      </c>
      <c r="GI6" s="113" t="str">
        <f>+Pol!AB6</f>
        <v>VS288A</v>
      </c>
      <c r="GJ6" s="610"/>
      <c r="GK6" s="611"/>
      <c r="GL6" s="114" t="str">
        <f>+SIMS!S6</f>
        <v>VS193</v>
      </c>
      <c r="GM6" s="113" t="str">
        <f>+SIMS!T6</f>
        <v>VS288</v>
      </c>
      <c r="GN6" s="113" t="str">
        <f>+SIMS!U6</f>
        <v>VS193A</v>
      </c>
      <c r="GO6" s="113" t="str">
        <f>+SIMS!V6</f>
        <v>VS288A</v>
      </c>
      <c r="GP6" s="610"/>
      <c r="GQ6" s="611"/>
      <c r="GR6" s="383" t="str">
        <f>+KSC!C6</f>
        <v>VS344</v>
      </c>
      <c r="GS6" s="384" t="str">
        <f>+KSC!D6</f>
        <v>VS369</v>
      </c>
      <c r="GT6" s="681"/>
      <c r="GU6" s="684"/>
      <c r="GV6" s="114" t="str">
        <f>+Bel!AI6</f>
        <v>VS515</v>
      </c>
      <c r="GW6" s="610"/>
      <c r="GX6" s="611"/>
      <c r="GY6" s="114" t="str">
        <f>+Ita!AI6</f>
        <v>VS515</v>
      </c>
      <c r="GZ6" s="610"/>
      <c r="HA6" s="611"/>
      <c r="HB6" s="114" t="str">
        <f>+Ita!BF6</f>
        <v>VS515</v>
      </c>
      <c r="HC6" s="610"/>
      <c r="HD6" s="611"/>
      <c r="HE6" s="114" t="str">
        <f>+Pol!AE6</f>
        <v>VS515</v>
      </c>
      <c r="HF6" s="610"/>
      <c r="HG6" s="611"/>
      <c r="HH6" s="114" t="str">
        <f>+Mex!P6</f>
        <v>VS515</v>
      </c>
      <c r="HI6" s="610"/>
      <c r="HJ6" s="611"/>
      <c r="HK6" s="114" t="str">
        <f>+SIMS!K6</f>
        <v>VD387</v>
      </c>
      <c r="HL6" s="113" t="str">
        <f>+SIMS!L6</f>
        <v>VD424</v>
      </c>
      <c r="HM6" s="586"/>
      <c r="HN6" s="589"/>
      <c r="HO6" s="437" t="str">
        <f>+Bel!AL6</f>
        <v>VC181</v>
      </c>
      <c r="HP6" s="438" t="str">
        <f>+Bel!AM6</f>
        <v>VC182</v>
      </c>
      <c r="HQ6" s="642"/>
      <c r="HR6" s="643"/>
      <c r="HS6" s="437" t="str">
        <f>+Ita!AL6</f>
        <v>VC181</v>
      </c>
      <c r="HT6" s="438" t="str">
        <f>+Ita!AM6</f>
        <v>VC182</v>
      </c>
      <c r="HU6" s="642"/>
      <c r="HV6" s="643"/>
      <c r="HW6" s="114" t="str">
        <f>+Mex!S6</f>
        <v>VC181</v>
      </c>
      <c r="HX6" s="113" t="str">
        <f>+Mex!T6</f>
        <v>VC182</v>
      </c>
      <c r="HY6" s="610"/>
      <c r="HZ6" s="611"/>
      <c r="IA6" s="437" t="str">
        <f>+'Arg&amp;Braz'!C6</f>
        <v>VC181</v>
      </c>
      <c r="IB6" s="438" t="str">
        <f>+'Arg&amp;Braz'!D6</f>
        <v>VC182</v>
      </c>
      <c r="IC6" s="642"/>
      <c r="ID6" s="643"/>
      <c r="IE6" s="437" t="str">
        <f>+'Arg&amp;Braz'!Y6</f>
        <v>VC181</v>
      </c>
      <c r="IF6" s="438" t="str">
        <f>+'Arg&amp;Braz'!Z6</f>
        <v>VC182</v>
      </c>
      <c r="IG6" s="665"/>
      <c r="IH6" s="668"/>
      <c r="II6" s="437" t="str">
        <f>+Bel!AP6</f>
        <v>VC248</v>
      </c>
      <c r="IJ6" s="438" t="str">
        <f>+Bel!AQ6</f>
        <v>VC249</v>
      </c>
      <c r="IK6" s="642"/>
      <c r="IL6" s="643"/>
      <c r="IM6" s="437" t="str">
        <f>+Ita!AP6</f>
        <v>VC248</v>
      </c>
      <c r="IN6" s="438" t="str">
        <f>+Ita!AQ6</f>
        <v>VC249</v>
      </c>
      <c r="IO6" s="642"/>
      <c r="IP6" s="643"/>
      <c r="IQ6" s="114" t="str">
        <f>+Mex!W6</f>
        <v>VC248</v>
      </c>
      <c r="IR6" s="113" t="str">
        <f>+Mex!X6</f>
        <v>VC249</v>
      </c>
      <c r="IS6" s="610"/>
      <c r="IT6" s="611"/>
      <c r="IU6" s="437" t="str">
        <f>+'Arg&amp;Braz'!G6</f>
        <v>VC248</v>
      </c>
      <c r="IV6" s="438" t="str">
        <f>+'Arg&amp;Braz'!H6</f>
        <v>VC249</v>
      </c>
      <c r="IW6" s="642"/>
      <c r="IX6" s="643"/>
      <c r="IY6" s="437" t="str">
        <f>+'Arg&amp;Braz'!AC6</f>
        <v>VC248</v>
      </c>
      <c r="IZ6" s="438" t="str">
        <f>+'Arg&amp;Braz'!AD6</f>
        <v>VC249</v>
      </c>
      <c r="JA6" s="665"/>
      <c r="JB6" s="668"/>
      <c r="JC6" s="437" t="str">
        <f>+Bel!AT6</f>
        <v>VQ069A</v>
      </c>
      <c r="JD6" s="438" t="str">
        <f>+Bel!AU6</f>
        <v>VQ070A</v>
      </c>
      <c r="JE6" s="642"/>
      <c r="JF6" s="643"/>
      <c r="JG6" s="437" t="str">
        <f>+Ita!AT6</f>
        <v>VQ069A</v>
      </c>
      <c r="JH6" s="438" t="str">
        <f>+Ita!AU6</f>
        <v>VQ070A</v>
      </c>
      <c r="JI6" s="642"/>
      <c r="JJ6" s="643"/>
      <c r="JK6" s="114" t="str">
        <f>+Mex!AA6</f>
        <v>VQ069A</v>
      </c>
      <c r="JL6" s="113" t="str">
        <f>+Mex!AB6</f>
        <v>VQ070A</v>
      </c>
      <c r="JM6" s="610"/>
      <c r="JN6" s="611"/>
      <c r="JO6" s="437" t="str">
        <f>+'Arg&amp;Braz'!K6</f>
        <v>VQ069A</v>
      </c>
      <c r="JP6" s="438" t="str">
        <f>+'Arg&amp;Braz'!L6</f>
        <v>VQ070A</v>
      </c>
      <c r="JQ6" s="642"/>
      <c r="JR6" s="643"/>
      <c r="JS6" s="437" t="str">
        <f>+'Arg&amp;Braz'!AG6</f>
        <v>VQ069A</v>
      </c>
      <c r="JT6" s="438" t="str">
        <f>+'Arg&amp;Braz'!AH6</f>
        <v>VQ070A</v>
      </c>
      <c r="JU6" s="665"/>
      <c r="JV6" s="668"/>
      <c r="JW6" s="383" t="str">
        <f>+KSC!K6</f>
        <v>VS427</v>
      </c>
      <c r="JX6" s="384" t="str">
        <f>+KSC!L6</f>
        <v>VS463</v>
      </c>
      <c r="JY6" s="681"/>
      <c r="JZ6" s="684"/>
      <c r="KA6" s="114" t="str">
        <f>+Rus!P6</f>
        <v>VC391</v>
      </c>
      <c r="KB6" s="305" t="str">
        <f>+Rus!Q6</f>
        <v>VC392</v>
      </c>
      <c r="KC6" s="113" t="str">
        <f>+Rus!R6</f>
        <v>VC395</v>
      </c>
      <c r="KD6" s="610"/>
      <c r="KE6" s="611"/>
      <c r="KF6" s="114" t="str">
        <f>+Bel!AX6</f>
        <v>VZ192</v>
      </c>
      <c r="KG6" s="610"/>
      <c r="KH6" s="611"/>
      <c r="KI6" s="114" t="str">
        <f>+Ita!BI6</f>
        <v>VZ192</v>
      </c>
      <c r="KJ6" s="610"/>
      <c r="KK6" s="611"/>
      <c r="KL6" s="114" t="str">
        <f>+Pol!AH6</f>
        <v>VZ192</v>
      </c>
      <c r="KM6" s="610"/>
      <c r="KN6" s="611"/>
      <c r="KO6" s="114" t="str">
        <f>+Mex!AK6</f>
        <v>VZ192</v>
      </c>
      <c r="KP6" s="610"/>
      <c r="KQ6" s="611"/>
      <c r="KR6" s="114" t="str">
        <f>+'Arg&amp;Braz'!AK6</f>
        <v>VZ192</v>
      </c>
      <c r="KS6" s="610"/>
      <c r="KT6" s="611"/>
      <c r="KU6" s="114" t="str">
        <f>+Ita!BL6</f>
        <v>VZ275</v>
      </c>
      <c r="KV6" s="305" t="str">
        <f>+Ita!BM6</f>
        <v>VZ276</v>
      </c>
      <c r="KW6" s="113" t="str">
        <f>+Ita!BN6</f>
        <v>VZ280</v>
      </c>
      <c r="KX6" s="586"/>
      <c r="KY6" s="589"/>
      <c r="KZ6" s="114" t="str">
        <f>+Mex!AN6</f>
        <v>VZ275</v>
      </c>
      <c r="LA6" s="305" t="str">
        <f>+Mex!AO6</f>
        <v>VZ276</v>
      </c>
      <c r="LB6" s="113" t="str">
        <f>+Mex!AP6</f>
        <v>VZ280</v>
      </c>
      <c r="LC6" s="586"/>
      <c r="LD6" s="589"/>
      <c r="LE6" s="114" t="str">
        <f>+'Arg&amp;Braz'!O6</f>
        <v>VZ275</v>
      </c>
      <c r="LF6" s="305" t="str">
        <f>+'Arg&amp;Braz'!P6</f>
        <v>VZ276</v>
      </c>
      <c r="LG6" s="113" t="str">
        <f>+'Arg&amp;Braz'!Q6</f>
        <v>VZ280</v>
      </c>
      <c r="LH6" s="586"/>
      <c r="LI6" s="589"/>
      <c r="LJ6" s="114" t="str">
        <f>+'Arg&amp;Braz'!AN6</f>
        <v>VZ275</v>
      </c>
      <c r="LK6" s="305" t="str">
        <f>+'Arg&amp;Braz'!AO6</f>
        <v>VZ276</v>
      </c>
      <c r="LL6" s="113" t="str">
        <f>+'Arg&amp;Braz'!AP6</f>
        <v>VZ280</v>
      </c>
      <c r="LM6" s="586"/>
      <c r="LN6" s="589"/>
      <c r="LO6" s="555" t="str">
        <f>+Bel!BA6</f>
        <v>VZ164</v>
      </c>
      <c r="LP6" s="113" t="str">
        <f>+Bel!BB6</f>
        <v>VZ171</v>
      </c>
      <c r="LQ6" s="305" t="str">
        <f>+Bel!BC6</f>
        <v>VZ172</v>
      </c>
      <c r="LR6" s="610"/>
      <c r="LS6" s="611"/>
      <c r="LT6" s="114" t="str">
        <f>+Ita!BQ6</f>
        <v>VZ164</v>
      </c>
      <c r="LU6" s="305" t="str">
        <f>+Ita!BR6</f>
        <v>VZ171</v>
      </c>
      <c r="LV6" s="113" t="str">
        <f>+Ita!BS6</f>
        <v>VZ172</v>
      </c>
      <c r="LW6" s="586"/>
      <c r="LX6" s="589"/>
      <c r="LY6" s="114" t="str">
        <f>+Ita!BV6</f>
        <v>VZ164</v>
      </c>
      <c r="LZ6" s="305" t="str">
        <f>+Ita!BW6</f>
        <v>VZ171</v>
      </c>
      <c r="MA6" s="113" t="str">
        <f>+Ita!BX6</f>
        <v>VZ172</v>
      </c>
      <c r="MB6" s="586"/>
      <c r="MC6" s="589"/>
      <c r="MD6" s="114" t="str">
        <f>+Pol!AK6</f>
        <v>VZ164</v>
      </c>
      <c r="ME6" s="305" t="str">
        <f>+Pol!AL6</f>
        <v>VZ171</v>
      </c>
      <c r="MF6" s="113" t="str">
        <f>+Pol!AM6</f>
        <v>VZ172</v>
      </c>
      <c r="MG6" s="586"/>
      <c r="MH6" s="589"/>
      <c r="MI6" s="114" t="str">
        <f>+Rus!U6</f>
        <v>VZ164</v>
      </c>
      <c r="MJ6" s="305" t="str">
        <f>+Rus!V6</f>
        <v>VZ171</v>
      </c>
      <c r="MK6" s="113" t="str">
        <f>+Rus!W6</f>
        <v>VZ172</v>
      </c>
      <c r="ML6" s="610"/>
      <c r="MM6" s="611"/>
      <c r="MN6" s="114" t="str">
        <f>+Mex!AS6</f>
        <v>VZ164</v>
      </c>
      <c r="MO6" s="305" t="str">
        <f>+Mex!AT6</f>
        <v>VZ171</v>
      </c>
      <c r="MP6" s="113" t="str">
        <f>+Mex!AU6</f>
        <v>VZ172</v>
      </c>
      <c r="MQ6" s="586"/>
      <c r="MR6" s="589"/>
      <c r="MS6" s="114" t="str">
        <f>+'Arg&amp;Braz'!T6</f>
        <v>VZ164</v>
      </c>
      <c r="MT6" s="305" t="str">
        <f>+'Arg&amp;Braz'!U6</f>
        <v>VZ171</v>
      </c>
      <c r="MU6" s="113" t="str">
        <f>+'Arg&amp;Braz'!V6</f>
        <v>VZ172</v>
      </c>
      <c r="MV6" s="586"/>
      <c r="MW6" s="589"/>
      <c r="MX6" s="114" t="str">
        <f>Bel!BF6</f>
        <v>VC297</v>
      </c>
      <c r="MY6" s="610"/>
      <c r="MZ6" s="611"/>
      <c r="NA6" s="114" t="str">
        <f>Ita!CA6</f>
        <v>VC297</v>
      </c>
      <c r="NB6" s="610"/>
      <c r="NC6" s="611"/>
    </row>
    <row r="7" spans="1:367" s="11" customFormat="1" ht="24.75" customHeight="1">
      <c r="A7" s="718"/>
      <c r="B7" s="720"/>
      <c r="C7" s="722"/>
      <c r="D7" s="722"/>
      <c r="E7" s="722"/>
      <c r="F7" s="722"/>
      <c r="G7" s="724"/>
      <c r="H7" s="726"/>
      <c r="I7" s="705"/>
      <c r="J7" s="707"/>
      <c r="K7" s="728"/>
      <c r="L7" s="730"/>
      <c r="M7" s="732"/>
      <c r="N7" s="734"/>
      <c r="O7" s="736"/>
      <c r="P7" s="738"/>
      <c r="Q7" s="697"/>
      <c r="R7" s="698"/>
      <c r="S7" s="699"/>
      <c r="T7" s="700"/>
      <c r="U7" s="299"/>
      <c r="V7" s="162" t="s">
        <v>25</v>
      </c>
      <c r="W7" s="673">
        <f>+Bel!C7</f>
        <v>5500043960</v>
      </c>
      <c r="X7" s="674">
        <f>+Bel!D7</f>
        <v>0</v>
      </c>
      <c r="Y7" s="610"/>
      <c r="Z7" s="611"/>
      <c r="AA7" s="591">
        <f>+Ita!C7</f>
        <v>5500043959</v>
      </c>
      <c r="AB7" s="593">
        <f>+Ita!D7</f>
        <v>0</v>
      </c>
      <c r="AC7" s="586"/>
      <c r="AD7" s="589"/>
      <c r="AE7" s="673">
        <f>+Pol!C7</f>
        <v>5500043961</v>
      </c>
      <c r="AF7" s="674">
        <f>+Pol!D7</f>
        <v>0</v>
      </c>
      <c r="AG7" s="610"/>
      <c r="AH7" s="589"/>
      <c r="AI7" s="673">
        <f>+Mex!C7</f>
        <v>0</v>
      </c>
      <c r="AJ7" s="674"/>
      <c r="AK7" s="610"/>
      <c r="AL7" s="611"/>
      <c r="AM7" s="686">
        <f>+SIMS!C7</f>
        <v>5500042026</v>
      </c>
      <c r="AN7" s="687"/>
      <c r="AO7" s="681"/>
      <c r="AP7" s="684"/>
      <c r="AQ7" s="686">
        <f>+KSC!G7</f>
        <v>0</v>
      </c>
      <c r="AR7" s="687"/>
      <c r="AS7" s="681"/>
      <c r="AT7" s="684"/>
      <c r="AU7" s="686">
        <f>+SIMS!G7</f>
        <v>5500042026</v>
      </c>
      <c r="AV7" s="687"/>
      <c r="AW7" s="681"/>
      <c r="AX7" s="684"/>
      <c r="AY7" s="673">
        <f>+Bel!G7</f>
        <v>5500043323</v>
      </c>
      <c r="AZ7" s="593"/>
      <c r="BA7" s="674"/>
      <c r="BB7" s="610"/>
      <c r="BC7" s="611"/>
      <c r="BD7" s="673">
        <f>+Ita!G7</f>
        <v>5500043322</v>
      </c>
      <c r="BE7" s="593"/>
      <c r="BF7" s="674"/>
      <c r="BG7" s="610"/>
      <c r="BH7" s="611"/>
      <c r="BI7" s="673">
        <f>+Ita!AX7</f>
        <v>5500043322</v>
      </c>
      <c r="BJ7" s="593"/>
      <c r="BK7" s="674"/>
      <c r="BL7" s="610"/>
      <c r="BM7" s="611"/>
      <c r="BN7" s="673">
        <f>+Pol!G7</f>
        <v>5500043324</v>
      </c>
      <c r="BO7" s="593"/>
      <c r="BP7" s="674"/>
      <c r="BQ7" s="610"/>
      <c r="BR7" s="611"/>
      <c r="BS7" s="673">
        <f>+Mex!G7</f>
        <v>0</v>
      </c>
      <c r="BT7" s="593"/>
      <c r="BU7" s="674"/>
      <c r="BV7" s="610"/>
      <c r="BW7" s="611"/>
      <c r="BX7" s="591">
        <f>+VIE!C7</f>
        <v>0</v>
      </c>
      <c r="BY7" s="593">
        <f>+VIE!D7</f>
        <v>0</v>
      </c>
      <c r="BZ7" s="610"/>
      <c r="CA7" s="611"/>
      <c r="CB7" s="591">
        <f>+SIMS!AC7</f>
        <v>0</v>
      </c>
      <c r="CC7" s="592"/>
      <c r="CD7" s="593"/>
      <c r="CE7" s="610"/>
      <c r="CF7" s="611"/>
      <c r="CG7" s="673">
        <f>+Bel!L7</f>
        <v>0</v>
      </c>
      <c r="CH7" s="674"/>
      <c r="CI7" s="610"/>
      <c r="CJ7" s="611"/>
      <c r="CK7" s="673">
        <f>+Ita!L7</f>
        <v>0</v>
      </c>
      <c r="CL7" s="674"/>
      <c r="CM7" s="610"/>
      <c r="CN7" s="611"/>
      <c r="CO7" s="591">
        <f>+Mex!L7</f>
        <v>0</v>
      </c>
      <c r="CP7" s="593"/>
      <c r="CQ7" s="610"/>
      <c r="CR7" s="611"/>
      <c r="CS7" s="591">
        <f>+SIMS!Y7</f>
        <v>0</v>
      </c>
      <c r="CT7" s="593"/>
      <c r="CU7" s="610"/>
      <c r="CV7" s="611"/>
      <c r="CW7" s="591">
        <f>+VIE!M7</f>
        <v>0</v>
      </c>
      <c r="CX7" s="593"/>
      <c r="CY7" s="610"/>
      <c r="CZ7" s="611"/>
      <c r="DA7" s="324">
        <f>+Ita!BC7</f>
        <v>0</v>
      </c>
      <c r="DB7" s="610"/>
      <c r="DC7" s="611"/>
      <c r="DD7" s="324">
        <f>+Bel!P7</f>
        <v>0</v>
      </c>
      <c r="DE7" s="610"/>
      <c r="DF7" s="611"/>
      <c r="DG7" s="324">
        <f>+Ita!P7</f>
        <v>5500043322</v>
      </c>
      <c r="DH7" s="610"/>
      <c r="DI7" s="611"/>
      <c r="DJ7" s="324">
        <f>+Pol!L7</f>
        <v>0</v>
      </c>
      <c r="DK7" s="610"/>
      <c r="DL7" s="611"/>
      <c r="DM7" s="324">
        <f>+Rus!C7</f>
        <v>0</v>
      </c>
      <c r="DN7" s="747"/>
      <c r="DO7" s="748"/>
      <c r="DP7" s="591">
        <f>+Bel!S7</f>
        <v>0</v>
      </c>
      <c r="DQ7" s="592">
        <f>+Bel!T7</f>
        <v>0</v>
      </c>
      <c r="DR7" s="592">
        <f>+Bel!U7</f>
        <v>0</v>
      </c>
      <c r="DS7" s="592">
        <f>+Bel!V7</f>
        <v>0</v>
      </c>
      <c r="DT7" s="610"/>
      <c r="DU7" s="611"/>
      <c r="DV7" s="591">
        <f>+Ita!S7</f>
        <v>0</v>
      </c>
      <c r="DW7" s="592">
        <f>+Ita!T7</f>
        <v>0</v>
      </c>
      <c r="DX7" s="592">
        <f>+Ita!U7</f>
        <v>0</v>
      </c>
      <c r="DY7" s="593">
        <f>+Ita!V7</f>
        <v>0</v>
      </c>
      <c r="DZ7" s="586"/>
      <c r="EA7" s="589"/>
      <c r="EB7" s="591">
        <f>+Pol!O7</f>
        <v>0</v>
      </c>
      <c r="EC7" s="592">
        <f>+Pol!P7</f>
        <v>0</v>
      </c>
      <c r="ED7" s="592">
        <f>+Pol!Q7</f>
        <v>0</v>
      </c>
      <c r="EE7" s="592">
        <f>+Pol!R7</f>
        <v>0</v>
      </c>
      <c r="EF7" s="610"/>
      <c r="EG7" s="611"/>
      <c r="EH7" s="591">
        <f>+Rus!J7</f>
        <v>0</v>
      </c>
      <c r="EI7" s="592"/>
      <c r="EJ7" s="592"/>
      <c r="EK7" s="593"/>
      <c r="EL7" s="610"/>
      <c r="EM7" s="611"/>
      <c r="EN7" s="591">
        <f>+Mex!AE7</f>
        <v>0</v>
      </c>
      <c r="EO7" s="592"/>
      <c r="EP7" s="592"/>
      <c r="EQ7" s="593"/>
      <c r="ER7" s="610"/>
      <c r="ES7" s="611"/>
      <c r="ET7" s="591">
        <f>+VIE!G7</f>
        <v>0</v>
      </c>
      <c r="EU7" s="592">
        <f>+VIE!H7</f>
        <v>0</v>
      </c>
      <c r="EV7" s="592">
        <f>+VIE!I7</f>
        <v>0</v>
      </c>
      <c r="EW7" s="593">
        <f>+VIE!J7</f>
        <v>0</v>
      </c>
      <c r="EX7" s="610"/>
      <c r="EY7" s="611"/>
      <c r="EZ7" s="673">
        <f>+Bel!Y7</f>
        <v>0</v>
      </c>
      <c r="FA7" s="674">
        <f>+Bel!Z7</f>
        <v>0</v>
      </c>
      <c r="FB7" s="610"/>
      <c r="FC7" s="611"/>
      <c r="FD7" s="591">
        <f>+Ita!Y7</f>
        <v>5500043322</v>
      </c>
      <c r="FE7" s="593"/>
      <c r="FF7" s="610"/>
      <c r="FG7" s="611"/>
      <c r="FH7" s="673">
        <f>+Pol!U7</f>
        <v>0</v>
      </c>
      <c r="FI7" s="674">
        <f>+Pol!V7</f>
        <v>0</v>
      </c>
      <c r="FJ7" s="610"/>
      <c r="FK7" s="611"/>
      <c r="FL7" s="673">
        <f>+Rus!F7</f>
        <v>0</v>
      </c>
      <c r="FM7" s="674">
        <f>+Rus!G7</f>
        <v>0</v>
      </c>
      <c r="FN7" s="610"/>
      <c r="FO7" s="611"/>
      <c r="FP7" s="591">
        <f>+SIMS!O7</f>
        <v>0</v>
      </c>
      <c r="FQ7" s="593"/>
      <c r="FR7" s="610"/>
      <c r="FS7" s="611"/>
      <c r="FT7" s="591">
        <f>+Bel!AC7</f>
        <v>0</v>
      </c>
      <c r="FU7" s="592">
        <f>+Bel!AD7</f>
        <v>0</v>
      </c>
      <c r="FV7" s="592">
        <f>+Bel!AE7</f>
        <v>0</v>
      </c>
      <c r="FW7" s="592">
        <f>+Bel!AF7</f>
        <v>0</v>
      </c>
      <c r="FX7" s="610"/>
      <c r="FY7" s="611"/>
      <c r="FZ7" s="591">
        <f>+Ita!AC7</f>
        <v>0</v>
      </c>
      <c r="GA7" s="592">
        <f>+Ita!AD7</f>
        <v>0</v>
      </c>
      <c r="GB7" s="592">
        <f>+Ita!AE7</f>
        <v>0</v>
      </c>
      <c r="GC7" s="592">
        <f>+Ita!AF7</f>
        <v>0</v>
      </c>
      <c r="GD7" s="610"/>
      <c r="GE7" s="611"/>
      <c r="GF7" s="591">
        <f>+Pol!Y7</f>
        <v>0</v>
      </c>
      <c r="GG7" s="592">
        <f>+Pol!Z7</f>
        <v>0</v>
      </c>
      <c r="GH7" s="592">
        <f>+Pol!AA7</f>
        <v>0</v>
      </c>
      <c r="GI7" s="592">
        <f>+Pol!AB7</f>
        <v>0</v>
      </c>
      <c r="GJ7" s="610"/>
      <c r="GK7" s="611"/>
      <c r="GL7" s="591">
        <f>+SIMS!S7</f>
        <v>0</v>
      </c>
      <c r="GM7" s="592"/>
      <c r="GN7" s="592"/>
      <c r="GO7" s="593"/>
      <c r="GP7" s="610"/>
      <c r="GQ7" s="611"/>
      <c r="GR7" s="686">
        <f>+KSC!C7</f>
        <v>0</v>
      </c>
      <c r="GS7" s="687"/>
      <c r="GT7" s="681"/>
      <c r="GU7" s="684"/>
      <c r="GV7" s="324">
        <f>+Bel!AI7</f>
        <v>0</v>
      </c>
      <c r="GW7" s="610"/>
      <c r="GX7" s="611"/>
      <c r="GY7" s="324">
        <f>+Ita!AI7</f>
        <v>0</v>
      </c>
      <c r="GZ7" s="610"/>
      <c r="HA7" s="611"/>
      <c r="HB7" s="324">
        <f>+Ita!BF7</f>
        <v>0</v>
      </c>
      <c r="HC7" s="610"/>
      <c r="HD7" s="611"/>
      <c r="HE7" s="324">
        <f>+Pol!AE7</f>
        <v>0</v>
      </c>
      <c r="HF7" s="610"/>
      <c r="HG7" s="611"/>
      <c r="HH7" s="324">
        <f>+Mex!P7</f>
        <v>0</v>
      </c>
      <c r="HI7" s="610"/>
      <c r="HJ7" s="611"/>
      <c r="HK7" s="758">
        <f>+SIMS!K7</f>
        <v>0</v>
      </c>
      <c r="HL7" s="759"/>
      <c r="HM7" s="586"/>
      <c r="HN7" s="589"/>
      <c r="HO7" s="644">
        <f>+Bel!AL7</f>
        <v>0</v>
      </c>
      <c r="HP7" s="645"/>
      <c r="HQ7" s="642"/>
      <c r="HR7" s="643"/>
      <c r="HS7" s="644">
        <f>+Ita!AL7</f>
        <v>5500043980</v>
      </c>
      <c r="HT7" s="645"/>
      <c r="HU7" s="642"/>
      <c r="HV7" s="643"/>
      <c r="HW7" s="591">
        <f>+Mex!S7</f>
        <v>0</v>
      </c>
      <c r="HX7" s="593"/>
      <c r="HY7" s="610"/>
      <c r="HZ7" s="611"/>
      <c r="IA7" s="644">
        <f>+'Arg&amp;Braz'!C7</f>
        <v>0</v>
      </c>
      <c r="IB7" s="645"/>
      <c r="IC7" s="642"/>
      <c r="ID7" s="643"/>
      <c r="IE7" s="644">
        <f>+'Arg&amp;Braz'!Y7</f>
        <v>0</v>
      </c>
      <c r="IF7" s="645"/>
      <c r="IG7" s="665"/>
      <c r="IH7" s="668"/>
      <c r="II7" s="644">
        <f>+Bel!AP7</f>
        <v>0</v>
      </c>
      <c r="IJ7" s="645"/>
      <c r="IK7" s="642"/>
      <c r="IL7" s="643"/>
      <c r="IM7" s="644">
        <f>+Ita!AP7</f>
        <v>5500043981</v>
      </c>
      <c r="IN7" s="645"/>
      <c r="IO7" s="642"/>
      <c r="IP7" s="643"/>
      <c r="IQ7" s="591">
        <f>+Mex!W7</f>
        <v>0</v>
      </c>
      <c r="IR7" s="593"/>
      <c r="IS7" s="610"/>
      <c r="IT7" s="611"/>
      <c r="IU7" s="644">
        <f>+'Arg&amp;Braz'!G7</f>
        <v>0</v>
      </c>
      <c r="IV7" s="645"/>
      <c r="IW7" s="642"/>
      <c r="IX7" s="643"/>
      <c r="IY7" s="644">
        <f>+'Arg&amp;Braz'!AC7</f>
        <v>0</v>
      </c>
      <c r="IZ7" s="645"/>
      <c r="JA7" s="665"/>
      <c r="JB7" s="668"/>
      <c r="JC7" s="644">
        <f>+Bel!AT7</f>
        <v>0</v>
      </c>
      <c r="JD7" s="645"/>
      <c r="JE7" s="642"/>
      <c r="JF7" s="643"/>
      <c r="JG7" s="644">
        <f>+Ita!AT7</f>
        <v>5500043982</v>
      </c>
      <c r="JH7" s="645"/>
      <c r="JI7" s="642"/>
      <c r="JJ7" s="643"/>
      <c r="JK7" s="591">
        <f>+Mex!AA7</f>
        <v>0</v>
      </c>
      <c r="JL7" s="593"/>
      <c r="JM7" s="610"/>
      <c r="JN7" s="611"/>
      <c r="JO7" s="644">
        <f>+'Arg&amp;Braz'!K7</f>
        <v>0</v>
      </c>
      <c r="JP7" s="645"/>
      <c r="JQ7" s="642"/>
      <c r="JR7" s="643"/>
      <c r="JS7" s="644">
        <f>+'Arg&amp;Braz'!AG7</f>
        <v>0</v>
      </c>
      <c r="JT7" s="645"/>
      <c r="JU7" s="665"/>
      <c r="JV7" s="668"/>
      <c r="JW7" s="686">
        <f>+KSC!K7</f>
        <v>0</v>
      </c>
      <c r="JX7" s="687"/>
      <c r="JY7" s="681"/>
      <c r="JZ7" s="684"/>
      <c r="KA7" s="591">
        <f>+Rus!P7</f>
        <v>0</v>
      </c>
      <c r="KB7" s="592"/>
      <c r="KC7" s="593"/>
      <c r="KD7" s="610"/>
      <c r="KE7" s="611"/>
      <c r="KF7" s="324">
        <f>+Bel!AX7</f>
        <v>0</v>
      </c>
      <c r="KG7" s="610"/>
      <c r="KH7" s="611"/>
      <c r="KI7" s="324">
        <f>+Ita!BI7</f>
        <v>0</v>
      </c>
      <c r="KJ7" s="610"/>
      <c r="KK7" s="611"/>
      <c r="KL7" s="324">
        <f>+Pol!AH7</f>
        <v>0</v>
      </c>
      <c r="KM7" s="610"/>
      <c r="KN7" s="611"/>
      <c r="KO7" s="324">
        <f>+Mex!AK7</f>
        <v>0</v>
      </c>
      <c r="KP7" s="610"/>
      <c r="KQ7" s="611"/>
      <c r="KR7" s="324">
        <f>+'Arg&amp;Braz'!AK7</f>
        <v>0</v>
      </c>
      <c r="KS7" s="610"/>
      <c r="KT7" s="611"/>
      <c r="KU7" s="591"/>
      <c r="KV7" s="592"/>
      <c r="KW7" s="593"/>
      <c r="KX7" s="586"/>
      <c r="KY7" s="589"/>
      <c r="KZ7" s="591"/>
      <c r="LA7" s="592"/>
      <c r="LB7" s="593"/>
      <c r="LC7" s="586"/>
      <c r="LD7" s="589"/>
      <c r="LE7" s="591"/>
      <c r="LF7" s="592"/>
      <c r="LG7" s="593"/>
      <c r="LH7" s="586"/>
      <c r="LI7" s="589"/>
      <c r="LJ7" s="591"/>
      <c r="LK7" s="592"/>
      <c r="LL7" s="593"/>
      <c r="LM7" s="586"/>
      <c r="LN7" s="589"/>
      <c r="LO7" s="591"/>
      <c r="LP7" s="592"/>
      <c r="LQ7" s="593"/>
      <c r="LR7" s="610"/>
      <c r="LS7" s="611"/>
      <c r="LT7" s="591"/>
      <c r="LU7" s="592"/>
      <c r="LV7" s="593"/>
      <c r="LW7" s="586"/>
      <c r="LX7" s="589"/>
      <c r="LY7" s="591"/>
      <c r="LZ7" s="592"/>
      <c r="MA7" s="593"/>
      <c r="MB7" s="586"/>
      <c r="MC7" s="589"/>
      <c r="MD7" s="591"/>
      <c r="ME7" s="592"/>
      <c r="MF7" s="593"/>
      <c r="MG7" s="586"/>
      <c r="MH7" s="589"/>
      <c r="MI7" s="591"/>
      <c r="MJ7" s="592"/>
      <c r="MK7" s="593"/>
      <c r="ML7" s="610"/>
      <c r="MM7" s="611"/>
      <c r="MN7" s="591"/>
      <c r="MO7" s="592"/>
      <c r="MP7" s="593"/>
      <c r="MQ7" s="586"/>
      <c r="MR7" s="589"/>
      <c r="MS7" s="591"/>
      <c r="MT7" s="592"/>
      <c r="MU7" s="593"/>
      <c r="MV7" s="586"/>
      <c r="MW7" s="589"/>
      <c r="MX7" s="324"/>
      <c r="MY7" s="610"/>
      <c r="MZ7" s="611"/>
      <c r="NA7" s="324"/>
      <c r="NB7" s="610"/>
      <c r="NC7" s="611"/>
    </row>
    <row r="8" spans="1:367" ht="24.75" customHeight="1">
      <c r="A8" s="718"/>
      <c r="B8" s="720"/>
      <c r="C8" s="722"/>
      <c r="D8" s="722"/>
      <c r="E8" s="722"/>
      <c r="F8" s="722"/>
      <c r="G8" s="724"/>
      <c r="H8" s="726"/>
      <c r="I8" s="705"/>
      <c r="J8" s="707"/>
      <c r="K8" s="728"/>
      <c r="L8" s="730"/>
      <c r="M8" s="732"/>
      <c r="N8" s="734"/>
      <c r="O8" s="736"/>
      <c r="P8" s="738"/>
      <c r="Q8" s="697"/>
      <c r="R8" s="698"/>
      <c r="S8" s="699"/>
      <c r="T8" s="700"/>
      <c r="U8" s="299"/>
      <c r="V8" s="23" t="s">
        <v>26</v>
      </c>
      <c r="W8" s="117">
        <f>+Bel!C8</f>
        <v>79054756</v>
      </c>
      <c r="X8" s="118">
        <f>+Bel!D8</f>
        <v>79054760</v>
      </c>
      <c r="Y8" s="610"/>
      <c r="Z8" s="611"/>
      <c r="AA8" s="117">
        <f>+Ita!C8</f>
        <v>79054756</v>
      </c>
      <c r="AB8" s="118">
        <f>+Ita!D8</f>
        <v>79054760</v>
      </c>
      <c r="AC8" s="586"/>
      <c r="AD8" s="589"/>
      <c r="AE8" s="117">
        <f>+Pol!C8</f>
        <v>79054756</v>
      </c>
      <c r="AF8" s="118">
        <f>+Pol!D8</f>
        <v>79054760</v>
      </c>
      <c r="AG8" s="610"/>
      <c r="AH8" s="589"/>
      <c r="AI8" s="117">
        <f>+Mex!C8</f>
        <v>79054757</v>
      </c>
      <c r="AJ8" s="118">
        <f>+Mex!D8</f>
        <v>79054871</v>
      </c>
      <c r="AK8" s="610"/>
      <c r="AL8" s="611"/>
      <c r="AM8" s="253">
        <f>+SIMS!C8</f>
        <v>79055630</v>
      </c>
      <c r="AN8" s="254">
        <f>+SIMS!D8</f>
        <v>79055846</v>
      </c>
      <c r="AO8" s="681"/>
      <c r="AP8" s="684"/>
      <c r="AQ8" s="253">
        <f>+KSC!G8</f>
        <v>79055627</v>
      </c>
      <c r="AR8" s="254">
        <f>+KSC!H8</f>
        <v>79055843</v>
      </c>
      <c r="AS8" s="681"/>
      <c r="AT8" s="684"/>
      <c r="AU8" s="253">
        <f>+SIMS!G8</f>
        <v>79055428</v>
      </c>
      <c r="AV8" s="254">
        <f>+SIMS!H8</f>
        <v>79055429</v>
      </c>
      <c r="AW8" s="681"/>
      <c r="AX8" s="684"/>
      <c r="AY8" s="117">
        <f>+Bel!G8</f>
        <v>79057042</v>
      </c>
      <c r="AZ8" s="308">
        <f>+Bel!H8</f>
        <v>79057038</v>
      </c>
      <c r="BA8" s="118">
        <f>+Bel!I8</f>
        <v>79057040</v>
      </c>
      <c r="BB8" s="610"/>
      <c r="BC8" s="611"/>
      <c r="BD8" s="117">
        <f>+Ita!G8</f>
        <v>79057042</v>
      </c>
      <c r="BE8" s="308">
        <f>+Ita!H8</f>
        <v>79057038</v>
      </c>
      <c r="BF8" s="118">
        <f>+Ita!I8</f>
        <v>79057040</v>
      </c>
      <c r="BG8" s="610"/>
      <c r="BH8" s="611"/>
      <c r="BI8" s="117">
        <f>+Ita!AX8</f>
        <v>79057043</v>
      </c>
      <c r="BJ8" s="308">
        <f>+Ita!AY8</f>
        <v>79057039</v>
      </c>
      <c r="BK8" s="118">
        <f>+Ita!AZ8</f>
        <v>79057041</v>
      </c>
      <c r="BL8" s="610"/>
      <c r="BM8" s="611"/>
      <c r="BN8" s="117">
        <f>+Pol!G8</f>
        <v>79057042</v>
      </c>
      <c r="BO8" s="308">
        <f>+Pol!H8</f>
        <v>79057038</v>
      </c>
      <c r="BP8" s="118">
        <f>+Pol!I8</f>
        <v>79057040</v>
      </c>
      <c r="BQ8" s="610"/>
      <c r="BR8" s="611"/>
      <c r="BS8" s="117">
        <f>+Mex!G8</f>
        <v>79057113</v>
      </c>
      <c r="BT8" s="308">
        <f>+Mex!H8</f>
        <v>79057111</v>
      </c>
      <c r="BU8" s="118">
        <f>+Mex!I8</f>
        <v>79057112</v>
      </c>
      <c r="BV8" s="610"/>
      <c r="BW8" s="611"/>
      <c r="BX8" s="117">
        <f>+VIE!C8</f>
        <v>79059525</v>
      </c>
      <c r="BY8" s="308">
        <f>+VIE!D8</f>
        <v>79059552</v>
      </c>
      <c r="BZ8" s="610"/>
      <c r="CA8" s="611"/>
      <c r="CB8" s="117">
        <f>+SIMS!AC8</f>
        <v>79056837</v>
      </c>
      <c r="CC8" s="308">
        <f>+SIMS!AD8</f>
        <v>79056835</v>
      </c>
      <c r="CD8" s="118">
        <f>+SIMS!AE8</f>
        <v>79056836</v>
      </c>
      <c r="CE8" s="610"/>
      <c r="CF8" s="611"/>
      <c r="CG8" s="117">
        <f>+Bel!L8</f>
        <v>79054598</v>
      </c>
      <c r="CH8" s="118">
        <f>+Bel!M8</f>
        <v>79054568</v>
      </c>
      <c r="CI8" s="610"/>
      <c r="CJ8" s="611"/>
      <c r="CK8" s="117">
        <f>+Ita!L8</f>
        <v>79054598</v>
      </c>
      <c r="CL8" s="118">
        <f>+Ita!M8</f>
        <v>79054568</v>
      </c>
      <c r="CM8" s="610"/>
      <c r="CN8" s="611"/>
      <c r="CO8" s="117">
        <f>+Mex!L8</f>
        <v>79054602</v>
      </c>
      <c r="CP8" s="118">
        <f>+Mex!M8</f>
        <v>79054572</v>
      </c>
      <c r="CQ8" s="610"/>
      <c r="CR8" s="611"/>
      <c r="CS8" s="117">
        <f>+SIMS!Y8</f>
        <v>79054600</v>
      </c>
      <c r="CT8" s="118">
        <f>+SIMS!Z8</f>
        <v>79054570</v>
      </c>
      <c r="CU8" s="610"/>
      <c r="CV8" s="611"/>
      <c r="CW8" s="117">
        <f>+VIE!M8</f>
        <v>79064463</v>
      </c>
      <c r="CX8" s="118">
        <f>+VIE!N8</f>
        <v>79064469</v>
      </c>
      <c r="CY8" s="610"/>
      <c r="CZ8" s="611"/>
      <c r="DA8" s="117">
        <f>+Ita!BC8</f>
        <v>79058362</v>
      </c>
      <c r="DB8" s="610"/>
      <c r="DC8" s="611"/>
      <c r="DD8" s="117">
        <f>+Bel!P8</f>
        <v>79056987</v>
      </c>
      <c r="DE8" s="610"/>
      <c r="DF8" s="611"/>
      <c r="DG8" s="117">
        <f>+Ita!P8</f>
        <v>79056987</v>
      </c>
      <c r="DH8" s="610"/>
      <c r="DI8" s="611"/>
      <c r="DJ8" s="117">
        <f>+Pol!L8</f>
        <v>79056987</v>
      </c>
      <c r="DK8" s="610"/>
      <c r="DL8" s="611"/>
      <c r="DM8" s="117">
        <f>+Rus!C8</f>
        <v>79056987</v>
      </c>
      <c r="DN8" s="747"/>
      <c r="DO8" s="748"/>
      <c r="DP8" s="117">
        <f>+Bel!S8</f>
        <v>79057475</v>
      </c>
      <c r="DQ8" s="118">
        <f>+Bel!T8</f>
        <v>79057476</v>
      </c>
      <c r="DR8" s="118">
        <f>+Bel!U8</f>
        <v>79057473</v>
      </c>
      <c r="DS8" s="118">
        <f>+Bel!V8</f>
        <v>79057467</v>
      </c>
      <c r="DT8" s="610"/>
      <c r="DU8" s="611"/>
      <c r="DV8" s="117">
        <f>+Ita!S8</f>
        <v>79057475</v>
      </c>
      <c r="DW8" s="118">
        <f>+Ita!T8</f>
        <v>79057476</v>
      </c>
      <c r="DX8" s="118">
        <f>+Ita!U8</f>
        <v>79057473</v>
      </c>
      <c r="DY8" s="118">
        <f>+Ita!V8</f>
        <v>79057467</v>
      </c>
      <c r="DZ8" s="586"/>
      <c r="EA8" s="589"/>
      <c r="EB8" s="117">
        <f>+Pol!O8</f>
        <v>79057475</v>
      </c>
      <c r="EC8" s="118">
        <f>+Pol!P8</f>
        <v>79057476</v>
      </c>
      <c r="ED8" s="118">
        <f>+Pol!Q8</f>
        <v>79057473</v>
      </c>
      <c r="EE8" s="118">
        <f>+Pol!R8</f>
        <v>79057467</v>
      </c>
      <c r="EF8" s="610"/>
      <c r="EG8" s="611"/>
      <c r="EH8" s="117">
        <f>+Rus!J8</f>
        <v>79057475</v>
      </c>
      <c r="EI8" s="118">
        <f>+Rus!K8</f>
        <v>79057476</v>
      </c>
      <c r="EJ8" s="118">
        <f>+Rus!L8</f>
        <v>79057473</v>
      </c>
      <c r="EK8" s="118">
        <f>+Rus!M8</f>
        <v>79057467</v>
      </c>
      <c r="EL8" s="610"/>
      <c r="EM8" s="611"/>
      <c r="EN8" s="117">
        <f>+Mex!AE8</f>
        <v>79057475</v>
      </c>
      <c r="EO8" s="118">
        <f>+Mex!AF8</f>
        <v>79057476</v>
      </c>
      <c r="EP8" s="118">
        <f>+Mex!AG8</f>
        <v>79057473</v>
      </c>
      <c r="EQ8" s="118">
        <f>+Mex!AH8</f>
        <v>79057467</v>
      </c>
      <c r="ER8" s="610"/>
      <c r="ES8" s="611"/>
      <c r="ET8" s="117">
        <f>+VIE!G8</f>
        <v>79055443</v>
      </c>
      <c r="EU8" s="118">
        <f>+VIE!H8</f>
        <v>79055444</v>
      </c>
      <c r="EV8" s="118">
        <f>+VIE!I8</f>
        <v>79057220</v>
      </c>
      <c r="EW8" s="118">
        <f>+VIE!J8</f>
        <v>79057217</v>
      </c>
      <c r="EX8" s="610"/>
      <c r="EY8" s="611"/>
      <c r="EZ8" s="117">
        <f>+Bel!Y8</f>
        <v>79057694</v>
      </c>
      <c r="FA8" s="118">
        <f>+Bel!Z8</f>
        <v>79057695</v>
      </c>
      <c r="FB8" s="610"/>
      <c r="FC8" s="611"/>
      <c r="FD8" s="117">
        <f>+Ita!Y8</f>
        <v>79057694</v>
      </c>
      <c r="FE8" s="118">
        <f>+Ita!Z8</f>
        <v>79057695</v>
      </c>
      <c r="FF8" s="610"/>
      <c r="FG8" s="611"/>
      <c r="FH8" s="117">
        <f>+Pol!U8</f>
        <v>79057694</v>
      </c>
      <c r="FI8" s="118">
        <f>+Pol!V8</f>
        <v>79057695</v>
      </c>
      <c r="FJ8" s="610"/>
      <c r="FK8" s="611"/>
      <c r="FL8" s="117">
        <f>+Rus!F8</f>
        <v>79057694</v>
      </c>
      <c r="FM8" s="118">
        <f>+Rus!G8</f>
        <v>79057695</v>
      </c>
      <c r="FN8" s="610"/>
      <c r="FO8" s="611"/>
      <c r="FP8" s="418">
        <f>+SIMS!O8</f>
        <v>79055020</v>
      </c>
      <c r="FQ8" s="118">
        <f>+SIMS!P8</f>
        <v>79055072</v>
      </c>
      <c r="FR8" s="610"/>
      <c r="FS8" s="611"/>
      <c r="FT8" s="117">
        <f>+Bel!AC8</f>
        <v>79057714</v>
      </c>
      <c r="FU8" s="118">
        <f>+Bel!AD8</f>
        <v>79057702</v>
      </c>
      <c r="FV8" s="118">
        <f>+Bel!AE8</f>
        <v>79057689</v>
      </c>
      <c r="FW8" s="118">
        <f>+Bel!AF8</f>
        <v>79057690</v>
      </c>
      <c r="FX8" s="610"/>
      <c r="FY8" s="611"/>
      <c r="FZ8" s="117">
        <f>+Ita!AC8</f>
        <v>79057714</v>
      </c>
      <c r="GA8" s="118">
        <f>+Ita!AD8</f>
        <v>79057702</v>
      </c>
      <c r="GB8" s="118">
        <f>+Ita!AE8</f>
        <v>79057689</v>
      </c>
      <c r="GC8" s="118">
        <f>+Ita!AF8</f>
        <v>79057690</v>
      </c>
      <c r="GD8" s="610"/>
      <c r="GE8" s="611"/>
      <c r="GF8" s="117">
        <f>+Pol!Y8</f>
        <v>79057714</v>
      </c>
      <c r="GG8" s="118">
        <f>+Pol!Z8</f>
        <v>79057702</v>
      </c>
      <c r="GH8" s="118">
        <f>+Pol!AA8</f>
        <v>79057689</v>
      </c>
      <c r="GI8" s="118">
        <f>+Pol!AB8</f>
        <v>79057690</v>
      </c>
      <c r="GJ8" s="610"/>
      <c r="GK8" s="611"/>
      <c r="GL8" s="117">
        <f>+SIMS!S8</f>
        <v>79055254</v>
      </c>
      <c r="GM8" s="118">
        <f>+SIMS!T8</f>
        <v>79055235</v>
      </c>
      <c r="GN8" s="118">
        <f>+SIMS!U8</f>
        <v>79055217</v>
      </c>
      <c r="GO8" s="118">
        <f>+SIMS!V8</f>
        <v>79055220</v>
      </c>
      <c r="GP8" s="610"/>
      <c r="GQ8" s="611"/>
      <c r="GR8" s="253">
        <f>+KSC!C8</f>
        <v>79052809</v>
      </c>
      <c r="GS8" s="254">
        <f>+KSC!D8</f>
        <v>79052877</v>
      </c>
      <c r="GT8" s="681"/>
      <c r="GU8" s="684"/>
      <c r="GV8" s="117">
        <f>+Bel!AI8</f>
        <v>79058896</v>
      </c>
      <c r="GW8" s="610"/>
      <c r="GX8" s="611"/>
      <c r="GY8" s="117">
        <f>+Ita!AI8</f>
        <v>79058896</v>
      </c>
      <c r="GZ8" s="610"/>
      <c r="HA8" s="611"/>
      <c r="HB8" s="117">
        <f>+Ita!BF8</f>
        <v>79058897</v>
      </c>
      <c r="HC8" s="610"/>
      <c r="HD8" s="611"/>
      <c r="HE8" s="117">
        <f>+Pol!AE8</f>
        <v>79058896</v>
      </c>
      <c r="HF8" s="610"/>
      <c r="HG8" s="611"/>
      <c r="HH8" s="117">
        <f>+Mex!P8</f>
        <v>79058898</v>
      </c>
      <c r="HI8" s="610"/>
      <c r="HJ8" s="611"/>
      <c r="HK8" s="117">
        <f>+SIMS!K8</f>
        <v>79060058</v>
      </c>
      <c r="HL8" s="118">
        <f>+SIMS!L8</f>
        <v>79060054</v>
      </c>
      <c r="HM8" s="586"/>
      <c r="HN8" s="589"/>
      <c r="HO8" s="440">
        <f>+Bel!AL8</f>
        <v>79056715</v>
      </c>
      <c r="HP8" s="441">
        <f>+Bel!AM8</f>
        <v>79056716</v>
      </c>
      <c r="HQ8" s="642"/>
      <c r="HR8" s="643"/>
      <c r="HS8" s="440">
        <f>+Ita!AL8</f>
        <v>79057266</v>
      </c>
      <c r="HT8" s="441">
        <f>+Ita!AM8</f>
        <v>79057268</v>
      </c>
      <c r="HU8" s="642"/>
      <c r="HV8" s="643"/>
      <c r="HW8" s="117">
        <f>+Mex!S8</f>
        <v>79057266</v>
      </c>
      <c r="HX8" s="118">
        <f>+Mex!T8</f>
        <v>79057268</v>
      </c>
      <c r="HY8" s="610"/>
      <c r="HZ8" s="611"/>
      <c r="IA8" s="440">
        <f>+'Arg&amp;Braz'!C8</f>
        <v>79057266</v>
      </c>
      <c r="IB8" s="441">
        <f>+'Arg&amp;Braz'!D8</f>
        <v>79057268</v>
      </c>
      <c r="IC8" s="642"/>
      <c r="ID8" s="643"/>
      <c r="IE8" s="440">
        <f>+'Arg&amp;Braz'!Y8</f>
        <v>79057265</v>
      </c>
      <c r="IF8" s="441">
        <f>+'Arg&amp;Braz'!Z8</f>
        <v>79057267</v>
      </c>
      <c r="IG8" s="665"/>
      <c r="IH8" s="668"/>
      <c r="II8" s="440">
        <f>+Bel!AP8</f>
        <v>79056720</v>
      </c>
      <c r="IJ8" s="441">
        <f>+Bel!AQ8</f>
        <v>79056721</v>
      </c>
      <c r="IK8" s="642"/>
      <c r="IL8" s="643"/>
      <c r="IM8" s="440">
        <f>+Ita!AP8</f>
        <v>79057274</v>
      </c>
      <c r="IN8" s="441">
        <f>+Ita!AQ8</f>
        <v>79057276</v>
      </c>
      <c r="IO8" s="642"/>
      <c r="IP8" s="643"/>
      <c r="IQ8" s="117">
        <f>+Mex!W8</f>
        <v>79057274</v>
      </c>
      <c r="IR8" s="118">
        <f>+Mex!X8</f>
        <v>79057276</v>
      </c>
      <c r="IS8" s="610"/>
      <c r="IT8" s="611"/>
      <c r="IU8" s="440">
        <f>+'Arg&amp;Braz'!G8</f>
        <v>79057274</v>
      </c>
      <c r="IV8" s="441">
        <f>+'Arg&amp;Braz'!H8</f>
        <v>79057276</v>
      </c>
      <c r="IW8" s="642"/>
      <c r="IX8" s="643"/>
      <c r="IY8" s="440">
        <f>+'Arg&amp;Braz'!AC8</f>
        <v>79057273</v>
      </c>
      <c r="IZ8" s="441">
        <f>+'Arg&amp;Braz'!AD8</f>
        <v>79057275</v>
      </c>
      <c r="JA8" s="665"/>
      <c r="JB8" s="668"/>
      <c r="JC8" s="440">
        <f>+Bel!AT8</f>
        <v>79056729</v>
      </c>
      <c r="JD8" s="441">
        <f>+Bel!AU8</f>
        <v>79056730</v>
      </c>
      <c r="JE8" s="642"/>
      <c r="JF8" s="643"/>
      <c r="JG8" s="440">
        <f>+Ita!AT8</f>
        <v>79058658</v>
      </c>
      <c r="JH8" s="441">
        <f>+Ita!AU8</f>
        <v>79058660</v>
      </c>
      <c r="JI8" s="642"/>
      <c r="JJ8" s="643"/>
      <c r="JK8" s="117">
        <f>+Mex!AA8</f>
        <v>79058658</v>
      </c>
      <c r="JL8" s="118">
        <f>+Mex!AB8</f>
        <v>79058660</v>
      </c>
      <c r="JM8" s="610"/>
      <c r="JN8" s="611"/>
      <c r="JO8" s="440">
        <f>+'Arg&amp;Braz'!K8</f>
        <v>79058658</v>
      </c>
      <c r="JP8" s="441">
        <f>+'Arg&amp;Braz'!L8</f>
        <v>79058660</v>
      </c>
      <c r="JQ8" s="642"/>
      <c r="JR8" s="643"/>
      <c r="JS8" s="440">
        <f>+'Arg&amp;Braz'!AG8</f>
        <v>79058657</v>
      </c>
      <c r="JT8" s="441">
        <f>+'Arg&amp;Braz'!AH8</f>
        <v>79058659</v>
      </c>
      <c r="JU8" s="665"/>
      <c r="JV8" s="668"/>
      <c r="JW8" s="253">
        <f>+KSC!K8</f>
        <v>79055534</v>
      </c>
      <c r="JX8" s="254">
        <f>+KSC!L8</f>
        <v>79055927</v>
      </c>
      <c r="JY8" s="681"/>
      <c r="JZ8" s="684"/>
      <c r="KA8" s="117">
        <f>+Rus!P8</f>
        <v>79060223</v>
      </c>
      <c r="KB8" s="308">
        <f>+Rus!Q8</f>
        <v>79060224</v>
      </c>
      <c r="KC8" s="118">
        <f>+Rus!R8</f>
        <v>79060227</v>
      </c>
      <c r="KD8" s="610"/>
      <c r="KE8" s="611"/>
      <c r="KF8" s="117">
        <f>+Bel!AX8</f>
        <v>79064972</v>
      </c>
      <c r="KG8" s="610"/>
      <c r="KH8" s="611"/>
      <c r="KI8" s="117">
        <f>+Ita!BI8</f>
        <v>79064972</v>
      </c>
      <c r="KJ8" s="610"/>
      <c r="KK8" s="611"/>
      <c r="KL8" s="117">
        <f>+Pol!AH8</f>
        <v>79064972</v>
      </c>
      <c r="KM8" s="610"/>
      <c r="KN8" s="611"/>
      <c r="KO8" s="117">
        <f>+Mex!AK8</f>
        <v>79064973</v>
      </c>
      <c r="KP8" s="610"/>
      <c r="KQ8" s="611"/>
      <c r="KR8" s="117">
        <f>+'Arg&amp;Braz'!AK8</f>
        <v>79064974</v>
      </c>
      <c r="KS8" s="610"/>
      <c r="KT8" s="611"/>
      <c r="KU8" s="117">
        <f>Ita!BL8</f>
        <v>79064826</v>
      </c>
      <c r="KV8" s="308">
        <f>Ita!BM8</f>
        <v>79064828</v>
      </c>
      <c r="KW8" s="118">
        <f>Ita!BN8</f>
        <v>79064836</v>
      </c>
      <c r="KX8" s="586"/>
      <c r="KY8" s="589"/>
      <c r="KZ8" s="117">
        <f>+Mex!AN8</f>
        <v>79064826</v>
      </c>
      <c r="LA8" s="308">
        <f>+Mex!AO8</f>
        <v>79064828</v>
      </c>
      <c r="LB8" s="118">
        <f>+Mex!AP8</f>
        <v>79064836</v>
      </c>
      <c r="LC8" s="586"/>
      <c r="LD8" s="589"/>
      <c r="LE8" s="117">
        <f>+'Arg&amp;Braz'!O8</f>
        <v>79064826</v>
      </c>
      <c r="LF8" s="308">
        <f>+'Arg&amp;Braz'!P8</f>
        <v>79064828</v>
      </c>
      <c r="LG8" s="118">
        <f>+'Arg&amp;Braz'!Q8</f>
        <v>79064836</v>
      </c>
      <c r="LH8" s="586"/>
      <c r="LI8" s="589"/>
      <c r="LJ8" s="117">
        <f>+'Arg&amp;Braz'!AN8</f>
        <v>79064827</v>
      </c>
      <c r="LK8" s="308">
        <f>+'Arg&amp;Braz'!AO8</f>
        <v>79064829</v>
      </c>
      <c r="LL8" s="118">
        <f>+'Arg&amp;Braz'!AP8</f>
        <v>79064837</v>
      </c>
      <c r="LM8" s="586"/>
      <c r="LN8" s="589"/>
      <c r="LO8" s="562">
        <f>+Bel!BA8</f>
        <v>79065338</v>
      </c>
      <c r="LP8" s="118">
        <f>+Bel!BB8</f>
        <v>79064001</v>
      </c>
      <c r="LQ8" s="308">
        <f>+Bel!BC8</f>
        <v>79064011</v>
      </c>
      <c r="LR8" s="610"/>
      <c r="LS8" s="611"/>
      <c r="LT8" s="117">
        <f>+Ita!BQ8</f>
        <v>79065338</v>
      </c>
      <c r="LU8" s="308">
        <f>+Ita!BR8</f>
        <v>79064001</v>
      </c>
      <c r="LV8" s="118">
        <f>+Ita!BS8</f>
        <v>79064011</v>
      </c>
      <c r="LW8" s="586"/>
      <c r="LX8" s="589"/>
      <c r="LY8" s="117">
        <f>+Ita!BV8</f>
        <v>79065340</v>
      </c>
      <c r="LZ8" s="308">
        <f>+Ita!BW8</f>
        <v>79064003</v>
      </c>
      <c r="MA8" s="118">
        <f>+Ita!BX8</f>
        <v>79064013</v>
      </c>
      <c r="MB8" s="586"/>
      <c r="MC8" s="589"/>
      <c r="MD8" s="117">
        <f>+Pol!AK8</f>
        <v>79065338</v>
      </c>
      <c r="ME8" s="308">
        <f>+Pol!AL8</f>
        <v>79064001</v>
      </c>
      <c r="MF8" s="118">
        <f>+Pol!AM8</f>
        <v>79064011</v>
      </c>
      <c r="MG8" s="586"/>
      <c r="MH8" s="589"/>
      <c r="MI8" s="117">
        <f>+Rus!U8</f>
        <v>79065338</v>
      </c>
      <c r="MJ8" s="308">
        <f>+Rus!V8</f>
        <v>79064001</v>
      </c>
      <c r="MK8" s="118">
        <f>+Rus!W8</f>
        <v>79064011</v>
      </c>
      <c r="ML8" s="610"/>
      <c r="MM8" s="611"/>
      <c r="MN8" s="117">
        <f>+Mex!AS8</f>
        <v>79065339</v>
      </c>
      <c r="MO8" s="308">
        <f>+Mex!AT8</f>
        <v>79064002</v>
      </c>
      <c r="MP8" s="118">
        <f>+Mex!AU8</f>
        <v>79064012</v>
      </c>
      <c r="MQ8" s="586"/>
      <c r="MR8" s="589"/>
      <c r="MS8" s="117">
        <f>+'Arg&amp;Braz'!T8</f>
        <v>79065339</v>
      </c>
      <c r="MT8" s="308">
        <f>+'Arg&amp;Braz'!U8</f>
        <v>79064002</v>
      </c>
      <c r="MU8" s="118">
        <f>+'Arg&amp;Braz'!V8</f>
        <v>79064012</v>
      </c>
      <c r="MV8" s="586"/>
      <c r="MW8" s="589"/>
      <c r="MX8" s="117">
        <f>Bel!BF8</f>
        <v>79064816</v>
      </c>
      <c r="MY8" s="610"/>
      <c r="MZ8" s="611"/>
      <c r="NA8" s="117">
        <f>Ita!CA8</f>
        <v>79064816</v>
      </c>
      <c r="NB8" s="610"/>
      <c r="NC8" s="611"/>
    </row>
    <row r="9" spans="1:367" ht="24.75" customHeight="1">
      <c r="A9" s="718"/>
      <c r="B9" s="720"/>
      <c r="C9" s="722"/>
      <c r="D9" s="722"/>
      <c r="E9" s="722"/>
      <c r="F9" s="722"/>
      <c r="G9" s="724"/>
      <c r="H9" s="726"/>
      <c r="I9" s="705"/>
      <c r="J9" s="707"/>
      <c r="K9" s="728"/>
      <c r="L9" s="730"/>
      <c r="M9" s="732"/>
      <c r="N9" s="734"/>
      <c r="O9" s="736"/>
      <c r="P9" s="738"/>
      <c r="Q9" s="697"/>
      <c r="R9" s="698"/>
      <c r="S9" s="699"/>
      <c r="T9" s="700"/>
      <c r="U9" s="299"/>
      <c r="V9" s="23" t="s">
        <v>115</v>
      </c>
      <c r="W9" s="1" t="str">
        <f>+Bel!C9</f>
        <v>Senft</v>
      </c>
      <c r="X9" s="5" t="str">
        <f>+Bel!D9</f>
        <v>Senft</v>
      </c>
      <c r="Y9" s="610"/>
      <c r="Z9" s="611"/>
      <c r="AA9" s="1" t="str">
        <f>+Ita!C9</f>
        <v>Senft</v>
      </c>
      <c r="AB9" s="5" t="str">
        <f>+Ita!D9</f>
        <v>Senft</v>
      </c>
      <c r="AC9" s="586"/>
      <c r="AD9" s="589"/>
      <c r="AE9" s="1" t="str">
        <f>+Pol!C9</f>
        <v>Senft</v>
      </c>
      <c r="AF9" s="5" t="str">
        <f>+Pol!D9</f>
        <v>Senft</v>
      </c>
      <c r="AG9" s="610"/>
      <c r="AH9" s="589"/>
      <c r="AI9" s="1" t="str">
        <f>+Mex!C9</f>
        <v>Senft</v>
      </c>
      <c r="AJ9" s="5" t="str">
        <f>+Mex!D9</f>
        <v>Senft</v>
      </c>
      <c r="AK9" s="610"/>
      <c r="AL9" s="611"/>
      <c r="AM9" s="256">
        <f>+SIMS!C9</f>
        <v>14</v>
      </c>
      <c r="AN9" s="257">
        <f>+SIMS!D9</f>
        <v>17</v>
      </c>
      <c r="AO9" s="681"/>
      <c r="AP9" s="684"/>
      <c r="AQ9" s="256">
        <f>+KSC!G9</f>
        <v>14</v>
      </c>
      <c r="AR9" s="257">
        <f>+KSC!H9</f>
        <v>17</v>
      </c>
      <c r="AS9" s="681"/>
      <c r="AT9" s="684"/>
      <c r="AU9" s="256">
        <f>+SIMS!G9</f>
        <v>13.2</v>
      </c>
      <c r="AV9" s="257">
        <f>+SIMS!H9</f>
        <v>12</v>
      </c>
      <c r="AW9" s="681"/>
      <c r="AX9" s="684"/>
      <c r="AY9" s="1" t="str">
        <f>+Bel!G9</f>
        <v>Senft</v>
      </c>
      <c r="AZ9" s="309" t="str">
        <f>+Bel!H9</f>
        <v>Senft</v>
      </c>
      <c r="BA9" s="5" t="str">
        <f>+Bel!I9</f>
        <v>Senft</v>
      </c>
      <c r="BB9" s="610"/>
      <c r="BC9" s="611"/>
      <c r="BD9" s="1" t="str">
        <f>+Ita!G9</f>
        <v>Senft</v>
      </c>
      <c r="BE9" s="309" t="str">
        <f>+Ita!H9</f>
        <v>Senft</v>
      </c>
      <c r="BF9" s="5" t="str">
        <f>+Ita!I9</f>
        <v>Senft</v>
      </c>
      <c r="BG9" s="610"/>
      <c r="BH9" s="611"/>
      <c r="BI9" s="1" t="str">
        <f>+Ita!AX9</f>
        <v>Senft</v>
      </c>
      <c r="BJ9" s="309" t="str">
        <f>+Ita!AY9</f>
        <v>Senft</v>
      </c>
      <c r="BK9" s="5" t="str">
        <f>+Ita!AZ9</f>
        <v>Senft</v>
      </c>
      <c r="BL9" s="610"/>
      <c r="BM9" s="611"/>
      <c r="BN9" s="1" t="str">
        <f>+Pol!G9</f>
        <v>Senft</v>
      </c>
      <c r="BO9" s="309" t="str">
        <f>+Pol!H9</f>
        <v>Senft</v>
      </c>
      <c r="BP9" s="5" t="str">
        <f>+Pol!I9</f>
        <v>Senft</v>
      </c>
      <c r="BQ9" s="610"/>
      <c r="BR9" s="611"/>
      <c r="BS9" s="1" t="str">
        <f>+Mex!G9</f>
        <v>Senft</v>
      </c>
      <c r="BT9" s="309" t="str">
        <f>+Mex!H9</f>
        <v>Senft</v>
      </c>
      <c r="BU9" s="5" t="str">
        <f>+Mex!I9</f>
        <v>Senft</v>
      </c>
      <c r="BV9" s="610"/>
      <c r="BW9" s="611"/>
      <c r="BX9" s="501">
        <f>+VIE!C9</f>
        <v>19.5</v>
      </c>
      <c r="BY9" s="502">
        <f>+VIE!D9</f>
        <v>24</v>
      </c>
      <c r="BZ9" s="610"/>
      <c r="CA9" s="611"/>
      <c r="CB9" s="501">
        <f>+SIMS!AC9</f>
        <v>19.5</v>
      </c>
      <c r="CC9" s="502">
        <f>+SIMS!AD9</f>
        <v>24</v>
      </c>
      <c r="CD9" s="509">
        <f>+SIMS!AE9</f>
        <v>18</v>
      </c>
      <c r="CE9" s="610"/>
      <c r="CF9" s="611"/>
      <c r="CG9" s="1" t="str">
        <f>+Bel!L9</f>
        <v>Senft</v>
      </c>
      <c r="CH9" s="5" t="str">
        <f>+Bel!M9</f>
        <v>Senft</v>
      </c>
      <c r="CI9" s="610"/>
      <c r="CJ9" s="611"/>
      <c r="CK9" s="1" t="str">
        <f>+Ita!L9</f>
        <v>Senft</v>
      </c>
      <c r="CL9" s="5" t="str">
        <f>+Ita!M9</f>
        <v>Senft</v>
      </c>
      <c r="CM9" s="610"/>
      <c r="CN9" s="611"/>
      <c r="CO9" s="1" t="str">
        <f>+Mex!L9</f>
        <v>Senft</v>
      </c>
      <c r="CP9" s="5" t="str">
        <f>+Mex!M9</f>
        <v>Senft</v>
      </c>
      <c r="CQ9" s="610"/>
      <c r="CR9" s="611"/>
      <c r="CS9" s="392">
        <f>+SIMS!Y9</f>
        <v>17.25</v>
      </c>
      <c r="CT9" s="393">
        <f>+SIMS!Z9</f>
        <v>22</v>
      </c>
      <c r="CU9" s="610"/>
      <c r="CV9" s="611"/>
      <c r="CW9" s="499">
        <f>+VIE!M9</f>
        <v>17.25</v>
      </c>
      <c r="CX9" s="257">
        <f>+VIE!N9</f>
        <v>22</v>
      </c>
      <c r="CY9" s="610"/>
      <c r="CZ9" s="611"/>
      <c r="DA9" s="1" t="str">
        <f>+Ita!BC9</f>
        <v>Yellow</v>
      </c>
      <c r="DB9" s="610"/>
      <c r="DC9" s="611"/>
      <c r="DD9" s="1" t="str">
        <f>+Bel!P9</f>
        <v>Yellow</v>
      </c>
      <c r="DE9" s="610"/>
      <c r="DF9" s="611"/>
      <c r="DG9" s="1" t="str">
        <f>+Ita!P9</f>
        <v>Yellow</v>
      </c>
      <c r="DH9" s="610"/>
      <c r="DI9" s="611"/>
      <c r="DJ9" s="1" t="str">
        <f>+Pol!L9</f>
        <v>Yellow</v>
      </c>
      <c r="DK9" s="610"/>
      <c r="DL9" s="611"/>
      <c r="DM9" s="1" t="str">
        <f>+Rus!C9</f>
        <v>Yellow</v>
      </c>
      <c r="DN9" s="747"/>
      <c r="DO9" s="748"/>
      <c r="DP9" s="345" t="str">
        <f>+Bel!S9</f>
        <v>Yellow</v>
      </c>
      <c r="DQ9" s="346" t="str">
        <f>+Bel!T9</f>
        <v>Yellow</v>
      </c>
      <c r="DR9" s="346" t="str">
        <f>+Bel!U9</f>
        <v>Yellow</v>
      </c>
      <c r="DS9" s="346" t="str">
        <f>+Bel!V9</f>
        <v>Yellow</v>
      </c>
      <c r="DT9" s="610"/>
      <c r="DU9" s="611"/>
      <c r="DV9" s="345" t="str">
        <f>+Ita!S9</f>
        <v>Yellow</v>
      </c>
      <c r="DW9" s="346" t="str">
        <f>+Ita!T9</f>
        <v>Yellow</v>
      </c>
      <c r="DX9" s="346" t="str">
        <f>+Ita!U9</f>
        <v>Yellow</v>
      </c>
      <c r="DY9" s="346" t="str">
        <f>+Ita!V9</f>
        <v>Yellow</v>
      </c>
      <c r="DZ9" s="586"/>
      <c r="EA9" s="589"/>
      <c r="EB9" s="345" t="str">
        <f>+Pol!O9</f>
        <v>Yellow</v>
      </c>
      <c r="EC9" s="346" t="str">
        <f>+Pol!P9</f>
        <v>Yellow</v>
      </c>
      <c r="ED9" s="346" t="str">
        <f>+Pol!Q9</f>
        <v>Yellow</v>
      </c>
      <c r="EE9" s="346" t="str">
        <f>+Pol!R9</f>
        <v>Yellow</v>
      </c>
      <c r="EF9" s="610"/>
      <c r="EG9" s="611"/>
      <c r="EH9" s="345" t="str">
        <f>+Rus!J9</f>
        <v>Yellow</v>
      </c>
      <c r="EI9" s="346" t="str">
        <f>+Rus!K9</f>
        <v>Yellow</v>
      </c>
      <c r="EJ9" s="346" t="str">
        <f>+Rus!L9</f>
        <v>Yellow</v>
      </c>
      <c r="EK9" s="346" t="str">
        <f>+Rus!M9</f>
        <v>Yellow</v>
      </c>
      <c r="EL9" s="610"/>
      <c r="EM9" s="611"/>
      <c r="EN9" s="345" t="str">
        <f>+Mex!AE9</f>
        <v>Yellow</v>
      </c>
      <c r="EO9" s="346" t="str">
        <f>+Mex!AF9</f>
        <v>Yellow</v>
      </c>
      <c r="EP9" s="346" t="str">
        <f>+Mex!AG9</f>
        <v>Yellow</v>
      </c>
      <c r="EQ9" s="346" t="str">
        <f>+Mex!AH9</f>
        <v>Yellow</v>
      </c>
      <c r="ER9" s="610"/>
      <c r="ES9" s="611"/>
      <c r="ET9" s="503">
        <f>+VIE!G9</f>
        <v>20</v>
      </c>
      <c r="EU9" s="504">
        <f>+VIE!H9</f>
        <v>25</v>
      </c>
      <c r="EV9" s="504">
        <f>+VIE!I9</f>
        <v>20</v>
      </c>
      <c r="EW9" s="504">
        <f>+VIE!J9</f>
        <v>25</v>
      </c>
      <c r="EX9" s="610"/>
      <c r="EY9" s="611"/>
      <c r="EZ9" s="1" t="str">
        <f>+Bel!Y9</f>
        <v>Yellow</v>
      </c>
      <c r="FA9" s="5" t="str">
        <f>+Bel!Z9</f>
        <v>Yellow</v>
      </c>
      <c r="FB9" s="610"/>
      <c r="FC9" s="611"/>
      <c r="FD9" s="1" t="str">
        <f>+Ita!Y9</f>
        <v>Yellow</v>
      </c>
      <c r="FE9" s="5" t="str">
        <f>+Ita!Z9</f>
        <v>Yellow</v>
      </c>
      <c r="FF9" s="610"/>
      <c r="FG9" s="611"/>
      <c r="FH9" s="1" t="str">
        <f>+Pol!U9</f>
        <v>Yellow</v>
      </c>
      <c r="FI9" s="5" t="str">
        <f>+Pol!V9</f>
        <v>Yellow</v>
      </c>
      <c r="FJ9" s="610"/>
      <c r="FK9" s="611"/>
      <c r="FL9" s="1" t="str">
        <f>+Rus!F9</f>
        <v>Yellow</v>
      </c>
      <c r="FM9" s="5" t="str">
        <f>+Rus!G9</f>
        <v>Yellow</v>
      </c>
      <c r="FN9" s="610"/>
      <c r="FO9" s="611"/>
      <c r="FP9" s="392">
        <f>+SIMS!O9</f>
        <v>27</v>
      </c>
      <c r="FQ9" s="393">
        <f>+SIMS!P9</f>
        <v>21.5</v>
      </c>
      <c r="FR9" s="610"/>
      <c r="FS9" s="611"/>
      <c r="FT9" s="345" t="str">
        <f>+Bel!AC9</f>
        <v>Yellow</v>
      </c>
      <c r="FU9" s="346" t="str">
        <f>+Bel!AD9</f>
        <v>Yellow</v>
      </c>
      <c r="FV9" s="346" t="str">
        <f>+Bel!AE9</f>
        <v>Yellow</v>
      </c>
      <c r="FW9" s="346" t="str">
        <f>+Bel!AF9</f>
        <v>Yellow</v>
      </c>
      <c r="FX9" s="610"/>
      <c r="FY9" s="611"/>
      <c r="FZ9" s="345" t="str">
        <f>+Ita!AC9</f>
        <v>Yellow</v>
      </c>
      <c r="GA9" s="346" t="str">
        <f>+Ita!AD9</f>
        <v>Yellow</v>
      </c>
      <c r="GB9" s="346" t="str">
        <f>+Ita!AE9</f>
        <v>Yellow</v>
      </c>
      <c r="GC9" s="346" t="str">
        <f>+Ita!AF9</f>
        <v>Yellow</v>
      </c>
      <c r="GD9" s="610"/>
      <c r="GE9" s="611"/>
      <c r="GF9" s="345" t="str">
        <f>+Pol!Y9</f>
        <v>Yellow</v>
      </c>
      <c r="GG9" s="346" t="str">
        <f>+Pol!Z9</f>
        <v>Yellow</v>
      </c>
      <c r="GH9" s="346" t="str">
        <f>+Pol!AA9</f>
        <v>Yellow</v>
      </c>
      <c r="GI9" s="346" t="str">
        <f>+Pol!AB9</f>
        <v>Yellow</v>
      </c>
      <c r="GJ9" s="610"/>
      <c r="GK9" s="611"/>
      <c r="GL9" s="392">
        <f>+SIMS!S9</f>
        <v>20</v>
      </c>
      <c r="GM9" s="393">
        <f>+SIMS!T9</f>
        <v>18</v>
      </c>
      <c r="GN9" s="423">
        <f>+SIMS!U9</f>
        <v>20</v>
      </c>
      <c r="GO9" s="393">
        <f>+SIMS!V9</f>
        <v>18</v>
      </c>
      <c r="GP9" s="610"/>
      <c r="GQ9" s="611"/>
      <c r="GR9" s="256">
        <f>+KSC!C9</f>
        <v>24</v>
      </c>
      <c r="GS9" s="257">
        <f>+KSC!D9</f>
        <v>26</v>
      </c>
      <c r="GT9" s="681"/>
      <c r="GU9" s="684"/>
      <c r="GV9" s="1" t="str">
        <f>+Bel!AI9</f>
        <v>Senft</v>
      </c>
      <c r="GW9" s="610"/>
      <c r="GX9" s="611"/>
      <c r="GY9" s="1" t="str">
        <f>+Ita!AI9</f>
        <v>Senft</v>
      </c>
      <c r="GZ9" s="610"/>
      <c r="HA9" s="611"/>
      <c r="HB9" s="1" t="str">
        <f>+Ita!BF9</f>
        <v>Senft</v>
      </c>
      <c r="HC9" s="610"/>
      <c r="HD9" s="611"/>
      <c r="HE9" s="1" t="str">
        <f>+Pol!AE9</f>
        <v>Senft</v>
      </c>
      <c r="HF9" s="610"/>
      <c r="HG9" s="611"/>
      <c r="HH9" s="1" t="str">
        <f>+Mex!P9</f>
        <v>Senft</v>
      </c>
      <c r="HI9" s="610"/>
      <c r="HJ9" s="611"/>
      <c r="HK9" s="392">
        <f>+SIMS!K9</f>
        <v>14.5</v>
      </c>
      <c r="HL9" s="393">
        <f>+SIMS!L9</f>
        <v>19</v>
      </c>
      <c r="HM9" s="586"/>
      <c r="HN9" s="589"/>
      <c r="HO9" s="443" t="str">
        <f>+Bel!AL9</f>
        <v>Yellow</v>
      </c>
      <c r="HP9" s="444" t="str">
        <f>+Bel!AM9</f>
        <v>Yellow</v>
      </c>
      <c r="HQ9" s="642"/>
      <c r="HR9" s="643"/>
      <c r="HS9" s="443" t="str">
        <f>+Ita!AL9</f>
        <v>Yellow</v>
      </c>
      <c r="HT9" s="444" t="str">
        <f>+Ita!AM9</f>
        <v>Yellow</v>
      </c>
      <c r="HU9" s="642"/>
      <c r="HV9" s="643"/>
      <c r="HW9" s="1" t="str">
        <f>+Mex!S9</f>
        <v>Yellow</v>
      </c>
      <c r="HX9" s="5" t="str">
        <f>+Mex!T9</f>
        <v>Yellow</v>
      </c>
      <c r="HY9" s="610"/>
      <c r="HZ9" s="611"/>
      <c r="IA9" s="443" t="str">
        <f>+'Arg&amp;Braz'!C9</f>
        <v>Yellow</v>
      </c>
      <c r="IB9" s="444" t="str">
        <f>+'Arg&amp;Braz'!D9</f>
        <v>Yellow</v>
      </c>
      <c r="IC9" s="642"/>
      <c r="ID9" s="643"/>
      <c r="IE9" s="443" t="str">
        <f>+'Arg&amp;Braz'!Y9</f>
        <v>Transparent</v>
      </c>
      <c r="IF9" s="444" t="str">
        <f>+'Arg&amp;Braz'!Z9</f>
        <v>Transparent</v>
      </c>
      <c r="IG9" s="665"/>
      <c r="IH9" s="668"/>
      <c r="II9" s="443" t="str">
        <f>+Bel!AP9</f>
        <v>Yellow</v>
      </c>
      <c r="IJ9" s="444" t="str">
        <f>+Bel!AQ9</f>
        <v>Yellow</v>
      </c>
      <c r="IK9" s="642"/>
      <c r="IL9" s="643"/>
      <c r="IM9" s="443" t="str">
        <f>+Ita!AP9</f>
        <v>Yellow</v>
      </c>
      <c r="IN9" s="444" t="str">
        <f>+Ita!AQ9</f>
        <v>Yellow</v>
      </c>
      <c r="IO9" s="642"/>
      <c r="IP9" s="643"/>
      <c r="IQ9" s="1" t="str">
        <f>+Mex!W9</f>
        <v>Yellow</v>
      </c>
      <c r="IR9" s="5" t="str">
        <f>+Mex!X9</f>
        <v>Yellow</v>
      </c>
      <c r="IS9" s="610"/>
      <c r="IT9" s="611"/>
      <c r="IU9" s="443" t="str">
        <f>+'Arg&amp;Braz'!G9</f>
        <v>Yellow</v>
      </c>
      <c r="IV9" s="444" t="str">
        <f>+'Arg&amp;Braz'!H9</f>
        <v>Yellow</v>
      </c>
      <c r="IW9" s="642"/>
      <c r="IX9" s="643"/>
      <c r="IY9" s="443" t="str">
        <f>+'Arg&amp;Braz'!AC9</f>
        <v>Transparent</v>
      </c>
      <c r="IZ9" s="444" t="str">
        <f>+'Arg&amp;Braz'!AD9</f>
        <v>Transparent</v>
      </c>
      <c r="JA9" s="665"/>
      <c r="JB9" s="668"/>
      <c r="JC9" s="443" t="str">
        <f>+Bel!AT9</f>
        <v>Yellow</v>
      </c>
      <c r="JD9" s="444" t="str">
        <f>+Bel!AU9</f>
        <v>Yellow</v>
      </c>
      <c r="JE9" s="642"/>
      <c r="JF9" s="643"/>
      <c r="JG9" s="443" t="str">
        <f>+Ita!AT9</f>
        <v>Yellow</v>
      </c>
      <c r="JH9" s="444" t="str">
        <f>+Ita!AU9</f>
        <v>Yellow</v>
      </c>
      <c r="JI9" s="642"/>
      <c r="JJ9" s="643"/>
      <c r="JK9" s="1" t="str">
        <f>+Mex!AA9</f>
        <v>Yellow</v>
      </c>
      <c r="JL9" s="5" t="str">
        <f>+Mex!AB9</f>
        <v>Yellow</v>
      </c>
      <c r="JM9" s="610"/>
      <c r="JN9" s="611"/>
      <c r="JO9" s="443" t="str">
        <f>+'Arg&amp;Braz'!K9</f>
        <v>Yellow</v>
      </c>
      <c r="JP9" s="444" t="str">
        <f>+'Arg&amp;Braz'!L9</f>
        <v>Yellow</v>
      </c>
      <c r="JQ9" s="642"/>
      <c r="JR9" s="643"/>
      <c r="JS9" s="443" t="str">
        <f>+'Arg&amp;Braz'!AG9</f>
        <v>Transparent</v>
      </c>
      <c r="JT9" s="444" t="str">
        <f>+'Arg&amp;Braz'!AH9</f>
        <v>Transparent</v>
      </c>
      <c r="JU9" s="665"/>
      <c r="JV9" s="668"/>
      <c r="JW9" s="256">
        <f>+KSC!K9</f>
        <v>13</v>
      </c>
      <c r="JX9" s="257">
        <f>+KSC!L9</f>
        <v>15</v>
      </c>
      <c r="JY9" s="681"/>
      <c r="JZ9" s="684"/>
      <c r="KA9" s="1" t="str">
        <f>+Rus!P9</f>
        <v>Senft</v>
      </c>
      <c r="KB9" s="309" t="str">
        <f>+Rus!Q9</f>
        <v>Senft</v>
      </c>
      <c r="KC9" s="5" t="str">
        <f>+Rus!R9</f>
        <v>Senft</v>
      </c>
      <c r="KD9" s="610"/>
      <c r="KE9" s="611"/>
      <c r="KF9" s="1" t="str">
        <f>+Bel!AX9</f>
        <v>Senft</v>
      </c>
      <c r="KG9" s="610"/>
      <c r="KH9" s="611"/>
      <c r="KI9" s="1" t="str">
        <f>+Ita!BI9</f>
        <v>Senft</v>
      </c>
      <c r="KJ9" s="610"/>
      <c r="KK9" s="611"/>
      <c r="KL9" s="1" t="str">
        <f>+Pol!AH9</f>
        <v>Senft</v>
      </c>
      <c r="KM9" s="610"/>
      <c r="KN9" s="611"/>
      <c r="KO9" s="1" t="str">
        <f>+Mex!AK9</f>
        <v>Senft</v>
      </c>
      <c r="KP9" s="610"/>
      <c r="KQ9" s="611"/>
      <c r="KR9" s="1" t="str">
        <f>+'Arg&amp;Braz'!AK9</f>
        <v>Transparent</v>
      </c>
      <c r="KS9" s="610"/>
      <c r="KT9" s="611"/>
      <c r="KU9" s="1" t="str">
        <f>Ita!BL9</f>
        <v>Senft</v>
      </c>
      <c r="KV9" s="309" t="str">
        <f>Ita!BM9</f>
        <v>Senft</v>
      </c>
      <c r="KW9" s="5" t="str">
        <f>Ita!BN9</f>
        <v>Senft</v>
      </c>
      <c r="KX9" s="586"/>
      <c r="KY9" s="589"/>
      <c r="KZ9" s="1" t="str">
        <f>+Bel!BA9</f>
        <v>Senft</v>
      </c>
      <c r="LA9" s="309" t="str">
        <f>+Bel!BB9</f>
        <v>Senft</v>
      </c>
      <c r="LB9" s="5" t="str">
        <f>+Bel!BC9</f>
        <v>Senft</v>
      </c>
      <c r="LC9" s="586"/>
      <c r="LD9" s="589"/>
      <c r="LE9" s="1" t="str">
        <f>+'Arg&amp;Braz'!O9</f>
        <v>Senft</v>
      </c>
      <c r="LF9" s="309" t="str">
        <f>+'Arg&amp;Braz'!P9</f>
        <v>Senft</v>
      </c>
      <c r="LG9" s="5" t="str">
        <f>+'Arg&amp;Braz'!Q9</f>
        <v>Senft</v>
      </c>
      <c r="LH9" s="586"/>
      <c r="LI9" s="589"/>
      <c r="LJ9" s="1" t="str">
        <f>+'Arg&amp;Braz'!AN9</f>
        <v>Transparent</v>
      </c>
      <c r="LK9" s="309" t="str">
        <f>+'Arg&amp;Braz'!AO9</f>
        <v>Transparent</v>
      </c>
      <c r="LL9" s="5" t="str">
        <f>+'Arg&amp;Braz'!AP9</f>
        <v>Transparent</v>
      </c>
      <c r="LM9" s="586"/>
      <c r="LN9" s="589"/>
      <c r="LO9" s="563" t="str">
        <f>+Bel!BA9</f>
        <v>Senft</v>
      </c>
      <c r="LP9" s="5" t="str">
        <f>+Bel!BB9</f>
        <v>Senft</v>
      </c>
      <c r="LQ9" s="309" t="str">
        <f>+Bel!BC9</f>
        <v>Senft</v>
      </c>
      <c r="LR9" s="610"/>
      <c r="LS9" s="611"/>
      <c r="LT9" s="1" t="str">
        <f>+Ita!BQ9</f>
        <v>Senft</v>
      </c>
      <c r="LU9" s="309" t="str">
        <f>+Ita!BR9</f>
        <v>Senft</v>
      </c>
      <c r="LV9" s="5" t="str">
        <f>+Ita!BS9</f>
        <v>Senft</v>
      </c>
      <c r="LW9" s="586"/>
      <c r="LX9" s="589"/>
      <c r="LY9" s="1" t="str">
        <f>+Ita!BV9</f>
        <v>Senft</v>
      </c>
      <c r="LZ9" s="309" t="str">
        <f>+Ita!BW9</f>
        <v>Senft</v>
      </c>
      <c r="MA9" s="5" t="str">
        <f>+Ita!BX9</f>
        <v>Senft</v>
      </c>
      <c r="MB9" s="586"/>
      <c r="MC9" s="589"/>
      <c r="MD9" s="1" t="str">
        <f>+Pol!AK9</f>
        <v>Senft</v>
      </c>
      <c r="ME9" s="309" t="str">
        <f>+Pol!AL9</f>
        <v>Senft</v>
      </c>
      <c r="MF9" s="5" t="str">
        <f>+Pol!AM9</f>
        <v>Senft</v>
      </c>
      <c r="MG9" s="586"/>
      <c r="MH9" s="589"/>
      <c r="MI9" s="1" t="str">
        <f>+Rus!U9</f>
        <v>Senft</v>
      </c>
      <c r="MJ9" s="309" t="str">
        <f>+Rus!V9</f>
        <v>Senft</v>
      </c>
      <c r="MK9" s="5" t="str">
        <f>+Rus!W9</f>
        <v>Senft</v>
      </c>
      <c r="ML9" s="610"/>
      <c r="MM9" s="611"/>
      <c r="MN9" s="1" t="str">
        <f>+Mex!AS9</f>
        <v>Senft</v>
      </c>
      <c r="MO9" s="309" t="str">
        <f>+Mex!AT9</f>
        <v>Senft</v>
      </c>
      <c r="MP9" s="5" t="str">
        <f>+Mex!AU9</f>
        <v>Senft</v>
      </c>
      <c r="MQ9" s="586"/>
      <c r="MR9" s="589"/>
      <c r="MS9" s="1" t="str">
        <f>+'Arg&amp;Braz'!T9</f>
        <v>Senft</v>
      </c>
      <c r="MT9" s="309" t="str">
        <f>+'Arg&amp;Braz'!U9</f>
        <v>Senft</v>
      </c>
      <c r="MU9" s="5" t="str">
        <f>+'Arg&amp;Braz'!V9</f>
        <v>Senft</v>
      </c>
      <c r="MV9" s="586"/>
      <c r="MW9" s="589"/>
      <c r="MX9" s="1" t="str">
        <f>Bel!BF9</f>
        <v>Senft</v>
      </c>
      <c r="MY9" s="610"/>
      <c r="MZ9" s="611"/>
      <c r="NA9" s="1" t="str">
        <f>Ita!CA9</f>
        <v>Senft</v>
      </c>
      <c r="NB9" s="610"/>
      <c r="NC9" s="611"/>
    </row>
    <row r="10" spans="1:367" ht="24.75" hidden="1" customHeight="1">
      <c r="A10" s="718"/>
      <c r="B10" s="720"/>
      <c r="C10" s="722"/>
      <c r="D10" s="722"/>
      <c r="E10" s="722"/>
      <c r="F10" s="722"/>
      <c r="G10" s="724"/>
      <c r="H10" s="726"/>
      <c r="I10" s="705"/>
      <c r="J10" s="707"/>
      <c r="K10" s="728"/>
      <c r="L10" s="730"/>
      <c r="M10" s="732"/>
      <c r="N10" s="734"/>
      <c r="O10" s="736"/>
      <c r="P10" s="738"/>
      <c r="Q10" s="697"/>
      <c r="R10" s="698"/>
      <c r="S10" s="699"/>
      <c r="T10" s="700"/>
      <c r="U10" s="299"/>
      <c r="V10" s="23" t="s">
        <v>116</v>
      </c>
      <c r="W10" s="612" t="str">
        <f>+Bel!C10</f>
        <v>Normal CE</v>
      </c>
      <c r="X10" s="613">
        <f>+Bel!D10</f>
        <v>0</v>
      </c>
      <c r="Y10" s="610"/>
      <c r="Z10" s="611"/>
      <c r="AA10" s="594" t="str">
        <f>+Ita!C10</f>
        <v>Normal CE</v>
      </c>
      <c r="AB10" s="596">
        <f>+Ita!D10</f>
        <v>0</v>
      </c>
      <c r="AC10" s="587"/>
      <c r="AD10" s="589"/>
      <c r="AE10" s="612" t="str">
        <f>+Pol!C10</f>
        <v>Normal CE</v>
      </c>
      <c r="AF10" s="613">
        <f>+Pol!D10</f>
        <v>0</v>
      </c>
      <c r="AG10" s="610"/>
      <c r="AH10" s="589"/>
      <c r="AI10" s="612" t="s">
        <v>27</v>
      </c>
      <c r="AJ10" s="613"/>
      <c r="AK10" s="610"/>
      <c r="AL10" s="611"/>
      <c r="AM10" s="688" t="s">
        <v>189</v>
      </c>
      <c r="AN10" s="689"/>
      <c r="AO10" s="682"/>
      <c r="AP10" s="684"/>
      <c r="AQ10" s="688" t="str">
        <f>+KSC!G10</f>
        <v>X</v>
      </c>
      <c r="AR10" s="689">
        <f>+KSC!H10</f>
        <v>0</v>
      </c>
      <c r="AS10" s="682"/>
      <c r="AT10" s="684"/>
      <c r="AU10" s="688" t="s">
        <v>189</v>
      </c>
      <c r="AV10" s="689"/>
      <c r="AW10" s="682"/>
      <c r="AX10" s="684"/>
      <c r="AY10" s="612" t="s">
        <v>27</v>
      </c>
      <c r="AZ10" s="596"/>
      <c r="BA10" s="613"/>
      <c r="BB10" s="610"/>
      <c r="BC10" s="611"/>
      <c r="BD10" s="612" t="s">
        <v>27</v>
      </c>
      <c r="BE10" s="596"/>
      <c r="BF10" s="613"/>
      <c r="BG10" s="610"/>
      <c r="BH10" s="611"/>
      <c r="BI10" s="612" t="s">
        <v>27</v>
      </c>
      <c r="BJ10" s="596"/>
      <c r="BK10" s="613"/>
      <c r="BL10" s="610"/>
      <c r="BM10" s="611"/>
      <c r="BN10" s="612" t="s">
        <v>27</v>
      </c>
      <c r="BO10" s="596"/>
      <c r="BP10" s="613"/>
      <c r="BQ10" s="610"/>
      <c r="BR10" s="611"/>
      <c r="BS10" s="612" t="s">
        <v>27</v>
      </c>
      <c r="BT10" s="596"/>
      <c r="BU10" s="613"/>
      <c r="BV10" s="610"/>
      <c r="BW10" s="611"/>
      <c r="BX10" s="612" t="str">
        <f>+VIE!C10</f>
        <v>Normal CE</v>
      </c>
      <c r="BY10" s="596">
        <f>+VIE!D10</f>
        <v>0</v>
      </c>
      <c r="BZ10" s="610"/>
      <c r="CA10" s="611"/>
      <c r="CB10" s="612" t="str">
        <f>+SIMS!AC10</f>
        <v>Normal CE</v>
      </c>
      <c r="CC10" s="596">
        <f>+SIMS!AD10</f>
        <v>0</v>
      </c>
      <c r="CD10" s="613">
        <f>+SIMS!AE10</f>
        <v>0</v>
      </c>
      <c r="CE10" s="610"/>
      <c r="CF10" s="611"/>
      <c r="CG10" s="612" t="s">
        <v>27</v>
      </c>
      <c r="CH10" s="613"/>
      <c r="CI10" s="610"/>
      <c r="CJ10" s="611"/>
      <c r="CK10" s="612" t="s">
        <v>27</v>
      </c>
      <c r="CL10" s="613"/>
      <c r="CM10" s="610"/>
      <c r="CN10" s="611"/>
      <c r="CO10" s="612" t="s">
        <v>27</v>
      </c>
      <c r="CP10" s="613"/>
      <c r="CQ10" s="610"/>
      <c r="CR10" s="611"/>
      <c r="CS10" s="612" t="str">
        <f>+SIMS!Y10</f>
        <v>Normal CE</v>
      </c>
      <c r="CT10" s="613">
        <f>+SIMS!Z10</f>
        <v>0</v>
      </c>
      <c r="CU10" s="610"/>
      <c r="CV10" s="611"/>
      <c r="CW10" s="612" t="str">
        <f>+VIE!M10</f>
        <v>Normal CE</v>
      </c>
      <c r="CX10" s="613">
        <f>+VIE!N10</f>
        <v>0</v>
      </c>
      <c r="CY10" s="610"/>
      <c r="CZ10" s="611"/>
      <c r="DA10" s="114" t="s">
        <v>27</v>
      </c>
      <c r="DB10" s="610"/>
      <c r="DC10" s="611"/>
      <c r="DD10" s="114" t="s">
        <v>27</v>
      </c>
      <c r="DE10" s="610"/>
      <c r="DF10" s="611"/>
      <c r="DG10" s="114" t="s">
        <v>27</v>
      </c>
      <c r="DH10" s="610"/>
      <c r="DI10" s="611"/>
      <c r="DJ10" s="114" t="s">
        <v>27</v>
      </c>
      <c r="DK10" s="610"/>
      <c r="DL10" s="611"/>
      <c r="DM10" s="341" t="s">
        <v>27</v>
      </c>
      <c r="DN10" s="747"/>
      <c r="DO10" s="748"/>
      <c r="DP10" s="612" t="s">
        <v>27</v>
      </c>
      <c r="DQ10" s="610"/>
      <c r="DR10" s="610"/>
      <c r="DS10" s="610"/>
      <c r="DT10" s="610"/>
      <c r="DU10" s="611"/>
      <c r="DV10" s="594" t="s">
        <v>27</v>
      </c>
      <c r="DW10" s="595"/>
      <c r="DX10" s="595"/>
      <c r="DY10" s="596"/>
      <c r="DZ10" s="587"/>
      <c r="EA10" s="589"/>
      <c r="EB10" s="612" t="s">
        <v>27</v>
      </c>
      <c r="EC10" s="610"/>
      <c r="ED10" s="610"/>
      <c r="EE10" s="610"/>
      <c r="EF10" s="610"/>
      <c r="EG10" s="611"/>
      <c r="EH10" s="612" t="s">
        <v>27</v>
      </c>
      <c r="EI10" s="610"/>
      <c r="EJ10" s="610"/>
      <c r="EK10" s="610"/>
      <c r="EL10" s="610"/>
      <c r="EM10" s="611"/>
      <c r="EN10" s="612" t="str">
        <f>+Mex!AE10</f>
        <v>Normal CE</v>
      </c>
      <c r="EO10" s="610">
        <f>+Mex!AF10</f>
        <v>0</v>
      </c>
      <c r="EP10" s="610">
        <f>+Mex!AG10</f>
        <v>0</v>
      </c>
      <c r="EQ10" s="610">
        <f>+Mex!AH10</f>
        <v>0</v>
      </c>
      <c r="ER10" s="610"/>
      <c r="ES10" s="611"/>
      <c r="ET10" s="612" t="str">
        <f>+VIE!G10</f>
        <v>Normal CE</v>
      </c>
      <c r="EU10" s="610">
        <f>+VIE!H10</f>
        <v>0</v>
      </c>
      <c r="EV10" s="610">
        <f>+VIE!I10</f>
        <v>0</v>
      </c>
      <c r="EW10" s="610">
        <f>+VIE!J10</f>
        <v>0</v>
      </c>
      <c r="EX10" s="610"/>
      <c r="EY10" s="611"/>
      <c r="EZ10" s="612" t="s">
        <v>27</v>
      </c>
      <c r="FA10" s="613"/>
      <c r="FB10" s="610"/>
      <c r="FC10" s="611"/>
      <c r="FD10" s="612" t="s">
        <v>27</v>
      </c>
      <c r="FE10" s="613"/>
      <c r="FF10" s="610"/>
      <c r="FG10" s="611"/>
      <c r="FH10" s="612" t="s">
        <v>27</v>
      </c>
      <c r="FI10" s="613"/>
      <c r="FJ10" s="610"/>
      <c r="FK10" s="611"/>
      <c r="FL10" s="612" t="s">
        <v>27</v>
      </c>
      <c r="FM10" s="613"/>
      <c r="FN10" s="610"/>
      <c r="FO10" s="611"/>
      <c r="FP10" s="612" t="s">
        <v>27</v>
      </c>
      <c r="FQ10" s="613"/>
      <c r="FR10" s="610"/>
      <c r="FS10" s="611"/>
      <c r="FT10" s="612" t="s">
        <v>27</v>
      </c>
      <c r="FU10" s="610"/>
      <c r="FV10" s="610"/>
      <c r="FW10" s="610"/>
      <c r="FX10" s="610"/>
      <c r="FY10" s="611"/>
      <c r="FZ10" s="612" t="s">
        <v>27</v>
      </c>
      <c r="GA10" s="610"/>
      <c r="GB10" s="610"/>
      <c r="GC10" s="610"/>
      <c r="GD10" s="610"/>
      <c r="GE10" s="611"/>
      <c r="GF10" s="612" t="s">
        <v>27</v>
      </c>
      <c r="GG10" s="610"/>
      <c r="GH10" s="610"/>
      <c r="GI10" s="610"/>
      <c r="GJ10" s="610"/>
      <c r="GK10" s="611"/>
      <c r="GL10" s="612" t="str">
        <f>+SIMS!S10</f>
        <v>Normal CE</v>
      </c>
      <c r="GM10" s="610">
        <f>+SIMS!T10</f>
        <v>0</v>
      </c>
      <c r="GN10" s="610">
        <f>+SIMS!U10</f>
        <v>0</v>
      </c>
      <c r="GO10" s="610">
        <f>+SIMS!V10</f>
        <v>0</v>
      </c>
      <c r="GP10" s="610"/>
      <c r="GQ10" s="611"/>
      <c r="GR10" s="688" t="s">
        <v>189</v>
      </c>
      <c r="GS10" s="689"/>
      <c r="GT10" s="682"/>
      <c r="GU10" s="684"/>
      <c r="GV10" s="114" t="s">
        <v>27</v>
      </c>
      <c r="GW10" s="610"/>
      <c r="GX10" s="611"/>
      <c r="GY10" s="114" t="s">
        <v>27</v>
      </c>
      <c r="GZ10" s="610"/>
      <c r="HA10" s="611"/>
      <c r="HB10" s="114" t="s">
        <v>27</v>
      </c>
      <c r="HC10" s="610"/>
      <c r="HD10" s="611"/>
      <c r="HE10" s="114" t="str">
        <f>+Pol!AE10</f>
        <v>Normal CE</v>
      </c>
      <c r="HF10" s="610"/>
      <c r="HG10" s="611"/>
      <c r="HH10" s="114" t="str">
        <f>+Mex!P10</f>
        <v>Normal CE</v>
      </c>
      <c r="HI10" s="610"/>
      <c r="HJ10" s="611"/>
      <c r="HK10" s="594"/>
      <c r="HL10" s="596"/>
      <c r="HM10" s="587"/>
      <c r="HN10" s="589"/>
      <c r="HO10" s="646" t="str">
        <f>+Bel!AL10</f>
        <v>Normal CE</v>
      </c>
      <c r="HP10" s="647">
        <f>+Bel!AM10</f>
        <v>0</v>
      </c>
      <c r="HQ10" s="642"/>
      <c r="HR10" s="643"/>
      <c r="HS10" s="646" t="str">
        <f>+Ita!AL10</f>
        <v>Normal CE</v>
      </c>
      <c r="HT10" s="647">
        <f>+Ita!AM10</f>
        <v>0</v>
      </c>
      <c r="HU10" s="642"/>
      <c r="HV10" s="643"/>
      <c r="HW10" s="612" t="str">
        <f>+Mex!S10</f>
        <v>Normal CE</v>
      </c>
      <c r="HX10" s="613">
        <f>+Mex!T10</f>
        <v>0</v>
      </c>
      <c r="HY10" s="610"/>
      <c r="HZ10" s="611"/>
      <c r="IA10" s="646" t="str">
        <f>+'Arg&amp;Braz'!C10</f>
        <v>Normal CE</v>
      </c>
      <c r="IB10" s="647">
        <f>+'Arg&amp;Braz'!D10</f>
        <v>0</v>
      </c>
      <c r="IC10" s="642"/>
      <c r="ID10" s="643"/>
      <c r="IE10" s="646" t="str">
        <f>+'Arg&amp;Braz'!Y10</f>
        <v>Normal CE</v>
      </c>
      <c r="IF10" s="647">
        <f>+'Arg&amp;Braz'!Z10</f>
        <v>0</v>
      </c>
      <c r="IG10" s="666"/>
      <c r="IH10" s="668"/>
      <c r="II10" s="646" t="str">
        <f>+Bel!AP10</f>
        <v>Normal CE</v>
      </c>
      <c r="IJ10" s="647">
        <f>+Bel!AQ10</f>
        <v>0</v>
      </c>
      <c r="IK10" s="642"/>
      <c r="IL10" s="643"/>
      <c r="IM10" s="646" t="str">
        <f>+Ita!AP10</f>
        <v>Normal CE</v>
      </c>
      <c r="IN10" s="647">
        <f>+Ita!AQ10</f>
        <v>0</v>
      </c>
      <c r="IO10" s="642"/>
      <c r="IP10" s="643"/>
      <c r="IQ10" s="612" t="str">
        <f>+Mex!W10</f>
        <v>Normal CE</v>
      </c>
      <c r="IR10" s="613">
        <f>+Mex!X10</f>
        <v>0</v>
      </c>
      <c r="IS10" s="610"/>
      <c r="IT10" s="611"/>
      <c r="IU10" s="646" t="str">
        <f>+'Arg&amp;Braz'!G10</f>
        <v>Normal CE</v>
      </c>
      <c r="IV10" s="647">
        <f>+'Arg&amp;Braz'!H10</f>
        <v>0</v>
      </c>
      <c r="IW10" s="642"/>
      <c r="IX10" s="643"/>
      <c r="IY10" s="646" t="str">
        <f>+'Arg&amp;Braz'!AC10</f>
        <v>Normal CE</v>
      </c>
      <c r="IZ10" s="647">
        <f>+'Arg&amp;Braz'!AD10</f>
        <v>0</v>
      </c>
      <c r="JA10" s="666"/>
      <c r="JB10" s="668"/>
      <c r="JC10" s="646" t="str">
        <f>+Bel!AT10</f>
        <v>Normal CE</v>
      </c>
      <c r="JD10" s="647">
        <f>+Bel!AU10</f>
        <v>0</v>
      </c>
      <c r="JE10" s="642"/>
      <c r="JF10" s="643"/>
      <c r="JG10" s="646" t="str">
        <f>+Ita!AT10</f>
        <v>Normal CE</v>
      </c>
      <c r="JH10" s="647">
        <f>+Ita!AU10</f>
        <v>0</v>
      </c>
      <c r="JI10" s="642"/>
      <c r="JJ10" s="643"/>
      <c r="JK10" s="612" t="str">
        <f>+Mex!AA10</f>
        <v>Normal CE</v>
      </c>
      <c r="JL10" s="613">
        <f>+Mex!AB10</f>
        <v>0</v>
      </c>
      <c r="JM10" s="610"/>
      <c r="JN10" s="611"/>
      <c r="JO10" s="646" t="str">
        <f>+'Arg&amp;Braz'!K10</f>
        <v>Normal CE</v>
      </c>
      <c r="JP10" s="647">
        <f>+'Arg&amp;Braz'!L10</f>
        <v>0</v>
      </c>
      <c r="JQ10" s="642"/>
      <c r="JR10" s="643"/>
      <c r="JS10" s="646" t="str">
        <f>+'Arg&amp;Braz'!AG10</f>
        <v>Normal CE</v>
      </c>
      <c r="JT10" s="647">
        <f>+'Arg&amp;Braz'!AH10</f>
        <v>0</v>
      </c>
      <c r="JU10" s="666"/>
      <c r="JV10" s="668"/>
      <c r="JW10" s="688" t="str">
        <f>+KSC!K10</f>
        <v>X</v>
      </c>
      <c r="JX10" s="689">
        <f>+KSC!L10</f>
        <v>0</v>
      </c>
      <c r="JY10" s="682"/>
      <c r="JZ10" s="684"/>
      <c r="KA10" s="612" t="str">
        <f>+Rus!P10</f>
        <v>Normal CE</v>
      </c>
      <c r="KB10" s="596">
        <f>+Rus!Q10</f>
        <v>0</v>
      </c>
      <c r="KC10" s="613">
        <f>+Rus!R10</f>
        <v>0</v>
      </c>
      <c r="KD10" s="610"/>
      <c r="KE10" s="611"/>
      <c r="KF10" s="114" t="s">
        <v>27</v>
      </c>
      <c r="KG10" s="610"/>
      <c r="KH10" s="611"/>
      <c r="KI10" s="114" t="s">
        <v>27</v>
      </c>
      <c r="KJ10" s="610"/>
      <c r="KK10" s="611"/>
      <c r="KL10" s="114" t="str">
        <f>+Pol!AH10</f>
        <v>Normal CE</v>
      </c>
      <c r="KM10" s="610"/>
      <c r="KN10" s="611"/>
      <c r="KO10" s="114" t="str">
        <f>+Mex!AK10</f>
        <v>Normal CE</v>
      </c>
      <c r="KP10" s="610"/>
      <c r="KQ10" s="611"/>
      <c r="KR10" s="114" t="str">
        <f>+'Arg&amp;Braz'!AK10</f>
        <v>Normal CE</v>
      </c>
      <c r="KS10" s="610"/>
      <c r="KT10" s="611"/>
      <c r="KU10" s="594" t="s">
        <v>27</v>
      </c>
      <c r="KV10" s="595"/>
      <c r="KW10" s="596"/>
      <c r="KX10" s="587"/>
      <c r="KY10" s="589"/>
      <c r="KZ10" s="594"/>
      <c r="LA10" s="595"/>
      <c r="LB10" s="596"/>
      <c r="LC10" s="587"/>
      <c r="LD10" s="589"/>
      <c r="LE10" s="594"/>
      <c r="LF10" s="595"/>
      <c r="LG10" s="596"/>
      <c r="LH10" s="587"/>
      <c r="LI10" s="589"/>
      <c r="LJ10" s="594"/>
      <c r="LK10" s="595"/>
      <c r="LL10" s="596"/>
      <c r="LM10" s="587"/>
      <c r="LN10" s="589"/>
      <c r="LO10" s="612"/>
      <c r="LP10" s="596"/>
      <c r="LQ10" s="613"/>
      <c r="LR10" s="610"/>
      <c r="LS10" s="611"/>
      <c r="LT10" s="594"/>
      <c r="LU10" s="595"/>
      <c r="LV10" s="596"/>
      <c r="LW10" s="587"/>
      <c r="LX10" s="589"/>
      <c r="LY10" s="594"/>
      <c r="LZ10" s="595"/>
      <c r="MA10" s="596"/>
      <c r="MB10" s="587"/>
      <c r="MC10" s="589"/>
      <c r="MD10" s="594"/>
      <c r="ME10" s="595"/>
      <c r="MF10" s="596"/>
      <c r="MG10" s="587"/>
      <c r="MH10" s="589"/>
      <c r="MI10" s="612"/>
      <c r="MJ10" s="596"/>
      <c r="MK10" s="613"/>
      <c r="ML10" s="610"/>
      <c r="MM10" s="611"/>
      <c r="MN10" s="594"/>
      <c r="MO10" s="595"/>
      <c r="MP10" s="596"/>
      <c r="MQ10" s="587"/>
      <c r="MR10" s="589"/>
      <c r="MS10" s="594"/>
      <c r="MT10" s="595"/>
      <c r="MU10" s="596"/>
      <c r="MV10" s="587"/>
      <c r="MW10" s="589"/>
      <c r="MX10" s="114"/>
      <c r="MY10" s="610"/>
      <c r="MZ10" s="611"/>
      <c r="NA10" s="114"/>
      <c r="NB10" s="610"/>
      <c r="NC10" s="611"/>
    </row>
    <row r="11" spans="1:367" ht="24.75" customHeight="1">
      <c r="A11" s="718"/>
      <c r="B11" s="720"/>
      <c r="C11" s="722"/>
      <c r="D11" s="722"/>
      <c r="E11" s="722"/>
      <c r="F11" s="722"/>
      <c r="G11" s="724"/>
      <c r="H11" s="726"/>
      <c r="I11" s="705"/>
      <c r="J11" s="707"/>
      <c r="K11" s="728"/>
      <c r="L11" s="730"/>
      <c r="M11" s="732"/>
      <c r="N11" s="734"/>
      <c r="O11" s="736"/>
      <c r="P11" s="738"/>
      <c r="Q11" s="697"/>
      <c r="R11" s="698"/>
      <c r="S11" s="699"/>
      <c r="T11" s="700"/>
      <c r="U11" s="299"/>
      <c r="V11" s="24" t="s">
        <v>112</v>
      </c>
      <c r="W11" s="12">
        <f>+Bel!C11</f>
        <v>2761.2</v>
      </c>
      <c r="X11" s="13">
        <f>+Bel!D11</f>
        <v>2761.2</v>
      </c>
      <c r="Y11" s="13">
        <f>SUM(W11:X11)</f>
        <v>5522.4</v>
      </c>
      <c r="Z11" s="611"/>
      <c r="AA11" s="12">
        <f>+Ita!C11</f>
        <v>4648.8</v>
      </c>
      <c r="AB11" s="13">
        <f>+Ita!D11</f>
        <v>4648.8</v>
      </c>
      <c r="AC11" s="13">
        <f>SUM(AA11:AB11)</f>
        <v>9297.6</v>
      </c>
      <c r="AD11" s="589"/>
      <c r="AE11" s="12">
        <f>+Pol!C11</f>
        <v>2714.4</v>
      </c>
      <c r="AF11" s="13">
        <f>+Pol!D11</f>
        <v>2714.4</v>
      </c>
      <c r="AG11" s="13">
        <f>SUM(AE11:AF11)</f>
        <v>5428.8</v>
      </c>
      <c r="AH11" s="589"/>
      <c r="AI11" s="12">
        <f>+Mex!C11</f>
        <v>124.8</v>
      </c>
      <c r="AJ11" s="13">
        <f>+Mex!D11</f>
        <v>140.4</v>
      </c>
      <c r="AK11" s="13">
        <f>SUM(AI11:AJ11)</f>
        <v>265.2</v>
      </c>
      <c r="AL11" s="611"/>
      <c r="AM11" s="260">
        <f>+SIMS!C11</f>
        <v>1781</v>
      </c>
      <c r="AN11" s="259">
        <f>+SIMS!D11</f>
        <v>1781</v>
      </c>
      <c r="AO11" s="259">
        <f>SUM(AM11:AN11)</f>
        <v>3562</v>
      </c>
      <c r="AP11" s="684"/>
      <c r="AQ11" s="260">
        <f>+KSC!G11</f>
        <v>792</v>
      </c>
      <c r="AR11" s="259">
        <f>+KSC!H11</f>
        <v>801</v>
      </c>
      <c r="AS11" s="259">
        <f>SUM(AQ11:AR11)</f>
        <v>1593</v>
      </c>
      <c r="AT11" s="684"/>
      <c r="AU11" s="260">
        <f>+SIMS!G11</f>
        <v>221</v>
      </c>
      <c r="AV11" s="259">
        <f>+SIMS!H11</f>
        <v>221</v>
      </c>
      <c r="AW11" s="259">
        <f>SUM(AU11:AV11)</f>
        <v>442</v>
      </c>
      <c r="AX11" s="684"/>
      <c r="AY11" s="12">
        <f>+Bel!G11</f>
        <v>2620.8000000000002</v>
      </c>
      <c r="AZ11" s="310">
        <f>+Bel!H11</f>
        <v>2620.8000000000002</v>
      </c>
      <c r="BA11" s="13">
        <f>+Bel!I11</f>
        <v>2620.8000000000002</v>
      </c>
      <c r="BB11" s="13">
        <f>SUM(AY11:BA11)</f>
        <v>7862.4000000000005</v>
      </c>
      <c r="BC11" s="611"/>
      <c r="BD11" s="12">
        <f>+Ita!G11</f>
        <v>2386.8000000000002</v>
      </c>
      <c r="BE11" s="310">
        <f>+Ita!H11</f>
        <v>2371.1999999999998</v>
      </c>
      <c r="BF11" s="13">
        <f>+Ita!I11</f>
        <v>2386.8000000000002</v>
      </c>
      <c r="BG11" s="13">
        <f>SUM(BD11:BF11)</f>
        <v>7144.8</v>
      </c>
      <c r="BH11" s="611"/>
      <c r="BI11" s="12">
        <f>+Ita!AX11</f>
        <v>124.8</v>
      </c>
      <c r="BJ11" s="310">
        <f>+Ita!AY11</f>
        <v>124.8</v>
      </c>
      <c r="BK11" s="13">
        <f>+Ita!AZ11</f>
        <v>124.8</v>
      </c>
      <c r="BL11" s="13">
        <f>SUM(BI11:BK11)</f>
        <v>374.4</v>
      </c>
      <c r="BM11" s="611"/>
      <c r="BN11" s="12">
        <f>+Pol!G11</f>
        <v>2886</v>
      </c>
      <c r="BO11" s="310">
        <f>+Pol!H11</f>
        <v>2886</v>
      </c>
      <c r="BP11" s="13">
        <f>+Pol!I11</f>
        <v>2870.4</v>
      </c>
      <c r="BQ11" s="13">
        <f>SUM(BN11:BP11)</f>
        <v>8642.4</v>
      </c>
      <c r="BR11" s="611"/>
      <c r="BS11" s="12">
        <f>+Mex!G11</f>
        <v>608.4</v>
      </c>
      <c r="BT11" s="310">
        <f>+Mex!H11</f>
        <v>608.4</v>
      </c>
      <c r="BU11" s="13">
        <f>+Mex!I11</f>
        <v>608.4</v>
      </c>
      <c r="BV11" s="13">
        <f>SUM(BS11:BU11)</f>
        <v>1825.1999999999998</v>
      </c>
      <c r="BW11" s="611"/>
      <c r="BX11" s="12">
        <f>+VIE!C11</f>
        <v>796</v>
      </c>
      <c r="BY11" s="310">
        <f>+VIE!D11</f>
        <v>853</v>
      </c>
      <c r="BZ11" s="13">
        <f>SUM(BX11:BY11)</f>
        <v>1649</v>
      </c>
      <c r="CA11" s="611"/>
      <c r="CB11" s="12">
        <f>+SIMS!AC11</f>
        <v>377</v>
      </c>
      <c r="CC11" s="310">
        <f>+SIMS!AD11</f>
        <v>377</v>
      </c>
      <c r="CD11" s="13">
        <f>+SIMS!AE11</f>
        <v>377</v>
      </c>
      <c r="CE11" s="13">
        <f>SUM(CB11:CD11)</f>
        <v>1131</v>
      </c>
      <c r="CF11" s="611"/>
      <c r="CG11" s="12">
        <f>+Bel!L11</f>
        <v>561.6</v>
      </c>
      <c r="CH11" s="13">
        <f>+Bel!M11</f>
        <v>561.6</v>
      </c>
      <c r="CI11" s="13">
        <f>SUM(CG11:CH11)</f>
        <v>1123.2</v>
      </c>
      <c r="CJ11" s="611"/>
      <c r="CK11" s="12">
        <f>+Ita!L11</f>
        <v>1513.2</v>
      </c>
      <c r="CL11" s="13">
        <f>+Ita!M11</f>
        <v>1513.2</v>
      </c>
      <c r="CM11" s="13">
        <f>SUM(CK11:CL11)</f>
        <v>3026.4</v>
      </c>
      <c r="CN11" s="611"/>
      <c r="CO11" s="12">
        <f>+Mex!L11</f>
        <v>187.2</v>
      </c>
      <c r="CP11" s="13">
        <f>+Mex!M11</f>
        <v>187.2</v>
      </c>
      <c r="CQ11" s="13">
        <f>SUM(CO11:CP11)</f>
        <v>374.4</v>
      </c>
      <c r="CR11" s="611"/>
      <c r="CS11" s="12">
        <f>+SIMS!Y11</f>
        <v>3017</v>
      </c>
      <c r="CT11" s="13">
        <f>+SIMS!Z11</f>
        <v>3017</v>
      </c>
      <c r="CU11" s="13">
        <f>SUM(CS11:CT11)</f>
        <v>6034</v>
      </c>
      <c r="CV11" s="611"/>
      <c r="CW11" s="12">
        <f>+VIE!M11</f>
        <v>364</v>
      </c>
      <c r="CX11" s="13">
        <f>+VIE!N11</f>
        <v>364</v>
      </c>
      <c r="CY11" s="13">
        <f>SUM(CW11:CX11)</f>
        <v>728</v>
      </c>
      <c r="CZ11" s="611"/>
      <c r="DA11" s="12">
        <f>+Ita!BC11</f>
        <v>624</v>
      </c>
      <c r="DB11" s="13">
        <f>SUM(DA11:DA11)</f>
        <v>624</v>
      </c>
      <c r="DC11" s="611"/>
      <c r="DD11" s="12">
        <f>+Bel!P11</f>
        <v>858</v>
      </c>
      <c r="DE11" s="13">
        <f>SUM(DD11:DD11)</f>
        <v>858</v>
      </c>
      <c r="DF11" s="611"/>
      <c r="DG11" s="12">
        <f>+Ita!P11</f>
        <v>2995.2</v>
      </c>
      <c r="DH11" s="13">
        <f>SUM(DG11:DG11)</f>
        <v>2995.2</v>
      </c>
      <c r="DI11" s="611"/>
      <c r="DJ11" s="12">
        <f>+Pol!L11</f>
        <v>764.4</v>
      </c>
      <c r="DK11" s="13">
        <f>SUM(DJ11:DJ11)</f>
        <v>764.4</v>
      </c>
      <c r="DL11" s="611"/>
      <c r="DM11" s="348">
        <f>+Rus!C11</f>
        <v>1107.5999999999999</v>
      </c>
      <c r="DN11" s="349">
        <f>SUM(DM11:DM11)</f>
        <v>1107.5999999999999</v>
      </c>
      <c r="DO11" s="748"/>
      <c r="DP11" s="12">
        <f>+Bel!S11</f>
        <v>390</v>
      </c>
      <c r="DQ11" s="13">
        <f>+Bel!T11</f>
        <v>390</v>
      </c>
      <c r="DR11" s="13">
        <f>+Bel!U11</f>
        <v>374.4</v>
      </c>
      <c r="DS11" s="13">
        <f>+Bel!V11</f>
        <v>374.4</v>
      </c>
      <c r="DT11" s="13">
        <f>SUM(DP11:DS11)</f>
        <v>1528.8000000000002</v>
      </c>
      <c r="DU11" s="611"/>
      <c r="DV11" s="12">
        <f>+Ita!S11</f>
        <v>15.6</v>
      </c>
      <c r="DW11" s="13">
        <f>+Ita!T11</f>
        <v>15.6</v>
      </c>
      <c r="DX11" s="13">
        <f>+Ita!U11</f>
        <v>15.6</v>
      </c>
      <c r="DY11" s="13">
        <f>+Ita!V11</f>
        <v>15.6</v>
      </c>
      <c r="DZ11" s="13">
        <f>SUM(DV11:DY11)</f>
        <v>62.4</v>
      </c>
      <c r="EA11" s="589"/>
      <c r="EB11" s="12">
        <f>+Pol!O11</f>
        <v>265.2</v>
      </c>
      <c r="EC11" s="13">
        <f>+Pol!P11</f>
        <v>249.6</v>
      </c>
      <c r="ED11" s="13">
        <f>+Pol!Q11</f>
        <v>249.6</v>
      </c>
      <c r="EE11" s="13">
        <f>+Pol!R11</f>
        <v>249.6</v>
      </c>
      <c r="EF11" s="13">
        <f>SUM(EB11:EE11)</f>
        <v>1014</v>
      </c>
      <c r="EG11" s="611"/>
      <c r="EH11" s="12">
        <f>+Rus!J11</f>
        <v>2558.4</v>
      </c>
      <c r="EI11" s="13">
        <f>+Rus!K11</f>
        <v>2558.4</v>
      </c>
      <c r="EJ11" s="13">
        <f>+Rus!L11</f>
        <v>0</v>
      </c>
      <c r="EK11" s="13">
        <f>+Rus!M11</f>
        <v>0</v>
      </c>
      <c r="EL11" s="13">
        <f>SUM(EH11:EK11)</f>
        <v>5116.8</v>
      </c>
      <c r="EM11" s="611"/>
      <c r="EN11" s="12">
        <f>+Mex!AE11</f>
        <v>452.4</v>
      </c>
      <c r="EO11" s="13">
        <f>+Mex!AF11</f>
        <v>452.4</v>
      </c>
      <c r="EP11" s="13">
        <f>+Mex!AG11</f>
        <v>452.4</v>
      </c>
      <c r="EQ11" s="13">
        <f>+Mex!AH11</f>
        <v>452.4</v>
      </c>
      <c r="ER11" s="13">
        <f>SUM(EN11:EQ11)</f>
        <v>1809.6</v>
      </c>
      <c r="ES11" s="611"/>
      <c r="ET11" s="12">
        <f>+VIE!G11</f>
        <v>1510</v>
      </c>
      <c r="EU11" s="13">
        <f>+VIE!H11</f>
        <v>1939</v>
      </c>
      <c r="EV11" s="13">
        <f>+VIE!I11</f>
        <v>1592</v>
      </c>
      <c r="EW11" s="13">
        <f>+VIE!J11</f>
        <v>1510</v>
      </c>
      <c r="EX11" s="13">
        <f>SUM(ET11:EW11)</f>
        <v>6551</v>
      </c>
      <c r="EY11" s="611"/>
      <c r="EZ11" s="12">
        <f>+Bel!Y11</f>
        <v>780</v>
      </c>
      <c r="FA11" s="13">
        <f>+Bel!Z11</f>
        <v>764.4</v>
      </c>
      <c r="FB11" s="13">
        <f>SUM(EZ11:FA11)</f>
        <v>1544.4</v>
      </c>
      <c r="FC11" s="611"/>
      <c r="FD11" s="12">
        <f>+Ita!Y11</f>
        <v>31.2</v>
      </c>
      <c r="FE11" s="13">
        <f>+Ita!Z11</f>
        <v>31.2</v>
      </c>
      <c r="FF11" s="13">
        <f>SUM(FD11:FE11)</f>
        <v>62.4</v>
      </c>
      <c r="FG11" s="611"/>
      <c r="FH11" s="12">
        <f>+Pol!U11</f>
        <v>764.4</v>
      </c>
      <c r="FI11" s="13">
        <f>+Pol!V11</f>
        <v>764.4</v>
      </c>
      <c r="FJ11" s="13">
        <f>SUM(FH11:FI11)</f>
        <v>1528.8</v>
      </c>
      <c r="FK11" s="611"/>
      <c r="FL11" s="12">
        <f>+Rus!F11</f>
        <v>904.8</v>
      </c>
      <c r="FM11" s="13">
        <f>+Rus!G11</f>
        <v>904.8</v>
      </c>
      <c r="FN11" s="13">
        <f>SUM(FL11:FM11)</f>
        <v>1809.6</v>
      </c>
      <c r="FO11" s="611"/>
      <c r="FP11" s="12">
        <f>+SIMS!O11</f>
        <v>2723</v>
      </c>
      <c r="FQ11" s="13">
        <f>+SIMS!P11</f>
        <v>2723</v>
      </c>
      <c r="FR11" s="13">
        <f>SUM(FP11:FQ11)</f>
        <v>5446</v>
      </c>
      <c r="FS11" s="611"/>
      <c r="FT11" s="12">
        <f>+Bel!AC11</f>
        <v>608.4</v>
      </c>
      <c r="FU11" s="13">
        <f>+Bel!AD11</f>
        <v>608.4</v>
      </c>
      <c r="FV11" s="13">
        <f>+Bel!AE11</f>
        <v>592.79999999999995</v>
      </c>
      <c r="FW11" s="13">
        <f>+Bel!AF11</f>
        <v>592.79999999999995</v>
      </c>
      <c r="FX11" s="13">
        <f>SUM(FT11:FW11)</f>
        <v>2402.3999999999996</v>
      </c>
      <c r="FY11" s="611"/>
      <c r="FZ11" s="12">
        <f>+Ita!AC11</f>
        <v>1216.8</v>
      </c>
      <c r="GA11" s="13">
        <f>+Ita!AD11</f>
        <v>1216.8</v>
      </c>
      <c r="GB11" s="13">
        <f>+Ita!AE11</f>
        <v>1216.8</v>
      </c>
      <c r="GC11" s="13">
        <f>+Ita!AF11</f>
        <v>1216.8</v>
      </c>
      <c r="GD11" s="13">
        <f>SUM(FZ11:GC11)</f>
        <v>4867.2</v>
      </c>
      <c r="GE11" s="611"/>
      <c r="GF11" s="12">
        <f>+Pol!Y11</f>
        <v>1497.6</v>
      </c>
      <c r="GG11" s="13">
        <f>+Pol!Z11</f>
        <v>1497.6</v>
      </c>
      <c r="GH11" s="13">
        <f>+Pol!AA11</f>
        <v>1497.6</v>
      </c>
      <c r="GI11" s="13">
        <f>+Pol!AB11</f>
        <v>1497.6</v>
      </c>
      <c r="GJ11" s="13">
        <f>SUM(GF11:GI11)</f>
        <v>5990.4</v>
      </c>
      <c r="GK11" s="611"/>
      <c r="GL11" s="12">
        <f>+SIMS!S11</f>
        <v>2768</v>
      </c>
      <c r="GM11" s="13">
        <f>+SIMS!T11</f>
        <v>2768</v>
      </c>
      <c r="GN11" s="13">
        <f>+SIMS!U11</f>
        <v>2768</v>
      </c>
      <c r="GO11" s="13">
        <f>+SIMS!V11</f>
        <v>2768</v>
      </c>
      <c r="GP11" s="13">
        <f>SUM(GL11:GO11)</f>
        <v>11072</v>
      </c>
      <c r="GQ11" s="611"/>
      <c r="GR11" s="260">
        <f>+KSC!C11</f>
        <v>11367</v>
      </c>
      <c r="GS11" s="259">
        <f>+KSC!D11</f>
        <v>11367</v>
      </c>
      <c r="GT11" s="259">
        <f>SUM(GR11:GS11)</f>
        <v>22734</v>
      </c>
      <c r="GU11" s="684"/>
      <c r="GV11" s="12">
        <f>+Bel!AI11</f>
        <v>1528.8</v>
      </c>
      <c r="GW11" s="13">
        <f>SUM(GV11:GV11)</f>
        <v>1528.8</v>
      </c>
      <c r="GX11" s="611"/>
      <c r="GY11" s="12">
        <f>+Ita!AI11</f>
        <v>2932.8</v>
      </c>
      <c r="GZ11" s="13">
        <f>SUM(GY11:GY11)</f>
        <v>2932.8</v>
      </c>
      <c r="HA11" s="611"/>
      <c r="HB11" s="12">
        <f>+Ita!BF11</f>
        <v>312</v>
      </c>
      <c r="HC11" s="13">
        <f>SUM(HB11:HB11)</f>
        <v>312</v>
      </c>
      <c r="HD11" s="611"/>
      <c r="HE11" s="12">
        <f>+Pol!AE11</f>
        <v>3073.2</v>
      </c>
      <c r="HF11" s="13">
        <f>SUM(HE11:HE11)</f>
        <v>3073.2</v>
      </c>
      <c r="HG11" s="611"/>
      <c r="HH11" s="12">
        <f>+Mex!P11</f>
        <v>171.6</v>
      </c>
      <c r="HI11" s="13">
        <f>SUM(HH11:HH11)</f>
        <v>171.6</v>
      </c>
      <c r="HJ11" s="611"/>
      <c r="HK11" s="394">
        <f>+SIMS!K11</f>
        <v>976</v>
      </c>
      <c r="HL11" s="395">
        <f>+SIMS!L11</f>
        <v>1953</v>
      </c>
      <c r="HM11" s="395">
        <f>SUM(HK11:HL11)</f>
        <v>2929</v>
      </c>
      <c r="HN11" s="589"/>
      <c r="HO11" s="446">
        <f>+Bel!AL11</f>
        <v>62.4</v>
      </c>
      <c r="HP11" s="447">
        <f>+Bel!AM11</f>
        <v>62.4</v>
      </c>
      <c r="HQ11" s="447">
        <f>SUM(HO11:HP11)</f>
        <v>124.8</v>
      </c>
      <c r="HR11" s="643"/>
      <c r="HS11" s="446">
        <f>+Ita!AL11</f>
        <v>171.6</v>
      </c>
      <c r="HT11" s="447">
        <f>+Ita!AM11</f>
        <v>171.6</v>
      </c>
      <c r="HU11" s="447">
        <f>SUM(HS11:HT11)</f>
        <v>343.2</v>
      </c>
      <c r="HV11" s="643"/>
      <c r="HW11" s="12">
        <f>+Mex!S11</f>
        <v>1762.8</v>
      </c>
      <c r="HX11" s="13">
        <f>+Mex!T11</f>
        <v>1060.8</v>
      </c>
      <c r="HY11" s="13">
        <f>SUM(HW11:HX11)</f>
        <v>2823.6</v>
      </c>
      <c r="HZ11" s="611"/>
      <c r="IA11" s="446">
        <f>+'Arg&amp;Braz'!C11</f>
        <v>452.4</v>
      </c>
      <c r="IB11" s="447">
        <f>+'Arg&amp;Braz'!D11</f>
        <v>452.4</v>
      </c>
      <c r="IC11" s="447">
        <f>SUM(IA11:IB11)</f>
        <v>904.8</v>
      </c>
      <c r="ID11" s="643"/>
      <c r="IE11" s="446">
        <f>+'Arg&amp;Braz'!Y11</f>
        <v>483.6</v>
      </c>
      <c r="IF11" s="447">
        <f>+'Arg&amp;Braz'!Z11</f>
        <v>483.6</v>
      </c>
      <c r="IG11" s="447">
        <f>SUM(IE11:IF11)</f>
        <v>967.2</v>
      </c>
      <c r="IH11" s="668"/>
      <c r="II11" s="446">
        <f>+Bel!AP11</f>
        <v>62.4</v>
      </c>
      <c r="IJ11" s="447">
        <f>+Bel!AQ11</f>
        <v>62.4</v>
      </c>
      <c r="IK11" s="447">
        <f>SUM(II11:IJ11)</f>
        <v>124.8</v>
      </c>
      <c r="IL11" s="643"/>
      <c r="IM11" s="446">
        <f>+Ita!AP11</f>
        <v>124.8</v>
      </c>
      <c r="IN11" s="447">
        <f>+Ita!AQ11</f>
        <v>124.8</v>
      </c>
      <c r="IO11" s="447">
        <f>SUM(IM11:IN11)</f>
        <v>249.6</v>
      </c>
      <c r="IP11" s="643"/>
      <c r="IQ11" s="12">
        <f>+Mex!W11</f>
        <v>1092</v>
      </c>
      <c r="IR11" s="13">
        <f>+Mex!X11</f>
        <v>1092</v>
      </c>
      <c r="IS11" s="13">
        <f>SUM(IQ11:IR11)</f>
        <v>2184</v>
      </c>
      <c r="IT11" s="611"/>
      <c r="IU11" s="446">
        <f>+'Arg&amp;Braz'!G11</f>
        <v>452.4</v>
      </c>
      <c r="IV11" s="447">
        <f>+'Arg&amp;Braz'!H11</f>
        <v>452.4</v>
      </c>
      <c r="IW11" s="447">
        <f>SUM(IU11:IV11)</f>
        <v>904.8</v>
      </c>
      <c r="IX11" s="643"/>
      <c r="IY11" s="446">
        <f>+'Arg&amp;Braz'!AC11</f>
        <v>483.6</v>
      </c>
      <c r="IZ11" s="447">
        <f>+'Arg&amp;Braz'!AD11</f>
        <v>483.6</v>
      </c>
      <c r="JA11" s="447">
        <f>SUM(IY11:IZ11)</f>
        <v>967.2</v>
      </c>
      <c r="JB11" s="668"/>
      <c r="JC11" s="446">
        <f>+Bel!AT11</f>
        <v>62.4</v>
      </c>
      <c r="JD11" s="447">
        <f>+Bel!AU11</f>
        <v>62.4</v>
      </c>
      <c r="JE11" s="447">
        <f>SUM(JC11:JD11)</f>
        <v>124.8</v>
      </c>
      <c r="JF11" s="643"/>
      <c r="JG11" s="446">
        <f>+Ita!AT11</f>
        <v>124.8</v>
      </c>
      <c r="JH11" s="447">
        <f>+Ita!AU11</f>
        <v>124.8</v>
      </c>
      <c r="JI11" s="447">
        <f>SUM(JG11:JH11)</f>
        <v>249.6</v>
      </c>
      <c r="JJ11" s="643"/>
      <c r="JK11" s="12">
        <f>+Mex!AA11</f>
        <v>1560</v>
      </c>
      <c r="JL11" s="13">
        <f>+Mex!AB11</f>
        <v>858</v>
      </c>
      <c r="JM11" s="13">
        <f>SUM(JK11:JL11)</f>
        <v>2418</v>
      </c>
      <c r="JN11" s="611"/>
      <c r="JO11" s="446">
        <f>+'Arg&amp;Braz'!K11</f>
        <v>452.4</v>
      </c>
      <c r="JP11" s="447">
        <f>+'Arg&amp;Braz'!L11</f>
        <v>452.4</v>
      </c>
      <c r="JQ11" s="447">
        <f>SUM(JO11:JP11)</f>
        <v>904.8</v>
      </c>
      <c r="JR11" s="643"/>
      <c r="JS11" s="446">
        <f>+'Arg&amp;Braz'!AG11</f>
        <v>468</v>
      </c>
      <c r="JT11" s="447">
        <f>+'Arg&amp;Braz'!AH11</f>
        <v>468</v>
      </c>
      <c r="JU11" s="447">
        <f>SUM(JS11:JT11)</f>
        <v>936</v>
      </c>
      <c r="JV11" s="668"/>
      <c r="JW11" s="260">
        <f>+KSC!K11</f>
        <v>12095</v>
      </c>
      <c r="JX11" s="259">
        <f>+KSC!L11</f>
        <v>12095</v>
      </c>
      <c r="JY11" s="259">
        <f>SUM(JW11:JX11)</f>
        <v>24190</v>
      </c>
      <c r="JZ11" s="684"/>
      <c r="KA11" s="12">
        <f>+Rus!P11</f>
        <v>2808</v>
      </c>
      <c r="KB11" s="310">
        <f>+Rus!Q11</f>
        <v>2808</v>
      </c>
      <c r="KC11" s="13">
        <f>+Rus!R11</f>
        <v>2808</v>
      </c>
      <c r="KD11" s="13">
        <f>SUM(KA11:KC11)</f>
        <v>8424</v>
      </c>
      <c r="KE11" s="611"/>
      <c r="KF11" s="12">
        <f>+Bel!AX11</f>
        <v>1279.2</v>
      </c>
      <c r="KG11" s="13">
        <f>SUM(KF11:KF11)</f>
        <v>1279.2</v>
      </c>
      <c r="KH11" s="611"/>
      <c r="KI11" s="12">
        <f>+Ita!BI11</f>
        <v>1950</v>
      </c>
      <c r="KJ11" s="13">
        <f>SUM(KI11:KI11)</f>
        <v>1950</v>
      </c>
      <c r="KK11" s="611"/>
      <c r="KL11" s="12">
        <f>+Pol!AH11</f>
        <v>1762.8</v>
      </c>
      <c r="KM11" s="13">
        <f>SUM(KL11:KL11)</f>
        <v>1762.8</v>
      </c>
      <c r="KN11" s="611"/>
      <c r="KO11" s="12">
        <f>+Mex!AK11</f>
        <v>234</v>
      </c>
      <c r="KP11" s="13">
        <f>SUM(KO11:KO11)</f>
        <v>234</v>
      </c>
      <c r="KQ11" s="611"/>
      <c r="KR11" s="12">
        <f>+'Arg&amp;Braz'!AK11</f>
        <v>140.4</v>
      </c>
      <c r="KS11" s="13">
        <f>SUM(KR11:KR11)</f>
        <v>140.4</v>
      </c>
      <c r="KT11" s="611"/>
      <c r="KU11" s="12">
        <f>+Ita!BL11</f>
        <v>202.8</v>
      </c>
      <c r="KV11" s="310">
        <f>+Ita!BM11</f>
        <v>202.8</v>
      </c>
      <c r="KW11" s="13">
        <f>+Ita!BN11</f>
        <v>202.8</v>
      </c>
      <c r="KX11" s="13">
        <f>SUM(KU11:KW11)</f>
        <v>608.40000000000009</v>
      </c>
      <c r="KY11" s="589"/>
      <c r="KZ11" s="12">
        <f>+Mex!AN11</f>
        <v>982.8</v>
      </c>
      <c r="LA11" s="310">
        <f>+Mex!AO11</f>
        <v>982.8</v>
      </c>
      <c r="LB11" s="13">
        <f>+Mex!AP11</f>
        <v>982.8</v>
      </c>
      <c r="LC11" s="13">
        <f>SUM(KZ11:LB11)</f>
        <v>2948.3999999999996</v>
      </c>
      <c r="LD11" s="589"/>
      <c r="LE11" s="12">
        <f>+'Arg&amp;Braz'!O11</f>
        <v>468</v>
      </c>
      <c r="LF11" s="310">
        <f>+'Arg&amp;Braz'!P11</f>
        <v>468</v>
      </c>
      <c r="LG11" s="13">
        <f>+'Arg&amp;Braz'!Q11</f>
        <v>468</v>
      </c>
      <c r="LH11" s="13">
        <f>SUM(LE11:LG11)</f>
        <v>1404</v>
      </c>
      <c r="LI11" s="589"/>
      <c r="LJ11" s="12">
        <f>+'Arg&amp;Braz'!AN11</f>
        <v>811.2</v>
      </c>
      <c r="LK11" s="310">
        <f>+'Arg&amp;Braz'!AO11</f>
        <v>811.2</v>
      </c>
      <c r="LL11" s="13">
        <f>+'Arg&amp;Braz'!AP11</f>
        <v>811.2</v>
      </c>
      <c r="LM11" s="13">
        <f>SUM(LJ11:LL11)</f>
        <v>2433.6000000000004</v>
      </c>
      <c r="LN11" s="589"/>
      <c r="LO11" s="12">
        <f>+Bel!BA11</f>
        <v>624</v>
      </c>
      <c r="LP11" s="310">
        <f>+Bel!BB11</f>
        <v>624</v>
      </c>
      <c r="LQ11" s="13">
        <f>+Bel!BC11</f>
        <v>624</v>
      </c>
      <c r="LR11" s="13">
        <f>SUM(LO11:LQ11)</f>
        <v>1872</v>
      </c>
      <c r="LS11" s="611"/>
      <c r="LT11" s="12">
        <f>+Ita!BQ11</f>
        <v>702</v>
      </c>
      <c r="LU11" s="310">
        <f>+Ita!BR11</f>
        <v>702</v>
      </c>
      <c r="LV11" s="13">
        <f>+Ita!BS11</f>
        <v>702</v>
      </c>
      <c r="LW11" s="13">
        <f>SUM(LT11:LV11)</f>
        <v>2106</v>
      </c>
      <c r="LX11" s="589"/>
      <c r="LY11" s="12">
        <f>+Ita!BV11</f>
        <v>31.2</v>
      </c>
      <c r="LZ11" s="310">
        <f>+Ita!BW11</f>
        <v>31.2</v>
      </c>
      <c r="MA11" s="13">
        <f>+Ita!BX11</f>
        <v>31.2</v>
      </c>
      <c r="MB11" s="13">
        <f>SUM(LY11:MA11)</f>
        <v>93.6</v>
      </c>
      <c r="MC11" s="589"/>
      <c r="MD11" s="12">
        <f>+Pol!AK11</f>
        <v>920.4</v>
      </c>
      <c r="ME11" s="310">
        <f>+Pol!AL11</f>
        <v>920.4</v>
      </c>
      <c r="MF11" s="13">
        <f>+Pol!AM11</f>
        <v>920.4</v>
      </c>
      <c r="MG11" s="13">
        <f>SUM(MD11:MF11)</f>
        <v>2761.2</v>
      </c>
      <c r="MH11" s="589"/>
      <c r="MI11" s="12">
        <f>+Rus!U11</f>
        <v>608.4</v>
      </c>
      <c r="MJ11" s="310">
        <f>+Rus!V11</f>
        <v>608.4</v>
      </c>
      <c r="MK11" s="13">
        <f>+Rus!W11</f>
        <v>608.4</v>
      </c>
      <c r="ML11" s="13">
        <f>SUM(MI11:MK11)</f>
        <v>1825.1999999999998</v>
      </c>
      <c r="MM11" s="611"/>
      <c r="MN11" s="12">
        <f>+Mex!AS11</f>
        <v>234</v>
      </c>
      <c r="MO11" s="310">
        <f>+Mex!AT11</f>
        <v>234</v>
      </c>
      <c r="MP11" s="13">
        <f>+Mex!AU11</f>
        <v>234</v>
      </c>
      <c r="MQ11" s="13">
        <f>SUM(MN11:MP11)</f>
        <v>702</v>
      </c>
      <c r="MR11" s="589"/>
      <c r="MS11" s="12">
        <f>+'Arg&amp;Braz'!T11</f>
        <v>15.6</v>
      </c>
      <c r="MT11" s="310">
        <f>+'Arg&amp;Braz'!U11</f>
        <v>15.6</v>
      </c>
      <c r="MU11" s="13">
        <f>+'Arg&amp;Braz'!V11</f>
        <v>15.6</v>
      </c>
      <c r="MV11" s="13">
        <f>SUM(MS11:MU11)</f>
        <v>46.8</v>
      </c>
      <c r="MW11" s="589"/>
      <c r="MX11" s="12">
        <f>Bel!BF11</f>
        <v>280.8</v>
      </c>
      <c r="MY11" s="13">
        <f>SUM(MX11:MX11)</f>
        <v>280.8</v>
      </c>
      <c r="MZ11" s="611"/>
      <c r="NA11" s="12">
        <f>Ita!CA11</f>
        <v>624</v>
      </c>
      <c r="NB11" s="13">
        <f>SUM(NA11:NA11)</f>
        <v>624</v>
      </c>
      <c r="NC11" s="611"/>
    </row>
    <row r="12" spans="1:367" s="127" customFormat="1" ht="24.75" customHeight="1">
      <c r="A12" s="718"/>
      <c r="B12" s="720"/>
      <c r="C12" s="722"/>
      <c r="D12" s="722"/>
      <c r="E12" s="722"/>
      <c r="F12" s="722"/>
      <c r="G12" s="724"/>
      <c r="H12" s="726"/>
      <c r="I12" s="705"/>
      <c r="J12" s="707"/>
      <c r="K12" s="728"/>
      <c r="L12" s="730"/>
      <c r="M12" s="732"/>
      <c r="N12" s="734"/>
      <c r="O12" s="736"/>
      <c r="P12" s="738"/>
      <c r="Q12" s="697"/>
      <c r="R12" s="698"/>
      <c r="S12" s="699"/>
      <c r="T12" s="700"/>
      <c r="U12" s="299"/>
      <c r="V12" s="25" t="s">
        <v>113</v>
      </c>
      <c r="W12" s="14">
        <f>+Bel!C12</f>
        <v>0</v>
      </c>
      <c r="X12" s="15">
        <f>+Bel!D12</f>
        <v>0</v>
      </c>
      <c r="Y12" s="15">
        <f>SUM(W12:X12)</f>
        <v>0</v>
      </c>
      <c r="Z12" s="611"/>
      <c r="AA12" s="14">
        <f>+Ita!C12</f>
        <v>0</v>
      </c>
      <c r="AB12" s="15">
        <f>+Ita!D12</f>
        <v>0</v>
      </c>
      <c r="AC12" s="15">
        <f>SUM(AA12:AB12)</f>
        <v>0</v>
      </c>
      <c r="AD12" s="589"/>
      <c r="AE12" s="14">
        <f>+Pol!C12</f>
        <v>0</v>
      </c>
      <c r="AF12" s="15">
        <f>+Pol!D12</f>
        <v>0</v>
      </c>
      <c r="AG12" s="15">
        <f>SUM(AE12:AF12)</f>
        <v>0</v>
      </c>
      <c r="AH12" s="589"/>
      <c r="AI12" s="14">
        <f>+Mex!C12</f>
        <v>0</v>
      </c>
      <c r="AJ12" s="15">
        <f>+Mex!D12</f>
        <v>0</v>
      </c>
      <c r="AK12" s="15">
        <f>SUM(AI12:AJ12)</f>
        <v>0</v>
      </c>
      <c r="AL12" s="611"/>
      <c r="AM12" s="263">
        <f>+SIMS!C12</f>
        <v>0</v>
      </c>
      <c r="AN12" s="262">
        <f>+SIMS!D12</f>
        <v>0</v>
      </c>
      <c r="AO12" s="262">
        <f>SUM(AM12:AN12)</f>
        <v>0</v>
      </c>
      <c r="AP12" s="684"/>
      <c r="AQ12" s="263">
        <f>+KSC!G12</f>
        <v>0</v>
      </c>
      <c r="AR12" s="262">
        <f>+KSC!H12</f>
        <v>0</v>
      </c>
      <c r="AS12" s="262">
        <f>SUM(AQ12:AR12)</f>
        <v>0</v>
      </c>
      <c r="AT12" s="684"/>
      <c r="AU12" s="263">
        <f>+SIMS!G12</f>
        <v>0</v>
      </c>
      <c r="AV12" s="262">
        <f>+SIMS!H12</f>
        <v>0</v>
      </c>
      <c r="AW12" s="262">
        <f>SUM(AU12:AV12)</f>
        <v>0</v>
      </c>
      <c r="AX12" s="684"/>
      <c r="AY12" s="14">
        <f>+Bel!G12</f>
        <v>0</v>
      </c>
      <c r="AZ12" s="311">
        <f>+Bel!H12</f>
        <v>0</v>
      </c>
      <c r="BA12" s="15">
        <f>+Bel!I12</f>
        <v>0</v>
      </c>
      <c r="BB12" s="15">
        <f>SUM(AY12:BA12)</f>
        <v>0</v>
      </c>
      <c r="BC12" s="611"/>
      <c r="BD12" s="14">
        <f>+Ita!G12</f>
        <v>0</v>
      </c>
      <c r="BE12" s="311">
        <f>+Ita!H12</f>
        <v>0</v>
      </c>
      <c r="BF12" s="15">
        <f>+Ita!I12</f>
        <v>0</v>
      </c>
      <c r="BG12" s="15">
        <f>SUM(BD12:BF12)</f>
        <v>0</v>
      </c>
      <c r="BH12" s="611"/>
      <c r="BI12" s="14">
        <f>+Ita!AX12</f>
        <v>0</v>
      </c>
      <c r="BJ12" s="311">
        <f>+Ita!AY12</f>
        <v>0</v>
      </c>
      <c r="BK12" s="15">
        <f>+Ita!AZ12</f>
        <v>0</v>
      </c>
      <c r="BL12" s="15">
        <f>SUM(BI12:BK12)</f>
        <v>0</v>
      </c>
      <c r="BM12" s="611"/>
      <c r="BN12" s="14">
        <f>+Pol!G12</f>
        <v>0</v>
      </c>
      <c r="BO12" s="311">
        <f>+Pol!H12</f>
        <v>0</v>
      </c>
      <c r="BP12" s="15">
        <f>+Pol!I12</f>
        <v>0</v>
      </c>
      <c r="BQ12" s="15">
        <f>SUM(BN12:BP12)</f>
        <v>0</v>
      </c>
      <c r="BR12" s="611"/>
      <c r="BS12" s="14">
        <f>+Mex!G12</f>
        <v>0</v>
      </c>
      <c r="BT12" s="311">
        <f>+Mex!H12</f>
        <v>0</v>
      </c>
      <c r="BU12" s="15">
        <f>+Mex!I12</f>
        <v>0</v>
      </c>
      <c r="BV12" s="15">
        <f>SUM(BS12:BU12)</f>
        <v>0</v>
      </c>
      <c r="BW12" s="611"/>
      <c r="BX12" s="14">
        <f>+VIE!C12</f>
        <v>0</v>
      </c>
      <c r="BY12" s="311">
        <f>+VIE!D12</f>
        <v>0</v>
      </c>
      <c r="BZ12" s="15">
        <f>SUM(BX12:BY12)</f>
        <v>0</v>
      </c>
      <c r="CA12" s="611"/>
      <c r="CB12" s="14">
        <f>+SIMS!AC12</f>
        <v>0</v>
      </c>
      <c r="CC12" s="311">
        <f>+SIMS!AD12</f>
        <v>0</v>
      </c>
      <c r="CD12" s="15">
        <f>+SIMS!AE12</f>
        <v>0</v>
      </c>
      <c r="CE12" s="15">
        <f>SUM(CB12:CD12)</f>
        <v>0</v>
      </c>
      <c r="CF12" s="611"/>
      <c r="CG12" s="14">
        <f>+Bel!L12</f>
        <v>0</v>
      </c>
      <c r="CH12" s="15">
        <f>+Bel!M12</f>
        <v>0</v>
      </c>
      <c r="CI12" s="15">
        <f>SUM(CG12:CH12)</f>
        <v>0</v>
      </c>
      <c r="CJ12" s="611"/>
      <c r="CK12" s="14">
        <f>+Ita!L12</f>
        <v>0</v>
      </c>
      <c r="CL12" s="15">
        <f>+Ita!M12</f>
        <v>0</v>
      </c>
      <c r="CM12" s="15">
        <f>SUM(CK12:CL12)</f>
        <v>0</v>
      </c>
      <c r="CN12" s="611"/>
      <c r="CO12" s="14">
        <f>+Mex!L12</f>
        <v>0</v>
      </c>
      <c r="CP12" s="15">
        <f>+Mex!M12</f>
        <v>0</v>
      </c>
      <c r="CQ12" s="15">
        <f>SUM(CO12:CP12)</f>
        <v>0</v>
      </c>
      <c r="CR12" s="611"/>
      <c r="CS12" s="14">
        <f>+SIMS!Y12</f>
        <v>0</v>
      </c>
      <c r="CT12" s="15">
        <f>+SIMS!Z12</f>
        <v>0</v>
      </c>
      <c r="CU12" s="15">
        <f>SUM(CS12:CT12)</f>
        <v>0</v>
      </c>
      <c r="CV12" s="611"/>
      <c r="CW12" s="14">
        <f>+VIE!M12</f>
        <v>0</v>
      </c>
      <c r="CX12" s="15">
        <f>+VIE!N12</f>
        <v>0</v>
      </c>
      <c r="CY12" s="15">
        <f>SUM(CW12:CX12)</f>
        <v>0</v>
      </c>
      <c r="CZ12" s="611"/>
      <c r="DA12" s="14">
        <f>+Ita!BC12</f>
        <v>0</v>
      </c>
      <c r="DB12" s="15">
        <f>SUM(DA12:DA12)</f>
        <v>0</v>
      </c>
      <c r="DC12" s="611"/>
      <c r="DD12" s="14">
        <f>+Bel!P12</f>
        <v>0</v>
      </c>
      <c r="DE12" s="15">
        <f>SUM(DD12:DD12)</f>
        <v>0</v>
      </c>
      <c r="DF12" s="611"/>
      <c r="DG12" s="14">
        <f>+Ita!P12</f>
        <v>0</v>
      </c>
      <c r="DH12" s="15">
        <f>SUM(DG12:DG12)</f>
        <v>0</v>
      </c>
      <c r="DI12" s="611"/>
      <c r="DJ12" s="14">
        <f>+Pol!L12</f>
        <v>0</v>
      </c>
      <c r="DK12" s="15">
        <f>SUM(DJ12:DJ12)</f>
        <v>0</v>
      </c>
      <c r="DL12" s="611"/>
      <c r="DM12" s="351">
        <f>+Rus!C12</f>
        <v>0</v>
      </c>
      <c r="DN12" s="352">
        <f>SUM(DM12:DM12)</f>
        <v>0</v>
      </c>
      <c r="DO12" s="748"/>
      <c r="DP12" s="14">
        <f>+Bel!S12</f>
        <v>0</v>
      </c>
      <c r="DQ12" s="15">
        <f>+Bel!T12</f>
        <v>0</v>
      </c>
      <c r="DR12" s="15">
        <f>+Bel!U12</f>
        <v>0</v>
      </c>
      <c r="DS12" s="15">
        <f>+Bel!V12</f>
        <v>0</v>
      </c>
      <c r="DT12" s="15">
        <f>SUM(DP12:DS12)</f>
        <v>0</v>
      </c>
      <c r="DU12" s="611"/>
      <c r="DV12" s="14">
        <f>+Ita!S12</f>
        <v>0</v>
      </c>
      <c r="DW12" s="15">
        <f>+Ita!T12</f>
        <v>0</v>
      </c>
      <c r="DX12" s="15">
        <f>+Ita!U12</f>
        <v>0</v>
      </c>
      <c r="DY12" s="15">
        <f>+Ita!V12</f>
        <v>0</v>
      </c>
      <c r="DZ12" s="15">
        <f>SUM(DV12:DY12)</f>
        <v>0</v>
      </c>
      <c r="EA12" s="589"/>
      <c r="EB12" s="14">
        <f>+Pol!O12</f>
        <v>0</v>
      </c>
      <c r="EC12" s="15">
        <f>+Pol!P12</f>
        <v>0</v>
      </c>
      <c r="ED12" s="15">
        <f>+Pol!Q12</f>
        <v>0</v>
      </c>
      <c r="EE12" s="15">
        <f>+Pol!R12</f>
        <v>0</v>
      </c>
      <c r="EF12" s="15">
        <f>SUM(EB12:EE12)</f>
        <v>0</v>
      </c>
      <c r="EG12" s="611"/>
      <c r="EH12" s="14">
        <f>+Rus!J12</f>
        <v>0</v>
      </c>
      <c r="EI12" s="15">
        <f>+Rus!K12</f>
        <v>0</v>
      </c>
      <c r="EJ12" s="15">
        <f>+Rus!L12</f>
        <v>0</v>
      </c>
      <c r="EK12" s="15">
        <f>+Rus!M12</f>
        <v>0</v>
      </c>
      <c r="EL12" s="15">
        <f>SUM(EH12:EK12)</f>
        <v>0</v>
      </c>
      <c r="EM12" s="611"/>
      <c r="EN12" s="14">
        <f>+Mex!AE12</f>
        <v>0</v>
      </c>
      <c r="EO12" s="15">
        <f>+Mex!AF12</f>
        <v>0</v>
      </c>
      <c r="EP12" s="15">
        <f>+Mex!AG12</f>
        <v>0</v>
      </c>
      <c r="EQ12" s="15">
        <f>+Mex!AH12</f>
        <v>0</v>
      </c>
      <c r="ER12" s="15">
        <f>SUM(EN12:EQ12)</f>
        <v>0</v>
      </c>
      <c r="ES12" s="611"/>
      <c r="ET12" s="14">
        <f>+VIE!G12</f>
        <v>0</v>
      </c>
      <c r="EU12" s="15">
        <f>+VIE!H12</f>
        <v>0</v>
      </c>
      <c r="EV12" s="15">
        <f>+VIE!I12</f>
        <v>0</v>
      </c>
      <c r="EW12" s="15">
        <f>+VIE!J12</f>
        <v>0</v>
      </c>
      <c r="EX12" s="15">
        <f>SUM(ET12:EW12)</f>
        <v>0</v>
      </c>
      <c r="EY12" s="611"/>
      <c r="EZ12" s="14">
        <f>+Bel!Y12</f>
        <v>0</v>
      </c>
      <c r="FA12" s="15">
        <f>+Bel!Z12</f>
        <v>0</v>
      </c>
      <c r="FB12" s="15">
        <f>SUM(EZ12:FA12)</f>
        <v>0</v>
      </c>
      <c r="FC12" s="611"/>
      <c r="FD12" s="14">
        <f>+Ita!Y12</f>
        <v>0</v>
      </c>
      <c r="FE12" s="15">
        <f>+Ita!Z12</f>
        <v>0</v>
      </c>
      <c r="FF12" s="15">
        <f>SUM(FD12:FE12)</f>
        <v>0</v>
      </c>
      <c r="FG12" s="611"/>
      <c r="FH12" s="14">
        <f>+Pol!U12</f>
        <v>0</v>
      </c>
      <c r="FI12" s="15">
        <f>+Pol!V12</f>
        <v>0</v>
      </c>
      <c r="FJ12" s="15">
        <f>SUM(FH12:FI12)</f>
        <v>0</v>
      </c>
      <c r="FK12" s="611"/>
      <c r="FL12" s="14">
        <f>+Rus!F12</f>
        <v>0</v>
      </c>
      <c r="FM12" s="15">
        <f>+Rus!G12</f>
        <v>0</v>
      </c>
      <c r="FN12" s="15">
        <f>SUM(FL12:FM12)</f>
        <v>0</v>
      </c>
      <c r="FO12" s="611"/>
      <c r="FP12" s="14">
        <f>+SIMS!O12</f>
        <v>0</v>
      </c>
      <c r="FQ12" s="15">
        <f>+SIMS!P12</f>
        <v>0</v>
      </c>
      <c r="FR12" s="15">
        <f>SUM(FP12:FQ12)</f>
        <v>0</v>
      </c>
      <c r="FS12" s="611"/>
      <c r="FT12" s="14">
        <f>+Bel!AC12</f>
        <v>0</v>
      </c>
      <c r="FU12" s="15">
        <f>+Bel!AD12</f>
        <v>0</v>
      </c>
      <c r="FV12" s="15">
        <f>+Bel!AE12</f>
        <v>0</v>
      </c>
      <c r="FW12" s="15">
        <f>+Bel!AF12</f>
        <v>0</v>
      </c>
      <c r="FX12" s="15">
        <f>SUM(FT12:FW12)</f>
        <v>0</v>
      </c>
      <c r="FY12" s="611"/>
      <c r="FZ12" s="14">
        <f>+Ita!AC12</f>
        <v>0</v>
      </c>
      <c r="GA12" s="15">
        <f>+Ita!AD12</f>
        <v>0</v>
      </c>
      <c r="GB12" s="15">
        <f>+Ita!AE12</f>
        <v>0</v>
      </c>
      <c r="GC12" s="15">
        <f>+Ita!AF12</f>
        <v>0</v>
      </c>
      <c r="GD12" s="15">
        <f>SUM(FZ12:GC12)</f>
        <v>0</v>
      </c>
      <c r="GE12" s="611"/>
      <c r="GF12" s="14">
        <f>+Pol!Y12</f>
        <v>0</v>
      </c>
      <c r="GG12" s="15">
        <f>+Pol!Z12</f>
        <v>0</v>
      </c>
      <c r="GH12" s="15">
        <f>+Pol!AA12</f>
        <v>0</v>
      </c>
      <c r="GI12" s="15">
        <f>+Pol!AB12</f>
        <v>0</v>
      </c>
      <c r="GJ12" s="15">
        <f>SUM(GF12:GI12)</f>
        <v>0</v>
      </c>
      <c r="GK12" s="611"/>
      <c r="GL12" s="14">
        <f>+SIMS!S12</f>
        <v>0</v>
      </c>
      <c r="GM12" s="15">
        <f>+SIMS!T12</f>
        <v>0</v>
      </c>
      <c r="GN12" s="15">
        <f>+SIMS!U12</f>
        <v>0</v>
      </c>
      <c r="GO12" s="15">
        <f>+SIMS!V12</f>
        <v>0</v>
      </c>
      <c r="GP12" s="15">
        <f>SUM(GL12:GO12)</f>
        <v>0</v>
      </c>
      <c r="GQ12" s="611"/>
      <c r="GR12" s="263">
        <f>+KSC!C12</f>
        <v>0</v>
      </c>
      <c r="GS12" s="262">
        <f>+KSC!D12</f>
        <v>0</v>
      </c>
      <c r="GT12" s="262">
        <f>SUM(GR12:GS12)</f>
        <v>0</v>
      </c>
      <c r="GU12" s="684"/>
      <c r="GV12" s="14">
        <f>+Bel!AI12</f>
        <v>0</v>
      </c>
      <c r="GW12" s="15">
        <f>SUM(GV12:GV12)</f>
        <v>0</v>
      </c>
      <c r="GX12" s="611"/>
      <c r="GY12" s="14">
        <f>+Ita!AI12</f>
        <v>0</v>
      </c>
      <c r="GZ12" s="15">
        <f>SUM(GY12:GY12)</f>
        <v>0</v>
      </c>
      <c r="HA12" s="611"/>
      <c r="HB12" s="14">
        <f>+Ita!BF12</f>
        <v>0</v>
      </c>
      <c r="HC12" s="15">
        <f>SUM(HB12:HB12)</f>
        <v>0</v>
      </c>
      <c r="HD12" s="611"/>
      <c r="HE12" s="14">
        <f>+Pol!AE12</f>
        <v>0</v>
      </c>
      <c r="HF12" s="15">
        <f>SUM(HE12:HE12)</f>
        <v>0</v>
      </c>
      <c r="HG12" s="611"/>
      <c r="HH12" s="14">
        <f>+Mex!P12</f>
        <v>0</v>
      </c>
      <c r="HI12" s="15">
        <f>SUM(HH12:HH12)</f>
        <v>0</v>
      </c>
      <c r="HJ12" s="611"/>
      <c r="HK12" s="396">
        <f>+SIMS!K12</f>
        <v>0</v>
      </c>
      <c r="HL12" s="397">
        <f>+SIMS!L12</f>
        <v>0</v>
      </c>
      <c r="HM12" s="397">
        <f>SUM(HK12:HL12)</f>
        <v>0</v>
      </c>
      <c r="HN12" s="589"/>
      <c r="HO12" s="449">
        <f>+Bel!AL12</f>
        <v>0</v>
      </c>
      <c r="HP12" s="450">
        <f>+Bel!AM12</f>
        <v>0</v>
      </c>
      <c r="HQ12" s="450">
        <f>SUM(HO12:HP12)</f>
        <v>0</v>
      </c>
      <c r="HR12" s="643"/>
      <c r="HS12" s="449">
        <f>+Ita!AL12</f>
        <v>0</v>
      </c>
      <c r="HT12" s="450">
        <f>+Ita!AM12</f>
        <v>0</v>
      </c>
      <c r="HU12" s="450">
        <f>SUM(HS12:HT12)</f>
        <v>0</v>
      </c>
      <c r="HV12" s="643"/>
      <c r="HW12" s="14">
        <f>+Mex!S12</f>
        <v>0</v>
      </c>
      <c r="HX12" s="15">
        <f>+Mex!T12</f>
        <v>0</v>
      </c>
      <c r="HY12" s="15">
        <f>SUM(HW12:HX12)</f>
        <v>0</v>
      </c>
      <c r="HZ12" s="611"/>
      <c r="IA12" s="449">
        <f>+'Arg&amp;Braz'!C12</f>
        <v>0</v>
      </c>
      <c r="IB12" s="450">
        <f>+'Arg&amp;Braz'!D12</f>
        <v>0</v>
      </c>
      <c r="IC12" s="450">
        <f>SUM(IA12:IB12)</f>
        <v>0</v>
      </c>
      <c r="ID12" s="643"/>
      <c r="IE12" s="449">
        <f>+'Arg&amp;Braz'!Y12</f>
        <v>0</v>
      </c>
      <c r="IF12" s="450">
        <f>+'Arg&amp;Braz'!Z12</f>
        <v>0</v>
      </c>
      <c r="IG12" s="450">
        <f>SUM(IE12:IF12)</f>
        <v>0</v>
      </c>
      <c r="IH12" s="668"/>
      <c r="II12" s="449">
        <f>+Bel!AP12</f>
        <v>0</v>
      </c>
      <c r="IJ12" s="450">
        <f>+Bel!AQ12</f>
        <v>0</v>
      </c>
      <c r="IK12" s="450">
        <f>SUM(II12:IJ12)</f>
        <v>0</v>
      </c>
      <c r="IL12" s="643"/>
      <c r="IM12" s="449">
        <f>+Ita!AP12</f>
        <v>0</v>
      </c>
      <c r="IN12" s="450">
        <f>+Ita!AQ12</f>
        <v>0</v>
      </c>
      <c r="IO12" s="450">
        <f>SUM(IM12:IN12)</f>
        <v>0</v>
      </c>
      <c r="IP12" s="643"/>
      <c r="IQ12" s="14">
        <f>+Mex!W12</f>
        <v>0</v>
      </c>
      <c r="IR12" s="15">
        <f>+Mex!X12</f>
        <v>0</v>
      </c>
      <c r="IS12" s="15">
        <f>SUM(IQ12:IR12)</f>
        <v>0</v>
      </c>
      <c r="IT12" s="611"/>
      <c r="IU12" s="449">
        <f>+'Arg&amp;Braz'!G12</f>
        <v>0</v>
      </c>
      <c r="IV12" s="450">
        <f>+'Arg&amp;Braz'!H12</f>
        <v>0</v>
      </c>
      <c r="IW12" s="450">
        <f>SUM(IU12:IV12)</f>
        <v>0</v>
      </c>
      <c r="IX12" s="643"/>
      <c r="IY12" s="449">
        <f>+'Arg&amp;Braz'!AC12</f>
        <v>0</v>
      </c>
      <c r="IZ12" s="450">
        <f>+'Arg&amp;Braz'!AD12</f>
        <v>0</v>
      </c>
      <c r="JA12" s="450">
        <f>SUM(IY12:IZ12)</f>
        <v>0</v>
      </c>
      <c r="JB12" s="668"/>
      <c r="JC12" s="449">
        <f>+Bel!AT12</f>
        <v>0</v>
      </c>
      <c r="JD12" s="450">
        <f>+Bel!AU12</f>
        <v>0</v>
      </c>
      <c r="JE12" s="450">
        <f>SUM(JC12:JD12)</f>
        <v>0</v>
      </c>
      <c r="JF12" s="643"/>
      <c r="JG12" s="449">
        <f>+Ita!AT12</f>
        <v>0</v>
      </c>
      <c r="JH12" s="450">
        <f>+Ita!AU12</f>
        <v>0</v>
      </c>
      <c r="JI12" s="450">
        <f>SUM(JG12:JH12)</f>
        <v>0</v>
      </c>
      <c r="JJ12" s="643"/>
      <c r="JK12" s="14">
        <f>+Mex!AA12</f>
        <v>0</v>
      </c>
      <c r="JL12" s="15">
        <f>+Mex!AB12</f>
        <v>0</v>
      </c>
      <c r="JM12" s="15">
        <f>SUM(JK12:JL12)</f>
        <v>0</v>
      </c>
      <c r="JN12" s="611"/>
      <c r="JO12" s="449">
        <f>+'Arg&amp;Braz'!K12</f>
        <v>0</v>
      </c>
      <c r="JP12" s="450">
        <f>+'Arg&amp;Braz'!L12</f>
        <v>0</v>
      </c>
      <c r="JQ12" s="450">
        <f>SUM(JO12:JP12)</f>
        <v>0</v>
      </c>
      <c r="JR12" s="643"/>
      <c r="JS12" s="449">
        <f>+'Arg&amp;Braz'!AG12</f>
        <v>0</v>
      </c>
      <c r="JT12" s="450">
        <f>+'Arg&amp;Braz'!AH12</f>
        <v>0</v>
      </c>
      <c r="JU12" s="450">
        <f>SUM(JS12:JT12)</f>
        <v>0</v>
      </c>
      <c r="JV12" s="668"/>
      <c r="JW12" s="263">
        <f>+KSC!K12</f>
        <v>0</v>
      </c>
      <c r="JX12" s="262">
        <f>+KSC!L12</f>
        <v>0</v>
      </c>
      <c r="JY12" s="262">
        <f>SUM(JW12:JX12)</f>
        <v>0</v>
      </c>
      <c r="JZ12" s="684"/>
      <c r="KA12" s="14">
        <f>+Rus!P12</f>
        <v>0</v>
      </c>
      <c r="KB12" s="311">
        <f>+Rus!Q12</f>
        <v>0</v>
      </c>
      <c r="KC12" s="15">
        <f>+Rus!R12</f>
        <v>0</v>
      </c>
      <c r="KD12" s="15">
        <f>SUM(KA12:KC12)</f>
        <v>0</v>
      </c>
      <c r="KE12" s="611"/>
      <c r="KF12" s="14">
        <f>+Bel!AX12</f>
        <v>1269</v>
      </c>
      <c r="KG12" s="15">
        <f>SUM(KF12:KF12)</f>
        <v>1269</v>
      </c>
      <c r="KH12" s="611"/>
      <c r="KI12" s="14">
        <f>+Ita!BI12</f>
        <v>1932</v>
      </c>
      <c r="KJ12" s="15">
        <f>SUM(KI12:KI12)</f>
        <v>1932</v>
      </c>
      <c r="KK12" s="611"/>
      <c r="KL12" s="14">
        <f>+Pol!AH12</f>
        <v>1754</v>
      </c>
      <c r="KM12" s="15">
        <f>SUM(KL12:KL12)</f>
        <v>1754</v>
      </c>
      <c r="KN12" s="611"/>
      <c r="KO12" s="14">
        <f>+Mex!AK12</f>
        <v>262</v>
      </c>
      <c r="KP12" s="15">
        <f>SUM(KO12:KO12)</f>
        <v>262</v>
      </c>
      <c r="KQ12" s="611"/>
      <c r="KR12" s="14">
        <f>+'Arg&amp;Braz'!AK12</f>
        <v>159</v>
      </c>
      <c r="KS12" s="15">
        <f>SUM(KR12:KR12)</f>
        <v>159</v>
      </c>
      <c r="KT12" s="611"/>
      <c r="KU12" s="14">
        <f>+Ita!BL12</f>
        <v>201</v>
      </c>
      <c r="KV12" s="311">
        <f>+Ita!BM12</f>
        <v>201</v>
      </c>
      <c r="KW12" s="15">
        <f>+Ita!BN12</f>
        <v>201</v>
      </c>
      <c r="KX12" s="15">
        <f>SUM(KU12:KW12)</f>
        <v>603</v>
      </c>
      <c r="KY12" s="589"/>
      <c r="KZ12" s="14">
        <f>+Mex!AN12</f>
        <v>982</v>
      </c>
      <c r="LA12" s="311">
        <f>+Mex!AO12</f>
        <v>982</v>
      </c>
      <c r="LB12" s="15">
        <f>+Mex!AP12</f>
        <v>982</v>
      </c>
      <c r="LC12" s="15">
        <f>SUM(KZ12:LB12)</f>
        <v>2946</v>
      </c>
      <c r="LD12" s="589"/>
      <c r="LE12" s="14">
        <f>+'Arg&amp;Braz'!O12</f>
        <v>465</v>
      </c>
      <c r="LF12" s="311">
        <f>+'Arg&amp;Braz'!P12</f>
        <v>465</v>
      </c>
      <c r="LG12" s="15">
        <f>+'Arg&amp;Braz'!Q12</f>
        <v>465</v>
      </c>
      <c r="LH12" s="15">
        <f>SUM(LE12:LG12)</f>
        <v>1395</v>
      </c>
      <c r="LI12" s="589"/>
      <c r="LJ12" s="14">
        <f>+'Arg&amp;Braz'!AN12</f>
        <v>802</v>
      </c>
      <c r="LK12" s="311">
        <f>+'Arg&amp;Braz'!AO12</f>
        <v>802</v>
      </c>
      <c r="LL12" s="15">
        <f>+'Arg&amp;Braz'!AP12</f>
        <v>802</v>
      </c>
      <c r="LM12" s="15">
        <f>SUM(LJ12:LL12)</f>
        <v>2406</v>
      </c>
      <c r="LN12" s="589"/>
      <c r="LO12" s="14">
        <f>+Bel!BA12</f>
        <v>1497</v>
      </c>
      <c r="LP12" s="311">
        <f>+Bel!BB12</f>
        <v>1497</v>
      </c>
      <c r="LQ12" s="15">
        <f>+Bel!BC12</f>
        <v>1497</v>
      </c>
      <c r="LR12" s="15">
        <f>SUM(LO12:LQ12)</f>
        <v>4491</v>
      </c>
      <c r="LS12" s="611"/>
      <c r="LT12" s="14">
        <f>+Ita!BQ12</f>
        <v>1614</v>
      </c>
      <c r="LU12" s="311">
        <f>+Ita!BR12</f>
        <v>1614</v>
      </c>
      <c r="LV12" s="15">
        <f>+Ita!BS12</f>
        <v>1614</v>
      </c>
      <c r="LW12" s="15">
        <f>SUM(LT12:LV12)</f>
        <v>4842</v>
      </c>
      <c r="LX12" s="589"/>
      <c r="LY12" s="14">
        <f>+Ita!BV12</f>
        <v>64</v>
      </c>
      <c r="LZ12" s="311">
        <f>+Ita!BW12</f>
        <v>64</v>
      </c>
      <c r="MA12" s="15">
        <f>+Ita!BX12</f>
        <v>64</v>
      </c>
      <c r="MB12" s="15">
        <f>SUM(LY12:MA12)</f>
        <v>192</v>
      </c>
      <c r="MC12" s="589"/>
      <c r="MD12" s="14">
        <f>+Pol!AK12</f>
        <v>2142</v>
      </c>
      <c r="ME12" s="311">
        <f>+Pol!AL12</f>
        <v>2142</v>
      </c>
      <c r="MF12" s="15">
        <f>+Pol!AM12</f>
        <v>2142</v>
      </c>
      <c r="MG12" s="15">
        <f>SUM(MD12:MF12)</f>
        <v>6426</v>
      </c>
      <c r="MH12" s="589"/>
      <c r="MI12" s="14">
        <f>+Rus!U12</f>
        <v>1423</v>
      </c>
      <c r="MJ12" s="311">
        <f>+Rus!V12</f>
        <v>1423</v>
      </c>
      <c r="MK12" s="15">
        <f>+Rus!W12</f>
        <v>1423</v>
      </c>
      <c r="ML12" s="15">
        <f>SUM(MI12:MK12)</f>
        <v>4269</v>
      </c>
      <c r="MM12" s="611"/>
      <c r="MN12" s="14">
        <f>+Mex!AS12</f>
        <v>532</v>
      </c>
      <c r="MO12" s="311">
        <f>+Mex!AT12</f>
        <v>532</v>
      </c>
      <c r="MP12" s="15">
        <f>+Mex!AU12</f>
        <v>532</v>
      </c>
      <c r="MQ12" s="15">
        <f>SUM(MN12:MP12)</f>
        <v>1596</v>
      </c>
      <c r="MR12" s="589"/>
      <c r="MS12" s="14">
        <f>+'Arg&amp;Braz'!T12</f>
        <v>38</v>
      </c>
      <c r="MT12" s="311">
        <f>+'Arg&amp;Braz'!U12</f>
        <v>38</v>
      </c>
      <c r="MU12" s="15">
        <f>+'Arg&amp;Braz'!V12</f>
        <v>38</v>
      </c>
      <c r="MV12" s="15">
        <f>SUM(MS12:MU12)</f>
        <v>114</v>
      </c>
      <c r="MW12" s="589"/>
      <c r="MX12" s="14">
        <f>Bel!BF12</f>
        <v>277</v>
      </c>
      <c r="MY12" s="15">
        <f>SUM(MX12:MX12)</f>
        <v>277</v>
      </c>
      <c r="MZ12" s="611"/>
      <c r="NA12" s="14">
        <f>Ita!CA12</f>
        <v>608</v>
      </c>
      <c r="NB12" s="15">
        <f>SUM(NA12:NA12)</f>
        <v>608</v>
      </c>
      <c r="NC12" s="611"/>
    </row>
    <row r="13" spans="1:367" ht="24.75" customHeight="1">
      <c r="A13" s="718"/>
      <c r="B13" s="720"/>
      <c r="C13" s="722"/>
      <c r="D13" s="722"/>
      <c r="E13" s="722"/>
      <c r="F13" s="722"/>
      <c r="G13" s="724"/>
      <c r="H13" s="726"/>
      <c r="I13" s="705"/>
      <c r="J13" s="707"/>
      <c r="K13" s="728"/>
      <c r="L13" s="730"/>
      <c r="M13" s="732"/>
      <c r="N13" s="734"/>
      <c r="O13" s="736"/>
      <c r="P13" s="738"/>
      <c r="Q13" s="697"/>
      <c r="R13" s="698"/>
      <c r="S13" s="699"/>
      <c r="T13" s="700"/>
      <c r="U13" s="299"/>
      <c r="V13" s="23" t="s">
        <v>23</v>
      </c>
      <c r="W13" s="16">
        <f>W11+W12</f>
        <v>2761.2</v>
      </c>
      <c r="X13" s="17">
        <f>X11+X12</f>
        <v>2761.2</v>
      </c>
      <c r="Y13" s="17">
        <f>SUM(Y11:Y12)</f>
        <v>5522.4</v>
      </c>
      <c r="Z13" s="611"/>
      <c r="AA13" s="16">
        <f>AA11+AA12</f>
        <v>4648.8</v>
      </c>
      <c r="AB13" s="17">
        <f>AB11+AB12</f>
        <v>4648.8</v>
      </c>
      <c r="AC13" s="17">
        <f>SUM(AC11:AC12)</f>
        <v>9297.6</v>
      </c>
      <c r="AD13" s="589"/>
      <c r="AE13" s="16">
        <f>AE11+AE12</f>
        <v>2714.4</v>
      </c>
      <c r="AF13" s="17">
        <f>AF11+AF12</f>
        <v>2714.4</v>
      </c>
      <c r="AG13" s="17">
        <f>SUM(AG11:AG12)</f>
        <v>5428.8</v>
      </c>
      <c r="AH13" s="589"/>
      <c r="AI13" s="16">
        <f>AI11+AI12</f>
        <v>124.8</v>
      </c>
      <c r="AJ13" s="17">
        <f>AJ11+AJ12</f>
        <v>140.4</v>
      </c>
      <c r="AK13" s="17">
        <f>SUM(AK11:AK12)</f>
        <v>265.2</v>
      </c>
      <c r="AL13" s="611"/>
      <c r="AM13" s="265">
        <f>AM11+AM12</f>
        <v>1781</v>
      </c>
      <c r="AN13" s="266">
        <f>AN11+AN12</f>
        <v>1781</v>
      </c>
      <c r="AO13" s="266">
        <f>SUM(AO11:AO12)</f>
        <v>3562</v>
      </c>
      <c r="AP13" s="684"/>
      <c r="AQ13" s="265">
        <f>AQ11+AQ12</f>
        <v>792</v>
      </c>
      <c r="AR13" s="266">
        <f>AR11+AR12</f>
        <v>801</v>
      </c>
      <c r="AS13" s="266">
        <f>SUM(AS11:AS12)</f>
        <v>1593</v>
      </c>
      <c r="AT13" s="684"/>
      <c r="AU13" s="265">
        <f>AU11+AU12</f>
        <v>221</v>
      </c>
      <c r="AV13" s="266">
        <f>AV11+AV12</f>
        <v>221</v>
      </c>
      <c r="AW13" s="266">
        <f>SUM(AW11:AW12)</f>
        <v>442</v>
      </c>
      <c r="AX13" s="684"/>
      <c r="AY13" s="16">
        <f>AY11+AY12</f>
        <v>2620.8000000000002</v>
      </c>
      <c r="AZ13" s="312">
        <f>AZ11+AZ12</f>
        <v>2620.8000000000002</v>
      </c>
      <c r="BA13" s="17">
        <f>BA11+BA12</f>
        <v>2620.8000000000002</v>
      </c>
      <c r="BB13" s="17">
        <f>SUM(BB11:BB12)</f>
        <v>7862.4000000000005</v>
      </c>
      <c r="BC13" s="611"/>
      <c r="BD13" s="16">
        <f>BD11+BD12</f>
        <v>2386.8000000000002</v>
      </c>
      <c r="BE13" s="312">
        <f>BE11+BE12</f>
        <v>2371.1999999999998</v>
      </c>
      <c r="BF13" s="17">
        <f>BF11+BF12</f>
        <v>2386.8000000000002</v>
      </c>
      <c r="BG13" s="17">
        <f>SUM(BG11:BG12)</f>
        <v>7144.8</v>
      </c>
      <c r="BH13" s="611"/>
      <c r="BI13" s="16">
        <f>BI11+BI12</f>
        <v>124.8</v>
      </c>
      <c r="BJ13" s="312">
        <f>BJ11+BJ12</f>
        <v>124.8</v>
      </c>
      <c r="BK13" s="17">
        <f>BK11+BK12</f>
        <v>124.8</v>
      </c>
      <c r="BL13" s="17">
        <f>SUM(BL11:BL12)</f>
        <v>374.4</v>
      </c>
      <c r="BM13" s="611"/>
      <c r="BN13" s="16">
        <f>BN11+BN12</f>
        <v>2886</v>
      </c>
      <c r="BO13" s="312">
        <f>BO11+BO12</f>
        <v>2886</v>
      </c>
      <c r="BP13" s="17">
        <f>BP11+BP12</f>
        <v>2870.4</v>
      </c>
      <c r="BQ13" s="17">
        <f>SUM(BQ11:BQ12)</f>
        <v>8642.4</v>
      </c>
      <c r="BR13" s="611"/>
      <c r="BS13" s="16">
        <f>BS11+BS12</f>
        <v>608.4</v>
      </c>
      <c r="BT13" s="312">
        <f>BT11+BT12</f>
        <v>608.4</v>
      </c>
      <c r="BU13" s="17">
        <f>BU11+BU12</f>
        <v>608.4</v>
      </c>
      <c r="BV13" s="17">
        <f>SUM(BV11:BV12)</f>
        <v>1825.1999999999998</v>
      </c>
      <c r="BW13" s="611"/>
      <c r="BX13" s="16">
        <f>BX11+BX12</f>
        <v>796</v>
      </c>
      <c r="BY13" s="312">
        <f>BY11+BY12</f>
        <v>853</v>
      </c>
      <c r="BZ13" s="17">
        <f>SUM(BZ11:BZ12)</f>
        <v>1649</v>
      </c>
      <c r="CA13" s="611"/>
      <c r="CB13" s="16">
        <f>CB11+CB12</f>
        <v>377</v>
      </c>
      <c r="CC13" s="312">
        <f>CC11+CC12</f>
        <v>377</v>
      </c>
      <c r="CD13" s="17">
        <f>CD11+CD12</f>
        <v>377</v>
      </c>
      <c r="CE13" s="17">
        <f>SUM(CE11:CE12)</f>
        <v>1131</v>
      </c>
      <c r="CF13" s="611"/>
      <c r="CG13" s="16">
        <f>CG11+CG12</f>
        <v>561.6</v>
      </c>
      <c r="CH13" s="17">
        <f>CH11+CH12</f>
        <v>561.6</v>
      </c>
      <c r="CI13" s="17">
        <f>SUM(CI11:CI12)</f>
        <v>1123.2</v>
      </c>
      <c r="CJ13" s="611"/>
      <c r="CK13" s="16">
        <f>CK11+CK12</f>
        <v>1513.2</v>
      </c>
      <c r="CL13" s="17">
        <f>CL11+CL12</f>
        <v>1513.2</v>
      </c>
      <c r="CM13" s="17">
        <f>SUM(CM11:CM12)</f>
        <v>3026.4</v>
      </c>
      <c r="CN13" s="611"/>
      <c r="CO13" s="16">
        <f>CO11+CO12</f>
        <v>187.2</v>
      </c>
      <c r="CP13" s="17">
        <f>CP11+CP12</f>
        <v>187.2</v>
      </c>
      <c r="CQ13" s="17">
        <f>SUM(CQ11:CQ12)</f>
        <v>374.4</v>
      </c>
      <c r="CR13" s="611"/>
      <c r="CS13" s="16">
        <f>CS11+CS12</f>
        <v>3017</v>
      </c>
      <c r="CT13" s="17">
        <f>CT11+CT12</f>
        <v>3017</v>
      </c>
      <c r="CU13" s="17">
        <f>SUM(CU11:CU12)</f>
        <v>6034</v>
      </c>
      <c r="CV13" s="611"/>
      <c r="CW13" s="16">
        <f>CW11+CW12</f>
        <v>364</v>
      </c>
      <c r="CX13" s="17">
        <f>CX11+CX12</f>
        <v>364</v>
      </c>
      <c r="CY13" s="17">
        <f>SUM(CY11:CY12)</f>
        <v>728</v>
      </c>
      <c r="CZ13" s="611"/>
      <c r="DA13" s="16">
        <f>DA11+DA12</f>
        <v>624</v>
      </c>
      <c r="DB13" s="17">
        <f>SUM(DB11:DB12)</f>
        <v>624</v>
      </c>
      <c r="DC13" s="611"/>
      <c r="DD13" s="16">
        <f>DD11+DD12</f>
        <v>858</v>
      </c>
      <c r="DE13" s="17">
        <f>SUM(DE11:DE12)</f>
        <v>858</v>
      </c>
      <c r="DF13" s="611"/>
      <c r="DG13" s="16">
        <f>DG11+DG12</f>
        <v>2995.2</v>
      </c>
      <c r="DH13" s="17">
        <f>SUM(DH11:DH12)</f>
        <v>2995.2</v>
      </c>
      <c r="DI13" s="611"/>
      <c r="DJ13" s="16">
        <f>DJ11+DJ12</f>
        <v>764.4</v>
      </c>
      <c r="DK13" s="17">
        <f>SUM(DK11:DK12)</f>
        <v>764.4</v>
      </c>
      <c r="DL13" s="611"/>
      <c r="DM13" s="354">
        <f>DM11+DM12</f>
        <v>1107.5999999999999</v>
      </c>
      <c r="DN13" s="355">
        <f>SUM(DN11:DN12)</f>
        <v>1107.5999999999999</v>
      </c>
      <c r="DO13" s="748"/>
      <c r="DP13" s="16">
        <f>DP11+DP12</f>
        <v>390</v>
      </c>
      <c r="DQ13" s="17">
        <f>DQ11+DQ12</f>
        <v>390</v>
      </c>
      <c r="DR13" s="17">
        <f>DR11+DR12</f>
        <v>374.4</v>
      </c>
      <c r="DS13" s="17">
        <f>DS11+DS12</f>
        <v>374.4</v>
      </c>
      <c r="DT13" s="17">
        <f>SUM(DP13:DS13)</f>
        <v>1528.8000000000002</v>
      </c>
      <c r="DU13" s="611"/>
      <c r="DV13" s="16">
        <f>DV11+DV12</f>
        <v>15.6</v>
      </c>
      <c r="DW13" s="17">
        <f>DW11+DW12</f>
        <v>15.6</v>
      </c>
      <c r="DX13" s="17">
        <f>DX11+DX12</f>
        <v>15.6</v>
      </c>
      <c r="DY13" s="17">
        <f>DY11+DY12</f>
        <v>15.6</v>
      </c>
      <c r="DZ13" s="17">
        <f>SUM(DV13:DY13)</f>
        <v>62.4</v>
      </c>
      <c r="EA13" s="589"/>
      <c r="EB13" s="16">
        <f>EB11+EB12</f>
        <v>265.2</v>
      </c>
      <c r="EC13" s="17">
        <f>EC11+EC12</f>
        <v>249.6</v>
      </c>
      <c r="ED13" s="17">
        <f>ED11+ED12</f>
        <v>249.6</v>
      </c>
      <c r="EE13" s="17">
        <f>EE11+EE12</f>
        <v>249.6</v>
      </c>
      <c r="EF13" s="17">
        <f>SUM(EB13:EE13)</f>
        <v>1014</v>
      </c>
      <c r="EG13" s="611"/>
      <c r="EH13" s="16">
        <f>EH11+EH12</f>
        <v>2558.4</v>
      </c>
      <c r="EI13" s="17">
        <f>EI11+EI12</f>
        <v>2558.4</v>
      </c>
      <c r="EJ13" s="17">
        <f>EJ11+EJ12</f>
        <v>0</v>
      </c>
      <c r="EK13" s="17">
        <f>EK11+EK12</f>
        <v>0</v>
      </c>
      <c r="EL13" s="17">
        <f>SUM(EH13:EK13)</f>
        <v>5116.8</v>
      </c>
      <c r="EM13" s="611"/>
      <c r="EN13" s="16">
        <f>EN11+EN12</f>
        <v>452.4</v>
      </c>
      <c r="EO13" s="17">
        <f>EO11+EO12</f>
        <v>452.4</v>
      </c>
      <c r="EP13" s="17">
        <f>EP11+EP12</f>
        <v>452.4</v>
      </c>
      <c r="EQ13" s="17">
        <f>EQ11+EQ12</f>
        <v>452.4</v>
      </c>
      <c r="ER13" s="17">
        <f>SUM(EN13:EQ13)</f>
        <v>1809.6</v>
      </c>
      <c r="ES13" s="611"/>
      <c r="ET13" s="16">
        <f>ET11+ET12</f>
        <v>1510</v>
      </c>
      <c r="EU13" s="17">
        <f>EU11+EU12</f>
        <v>1939</v>
      </c>
      <c r="EV13" s="17">
        <f>EV11+EV12</f>
        <v>1592</v>
      </c>
      <c r="EW13" s="17">
        <f>EW11+EW12</f>
        <v>1510</v>
      </c>
      <c r="EX13" s="17">
        <f>SUM(ET13:EW13)</f>
        <v>6551</v>
      </c>
      <c r="EY13" s="611"/>
      <c r="EZ13" s="16">
        <f>EZ11+EZ12</f>
        <v>780</v>
      </c>
      <c r="FA13" s="17">
        <f>FA11+FA12</f>
        <v>764.4</v>
      </c>
      <c r="FB13" s="17">
        <f>SUM(FB11:FB12)</f>
        <v>1544.4</v>
      </c>
      <c r="FC13" s="611"/>
      <c r="FD13" s="16">
        <f>FD11+FD12</f>
        <v>31.2</v>
      </c>
      <c r="FE13" s="17">
        <f>FE11+FE12</f>
        <v>31.2</v>
      </c>
      <c r="FF13" s="17">
        <f>SUM(FF11:FF12)</f>
        <v>62.4</v>
      </c>
      <c r="FG13" s="611"/>
      <c r="FH13" s="16">
        <f>FH11+FH12</f>
        <v>764.4</v>
      </c>
      <c r="FI13" s="17">
        <f>FI11+FI12</f>
        <v>764.4</v>
      </c>
      <c r="FJ13" s="17">
        <f>SUM(FJ11:FJ12)</f>
        <v>1528.8</v>
      </c>
      <c r="FK13" s="611"/>
      <c r="FL13" s="16">
        <f>FL11+FL12</f>
        <v>904.8</v>
      </c>
      <c r="FM13" s="17">
        <f>FM11+FM12</f>
        <v>904.8</v>
      </c>
      <c r="FN13" s="17">
        <f>SUM(FN11:FN12)</f>
        <v>1809.6</v>
      </c>
      <c r="FO13" s="611"/>
      <c r="FP13" s="16">
        <f>FP11+FP12</f>
        <v>2723</v>
      </c>
      <c r="FQ13" s="17">
        <f>FQ11+FQ12</f>
        <v>2723</v>
      </c>
      <c r="FR13" s="17">
        <f>SUM(FR11:FR12)</f>
        <v>5446</v>
      </c>
      <c r="FS13" s="611"/>
      <c r="FT13" s="16">
        <f>FT11+FT12</f>
        <v>608.4</v>
      </c>
      <c r="FU13" s="17">
        <f>FU11+FU12</f>
        <v>608.4</v>
      </c>
      <c r="FV13" s="17">
        <f>FV11+FV12</f>
        <v>592.79999999999995</v>
      </c>
      <c r="FW13" s="17">
        <f>FW11+FW12</f>
        <v>592.79999999999995</v>
      </c>
      <c r="FX13" s="17">
        <f>SUM(FT13:FW13)</f>
        <v>2402.3999999999996</v>
      </c>
      <c r="FY13" s="611"/>
      <c r="FZ13" s="16">
        <f>FZ11+FZ12</f>
        <v>1216.8</v>
      </c>
      <c r="GA13" s="17">
        <f>GA11+GA12</f>
        <v>1216.8</v>
      </c>
      <c r="GB13" s="17">
        <f>GB11+GB12</f>
        <v>1216.8</v>
      </c>
      <c r="GC13" s="17">
        <f>GC11+GC12</f>
        <v>1216.8</v>
      </c>
      <c r="GD13" s="17">
        <f>SUM(FZ13:GC13)</f>
        <v>4867.2</v>
      </c>
      <c r="GE13" s="611"/>
      <c r="GF13" s="16">
        <f>GF11+GF12</f>
        <v>1497.6</v>
      </c>
      <c r="GG13" s="17">
        <f>GG11+GG12</f>
        <v>1497.6</v>
      </c>
      <c r="GH13" s="17">
        <f>GH11+GH12</f>
        <v>1497.6</v>
      </c>
      <c r="GI13" s="17">
        <f>GI11+GI12</f>
        <v>1497.6</v>
      </c>
      <c r="GJ13" s="17">
        <f>SUM(GF13:GI13)</f>
        <v>5990.4</v>
      </c>
      <c r="GK13" s="611"/>
      <c r="GL13" s="16">
        <f>GL11+GL12</f>
        <v>2768</v>
      </c>
      <c r="GM13" s="17">
        <f>GM11+GM12</f>
        <v>2768</v>
      </c>
      <c r="GN13" s="17">
        <f>GN11+GN12</f>
        <v>2768</v>
      </c>
      <c r="GO13" s="17">
        <f>GO11+GO12</f>
        <v>2768</v>
      </c>
      <c r="GP13" s="17">
        <f>SUM(GL13:GO13)</f>
        <v>11072</v>
      </c>
      <c r="GQ13" s="611"/>
      <c r="GR13" s="265">
        <f>GR11+GR12</f>
        <v>11367</v>
      </c>
      <c r="GS13" s="266">
        <f>GS11+GS12</f>
        <v>11367</v>
      </c>
      <c r="GT13" s="266">
        <f>SUM(GT11:GT12)</f>
        <v>22734</v>
      </c>
      <c r="GU13" s="684"/>
      <c r="GV13" s="16">
        <f>GV11+GV12</f>
        <v>1528.8</v>
      </c>
      <c r="GW13" s="17">
        <f>SUM(GW11:GW12)</f>
        <v>1528.8</v>
      </c>
      <c r="GX13" s="611"/>
      <c r="GY13" s="16">
        <f>GY11+GY12</f>
        <v>2932.8</v>
      </c>
      <c r="GZ13" s="17">
        <f>SUM(GZ11:GZ12)</f>
        <v>2932.8</v>
      </c>
      <c r="HA13" s="611"/>
      <c r="HB13" s="16">
        <f>HB11+HB12</f>
        <v>312</v>
      </c>
      <c r="HC13" s="17">
        <f>SUM(HC11:HC12)</f>
        <v>312</v>
      </c>
      <c r="HD13" s="611"/>
      <c r="HE13" s="16">
        <f>HE11+HE12</f>
        <v>3073.2</v>
      </c>
      <c r="HF13" s="17">
        <f>SUM(HF11:HF12)</f>
        <v>3073.2</v>
      </c>
      <c r="HG13" s="611"/>
      <c r="HH13" s="16">
        <f>HH11+HH12</f>
        <v>171.6</v>
      </c>
      <c r="HI13" s="17">
        <f>SUM(HI11:HI12)</f>
        <v>171.6</v>
      </c>
      <c r="HJ13" s="611"/>
      <c r="HK13" s="398">
        <f>HK11+HK12</f>
        <v>976</v>
      </c>
      <c r="HL13" s="399">
        <f>HL11+HL12</f>
        <v>1953</v>
      </c>
      <c r="HM13" s="399">
        <f>SUM(HM11:HM12)</f>
        <v>2929</v>
      </c>
      <c r="HN13" s="589"/>
      <c r="HO13" s="452">
        <f>HO11+HO12</f>
        <v>62.4</v>
      </c>
      <c r="HP13" s="453">
        <f>HP11+HP12</f>
        <v>62.4</v>
      </c>
      <c r="HQ13" s="453">
        <f>SUM(HQ11:HQ12)</f>
        <v>124.8</v>
      </c>
      <c r="HR13" s="643"/>
      <c r="HS13" s="452">
        <f>HS11+HS12</f>
        <v>171.6</v>
      </c>
      <c r="HT13" s="453">
        <f>HT11+HT12</f>
        <v>171.6</v>
      </c>
      <c r="HU13" s="453">
        <f>SUM(HU11:HU12)</f>
        <v>343.2</v>
      </c>
      <c r="HV13" s="643"/>
      <c r="HW13" s="16">
        <f>HW11+HW12</f>
        <v>1762.8</v>
      </c>
      <c r="HX13" s="17">
        <f>HX11+HX12</f>
        <v>1060.8</v>
      </c>
      <c r="HY13" s="17">
        <f>SUM(HY11:HY12)</f>
        <v>2823.6</v>
      </c>
      <c r="HZ13" s="611"/>
      <c r="IA13" s="452">
        <f>IA11+IA12</f>
        <v>452.4</v>
      </c>
      <c r="IB13" s="453">
        <f>IB11+IB12</f>
        <v>452.4</v>
      </c>
      <c r="IC13" s="453">
        <f>SUM(IC11:IC12)</f>
        <v>904.8</v>
      </c>
      <c r="ID13" s="643"/>
      <c r="IE13" s="452">
        <f>IE11+IE12</f>
        <v>483.6</v>
      </c>
      <c r="IF13" s="453">
        <f>IF11+IF12</f>
        <v>483.6</v>
      </c>
      <c r="IG13" s="453">
        <f>SUM(IG11:IG12)</f>
        <v>967.2</v>
      </c>
      <c r="IH13" s="668"/>
      <c r="II13" s="452">
        <f>II11+II12</f>
        <v>62.4</v>
      </c>
      <c r="IJ13" s="453">
        <f>IJ11+IJ12</f>
        <v>62.4</v>
      </c>
      <c r="IK13" s="453">
        <f>SUM(IK11:IK12)</f>
        <v>124.8</v>
      </c>
      <c r="IL13" s="643"/>
      <c r="IM13" s="452">
        <f>IM11+IM12</f>
        <v>124.8</v>
      </c>
      <c r="IN13" s="453">
        <f>IN11+IN12</f>
        <v>124.8</v>
      </c>
      <c r="IO13" s="453">
        <f>SUM(IO11:IO12)</f>
        <v>249.6</v>
      </c>
      <c r="IP13" s="643"/>
      <c r="IQ13" s="16">
        <f>IQ11+IQ12</f>
        <v>1092</v>
      </c>
      <c r="IR13" s="17">
        <f>IR11+IR12</f>
        <v>1092</v>
      </c>
      <c r="IS13" s="17">
        <f>SUM(IS11:IS12)</f>
        <v>2184</v>
      </c>
      <c r="IT13" s="611"/>
      <c r="IU13" s="452">
        <f>IU11+IU12</f>
        <v>452.4</v>
      </c>
      <c r="IV13" s="453">
        <f>IV11+IV12</f>
        <v>452.4</v>
      </c>
      <c r="IW13" s="453">
        <f>SUM(IW11:IW12)</f>
        <v>904.8</v>
      </c>
      <c r="IX13" s="643"/>
      <c r="IY13" s="452">
        <f>IY11+IY12</f>
        <v>483.6</v>
      </c>
      <c r="IZ13" s="453">
        <f>IZ11+IZ12</f>
        <v>483.6</v>
      </c>
      <c r="JA13" s="453">
        <f>SUM(JA11:JA12)</f>
        <v>967.2</v>
      </c>
      <c r="JB13" s="668"/>
      <c r="JC13" s="452">
        <f>JC11+JC12</f>
        <v>62.4</v>
      </c>
      <c r="JD13" s="453">
        <f>JD11+JD12</f>
        <v>62.4</v>
      </c>
      <c r="JE13" s="453">
        <f>SUM(JE11:JE12)</f>
        <v>124.8</v>
      </c>
      <c r="JF13" s="643"/>
      <c r="JG13" s="452">
        <f>JG11+JG12</f>
        <v>124.8</v>
      </c>
      <c r="JH13" s="453">
        <f>JH11+JH12</f>
        <v>124.8</v>
      </c>
      <c r="JI13" s="453">
        <f>SUM(JI11:JI12)</f>
        <v>249.6</v>
      </c>
      <c r="JJ13" s="643"/>
      <c r="JK13" s="16">
        <f>JK11+JK12</f>
        <v>1560</v>
      </c>
      <c r="JL13" s="17">
        <f>JL11+JL12</f>
        <v>858</v>
      </c>
      <c r="JM13" s="17">
        <f>SUM(JM11:JM12)</f>
        <v>2418</v>
      </c>
      <c r="JN13" s="611"/>
      <c r="JO13" s="452">
        <f>JO11+JO12</f>
        <v>452.4</v>
      </c>
      <c r="JP13" s="453">
        <f>JP11+JP12</f>
        <v>452.4</v>
      </c>
      <c r="JQ13" s="453">
        <f>SUM(JQ11:JQ12)</f>
        <v>904.8</v>
      </c>
      <c r="JR13" s="643"/>
      <c r="JS13" s="452">
        <f>JS11+JS12</f>
        <v>468</v>
      </c>
      <c r="JT13" s="453">
        <f>JT11+JT12</f>
        <v>468</v>
      </c>
      <c r="JU13" s="453">
        <f>SUM(JU11:JU12)</f>
        <v>936</v>
      </c>
      <c r="JV13" s="668"/>
      <c r="JW13" s="265">
        <f>JW11+JW12</f>
        <v>12095</v>
      </c>
      <c r="JX13" s="266">
        <f>JX11+JX12</f>
        <v>12095</v>
      </c>
      <c r="JY13" s="266">
        <f>SUM(JY11:JY12)</f>
        <v>24190</v>
      </c>
      <c r="JZ13" s="684"/>
      <c r="KA13" s="16">
        <f>KA11+KA12</f>
        <v>2808</v>
      </c>
      <c r="KB13" s="312">
        <f>KB11+KB12</f>
        <v>2808</v>
      </c>
      <c r="KC13" s="17">
        <f>KC11+KC12</f>
        <v>2808</v>
      </c>
      <c r="KD13" s="17">
        <f>SUM(KD11:KD12)</f>
        <v>8424</v>
      </c>
      <c r="KE13" s="611"/>
      <c r="KF13" s="16">
        <f>KF11+KF12</f>
        <v>2548.1999999999998</v>
      </c>
      <c r="KG13" s="17">
        <f>SUM(KG11:KG12)</f>
        <v>2548.1999999999998</v>
      </c>
      <c r="KH13" s="611"/>
      <c r="KI13" s="16">
        <f>KI11+KI12</f>
        <v>3882</v>
      </c>
      <c r="KJ13" s="17">
        <f>SUM(KJ11:KJ12)</f>
        <v>3882</v>
      </c>
      <c r="KK13" s="611"/>
      <c r="KL13" s="16">
        <f>KL11+KL12</f>
        <v>3516.8</v>
      </c>
      <c r="KM13" s="17">
        <f>SUM(KM11:KM12)</f>
        <v>3516.8</v>
      </c>
      <c r="KN13" s="611"/>
      <c r="KO13" s="16">
        <f>+Mex!AK13</f>
        <v>496</v>
      </c>
      <c r="KP13" s="17">
        <f>SUM(KP11:KP12)</f>
        <v>496</v>
      </c>
      <c r="KQ13" s="611"/>
      <c r="KR13" s="16">
        <f>+'Arg&amp;Braz'!AK13</f>
        <v>299.39999999999998</v>
      </c>
      <c r="KS13" s="17">
        <f>SUM(KS11:KS12)</f>
        <v>299.39999999999998</v>
      </c>
      <c r="KT13" s="611"/>
      <c r="KU13" s="16">
        <f>KU11+KU12</f>
        <v>403.8</v>
      </c>
      <c r="KV13" s="312">
        <f>KV11+KV12</f>
        <v>403.8</v>
      </c>
      <c r="KW13" s="17">
        <f>KW11+KW12</f>
        <v>403.8</v>
      </c>
      <c r="KX13" s="17">
        <f>SUM(KX11:KX12)</f>
        <v>1211.4000000000001</v>
      </c>
      <c r="KY13" s="589"/>
      <c r="KZ13" s="16">
        <f>KZ11+KZ12</f>
        <v>1964.8</v>
      </c>
      <c r="LA13" s="312">
        <f>LA11+LA12</f>
        <v>1964.8</v>
      </c>
      <c r="LB13" s="17">
        <f>LB11+LB12</f>
        <v>1964.8</v>
      </c>
      <c r="LC13" s="17">
        <f>SUM(LC11:LC12)</f>
        <v>5894.4</v>
      </c>
      <c r="LD13" s="589"/>
      <c r="LE13" s="16">
        <f>LE11+LE12</f>
        <v>933</v>
      </c>
      <c r="LF13" s="312">
        <f>LF11+LF12</f>
        <v>933</v>
      </c>
      <c r="LG13" s="17">
        <f>LG11+LG12</f>
        <v>933</v>
      </c>
      <c r="LH13" s="17">
        <f>SUM(LH11:LH12)</f>
        <v>2799</v>
      </c>
      <c r="LI13" s="589"/>
      <c r="LJ13" s="16">
        <f>LJ11+LJ12</f>
        <v>1613.2</v>
      </c>
      <c r="LK13" s="312">
        <f>LK11+LK12</f>
        <v>1613.2</v>
      </c>
      <c r="LL13" s="17">
        <f>LL11+LL12</f>
        <v>1613.2</v>
      </c>
      <c r="LM13" s="17">
        <f>SUM(LM11:LM12)</f>
        <v>4839.6000000000004</v>
      </c>
      <c r="LN13" s="589"/>
      <c r="LO13" s="16">
        <f>LO11+LO12</f>
        <v>2121</v>
      </c>
      <c r="LP13" s="312">
        <f>LP11+LP12</f>
        <v>2121</v>
      </c>
      <c r="LQ13" s="17">
        <f>LQ11+LQ12</f>
        <v>2121</v>
      </c>
      <c r="LR13" s="17">
        <f>SUM(LR11:LR12)</f>
        <v>6363</v>
      </c>
      <c r="LS13" s="611"/>
      <c r="LT13" s="16">
        <f>LT11+LT12</f>
        <v>2316</v>
      </c>
      <c r="LU13" s="312">
        <f>LU11+LU12</f>
        <v>2316</v>
      </c>
      <c r="LV13" s="17">
        <f>LV11+LV12</f>
        <v>2316</v>
      </c>
      <c r="LW13" s="17">
        <f>SUM(LW11:LW12)</f>
        <v>6948</v>
      </c>
      <c r="LX13" s="589"/>
      <c r="LY13" s="16">
        <f>LY11+LY12</f>
        <v>95.2</v>
      </c>
      <c r="LZ13" s="312">
        <f>LZ11+LZ12</f>
        <v>95.2</v>
      </c>
      <c r="MA13" s="17">
        <f>MA11+MA12</f>
        <v>95.2</v>
      </c>
      <c r="MB13" s="17">
        <f>SUM(MB11:MB12)</f>
        <v>285.60000000000002</v>
      </c>
      <c r="MC13" s="589"/>
      <c r="MD13" s="16">
        <f>MD11+MD12</f>
        <v>3062.4</v>
      </c>
      <c r="ME13" s="312">
        <f>ME11+ME12</f>
        <v>3062.4</v>
      </c>
      <c r="MF13" s="17">
        <f>MF11+MF12</f>
        <v>3062.4</v>
      </c>
      <c r="MG13" s="17">
        <f>SUM(MG11:MG12)</f>
        <v>9187.2000000000007</v>
      </c>
      <c r="MH13" s="589"/>
      <c r="MI13" s="16">
        <f>MI11+MI12</f>
        <v>2031.4</v>
      </c>
      <c r="MJ13" s="312">
        <f>MJ11+MJ12</f>
        <v>2031.4</v>
      </c>
      <c r="MK13" s="17">
        <f>MK11+MK12</f>
        <v>2031.4</v>
      </c>
      <c r="ML13" s="17">
        <f>SUM(ML11:ML12)</f>
        <v>6094.2</v>
      </c>
      <c r="MM13" s="611"/>
      <c r="MN13" s="16">
        <f>MN11+MN12</f>
        <v>766</v>
      </c>
      <c r="MO13" s="312">
        <f>MO11+MO12</f>
        <v>766</v>
      </c>
      <c r="MP13" s="17">
        <f>MP11+MP12</f>
        <v>766</v>
      </c>
      <c r="MQ13" s="17">
        <f>SUM(MQ11:MQ12)</f>
        <v>2298</v>
      </c>
      <c r="MR13" s="589"/>
      <c r="MS13" s="16">
        <f>MS11+MS12</f>
        <v>53.6</v>
      </c>
      <c r="MT13" s="312">
        <f>MT11+MT12</f>
        <v>53.6</v>
      </c>
      <c r="MU13" s="17">
        <f>MU11+MU12</f>
        <v>53.6</v>
      </c>
      <c r="MV13" s="17">
        <f>SUM(MV11:MV12)</f>
        <v>160.80000000000001</v>
      </c>
      <c r="MW13" s="589"/>
      <c r="MX13" s="16">
        <f>MX11+MX12</f>
        <v>557.79999999999995</v>
      </c>
      <c r="MY13" s="17">
        <f>SUM(MY11:MY12)</f>
        <v>557.79999999999995</v>
      </c>
      <c r="MZ13" s="611"/>
      <c r="NA13" s="16">
        <f>NA11+NA12</f>
        <v>1232</v>
      </c>
      <c r="NB13" s="17">
        <f>SUM(NB11:NB12)</f>
        <v>1232</v>
      </c>
      <c r="NC13" s="611"/>
    </row>
    <row r="14" spans="1:367" ht="24.75" hidden="1" customHeight="1">
      <c r="A14" s="718"/>
      <c r="B14" s="720"/>
      <c r="C14" s="722"/>
      <c r="D14" s="722"/>
      <c r="E14" s="722"/>
      <c r="F14" s="722"/>
      <c r="G14" s="724"/>
      <c r="H14" s="726"/>
      <c r="I14" s="705"/>
      <c r="J14" s="707"/>
      <c r="K14" s="728"/>
      <c r="L14" s="730"/>
      <c r="M14" s="732"/>
      <c r="N14" s="734"/>
      <c r="O14" s="736"/>
      <c r="P14" s="738"/>
      <c r="Q14" s="697"/>
      <c r="R14" s="698"/>
      <c r="S14" s="699"/>
      <c r="T14" s="700"/>
      <c r="U14" s="299"/>
      <c r="V14" s="23" t="s">
        <v>114</v>
      </c>
      <c r="W14" s="614" t="s">
        <v>28</v>
      </c>
      <c r="X14" s="615"/>
      <c r="Y14" s="116"/>
      <c r="Z14" s="611"/>
      <c r="AA14" s="597" t="s">
        <v>28</v>
      </c>
      <c r="AB14" s="599"/>
      <c r="AC14" s="116"/>
      <c r="AD14" s="589"/>
      <c r="AE14" s="598" t="s">
        <v>28</v>
      </c>
      <c r="AF14" s="598"/>
      <c r="AG14" s="121"/>
      <c r="AH14" s="589"/>
      <c r="AI14" s="614" t="s">
        <v>28</v>
      </c>
      <c r="AJ14" s="615"/>
      <c r="AK14" s="116"/>
      <c r="AL14" s="611"/>
      <c r="AM14" s="690" t="s">
        <v>28</v>
      </c>
      <c r="AN14" s="691"/>
      <c r="AO14" s="267"/>
      <c r="AP14" s="684"/>
      <c r="AQ14" s="690" t="s">
        <v>28</v>
      </c>
      <c r="AR14" s="691"/>
      <c r="AS14" s="267"/>
      <c r="AT14" s="684"/>
      <c r="AU14" s="690" t="s">
        <v>28</v>
      </c>
      <c r="AV14" s="691"/>
      <c r="AW14" s="267"/>
      <c r="AX14" s="684"/>
      <c r="AY14" s="614" t="s">
        <v>28</v>
      </c>
      <c r="AZ14" s="599"/>
      <c r="BA14" s="615"/>
      <c r="BB14" s="116"/>
      <c r="BC14" s="611"/>
      <c r="BD14" s="614" t="s">
        <v>28</v>
      </c>
      <c r="BE14" s="599"/>
      <c r="BF14" s="615"/>
      <c r="BG14" s="116"/>
      <c r="BH14" s="611"/>
      <c r="BI14" s="614" t="s">
        <v>28</v>
      </c>
      <c r="BJ14" s="599"/>
      <c r="BK14" s="615"/>
      <c r="BL14" s="116"/>
      <c r="BM14" s="611"/>
      <c r="BN14" s="614" t="s">
        <v>28</v>
      </c>
      <c r="BO14" s="599"/>
      <c r="BP14" s="615"/>
      <c r="BQ14" s="116"/>
      <c r="BR14" s="611"/>
      <c r="BS14" s="614" t="s">
        <v>28</v>
      </c>
      <c r="BT14" s="599"/>
      <c r="BU14" s="615"/>
      <c r="BV14" s="116"/>
      <c r="BW14" s="611"/>
      <c r="BX14" s="614" t="s">
        <v>28</v>
      </c>
      <c r="BY14" s="599"/>
      <c r="BZ14" s="116"/>
      <c r="CA14" s="611"/>
      <c r="CB14" s="614" t="s">
        <v>28</v>
      </c>
      <c r="CC14" s="599"/>
      <c r="CD14" s="615"/>
      <c r="CE14" s="116"/>
      <c r="CF14" s="611"/>
      <c r="CG14" s="614" t="s">
        <v>28</v>
      </c>
      <c r="CH14" s="615"/>
      <c r="CI14" s="116"/>
      <c r="CJ14" s="611"/>
      <c r="CK14" s="614" t="s">
        <v>28</v>
      </c>
      <c r="CL14" s="615"/>
      <c r="CM14" s="116"/>
      <c r="CN14" s="611"/>
      <c r="CO14" s="614" t="s">
        <v>28</v>
      </c>
      <c r="CP14" s="615"/>
      <c r="CQ14" s="116"/>
      <c r="CR14" s="611"/>
      <c r="CS14" s="614" t="s">
        <v>28</v>
      </c>
      <c r="CT14" s="615"/>
      <c r="CU14" s="116"/>
      <c r="CV14" s="611"/>
      <c r="CW14" s="614" t="s">
        <v>28</v>
      </c>
      <c r="CX14" s="615"/>
      <c r="CY14" s="116"/>
      <c r="CZ14" s="611"/>
      <c r="DA14" s="325" t="s">
        <v>28</v>
      </c>
      <c r="DB14" s="116"/>
      <c r="DC14" s="611"/>
      <c r="DD14" s="325" t="s">
        <v>28</v>
      </c>
      <c r="DE14" s="116"/>
      <c r="DF14" s="611"/>
      <c r="DG14" s="325" t="s">
        <v>28</v>
      </c>
      <c r="DH14" s="116"/>
      <c r="DI14" s="611"/>
      <c r="DJ14" s="325" t="s">
        <v>28</v>
      </c>
      <c r="DK14" s="116"/>
      <c r="DL14" s="611"/>
      <c r="DM14" s="378" t="s">
        <v>28</v>
      </c>
      <c r="DN14" s="356"/>
      <c r="DO14" s="748"/>
      <c r="DP14" s="658" t="s">
        <v>28</v>
      </c>
      <c r="DQ14" s="659"/>
      <c r="DR14" s="659"/>
      <c r="DS14" s="659"/>
      <c r="DT14" s="329"/>
      <c r="DU14" s="611"/>
      <c r="DV14" s="658" t="s">
        <v>28</v>
      </c>
      <c r="DW14" s="659"/>
      <c r="DX14" s="659"/>
      <c r="DY14" s="660"/>
      <c r="DZ14" s="329"/>
      <c r="EA14" s="589"/>
      <c r="EB14" s="658" t="s">
        <v>28</v>
      </c>
      <c r="EC14" s="659"/>
      <c r="ED14" s="659"/>
      <c r="EE14" s="659"/>
      <c r="EF14" s="329"/>
      <c r="EG14" s="611"/>
      <c r="EH14" s="658" t="s">
        <v>28</v>
      </c>
      <c r="EI14" s="659"/>
      <c r="EJ14" s="659"/>
      <c r="EK14" s="659"/>
      <c r="EL14" s="329"/>
      <c r="EM14" s="611"/>
      <c r="EN14" s="658" t="s">
        <v>28</v>
      </c>
      <c r="EO14" s="659"/>
      <c r="EP14" s="659"/>
      <c r="EQ14" s="659"/>
      <c r="ER14" s="329"/>
      <c r="ES14" s="611"/>
      <c r="ET14" s="658" t="s">
        <v>28</v>
      </c>
      <c r="EU14" s="659"/>
      <c r="EV14" s="659"/>
      <c r="EW14" s="659"/>
      <c r="EX14" s="329"/>
      <c r="EY14" s="611"/>
      <c r="EZ14" s="614" t="s">
        <v>28</v>
      </c>
      <c r="FA14" s="615"/>
      <c r="FB14" s="116"/>
      <c r="FC14" s="611"/>
      <c r="FD14" s="614" t="s">
        <v>28</v>
      </c>
      <c r="FE14" s="615"/>
      <c r="FF14" s="116"/>
      <c r="FG14" s="611"/>
      <c r="FH14" s="614" t="s">
        <v>28</v>
      </c>
      <c r="FI14" s="615"/>
      <c r="FJ14" s="116"/>
      <c r="FK14" s="611"/>
      <c r="FL14" s="614" t="s">
        <v>28</v>
      </c>
      <c r="FM14" s="615"/>
      <c r="FN14" s="116"/>
      <c r="FO14" s="611"/>
      <c r="FP14" s="614" t="s">
        <v>28</v>
      </c>
      <c r="FQ14" s="615"/>
      <c r="FR14" s="116"/>
      <c r="FS14" s="611"/>
      <c r="FT14" s="658" t="s">
        <v>28</v>
      </c>
      <c r="FU14" s="659"/>
      <c r="FV14" s="659"/>
      <c r="FW14" s="659"/>
      <c r="FX14" s="329"/>
      <c r="FY14" s="611"/>
      <c r="FZ14" s="658" t="s">
        <v>28</v>
      </c>
      <c r="GA14" s="659"/>
      <c r="GB14" s="659"/>
      <c r="GC14" s="659"/>
      <c r="GD14" s="329"/>
      <c r="GE14" s="611"/>
      <c r="GF14" s="658" t="s">
        <v>28</v>
      </c>
      <c r="GG14" s="659"/>
      <c r="GH14" s="659"/>
      <c r="GI14" s="659"/>
      <c r="GJ14" s="329"/>
      <c r="GK14" s="611"/>
      <c r="GL14" s="658" t="s">
        <v>28</v>
      </c>
      <c r="GM14" s="659"/>
      <c r="GN14" s="659"/>
      <c r="GO14" s="659"/>
      <c r="GP14" s="329"/>
      <c r="GQ14" s="611"/>
      <c r="GR14" s="690" t="s">
        <v>28</v>
      </c>
      <c r="GS14" s="691"/>
      <c r="GT14" s="267"/>
      <c r="GU14" s="684"/>
      <c r="GV14" s="325" t="s">
        <v>28</v>
      </c>
      <c r="GW14" s="116"/>
      <c r="GX14" s="611"/>
      <c r="GY14" s="325" t="s">
        <v>28</v>
      </c>
      <c r="GZ14" s="116"/>
      <c r="HA14" s="611"/>
      <c r="HB14" s="325" t="s">
        <v>28</v>
      </c>
      <c r="HC14" s="116"/>
      <c r="HD14" s="611"/>
      <c r="HE14" s="325" t="s">
        <v>28</v>
      </c>
      <c r="HF14" s="116"/>
      <c r="HG14" s="611"/>
      <c r="HH14" s="325" t="s">
        <v>28</v>
      </c>
      <c r="HI14" s="116"/>
      <c r="HJ14" s="611"/>
      <c r="HK14" s="597" t="s">
        <v>28</v>
      </c>
      <c r="HL14" s="599"/>
      <c r="HM14" s="116"/>
      <c r="HN14" s="589"/>
      <c r="HO14" s="648" t="s">
        <v>28</v>
      </c>
      <c r="HP14" s="649"/>
      <c r="HQ14" s="454"/>
      <c r="HR14" s="643"/>
      <c r="HS14" s="648" t="s">
        <v>28</v>
      </c>
      <c r="HT14" s="649"/>
      <c r="HU14" s="454"/>
      <c r="HV14" s="643"/>
      <c r="HW14" s="614" t="s">
        <v>28</v>
      </c>
      <c r="HX14" s="615"/>
      <c r="HY14" s="116"/>
      <c r="HZ14" s="611"/>
      <c r="IA14" s="648" t="s">
        <v>28</v>
      </c>
      <c r="IB14" s="649"/>
      <c r="IC14" s="454"/>
      <c r="ID14" s="643"/>
      <c r="IE14" s="670" t="s">
        <v>28</v>
      </c>
      <c r="IF14" s="649"/>
      <c r="IG14" s="454"/>
      <c r="IH14" s="668"/>
      <c r="II14" s="648" t="s">
        <v>28</v>
      </c>
      <c r="IJ14" s="649"/>
      <c r="IK14" s="454"/>
      <c r="IL14" s="643"/>
      <c r="IM14" s="648" t="s">
        <v>28</v>
      </c>
      <c r="IN14" s="649"/>
      <c r="IO14" s="454"/>
      <c r="IP14" s="643"/>
      <c r="IQ14" s="614" t="s">
        <v>28</v>
      </c>
      <c r="IR14" s="615"/>
      <c r="IS14" s="116"/>
      <c r="IT14" s="611"/>
      <c r="IU14" s="648" t="s">
        <v>28</v>
      </c>
      <c r="IV14" s="649"/>
      <c r="IW14" s="454"/>
      <c r="IX14" s="643"/>
      <c r="IY14" s="670" t="s">
        <v>28</v>
      </c>
      <c r="IZ14" s="649"/>
      <c r="JA14" s="454"/>
      <c r="JB14" s="668"/>
      <c r="JC14" s="648" t="s">
        <v>28</v>
      </c>
      <c r="JD14" s="649"/>
      <c r="JE14" s="454"/>
      <c r="JF14" s="643"/>
      <c r="JG14" s="648" t="s">
        <v>28</v>
      </c>
      <c r="JH14" s="649"/>
      <c r="JI14" s="454"/>
      <c r="JJ14" s="643"/>
      <c r="JK14" s="614" t="s">
        <v>28</v>
      </c>
      <c r="JL14" s="615"/>
      <c r="JM14" s="116"/>
      <c r="JN14" s="611"/>
      <c r="JO14" s="648" t="s">
        <v>28</v>
      </c>
      <c r="JP14" s="649"/>
      <c r="JQ14" s="454"/>
      <c r="JR14" s="643"/>
      <c r="JS14" s="670" t="s">
        <v>28</v>
      </c>
      <c r="JT14" s="649"/>
      <c r="JU14" s="454"/>
      <c r="JV14" s="668"/>
      <c r="JW14" s="690" t="s">
        <v>28</v>
      </c>
      <c r="JX14" s="691"/>
      <c r="JY14" s="267"/>
      <c r="JZ14" s="684"/>
      <c r="KA14" s="614" t="s">
        <v>28</v>
      </c>
      <c r="KB14" s="599"/>
      <c r="KC14" s="615"/>
      <c r="KD14" s="116"/>
      <c r="KE14" s="611"/>
      <c r="KF14" s="325" t="s">
        <v>28</v>
      </c>
      <c r="KG14" s="116"/>
      <c r="KH14" s="611"/>
      <c r="KI14" s="325" t="s">
        <v>28</v>
      </c>
      <c r="KJ14" s="116"/>
      <c r="KK14" s="611"/>
      <c r="KL14" s="325" t="s">
        <v>28</v>
      </c>
      <c r="KM14" s="116"/>
      <c r="KN14" s="611"/>
      <c r="KO14" s="325" t="str">
        <f>+Mex!AK14</f>
        <v>Hai Phong</v>
      </c>
      <c r="KP14" s="116"/>
      <c r="KQ14" s="611"/>
      <c r="KR14" s="325" t="str">
        <f>+'Arg&amp;Braz'!AK14</f>
        <v>Hai Phong</v>
      </c>
      <c r="KS14" s="116"/>
      <c r="KT14" s="611"/>
      <c r="KU14" s="597" t="s">
        <v>28</v>
      </c>
      <c r="KV14" s="598"/>
      <c r="KW14" s="599"/>
      <c r="KX14" s="116"/>
      <c r="KY14" s="589"/>
      <c r="KZ14" s="597" t="s">
        <v>28</v>
      </c>
      <c r="LA14" s="598"/>
      <c r="LB14" s="599"/>
      <c r="LC14" s="116"/>
      <c r="LD14" s="589"/>
      <c r="LE14" s="597" t="s">
        <v>28</v>
      </c>
      <c r="LF14" s="598"/>
      <c r="LG14" s="599"/>
      <c r="LH14" s="116"/>
      <c r="LI14" s="589"/>
      <c r="LJ14" s="597" t="s">
        <v>28</v>
      </c>
      <c r="LK14" s="598"/>
      <c r="LL14" s="599"/>
      <c r="LM14" s="116"/>
      <c r="LN14" s="589"/>
      <c r="LO14" s="614" t="s">
        <v>28</v>
      </c>
      <c r="LP14" s="599"/>
      <c r="LQ14" s="615"/>
      <c r="LR14" s="116"/>
      <c r="LS14" s="611"/>
      <c r="LT14" s="597" t="s">
        <v>28</v>
      </c>
      <c r="LU14" s="598"/>
      <c r="LV14" s="599"/>
      <c r="LW14" s="116"/>
      <c r="LX14" s="589"/>
      <c r="LY14" s="597" t="s">
        <v>28</v>
      </c>
      <c r="LZ14" s="598"/>
      <c r="MA14" s="599"/>
      <c r="MB14" s="116"/>
      <c r="MC14" s="589"/>
      <c r="MD14" s="597" t="s">
        <v>28</v>
      </c>
      <c r="ME14" s="598"/>
      <c r="MF14" s="599"/>
      <c r="MG14" s="116"/>
      <c r="MH14" s="589"/>
      <c r="MI14" s="614" t="s">
        <v>28</v>
      </c>
      <c r="MJ14" s="599"/>
      <c r="MK14" s="615"/>
      <c r="ML14" s="116"/>
      <c r="MM14" s="611"/>
      <c r="MN14" s="597" t="s">
        <v>28</v>
      </c>
      <c r="MO14" s="598"/>
      <c r="MP14" s="599"/>
      <c r="MQ14" s="116"/>
      <c r="MR14" s="589"/>
      <c r="MS14" s="597" t="s">
        <v>28</v>
      </c>
      <c r="MT14" s="598"/>
      <c r="MU14" s="599"/>
      <c r="MV14" s="116"/>
      <c r="MW14" s="589"/>
      <c r="MX14" s="325" t="s">
        <v>28</v>
      </c>
      <c r="MY14" s="116"/>
      <c r="MZ14" s="611"/>
      <c r="NA14" s="325" t="s">
        <v>28</v>
      </c>
      <c r="NB14" s="116"/>
      <c r="NC14" s="611"/>
    </row>
    <row r="15" spans="1:367" ht="24.75" customHeight="1">
      <c r="A15" s="718"/>
      <c r="B15" s="720"/>
      <c r="C15" s="722"/>
      <c r="D15" s="722"/>
      <c r="E15" s="722"/>
      <c r="F15" s="722"/>
      <c r="G15" s="724"/>
      <c r="H15" s="726"/>
      <c r="I15" s="705"/>
      <c r="J15" s="707"/>
      <c r="K15" s="728"/>
      <c r="L15" s="730"/>
      <c r="M15" s="732"/>
      <c r="N15" s="734"/>
      <c r="O15" s="736"/>
      <c r="P15" s="738"/>
      <c r="Q15" s="697"/>
      <c r="R15" s="698"/>
      <c r="S15" s="699"/>
      <c r="T15" s="700"/>
      <c r="U15" s="299"/>
      <c r="V15" s="23" t="s">
        <v>117</v>
      </c>
      <c r="W15" s="614" t="s">
        <v>29</v>
      </c>
      <c r="X15" s="615"/>
      <c r="Y15" s="7"/>
      <c r="Z15" s="611"/>
      <c r="AA15" s="597" t="s">
        <v>30</v>
      </c>
      <c r="AB15" s="599"/>
      <c r="AC15" s="7"/>
      <c r="AD15" s="590"/>
      <c r="AE15" s="740" t="s">
        <v>31</v>
      </c>
      <c r="AF15" s="740"/>
      <c r="AG15" s="122"/>
      <c r="AH15" s="590"/>
      <c r="AI15" s="614" t="s">
        <v>208</v>
      </c>
      <c r="AJ15" s="615"/>
      <c r="AK15" s="7"/>
      <c r="AL15" s="611"/>
      <c r="AM15" s="690" t="s">
        <v>190</v>
      </c>
      <c r="AN15" s="691"/>
      <c r="AO15" s="268"/>
      <c r="AP15" s="685"/>
      <c r="AQ15" s="690" t="str">
        <f>+KSC!G15</f>
        <v>LKD2 - WH KPS Poland</v>
      </c>
      <c r="AR15" s="691"/>
      <c r="AS15" s="268"/>
      <c r="AT15" s="685"/>
      <c r="AU15" s="690" t="s">
        <v>190</v>
      </c>
      <c r="AV15" s="691"/>
      <c r="AW15" s="268"/>
      <c r="AX15" s="685"/>
      <c r="AY15" s="614" t="s">
        <v>29</v>
      </c>
      <c r="AZ15" s="599"/>
      <c r="BA15" s="615"/>
      <c r="BB15" s="7"/>
      <c r="BC15" s="611"/>
      <c r="BD15" s="614" t="s">
        <v>30</v>
      </c>
      <c r="BE15" s="599"/>
      <c r="BF15" s="615"/>
      <c r="BG15" s="7"/>
      <c r="BH15" s="611"/>
      <c r="BI15" s="614" t="str">
        <f>+Ita!AX15</f>
        <v>LPIA - Alba</v>
      </c>
      <c r="BJ15" s="599"/>
      <c r="BK15" s="615"/>
      <c r="BL15" s="7"/>
      <c r="BM15" s="611"/>
      <c r="BN15" s="614" t="s">
        <v>31</v>
      </c>
      <c r="BO15" s="599"/>
      <c r="BP15" s="615"/>
      <c r="BQ15" s="7"/>
      <c r="BR15" s="611"/>
      <c r="BS15" s="614" t="s">
        <v>208</v>
      </c>
      <c r="BT15" s="599"/>
      <c r="BU15" s="615"/>
      <c r="BV15" s="7"/>
      <c r="BW15" s="611"/>
      <c r="BX15" s="597" t="str">
        <f>+VIE!C15</f>
        <v>LKD9 - Vietnam</v>
      </c>
      <c r="BY15" s="599"/>
      <c r="BZ15" s="7"/>
      <c r="CA15" s="611"/>
      <c r="CB15" s="597" t="s">
        <v>190</v>
      </c>
      <c r="CC15" s="598"/>
      <c r="CD15" s="599"/>
      <c r="CE15" s="7"/>
      <c r="CF15" s="611"/>
      <c r="CG15" s="614" t="s">
        <v>29</v>
      </c>
      <c r="CH15" s="615"/>
      <c r="CI15" s="7"/>
      <c r="CJ15" s="611"/>
      <c r="CK15" s="614" t="s">
        <v>30</v>
      </c>
      <c r="CL15" s="615"/>
      <c r="CM15" s="7"/>
      <c r="CN15" s="611"/>
      <c r="CO15" s="597" t="str">
        <f>+Mex!L15</f>
        <v>MXPA-San jose</v>
      </c>
      <c r="CP15" s="599"/>
      <c r="CQ15" s="7"/>
      <c r="CR15" s="611"/>
      <c r="CS15" s="597" t="str">
        <f>+SIMS!Y15</f>
        <v>CNPD - Xin hui</v>
      </c>
      <c r="CT15" s="599"/>
      <c r="CU15" s="7"/>
      <c r="CV15" s="611"/>
      <c r="CW15" s="597" t="str">
        <f>+VIE!M15</f>
        <v>LKD9 - Vietnam</v>
      </c>
      <c r="CX15" s="599"/>
      <c r="CY15" s="7"/>
      <c r="CZ15" s="611"/>
      <c r="DA15" s="325" t="str">
        <f>+Ita!BC15</f>
        <v>LPIA - Alba</v>
      </c>
      <c r="DB15" s="7"/>
      <c r="DC15" s="611"/>
      <c r="DD15" s="325" t="str">
        <f>+Bel!P15</f>
        <v>LPBA - Arlon</v>
      </c>
      <c r="DE15" s="7"/>
      <c r="DF15" s="611"/>
      <c r="DG15" s="325" t="s">
        <v>30</v>
      </c>
      <c r="DH15" s="7"/>
      <c r="DI15" s="611"/>
      <c r="DJ15" s="325" t="s">
        <v>31</v>
      </c>
      <c r="DK15" s="7"/>
      <c r="DL15" s="611"/>
      <c r="DM15" s="378" t="s">
        <v>220</v>
      </c>
      <c r="DN15" s="357"/>
      <c r="DO15" s="748"/>
      <c r="DP15" s="658" t="s">
        <v>29</v>
      </c>
      <c r="DQ15" s="659"/>
      <c r="DR15" s="659"/>
      <c r="DS15" s="659"/>
      <c r="DT15" s="330"/>
      <c r="DU15" s="611"/>
      <c r="DV15" s="658" t="s">
        <v>30</v>
      </c>
      <c r="DW15" s="659"/>
      <c r="DX15" s="659"/>
      <c r="DY15" s="660"/>
      <c r="DZ15" s="330"/>
      <c r="EA15" s="590"/>
      <c r="EB15" s="658" t="s">
        <v>31</v>
      </c>
      <c r="EC15" s="659"/>
      <c r="ED15" s="659"/>
      <c r="EE15" s="659"/>
      <c r="EF15" s="330"/>
      <c r="EG15" s="611"/>
      <c r="EH15" s="658" t="str">
        <f>+Rus!J15</f>
        <v>RUPA - Vladimir</v>
      </c>
      <c r="EI15" s="659"/>
      <c r="EJ15" s="659"/>
      <c r="EK15" s="660"/>
      <c r="EL15" s="330"/>
      <c r="EM15" s="611"/>
      <c r="EN15" s="658" t="str">
        <f>+Mex!AE15</f>
        <v>MXPA-San jose</v>
      </c>
      <c r="EO15" s="659"/>
      <c r="EP15" s="659"/>
      <c r="EQ15" s="660"/>
      <c r="ER15" s="330"/>
      <c r="ES15" s="611"/>
      <c r="ET15" s="658" t="str">
        <f>+VIE!G15</f>
        <v>LKD9 - Vietnam</v>
      </c>
      <c r="EU15" s="659"/>
      <c r="EV15" s="659"/>
      <c r="EW15" s="660"/>
      <c r="EX15" s="330"/>
      <c r="EY15" s="611"/>
      <c r="EZ15" s="614" t="s">
        <v>29</v>
      </c>
      <c r="FA15" s="615"/>
      <c r="FB15" s="7"/>
      <c r="FC15" s="611"/>
      <c r="FD15" s="597" t="str">
        <f>+Ita!Y15</f>
        <v>LPIA - Alba</v>
      </c>
      <c r="FE15" s="599"/>
      <c r="FF15" s="7"/>
      <c r="FG15" s="611"/>
      <c r="FH15" s="614" t="s">
        <v>31</v>
      </c>
      <c r="FI15" s="615"/>
      <c r="FJ15" s="7"/>
      <c r="FK15" s="611"/>
      <c r="FL15" s="614" t="s">
        <v>220</v>
      </c>
      <c r="FM15" s="615"/>
      <c r="FN15" s="7"/>
      <c r="FO15" s="611"/>
      <c r="FP15" s="597" t="str">
        <f>+SIMS!O15</f>
        <v>CNPD - Xin hui</v>
      </c>
      <c r="FQ15" s="599"/>
      <c r="FR15" s="7"/>
      <c r="FS15" s="611"/>
      <c r="FT15" s="658" t="s">
        <v>29</v>
      </c>
      <c r="FU15" s="659"/>
      <c r="FV15" s="659"/>
      <c r="FW15" s="659"/>
      <c r="FX15" s="330"/>
      <c r="FY15" s="611"/>
      <c r="FZ15" s="658" t="s">
        <v>30</v>
      </c>
      <c r="GA15" s="659"/>
      <c r="GB15" s="659"/>
      <c r="GC15" s="659"/>
      <c r="GD15" s="330"/>
      <c r="GE15" s="611"/>
      <c r="GF15" s="658" t="s">
        <v>31</v>
      </c>
      <c r="GG15" s="659"/>
      <c r="GH15" s="659"/>
      <c r="GI15" s="659"/>
      <c r="GJ15" s="330"/>
      <c r="GK15" s="611"/>
      <c r="GL15" s="658" t="s">
        <v>190</v>
      </c>
      <c r="GM15" s="659"/>
      <c r="GN15" s="659"/>
      <c r="GO15" s="660"/>
      <c r="GP15" s="330"/>
      <c r="GQ15" s="611"/>
      <c r="GR15" s="690" t="s">
        <v>253</v>
      </c>
      <c r="GS15" s="691"/>
      <c r="GT15" s="268"/>
      <c r="GU15" s="685"/>
      <c r="GV15" s="325" t="str">
        <f>+Bel!AI15</f>
        <v>LPBA - Arlon</v>
      </c>
      <c r="GW15" s="7"/>
      <c r="GX15" s="611"/>
      <c r="GY15" s="325" t="str">
        <f>+Ita!AI15</f>
        <v>LPIA - Alba</v>
      </c>
      <c r="GZ15" s="7"/>
      <c r="HA15" s="611"/>
      <c r="HB15" s="325" t="str">
        <f>+Ita!BF15</f>
        <v>LPIA - Alba</v>
      </c>
      <c r="HC15" s="7"/>
      <c r="HD15" s="611"/>
      <c r="HE15" s="325" t="str">
        <f>+Pol!AE15</f>
        <v>LPPA - Belsk</v>
      </c>
      <c r="HF15" s="7"/>
      <c r="HG15" s="611"/>
      <c r="HH15" s="325" t="str">
        <f>+Mex!P15</f>
        <v>MXPA-San jose</v>
      </c>
      <c r="HI15" s="7"/>
      <c r="HJ15" s="611"/>
      <c r="HK15" s="597" t="str">
        <f>+SIMS!K15</f>
        <v>CNPD - Xin hui</v>
      </c>
      <c r="HL15" s="599"/>
      <c r="HM15" s="7"/>
      <c r="HN15" s="590"/>
      <c r="HO15" s="650" t="str">
        <f>+Bel!AL15</f>
        <v>LPBA - Arlon</v>
      </c>
      <c r="HP15" s="651"/>
      <c r="HQ15" s="455"/>
      <c r="HR15" s="643"/>
      <c r="HS15" s="650" t="str">
        <f>+Ita!AL15</f>
        <v>LPIA - Alba</v>
      </c>
      <c r="HT15" s="651"/>
      <c r="HU15" s="455"/>
      <c r="HV15" s="643"/>
      <c r="HW15" s="597" t="str">
        <f>+Mex!S15</f>
        <v>MXPA-San jose</v>
      </c>
      <c r="HX15" s="599"/>
      <c r="HY15" s="7"/>
      <c r="HZ15" s="611"/>
      <c r="IA15" s="648" t="str">
        <f>+'Arg&amp;Braz'!C15</f>
        <v>ARPA-La Pastora</v>
      </c>
      <c r="IB15" s="649"/>
      <c r="IC15" s="455"/>
      <c r="ID15" s="643"/>
      <c r="IE15" s="648" t="str">
        <f>+'Arg&amp;Braz'!Y15</f>
        <v>ARPA-La Pastora</v>
      </c>
      <c r="IF15" s="649"/>
      <c r="IG15" s="455"/>
      <c r="IH15" s="669"/>
      <c r="II15" s="648" t="str">
        <f>+Bel!AP15</f>
        <v>LPBA - Arlon</v>
      </c>
      <c r="IJ15" s="649"/>
      <c r="IK15" s="455"/>
      <c r="IL15" s="643"/>
      <c r="IM15" s="648" t="str">
        <f>+Ita!AP15</f>
        <v>LPIA - Alba</v>
      </c>
      <c r="IN15" s="649"/>
      <c r="IO15" s="455"/>
      <c r="IP15" s="643"/>
      <c r="IQ15" s="597" t="str">
        <f>+Mex!W15</f>
        <v>MXPA-San jose</v>
      </c>
      <c r="IR15" s="599"/>
      <c r="IS15" s="7"/>
      <c r="IT15" s="611"/>
      <c r="IU15" s="648" t="str">
        <f>+'Arg&amp;Braz'!G15</f>
        <v>ARPA-La Pastora</v>
      </c>
      <c r="IV15" s="649"/>
      <c r="IW15" s="455"/>
      <c r="IX15" s="643"/>
      <c r="IY15" s="648" t="str">
        <f>+'Arg&amp;Braz'!AC15</f>
        <v>ARPA-La Pastora</v>
      </c>
      <c r="IZ15" s="649"/>
      <c r="JA15" s="455"/>
      <c r="JB15" s="669"/>
      <c r="JC15" s="648" t="str">
        <f>+Bel!AT15</f>
        <v>LPBA - Arlon</v>
      </c>
      <c r="JD15" s="649"/>
      <c r="JE15" s="455"/>
      <c r="JF15" s="643"/>
      <c r="JG15" s="648" t="str">
        <f>+Ita!AT15</f>
        <v>LPIA - Alba</v>
      </c>
      <c r="JH15" s="649"/>
      <c r="JI15" s="455"/>
      <c r="JJ15" s="643"/>
      <c r="JK15" s="597" t="str">
        <f>+Mex!AA15</f>
        <v>MXPA-San jose</v>
      </c>
      <c r="JL15" s="599"/>
      <c r="JM15" s="7"/>
      <c r="JN15" s="611"/>
      <c r="JO15" s="648" t="str">
        <f>+'Arg&amp;Braz'!K15</f>
        <v>ARPA-La Pastora</v>
      </c>
      <c r="JP15" s="649"/>
      <c r="JQ15" s="455"/>
      <c r="JR15" s="643"/>
      <c r="JS15" s="648" t="str">
        <f>+'Arg&amp;Braz'!AG15</f>
        <v>ARPA-La Pastora</v>
      </c>
      <c r="JT15" s="649"/>
      <c r="JU15" s="455"/>
      <c r="JV15" s="669"/>
      <c r="JW15" s="690" t="str">
        <f>+KSC!K15</f>
        <v>LKD2 - WH KPS Poland</v>
      </c>
      <c r="JX15" s="691"/>
      <c r="JY15" s="268"/>
      <c r="JZ15" s="685"/>
      <c r="KA15" s="597" t="str">
        <f>+Rus!P15</f>
        <v>RUPA - Vladimir</v>
      </c>
      <c r="KB15" s="598"/>
      <c r="KC15" s="599"/>
      <c r="KD15" s="7"/>
      <c r="KE15" s="611"/>
      <c r="KF15" s="325" t="str">
        <f>+Bel!AX15</f>
        <v>LPBA - Arlon</v>
      </c>
      <c r="KG15" s="7"/>
      <c r="KH15" s="611"/>
      <c r="KI15" s="325" t="str">
        <f>+Ita!BI15</f>
        <v>LPIA - Alba</v>
      </c>
      <c r="KJ15" s="7"/>
      <c r="KK15" s="611"/>
      <c r="KL15" s="325" t="str">
        <f>+Pol!AH15</f>
        <v>LPPA - Belsk</v>
      </c>
      <c r="KM15" s="7"/>
      <c r="KN15" s="611"/>
      <c r="KO15" s="325" t="str">
        <f>+Mex!AK15</f>
        <v>MXPA-San jose</v>
      </c>
      <c r="KP15" s="7"/>
      <c r="KQ15" s="611"/>
      <c r="KR15" s="325" t="str">
        <f>+'Arg&amp;Braz'!AK15</f>
        <v>ARPA-La Pastora</v>
      </c>
      <c r="KS15" s="7"/>
      <c r="KT15" s="611"/>
      <c r="KU15" s="597" t="str">
        <f>+Ita!BQ15</f>
        <v>LPIA - Alba</v>
      </c>
      <c r="KV15" s="598"/>
      <c r="KW15" s="599"/>
      <c r="KX15" s="7"/>
      <c r="KY15" s="590"/>
      <c r="KZ15" s="597" t="str">
        <f>+Mex!AN15</f>
        <v>MXPA-San jose</v>
      </c>
      <c r="LA15" s="598"/>
      <c r="LB15" s="599"/>
      <c r="LC15" s="7"/>
      <c r="LD15" s="590"/>
      <c r="LE15" s="597" t="str">
        <f>+'Arg&amp;Braz'!O15</f>
        <v>ARPA-La Pastora</v>
      </c>
      <c r="LF15" s="598"/>
      <c r="LG15" s="599"/>
      <c r="LH15" s="7"/>
      <c r="LI15" s="590"/>
      <c r="LJ15" s="597" t="str">
        <f>+'Arg&amp;Braz'!AN15</f>
        <v>ARPA-La Pastora</v>
      </c>
      <c r="LK15" s="598"/>
      <c r="LL15" s="599"/>
      <c r="LM15" s="7"/>
      <c r="LN15" s="590"/>
      <c r="LO15" s="614" t="str">
        <f>+Bel!BA15</f>
        <v>LPBA - Arlon</v>
      </c>
      <c r="LP15" s="599"/>
      <c r="LQ15" s="615"/>
      <c r="LR15" s="7"/>
      <c r="LS15" s="611"/>
      <c r="LT15" s="597" t="str">
        <f>+Ita!BQ15</f>
        <v>LPIA - Alba</v>
      </c>
      <c r="LU15" s="598"/>
      <c r="LV15" s="599"/>
      <c r="LW15" s="7"/>
      <c r="LX15" s="590"/>
      <c r="LY15" s="597" t="str">
        <f>+Ita!BV15</f>
        <v>LPIA - Alba</v>
      </c>
      <c r="LZ15" s="598"/>
      <c r="MA15" s="599"/>
      <c r="MB15" s="7"/>
      <c r="MC15" s="590"/>
      <c r="MD15" s="597" t="str">
        <f>+Pol!AK15</f>
        <v>LPPA - Belsk</v>
      </c>
      <c r="ME15" s="598"/>
      <c r="MF15" s="599"/>
      <c r="MG15" s="7"/>
      <c r="MH15" s="590"/>
      <c r="MI15" s="614" t="str">
        <f>+Rus!U15</f>
        <v>RUPA - Vladimir</v>
      </c>
      <c r="MJ15" s="599"/>
      <c r="MK15" s="615"/>
      <c r="ML15" s="7"/>
      <c r="MM15" s="611"/>
      <c r="MN15" s="597" t="str">
        <f>+Mex!AS15</f>
        <v>MXPA-San jose</v>
      </c>
      <c r="MO15" s="598"/>
      <c r="MP15" s="599"/>
      <c r="MQ15" s="7"/>
      <c r="MR15" s="590"/>
      <c r="MS15" s="597" t="str">
        <f>+'Arg&amp;Braz'!T15</f>
        <v>ARPA-La Pastora</v>
      </c>
      <c r="MT15" s="598"/>
      <c r="MU15" s="599"/>
      <c r="MV15" s="7"/>
      <c r="MW15" s="590"/>
      <c r="MX15" s="325" t="s">
        <v>29</v>
      </c>
      <c r="MY15" s="7"/>
      <c r="MZ15" s="611"/>
      <c r="NA15" s="325" t="s">
        <v>30</v>
      </c>
      <c r="NB15" s="7"/>
      <c r="NC15" s="611"/>
    </row>
    <row r="16" spans="1:367" s="28" customFormat="1" ht="21" customHeight="1">
      <c r="A16" s="27" t="s">
        <v>86</v>
      </c>
      <c r="B16" s="67"/>
      <c r="C16" s="68">
        <f>SUM(Y16,AC16,AG16)</f>
        <v>0</v>
      </c>
      <c r="D16" s="68"/>
      <c r="E16" s="68"/>
      <c r="F16" s="68"/>
      <c r="G16" s="69">
        <f>SUM(B16:D16)</f>
        <v>0</v>
      </c>
      <c r="H16" s="70">
        <f>+Bel!A16</f>
        <v>0</v>
      </c>
      <c r="I16" s="71">
        <f>+Ita!A16</f>
        <v>0</v>
      </c>
      <c r="J16" s="71">
        <f>+Pol!A16</f>
        <v>0</v>
      </c>
      <c r="K16" s="71">
        <f>+Rus!A16</f>
        <v>0</v>
      </c>
      <c r="L16" s="71">
        <f>+'Arg&amp;Braz'!A16</f>
        <v>0</v>
      </c>
      <c r="M16" s="71">
        <f>+Mex!A16</f>
        <v>0</v>
      </c>
      <c r="N16" s="71">
        <f>+VIE!A16</f>
        <v>0</v>
      </c>
      <c r="O16" s="71">
        <f>+SIMS!A16</f>
        <v>18</v>
      </c>
      <c r="P16" s="71"/>
      <c r="Q16" s="72">
        <f>+KSC!A16</f>
        <v>0</v>
      </c>
      <c r="R16" s="146">
        <f>+SUM(DB16,DE16,DH16,DK16,DN16,DT16,DZ16,EF16,FB16,FF16,FJ16,FN16,FX16,GD16,GJ16,EL16,HU16,HY16,IC16,IO16,IS16,IW16,JI16,JM16,JQ16,ER16,HQ16,IK16,JE16)</f>
        <v>0</v>
      </c>
      <c r="S16" s="147">
        <f>+SUM(Y16,AC16,AG16,BB16,BG16,BQ16,BV16,AK16,BL16,CI16,CM16,CQ16,GW16,GZ16,HC16,HF16,HI16)</f>
        <v>0</v>
      </c>
      <c r="T16" s="148">
        <f t="shared" ref="T16:T47" si="0">+SUM(IG16,JA16,JU16)</f>
        <v>0</v>
      </c>
      <c r="U16" s="148"/>
      <c r="V16" s="27" t="s">
        <v>86</v>
      </c>
      <c r="W16" s="524">
        <f>+Bel!C16</f>
        <v>0</v>
      </c>
      <c r="X16" s="525">
        <f>+Bel!D16</f>
        <v>0</v>
      </c>
      <c r="Y16" s="525">
        <f>SUM(W16:X16)</f>
        <v>0</v>
      </c>
      <c r="Z16" s="526">
        <f>Y16/7.8/2</f>
        <v>0</v>
      </c>
      <c r="AA16" s="524">
        <f>+Ita!C16</f>
        <v>0</v>
      </c>
      <c r="AB16" s="525">
        <f>+Ita!D16</f>
        <v>0</v>
      </c>
      <c r="AC16" s="525">
        <f>SUM(AA16:AB16)</f>
        <v>0</v>
      </c>
      <c r="AD16" s="526">
        <f>AC16/7.8/2</f>
        <v>0</v>
      </c>
      <c r="AE16" s="524">
        <f>+Pol!C16</f>
        <v>0</v>
      </c>
      <c r="AF16" s="525">
        <f>+Pol!D16</f>
        <v>0</v>
      </c>
      <c r="AG16" s="525">
        <f>SUM(AE16:AF16)</f>
        <v>0</v>
      </c>
      <c r="AH16" s="526">
        <f>AG16/7.8/2</f>
        <v>0</v>
      </c>
      <c r="AI16" s="59">
        <f>+Mex!C16</f>
        <v>0</v>
      </c>
      <c r="AJ16" s="60">
        <f>+Mex!D16</f>
        <v>0</v>
      </c>
      <c r="AK16" s="60">
        <f t="shared" ref="AK16:AK79" si="1">SUM(AI16:AJ16)</f>
        <v>0</v>
      </c>
      <c r="AL16" s="61">
        <f t="shared" ref="AL16:AL79" si="2">AK16/7.8/2</f>
        <v>0</v>
      </c>
      <c r="AM16" s="279">
        <f>+SIMS!C16</f>
        <v>280</v>
      </c>
      <c r="AN16" s="284">
        <f>+SIMS!D16</f>
        <v>272</v>
      </c>
      <c r="AO16" s="271">
        <f t="shared" ref="AO16:AO79" si="3">SUM(AM16:AN16)</f>
        <v>552</v>
      </c>
      <c r="AP16" s="272">
        <f>+AM16/$AM$9/2+AN16/$AN$9/2</f>
        <v>18</v>
      </c>
      <c r="AQ16" s="279">
        <f>+KSC!G16</f>
        <v>0</v>
      </c>
      <c r="AR16" s="284">
        <f>+KSC!H16</f>
        <v>0</v>
      </c>
      <c r="AS16" s="271">
        <f t="shared" ref="AS16:AS79" si="4">SUM(AQ16:AR16)</f>
        <v>0</v>
      </c>
      <c r="AT16" s="272">
        <f>+AQ16/$AQ$9/2+AR16/$AR$9/2</f>
        <v>0</v>
      </c>
      <c r="AU16" s="279">
        <f>+SIMS!G16</f>
        <v>0</v>
      </c>
      <c r="AV16" s="284">
        <f>+SIMS!H16</f>
        <v>0</v>
      </c>
      <c r="AW16" s="271">
        <f>SUM(AU16:AV16)</f>
        <v>0</v>
      </c>
      <c r="AX16" s="272">
        <f>+AU16/$AU$9/2+AV16/$AV$9/2</f>
        <v>0</v>
      </c>
      <c r="AY16" s="524">
        <f>+Bel!G16</f>
        <v>0</v>
      </c>
      <c r="AZ16" s="527">
        <f>+Bel!H16</f>
        <v>0</v>
      </c>
      <c r="BA16" s="525">
        <f>+Bel!I16</f>
        <v>0</v>
      </c>
      <c r="BB16" s="525">
        <f>SUM(AY16:BA16)</f>
        <v>0</v>
      </c>
      <c r="BC16" s="526">
        <f>BB16/7.8/2</f>
        <v>0</v>
      </c>
      <c r="BD16" s="524">
        <f>+Ita!G16</f>
        <v>0</v>
      </c>
      <c r="BE16" s="527">
        <f>+Ita!H16</f>
        <v>0</v>
      </c>
      <c r="BF16" s="525">
        <f>+Ita!I16</f>
        <v>0</v>
      </c>
      <c r="BG16" s="525">
        <f t="shared" ref="BG16:BG58" si="5">SUM(BD16:BF16)</f>
        <v>0</v>
      </c>
      <c r="BH16" s="526">
        <f>BG16/7.8/2</f>
        <v>0</v>
      </c>
      <c r="BI16" s="524">
        <f>+Ita!AX16</f>
        <v>0</v>
      </c>
      <c r="BJ16" s="527">
        <f>+Ita!AY16</f>
        <v>0</v>
      </c>
      <c r="BK16" s="525">
        <f>+Ita!AZ16</f>
        <v>0</v>
      </c>
      <c r="BL16" s="525">
        <f t="shared" ref="BL16:BL79" si="6">SUM(BI16:BK16)</f>
        <v>0</v>
      </c>
      <c r="BM16" s="526">
        <f>BL16/7.8/2</f>
        <v>0</v>
      </c>
      <c r="BN16" s="524">
        <f>+Pol!G16</f>
        <v>0</v>
      </c>
      <c r="BO16" s="527">
        <f>+Pol!H16</f>
        <v>0</v>
      </c>
      <c r="BP16" s="525">
        <f>+Pol!I16</f>
        <v>0</v>
      </c>
      <c r="BQ16" s="525">
        <f t="shared" ref="BQ16:BQ58" si="7">SUM(BN16:BP16)</f>
        <v>0</v>
      </c>
      <c r="BR16" s="526">
        <f>BQ16/7.8/2</f>
        <v>0</v>
      </c>
      <c r="BS16" s="59">
        <f>+Mex!G16</f>
        <v>0</v>
      </c>
      <c r="BT16" s="313">
        <f>+Mex!H16</f>
        <v>0</v>
      </c>
      <c r="BU16" s="60">
        <f>+Mex!I16</f>
        <v>0</v>
      </c>
      <c r="BV16" s="60">
        <f>SUM(BS16:BU16)</f>
        <v>0</v>
      </c>
      <c r="BW16" s="61">
        <f>BV16/7.8/2</f>
        <v>0</v>
      </c>
      <c r="BX16" s="59">
        <f>+VIE!C16</f>
        <v>0</v>
      </c>
      <c r="BY16" s="313">
        <f>+VIE!D16</f>
        <v>0</v>
      </c>
      <c r="BZ16" s="60">
        <f t="shared" ref="BZ16:BZ47" si="8">SUM(BX16:BY16)</f>
        <v>0</v>
      </c>
      <c r="CA16" s="61">
        <f>+BX16/$BX$9/2+BY16/$BY$9/2</f>
        <v>0</v>
      </c>
      <c r="CB16" s="59">
        <f>+SIMS!AC16</f>
        <v>0</v>
      </c>
      <c r="CC16" s="313">
        <f>+SIMS!AD16</f>
        <v>0</v>
      </c>
      <c r="CD16" s="60">
        <f>+SIMS!AE16</f>
        <v>0</v>
      </c>
      <c r="CE16" s="60">
        <f t="shared" ref="CE16:CE79" si="9">SUM(CB16:CD16)</f>
        <v>0</v>
      </c>
      <c r="CF16" s="61">
        <f>+CB16/$CB$9/2+CC16/$CC$9/2+CD16/$CD$9/2</f>
        <v>0</v>
      </c>
      <c r="CG16" s="524">
        <f>+Bel!L16</f>
        <v>0</v>
      </c>
      <c r="CH16" s="525">
        <f>+Bel!M16</f>
        <v>0</v>
      </c>
      <c r="CI16" s="525">
        <f t="shared" ref="CI16:CI58" si="10">SUM(CG16:CH16)</f>
        <v>0</v>
      </c>
      <c r="CJ16" s="526">
        <f t="shared" ref="CJ16:CJ45" si="11">CI16/7.8/2</f>
        <v>0</v>
      </c>
      <c r="CK16" s="524">
        <f>+Ita!L16</f>
        <v>0</v>
      </c>
      <c r="CL16" s="525">
        <f>+Ita!M16</f>
        <v>0</v>
      </c>
      <c r="CM16" s="525">
        <f t="shared" ref="CM16:CM40" si="12">SUM(CK16:CL16)</f>
        <v>0</v>
      </c>
      <c r="CN16" s="526">
        <f t="shared" ref="CN16:CN79" si="13">CM16/7.8/2</f>
        <v>0</v>
      </c>
      <c r="CO16" s="59">
        <f>+Mex!L16</f>
        <v>0</v>
      </c>
      <c r="CP16" s="60">
        <f>+Mex!M16</f>
        <v>0</v>
      </c>
      <c r="CQ16" s="60">
        <f t="shared" ref="CQ16:CQ79" si="14">SUM(CO16:CP16)</f>
        <v>0</v>
      </c>
      <c r="CR16" s="61">
        <f t="shared" ref="CR16:CR79" si="15">CQ16/7.8/2</f>
        <v>0</v>
      </c>
      <c r="CS16" s="59">
        <f>+SIMS!Y16</f>
        <v>0</v>
      </c>
      <c r="CT16" s="60">
        <f>+SIMS!Z16</f>
        <v>0</v>
      </c>
      <c r="CU16" s="60">
        <f t="shared" ref="CU16:CU79" si="16">SUM(CS16:CT16)</f>
        <v>0</v>
      </c>
      <c r="CV16" s="61">
        <f>+CS16/$CS$9/2+CT16/$CT$9/2</f>
        <v>0</v>
      </c>
      <c r="CW16" s="59">
        <f>+VIE!M16</f>
        <v>0</v>
      </c>
      <c r="CX16" s="60">
        <f>+VIE!N16</f>
        <v>0</v>
      </c>
      <c r="CY16" s="60">
        <f t="shared" ref="CY16:CY79" si="17">SUM(CW16:CX16)</f>
        <v>0</v>
      </c>
      <c r="CZ16" s="61">
        <f>+CW16/$CW$9/2+CX16/$CX$9/2</f>
        <v>0</v>
      </c>
      <c r="DA16" s="524">
        <f>+Ita!BC16</f>
        <v>0</v>
      </c>
      <c r="DB16" s="525">
        <f>SUM(DA16:DA16)</f>
        <v>0</v>
      </c>
      <c r="DC16" s="526">
        <f t="shared" ref="DC16:DC79" si="18">DB16/7.8/2</f>
        <v>0</v>
      </c>
      <c r="DD16" s="524">
        <f>+Bel!P16</f>
        <v>0</v>
      </c>
      <c r="DE16" s="525">
        <f>SUM(DD16:DD16)</f>
        <v>0</v>
      </c>
      <c r="DF16" s="526">
        <f t="shared" ref="DF16:DF79" si="19">DE16/7.8/2</f>
        <v>0</v>
      </c>
      <c r="DG16" s="524">
        <f>+Ita!P16</f>
        <v>0</v>
      </c>
      <c r="DH16" s="525">
        <f>SUM(DG16:DG16)</f>
        <v>0</v>
      </c>
      <c r="DI16" s="526">
        <f t="shared" ref="DI16:DI79" si="20">DH16/7.8/2</f>
        <v>0</v>
      </c>
      <c r="DJ16" s="524">
        <f>+Pol!L16</f>
        <v>0</v>
      </c>
      <c r="DK16" s="525">
        <f>SUM(DJ16:DJ16)</f>
        <v>0</v>
      </c>
      <c r="DL16" s="526">
        <f t="shared" ref="DL16:DL79" si="21">DK16/7.8/2</f>
        <v>0</v>
      </c>
      <c r="DM16" s="359">
        <f>+Rus!C16</f>
        <v>0</v>
      </c>
      <c r="DN16" s="360">
        <f t="shared" ref="DN16:DN47" si="22">SUM(DM16:DM16)</f>
        <v>0</v>
      </c>
      <c r="DO16" s="361">
        <f t="shared" ref="DO16:DO79" si="23">DN16/7.8/2</f>
        <v>0</v>
      </c>
      <c r="DP16" s="524">
        <f>+Bel!S16</f>
        <v>0</v>
      </c>
      <c r="DQ16" s="525">
        <f>+Bel!T16</f>
        <v>0</v>
      </c>
      <c r="DR16" s="525">
        <f>+Bel!U16</f>
        <v>0</v>
      </c>
      <c r="DS16" s="525">
        <f>+Bel!V16</f>
        <v>0</v>
      </c>
      <c r="DT16" s="525">
        <f t="shared" ref="DT16:DT47" si="24">SUM(DP16:DS16)</f>
        <v>0</v>
      </c>
      <c r="DU16" s="526">
        <f t="shared" ref="DU16:DU79" si="25">DT16/7.8/2</f>
        <v>0</v>
      </c>
      <c r="DV16" s="524">
        <f>+Ita!S16</f>
        <v>0</v>
      </c>
      <c r="DW16" s="525">
        <f>+Ita!T16</f>
        <v>0</v>
      </c>
      <c r="DX16" s="525">
        <f>+Ita!U16</f>
        <v>0</v>
      </c>
      <c r="DY16" s="525">
        <f>+Ita!V16</f>
        <v>0</v>
      </c>
      <c r="DZ16" s="525">
        <f t="shared" ref="DZ16:DZ47" si="26">SUM(DV16:DY16)</f>
        <v>0</v>
      </c>
      <c r="EA16" s="526">
        <f t="shared" ref="EA16:EA79" si="27">DZ16/7.8/2</f>
        <v>0</v>
      </c>
      <c r="EB16" s="524">
        <f>+Pol!O16</f>
        <v>0</v>
      </c>
      <c r="EC16" s="525">
        <f>+Pol!P16</f>
        <v>0</v>
      </c>
      <c r="ED16" s="525">
        <f>+Pol!Q16</f>
        <v>0</v>
      </c>
      <c r="EE16" s="525">
        <f>+Pol!R16</f>
        <v>0</v>
      </c>
      <c r="EF16" s="525">
        <f t="shared" ref="EF16:EF47" si="28">SUM(EB16:EE16)</f>
        <v>0</v>
      </c>
      <c r="EG16" s="526">
        <f t="shared" ref="EG16:EG79" si="29">EF16/7.8/2</f>
        <v>0</v>
      </c>
      <c r="EH16" s="59">
        <f>+Rus!J16</f>
        <v>0</v>
      </c>
      <c r="EI16" s="60">
        <f>+Rus!K16</f>
        <v>0</v>
      </c>
      <c r="EJ16" s="60">
        <f>+Rus!L16</f>
        <v>0</v>
      </c>
      <c r="EK16" s="60">
        <f>+Rus!M16</f>
        <v>0</v>
      </c>
      <c r="EL16" s="60">
        <f>SUM(EH16:EK16)</f>
        <v>0</v>
      </c>
      <c r="EM16" s="61">
        <f t="shared" ref="EM16:EM79" si="30">EL16/7.8/2</f>
        <v>0</v>
      </c>
      <c r="EN16" s="59">
        <f>+Mex!AE16</f>
        <v>0</v>
      </c>
      <c r="EO16" s="60">
        <f>+Mex!AF16</f>
        <v>0</v>
      </c>
      <c r="EP16" s="60">
        <f>+Mex!AG16</f>
        <v>0</v>
      </c>
      <c r="EQ16" s="60">
        <f>+Mex!AH16</f>
        <v>0</v>
      </c>
      <c r="ER16" s="60">
        <f>SUM(EN16:EQ16)</f>
        <v>0</v>
      </c>
      <c r="ES16" s="61">
        <f t="shared" ref="ES16:ES79" si="31">ER16/7.8/2</f>
        <v>0</v>
      </c>
      <c r="ET16" s="59">
        <f>+VIE!G16</f>
        <v>0</v>
      </c>
      <c r="EU16" s="60">
        <f>+VIE!H16</f>
        <v>0</v>
      </c>
      <c r="EV16" s="60">
        <f>+VIE!I16</f>
        <v>0</v>
      </c>
      <c r="EW16" s="60">
        <f>+VIE!J16</f>
        <v>0</v>
      </c>
      <c r="EX16" s="60">
        <f t="shared" ref="EX16:EX47" si="32">SUM(ET16:EW16)</f>
        <v>0</v>
      </c>
      <c r="EY16" s="61">
        <f>ET16/$ET$9/2+EU16/$EU$9/2+EV16/$EV$9/2+EW16/$EW$9/2</f>
        <v>0</v>
      </c>
      <c r="EZ16" s="524">
        <f>+Bel!Y16</f>
        <v>0</v>
      </c>
      <c r="FA16" s="525">
        <f>+Bel!Z16</f>
        <v>0</v>
      </c>
      <c r="FB16" s="525">
        <f t="shared" ref="FB16:FB79" si="33">SUM(EZ16:FA16)</f>
        <v>0</v>
      </c>
      <c r="FC16" s="526">
        <f t="shared" ref="FC16:FC79" si="34">FB16/7.8/2</f>
        <v>0</v>
      </c>
      <c r="FD16" s="524">
        <f>+Ita!Y16</f>
        <v>0</v>
      </c>
      <c r="FE16" s="525">
        <f>+Ita!Z16</f>
        <v>0</v>
      </c>
      <c r="FF16" s="525">
        <f t="shared" ref="FF16:FF79" si="35">SUM(FD16:FE16)</f>
        <v>0</v>
      </c>
      <c r="FG16" s="526">
        <f t="shared" ref="FG16:FG79" si="36">FF16/7.8/2</f>
        <v>0</v>
      </c>
      <c r="FH16" s="524">
        <f>+Pol!U16</f>
        <v>0</v>
      </c>
      <c r="FI16" s="525">
        <f>+Pol!V16</f>
        <v>0</v>
      </c>
      <c r="FJ16" s="525">
        <f t="shared" ref="FJ16:FJ79" si="37">SUM(FH16:FI16)</f>
        <v>0</v>
      </c>
      <c r="FK16" s="526">
        <f t="shared" ref="FK16:FK79" si="38">FJ16/7.8/2</f>
        <v>0</v>
      </c>
      <c r="FL16" s="59">
        <f>+Rus!F16</f>
        <v>0</v>
      </c>
      <c r="FM16" s="60">
        <f>+Rus!G16</f>
        <v>0</v>
      </c>
      <c r="FN16" s="60">
        <f t="shared" ref="FN16:FN79" si="39">SUM(FL16:FM16)</f>
        <v>0</v>
      </c>
      <c r="FO16" s="61">
        <f t="shared" ref="FO16:FO79" si="40">FN16/7.8/2</f>
        <v>0</v>
      </c>
      <c r="FP16" s="59">
        <f>+SIMS!O16</f>
        <v>0</v>
      </c>
      <c r="FQ16" s="60">
        <f>+SIMS!P16</f>
        <v>0</v>
      </c>
      <c r="FR16" s="60">
        <f t="shared" ref="FR16:FR27" si="41">SUM(FP16:FQ16)</f>
        <v>0</v>
      </c>
      <c r="FS16" s="61">
        <f>+FP16/$FP$9/2+FQ16/$FQ$9/2</f>
        <v>0</v>
      </c>
      <c r="FT16" s="524">
        <f>+Bel!AC16</f>
        <v>0</v>
      </c>
      <c r="FU16" s="525">
        <f>+Bel!AD16</f>
        <v>0</v>
      </c>
      <c r="FV16" s="525">
        <f>+Bel!AE16</f>
        <v>0</v>
      </c>
      <c r="FW16" s="525">
        <f>+Bel!AF16</f>
        <v>0</v>
      </c>
      <c r="FX16" s="525">
        <f t="shared" ref="FX16:FX47" si="42">SUM(FT16:FW16)</f>
        <v>0</v>
      </c>
      <c r="FY16" s="526">
        <f t="shared" ref="FY16:FY25" si="43">FX16/7.8/2</f>
        <v>0</v>
      </c>
      <c r="FZ16" s="524">
        <f>+Ita!AC16</f>
        <v>0</v>
      </c>
      <c r="GA16" s="525">
        <f>+Ita!AD16</f>
        <v>0</v>
      </c>
      <c r="GB16" s="525">
        <f>+Ita!AE16</f>
        <v>0</v>
      </c>
      <c r="GC16" s="525">
        <f>+Ita!AF16</f>
        <v>0</v>
      </c>
      <c r="GD16" s="525">
        <f t="shared" ref="GD16:GD47" si="44">SUM(FZ16:GC16)</f>
        <v>0</v>
      </c>
      <c r="GE16" s="526">
        <f t="shared" ref="GE16:GE25" si="45">GD16/7.8/2</f>
        <v>0</v>
      </c>
      <c r="GF16" s="524">
        <f>+Pol!Y16</f>
        <v>0</v>
      </c>
      <c r="GG16" s="525">
        <f>+Pol!Z16</f>
        <v>0</v>
      </c>
      <c r="GH16" s="525">
        <f>+Pol!AA16</f>
        <v>0</v>
      </c>
      <c r="GI16" s="525">
        <f>+Pol!AB16</f>
        <v>0</v>
      </c>
      <c r="GJ16" s="525">
        <f t="shared" ref="GJ16:GJ47" si="46">SUM(GF16:GI16)</f>
        <v>0</v>
      </c>
      <c r="GK16" s="526">
        <f t="shared" ref="GK16:GK25" si="47">GJ16/7.8/2</f>
        <v>0</v>
      </c>
      <c r="GL16" s="59">
        <f>+SIMS!S16</f>
        <v>0</v>
      </c>
      <c r="GM16" s="60">
        <f>+SIMS!T16</f>
        <v>0</v>
      </c>
      <c r="GN16" s="60">
        <f>+SIMS!U16</f>
        <v>0</v>
      </c>
      <c r="GO16" s="60">
        <f>+SIMS!V16</f>
        <v>0</v>
      </c>
      <c r="GP16" s="60">
        <f t="shared" ref="GP16:GP47" si="48">SUM(GL16:GO16)</f>
        <v>0</v>
      </c>
      <c r="GQ16" s="61">
        <f>+GL16/$GL$9/2+GM16/$GM$9/2+GN16/$GN$9/2+GO16/$GO$9/2</f>
        <v>0</v>
      </c>
      <c r="GR16" s="279">
        <f>+KSC!C16</f>
        <v>0</v>
      </c>
      <c r="GS16" s="284">
        <f>+KSC!D16</f>
        <v>0</v>
      </c>
      <c r="GT16" s="271">
        <f t="shared" ref="GT16:GT79" si="49">SUM(GR16:GS16)</f>
        <v>0</v>
      </c>
      <c r="GU16" s="272">
        <f>+GR16/$GR$9/2+GS16/$GS$9/2</f>
        <v>0</v>
      </c>
      <c r="GV16" s="524">
        <f>+Bel!AI16</f>
        <v>0</v>
      </c>
      <c r="GW16" s="525">
        <f>SUM(GV16:GV16)</f>
        <v>0</v>
      </c>
      <c r="GX16" s="526">
        <f t="shared" ref="GX16:GX29" si="50">GW16/7.8/2</f>
        <v>0</v>
      </c>
      <c r="GY16" s="524">
        <f>+Ita!AI16</f>
        <v>0</v>
      </c>
      <c r="GZ16" s="525">
        <f>SUM(GY16:GY16)</f>
        <v>0</v>
      </c>
      <c r="HA16" s="526">
        <f t="shared" ref="HA16:HA79" si="51">GZ16/7.8/2</f>
        <v>0</v>
      </c>
      <c r="HB16" s="524">
        <f>+Ita!BF16</f>
        <v>0</v>
      </c>
      <c r="HC16" s="525">
        <f>SUM(HB16:HB16)</f>
        <v>0</v>
      </c>
      <c r="HD16" s="526">
        <f t="shared" ref="HD16:HD79" si="52">HC16/7.8/2</f>
        <v>0</v>
      </c>
      <c r="HE16" s="524">
        <f>+Pol!AE16</f>
        <v>0</v>
      </c>
      <c r="HF16" s="525">
        <f>SUM(HE16:HE16)</f>
        <v>0</v>
      </c>
      <c r="HG16" s="526">
        <f t="shared" ref="HG16:HG79" si="53">HF16/7.8/2</f>
        <v>0</v>
      </c>
      <c r="HH16" s="56">
        <f>+Mex!P16</f>
        <v>0</v>
      </c>
      <c r="HI16" s="57">
        <f>SUM(HH16:HH16)</f>
        <v>0</v>
      </c>
      <c r="HJ16" s="58">
        <f t="shared" ref="HJ16:HJ79" si="54">HI16/7.8/2</f>
        <v>0</v>
      </c>
      <c r="HK16" s="400">
        <f>+SIMS!K16</f>
        <v>0</v>
      </c>
      <c r="HL16" s="401">
        <f>+SIMS!L16</f>
        <v>0</v>
      </c>
      <c r="HM16" s="402">
        <f>SUM(HK16:HL16)</f>
        <v>0</v>
      </c>
      <c r="HN16" s="403">
        <f>+HK16/$HK$9/2+HL16/$HL$9/2</f>
        <v>0</v>
      </c>
      <c r="HO16" s="475">
        <f>+Bel!AL16</f>
        <v>0</v>
      </c>
      <c r="HP16" s="528">
        <f>+Bel!AM16</f>
        <v>0</v>
      </c>
      <c r="HQ16" s="528">
        <f>SUM(HO16:HP16)</f>
        <v>0</v>
      </c>
      <c r="HR16" s="529">
        <f t="shared" ref="HR16:HR79" si="55">HQ16/7.8/2</f>
        <v>0</v>
      </c>
      <c r="HS16" s="475">
        <f>+Ita!AL16</f>
        <v>0</v>
      </c>
      <c r="HT16" s="528">
        <f>+Ita!AM16</f>
        <v>0</v>
      </c>
      <c r="HU16" s="528">
        <f t="shared" ref="HU16:HU79" si="56">SUM(HS16:HT16)</f>
        <v>0</v>
      </c>
      <c r="HV16" s="529">
        <f t="shared" ref="HV16:HV79" si="57">HU16/7.8/2</f>
        <v>0</v>
      </c>
      <c r="HW16" s="59">
        <f>+Mex!S16</f>
        <v>0</v>
      </c>
      <c r="HX16" s="60">
        <f>+Mex!T16</f>
        <v>0</v>
      </c>
      <c r="HY16" s="60">
        <f t="shared" ref="HY16:HY58" si="58">SUM(HW16:HX16)</f>
        <v>0</v>
      </c>
      <c r="HZ16" s="61">
        <f t="shared" ref="HZ16:HZ79" si="59">HY16/7.8/2</f>
        <v>0</v>
      </c>
      <c r="IA16" s="457">
        <f>+'Arg&amp;Braz'!C16</f>
        <v>0</v>
      </c>
      <c r="IB16" s="458">
        <f>+'Arg&amp;Braz'!D16</f>
        <v>0</v>
      </c>
      <c r="IC16" s="458">
        <f t="shared" ref="IC16:IC79" si="60">SUM(IA16:IB16)</f>
        <v>0</v>
      </c>
      <c r="ID16" s="459">
        <f t="shared" ref="ID16:ID79" si="61">IC16/7.8/2</f>
        <v>0</v>
      </c>
      <c r="IE16" s="460">
        <f>+'Arg&amp;Braz'!Y16</f>
        <v>0</v>
      </c>
      <c r="IF16" s="461">
        <f>+'Arg&amp;Braz'!Z16</f>
        <v>0</v>
      </c>
      <c r="IG16" s="461">
        <f t="shared" ref="IG16:IG79" si="62">SUM(IE16:IF16)</f>
        <v>0</v>
      </c>
      <c r="IH16" s="462">
        <f t="shared" ref="IH16:IH79" si="63">IG16/7.8/2</f>
        <v>0</v>
      </c>
      <c r="II16" s="530">
        <f>+Bel!AP16</f>
        <v>0</v>
      </c>
      <c r="IJ16" s="528">
        <f>+Bel!AQ16</f>
        <v>0</v>
      </c>
      <c r="IK16" s="528">
        <f t="shared" ref="IK16:IK79" si="64">SUM(II16:IJ16)</f>
        <v>0</v>
      </c>
      <c r="IL16" s="529">
        <f t="shared" ref="IL16:IL79" si="65">IK16/7.8/2</f>
        <v>0</v>
      </c>
      <c r="IM16" s="530">
        <f>+Ita!AP16</f>
        <v>0</v>
      </c>
      <c r="IN16" s="528">
        <f>+Ita!AQ16</f>
        <v>0</v>
      </c>
      <c r="IO16" s="528">
        <f t="shared" ref="IO16:IO79" si="66">SUM(IM16:IN16)</f>
        <v>0</v>
      </c>
      <c r="IP16" s="529">
        <f t="shared" ref="IP16:IP79" si="67">IO16/7.8/2</f>
        <v>0</v>
      </c>
      <c r="IQ16" s="59">
        <f>+Mex!W16</f>
        <v>0</v>
      </c>
      <c r="IR16" s="60">
        <f>+Mex!X16</f>
        <v>0</v>
      </c>
      <c r="IS16" s="60">
        <f t="shared" ref="IS16:IS58" si="68">SUM(IQ16:IR16)</f>
        <v>0</v>
      </c>
      <c r="IT16" s="61">
        <f t="shared" ref="IT16:IT79" si="69">IS16/7.8/2</f>
        <v>0</v>
      </c>
      <c r="IU16" s="457">
        <f>+'Arg&amp;Braz'!G16</f>
        <v>0</v>
      </c>
      <c r="IV16" s="458">
        <f>+'Arg&amp;Braz'!H16</f>
        <v>0</v>
      </c>
      <c r="IW16" s="458">
        <f t="shared" ref="IW16:IW79" si="70">SUM(IU16:IV16)</f>
        <v>0</v>
      </c>
      <c r="IX16" s="459">
        <f t="shared" ref="IX16:IX79" si="71">IW16/7.8/2</f>
        <v>0</v>
      </c>
      <c r="IY16" s="460">
        <f>+'Arg&amp;Braz'!AC16</f>
        <v>0</v>
      </c>
      <c r="IZ16" s="461">
        <f>+'Arg&amp;Braz'!AD16</f>
        <v>0</v>
      </c>
      <c r="JA16" s="461">
        <f t="shared" ref="JA16:JA79" si="72">SUM(IY16:IZ16)</f>
        <v>0</v>
      </c>
      <c r="JB16" s="462">
        <f>JA16/7.8/2</f>
        <v>0</v>
      </c>
      <c r="JC16" s="530">
        <f>+Bel!AT16</f>
        <v>0</v>
      </c>
      <c r="JD16" s="528">
        <f>+Bel!AU16</f>
        <v>0</v>
      </c>
      <c r="JE16" s="528">
        <f t="shared" ref="JE16:JE79" si="73">SUM(JC16:JD16)</f>
        <v>0</v>
      </c>
      <c r="JF16" s="529">
        <f t="shared" ref="JF16:JF79" si="74">JE16/7.8/2</f>
        <v>0</v>
      </c>
      <c r="JG16" s="530">
        <f>+Ita!AT16</f>
        <v>0</v>
      </c>
      <c r="JH16" s="528">
        <f>+Ita!AU16</f>
        <v>0</v>
      </c>
      <c r="JI16" s="528">
        <f t="shared" ref="JI16:JI79" si="75">SUM(JG16:JH16)</f>
        <v>0</v>
      </c>
      <c r="JJ16" s="529">
        <f t="shared" ref="JJ16:JJ79" si="76">JI16/7.8/2</f>
        <v>0</v>
      </c>
      <c r="JK16" s="59">
        <f>+Mex!AA16</f>
        <v>0</v>
      </c>
      <c r="JL16" s="60">
        <f>+Mex!AB16</f>
        <v>0</v>
      </c>
      <c r="JM16" s="60">
        <f t="shared" ref="JM16:JM58" si="77">SUM(JK16:JL16)</f>
        <v>0</v>
      </c>
      <c r="JN16" s="61">
        <f t="shared" ref="JN16:JN79" si="78">JM16/7.8/2</f>
        <v>0</v>
      </c>
      <c r="JO16" s="457">
        <f>+'Arg&amp;Braz'!K16</f>
        <v>0</v>
      </c>
      <c r="JP16" s="458">
        <f>+'Arg&amp;Braz'!L16</f>
        <v>0</v>
      </c>
      <c r="JQ16" s="458">
        <f t="shared" ref="JQ16:JQ79" si="79">SUM(JO16:JP16)</f>
        <v>0</v>
      </c>
      <c r="JR16" s="459">
        <f t="shared" ref="JR16:JR79" si="80">JQ16/7.8/2</f>
        <v>0</v>
      </c>
      <c r="JS16" s="460">
        <f>+'Arg&amp;Braz'!AG16</f>
        <v>0</v>
      </c>
      <c r="JT16" s="461">
        <f>+'Arg&amp;Braz'!AH16</f>
        <v>0</v>
      </c>
      <c r="JU16" s="461">
        <f t="shared" ref="JU16:JU79" si="81">SUM(JS16:JT16)</f>
        <v>0</v>
      </c>
      <c r="JV16" s="462">
        <f>JU16/7.8/2</f>
        <v>0</v>
      </c>
      <c r="JW16" s="279">
        <f>+KSC!K16</f>
        <v>0</v>
      </c>
      <c r="JX16" s="284">
        <f>+KSC!L16</f>
        <v>0</v>
      </c>
      <c r="JY16" s="271">
        <f t="shared" ref="JY16:JY79" si="82">SUM(JW16:JX16)</f>
        <v>0</v>
      </c>
      <c r="JZ16" s="272">
        <f>+JW16/$JW$9/2+JX16/$JX$9/2</f>
        <v>0</v>
      </c>
      <c r="KA16" s="59">
        <f>+Rus!P16</f>
        <v>0</v>
      </c>
      <c r="KB16" s="313">
        <f>+Rus!Q16</f>
        <v>0</v>
      </c>
      <c r="KC16" s="60">
        <f>+Rus!R16</f>
        <v>0</v>
      </c>
      <c r="KD16" s="60">
        <f t="shared" ref="KD16:KD58" si="83">SUM(KA16:KC16)</f>
        <v>0</v>
      </c>
      <c r="KE16" s="61">
        <f t="shared" ref="KE16:KE79" si="84">KD16/7.8/2</f>
        <v>0</v>
      </c>
      <c r="KF16" s="524">
        <f>+Bel!AX16</f>
        <v>0</v>
      </c>
      <c r="KG16" s="525">
        <f>SUM(KF16:KF16)</f>
        <v>0</v>
      </c>
      <c r="KH16" s="526">
        <f t="shared" ref="KH16:KH29" si="85">KG16/7.8/2</f>
        <v>0</v>
      </c>
      <c r="KI16" s="524">
        <f>+Ita!BI16</f>
        <v>0</v>
      </c>
      <c r="KJ16" s="525">
        <f>SUM(KI16:KI16)</f>
        <v>0</v>
      </c>
      <c r="KK16" s="526">
        <f t="shared" ref="KK16:KK29" si="86">KJ16/7.8/2</f>
        <v>0</v>
      </c>
      <c r="KL16" s="524">
        <f>+Pol!AH16</f>
        <v>0</v>
      </c>
      <c r="KM16" s="525">
        <f>SUM(KL16:KL16)</f>
        <v>0</v>
      </c>
      <c r="KN16" s="526">
        <f t="shared" ref="KN16:KN29" si="87">KM16/7.8/2</f>
        <v>0</v>
      </c>
      <c r="KO16" s="524">
        <f>+Mex!AK16</f>
        <v>0</v>
      </c>
      <c r="KP16" s="525">
        <f>SUM(KO16:KO16)</f>
        <v>0</v>
      </c>
      <c r="KQ16" s="526">
        <f t="shared" ref="KQ16:KQ29" si="88">KP16/7.8/2</f>
        <v>0</v>
      </c>
      <c r="KR16" s="524">
        <f>+'Arg&amp;Braz'!AK16</f>
        <v>0</v>
      </c>
      <c r="KS16" s="525">
        <f>SUM(KR16:KR16)</f>
        <v>0</v>
      </c>
      <c r="KT16" s="526">
        <f t="shared" ref="KT16:KT29" si="89">KS16/7.8/2</f>
        <v>0</v>
      </c>
      <c r="KU16" s="524">
        <f>+Ita!BL16</f>
        <v>0</v>
      </c>
      <c r="KV16" s="527">
        <f>+Ita!BM16</f>
        <v>0</v>
      </c>
      <c r="KW16" s="525">
        <f>+Ita!BN16</f>
        <v>0</v>
      </c>
      <c r="KX16" s="525">
        <f>SUM(KU16:KW16)</f>
        <v>0</v>
      </c>
      <c r="KY16" s="526">
        <f>KX16/7.8/2</f>
        <v>0</v>
      </c>
      <c r="KZ16" s="524">
        <f>+Mex!AN16</f>
        <v>0</v>
      </c>
      <c r="LA16" s="527">
        <f>+Mex!AO16</f>
        <v>0</v>
      </c>
      <c r="LB16" s="525">
        <f>+Mex!AP16</f>
        <v>0</v>
      </c>
      <c r="LC16" s="525">
        <f>SUM(KZ16:LB16)</f>
        <v>0</v>
      </c>
      <c r="LD16" s="526">
        <f>LC16/7.8/2</f>
        <v>0</v>
      </c>
      <c r="LE16" s="524">
        <f>+'Arg&amp;Braz'!O16</f>
        <v>0</v>
      </c>
      <c r="LF16" s="527">
        <f>+'Arg&amp;Braz'!P16</f>
        <v>0</v>
      </c>
      <c r="LG16" s="525">
        <f>+'Arg&amp;Braz'!Q16</f>
        <v>0</v>
      </c>
      <c r="LH16" s="525">
        <f>SUM(LE16:LG16)</f>
        <v>0</v>
      </c>
      <c r="LI16" s="526">
        <f>LH16/7.8/2</f>
        <v>0</v>
      </c>
      <c r="LJ16" s="524">
        <f>+'Arg&amp;Braz'!AN16</f>
        <v>0</v>
      </c>
      <c r="LK16" s="527">
        <f>+'Arg&amp;Braz'!AO16</f>
        <v>0</v>
      </c>
      <c r="LL16" s="525">
        <f>+'Arg&amp;Braz'!AP16</f>
        <v>0</v>
      </c>
      <c r="LM16" s="525">
        <f>SUM(LJ16:LL16)</f>
        <v>0</v>
      </c>
      <c r="LN16" s="526">
        <f>LM16/7.8/2</f>
        <v>0</v>
      </c>
      <c r="LO16" s="524">
        <f>+Bel!BA16</f>
        <v>0</v>
      </c>
      <c r="LP16" s="527">
        <f>+Bel!BB16</f>
        <v>0</v>
      </c>
      <c r="LQ16" s="525">
        <f>+Bel!BC16</f>
        <v>0</v>
      </c>
      <c r="LR16" s="525">
        <f>SUM(LO16:LQ16)</f>
        <v>0</v>
      </c>
      <c r="LS16" s="526">
        <f>LR16/7.8/2</f>
        <v>0</v>
      </c>
      <c r="LT16" s="524">
        <f>+Ita!BQ16</f>
        <v>0</v>
      </c>
      <c r="LU16" s="527">
        <f>+Ita!BR16</f>
        <v>0</v>
      </c>
      <c r="LV16" s="525">
        <f>+Ita!BS16</f>
        <v>0</v>
      </c>
      <c r="LW16" s="525">
        <f>SUM(LT16:LV16)</f>
        <v>0</v>
      </c>
      <c r="LX16" s="526">
        <f>LW16/7.8/2</f>
        <v>0</v>
      </c>
      <c r="LY16" s="524">
        <f>+Ita!BV16</f>
        <v>0</v>
      </c>
      <c r="LZ16" s="527">
        <f>+Ita!BW16</f>
        <v>0</v>
      </c>
      <c r="MA16" s="525">
        <f>+Ita!BX16</f>
        <v>0</v>
      </c>
      <c r="MB16" s="525">
        <f>SUM(LY16:MA16)</f>
        <v>0</v>
      </c>
      <c r="MC16" s="526">
        <f>MB16/7.8/2</f>
        <v>0</v>
      </c>
      <c r="MD16" s="524">
        <f>+Pol!AK16</f>
        <v>0</v>
      </c>
      <c r="ME16" s="527">
        <f>+Pol!AL16</f>
        <v>0</v>
      </c>
      <c r="MF16" s="525">
        <f>+Pol!AM16</f>
        <v>0</v>
      </c>
      <c r="MG16" s="525">
        <f>SUM(MD16:MF16)</f>
        <v>0</v>
      </c>
      <c r="MH16" s="526">
        <f>MG16/7.8/2</f>
        <v>0</v>
      </c>
      <c r="MI16" s="59">
        <f>+Rus!U16</f>
        <v>0</v>
      </c>
      <c r="MJ16" s="313">
        <f>+Rus!V16</f>
        <v>0</v>
      </c>
      <c r="MK16" s="60">
        <f>+Rus!W16</f>
        <v>0</v>
      </c>
      <c r="ML16" s="60">
        <f t="shared" ref="ML16:ML58" si="90">SUM(MI16:MK16)</f>
        <v>0</v>
      </c>
      <c r="MM16" s="61">
        <f t="shared" ref="MM16:MM59" si="91">ML16/7.8/2</f>
        <v>0</v>
      </c>
      <c r="MN16" s="524">
        <f>+Mex!AS16</f>
        <v>0</v>
      </c>
      <c r="MO16" s="527">
        <f>+Mex!AT16</f>
        <v>0</v>
      </c>
      <c r="MP16" s="525">
        <f>+Mex!AU16</f>
        <v>0</v>
      </c>
      <c r="MQ16" s="525">
        <f>SUM(MN16:MP16)</f>
        <v>0</v>
      </c>
      <c r="MR16" s="526">
        <f>MQ16/7.8/2</f>
        <v>0</v>
      </c>
      <c r="MS16" s="524">
        <f>+'Arg&amp;Braz'!T16</f>
        <v>0</v>
      </c>
      <c r="MT16" s="527">
        <f>+'Arg&amp;Braz'!U16</f>
        <v>0</v>
      </c>
      <c r="MU16" s="525">
        <f>+'Arg&amp;Braz'!V16</f>
        <v>0</v>
      </c>
      <c r="MV16" s="525">
        <f>SUM(MS16:MU16)</f>
        <v>0</v>
      </c>
      <c r="MW16" s="526">
        <f>MV16/7.8/2</f>
        <v>0</v>
      </c>
      <c r="MX16" s="524">
        <f>Bel!BF16</f>
        <v>0</v>
      </c>
      <c r="MY16" s="525">
        <f>SUM(MX16:MX16)</f>
        <v>0</v>
      </c>
      <c r="MZ16" s="526">
        <f t="shared" ref="MZ16:MZ79" si="92">MY16/7.8/2</f>
        <v>0</v>
      </c>
      <c r="NA16" s="524">
        <f>Ita!CA16</f>
        <v>0</v>
      </c>
      <c r="NB16" s="525">
        <f>SUM(NA16:NA16)</f>
        <v>0</v>
      </c>
      <c r="NC16" s="526">
        <f t="shared" ref="NC16:NC29" si="93">NB16/7.8/2</f>
        <v>0</v>
      </c>
    </row>
    <row r="17" spans="1:367" s="28" customFormat="1" ht="21" customHeight="1">
      <c r="A17" s="27" t="s">
        <v>87</v>
      </c>
      <c r="B17" s="67"/>
      <c r="C17" s="68">
        <f t="shared" ref="C17:C80" si="94">SUM(Y17,AC17,AG17)</f>
        <v>0</v>
      </c>
      <c r="D17" s="68"/>
      <c r="E17" s="68"/>
      <c r="F17" s="68"/>
      <c r="G17" s="69">
        <f t="shared" ref="G17:G48" si="95">SUM(B17:D17)</f>
        <v>0</v>
      </c>
      <c r="H17" s="70">
        <f>+Bel!A17</f>
        <v>0</v>
      </c>
      <c r="I17" s="71">
        <f>+Ita!A17</f>
        <v>0</v>
      </c>
      <c r="J17" s="71">
        <f>+Pol!A17</f>
        <v>0</v>
      </c>
      <c r="K17" s="71">
        <f>+Rus!A17</f>
        <v>0</v>
      </c>
      <c r="L17" s="71">
        <f>+'Arg&amp;Braz'!A17</f>
        <v>0</v>
      </c>
      <c r="M17" s="71">
        <f>+Mex!A17</f>
        <v>0</v>
      </c>
      <c r="N17" s="71">
        <f>+VIE!A17</f>
        <v>0</v>
      </c>
      <c r="O17" s="71">
        <f>+SIMS!A17</f>
        <v>21</v>
      </c>
      <c r="P17" s="71"/>
      <c r="Q17" s="72">
        <f>+KSC!A17</f>
        <v>0</v>
      </c>
      <c r="R17" s="146">
        <f t="shared" ref="R17:R80" si="96">+SUM(DB17,DE17,DH17,DK17,DN17,DT17,DZ17,EF17,FB17,FF17,FJ17,FN17,FX17,GD17,GJ17,EL17,HU17,HY17,IC17,IO17,IS17,IW17,JI17,JM17,JQ17,ER17,HQ17,IK17,JE17)</f>
        <v>0</v>
      </c>
      <c r="S17" s="147">
        <f t="shared" ref="S17:S74" si="97">+SUM(Y17,AC17,AG17,BB17,BG17,BQ17,BV17,AK17,BL17,CI17,CM17,CQ17,GW17,GZ17,HC17,HF17,HI17)</f>
        <v>0</v>
      </c>
      <c r="T17" s="148">
        <f t="shared" si="0"/>
        <v>0</v>
      </c>
      <c r="U17" s="148"/>
      <c r="V17" s="27" t="s">
        <v>87</v>
      </c>
      <c r="W17" s="34">
        <f>+Bel!C17</f>
        <v>0</v>
      </c>
      <c r="X17" s="35">
        <f>+Bel!D17</f>
        <v>0</v>
      </c>
      <c r="Y17" s="35">
        <f t="shared" ref="Y17:Y41" si="98">SUM(W17:X17)</f>
        <v>0</v>
      </c>
      <c r="Z17" s="65">
        <f t="shared" ref="Z17:Z80" si="99">Y17/7.8/2</f>
        <v>0</v>
      </c>
      <c r="AA17" s="34">
        <f>+Ita!C17</f>
        <v>0</v>
      </c>
      <c r="AB17" s="35">
        <f>+Ita!D17</f>
        <v>0</v>
      </c>
      <c r="AC17" s="35">
        <f t="shared" ref="AC17:AC80" si="100">SUM(AA17:AB17)</f>
        <v>0</v>
      </c>
      <c r="AD17" s="65">
        <f t="shared" ref="AD17:AD80" si="101">AC17/7.8/2</f>
        <v>0</v>
      </c>
      <c r="AE17" s="34">
        <f>+Pol!C17</f>
        <v>0</v>
      </c>
      <c r="AF17" s="35">
        <f>+Pol!D17</f>
        <v>0</v>
      </c>
      <c r="AG17" s="35">
        <f t="shared" ref="AG17:AG80" si="102">SUM(AE17:AF17)</f>
        <v>0</v>
      </c>
      <c r="AH17" s="65">
        <f t="shared" ref="AH17:AH80" si="103">AG17/7.8/2</f>
        <v>0</v>
      </c>
      <c r="AI17" s="39">
        <f>+Mex!C17</f>
        <v>0</v>
      </c>
      <c r="AJ17" s="40">
        <f>+Mex!D17</f>
        <v>0</v>
      </c>
      <c r="AK17" s="40">
        <f t="shared" si="1"/>
        <v>0</v>
      </c>
      <c r="AL17" s="41">
        <f t="shared" si="2"/>
        <v>0</v>
      </c>
      <c r="AM17" s="279">
        <f>+SIMS!C17</f>
        <v>336</v>
      </c>
      <c r="AN17" s="284">
        <f>+SIMS!D17</f>
        <v>306</v>
      </c>
      <c r="AO17" s="274">
        <f t="shared" si="3"/>
        <v>642</v>
      </c>
      <c r="AP17" s="272">
        <f t="shared" ref="AP17:AP80" si="104">+AM17/$AM$9/2+AN17/$AN$9/2</f>
        <v>21</v>
      </c>
      <c r="AQ17" s="279">
        <f>+KSC!G17</f>
        <v>0</v>
      </c>
      <c r="AR17" s="284">
        <f>+KSC!H17</f>
        <v>0</v>
      </c>
      <c r="AS17" s="274">
        <f t="shared" si="4"/>
        <v>0</v>
      </c>
      <c r="AT17" s="272">
        <f t="shared" ref="AT17:AT80" si="105">+AQ17/$AQ$9/2+AR17/$AR$9/2</f>
        <v>0</v>
      </c>
      <c r="AU17" s="279">
        <f>+SIMS!G17</f>
        <v>0</v>
      </c>
      <c r="AV17" s="284">
        <f>+SIMS!H17</f>
        <v>0</v>
      </c>
      <c r="AW17" s="274">
        <f>SUM(AU17:AV17)</f>
        <v>0</v>
      </c>
      <c r="AX17" s="272">
        <f t="shared" ref="AX17:AX80" si="106">+AU17/$AU$9/2+AV17/$AV$9/2</f>
        <v>0</v>
      </c>
      <c r="AY17" s="34">
        <f>+Bel!G17</f>
        <v>0</v>
      </c>
      <c r="AZ17" s="315">
        <f>+Bel!H17</f>
        <v>0</v>
      </c>
      <c r="BA17" s="35">
        <f>+Bel!I17</f>
        <v>0</v>
      </c>
      <c r="BB17" s="35">
        <f t="shared" ref="BB17:BB58" si="107">SUM(AY17:BA17)</f>
        <v>0</v>
      </c>
      <c r="BC17" s="65">
        <f t="shared" ref="BC17:BC79" si="108">BB17/7.8/2</f>
        <v>0</v>
      </c>
      <c r="BD17" s="34">
        <f>+Ita!G17</f>
        <v>0</v>
      </c>
      <c r="BE17" s="315">
        <f>+Ita!H17</f>
        <v>0</v>
      </c>
      <c r="BF17" s="35">
        <f>+Ita!I17</f>
        <v>0</v>
      </c>
      <c r="BG17" s="35">
        <f t="shared" si="5"/>
        <v>0</v>
      </c>
      <c r="BH17" s="65">
        <f t="shared" ref="BH17:BH79" si="109">BG17/7.8/2</f>
        <v>0</v>
      </c>
      <c r="BI17" s="34">
        <f>+Ita!AX17</f>
        <v>0</v>
      </c>
      <c r="BJ17" s="315">
        <f>+Ita!AY17</f>
        <v>0</v>
      </c>
      <c r="BK17" s="35">
        <f>+Ita!AZ17</f>
        <v>0</v>
      </c>
      <c r="BL17" s="35">
        <f t="shared" si="6"/>
        <v>0</v>
      </c>
      <c r="BM17" s="65">
        <f t="shared" ref="BM17:BM80" si="110">BL17/7.8/2</f>
        <v>0</v>
      </c>
      <c r="BN17" s="34">
        <f>+Pol!G17</f>
        <v>0</v>
      </c>
      <c r="BO17" s="315">
        <f>+Pol!H17</f>
        <v>0</v>
      </c>
      <c r="BP17" s="35">
        <f>+Pol!I17</f>
        <v>0</v>
      </c>
      <c r="BQ17" s="35">
        <f t="shared" si="7"/>
        <v>0</v>
      </c>
      <c r="BR17" s="65">
        <f t="shared" ref="BR17:BR79" si="111">BQ17/7.8/2</f>
        <v>0</v>
      </c>
      <c r="BS17" s="39">
        <f>+Mex!G17</f>
        <v>0</v>
      </c>
      <c r="BT17" s="314">
        <f>+Mex!H17</f>
        <v>0</v>
      </c>
      <c r="BU17" s="40">
        <f>+Mex!I17</f>
        <v>0</v>
      </c>
      <c r="BV17" s="40">
        <f t="shared" ref="BV17:BV58" si="112">SUM(BS17:BU17)</f>
        <v>0</v>
      </c>
      <c r="BW17" s="41">
        <f t="shared" ref="BW17:BW79" si="113">BV17/7.8/2</f>
        <v>0</v>
      </c>
      <c r="BX17" s="39">
        <f>+VIE!C17</f>
        <v>0</v>
      </c>
      <c r="BY17" s="314">
        <f>+VIE!D17</f>
        <v>0</v>
      </c>
      <c r="BZ17" s="40">
        <f t="shared" si="8"/>
        <v>0</v>
      </c>
      <c r="CA17" s="41">
        <f t="shared" ref="CA17:CA80" si="114">+BX17/$BX$9/2+BY17/$BY$9/2</f>
        <v>0</v>
      </c>
      <c r="CB17" s="39">
        <f>+SIMS!AC17</f>
        <v>0</v>
      </c>
      <c r="CC17" s="314">
        <f>+SIMS!AD17</f>
        <v>0</v>
      </c>
      <c r="CD17" s="40">
        <f>+SIMS!AE17</f>
        <v>0</v>
      </c>
      <c r="CE17" s="40">
        <f t="shared" si="9"/>
        <v>0</v>
      </c>
      <c r="CF17" s="41">
        <f t="shared" ref="CF17:CF80" si="115">+CB17/$CB$9/2+CC17/$CC$9/2+CD17/$CD$9/2</f>
        <v>0</v>
      </c>
      <c r="CG17" s="34">
        <f>+Bel!L17</f>
        <v>0</v>
      </c>
      <c r="CH17" s="35">
        <f>+Bel!M17</f>
        <v>0</v>
      </c>
      <c r="CI17" s="35">
        <f t="shared" si="10"/>
        <v>0</v>
      </c>
      <c r="CJ17" s="65">
        <f t="shared" si="11"/>
        <v>0</v>
      </c>
      <c r="CK17" s="34">
        <f>+Ita!L17</f>
        <v>0</v>
      </c>
      <c r="CL17" s="35">
        <f>+Ita!M17</f>
        <v>0</v>
      </c>
      <c r="CM17" s="35">
        <f t="shared" si="12"/>
        <v>0</v>
      </c>
      <c r="CN17" s="65">
        <f t="shared" si="13"/>
        <v>0</v>
      </c>
      <c r="CO17" s="39">
        <f>+Mex!L17</f>
        <v>0</v>
      </c>
      <c r="CP17" s="40">
        <f>+Mex!M17</f>
        <v>0</v>
      </c>
      <c r="CQ17" s="40">
        <f t="shared" si="14"/>
        <v>0</v>
      </c>
      <c r="CR17" s="41">
        <f t="shared" si="15"/>
        <v>0</v>
      </c>
      <c r="CS17" s="39">
        <f>+SIMS!Y17</f>
        <v>0</v>
      </c>
      <c r="CT17" s="40">
        <f>+SIMS!Z17</f>
        <v>0</v>
      </c>
      <c r="CU17" s="40">
        <f t="shared" si="16"/>
        <v>0</v>
      </c>
      <c r="CV17" s="41">
        <f t="shared" ref="CV17:CV80" si="116">+CS17/$CS$9/2+CT17/$CT$9/2</f>
        <v>0</v>
      </c>
      <c r="CW17" s="39">
        <f>+VIE!M17</f>
        <v>0</v>
      </c>
      <c r="CX17" s="40">
        <f>+VIE!N17</f>
        <v>0</v>
      </c>
      <c r="CY17" s="40">
        <f t="shared" si="17"/>
        <v>0</v>
      </c>
      <c r="CZ17" s="43">
        <f t="shared" ref="CZ17:CZ80" si="117">+CW17/$CW$9/2+CX17/$CX$9/2</f>
        <v>0</v>
      </c>
      <c r="DA17" s="34">
        <f>+Ita!BC17</f>
        <v>0</v>
      </c>
      <c r="DB17" s="35">
        <f t="shared" ref="DB17:DB80" si="118">SUM(DA17:DA17)</f>
        <v>0</v>
      </c>
      <c r="DC17" s="65">
        <f t="shared" si="18"/>
        <v>0</v>
      </c>
      <c r="DD17" s="34">
        <f>+Bel!P17</f>
        <v>0</v>
      </c>
      <c r="DE17" s="35">
        <f t="shared" ref="DE17:DE80" si="119">SUM(DD17:DD17)</f>
        <v>0</v>
      </c>
      <c r="DF17" s="65">
        <f t="shared" si="19"/>
        <v>0</v>
      </c>
      <c r="DG17" s="34">
        <f>+Ita!P17</f>
        <v>0</v>
      </c>
      <c r="DH17" s="35">
        <f t="shared" ref="DH17:DH80" si="120">SUM(DG17:DG17)</f>
        <v>0</v>
      </c>
      <c r="DI17" s="65">
        <f t="shared" si="20"/>
        <v>0</v>
      </c>
      <c r="DJ17" s="34">
        <f>+Pol!L17</f>
        <v>0</v>
      </c>
      <c r="DK17" s="35">
        <f t="shared" ref="DK17:DK80" si="121">SUM(DJ17:DJ17)</f>
        <v>0</v>
      </c>
      <c r="DL17" s="65">
        <f t="shared" si="21"/>
        <v>0</v>
      </c>
      <c r="DM17" s="362">
        <f>+Rus!C17</f>
        <v>0</v>
      </c>
      <c r="DN17" s="363">
        <f t="shared" si="22"/>
        <v>0</v>
      </c>
      <c r="DO17" s="364">
        <f t="shared" si="23"/>
        <v>0</v>
      </c>
      <c r="DP17" s="34">
        <f>+Bel!S17</f>
        <v>0</v>
      </c>
      <c r="DQ17" s="35">
        <f>+Bel!T17</f>
        <v>0</v>
      </c>
      <c r="DR17" s="35">
        <f>+Bel!U17</f>
        <v>0</v>
      </c>
      <c r="DS17" s="35">
        <f>+Bel!V17</f>
        <v>0</v>
      </c>
      <c r="DT17" s="35">
        <f t="shared" si="24"/>
        <v>0</v>
      </c>
      <c r="DU17" s="65">
        <f t="shared" si="25"/>
        <v>0</v>
      </c>
      <c r="DV17" s="34">
        <f>+Ita!S17</f>
        <v>0</v>
      </c>
      <c r="DW17" s="35">
        <f>+Ita!T17</f>
        <v>0</v>
      </c>
      <c r="DX17" s="35">
        <f>+Ita!U17</f>
        <v>0</v>
      </c>
      <c r="DY17" s="35">
        <f>+Ita!V17</f>
        <v>0</v>
      </c>
      <c r="DZ17" s="35">
        <f t="shared" si="26"/>
        <v>0</v>
      </c>
      <c r="EA17" s="65">
        <f t="shared" si="27"/>
        <v>0</v>
      </c>
      <c r="EB17" s="34">
        <f>+Pol!O17</f>
        <v>0</v>
      </c>
      <c r="EC17" s="35">
        <f>+Pol!P17</f>
        <v>0</v>
      </c>
      <c r="ED17" s="35">
        <f>+Pol!Q17</f>
        <v>0</v>
      </c>
      <c r="EE17" s="35">
        <f>+Pol!R17</f>
        <v>0</v>
      </c>
      <c r="EF17" s="35">
        <f t="shared" si="28"/>
        <v>0</v>
      </c>
      <c r="EG17" s="65">
        <f t="shared" si="29"/>
        <v>0</v>
      </c>
      <c r="EH17" s="39">
        <f>+Rus!J17</f>
        <v>0</v>
      </c>
      <c r="EI17" s="40">
        <f>+Rus!K17</f>
        <v>0</v>
      </c>
      <c r="EJ17" s="40">
        <f>+Rus!L17</f>
        <v>0</v>
      </c>
      <c r="EK17" s="40">
        <f>+Rus!M17</f>
        <v>0</v>
      </c>
      <c r="EL17" s="40">
        <f t="shared" ref="EL17:EL47" si="122">SUM(EH17:EK17)</f>
        <v>0</v>
      </c>
      <c r="EM17" s="41">
        <f t="shared" si="30"/>
        <v>0</v>
      </c>
      <c r="EN17" s="39">
        <f>+Mex!AE17</f>
        <v>0</v>
      </c>
      <c r="EO17" s="40">
        <f>+Mex!AF17</f>
        <v>0</v>
      </c>
      <c r="EP17" s="40">
        <f>+Mex!AG17</f>
        <v>0</v>
      </c>
      <c r="EQ17" s="40">
        <f>+Mex!AH17</f>
        <v>0</v>
      </c>
      <c r="ER17" s="40">
        <f t="shared" ref="ER17:ER79" si="123">SUM(EN17:EQ17)</f>
        <v>0</v>
      </c>
      <c r="ES17" s="41">
        <f t="shared" si="31"/>
        <v>0</v>
      </c>
      <c r="ET17" s="39">
        <f>+VIE!G17</f>
        <v>0</v>
      </c>
      <c r="EU17" s="40">
        <f>+VIE!H17</f>
        <v>0</v>
      </c>
      <c r="EV17" s="40">
        <f>+VIE!I17</f>
        <v>0</v>
      </c>
      <c r="EW17" s="40">
        <f>+VIE!J17</f>
        <v>0</v>
      </c>
      <c r="EX17" s="40">
        <f t="shared" si="32"/>
        <v>0</v>
      </c>
      <c r="EY17" s="41">
        <f t="shared" ref="EY17:EY80" si="124">ET17/$ET$9/2+EU17/$EU$9/2+EV17/$EV$9/2+EW17/$EW$9/2</f>
        <v>0</v>
      </c>
      <c r="EZ17" s="34">
        <f>+Bel!Y17</f>
        <v>0</v>
      </c>
      <c r="FA17" s="35">
        <f>+Bel!Z17</f>
        <v>0</v>
      </c>
      <c r="FB17" s="35">
        <f t="shared" si="33"/>
        <v>0</v>
      </c>
      <c r="FC17" s="65">
        <f t="shared" si="34"/>
        <v>0</v>
      </c>
      <c r="FD17" s="34">
        <f>+Ita!Y17</f>
        <v>0</v>
      </c>
      <c r="FE17" s="35">
        <f>+Ita!Z17</f>
        <v>0</v>
      </c>
      <c r="FF17" s="35">
        <f t="shared" si="35"/>
        <v>0</v>
      </c>
      <c r="FG17" s="65">
        <f t="shared" si="36"/>
        <v>0</v>
      </c>
      <c r="FH17" s="34">
        <f>+Pol!U17</f>
        <v>0</v>
      </c>
      <c r="FI17" s="35">
        <f>+Pol!V17</f>
        <v>0</v>
      </c>
      <c r="FJ17" s="35">
        <f t="shared" si="37"/>
        <v>0</v>
      </c>
      <c r="FK17" s="65">
        <f t="shared" si="38"/>
        <v>0</v>
      </c>
      <c r="FL17" s="39">
        <f>+Rus!F17</f>
        <v>0</v>
      </c>
      <c r="FM17" s="40">
        <f>+Rus!G17</f>
        <v>0</v>
      </c>
      <c r="FN17" s="40">
        <f t="shared" si="39"/>
        <v>0</v>
      </c>
      <c r="FO17" s="41">
        <f t="shared" si="40"/>
        <v>0</v>
      </c>
      <c r="FP17" s="39">
        <f>+SIMS!O17</f>
        <v>0</v>
      </c>
      <c r="FQ17" s="40">
        <f>+SIMS!P17</f>
        <v>0</v>
      </c>
      <c r="FR17" s="40">
        <f t="shared" si="41"/>
        <v>0</v>
      </c>
      <c r="FS17" s="41">
        <f t="shared" ref="FS17:FS80" si="125">+FP17/$FP$9/2+FQ17/$FQ$9/2</f>
        <v>0</v>
      </c>
      <c r="FT17" s="34">
        <f>+Bel!AC17</f>
        <v>0</v>
      </c>
      <c r="FU17" s="35">
        <f>+Bel!AD17</f>
        <v>0</v>
      </c>
      <c r="FV17" s="35">
        <f>+Bel!AE17</f>
        <v>0</v>
      </c>
      <c r="FW17" s="35">
        <f>+Bel!AF17</f>
        <v>0</v>
      </c>
      <c r="FX17" s="35">
        <f t="shared" si="42"/>
        <v>0</v>
      </c>
      <c r="FY17" s="65">
        <f t="shared" si="43"/>
        <v>0</v>
      </c>
      <c r="FZ17" s="34">
        <f>+Ita!AC17</f>
        <v>0</v>
      </c>
      <c r="GA17" s="35">
        <f>+Ita!AD17</f>
        <v>0</v>
      </c>
      <c r="GB17" s="35">
        <f>+Ita!AE17</f>
        <v>0</v>
      </c>
      <c r="GC17" s="35">
        <f>+Ita!AF17</f>
        <v>0</v>
      </c>
      <c r="GD17" s="35">
        <f t="shared" si="44"/>
        <v>0</v>
      </c>
      <c r="GE17" s="65">
        <f t="shared" si="45"/>
        <v>0</v>
      </c>
      <c r="GF17" s="34">
        <f>+Pol!Y17</f>
        <v>0</v>
      </c>
      <c r="GG17" s="35">
        <f>+Pol!Z17</f>
        <v>0</v>
      </c>
      <c r="GH17" s="35">
        <f>+Pol!AA17</f>
        <v>0</v>
      </c>
      <c r="GI17" s="35">
        <f>+Pol!AB17</f>
        <v>0</v>
      </c>
      <c r="GJ17" s="35">
        <f t="shared" si="46"/>
        <v>0</v>
      </c>
      <c r="GK17" s="65">
        <f t="shared" si="47"/>
        <v>0</v>
      </c>
      <c r="GL17" s="39">
        <f>+SIMS!S17</f>
        <v>0</v>
      </c>
      <c r="GM17" s="40">
        <f>+SIMS!T17</f>
        <v>0</v>
      </c>
      <c r="GN17" s="40">
        <f>+SIMS!U17</f>
        <v>0</v>
      </c>
      <c r="GO17" s="40">
        <f>+SIMS!V17</f>
        <v>0</v>
      </c>
      <c r="GP17" s="40">
        <f t="shared" si="48"/>
        <v>0</v>
      </c>
      <c r="GQ17" s="41">
        <f t="shared" ref="GQ17:GQ80" si="126">+GL17/$GL$9/2+GM17/$GM$9/2+GN17/$GN$9/2+GO17/$GO$9/2</f>
        <v>0</v>
      </c>
      <c r="GR17" s="279">
        <f>+KSC!C17</f>
        <v>0</v>
      </c>
      <c r="GS17" s="284">
        <f>+KSC!D17</f>
        <v>0</v>
      </c>
      <c r="GT17" s="274">
        <f t="shared" si="49"/>
        <v>0</v>
      </c>
      <c r="GU17" s="272">
        <f t="shared" ref="GU17:GU80" si="127">+GR17/$GR$9/2+GS17/$GS$9/2</f>
        <v>0</v>
      </c>
      <c r="GV17" s="34">
        <f>+Bel!AI17</f>
        <v>0</v>
      </c>
      <c r="GW17" s="35">
        <f t="shared" ref="GW17:GW22" si="128">SUM(GV17:GV17)</f>
        <v>0</v>
      </c>
      <c r="GX17" s="65">
        <f t="shared" si="50"/>
        <v>0</v>
      </c>
      <c r="GY17" s="34">
        <f>+Ita!AI17</f>
        <v>0</v>
      </c>
      <c r="GZ17" s="35">
        <f t="shared" ref="GZ17:GZ22" si="129">SUM(GY17:GY17)</f>
        <v>0</v>
      </c>
      <c r="HA17" s="65">
        <f t="shared" si="51"/>
        <v>0</v>
      </c>
      <c r="HB17" s="34">
        <f>+Ita!BF17</f>
        <v>0</v>
      </c>
      <c r="HC17" s="35">
        <f t="shared" ref="HC17:HC22" si="130">SUM(HB17:HB17)</f>
        <v>0</v>
      </c>
      <c r="HD17" s="65">
        <f t="shared" si="52"/>
        <v>0</v>
      </c>
      <c r="HE17" s="34">
        <f>+Pol!AE17</f>
        <v>0</v>
      </c>
      <c r="HF17" s="35">
        <f t="shared" ref="HF17:HF24" si="131">SUM(HE17:HE17)</f>
        <v>0</v>
      </c>
      <c r="HG17" s="65">
        <f t="shared" si="53"/>
        <v>0</v>
      </c>
      <c r="HH17" s="62">
        <f>+Mex!P17</f>
        <v>0</v>
      </c>
      <c r="HI17" s="63">
        <f t="shared" ref="HI17:HI24" si="132">SUM(HH17:HH17)</f>
        <v>0</v>
      </c>
      <c r="HJ17" s="64">
        <f t="shared" si="54"/>
        <v>0</v>
      </c>
      <c r="HK17" s="404">
        <f>+SIMS!K17</f>
        <v>0</v>
      </c>
      <c r="HL17" s="405">
        <f>+SIMS!L17</f>
        <v>0</v>
      </c>
      <c r="HM17" s="405">
        <f>SUM(HK17:HL17)</f>
        <v>0</v>
      </c>
      <c r="HN17" s="406">
        <f t="shared" ref="HN17:HN80" si="133">+HK17/$HK$9/2+HL17/$HL$9/2</f>
        <v>0</v>
      </c>
      <c r="HO17" s="28">
        <f>+Bel!AL17</f>
        <v>0</v>
      </c>
      <c r="HP17" s="476">
        <f>+Bel!AM17</f>
        <v>0</v>
      </c>
      <c r="HQ17" s="476">
        <f t="shared" ref="HQ17:HQ79" si="134">SUM(HO17:HP17)</f>
        <v>0</v>
      </c>
      <c r="HR17" s="477">
        <f t="shared" si="55"/>
        <v>0</v>
      </c>
      <c r="HS17" s="28">
        <f>+Ita!AL16</f>
        <v>0</v>
      </c>
      <c r="HT17" s="476">
        <f>+Ita!AM17</f>
        <v>0</v>
      </c>
      <c r="HU17" s="476">
        <f t="shared" si="56"/>
        <v>0</v>
      </c>
      <c r="HV17" s="477">
        <f t="shared" si="57"/>
        <v>0</v>
      </c>
      <c r="HW17" s="39">
        <f>+Mex!S17</f>
        <v>0</v>
      </c>
      <c r="HX17" s="40">
        <f>+Mex!T17</f>
        <v>0</v>
      </c>
      <c r="HY17" s="40">
        <f t="shared" si="58"/>
        <v>0</v>
      </c>
      <c r="HZ17" s="41">
        <f t="shared" si="59"/>
        <v>0</v>
      </c>
      <c r="IA17" s="463">
        <f>+'Arg&amp;Braz'!C17</f>
        <v>0</v>
      </c>
      <c r="IB17" s="464">
        <f>+'Arg&amp;Braz'!D17</f>
        <v>0</v>
      </c>
      <c r="IC17" s="464">
        <f t="shared" si="60"/>
        <v>0</v>
      </c>
      <c r="ID17" s="465">
        <f t="shared" si="61"/>
        <v>0</v>
      </c>
      <c r="IE17" s="466">
        <f>+'Arg&amp;Braz'!Y17</f>
        <v>0</v>
      </c>
      <c r="IF17" s="467">
        <f>+'Arg&amp;Braz'!Z17</f>
        <v>0</v>
      </c>
      <c r="IG17" s="467">
        <f t="shared" si="62"/>
        <v>0</v>
      </c>
      <c r="IH17" s="468">
        <f>IG17/7.8/2</f>
        <v>0</v>
      </c>
      <c r="II17" s="475">
        <f>+Bel!AP17</f>
        <v>0</v>
      </c>
      <c r="IJ17" s="476">
        <f>+Bel!AQ17</f>
        <v>0</v>
      </c>
      <c r="IK17" s="476">
        <f t="shared" si="64"/>
        <v>0</v>
      </c>
      <c r="IL17" s="477">
        <f t="shared" si="65"/>
        <v>0</v>
      </c>
      <c r="IM17" s="475">
        <f>+Ita!AP17</f>
        <v>0</v>
      </c>
      <c r="IN17" s="476">
        <f>+Ita!AQ17</f>
        <v>0</v>
      </c>
      <c r="IO17" s="476">
        <f t="shared" si="66"/>
        <v>0</v>
      </c>
      <c r="IP17" s="477">
        <f t="shared" si="67"/>
        <v>0</v>
      </c>
      <c r="IQ17" s="39">
        <f>+Mex!W17</f>
        <v>0</v>
      </c>
      <c r="IR17" s="40">
        <f>+Mex!X17</f>
        <v>0</v>
      </c>
      <c r="IS17" s="40">
        <f t="shared" si="68"/>
        <v>0</v>
      </c>
      <c r="IT17" s="41">
        <f t="shared" si="69"/>
        <v>0</v>
      </c>
      <c r="IU17" s="463">
        <f>+'Arg&amp;Braz'!G17</f>
        <v>0</v>
      </c>
      <c r="IV17" s="464">
        <f>+'Arg&amp;Braz'!H17</f>
        <v>0</v>
      </c>
      <c r="IW17" s="464">
        <f t="shared" si="70"/>
        <v>0</v>
      </c>
      <c r="IX17" s="465">
        <f t="shared" si="71"/>
        <v>0</v>
      </c>
      <c r="IY17" s="466">
        <f>+'Arg&amp;Braz'!AC17</f>
        <v>0</v>
      </c>
      <c r="IZ17" s="467">
        <f>+'Arg&amp;Braz'!AD17</f>
        <v>0</v>
      </c>
      <c r="JA17" s="467">
        <f t="shared" si="72"/>
        <v>0</v>
      </c>
      <c r="JB17" s="468">
        <f>JA17/7.8/2</f>
        <v>0</v>
      </c>
      <c r="JC17" s="475">
        <f>+Bel!AT17</f>
        <v>0</v>
      </c>
      <c r="JD17" s="476">
        <f>+Bel!AU17</f>
        <v>0</v>
      </c>
      <c r="JE17" s="476">
        <f t="shared" si="73"/>
        <v>0</v>
      </c>
      <c r="JF17" s="477">
        <f t="shared" si="74"/>
        <v>0</v>
      </c>
      <c r="JG17" s="475">
        <f>+Ita!AT17</f>
        <v>0</v>
      </c>
      <c r="JH17" s="476">
        <f>+Ita!AU17</f>
        <v>0</v>
      </c>
      <c r="JI17" s="476">
        <f t="shared" si="75"/>
        <v>0</v>
      </c>
      <c r="JJ17" s="477">
        <f t="shared" si="76"/>
        <v>0</v>
      </c>
      <c r="JK17" s="39">
        <f>+Mex!AA17</f>
        <v>0</v>
      </c>
      <c r="JL17" s="40">
        <f>+Mex!AB17</f>
        <v>0</v>
      </c>
      <c r="JM17" s="40">
        <f t="shared" si="77"/>
        <v>0</v>
      </c>
      <c r="JN17" s="41">
        <f t="shared" si="78"/>
        <v>0</v>
      </c>
      <c r="JO17" s="463">
        <f>+'Arg&amp;Braz'!K17</f>
        <v>0</v>
      </c>
      <c r="JP17" s="464">
        <f>+'Arg&amp;Braz'!L17</f>
        <v>0</v>
      </c>
      <c r="JQ17" s="464">
        <f t="shared" si="79"/>
        <v>0</v>
      </c>
      <c r="JR17" s="465">
        <f t="shared" si="80"/>
        <v>0</v>
      </c>
      <c r="JS17" s="466">
        <f>+'Arg&amp;Braz'!AG17</f>
        <v>0</v>
      </c>
      <c r="JT17" s="467">
        <f>+'Arg&amp;Braz'!AH17</f>
        <v>0</v>
      </c>
      <c r="JU17" s="467">
        <f t="shared" si="81"/>
        <v>0</v>
      </c>
      <c r="JV17" s="468">
        <f>JU17/7.8/2</f>
        <v>0</v>
      </c>
      <c r="JW17" s="279">
        <f>+KSC!K17</f>
        <v>0</v>
      </c>
      <c r="JX17" s="284">
        <f>+KSC!L17</f>
        <v>0</v>
      </c>
      <c r="JY17" s="274">
        <f t="shared" si="82"/>
        <v>0</v>
      </c>
      <c r="JZ17" s="272">
        <f t="shared" ref="JZ17:JZ80" si="135">+JW17/$JW$9/2+JX17/$JX$9/2</f>
        <v>0</v>
      </c>
      <c r="KA17" s="39">
        <f>+Rus!P17</f>
        <v>0</v>
      </c>
      <c r="KB17" s="314">
        <f>+Rus!Q17</f>
        <v>0</v>
      </c>
      <c r="KC17" s="40">
        <f>+Rus!R17</f>
        <v>0</v>
      </c>
      <c r="KD17" s="40">
        <f t="shared" si="83"/>
        <v>0</v>
      </c>
      <c r="KE17" s="41">
        <f t="shared" si="84"/>
        <v>0</v>
      </c>
      <c r="KF17" s="34">
        <f>+Bel!AX17</f>
        <v>0</v>
      </c>
      <c r="KG17" s="35">
        <f t="shared" ref="KG17:KG22" si="136">SUM(KF17:KF17)</f>
        <v>0</v>
      </c>
      <c r="KH17" s="65">
        <f t="shared" si="85"/>
        <v>0</v>
      </c>
      <c r="KI17" s="34">
        <f>+Ita!BI17</f>
        <v>0</v>
      </c>
      <c r="KJ17" s="35">
        <f t="shared" ref="KJ17:KJ22" si="137">SUM(KI17:KI17)</f>
        <v>0</v>
      </c>
      <c r="KK17" s="65">
        <f t="shared" si="86"/>
        <v>0</v>
      </c>
      <c r="KL17" s="34">
        <f>+Pol!AH17</f>
        <v>0</v>
      </c>
      <c r="KM17" s="35">
        <f t="shared" ref="KM17:KM22" si="138">SUM(KL17:KL17)</f>
        <v>0</v>
      </c>
      <c r="KN17" s="65">
        <f t="shared" si="87"/>
        <v>0</v>
      </c>
      <c r="KO17" s="34">
        <f>+Mex!AK17</f>
        <v>0</v>
      </c>
      <c r="KP17" s="35">
        <f t="shared" ref="KP17:KP22" si="139">SUM(KO17:KO17)</f>
        <v>0</v>
      </c>
      <c r="KQ17" s="65">
        <f t="shared" si="88"/>
        <v>0</v>
      </c>
      <c r="KR17" s="34">
        <f>+'Arg&amp;Braz'!AK17</f>
        <v>0</v>
      </c>
      <c r="KS17" s="35">
        <f t="shared" ref="KS17:KS22" si="140">SUM(KR17:KR17)</f>
        <v>0</v>
      </c>
      <c r="KT17" s="65">
        <f t="shared" si="89"/>
        <v>0</v>
      </c>
      <c r="KU17" s="34">
        <f>+Ita!BL17</f>
        <v>0</v>
      </c>
      <c r="KV17" s="315">
        <f>+Ita!BM17</f>
        <v>0</v>
      </c>
      <c r="KW17" s="35">
        <f>+Ita!BN17</f>
        <v>0</v>
      </c>
      <c r="KX17" s="35">
        <f t="shared" ref="KX17:KX32" si="141">SUM(KU17:KW17)</f>
        <v>0</v>
      </c>
      <c r="KY17" s="65">
        <f t="shared" ref="KY17:KY80" si="142">KX17/7.8/2</f>
        <v>0</v>
      </c>
      <c r="KZ17" s="34">
        <f>+Mex!AN17</f>
        <v>0</v>
      </c>
      <c r="LA17" s="315">
        <f>+Mex!AO17</f>
        <v>0</v>
      </c>
      <c r="LB17" s="35">
        <f>+Mex!AP17</f>
        <v>0</v>
      </c>
      <c r="LC17" s="35">
        <f t="shared" ref="LC17:LC32" si="143">SUM(KZ17:LB17)</f>
        <v>0</v>
      </c>
      <c r="LD17" s="65">
        <f t="shared" ref="LD17:LD80" si="144">LC17/7.8/2</f>
        <v>0</v>
      </c>
      <c r="LE17" s="34">
        <f>+'Arg&amp;Braz'!O17</f>
        <v>0</v>
      </c>
      <c r="LF17" s="315">
        <f>+'Arg&amp;Braz'!P17</f>
        <v>0</v>
      </c>
      <c r="LG17" s="35">
        <f>+'Arg&amp;Braz'!Q17</f>
        <v>0</v>
      </c>
      <c r="LH17" s="35">
        <f t="shared" ref="LH17:LH32" si="145">SUM(LE17:LG17)</f>
        <v>0</v>
      </c>
      <c r="LI17" s="65">
        <f t="shared" ref="LI17:LI80" si="146">LH17/7.8/2</f>
        <v>0</v>
      </c>
      <c r="LJ17" s="34">
        <f>+'Arg&amp;Braz'!AN17</f>
        <v>0</v>
      </c>
      <c r="LK17" s="315">
        <f>+'Arg&amp;Braz'!AO17</f>
        <v>0</v>
      </c>
      <c r="LL17" s="35">
        <f>+'Arg&amp;Braz'!AP17</f>
        <v>0</v>
      </c>
      <c r="LM17" s="35">
        <f t="shared" ref="LM17:LM80" si="147">SUM(LJ17:LL17)</f>
        <v>0</v>
      </c>
      <c r="LN17" s="65">
        <f t="shared" ref="LN17:LN80" si="148">LM17/7.8/2</f>
        <v>0</v>
      </c>
      <c r="LO17" s="34">
        <f>+Bel!BA17</f>
        <v>0</v>
      </c>
      <c r="LP17" s="315">
        <f>+Bel!BB17</f>
        <v>0</v>
      </c>
      <c r="LQ17" s="35">
        <f>+Bel!BC17</f>
        <v>0</v>
      </c>
      <c r="LR17" s="35">
        <f t="shared" ref="LR17:LR76" si="149">SUM(LO17:LQ17)</f>
        <v>0</v>
      </c>
      <c r="LS17" s="65">
        <f t="shared" ref="LS17:LS32" si="150">LR17/7.8/2</f>
        <v>0</v>
      </c>
      <c r="LT17" s="34">
        <f>+Ita!BQ17</f>
        <v>0</v>
      </c>
      <c r="LU17" s="315">
        <f>+Ita!BR17</f>
        <v>0</v>
      </c>
      <c r="LV17" s="35">
        <f>+Ita!BS17</f>
        <v>0</v>
      </c>
      <c r="LW17" s="35">
        <f t="shared" ref="LW17:LW32" si="151">SUM(LT17:LV17)</f>
        <v>0</v>
      </c>
      <c r="LX17" s="65">
        <f t="shared" ref="LX17:LX80" si="152">LW17/7.8/2</f>
        <v>0</v>
      </c>
      <c r="LY17" s="34">
        <f>+Ita!BV17</f>
        <v>0</v>
      </c>
      <c r="LZ17" s="315">
        <f>+Ita!BW17</f>
        <v>0</v>
      </c>
      <c r="MA17" s="35">
        <f>+Ita!BX17</f>
        <v>0</v>
      </c>
      <c r="MB17" s="35">
        <f t="shared" ref="MB17:MB32" si="153">SUM(LY17:MA17)</f>
        <v>0</v>
      </c>
      <c r="MC17" s="65">
        <f t="shared" ref="MC17:MC80" si="154">MB17/7.8/2</f>
        <v>0</v>
      </c>
      <c r="MD17" s="34">
        <f>+Pol!AK17</f>
        <v>0</v>
      </c>
      <c r="ME17" s="315">
        <f>+Pol!AL17</f>
        <v>0</v>
      </c>
      <c r="MF17" s="35">
        <f>+Pol!AM17</f>
        <v>0</v>
      </c>
      <c r="MG17" s="35">
        <f t="shared" ref="MG17:MG32" si="155">SUM(MD17:MF17)</f>
        <v>0</v>
      </c>
      <c r="MH17" s="65">
        <f t="shared" ref="MH17:MH80" si="156">MG17/7.8/2</f>
        <v>0</v>
      </c>
      <c r="MI17" s="39">
        <f>+Rus!U17</f>
        <v>0</v>
      </c>
      <c r="MJ17" s="314">
        <f>+Rus!V17</f>
        <v>0</v>
      </c>
      <c r="MK17" s="40">
        <f>+Rus!W17</f>
        <v>0</v>
      </c>
      <c r="ML17" s="40">
        <f t="shared" si="90"/>
        <v>0</v>
      </c>
      <c r="MM17" s="41">
        <f t="shared" si="91"/>
        <v>0</v>
      </c>
      <c r="MN17" s="34">
        <f>+Mex!AS17</f>
        <v>0</v>
      </c>
      <c r="MO17" s="315">
        <f>+Mex!AT17</f>
        <v>0</v>
      </c>
      <c r="MP17" s="35">
        <f>+Mex!AU17</f>
        <v>0</v>
      </c>
      <c r="MQ17" s="35">
        <f t="shared" ref="MQ17:MQ32" si="157">SUM(MN17:MP17)</f>
        <v>0</v>
      </c>
      <c r="MR17" s="65">
        <f t="shared" ref="MR17:MR80" si="158">MQ17/7.8/2</f>
        <v>0</v>
      </c>
      <c r="MS17" s="34">
        <f>+'Arg&amp;Braz'!T17</f>
        <v>0</v>
      </c>
      <c r="MT17" s="315">
        <f>+'Arg&amp;Braz'!U17</f>
        <v>0</v>
      </c>
      <c r="MU17" s="35">
        <f>+'Arg&amp;Braz'!V17</f>
        <v>0</v>
      </c>
      <c r="MV17" s="35">
        <f t="shared" ref="MV17:MV80" si="159">SUM(MS17:MU17)</f>
        <v>0</v>
      </c>
      <c r="MW17" s="65">
        <f t="shared" ref="MW17:MW80" si="160">MV17/7.8/2</f>
        <v>0</v>
      </c>
      <c r="MX17" s="34">
        <f>Bel!BF17</f>
        <v>0</v>
      </c>
      <c r="MY17" s="35">
        <f t="shared" ref="MY17:MY80" si="161">SUM(MX17:MX17)</f>
        <v>0</v>
      </c>
      <c r="MZ17" s="65">
        <f t="shared" si="92"/>
        <v>0</v>
      </c>
      <c r="NA17" s="34">
        <f>Ita!CA17</f>
        <v>0</v>
      </c>
      <c r="NB17" s="35">
        <f t="shared" ref="NB17:NB22" si="162">SUM(NA17:NA17)</f>
        <v>0</v>
      </c>
      <c r="NC17" s="65">
        <f t="shared" si="93"/>
        <v>0</v>
      </c>
    </row>
    <row r="18" spans="1:367" s="28" customFormat="1" ht="21" customHeight="1">
      <c r="A18" s="27" t="s">
        <v>88</v>
      </c>
      <c r="B18" s="67"/>
      <c r="C18" s="68">
        <f t="shared" si="94"/>
        <v>0</v>
      </c>
      <c r="D18" s="68"/>
      <c r="E18" s="68"/>
      <c r="F18" s="68"/>
      <c r="G18" s="69">
        <f t="shared" si="95"/>
        <v>0</v>
      </c>
      <c r="H18" s="70">
        <f>+Bel!A18</f>
        <v>0</v>
      </c>
      <c r="I18" s="71">
        <f>+Ita!A18</f>
        <v>0</v>
      </c>
      <c r="J18" s="71">
        <f>+Pol!A18</f>
        <v>0</v>
      </c>
      <c r="K18" s="71">
        <f>+Rus!A18</f>
        <v>0</v>
      </c>
      <c r="L18" s="71">
        <f>+'Arg&amp;Braz'!A18</f>
        <v>0</v>
      </c>
      <c r="M18" s="71">
        <f>+Mex!A18</f>
        <v>0</v>
      </c>
      <c r="N18" s="71">
        <f>+VIE!A18</f>
        <v>0</v>
      </c>
      <c r="O18" s="71">
        <f>+SIMS!A18</f>
        <v>0</v>
      </c>
      <c r="P18" s="71"/>
      <c r="Q18" s="72">
        <f>+KSC!A18</f>
        <v>0</v>
      </c>
      <c r="R18" s="146">
        <f t="shared" si="96"/>
        <v>0</v>
      </c>
      <c r="S18" s="147">
        <f t="shared" si="97"/>
        <v>0</v>
      </c>
      <c r="T18" s="148">
        <f t="shared" si="0"/>
        <v>0</v>
      </c>
      <c r="U18" s="148"/>
      <c r="V18" s="27" t="s">
        <v>88</v>
      </c>
      <c r="W18" s="34">
        <f>+Bel!C18</f>
        <v>0</v>
      </c>
      <c r="X18" s="35">
        <f>+Bel!D18</f>
        <v>0</v>
      </c>
      <c r="Y18" s="35">
        <f t="shared" si="98"/>
        <v>0</v>
      </c>
      <c r="Z18" s="65">
        <f t="shared" si="99"/>
        <v>0</v>
      </c>
      <c r="AA18" s="34">
        <f>+Ita!C18</f>
        <v>0</v>
      </c>
      <c r="AB18" s="35">
        <f>+Ita!D18</f>
        <v>0</v>
      </c>
      <c r="AC18" s="35">
        <f t="shared" si="100"/>
        <v>0</v>
      </c>
      <c r="AD18" s="65">
        <f t="shared" si="101"/>
        <v>0</v>
      </c>
      <c r="AE18" s="34">
        <f>+Pol!C18</f>
        <v>0</v>
      </c>
      <c r="AF18" s="35">
        <f>+Pol!D18</f>
        <v>0</v>
      </c>
      <c r="AG18" s="35">
        <f t="shared" si="102"/>
        <v>0</v>
      </c>
      <c r="AH18" s="65">
        <f t="shared" si="103"/>
        <v>0</v>
      </c>
      <c r="AI18" s="39">
        <f>+Mex!C18</f>
        <v>0</v>
      </c>
      <c r="AJ18" s="40">
        <f>+Mex!D18</f>
        <v>0</v>
      </c>
      <c r="AK18" s="40">
        <f t="shared" si="1"/>
        <v>0</v>
      </c>
      <c r="AL18" s="41">
        <f t="shared" si="2"/>
        <v>0</v>
      </c>
      <c r="AM18" s="279">
        <f>+SIMS!C18</f>
        <v>0</v>
      </c>
      <c r="AN18" s="284">
        <f>+SIMS!D18</f>
        <v>0</v>
      </c>
      <c r="AO18" s="274">
        <f>SUM(AM18:AN18)</f>
        <v>0</v>
      </c>
      <c r="AP18" s="272">
        <f t="shared" si="104"/>
        <v>0</v>
      </c>
      <c r="AQ18" s="279">
        <f>+KSC!G18</f>
        <v>0</v>
      </c>
      <c r="AR18" s="284">
        <f>+KSC!H18</f>
        <v>0</v>
      </c>
      <c r="AS18" s="274">
        <f t="shared" si="4"/>
        <v>0</v>
      </c>
      <c r="AT18" s="272">
        <f t="shared" si="105"/>
        <v>0</v>
      </c>
      <c r="AU18" s="279">
        <f>+SIMS!G18</f>
        <v>0</v>
      </c>
      <c r="AV18" s="284">
        <f>+SIMS!H18</f>
        <v>0</v>
      </c>
      <c r="AW18" s="274">
        <f>SUM(AU18:AV18)</f>
        <v>0</v>
      </c>
      <c r="AX18" s="272">
        <f t="shared" si="106"/>
        <v>0</v>
      </c>
      <c r="AY18" s="34">
        <f>+Bel!G18</f>
        <v>0</v>
      </c>
      <c r="AZ18" s="315">
        <f>+Bel!H18</f>
        <v>0</v>
      </c>
      <c r="BA18" s="35">
        <f>+Bel!I18</f>
        <v>0</v>
      </c>
      <c r="BB18" s="35">
        <f t="shared" si="107"/>
        <v>0</v>
      </c>
      <c r="BC18" s="65">
        <f t="shared" si="108"/>
        <v>0</v>
      </c>
      <c r="BD18" s="34">
        <f>+Ita!G18</f>
        <v>0</v>
      </c>
      <c r="BE18" s="315">
        <f>+Ita!H18</f>
        <v>0</v>
      </c>
      <c r="BF18" s="35">
        <f>+Ita!I18</f>
        <v>0</v>
      </c>
      <c r="BG18" s="35">
        <f t="shared" si="5"/>
        <v>0</v>
      </c>
      <c r="BH18" s="65">
        <f t="shared" si="109"/>
        <v>0</v>
      </c>
      <c r="BI18" s="34">
        <f>+Ita!AX18</f>
        <v>0</v>
      </c>
      <c r="BJ18" s="315">
        <f>+Ita!AY18</f>
        <v>0</v>
      </c>
      <c r="BK18" s="35">
        <f>+Ita!AZ18</f>
        <v>0</v>
      </c>
      <c r="BL18" s="35">
        <f t="shared" si="6"/>
        <v>0</v>
      </c>
      <c r="BM18" s="65">
        <f t="shared" si="110"/>
        <v>0</v>
      </c>
      <c r="BN18" s="34">
        <f>+Pol!G18</f>
        <v>0</v>
      </c>
      <c r="BO18" s="315">
        <f>+Pol!H18</f>
        <v>0</v>
      </c>
      <c r="BP18" s="35">
        <f>+Pol!I18</f>
        <v>0</v>
      </c>
      <c r="BQ18" s="35">
        <f t="shared" si="7"/>
        <v>0</v>
      </c>
      <c r="BR18" s="65">
        <f t="shared" si="111"/>
        <v>0</v>
      </c>
      <c r="BS18" s="39">
        <f>+Mex!G18</f>
        <v>0</v>
      </c>
      <c r="BT18" s="314">
        <f>+Mex!H18</f>
        <v>0</v>
      </c>
      <c r="BU18" s="40">
        <f>+Mex!I18</f>
        <v>0</v>
      </c>
      <c r="BV18" s="40">
        <f t="shared" si="112"/>
        <v>0</v>
      </c>
      <c r="BW18" s="41">
        <f t="shared" si="113"/>
        <v>0</v>
      </c>
      <c r="BX18" s="39">
        <f>+VIE!C18</f>
        <v>0</v>
      </c>
      <c r="BY18" s="314">
        <f>+VIE!D18</f>
        <v>0</v>
      </c>
      <c r="BZ18" s="40">
        <f t="shared" si="8"/>
        <v>0</v>
      </c>
      <c r="CA18" s="41">
        <f t="shared" si="114"/>
        <v>0</v>
      </c>
      <c r="CB18" s="39">
        <f>+SIMS!AC18</f>
        <v>0</v>
      </c>
      <c r="CC18" s="314">
        <f>+SIMS!AD18</f>
        <v>0</v>
      </c>
      <c r="CD18" s="40">
        <f>+SIMS!AE18</f>
        <v>0</v>
      </c>
      <c r="CE18" s="40">
        <f t="shared" si="9"/>
        <v>0</v>
      </c>
      <c r="CF18" s="41">
        <f t="shared" si="115"/>
        <v>0</v>
      </c>
      <c r="CG18" s="34">
        <f>+Bel!L18</f>
        <v>0</v>
      </c>
      <c r="CH18" s="35">
        <f>+Bel!M18</f>
        <v>0</v>
      </c>
      <c r="CI18" s="35">
        <f t="shared" si="10"/>
        <v>0</v>
      </c>
      <c r="CJ18" s="65">
        <f t="shared" si="11"/>
        <v>0</v>
      </c>
      <c r="CK18" s="34">
        <f>+Ita!L18</f>
        <v>0</v>
      </c>
      <c r="CL18" s="35">
        <f>+Ita!M18</f>
        <v>0</v>
      </c>
      <c r="CM18" s="35">
        <f t="shared" si="12"/>
        <v>0</v>
      </c>
      <c r="CN18" s="65">
        <f t="shared" si="13"/>
        <v>0</v>
      </c>
      <c r="CO18" s="39">
        <f>+Mex!L18</f>
        <v>0</v>
      </c>
      <c r="CP18" s="40">
        <f>+Mex!M18</f>
        <v>0</v>
      </c>
      <c r="CQ18" s="40">
        <f t="shared" si="14"/>
        <v>0</v>
      </c>
      <c r="CR18" s="41">
        <f t="shared" si="15"/>
        <v>0</v>
      </c>
      <c r="CS18" s="39">
        <f>+SIMS!Y18</f>
        <v>0</v>
      </c>
      <c r="CT18" s="40">
        <f>+SIMS!Z18</f>
        <v>0</v>
      </c>
      <c r="CU18" s="40">
        <f t="shared" si="16"/>
        <v>0</v>
      </c>
      <c r="CV18" s="41">
        <f t="shared" si="116"/>
        <v>0</v>
      </c>
      <c r="CW18" s="39">
        <f>+VIE!M18</f>
        <v>0</v>
      </c>
      <c r="CX18" s="40">
        <f>+VIE!N18</f>
        <v>0</v>
      </c>
      <c r="CY18" s="40">
        <f t="shared" si="17"/>
        <v>0</v>
      </c>
      <c r="CZ18" s="43">
        <f t="shared" si="117"/>
        <v>0</v>
      </c>
      <c r="DA18" s="34">
        <f>+Ita!BC18</f>
        <v>0</v>
      </c>
      <c r="DB18" s="35">
        <f t="shared" si="118"/>
        <v>0</v>
      </c>
      <c r="DC18" s="65">
        <f t="shared" si="18"/>
        <v>0</v>
      </c>
      <c r="DD18" s="34">
        <f>+Bel!P18</f>
        <v>0</v>
      </c>
      <c r="DE18" s="35">
        <f t="shared" si="119"/>
        <v>0</v>
      </c>
      <c r="DF18" s="65">
        <f t="shared" si="19"/>
        <v>0</v>
      </c>
      <c r="DG18" s="34">
        <f>+Ita!P18</f>
        <v>0</v>
      </c>
      <c r="DH18" s="35">
        <f t="shared" si="120"/>
        <v>0</v>
      </c>
      <c r="DI18" s="65">
        <f t="shared" si="20"/>
        <v>0</v>
      </c>
      <c r="DJ18" s="34">
        <f>+Pol!L18</f>
        <v>0</v>
      </c>
      <c r="DK18" s="35">
        <f t="shared" si="121"/>
        <v>0</v>
      </c>
      <c r="DL18" s="65">
        <f t="shared" si="21"/>
        <v>0</v>
      </c>
      <c r="DM18" s="362">
        <f>+Rus!C18</f>
        <v>0</v>
      </c>
      <c r="DN18" s="363">
        <f t="shared" si="22"/>
        <v>0</v>
      </c>
      <c r="DO18" s="364">
        <f t="shared" si="23"/>
        <v>0</v>
      </c>
      <c r="DP18" s="34">
        <f>+Bel!S18</f>
        <v>0</v>
      </c>
      <c r="DQ18" s="35">
        <f>+Bel!T18</f>
        <v>0</v>
      </c>
      <c r="DR18" s="35">
        <f>+Bel!U18</f>
        <v>0</v>
      </c>
      <c r="DS18" s="35">
        <f>+Bel!V18</f>
        <v>0</v>
      </c>
      <c r="DT18" s="35">
        <f t="shared" si="24"/>
        <v>0</v>
      </c>
      <c r="DU18" s="65">
        <f t="shared" si="25"/>
        <v>0</v>
      </c>
      <c r="DV18" s="34">
        <f>+Ita!S18</f>
        <v>0</v>
      </c>
      <c r="DW18" s="35">
        <f>+Ita!T18</f>
        <v>0</v>
      </c>
      <c r="DX18" s="35">
        <f>+Ita!U18</f>
        <v>0</v>
      </c>
      <c r="DY18" s="35">
        <f>+Ita!V18</f>
        <v>0</v>
      </c>
      <c r="DZ18" s="35">
        <f t="shared" si="26"/>
        <v>0</v>
      </c>
      <c r="EA18" s="65">
        <f t="shared" si="27"/>
        <v>0</v>
      </c>
      <c r="EB18" s="34">
        <f>+Pol!O18</f>
        <v>0</v>
      </c>
      <c r="EC18" s="35">
        <f>+Pol!P18</f>
        <v>0</v>
      </c>
      <c r="ED18" s="35">
        <f>+Pol!Q18</f>
        <v>0</v>
      </c>
      <c r="EE18" s="35">
        <f>+Pol!R18</f>
        <v>0</v>
      </c>
      <c r="EF18" s="35">
        <f t="shared" si="28"/>
        <v>0</v>
      </c>
      <c r="EG18" s="65">
        <f t="shared" si="29"/>
        <v>0</v>
      </c>
      <c r="EH18" s="39">
        <f>+Rus!J18</f>
        <v>0</v>
      </c>
      <c r="EI18" s="40">
        <f>+Rus!K18</f>
        <v>0</v>
      </c>
      <c r="EJ18" s="40">
        <f>+Rus!L18</f>
        <v>0</v>
      </c>
      <c r="EK18" s="40">
        <f>+Rus!M18</f>
        <v>0</v>
      </c>
      <c r="EL18" s="40">
        <f t="shared" si="122"/>
        <v>0</v>
      </c>
      <c r="EM18" s="41">
        <f t="shared" si="30"/>
        <v>0</v>
      </c>
      <c r="EN18" s="39">
        <f>+Mex!AE18</f>
        <v>0</v>
      </c>
      <c r="EO18" s="40">
        <f>+Mex!AF18</f>
        <v>0</v>
      </c>
      <c r="EP18" s="40">
        <f>+Mex!AG18</f>
        <v>0</v>
      </c>
      <c r="EQ18" s="40">
        <f>+Mex!AH18</f>
        <v>0</v>
      </c>
      <c r="ER18" s="40">
        <f t="shared" si="123"/>
        <v>0</v>
      </c>
      <c r="ES18" s="41">
        <f t="shared" si="31"/>
        <v>0</v>
      </c>
      <c r="ET18" s="39">
        <f>+VIE!G18</f>
        <v>0</v>
      </c>
      <c r="EU18" s="40">
        <f>+VIE!H18</f>
        <v>0</v>
      </c>
      <c r="EV18" s="40">
        <f>+VIE!I18</f>
        <v>0</v>
      </c>
      <c r="EW18" s="40">
        <f>+VIE!J18</f>
        <v>0</v>
      </c>
      <c r="EX18" s="40">
        <f t="shared" si="32"/>
        <v>0</v>
      </c>
      <c r="EY18" s="41">
        <f t="shared" si="124"/>
        <v>0</v>
      </c>
      <c r="EZ18" s="34">
        <f>+Bel!Y18</f>
        <v>0</v>
      </c>
      <c r="FA18" s="35">
        <f>+Bel!Z18</f>
        <v>0</v>
      </c>
      <c r="FB18" s="35">
        <f t="shared" si="33"/>
        <v>0</v>
      </c>
      <c r="FC18" s="65">
        <f t="shared" si="34"/>
        <v>0</v>
      </c>
      <c r="FD18" s="34">
        <f>+Ita!Y18</f>
        <v>0</v>
      </c>
      <c r="FE18" s="35">
        <f>+Ita!Z18</f>
        <v>0</v>
      </c>
      <c r="FF18" s="35">
        <f t="shared" si="35"/>
        <v>0</v>
      </c>
      <c r="FG18" s="65">
        <f t="shared" si="36"/>
        <v>0</v>
      </c>
      <c r="FH18" s="34">
        <f>+Pol!U18</f>
        <v>0</v>
      </c>
      <c r="FI18" s="35">
        <f>+Pol!V18</f>
        <v>0</v>
      </c>
      <c r="FJ18" s="35">
        <f t="shared" si="37"/>
        <v>0</v>
      </c>
      <c r="FK18" s="65">
        <f t="shared" si="38"/>
        <v>0</v>
      </c>
      <c r="FL18" s="39">
        <f>+Rus!F18</f>
        <v>0</v>
      </c>
      <c r="FM18" s="40">
        <f>+Rus!G18</f>
        <v>0</v>
      </c>
      <c r="FN18" s="40">
        <f t="shared" si="39"/>
        <v>0</v>
      </c>
      <c r="FO18" s="41">
        <f t="shared" si="40"/>
        <v>0</v>
      </c>
      <c r="FP18" s="39">
        <f>+SIMS!O18</f>
        <v>0</v>
      </c>
      <c r="FQ18" s="40">
        <f>+SIMS!P18</f>
        <v>0</v>
      </c>
      <c r="FR18" s="40">
        <f t="shared" si="41"/>
        <v>0</v>
      </c>
      <c r="FS18" s="41">
        <f t="shared" si="125"/>
        <v>0</v>
      </c>
      <c r="FT18" s="34">
        <f>+Bel!AC18</f>
        <v>0</v>
      </c>
      <c r="FU18" s="35">
        <f>+Bel!AD18</f>
        <v>0</v>
      </c>
      <c r="FV18" s="35">
        <f>+Bel!AE18</f>
        <v>0</v>
      </c>
      <c r="FW18" s="35">
        <f>+Bel!AF18</f>
        <v>0</v>
      </c>
      <c r="FX18" s="35">
        <f t="shared" si="42"/>
        <v>0</v>
      </c>
      <c r="FY18" s="65">
        <f t="shared" si="43"/>
        <v>0</v>
      </c>
      <c r="FZ18" s="34">
        <f>+Ita!AC18</f>
        <v>0</v>
      </c>
      <c r="GA18" s="35">
        <f>+Ita!AD18</f>
        <v>0</v>
      </c>
      <c r="GB18" s="35">
        <f>+Ita!AE18</f>
        <v>0</v>
      </c>
      <c r="GC18" s="35">
        <f>+Ita!AF18</f>
        <v>0</v>
      </c>
      <c r="GD18" s="35">
        <f t="shared" si="44"/>
        <v>0</v>
      </c>
      <c r="GE18" s="65">
        <f t="shared" si="45"/>
        <v>0</v>
      </c>
      <c r="GF18" s="34">
        <f>+Pol!Y18</f>
        <v>0</v>
      </c>
      <c r="GG18" s="35">
        <f>+Pol!Z18</f>
        <v>0</v>
      </c>
      <c r="GH18" s="35">
        <f>+Pol!AA18</f>
        <v>0</v>
      </c>
      <c r="GI18" s="35">
        <f>+Pol!AB18</f>
        <v>0</v>
      </c>
      <c r="GJ18" s="35">
        <f t="shared" si="46"/>
        <v>0</v>
      </c>
      <c r="GK18" s="65">
        <f t="shared" si="47"/>
        <v>0</v>
      </c>
      <c r="GL18" s="39">
        <f>+SIMS!S18</f>
        <v>0</v>
      </c>
      <c r="GM18" s="40">
        <f>+SIMS!T18</f>
        <v>0</v>
      </c>
      <c r="GN18" s="40">
        <f>+SIMS!U18</f>
        <v>0</v>
      </c>
      <c r="GO18" s="40">
        <f>+SIMS!V18</f>
        <v>0</v>
      </c>
      <c r="GP18" s="40">
        <f t="shared" si="48"/>
        <v>0</v>
      </c>
      <c r="GQ18" s="41">
        <f t="shared" si="126"/>
        <v>0</v>
      </c>
      <c r="GR18" s="279">
        <f>+KSC!C18</f>
        <v>0</v>
      </c>
      <c r="GS18" s="284">
        <f>+KSC!D18</f>
        <v>0</v>
      </c>
      <c r="GT18" s="274">
        <f t="shared" si="49"/>
        <v>0</v>
      </c>
      <c r="GU18" s="272">
        <f t="shared" si="127"/>
        <v>0</v>
      </c>
      <c r="GV18" s="34">
        <f>+Bel!AI18</f>
        <v>0</v>
      </c>
      <c r="GW18" s="35">
        <f t="shared" si="128"/>
        <v>0</v>
      </c>
      <c r="GX18" s="65">
        <f t="shared" si="50"/>
        <v>0</v>
      </c>
      <c r="GY18" s="34">
        <f>+Ita!AI18</f>
        <v>0</v>
      </c>
      <c r="GZ18" s="35">
        <f t="shared" si="129"/>
        <v>0</v>
      </c>
      <c r="HA18" s="65">
        <f t="shared" si="51"/>
        <v>0</v>
      </c>
      <c r="HB18" s="34">
        <f>+Ita!BF18</f>
        <v>0</v>
      </c>
      <c r="HC18" s="35">
        <f t="shared" si="130"/>
        <v>0</v>
      </c>
      <c r="HD18" s="65">
        <f t="shared" si="52"/>
        <v>0</v>
      </c>
      <c r="HE18" s="34">
        <f>+Pol!AE18</f>
        <v>0</v>
      </c>
      <c r="HF18" s="35">
        <f t="shared" si="131"/>
        <v>0</v>
      </c>
      <c r="HG18" s="65">
        <f t="shared" si="53"/>
        <v>0</v>
      </c>
      <c r="HH18" s="62">
        <f>+Mex!P18</f>
        <v>0</v>
      </c>
      <c r="HI18" s="63">
        <f t="shared" si="132"/>
        <v>0</v>
      </c>
      <c r="HJ18" s="64">
        <f t="shared" si="54"/>
        <v>0</v>
      </c>
      <c r="HK18" s="407">
        <f>+SIMS!K18</f>
        <v>0</v>
      </c>
      <c r="HL18" s="408">
        <f>+SIMS!L18</f>
        <v>0</v>
      </c>
      <c r="HM18" s="405">
        <f>SUM(HK18:HL18)</f>
        <v>0</v>
      </c>
      <c r="HN18" s="406">
        <f t="shared" si="133"/>
        <v>0</v>
      </c>
      <c r="HO18" s="475">
        <f>+Bel!AL18</f>
        <v>0</v>
      </c>
      <c r="HP18" s="476">
        <f>+Bel!AM18</f>
        <v>0</v>
      </c>
      <c r="HQ18" s="476">
        <f t="shared" si="134"/>
        <v>0</v>
      </c>
      <c r="HR18" s="477">
        <f t="shared" si="55"/>
        <v>0</v>
      </c>
      <c r="HS18" s="475">
        <f>+Ita!AL18</f>
        <v>0</v>
      </c>
      <c r="HT18" s="476">
        <f>+Ita!AM18</f>
        <v>0</v>
      </c>
      <c r="HU18" s="476">
        <f t="shared" si="56"/>
        <v>0</v>
      </c>
      <c r="HV18" s="477">
        <f t="shared" si="57"/>
        <v>0</v>
      </c>
      <c r="HW18" s="39">
        <f>+Mex!S18</f>
        <v>0</v>
      </c>
      <c r="HX18" s="40">
        <f>+Mex!T18</f>
        <v>0</v>
      </c>
      <c r="HY18" s="40">
        <f t="shared" si="58"/>
        <v>0</v>
      </c>
      <c r="HZ18" s="41">
        <f t="shared" si="59"/>
        <v>0</v>
      </c>
      <c r="IA18" s="463">
        <f>+'Arg&amp;Braz'!C18</f>
        <v>0</v>
      </c>
      <c r="IB18" s="464">
        <f>+'Arg&amp;Braz'!D18</f>
        <v>0</v>
      </c>
      <c r="IC18" s="464">
        <f t="shared" si="60"/>
        <v>0</v>
      </c>
      <c r="ID18" s="465">
        <f t="shared" si="61"/>
        <v>0</v>
      </c>
      <c r="IE18" s="466">
        <f>+'Arg&amp;Braz'!Y18</f>
        <v>0</v>
      </c>
      <c r="IF18" s="467">
        <f>+'Arg&amp;Braz'!Z18</f>
        <v>0</v>
      </c>
      <c r="IG18" s="467">
        <f t="shared" si="62"/>
        <v>0</v>
      </c>
      <c r="IH18" s="468">
        <f t="shared" si="63"/>
        <v>0</v>
      </c>
      <c r="II18" s="475">
        <f>+Bel!AP18</f>
        <v>0</v>
      </c>
      <c r="IJ18" s="476">
        <f>+Bel!AQ18</f>
        <v>0</v>
      </c>
      <c r="IK18" s="476">
        <f t="shared" si="64"/>
        <v>0</v>
      </c>
      <c r="IL18" s="477">
        <f t="shared" si="65"/>
        <v>0</v>
      </c>
      <c r="IM18" s="475">
        <f>+Ita!AP18</f>
        <v>0</v>
      </c>
      <c r="IN18" s="476">
        <f>+Ita!AQ18</f>
        <v>0</v>
      </c>
      <c r="IO18" s="476">
        <f t="shared" si="66"/>
        <v>0</v>
      </c>
      <c r="IP18" s="477">
        <f t="shared" si="67"/>
        <v>0</v>
      </c>
      <c r="IQ18" s="39">
        <f>+Mex!W18</f>
        <v>0</v>
      </c>
      <c r="IR18" s="40">
        <f>+Mex!X18</f>
        <v>0</v>
      </c>
      <c r="IS18" s="40">
        <f t="shared" si="68"/>
        <v>0</v>
      </c>
      <c r="IT18" s="41">
        <f t="shared" si="69"/>
        <v>0</v>
      </c>
      <c r="IU18" s="463">
        <f>+'Arg&amp;Braz'!G18</f>
        <v>0</v>
      </c>
      <c r="IV18" s="464">
        <f>+'Arg&amp;Braz'!H18</f>
        <v>0</v>
      </c>
      <c r="IW18" s="464">
        <f t="shared" si="70"/>
        <v>0</v>
      </c>
      <c r="IX18" s="465">
        <f t="shared" si="71"/>
        <v>0</v>
      </c>
      <c r="IY18" s="466">
        <f>+'Arg&amp;Braz'!AC18</f>
        <v>0</v>
      </c>
      <c r="IZ18" s="467">
        <f>+'Arg&amp;Braz'!AD18</f>
        <v>0</v>
      </c>
      <c r="JA18" s="467">
        <f t="shared" si="72"/>
        <v>0</v>
      </c>
      <c r="JB18" s="468">
        <f t="shared" ref="JB18:JB79" si="163">JA18/7.8/2</f>
        <v>0</v>
      </c>
      <c r="JC18" s="475">
        <f>+Bel!AT18</f>
        <v>0</v>
      </c>
      <c r="JD18" s="476">
        <f>+Bel!AU18</f>
        <v>0</v>
      </c>
      <c r="JE18" s="476">
        <f t="shared" si="73"/>
        <v>0</v>
      </c>
      <c r="JF18" s="477">
        <f t="shared" si="74"/>
        <v>0</v>
      </c>
      <c r="JG18" s="475">
        <f>+Ita!AT18</f>
        <v>0</v>
      </c>
      <c r="JH18" s="476">
        <f>+Ita!AU18</f>
        <v>0</v>
      </c>
      <c r="JI18" s="476">
        <f t="shared" si="75"/>
        <v>0</v>
      </c>
      <c r="JJ18" s="477">
        <f t="shared" si="76"/>
        <v>0</v>
      </c>
      <c r="JK18" s="39">
        <f>+Mex!AA18</f>
        <v>0</v>
      </c>
      <c r="JL18" s="40">
        <f>+Mex!AB18</f>
        <v>0</v>
      </c>
      <c r="JM18" s="40">
        <f t="shared" si="77"/>
        <v>0</v>
      </c>
      <c r="JN18" s="41">
        <f t="shared" si="78"/>
        <v>0</v>
      </c>
      <c r="JO18" s="463">
        <f>+'Arg&amp;Braz'!K18</f>
        <v>0</v>
      </c>
      <c r="JP18" s="464">
        <f>+'Arg&amp;Braz'!L18</f>
        <v>0</v>
      </c>
      <c r="JQ18" s="464">
        <f t="shared" si="79"/>
        <v>0</v>
      </c>
      <c r="JR18" s="465">
        <f t="shared" si="80"/>
        <v>0</v>
      </c>
      <c r="JS18" s="466">
        <f>+'Arg&amp;Braz'!AG18</f>
        <v>0</v>
      </c>
      <c r="JT18" s="467">
        <f>+'Arg&amp;Braz'!AH18</f>
        <v>0</v>
      </c>
      <c r="JU18" s="467">
        <f t="shared" si="81"/>
        <v>0</v>
      </c>
      <c r="JV18" s="468">
        <f t="shared" ref="JV18:JV79" si="164">JU18/7.8/2</f>
        <v>0</v>
      </c>
      <c r="JW18" s="279">
        <f>+KSC!K18</f>
        <v>0</v>
      </c>
      <c r="JX18" s="284">
        <f>+KSC!L18</f>
        <v>0</v>
      </c>
      <c r="JY18" s="274">
        <f t="shared" si="82"/>
        <v>0</v>
      </c>
      <c r="JZ18" s="272">
        <f t="shared" si="135"/>
        <v>0</v>
      </c>
      <c r="KA18" s="39">
        <f>+Rus!P18</f>
        <v>0</v>
      </c>
      <c r="KB18" s="314">
        <f>+Rus!Q18</f>
        <v>0</v>
      </c>
      <c r="KC18" s="40">
        <f>+Rus!R18</f>
        <v>0</v>
      </c>
      <c r="KD18" s="40">
        <f t="shared" si="83"/>
        <v>0</v>
      </c>
      <c r="KE18" s="41">
        <f t="shared" si="84"/>
        <v>0</v>
      </c>
      <c r="KF18" s="34">
        <f>+Bel!AX18</f>
        <v>0</v>
      </c>
      <c r="KG18" s="35">
        <f t="shared" si="136"/>
        <v>0</v>
      </c>
      <c r="KH18" s="65">
        <f t="shared" si="85"/>
        <v>0</v>
      </c>
      <c r="KI18" s="34">
        <f>+Ita!BI18</f>
        <v>0</v>
      </c>
      <c r="KJ18" s="35">
        <f t="shared" si="137"/>
        <v>0</v>
      </c>
      <c r="KK18" s="65">
        <f t="shared" si="86"/>
        <v>0</v>
      </c>
      <c r="KL18" s="34">
        <f>+Pol!AH18</f>
        <v>0</v>
      </c>
      <c r="KM18" s="35">
        <f t="shared" si="138"/>
        <v>0</v>
      </c>
      <c r="KN18" s="65">
        <f t="shared" si="87"/>
        <v>0</v>
      </c>
      <c r="KO18" s="34">
        <f>+Mex!AK18</f>
        <v>0</v>
      </c>
      <c r="KP18" s="35">
        <f t="shared" si="139"/>
        <v>0</v>
      </c>
      <c r="KQ18" s="65">
        <f t="shared" si="88"/>
        <v>0</v>
      </c>
      <c r="KR18" s="34">
        <f>+'Arg&amp;Braz'!AK18</f>
        <v>0</v>
      </c>
      <c r="KS18" s="35">
        <f t="shared" si="140"/>
        <v>0</v>
      </c>
      <c r="KT18" s="65">
        <f t="shared" si="89"/>
        <v>0</v>
      </c>
      <c r="KU18" s="34">
        <f>+Ita!BL18</f>
        <v>0</v>
      </c>
      <c r="KV18" s="315">
        <f>+Ita!BM18</f>
        <v>0</v>
      </c>
      <c r="KW18" s="35">
        <f>+Ita!BN18</f>
        <v>0</v>
      </c>
      <c r="KX18" s="35">
        <f t="shared" si="141"/>
        <v>0</v>
      </c>
      <c r="KY18" s="65">
        <f t="shared" si="142"/>
        <v>0</v>
      </c>
      <c r="KZ18" s="34">
        <f>+Mex!AN18</f>
        <v>0</v>
      </c>
      <c r="LA18" s="315">
        <f>+Mex!AO18</f>
        <v>0</v>
      </c>
      <c r="LB18" s="35">
        <f>+Mex!AP18</f>
        <v>0</v>
      </c>
      <c r="LC18" s="35">
        <f t="shared" si="143"/>
        <v>0</v>
      </c>
      <c r="LD18" s="65">
        <f t="shared" si="144"/>
        <v>0</v>
      </c>
      <c r="LE18" s="34">
        <f>+'Arg&amp;Braz'!O18</f>
        <v>0</v>
      </c>
      <c r="LF18" s="315">
        <f>+'Arg&amp;Braz'!P18</f>
        <v>0</v>
      </c>
      <c r="LG18" s="35">
        <f>+'Arg&amp;Braz'!Q18</f>
        <v>0</v>
      </c>
      <c r="LH18" s="35">
        <f t="shared" si="145"/>
        <v>0</v>
      </c>
      <c r="LI18" s="65">
        <f t="shared" si="146"/>
        <v>0</v>
      </c>
      <c r="LJ18" s="34">
        <f>+'Arg&amp;Braz'!AN18</f>
        <v>0</v>
      </c>
      <c r="LK18" s="315">
        <f>+'Arg&amp;Braz'!AO18</f>
        <v>0</v>
      </c>
      <c r="LL18" s="35">
        <f>+'Arg&amp;Braz'!AP18</f>
        <v>0</v>
      </c>
      <c r="LM18" s="35">
        <f t="shared" si="147"/>
        <v>0</v>
      </c>
      <c r="LN18" s="65">
        <f t="shared" si="148"/>
        <v>0</v>
      </c>
      <c r="LO18" s="34">
        <f>+Bel!BA18</f>
        <v>0</v>
      </c>
      <c r="LP18" s="315">
        <f>+Bel!BB18</f>
        <v>0</v>
      </c>
      <c r="LQ18" s="35">
        <f>+Bel!BC18</f>
        <v>0</v>
      </c>
      <c r="LR18" s="35">
        <f t="shared" si="149"/>
        <v>0</v>
      </c>
      <c r="LS18" s="65">
        <f t="shared" si="150"/>
        <v>0</v>
      </c>
      <c r="LT18" s="34">
        <f>+Ita!BQ18</f>
        <v>0</v>
      </c>
      <c r="LU18" s="315">
        <f>+Ita!BR18</f>
        <v>0</v>
      </c>
      <c r="LV18" s="35">
        <f>+Ita!BS18</f>
        <v>0</v>
      </c>
      <c r="LW18" s="35">
        <f t="shared" si="151"/>
        <v>0</v>
      </c>
      <c r="LX18" s="65">
        <f t="shared" si="152"/>
        <v>0</v>
      </c>
      <c r="LY18" s="34">
        <f>+Ita!BV18</f>
        <v>0</v>
      </c>
      <c r="LZ18" s="315">
        <f>+Ita!BW18</f>
        <v>0</v>
      </c>
      <c r="MA18" s="35">
        <f>+Ita!BX18</f>
        <v>0</v>
      </c>
      <c r="MB18" s="35">
        <f t="shared" si="153"/>
        <v>0</v>
      </c>
      <c r="MC18" s="65">
        <f t="shared" si="154"/>
        <v>0</v>
      </c>
      <c r="MD18" s="34">
        <f>+Pol!AK18</f>
        <v>0</v>
      </c>
      <c r="ME18" s="315">
        <f>+Pol!AL18</f>
        <v>0</v>
      </c>
      <c r="MF18" s="35">
        <f>+Pol!AM18</f>
        <v>0</v>
      </c>
      <c r="MG18" s="35">
        <f t="shared" si="155"/>
        <v>0</v>
      </c>
      <c r="MH18" s="65">
        <f t="shared" si="156"/>
        <v>0</v>
      </c>
      <c r="MI18" s="39">
        <f>+Rus!U18</f>
        <v>0</v>
      </c>
      <c r="MJ18" s="314">
        <f>+Rus!V18</f>
        <v>0</v>
      </c>
      <c r="MK18" s="40">
        <f>+Rus!W18</f>
        <v>0</v>
      </c>
      <c r="ML18" s="40">
        <f t="shared" si="90"/>
        <v>0</v>
      </c>
      <c r="MM18" s="41">
        <f t="shared" si="91"/>
        <v>0</v>
      </c>
      <c r="MN18" s="34">
        <f>+Mex!AS18</f>
        <v>0</v>
      </c>
      <c r="MO18" s="315">
        <f>+Mex!AT18</f>
        <v>0</v>
      </c>
      <c r="MP18" s="35">
        <f>+Mex!AU18</f>
        <v>0</v>
      </c>
      <c r="MQ18" s="35">
        <f t="shared" si="157"/>
        <v>0</v>
      </c>
      <c r="MR18" s="65">
        <f t="shared" si="158"/>
        <v>0</v>
      </c>
      <c r="MS18" s="34">
        <f>+'Arg&amp;Braz'!T18</f>
        <v>0</v>
      </c>
      <c r="MT18" s="315">
        <f>+'Arg&amp;Braz'!U18</f>
        <v>0</v>
      </c>
      <c r="MU18" s="35">
        <f>+'Arg&amp;Braz'!V18</f>
        <v>0</v>
      </c>
      <c r="MV18" s="35">
        <f t="shared" si="159"/>
        <v>0</v>
      </c>
      <c r="MW18" s="65">
        <f t="shared" si="160"/>
        <v>0</v>
      </c>
      <c r="MX18" s="34">
        <f>Bel!BF18</f>
        <v>0</v>
      </c>
      <c r="MY18" s="35">
        <f t="shared" si="161"/>
        <v>0</v>
      </c>
      <c r="MZ18" s="65">
        <f t="shared" si="92"/>
        <v>0</v>
      </c>
      <c r="NA18" s="34">
        <f>Ita!CA18</f>
        <v>0</v>
      </c>
      <c r="NB18" s="35">
        <f t="shared" si="162"/>
        <v>0</v>
      </c>
      <c r="NC18" s="65">
        <f t="shared" si="93"/>
        <v>0</v>
      </c>
    </row>
    <row r="19" spans="1:367" s="28" customFormat="1" ht="21" customHeight="1">
      <c r="A19" s="27" t="s">
        <v>89</v>
      </c>
      <c r="B19" s="67"/>
      <c r="C19" s="68">
        <f t="shared" si="94"/>
        <v>0</v>
      </c>
      <c r="D19" s="68"/>
      <c r="E19" s="68"/>
      <c r="F19" s="68"/>
      <c r="G19" s="69">
        <f t="shared" si="95"/>
        <v>0</v>
      </c>
      <c r="H19" s="70">
        <f>+Bel!A19</f>
        <v>0</v>
      </c>
      <c r="I19" s="71">
        <f>+Ita!A19</f>
        <v>0</v>
      </c>
      <c r="J19" s="71">
        <f>+Pol!A19</f>
        <v>0</v>
      </c>
      <c r="K19" s="71">
        <f>+Rus!A19</f>
        <v>0</v>
      </c>
      <c r="L19" s="71">
        <f>+'Arg&amp;Braz'!A19</f>
        <v>0</v>
      </c>
      <c r="M19" s="71">
        <f>+Mex!A19</f>
        <v>0</v>
      </c>
      <c r="N19" s="71">
        <f>+VIE!A19</f>
        <v>0</v>
      </c>
      <c r="O19" s="71">
        <f>+SIMS!A19</f>
        <v>16</v>
      </c>
      <c r="P19" s="71"/>
      <c r="Q19" s="72">
        <f>+KSC!A19</f>
        <v>0</v>
      </c>
      <c r="R19" s="146">
        <f t="shared" si="96"/>
        <v>0</v>
      </c>
      <c r="S19" s="147">
        <f t="shared" si="97"/>
        <v>0</v>
      </c>
      <c r="T19" s="148">
        <f t="shared" si="0"/>
        <v>0</v>
      </c>
      <c r="U19" s="148"/>
      <c r="V19" s="27" t="s">
        <v>89</v>
      </c>
      <c r="W19" s="34">
        <f>+Bel!C19</f>
        <v>0</v>
      </c>
      <c r="X19" s="35">
        <f>+Bel!D19</f>
        <v>0</v>
      </c>
      <c r="Y19" s="35">
        <f t="shared" si="98"/>
        <v>0</v>
      </c>
      <c r="Z19" s="65">
        <f t="shared" si="99"/>
        <v>0</v>
      </c>
      <c r="AA19" s="34">
        <f>+Ita!C19</f>
        <v>0</v>
      </c>
      <c r="AB19" s="35">
        <f>+Ita!D19</f>
        <v>0</v>
      </c>
      <c r="AC19" s="35">
        <f t="shared" si="100"/>
        <v>0</v>
      </c>
      <c r="AD19" s="65">
        <f t="shared" si="101"/>
        <v>0</v>
      </c>
      <c r="AE19" s="34">
        <f>+Pol!C19</f>
        <v>0</v>
      </c>
      <c r="AF19" s="35">
        <f>+Pol!D19</f>
        <v>0</v>
      </c>
      <c r="AG19" s="35">
        <f t="shared" si="102"/>
        <v>0</v>
      </c>
      <c r="AH19" s="65">
        <f t="shared" si="103"/>
        <v>0</v>
      </c>
      <c r="AI19" s="39">
        <f>+Mex!C19</f>
        <v>0</v>
      </c>
      <c r="AJ19" s="40">
        <f>+Mex!D19</f>
        <v>0</v>
      </c>
      <c r="AK19" s="40">
        <f t="shared" si="1"/>
        <v>0</v>
      </c>
      <c r="AL19" s="41">
        <f t="shared" si="2"/>
        <v>0</v>
      </c>
      <c r="AM19" s="273">
        <f>+SIMS!C19</f>
        <v>224</v>
      </c>
      <c r="AN19" s="282">
        <f>+SIMS!D19</f>
        <v>272</v>
      </c>
      <c r="AO19" s="274">
        <f t="shared" si="3"/>
        <v>496</v>
      </c>
      <c r="AP19" s="272">
        <f t="shared" si="104"/>
        <v>16</v>
      </c>
      <c r="AQ19" s="273">
        <f>+KSC!G19</f>
        <v>0</v>
      </c>
      <c r="AR19" s="282">
        <f>+KSC!H19</f>
        <v>0</v>
      </c>
      <c r="AS19" s="274">
        <f t="shared" si="4"/>
        <v>0</v>
      </c>
      <c r="AT19" s="272">
        <f t="shared" si="105"/>
        <v>0</v>
      </c>
      <c r="AU19" s="279">
        <f>+SIMS!G19</f>
        <v>0</v>
      </c>
      <c r="AV19" s="284">
        <f>+SIMS!H19</f>
        <v>0</v>
      </c>
      <c r="AW19" s="274">
        <f t="shared" ref="AW19:AW79" si="165">SUM(AU19:AV19)</f>
        <v>0</v>
      </c>
      <c r="AX19" s="272">
        <f t="shared" si="106"/>
        <v>0</v>
      </c>
      <c r="AY19" s="34">
        <f>+Bel!G19</f>
        <v>0</v>
      </c>
      <c r="AZ19" s="315">
        <f>+Bel!H19</f>
        <v>0</v>
      </c>
      <c r="BA19" s="35">
        <f>+Bel!I19</f>
        <v>0</v>
      </c>
      <c r="BB19" s="35">
        <f t="shared" si="107"/>
        <v>0</v>
      </c>
      <c r="BC19" s="65">
        <f t="shared" si="108"/>
        <v>0</v>
      </c>
      <c r="BD19" s="34">
        <f>+Ita!G19</f>
        <v>0</v>
      </c>
      <c r="BE19" s="315">
        <f>+Ita!H19</f>
        <v>0</v>
      </c>
      <c r="BF19" s="35">
        <f>+Ita!I19</f>
        <v>0</v>
      </c>
      <c r="BG19" s="35">
        <f t="shared" si="5"/>
        <v>0</v>
      </c>
      <c r="BH19" s="65">
        <f t="shared" si="109"/>
        <v>0</v>
      </c>
      <c r="BI19" s="34">
        <f>+Ita!AX19</f>
        <v>0</v>
      </c>
      <c r="BJ19" s="315">
        <f>+Ita!AY19</f>
        <v>0</v>
      </c>
      <c r="BK19" s="35">
        <f>+Ita!AZ19</f>
        <v>0</v>
      </c>
      <c r="BL19" s="35">
        <f t="shared" si="6"/>
        <v>0</v>
      </c>
      <c r="BM19" s="65">
        <f t="shared" si="110"/>
        <v>0</v>
      </c>
      <c r="BN19" s="34">
        <f>+Pol!G19</f>
        <v>0</v>
      </c>
      <c r="BO19" s="315">
        <f>+Pol!H19</f>
        <v>0</v>
      </c>
      <c r="BP19" s="35">
        <f>+Pol!I19</f>
        <v>0</v>
      </c>
      <c r="BQ19" s="35">
        <f t="shared" si="7"/>
        <v>0</v>
      </c>
      <c r="BR19" s="65">
        <f>BQ19/7.8/2</f>
        <v>0</v>
      </c>
      <c r="BS19" s="39">
        <f>+Mex!G19</f>
        <v>0</v>
      </c>
      <c r="BT19" s="314">
        <f>+Mex!H19</f>
        <v>0</v>
      </c>
      <c r="BU19" s="40">
        <f>+Mex!I19</f>
        <v>0</v>
      </c>
      <c r="BV19" s="40">
        <f t="shared" si="112"/>
        <v>0</v>
      </c>
      <c r="BW19" s="41">
        <f t="shared" si="113"/>
        <v>0</v>
      </c>
      <c r="BX19" s="39">
        <f>+VIE!C19</f>
        <v>0</v>
      </c>
      <c r="BY19" s="314">
        <f>+VIE!D19</f>
        <v>0</v>
      </c>
      <c r="BZ19" s="40">
        <f t="shared" si="8"/>
        <v>0</v>
      </c>
      <c r="CA19" s="41">
        <f t="shared" si="114"/>
        <v>0</v>
      </c>
      <c r="CB19" s="39">
        <f>+SIMS!AC19</f>
        <v>0</v>
      </c>
      <c r="CC19" s="314">
        <f>+SIMS!AD19</f>
        <v>0</v>
      </c>
      <c r="CD19" s="40">
        <f>+SIMS!AE19</f>
        <v>0</v>
      </c>
      <c r="CE19" s="40">
        <f t="shared" si="9"/>
        <v>0</v>
      </c>
      <c r="CF19" s="41">
        <f t="shared" si="115"/>
        <v>0</v>
      </c>
      <c r="CG19" s="34">
        <f>+Bel!L19</f>
        <v>0</v>
      </c>
      <c r="CH19" s="35">
        <f>+Bel!M19</f>
        <v>0</v>
      </c>
      <c r="CI19" s="35">
        <f t="shared" si="10"/>
        <v>0</v>
      </c>
      <c r="CJ19" s="65">
        <f t="shared" si="11"/>
        <v>0</v>
      </c>
      <c r="CK19" s="34">
        <f>+Ita!L19</f>
        <v>0</v>
      </c>
      <c r="CL19" s="35">
        <f>+Ita!M19</f>
        <v>0</v>
      </c>
      <c r="CM19" s="35">
        <f t="shared" si="12"/>
        <v>0</v>
      </c>
      <c r="CN19" s="65">
        <f t="shared" si="13"/>
        <v>0</v>
      </c>
      <c r="CO19" s="39">
        <f>+Mex!L19</f>
        <v>0</v>
      </c>
      <c r="CP19" s="40">
        <f>+Mex!M19</f>
        <v>0</v>
      </c>
      <c r="CQ19" s="40">
        <f t="shared" si="14"/>
        <v>0</v>
      </c>
      <c r="CR19" s="41">
        <f t="shared" si="15"/>
        <v>0</v>
      </c>
      <c r="CS19" s="39">
        <f>+SIMS!Y19</f>
        <v>0</v>
      </c>
      <c r="CT19" s="40">
        <f>+SIMS!Z19</f>
        <v>0</v>
      </c>
      <c r="CU19" s="40">
        <f t="shared" si="16"/>
        <v>0</v>
      </c>
      <c r="CV19" s="41">
        <f t="shared" si="116"/>
        <v>0</v>
      </c>
      <c r="CW19" s="39">
        <f>+VIE!M19</f>
        <v>0</v>
      </c>
      <c r="CX19" s="40">
        <f>+VIE!N19</f>
        <v>0</v>
      </c>
      <c r="CY19" s="40">
        <f t="shared" si="17"/>
        <v>0</v>
      </c>
      <c r="CZ19" s="43">
        <f t="shared" si="117"/>
        <v>0</v>
      </c>
      <c r="DA19" s="34">
        <f>+Ita!BC19</f>
        <v>0</v>
      </c>
      <c r="DB19" s="35">
        <f t="shared" si="118"/>
        <v>0</v>
      </c>
      <c r="DC19" s="65">
        <f t="shared" si="18"/>
        <v>0</v>
      </c>
      <c r="DD19" s="34">
        <f>+Bel!P19</f>
        <v>0</v>
      </c>
      <c r="DE19" s="35">
        <f t="shared" si="119"/>
        <v>0</v>
      </c>
      <c r="DF19" s="65">
        <f t="shared" si="19"/>
        <v>0</v>
      </c>
      <c r="DG19" s="34">
        <f>+Ita!P19</f>
        <v>0</v>
      </c>
      <c r="DH19" s="35">
        <f t="shared" si="120"/>
        <v>0</v>
      </c>
      <c r="DI19" s="65">
        <f t="shared" si="20"/>
        <v>0</v>
      </c>
      <c r="DJ19" s="34">
        <f>+Pol!L19</f>
        <v>0</v>
      </c>
      <c r="DK19" s="35">
        <f t="shared" si="121"/>
        <v>0</v>
      </c>
      <c r="DL19" s="65">
        <f t="shared" si="21"/>
        <v>0</v>
      </c>
      <c r="DM19" s="362">
        <f>+Rus!C19</f>
        <v>0</v>
      </c>
      <c r="DN19" s="363">
        <f t="shared" si="22"/>
        <v>0</v>
      </c>
      <c r="DO19" s="364">
        <f t="shared" si="23"/>
        <v>0</v>
      </c>
      <c r="DP19" s="34">
        <f>+Bel!S19</f>
        <v>0</v>
      </c>
      <c r="DQ19" s="35">
        <f>+Bel!T19</f>
        <v>0</v>
      </c>
      <c r="DR19" s="35">
        <f>+Bel!U19</f>
        <v>0</v>
      </c>
      <c r="DS19" s="35">
        <f>+Bel!V19</f>
        <v>0</v>
      </c>
      <c r="DT19" s="35">
        <f t="shared" si="24"/>
        <v>0</v>
      </c>
      <c r="DU19" s="65">
        <f t="shared" si="25"/>
        <v>0</v>
      </c>
      <c r="DV19" s="34">
        <f>+Ita!S19</f>
        <v>0</v>
      </c>
      <c r="DW19" s="35">
        <f>+Ita!T19</f>
        <v>0</v>
      </c>
      <c r="DX19" s="35">
        <f>+Ita!U19</f>
        <v>0</v>
      </c>
      <c r="DY19" s="35">
        <f>+Ita!V19</f>
        <v>0</v>
      </c>
      <c r="DZ19" s="35">
        <f t="shared" si="26"/>
        <v>0</v>
      </c>
      <c r="EA19" s="65">
        <f t="shared" si="27"/>
        <v>0</v>
      </c>
      <c r="EB19" s="34">
        <f>+Pol!O19</f>
        <v>0</v>
      </c>
      <c r="EC19" s="35">
        <f>+Pol!P19</f>
        <v>0</v>
      </c>
      <c r="ED19" s="35">
        <f>+Pol!Q19</f>
        <v>0</v>
      </c>
      <c r="EE19" s="35">
        <f>+Pol!R19</f>
        <v>0</v>
      </c>
      <c r="EF19" s="35">
        <f t="shared" si="28"/>
        <v>0</v>
      </c>
      <c r="EG19" s="65">
        <f t="shared" si="29"/>
        <v>0</v>
      </c>
      <c r="EH19" s="39">
        <f>+Rus!J19</f>
        <v>0</v>
      </c>
      <c r="EI19" s="40">
        <f>+Rus!K19</f>
        <v>0</v>
      </c>
      <c r="EJ19" s="40">
        <f>+Rus!L19</f>
        <v>0</v>
      </c>
      <c r="EK19" s="40">
        <f>+Rus!M19</f>
        <v>0</v>
      </c>
      <c r="EL19" s="40">
        <f t="shared" si="122"/>
        <v>0</v>
      </c>
      <c r="EM19" s="41">
        <f t="shared" si="30"/>
        <v>0</v>
      </c>
      <c r="EN19" s="39">
        <f>+Mex!AE19</f>
        <v>0</v>
      </c>
      <c r="EO19" s="40">
        <f>+Mex!AF19</f>
        <v>0</v>
      </c>
      <c r="EP19" s="40">
        <f>+Mex!AG19</f>
        <v>0</v>
      </c>
      <c r="EQ19" s="40">
        <f>+Mex!AH19</f>
        <v>0</v>
      </c>
      <c r="ER19" s="40">
        <f t="shared" si="123"/>
        <v>0</v>
      </c>
      <c r="ES19" s="41">
        <f t="shared" si="31"/>
        <v>0</v>
      </c>
      <c r="ET19" s="39">
        <f>+VIE!G19</f>
        <v>0</v>
      </c>
      <c r="EU19" s="40">
        <f>+VIE!H19</f>
        <v>0</v>
      </c>
      <c r="EV19" s="40">
        <f>+VIE!I19</f>
        <v>0</v>
      </c>
      <c r="EW19" s="40">
        <f>+VIE!J19</f>
        <v>0</v>
      </c>
      <c r="EX19" s="40">
        <f t="shared" si="32"/>
        <v>0</v>
      </c>
      <c r="EY19" s="41">
        <f t="shared" si="124"/>
        <v>0</v>
      </c>
      <c r="EZ19" s="34">
        <f>+Bel!Y19</f>
        <v>0</v>
      </c>
      <c r="FA19" s="35">
        <f>+Bel!Z19</f>
        <v>0</v>
      </c>
      <c r="FB19" s="35">
        <f t="shared" si="33"/>
        <v>0</v>
      </c>
      <c r="FC19" s="65">
        <f t="shared" si="34"/>
        <v>0</v>
      </c>
      <c r="FD19" s="34">
        <f>+Ita!Y19</f>
        <v>0</v>
      </c>
      <c r="FE19" s="35">
        <f>+Ita!Z19</f>
        <v>0</v>
      </c>
      <c r="FF19" s="35">
        <f t="shared" si="35"/>
        <v>0</v>
      </c>
      <c r="FG19" s="65">
        <f t="shared" si="36"/>
        <v>0</v>
      </c>
      <c r="FH19" s="34">
        <f>+Pol!U19</f>
        <v>0</v>
      </c>
      <c r="FI19" s="35">
        <f>+Pol!V19</f>
        <v>0</v>
      </c>
      <c r="FJ19" s="35">
        <f t="shared" si="37"/>
        <v>0</v>
      </c>
      <c r="FK19" s="65">
        <f t="shared" si="38"/>
        <v>0</v>
      </c>
      <c r="FL19" s="39">
        <f>+Rus!F19</f>
        <v>0</v>
      </c>
      <c r="FM19" s="40">
        <f>+Rus!G19</f>
        <v>0</v>
      </c>
      <c r="FN19" s="40">
        <f t="shared" si="39"/>
        <v>0</v>
      </c>
      <c r="FO19" s="41">
        <f t="shared" si="40"/>
        <v>0</v>
      </c>
      <c r="FP19" s="39">
        <f>+SIMS!O19</f>
        <v>0</v>
      </c>
      <c r="FQ19" s="40">
        <f>+SIMS!P19</f>
        <v>0</v>
      </c>
      <c r="FR19" s="40">
        <f t="shared" si="41"/>
        <v>0</v>
      </c>
      <c r="FS19" s="41">
        <f t="shared" si="125"/>
        <v>0</v>
      </c>
      <c r="FT19" s="34">
        <f>+Bel!AC19</f>
        <v>0</v>
      </c>
      <c r="FU19" s="35">
        <f>+Bel!AD19</f>
        <v>0</v>
      </c>
      <c r="FV19" s="35">
        <f>+Bel!AE19</f>
        <v>0</v>
      </c>
      <c r="FW19" s="35">
        <f>+Bel!AF19</f>
        <v>0</v>
      </c>
      <c r="FX19" s="35">
        <f t="shared" si="42"/>
        <v>0</v>
      </c>
      <c r="FY19" s="65">
        <f t="shared" si="43"/>
        <v>0</v>
      </c>
      <c r="FZ19" s="34">
        <f>+Ita!AC19</f>
        <v>0</v>
      </c>
      <c r="GA19" s="35">
        <f>+Ita!AD19</f>
        <v>0</v>
      </c>
      <c r="GB19" s="35">
        <f>+Ita!AE19</f>
        <v>0</v>
      </c>
      <c r="GC19" s="35">
        <f>+Ita!AF19</f>
        <v>0</v>
      </c>
      <c r="GD19" s="35">
        <f t="shared" si="44"/>
        <v>0</v>
      </c>
      <c r="GE19" s="65">
        <f t="shared" si="45"/>
        <v>0</v>
      </c>
      <c r="GF19" s="34">
        <f>+Pol!Y19</f>
        <v>0</v>
      </c>
      <c r="GG19" s="35">
        <f>+Pol!Z19</f>
        <v>0</v>
      </c>
      <c r="GH19" s="35">
        <f>+Pol!AA19</f>
        <v>0</v>
      </c>
      <c r="GI19" s="35">
        <f>+Pol!AB19</f>
        <v>0</v>
      </c>
      <c r="GJ19" s="35">
        <f t="shared" si="46"/>
        <v>0</v>
      </c>
      <c r="GK19" s="65">
        <f t="shared" si="47"/>
        <v>0</v>
      </c>
      <c r="GL19" s="39">
        <f>+SIMS!S19</f>
        <v>0</v>
      </c>
      <c r="GM19" s="40">
        <f>+SIMS!T19</f>
        <v>0</v>
      </c>
      <c r="GN19" s="40">
        <f>+SIMS!U19</f>
        <v>0</v>
      </c>
      <c r="GO19" s="40">
        <f>+SIMS!V19</f>
        <v>0</v>
      </c>
      <c r="GP19" s="40">
        <f t="shared" si="48"/>
        <v>0</v>
      </c>
      <c r="GQ19" s="41">
        <f t="shared" si="126"/>
        <v>0</v>
      </c>
      <c r="GR19" s="279">
        <f>+KSC!C19</f>
        <v>0</v>
      </c>
      <c r="GS19" s="284">
        <f>+KSC!D19</f>
        <v>0</v>
      </c>
      <c r="GT19" s="274">
        <f t="shared" si="49"/>
        <v>0</v>
      </c>
      <c r="GU19" s="272">
        <f t="shared" si="127"/>
        <v>0</v>
      </c>
      <c r="GV19" s="34">
        <f>+Bel!AI19</f>
        <v>0</v>
      </c>
      <c r="GW19" s="35">
        <f t="shared" si="128"/>
        <v>0</v>
      </c>
      <c r="GX19" s="65">
        <f t="shared" si="50"/>
        <v>0</v>
      </c>
      <c r="GY19" s="34">
        <f>+Ita!AI19</f>
        <v>0</v>
      </c>
      <c r="GZ19" s="35">
        <f t="shared" si="129"/>
        <v>0</v>
      </c>
      <c r="HA19" s="65">
        <f t="shared" si="51"/>
        <v>0</v>
      </c>
      <c r="HB19" s="34">
        <f>+Ita!BF19</f>
        <v>0</v>
      </c>
      <c r="HC19" s="35">
        <f t="shared" si="130"/>
        <v>0</v>
      </c>
      <c r="HD19" s="65">
        <f t="shared" si="52"/>
        <v>0</v>
      </c>
      <c r="HE19" s="34">
        <f>+Pol!AE19</f>
        <v>0</v>
      </c>
      <c r="HF19" s="35">
        <f t="shared" si="131"/>
        <v>0</v>
      </c>
      <c r="HG19" s="65">
        <f t="shared" si="53"/>
        <v>0</v>
      </c>
      <c r="HH19" s="62">
        <f>+Mex!P19</f>
        <v>0</v>
      </c>
      <c r="HI19" s="63">
        <f t="shared" si="132"/>
        <v>0</v>
      </c>
      <c r="HJ19" s="64">
        <f t="shared" si="54"/>
        <v>0</v>
      </c>
      <c r="HK19" s="407">
        <f>+SIMS!K19</f>
        <v>0</v>
      </c>
      <c r="HL19" s="408">
        <f>+SIMS!L19</f>
        <v>0</v>
      </c>
      <c r="HM19" s="405">
        <f t="shared" ref="HM19:HM78" si="166">SUM(HK19:HL19)</f>
        <v>0</v>
      </c>
      <c r="HN19" s="406">
        <f t="shared" si="133"/>
        <v>0</v>
      </c>
      <c r="HO19" s="475">
        <f>+Bel!AL19</f>
        <v>0</v>
      </c>
      <c r="HP19" s="476">
        <f>+Bel!AM19</f>
        <v>0</v>
      </c>
      <c r="HQ19" s="476">
        <f t="shared" si="134"/>
        <v>0</v>
      </c>
      <c r="HR19" s="477">
        <f t="shared" si="55"/>
        <v>0</v>
      </c>
      <c r="HS19" s="475">
        <f>+Ita!AL19</f>
        <v>0</v>
      </c>
      <c r="HT19" s="476">
        <f>+Ita!AM19</f>
        <v>0</v>
      </c>
      <c r="HU19" s="476">
        <f t="shared" si="56"/>
        <v>0</v>
      </c>
      <c r="HV19" s="477">
        <f t="shared" si="57"/>
        <v>0</v>
      </c>
      <c r="HW19" s="39">
        <f>+Mex!S19</f>
        <v>0</v>
      </c>
      <c r="HX19" s="40">
        <f>+Mex!T19</f>
        <v>0</v>
      </c>
      <c r="HY19" s="40">
        <f t="shared" si="58"/>
        <v>0</v>
      </c>
      <c r="HZ19" s="41">
        <f t="shared" si="59"/>
        <v>0</v>
      </c>
      <c r="IA19" s="463">
        <f>+'Arg&amp;Braz'!C19</f>
        <v>0</v>
      </c>
      <c r="IB19" s="464">
        <f>+'Arg&amp;Braz'!D19</f>
        <v>0</v>
      </c>
      <c r="IC19" s="464">
        <f t="shared" si="60"/>
        <v>0</v>
      </c>
      <c r="ID19" s="465">
        <f t="shared" si="61"/>
        <v>0</v>
      </c>
      <c r="IE19" s="466">
        <f>+'Arg&amp;Braz'!Y19</f>
        <v>0</v>
      </c>
      <c r="IF19" s="467">
        <f>+'Arg&amp;Braz'!Z19</f>
        <v>0</v>
      </c>
      <c r="IG19" s="467">
        <f t="shared" si="62"/>
        <v>0</v>
      </c>
      <c r="IH19" s="468">
        <f t="shared" si="63"/>
        <v>0</v>
      </c>
      <c r="II19" s="475">
        <f>+Bel!AP19</f>
        <v>0</v>
      </c>
      <c r="IJ19" s="476">
        <f>+Bel!AQ19</f>
        <v>0</v>
      </c>
      <c r="IK19" s="476">
        <f t="shared" si="64"/>
        <v>0</v>
      </c>
      <c r="IL19" s="477">
        <f t="shared" si="65"/>
        <v>0</v>
      </c>
      <c r="IM19" s="475">
        <f>+Ita!AP19</f>
        <v>0</v>
      </c>
      <c r="IN19" s="476">
        <f>+Ita!AQ19</f>
        <v>0</v>
      </c>
      <c r="IO19" s="476">
        <f t="shared" si="66"/>
        <v>0</v>
      </c>
      <c r="IP19" s="477">
        <f t="shared" si="67"/>
        <v>0</v>
      </c>
      <c r="IQ19" s="39">
        <f>+Mex!W19</f>
        <v>0</v>
      </c>
      <c r="IR19" s="40">
        <f>+Mex!X19</f>
        <v>0</v>
      </c>
      <c r="IS19" s="40">
        <f t="shared" si="68"/>
        <v>0</v>
      </c>
      <c r="IT19" s="41">
        <f t="shared" si="69"/>
        <v>0</v>
      </c>
      <c r="IU19" s="463">
        <f>+'Arg&amp;Braz'!G19</f>
        <v>0</v>
      </c>
      <c r="IV19" s="464">
        <f>+'Arg&amp;Braz'!H19</f>
        <v>0</v>
      </c>
      <c r="IW19" s="464">
        <f t="shared" si="70"/>
        <v>0</v>
      </c>
      <c r="IX19" s="465">
        <f t="shared" si="71"/>
        <v>0</v>
      </c>
      <c r="IY19" s="466">
        <f>+'Arg&amp;Braz'!AC19</f>
        <v>0</v>
      </c>
      <c r="IZ19" s="467">
        <f>+'Arg&amp;Braz'!AD19</f>
        <v>0</v>
      </c>
      <c r="JA19" s="467">
        <f t="shared" si="72"/>
        <v>0</v>
      </c>
      <c r="JB19" s="468">
        <f t="shared" si="163"/>
        <v>0</v>
      </c>
      <c r="JC19" s="475">
        <f>+Bel!AT19</f>
        <v>0</v>
      </c>
      <c r="JD19" s="476">
        <f>+Bel!AU19</f>
        <v>0</v>
      </c>
      <c r="JE19" s="476">
        <f t="shared" si="73"/>
        <v>0</v>
      </c>
      <c r="JF19" s="477">
        <f t="shared" si="74"/>
        <v>0</v>
      </c>
      <c r="JG19" s="475">
        <f>+Ita!AT19</f>
        <v>0</v>
      </c>
      <c r="JH19" s="476">
        <f>+Ita!AU19</f>
        <v>0</v>
      </c>
      <c r="JI19" s="476">
        <f t="shared" si="75"/>
        <v>0</v>
      </c>
      <c r="JJ19" s="477">
        <f t="shared" si="76"/>
        <v>0</v>
      </c>
      <c r="JK19" s="39">
        <f>+Mex!AA19</f>
        <v>0</v>
      </c>
      <c r="JL19" s="40">
        <f>+Mex!AB19</f>
        <v>0</v>
      </c>
      <c r="JM19" s="40">
        <f t="shared" si="77"/>
        <v>0</v>
      </c>
      <c r="JN19" s="41">
        <f t="shared" si="78"/>
        <v>0</v>
      </c>
      <c r="JO19" s="463">
        <f>+'Arg&amp;Braz'!K19</f>
        <v>0</v>
      </c>
      <c r="JP19" s="464">
        <f>+'Arg&amp;Braz'!L19</f>
        <v>0</v>
      </c>
      <c r="JQ19" s="464">
        <f t="shared" si="79"/>
        <v>0</v>
      </c>
      <c r="JR19" s="465">
        <f t="shared" si="80"/>
        <v>0</v>
      </c>
      <c r="JS19" s="466">
        <f>+'Arg&amp;Braz'!AG19</f>
        <v>0</v>
      </c>
      <c r="JT19" s="467">
        <f>+'Arg&amp;Braz'!AH19</f>
        <v>0</v>
      </c>
      <c r="JU19" s="467">
        <f t="shared" si="81"/>
        <v>0</v>
      </c>
      <c r="JV19" s="468">
        <f t="shared" si="164"/>
        <v>0</v>
      </c>
      <c r="JW19" s="279">
        <f>+KSC!K19</f>
        <v>0</v>
      </c>
      <c r="JX19" s="284">
        <f>+KSC!L19</f>
        <v>0</v>
      </c>
      <c r="JY19" s="274">
        <f t="shared" si="82"/>
        <v>0</v>
      </c>
      <c r="JZ19" s="272">
        <f t="shared" si="135"/>
        <v>0</v>
      </c>
      <c r="KA19" s="39">
        <f>+Rus!P19</f>
        <v>0</v>
      </c>
      <c r="KB19" s="314">
        <f>+Rus!Q19</f>
        <v>0</v>
      </c>
      <c r="KC19" s="40">
        <f>+Rus!R19</f>
        <v>0</v>
      </c>
      <c r="KD19" s="40">
        <f t="shared" si="83"/>
        <v>0</v>
      </c>
      <c r="KE19" s="41">
        <f t="shared" si="84"/>
        <v>0</v>
      </c>
      <c r="KF19" s="34">
        <f>+Bel!AX19</f>
        <v>0</v>
      </c>
      <c r="KG19" s="35">
        <f t="shared" si="136"/>
        <v>0</v>
      </c>
      <c r="KH19" s="65">
        <f t="shared" si="85"/>
        <v>0</v>
      </c>
      <c r="KI19" s="34">
        <f>+Ita!BI19</f>
        <v>0</v>
      </c>
      <c r="KJ19" s="35">
        <f t="shared" si="137"/>
        <v>0</v>
      </c>
      <c r="KK19" s="65">
        <f t="shared" si="86"/>
        <v>0</v>
      </c>
      <c r="KL19" s="34">
        <f>+Pol!AH19</f>
        <v>0</v>
      </c>
      <c r="KM19" s="35">
        <f t="shared" si="138"/>
        <v>0</v>
      </c>
      <c r="KN19" s="65">
        <f t="shared" si="87"/>
        <v>0</v>
      </c>
      <c r="KO19" s="34">
        <f>+Mex!AK19</f>
        <v>0</v>
      </c>
      <c r="KP19" s="35">
        <f t="shared" si="139"/>
        <v>0</v>
      </c>
      <c r="KQ19" s="65">
        <f t="shared" si="88"/>
        <v>0</v>
      </c>
      <c r="KR19" s="34">
        <f>+'Arg&amp;Braz'!AK19</f>
        <v>0</v>
      </c>
      <c r="KS19" s="35">
        <f t="shared" si="140"/>
        <v>0</v>
      </c>
      <c r="KT19" s="65">
        <f t="shared" si="89"/>
        <v>0</v>
      </c>
      <c r="KU19" s="34">
        <f>+Ita!BL19</f>
        <v>0</v>
      </c>
      <c r="KV19" s="315">
        <f>+Ita!BM19</f>
        <v>0</v>
      </c>
      <c r="KW19" s="35">
        <f>+Ita!BN19</f>
        <v>0</v>
      </c>
      <c r="KX19" s="35">
        <f t="shared" si="141"/>
        <v>0</v>
      </c>
      <c r="KY19" s="65">
        <f t="shared" si="142"/>
        <v>0</v>
      </c>
      <c r="KZ19" s="34">
        <f>+Mex!AN19</f>
        <v>0</v>
      </c>
      <c r="LA19" s="315">
        <f>+Mex!AO19</f>
        <v>0</v>
      </c>
      <c r="LB19" s="35">
        <f>+Mex!AP19</f>
        <v>0</v>
      </c>
      <c r="LC19" s="35">
        <f t="shared" si="143"/>
        <v>0</v>
      </c>
      <c r="LD19" s="65">
        <f t="shared" si="144"/>
        <v>0</v>
      </c>
      <c r="LE19" s="34">
        <f>+'Arg&amp;Braz'!O19</f>
        <v>0</v>
      </c>
      <c r="LF19" s="315">
        <f>+'Arg&amp;Braz'!P19</f>
        <v>0</v>
      </c>
      <c r="LG19" s="35">
        <f>+'Arg&amp;Braz'!Q19</f>
        <v>0</v>
      </c>
      <c r="LH19" s="35">
        <f t="shared" si="145"/>
        <v>0</v>
      </c>
      <c r="LI19" s="65">
        <f t="shared" si="146"/>
        <v>0</v>
      </c>
      <c r="LJ19" s="34">
        <f>+'Arg&amp;Braz'!AN19</f>
        <v>0</v>
      </c>
      <c r="LK19" s="315">
        <f>+'Arg&amp;Braz'!AO19</f>
        <v>0</v>
      </c>
      <c r="LL19" s="35">
        <f>+'Arg&amp;Braz'!AP19</f>
        <v>0</v>
      </c>
      <c r="LM19" s="35">
        <f t="shared" si="147"/>
        <v>0</v>
      </c>
      <c r="LN19" s="65">
        <f t="shared" si="148"/>
        <v>0</v>
      </c>
      <c r="LO19" s="34">
        <f>+Bel!BA19</f>
        <v>0</v>
      </c>
      <c r="LP19" s="315">
        <f>+Bel!BB19</f>
        <v>0</v>
      </c>
      <c r="LQ19" s="35">
        <f>+Bel!BC19</f>
        <v>0</v>
      </c>
      <c r="LR19" s="35">
        <f t="shared" si="149"/>
        <v>0</v>
      </c>
      <c r="LS19" s="65">
        <f t="shared" si="150"/>
        <v>0</v>
      </c>
      <c r="LT19" s="34">
        <f>+Ita!BQ19</f>
        <v>0</v>
      </c>
      <c r="LU19" s="315">
        <f>+Ita!BR19</f>
        <v>0</v>
      </c>
      <c r="LV19" s="35">
        <f>+Ita!BS19</f>
        <v>0</v>
      </c>
      <c r="LW19" s="35">
        <f t="shared" si="151"/>
        <v>0</v>
      </c>
      <c r="LX19" s="65">
        <f t="shared" si="152"/>
        <v>0</v>
      </c>
      <c r="LY19" s="34">
        <f>+Ita!BV19</f>
        <v>0</v>
      </c>
      <c r="LZ19" s="315">
        <f>+Ita!BW19</f>
        <v>0</v>
      </c>
      <c r="MA19" s="35">
        <f>+Ita!BX19</f>
        <v>0</v>
      </c>
      <c r="MB19" s="35">
        <f t="shared" si="153"/>
        <v>0</v>
      </c>
      <c r="MC19" s="65">
        <f t="shared" si="154"/>
        <v>0</v>
      </c>
      <c r="MD19" s="34">
        <f>+Pol!AK19</f>
        <v>0</v>
      </c>
      <c r="ME19" s="315">
        <f>+Pol!AL19</f>
        <v>0</v>
      </c>
      <c r="MF19" s="35">
        <f>+Pol!AM19</f>
        <v>0</v>
      </c>
      <c r="MG19" s="35">
        <f t="shared" si="155"/>
        <v>0</v>
      </c>
      <c r="MH19" s="65">
        <f t="shared" si="156"/>
        <v>0</v>
      </c>
      <c r="MI19" s="39">
        <f>+Rus!U19</f>
        <v>0</v>
      </c>
      <c r="MJ19" s="314">
        <f>+Rus!V19</f>
        <v>0</v>
      </c>
      <c r="MK19" s="40">
        <f>+Rus!W19</f>
        <v>0</v>
      </c>
      <c r="ML19" s="40">
        <f t="shared" si="90"/>
        <v>0</v>
      </c>
      <c r="MM19" s="41">
        <f t="shared" si="91"/>
        <v>0</v>
      </c>
      <c r="MN19" s="34">
        <f>+Mex!AS19</f>
        <v>0</v>
      </c>
      <c r="MO19" s="315">
        <f>+Mex!AT19</f>
        <v>0</v>
      </c>
      <c r="MP19" s="35">
        <f>+Mex!AU19</f>
        <v>0</v>
      </c>
      <c r="MQ19" s="35">
        <f t="shared" si="157"/>
        <v>0</v>
      </c>
      <c r="MR19" s="65">
        <f t="shared" si="158"/>
        <v>0</v>
      </c>
      <c r="MS19" s="34">
        <f>+'Arg&amp;Braz'!T19</f>
        <v>0</v>
      </c>
      <c r="MT19" s="315">
        <f>+'Arg&amp;Braz'!U19</f>
        <v>0</v>
      </c>
      <c r="MU19" s="35">
        <f>+'Arg&amp;Braz'!V19</f>
        <v>0</v>
      </c>
      <c r="MV19" s="35">
        <f t="shared" si="159"/>
        <v>0</v>
      </c>
      <c r="MW19" s="65">
        <f t="shared" si="160"/>
        <v>0</v>
      </c>
      <c r="MX19" s="34">
        <f>Bel!BF19</f>
        <v>0</v>
      </c>
      <c r="MY19" s="35">
        <f t="shared" si="161"/>
        <v>0</v>
      </c>
      <c r="MZ19" s="65">
        <f t="shared" si="92"/>
        <v>0</v>
      </c>
      <c r="NA19" s="34">
        <f>Ita!CA19</f>
        <v>0</v>
      </c>
      <c r="NB19" s="35">
        <f t="shared" si="162"/>
        <v>0</v>
      </c>
      <c r="NC19" s="65">
        <f t="shared" si="93"/>
        <v>0</v>
      </c>
    </row>
    <row r="20" spans="1:367" s="28" customFormat="1" ht="21" customHeight="1">
      <c r="A20" s="27" t="s">
        <v>90</v>
      </c>
      <c r="B20" s="67"/>
      <c r="C20" s="68">
        <f t="shared" si="94"/>
        <v>0</v>
      </c>
      <c r="D20" s="68"/>
      <c r="E20" s="68"/>
      <c r="F20" s="68"/>
      <c r="G20" s="69">
        <f>SUM(B20:D20)</f>
        <v>0</v>
      </c>
      <c r="H20" s="70">
        <f>+Bel!A20</f>
        <v>0</v>
      </c>
      <c r="I20" s="71">
        <f>+Ita!A20</f>
        <v>0</v>
      </c>
      <c r="J20" s="71">
        <f>+Pol!A20</f>
        <v>0</v>
      </c>
      <c r="K20" s="71">
        <f>+Rus!A20</f>
        <v>0</v>
      </c>
      <c r="L20" s="71">
        <f>+'Arg&amp;Braz'!A20</f>
        <v>0</v>
      </c>
      <c r="M20" s="71">
        <f>+Mex!A20</f>
        <v>0</v>
      </c>
      <c r="N20" s="71">
        <f>+VIE!A20</f>
        <v>0</v>
      </c>
      <c r="O20" s="71">
        <f>+SIMS!A20</f>
        <v>46</v>
      </c>
      <c r="P20" s="71"/>
      <c r="Q20" s="72">
        <f>+KSC!A20</f>
        <v>0</v>
      </c>
      <c r="R20" s="146">
        <f t="shared" si="96"/>
        <v>0</v>
      </c>
      <c r="S20" s="147">
        <f t="shared" si="97"/>
        <v>0</v>
      </c>
      <c r="T20" s="148">
        <f t="shared" si="0"/>
        <v>0</v>
      </c>
      <c r="U20" s="148"/>
      <c r="V20" s="27" t="s">
        <v>90</v>
      </c>
      <c r="W20" s="34">
        <f>+Bel!C20</f>
        <v>0</v>
      </c>
      <c r="X20" s="35">
        <f>+Bel!D20</f>
        <v>0</v>
      </c>
      <c r="Y20" s="35">
        <f t="shared" si="98"/>
        <v>0</v>
      </c>
      <c r="Z20" s="65">
        <f t="shared" si="99"/>
        <v>0</v>
      </c>
      <c r="AA20" s="34">
        <f>+Ita!C20</f>
        <v>0</v>
      </c>
      <c r="AB20" s="35">
        <f>+Ita!D20</f>
        <v>0</v>
      </c>
      <c r="AC20" s="35">
        <f t="shared" si="100"/>
        <v>0</v>
      </c>
      <c r="AD20" s="65">
        <f t="shared" si="101"/>
        <v>0</v>
      </c>
      <c r="AE20" s="34">
        <f>+Pol!C20</f>
        <v>0</v>
      </c>
      <c r="AF20" s="35">
        <f>+Pol!D20</f>
        <v>0</v>
      </c>
      <c r="AG20" s="35">
        <f t="shared" si="102"/>
        <v>0</v>
      </c>
      <c r="AH20" s="65">
        <f t="shared" si="103"/>
        <v>0</v>
      </c>
      <c r="AI20" s="39">
        <f>+Mex!C20</f>
        <v>0</v>
      </c>
      <c r="AJ20" s="40">
        <f>+Mex!D20</f>
        <v>0</v>
      </c>
      <c r="AK20" s="40">
        <f t="shared" si="1"/>
        <v>0</v>
      </c>
      <c r="AL20" s="41">
        <f t="shared" si="2"/>
        <v>0</v>
      </c>
      <c r="AM20" s="273">
        <f>+SIMS!C20</f>
        <v>700</v>
      </c>
      <c r="AN20" s="282">
        <f>+SIMS!D20</f>
        <v>714</v>
      </c>
      <c r="AO20" s="274">
        <f t="shared" si="3"/>
        <v>1414</v>
      </c>
      <c r="AP20" s="272">
        <f t="shared" si="104"/>
        <v>46</v>
      </c>
      <c r="AQ20" s="273">
        <f>+KSC!G20</f>
        <v>0</v>
      </c>
      <c r="AR20" s="282">
        <f>+KSC!H20</f>
        <v>0</v>
      </c>
      <c r="AS20" s="274">
        <f t="shared" si="4"/>
        <v>0</v>
      </c>
      <c r="AT20" s="272">
        <f t="shared" si="105"/>
        <v>0</v>
      </c>
      <c r="AU20" s="280">
        <f>+SIMS!G20</f>
        <v>0</v>
      </c>
      <c r="AV20" s="283">
        <f>+SIMS!H20</f>
        <v>0</v>
      </c>
      <c r="AW20" s="274">
        <f t="shared" si="165"/>
        <v>0</v>
      </c>
      <c r="AX20" s="272">
        <f t="shared" si="106"/>
        <v>0</v>
      </c>
      <c r="AY20" s="34">
        <f>+Bel!G20</f>
        <v>0</v>
      </c>
      <c r="AZ20" s="315">
        <f>+Bel!H20</f>
        <v>0</v>
      </c>
      <c r="BA20" s="35">
        <f>+Bel!I20</f>
        <v>0</v>
      </c>
      <c r="BB20" s="35">
        <f t="shared" si="107"/>
        <v>0</v>
      </c>
      <c r="BC20" s="65">
        <f t="shared" si="108"/>
        <v>0</v>
      </c>
      <c r="BD20" s="34">
        <f>+Ita!G20</f>
        <v>0</v>
      </c>
      <c r="BE20" s="315">
        <f>+Ita!H20</f>
        <v>0</v>
      </c>
      <c r="BF20" s="35">
        <f>+Ita!I20</f>
        <v>0</v>
      </c>
      <c r="BG20" s="35">
        <f t="shared" si="5"/>
        <v>0</v>
      </c>
      <c r="BH20" s="65">
        <f t="shared" si="109"/>
        <v>0</v>
      </c>
      <c r="BI20" s="34">
        <f>+Ita!AX20</f>
        <v>0</v>
      </c>
      <c r="BJ20" s="315">
        <f>+Ita!AY20</f>
        <v>0</v>
      </c>
      <c r="BK20" s="35">
        <f>+Ita!AZ20</f>
        <v>0</v>
      </c>
      <c r="BL20" s="35">
        <f t="shared" si="6"/>
        <v>0</v>
      </c>
      <c r="BM20" s="65">
        <f t="shared" si="110"/>
        <v>0</v>
      </c>
      <c r="BN20" s="34">
        <f>+Pol!G20</f>
        <v>0</v>
      </c>
      <c r="BO20" s="315">
        <f>+Pol!H20</f>
        <v>0</v>
      </c>
      <c r="BP20" s="35">
        <f>+Pol!I20</f>
        <v>0</v>
      </c>
      <c r="BQ20" s="35">
        <f t="shared" si="7"/>
        <v>0</v>
      </c>
      <c r="BR20" s="65">
        <f t="shared" si="111"/>
        <v>0</v>
      </c>
      <c r="BS20" s="39">
        <f>+Mex!G20</f>
        <v>0</v>
      </c>
      <c r="BT20" s="314">
        <f>+Mex!H20</f>
        <v>0</v>
      </c>
      <c r="BU20" s="40">
        <f>+Mex!I20</f>
        <v>0</v>
      </c>
      <c r="BV20" s="40">
        <f t="shared" si="112"/>
        <v>0</v>
      </c>
      <c r="BW20" s="41">
        <f t="shared" si="113"/>
        <v>0</v>
      </c>
      <c r="BX20" s="39">
        <f>+VIE!C20</f>
        <v>0</v>
      </c>
      <c r="BY20" s="314">
        <f>+VIE!D20</f>
        <v>0</v>
      </c>
      <c r="BZ20" s="40">
        <f t="shared" si="8"/>
        <v>0</v>
      </c>
      <c r="CA20" s="41">
        <f t="shared" si="114"/>
        <v>0</v>
      </c>
      <c r="CB20" s="39">
        <f>+SIMS!AC20</f>
        <v>0</v>
      </c>
      <c r="CC20" s="314">
        <f>+SIMS!AD20</f>
        <v>0</v>
      </c>
      <c r="CD20" s="40">
        <f>+SIMS!AE20</f>
        <v>0</v>
      </c>
      <c r="CE20" s="40">
        <f t="shared" si="9"/>
        <v>0</v>
      </c>
      <c r="CF20" s="41">
        <f t="shared" si="115"/>
        <v>0</v>
      </c>
      <c r="CG20" s="34">
        <f>+Bel!L20</f>
        <v>0</v>
      </c>
      <c r="CH20" s="35">
        <f>+Bel!M20</f>
        <v>0</v>
      </c>
      <c r="CI20" s="35">
        <f t="shared" si="10"/>
        <v>0</v>
      </c>
      <c r="CJ20" s="65">
        <f t="shared" si="11"/>
        <v>0</v>
      </c>
      <c r="CK20" s="34">
        <f>+Ita!L20</f>
        <v>0</v>
      </c>
      <c r="CL20" s="35">
        <f>+Ita!M20</f>
        <v>0</v>
      </c>
      <c r="CM20" s="35">
        <f t="shared" si="12"/>
        <v>0</v>
      </c>
      <c r="CN20" s="65">
        <f t="shared" si="13"/>
        <v>0</v>
      </c>
      <c r="CO20" s="39">
        <f>+Mex!L20</f>
        <v>0</v>
      </c>
      <c r="CP20" s="40">
        <f>+Mex!M20</f>
        <v>0</v>
      </c>
      <c r="CQ20" s="40">
        <f t="shared" si="14"/>
        <v>0</v>
      </c>
      <c r="CR20" s="41">
        <f t="shared" si="15"/>
        <v>0</v>
      </c>
      <c r="CS20" s="39">
        <f>+SIMS!Y20</f>
        <v>0</v>
      </c>
      <c r="CT20" s="40">
        <f>+SIMS!Z20</f>
        <v>0</v>
      </c>
      <c r="CU20" s="40">
        <f t="shared" si="16"/>
        <v>0</v>
      </c>
      <c r="CV20" s="41">
        <f t="shared" si="116"/>
        <v>0</v>
      </c>
      <c r="CW20" s="39">
        <f>+VIE!M20</f>
        <v>0</v>
      </c>
      <c r="CX20" s="40">
        <f>+VIE!N20</f>
        <v>0</v>
      </c>
      <c r="CY20" s="40">
        <f t="shared" si="17"/>
        <v>0</v>
      </c>
      <c r="CZ20" s="43">
        <f t="shared" si="117"/>
        <v>0</v>
      </c>
      <c r="DA20" s="34">
        <f>+Ita!BC20</f>
        <v>0</v>
      </c>
      <c r="DB20" s="35">
        <f t="shared" si="118"/>
        <v>0</v>
      </c>
      <c r="DC20" s="65">
        <f t="shared" si="18"/>
        <v>0</v>
      </c>
      <c r="DD20" s="34">
        <f>+Bel!P20</f>
        <v>0</v>
      </c>
      <c r="DE20" s="35">
        <f t="shared" si="119"/>
        <v>0</v>
      </c>
      <c r="DF20" s="65">
        <f t="shared" si="19"/>
        <v>0</v>
      </c>
      <c r="DG20" s="34">
        <f>+Ita!P20</f>
        <v>0</v>
      </c>
      <c r="DH20" s="35">
        <f t="shared" si="120"/>
        <v>0</v>
      </c>
      <c r="DI20" s="65">
        <f t="shared" si="20"/>
        <v>0</v>
      </c>
      <c r="DJ20" s="34">
        <f>+Pol!L20</f>
        <v>0</v>
      </c>
      <c r="DK20" s="35">
        <f t="shared" si="121"/>
        <v>0</v>
      </c>
      <c r="DL20" s="65">
        <f t="shared" si="21"/>
        <v>0</v>
      </c>
      <c r="DM20" s="362">
        <f>+Rus!C20</f>
        <v>0</v>
      </c>
      <c r="DN20" s="363">
        <f t="shared" si="22"/>
        <v>0</v>
      </c>
      <c r="DO20" s="364">
        <f t="shared" si="23"/>
        <v>0</v>
      </c>
      <c r="DP20" s="34">
        <f>+Bel!S20</f>
        <v>0</v>
      </c>
      <c r="DQ20" s="35">
        <f>+Bel!T20</f>
        <v>0</v>
      </c>
      <c r="DR20" s="35">
        <f>+Bel!U20</f>
        <v>0</v>
      </c>
      <c r="DS20" s="35">
        <f>+Bel!V20</f>
        <v>0</v>
      </c>
      <c r="DT20" s="35">
        <f t="shared" si="24"/>
        <v>0</v>
      </c>
      <c r="DU20" s="65">
        <f t="shared" si="25"/>
        <v>0</v>
      </c>
      <c r="DV20" s="34">
        <f>+Ita!S20</f>
        <v>0</v>
      </c>
      <c r="DW20" s="35">
        <f>+Ita!T20</f>
        <v>0</v>
      </c>
      <c r="DX20" s="35">
        <f>+Ita!U20</f>
        <v>0</v>
      </c>
      <c r="DY20" s="35">
        <f>+Ita!V20</f>
        <v>0</v>
      </c>
      <c r="DZ20" s="35">
        <f t="shared" si="26"/>
        <v>0</v>
      </c>
      <c r="EA20" s="65">
        <f t="shared" si="27"/>
        <v>0</v>
      </c>
      <c r="EB20" s="34">
        <f>+Pol!O20</f>
        <v>0</v>
      </c>
      <c r="EC20" s="35">
        <f>+Pol!P20</f>
        <v>0</v>
      </c>
      <c r="ED20" s="35">
        <f>+Pol!Q20</f>
        <v>0</v>
      </c>
      <c r="EE20" s="35">
        <f>+Pol!R20</f>
        <v>0</v>
      </c>
      <c r="EF20" s="35">
        <f t="shared" si="28"/>
        <v>0</v>
      </c>
      <c r="EG20" s="65">
        <f t="shared" si="29"/>
        <v>0</v>
      </c>
      <c r="EH20" s="39">
        <f>+Rus!J20</f>
        <v>0</v>
      </c>
      <c r="EI20" s="40">
        <f>+Rus!K20</f>
        <v>0</v>
      </c>
      <c r="EJ20" s="40">
        <f>+Rus!L20</f>
        <v>0</v>
      </c>
      <c r="EK20" s="40">
        <f>+Rus!M20</f>
        <v>0</v>
      </c>
      <c r="EL20" s="40">
        <f t="shared" si="122"/>
        <v>0</v>
      </c>
      <c r="EM20" s="41">
        <f t="shared" si="30"/>
        <v>0</v>
      </c>
      <c r="EN20" s="39">
        <f>+Mex!AE20</f>
        <v>0</v>
      </c>
      <c r="EO20" s="40">
        <f>+Mex!AF20</f>
        <v>0</v>
      </c>
      <c r="EP20" s="40">
        <f>+Mex!AG20</f>
        <v>0</v>
      </c>
      <c r="EQ20" s="40">
        <f>+Mex!AH20</f>
        <v>0</v>
      </c>
      <c r="ER20" s="40">
        <f t="shared" si="123"/>
        <v>0</v>
      </c>
      <c r="ES20" s="41">
        <f t="shared" si="31"/>
        <v>0</v>
      </c>
      <c r="ET20" s="39">
        <f>+VIE!G20</f>
        <v>0</v>
      </c>
      <c r="EU20" s="40">
        <f>+VIE!H20</f>
        <v>0</v>
      </c>
      <c r="EV20" s="40">
        <f>+VIE!I20</f>
        <v>0</v>
      </c>
      <c r="EW20" s="40">
        <f>+VIE!J20</f>
        <v>0</v>
      </c>
      <c r="EX20" s="40">
        <f t="shared" si="32"/>
        <v>0</v>
      </c>
      <c r="EY20" s="41">
        <f t="shared" si="124"/>
        <v>0</v>
      </c>
      <c r="EZ20" s="34">
        <f>+Bel!Y20</f>
        <v>0</v>
      </c>
      <c r="FA20" s="35">
        <f>+Bel!Z20</f>
        <v>0</v>
      </c>
      <c r="FB20" s="35">
        <f t="shared" si="33"/>
        <v>0</v>
      </c>
      <c r="FC20" s="65">
        <f t="shared" si="34"/>
        <v>0</v>
      </c>
      <c r="FD20" s="34">
        <f>+Ita!Y20</f>
        <v>0</v>
      </c>
      <c r="FE20" s="35">
        <f>+Ita!Z20</f>
        <v>0</v>
      </c>
      <c r="FF20" s="35">
        <f t="shared" si="35"/>
        <v>0</v>
      </c>
      <c r="FG20" s="65">
        <f t="shared" si="36"/>
        <v>0</v>
      </c>
      <c r="FH20" s="34">
        <f>+Pol!U20</f>
        <v>0</v>
      </c>
      <c r="FI20" s="35">
        <f>+Pol!V20</f>
        <v>0</v>
      </c>
      <c r="FJ20" s="35">
        <f t="shared" si="37"/>
        <v>0</v>
      </c>
      <c r="FK20" s="65">
        <f t="shared" si="38"/>
        <v>0</v>
      </c>
      <c r="FL20" s="39">
        <f>+Rus!F20</f>
        <v>0</v>
      </c>
      <c r="FM20" s="40">
        <f>+Rus!G20</f>
        <v>0</v>
      </c>
      <c r="FN20" s="40">
        <f t="shared" si="39"/>
        <v>0</v>
      </c>
      <c r="FO20" s="41">
        <f t="shared" si="40"/>
        <v>0</v>
      </c>
      <c r="FP20" s="39">
        <f>+SIMS!O20</f>
        <v>0</v>
      </c>
      <c r="FQ20" s="40">
        <f>+SIMS!P20</f>
        <v>0</v>
      </c>
      <c r="FR20" s="40">
        <f t="shared" si="41"/>
        <v>0</v>
      </c>
      <c r="FS20" s="41">
        <f t="shared" si="125"/>
        <v>0</v>
      </c>
      <c r="FT20" s="34">
        <f>+Bel!AC20</f>
        <v>0</v>
      </c>
      <c r="FU20" s="35">
        <f>+Bel!AD20</f>
        <v>0</v>
      </c>
      <c r="FV20" s="35">
        <f>+Bel!AE20</f>
        <v>0</v>
      </c>
      <c r="FW20" s="35">
        <f>+Bel!AF20</f>
        <v>0</v>
      </c>
      <c r="FX20" s="35">
        <f t="shared" si="42"/>
        <v>0</v>
      </c>
      <c r="FY20" s="65">
        <f t="shared" si="43"/>
        <v>0</v>
      </c>
      <c r="FZ20" s="34">
        <f>+Ita!AC20</f>
        <v>0</v>
      </c>
      <c r="GA20" s="35">
        <f>+Ita!AD20</f>
        <v>0</v>
      </c>
      <c r="GB20" s="35">
        <f>+Ita!AE20</f>
        <v>0</v>
      </c>
      <c r="GC20" s="35">
        <f>+Ita!AF20</f>
        <v>0</v>
      </c>
      <c r="GD20" s="35">
        <f t="shared" si="44"/>
        <v>0</v>
      </c>
      <c r="GE20" s="65">
        <f t="shared" si="45"/>
        <v>0</v>
      </c>
      <c r="GF20" s="34">
        <f>+Pol!Y20</f>
        <v>0</v>
      </c>
      <c r="GG20" s="35">
        <f>+Pol!Z20</f>
        <v>0</v>
      </c>
      <c r="GH20" s="35">
        <f>+Pol!AA20</f>
        <v>0</v>
      </c>
      <c r="GI20" s="35">
        <f>+Pol!AB20</f>
        <v>0</v>
      </c>
      <c r="GJ20" s="35">
        <f t="shared" si="46"/>
        <v>0</v>
      </c>
      <c r="GK20" s="65">
        <f t="shared" si="47"/>
        <v>0</v>
      </c>
      <c r="GL20" s="39">
        <f>+SIMS!S20</f>
        <v>0</v>
      </c>
      <c r="GM20" s="40">
        <f>+SIMS!T20</f>
        <v>0</v>
      </c>
      <c r="GN20" s="40">
        <f>+SIMS!U20</f>
        <v>0</v>
      </c>
      <c r="GO20" s="40">
        <f>+SIMS!V20</f>
        <v>0</v>
      </c>
      <c r="GP20" s="40">
        <f t="shared" si="48"/>
        <v>0</v>
      </c>
      <c r="GQ20" s="41">
        <f t="shared" si="126"/>
        <v>0</v>
      </c>
      <c r="GR20" s="279">
        <f>+KSC!C20</f>
        <v>0</v>
      </c>
      <c r="GS20" s="284">
        <f>+KSC!D20</f>
        <v>0</v>
      </c>
      <c r="GT20" s="274">
        <f t="shared" si="49"/>
        <v>0</v>
      </c>
      <c r="GU20" s="272">
        <f t="shared" si="127"/>
        <v>0</v>
      </c>
      <c r="GV20" s="34">
        <f>+Bel!AI20</f>
        <v>0</v>
      </c>
      <c r="GW20" s="35">
        <f t="shared" si="128"/>
        <v>0</v>
      </c>
      <c r="GX20" s="65">
        <f t="shared" si="50"/>
        <v>0</v>
      </c>
      <c r="GY20" s="34">
        <f>+Ita!AI20</f>
        <v>0</v>
      </c>
      <c r="GZ20" s="35">
        <f t="shared" si="129"/>
        <v>0</v>
      </c>
      <c r="HA20" s="65">
        <f t="shared" si="51"/>
        <v>0</v>
      </c>
      <c r="HB20" s="34">
        <f>+Ita!BF20</f>
        <v>0</v>
      </c>
      <c r="HC20" s="35">
        <f t="shared" si="130"/>
        <v>0</v>
      </c>
      <c r="HD20" s="65">
        <f t="shared" si="52"/>
        <v>0</v>
      </c>
      <c r="HE20" s="34">
        <f>+Pol!AE20</f>
        <v>0</v>
      </c>
      <c r="HF20" s="35">
        <f t="shared" si="131"/>
        <v>0</v>
      </c>
      <c r="HG20" s="65">
        <f t="shared" si="53"/>
        <v>0</v>
      </c>
      <c r="HH20" s="62">
        <f>+Mex!P20</f>
        <v>0</v>
      </c>
      <c r="HI20" s="63">
        <f t="shared" si="132"/>
        <v>0</v>
      </c>
      <c r="HJ20" s="64">
        <f t="shared" si="54"/>
        <v>0</v>
      </c>
      <c r="HK20" s="407">
        <f>+SIMS!K20</f>
        <v>0</v>
      </c>
      <c r="HL20" s="408">
        <f>+SIMS!L20</f>
        <v>0</v>
      </c>
      <c r="HM20" s="405">
        <f t="shared" si="166"/>
        <v>0</v>
      </c>
      <c r="HN20" s="406">
        <f t="shared" si="133"/>
        <v>0</v>
      </c>
      <c r="HO20" s="475">
        <f>+Bel!AL20</f>
        <v>0</v>
      </c>
      <c r="HP20" s="476">
        <f>+Bel!AM20</f>
        <v>0</v>
      </c>
      <c r="HQ20" s="476">
        <f t="shared" si="134"/>
        <v>0</v>
      </c>
      <c r="HR20" s="477">
        <f t="shared" si="55"/>
        <v>0</v>
      </c>
      <c r="HS20" s="475">
        <f>+Ita!AL20</f>
        <v>0</v>
      </c>
      <c r="HT20" s="476">
        <f>+Ita!AM20</f>
        <v>0</v>
      </c>
      <c r="HU20" s="476">
        <f t="shared" si="56"/>
        <v>0</v>
      </c>
      <c r="HV20" s="477">
        <f t="shared" si="57"/>
        <v>0</v>
      </c>
      <c r="HW20" s="39">
        <f>+Mex!S20</f>
        <v>0</v>
      </c>
      <c r="HX20" s="40">
        <f>+Mex!T20</f>
        <v>0</v>
      </c>
      <c r="HY20" s="40">
        <f t="shared" si="58"/>
        <v>0</v>
      </c>
      <c r="HZ20" s="41">
        <f t="shared" si="59"/>
        <v>0</v>
      </c>
      <c r="IA20" s="463">
        <f>+'Arg&amp;Braz'!C20</f>
        <v>0</v>
      </c>
      <c r="IB20" s="464">
        <f>+'Arg&amp;Braz'!D20</f>
        <v>0</v>
      </c>
      <c r="IC20" s="464">
        <f t="shared" si="60"/>
        <v>0</v>
      </c>
      <c r="ID20" s="465">
        <f t="shared" si="61"/>
        <v>0</v>
      </c>
      <c r="IE20" s="466">
        <f>+'Arg&amp;Braz'!Y20</f>
        <v>0</v>
      </c>
      <c r="IF20" s="467">
        <f>+'Arg&amp;Braz'!Z20</f>
        <v>0</v>
      </c>
      <c r="IG20" s="467">
        <f t="shared" si="62"/>
        <v>0</v>
      </c>
      <c r="IH20" s="468">
        <f t="shared" si="63"/>
        <v>0</v>
      </c>
      <c r="II20" s="475">
        <f>+Bel!AP20</f>
        <v>0</v>
      </c>
      <c r="IJ20" s="476">
        <f>+Bel!AQ20</f>
        <v>0</v>
      </c>
      <c r="IK20" s="476">
        <f t="shared" si="64"/>
        <v>0</v>
      </c>
      <c r="IL20" s="477">
        <f t="shared" si="65"/>
        <v>0</v>
      </c>
      <c r="IM20" s="475">
        <f>+Ita!AP20</f>
        <v>0</v>
      </c>
      <c r="IN20" s="476">
        <f>+Ita!AQ20</f>
        <v>0</v>
      </c>
      <c r="IO20" s="476">
        <f t="shared" si="66"/>
        <v>0</v>
      </c>
      <c r="IP20" s="477">
        <f t="shared" si="67"/>
        <v>0</v>
      </c>
      <c r="IQ20" s="39">
        <f>+Mex!W20</f>
        <v>0</v>
      </c>
      <c r="IR20" s="40">
        <f>+Mex!X20</f>
        <v>0</v>
      </c>
      <c r="IS20" s="40">
        <f t="shared" si="68"/>
        <v>0</v>
      </c>
      <c r="IT20" s="41">
        <f t="shared" si="69"/>
        <v>0</v>
      </c>
      <c r="IU20" s="463">
        <f>+'Arg&amp;Braz'!G20</f>
        <v>0</v>
      </c>
      <c r="IV20" s="464">
        <f>+'Arg&amp;Braz'!H20</f>
        <v>0</v>
      </c>
      <c r="IW20" s="464">
        <f t="shared" si="70"/>
        <v>0</v>
      </c>
      <c r="IX20" s="465">
        <f t="shared" si="71"/>
        <v>0</v>
      </c>
      <c r="IY20" s="466">
        <f>+'Arg&amp;Braz'!AC20</f>
        <v>0</v>
      </c>
      <c r="IZ20" s="467">
        <f>+'Arg&amp;Braz'!AD20</f>
        <v>0</v>
      </c>
      <c r="JA20" s="467">
        <f t="shared" si="72"/>
        <v>0</v>
      </c>
      <c r="JB20" s="468">
        <f t="shared" si="163"/>
        <v>0</v>
      </c>
      <c r="JC20" s="475">
        <f>+Bel!AT20</f>
        <v>0</v>
      </c>
      <c r="JD20" s="476">
        <f>+Bel!AU20</f>
        <v>0</v>
      </c>
      <c r="JE20" s="476">
        <f t="shared" si="73"/>
        <v>0</v>
      </c>
      <c r="JF20" s="477">
        <f t="shared" si="74"/>
        <v>0</v>
      </c>
      <c r="JG20" s="475">
        <f>+Ita!AT20</f>
        <v>0</v>
      </c>
      <c r="JH20" s="476">
        <f>+Ita!AU20</f>
        <v>0</v>
      </c>
      <c r="JI20" s="476">
        <f t="shared" si="75"/>
        <v>0</v>
      </c>
      <c r="JJ20" s="477">
        <f t="shared" si="76"/>
        <v>0</v>
      </c>
      <c r="JK20" s="39">
        <f>+Mex!AA20</f>
        <v>0</v>
      </c>
      <c r="JL20" s="40">
        <f>+Mex!AB20</f>
        <v>0</v>
      </c>
      <c r="JM20" s="40">
        <f t="shared" si="77"/>
        <v>0</v>
      </c>
      <c r="JN20" s="41">
        <f t="shared" si="78"/>
        <v>0</v>
      </c>
      <c r="JO20" s="463">
        <f>+'Arg&amp;Braz'!K20</f>
        <v>0</v>
      </c>
      <c r="JP20" s="464">
        <f>+'Arg&amp;Braz'!L20</f>
        <v>0</v>
      </c>
      <c r="JQ20" s="464">
        <f t="shared" si="79"/>
        <v>0</v>
      </c>
      <c r="JR20" s="465">
        <f t="shared" si="80"/>
        <v>0</v>
      </c>
      <c r="JS20" s="466">
        <f>+'Arg&amp;Braz'!AG20</f>
        <v>0</v>
      </c>
      <c r="JT20" s="467">
        <f>+'Arg&amp;Braz'!AH20</f>
        <v>0</v>
      </c>
      <c r="JU20" s="467">
        <f t="shared" si="81"/>
        <v>0</v>
      </c>
      <c r="JV20" s="468">
        <f t="shared" si="164"/>
        <v>0</v>
      </c>
      <c r="JW20" s="279">
        <f>+KSC!K20</f>
        <v>0</v>
      </c>
      <c r="JX20" s="284">
        <f>+KSC!L20</f>
        <v>0</v>
      </c>
      <c r="JY20" s="274">
        <f t="shared" si="82"/>
        <v>0</v>
      </c>
      <c r="JZ20" s="272">
        <f t="shared" si="135"/>
        <v>0</v>
      </c>
      <c r="KA20" s="39">
        <f>+Rus!P20</f>
        <v>0</v>
      </c>
      <c r="KB20" s="314">
        <f>+Rus!Q20</f>
        <v>0</v>
      </c>
      <c r="KC20" s="40">
        <f>+Rus!R20</f>
        <v>0</v>
      </c>
      <c r="KD20" s="40">
        <f t="shared" si="83"/>
        <v>0</v>
      </c>
      <c r="KE20" s="41">
        <f t="shared" si="84"/>
        <v>0</v>
      </c>
      <c r="KF20" s="34">
        <f>+Bel!AX20</f>
        <v>0</v>
      </c>
      <c r="KG20" s="35">
        <f t="shared" si="136"/>
        <v>0</v>
      </c>
      <c r="KH20" s="65">
        <f t="shared" si="85"/>
        <v>0</v>
      </c>
      <c r="KI20" s="34">
        <f>+Ita!BI20</f>
        <v>0</v>
      </c>
      <c r="KJ20" s="35">
        <f t="shared" si="137"/>
        <v>0</v>
      </c>
      <c r="KK20" s="65">
        <f t="shared" si="86"/>
        <v>0</v>
      </c>
      <c r="KL20" s="34">
        <f>+Pol!AH20</f>
        <v>0</v>
      </c>
      <c r="KM20" s="35">
        <f t="shared" si="138"/>
        <v>0</v>
      </c>
      <c r="KN20" s="65">
        <f t="shared" si="87"/>
        <v>0</v>
      </c>
      <c r="KO20" s="34">
        <f>+Mex!AK20</f>
        <v>0</v>
      </c>
      <c r="KP20" s="35">
        <f t="shared" si="139"/>
        <v>0</v>
      </c>
      <c r="KQ20" s="65">
        <f t="shared" si="88"/>
        <v>0</v>
      </c>
      <c r="KR20" s="34">
        <f>+'Arg&amp;Braz'!AK20</f>
        <v>0</v>
      </c>
      <c r="KS20" s="35">
        <f t="shared" si="140"/>
        <v>0</v>
      </c>
      <c r="KT20" s="65">
        <f t="shared" si="89"/>
        <v>0</v>
      </c>
      <c r="KU20" s="34">
        <f>+Ita!BL20</f>
        <v>0</v>
      </c>
      <c r="KV20" s="315">
        <f>+Ita!BM20</f>
        <v>0</v>
      </c>
      <c r="KW20" s="35">
        <f>+Ita!BN20</f>
        <v>0</v>
      </c>
      <c r="KX20" s="35">
        <f t="shared" si="141"/>
        <v>0</v>
      </c>
      <c r="KY20" s="65">
        <f t="shared" si="142"/>
        <v>0</v>
      </c>
      <c r="KZ20" s="34">
        <f>+Mex!AN20</f>
        <v>0</v>
      </c>
      <c r="LA20" s="315">
        <f>+Mex!AO20</f>
        <v>0</v>
      </c>
      <c r="LB20" s="35">
        <f>+Mex!AP20</f>
        <v>0</v>
      </c>
      <c r="LC20" s="35">
        <f t="shared" si="143"/>
        <v>0</v>
      </c>
      <c r="LD20" s="65">
        <f t="shared" si="144"/>
        <v>0</v>
      </c>
      <c r="LE20" s="34">
        <f>+'Arg&amp;Braz'!O20</f>
        <v>0</v>
      </c>
      <c r="LF20" s="315">
        <f>+'Arg&amp;Braz'!P20</f>
        <v>0</v>
      </c>
      <c r="LG20" s="35">
        <f>+'Arg&amp;Braz'!Q20</f>
        <v>0</v>
      </c>
      <c r="LH20" s="35">
        <f t="shared" si="145"/>
        <v>0</v>
      </c>
      <c r="LI20" s="65">
        <f t="shared" si="146"/>
        <v>0</v>
      </c>
      <c r="LJ20" s="34">
        <f>+'Arg&amp;Braz'!AN20</f>
        <v>0</v>
      </c>
      <c r="LK20" s="315">
        <f>+'Arg&amp;Braz'!AO20</f>
        <v>0</v>
      </c>
      <c r="LL20" s="35">
        <f>+'Arg&amp;Braz'!AP20</f>
        <v>0</v>
      </c>
      <c r="LM20" s="35">
        <f t="shared" si="147"/>
        <v>0</v>
      </c>
      <c r="LN20" s="65">
        <f t="shared" si="148"/>
        <v>0</v>
      </c>
      <c r="LO20" s="34">
        <f>+Bel!BA20</f>
        <v>0</v>
      </c>
      <c r="LP20" s="315">
        <f>+Bel!BB20</f>
        <v>0</v>
      </c>
      <c r="LQ20" s="35">
        <f>+Bel!BC20</f>
        <v>0</v>
      </c>
      <c r="LR20" s="35">
        <f t="shared" si="149"/>
        <v>0</v>
      </c>
      <c r="LS20" s="65">
        <f t="shared" si="150"/>
        <v>0</v>
      </c>
      <c r="LT20" s="34">
        <f>+Ita!BQ20</f>
        <v>0</v>
      </c>
      <c r="LU20" s="315">
        <f>+Ita!BR20</f>
        <v>0</v>
      </c>
      <c r="LV20" s="35">
        <f>+Ita!BS20</f>
        <v>0</v>
      </c>
      <c r="LW20" s="35">
        <f t="shared" si="151"/>
        <v>0</v>
      </c>
      <c r="LX20" s="65">
        <f t="shared" si="152"/>
        <v>0</v>
      </c>
      <c r="LY20" s="34">
        <f>+Ita!BV20</f>
        <v>0</v>
      </c>
      <c r="LZ20" s="315">
        <f>+Ita!BW20</f>
        <v>0</v>
      </c>
      <c r="MA20" s="35">
        <f>+Ita!BX20</f>
        <v>0</v>
      </c>
      <c r="MB20" s="35">
        <f t="shared" si="153"/>
        <v>0</v>
      </c>
      <c r="MC20" s="65">
        <f t="shared" si="154"/>
        <v>0</v>
      </c>
      <c r="MD20" s="34">
        <f>+Pol!AK20</f>
        <v>0</v>
      </c>
      <c r="ME20" s="315">
        <f>+Pol!AL20</f>
        <v>0</v>
      </c>
      <c r="MF20" s="35">
        <f>+Pol!AM20</f>
        <v>0</v>
      </c>
      <c r="MG20" s="35">
        <f t="shared" si="155"/>
        <v>0</v>
      </c>
      <c r="MH20" s="65">
        <f t="shared" si="156"/>
        <v>0</v>
      </c>
      <c r="MI20" s="39">
        <f>+Rus!U20</f>
        <v>0</v>
      </c>
      <c r="MJ20" s="314">
        <f>+Rus!V20</f>
        <v>0</v>
      </c>
      <c r="MK20" s="40">
        <f>+Rus!W20</f>
        <v>0</v>
      </c>
      <c r="ML20" s="40">
        <f t="shared" si="90"/>
        <v>0</v>
      </c>
      <c r="MM20" s="41">
        <f t="shared" si="91"/>
        <v>0</v>
      </c>
      <c r="MN20" s="34">
        <f>+Mex!AS20</f>
        <v>0</v>
      </c>
      <c r="MO20" s="315">
        <f>+Mex!AT20</f>
        <v>0</v>
      </c>
      <c r="MP20" s="35">
        <f>+Mex!AU20</f>
        <v>0</v>
      </c>
      <c r="MQ20" s="35">
        <f t="shared" si="157"/>
        <v>0</v>
      </c>
      <c r="MR20" s="65">
        <f t="shared" si="158"/>
        <v>0</v>
      </c>
      <c r="MS20" s="34">
        <f>+'Arg&amp;Braz'!T20</f>
        <v>0</v>
      </c>
      <c r="MT20" s="315">
        <f>+'Arg&amp;Braz'!U20</f>
        <v>0</v>
      </c>
      <c r="MU20" s="35">
        <f>+'Arg&amp;Braz'!V20</f>
        <v>0</v>
      </c>
      <c r="MV20" s="35">
        <f t="shared" si="159"/>
        <v>0</v>
      </c>
      <c r="MW20" s="65">
        <f t="shared" si="160"/>
        <v>0</v>
      </c>
      <c r="MX20" s="34">
        <f>Bel!BF20</f>
        <v>0</v>
      </c>
      <c r="MY20" s="35">
        <f t="shared" si="161"/>
        <v>0</v>
      </c>
      <c r="MZ20" s="65">
        <f t="shared" si="92"/>
        <v>0</v>
      </c>
      <c r="NA20" s="34">
        <f>Ita!CA20</f>
        <v>0</v>
      </c>
      <c r="NB20" s="35">
        <f t="shared" si="162"/>
        <v>0</v>
      </c>
      <c r="NC20" s="65">
        <f t="shared" si="93"/>
        <v>0</v>
      </c>
    </row>
    <row r="21" spans="1:367" s="28" customFormat="1" ht="21" customHeight="1">
      <c r="A21" s="27" t="s">
        <v>91</v>
      </c>
      <c r="B21" s="67"/>
      <c r="C21" s="68">
        <f t="shared" si="94"/>
        <v>0</v>
      </c>
      <c r="D21" s="68"/>
      <c r="E21" s="68"/>
      <c r="F21" s="68"/>
      <c r="G21" s="69">
        <f t="shared" si="95"/>
        <v>0</v>
      </c>
      <c r="H21" s="70">
        <f>+Bel!A21</f>
        <v>0</v>
      </c>
      <c r="I21" s="71">
        <f>+Ita!A21</f>
        <v>0</v>
      </c>
      <c r="J21" s="71">
        <f>+Pol!A21</f>
        <v>0</v>
      </c>
      <c r="K21" s="71">
        <f>+Rus!A21</f>
        <v>0</v>
      </c>
      <c r="L21" s="71">
        <f>+'Arg&amp;Braz'!A21</f>
        <v>0</v>
      </c>
      <c r="M21" s="71">
        <f>+Mex!A21</f>
        <v>0</v>
      </c>
      <c r="N21" s="71">
        <f>+VIE!A21</f>
        <v>0</v>
      </c>
      <c r="O21" s="71">
        <f>+SIMS!A21</f>
        <v>16</v>
      </c>
      <c r="P21" s="71"/>
      <c r="Q21" s="72">
        <f>+KSC!A21</f>
        <v>0</v>
      </c>
      <c r="R21" s="146">
        <f t="shared" si="96"/>
        <v>0</v>
      </c>
      <c r="S21" s="147">
        <f t="shared" si="97"/>
        <v>0</v>
      </c>
      <c r="T21" s="148">
        <f t="shared" si="0"/>
        <v>0</v>
      </c>
      <c r="U21" s="148"/>
      <c r="V21" s="27" t="s">
        <v>91</v>
      </c>
      <c r="W21" s="34">
        <f>+Bel!C21</f>
        <v>0</v>
      </c>
      <c r="X21" s="35">
        <f>+Bel!D21</f>
        <v>0</v>
      </c>
      <c r="Y21" s="35">
        <f t="shared" si="98"/>
        <v>0</v>
      </c>
      <c r="Z21" s="65">
        <f t="shared" si="99"/>
        <v>0</v>
      </c>
      <c r="AA21" s="34">
        <f>+Ita!C21</f>
        <v>0</v>
      </c>
      <c r="AB21" s="35">
        <f>+Ita!D21</f>
        <v>0</v>
      </c>
      <c r="AC21" s="35">
        <f t="shared" si="100"/>
        <v>0</v>
      </c>
      <c r="AD21" s="65">
        <f t="shared" si="101"/>
        <v>0</v>
      </c>
      <c r="AE21" s="34">
        <f>+Pol!C21</f>
        <v>0</v>
      </c>
      <c r="AF21" s="35">
        <f>+Pol!D21</f>
        <v>0</v>
      </c>
      <c r="AG21" s="35">
        <f t="shared" si="102"/>
        <v>0</v>
      </c>
      <c r="AH21" s="65">
        <f t="shared" si="103"/>
        <v>0</v>
      </c>
      <c r="AI21" s="39">
        <f>+Mex!C21</f>
        <v>0</v>
      </c>
      <c r="AJ21" s="40">
        <f>+Mex!D21</f>
        <v>0</v>
      </c>
      <c r="AK21" s="40">
        <f t="shared" si="1"/>
        <v>0</v>
      </c>
      <c r="AL21" s="41">
        <f t="shared" si="2"/>
        <v>0</v>
      </c>
      <c r="AM21" s="279">
        <f>+SIMS!C21</f>
        <v>252</v>
      </c>
      <c r="AN21" s="277">
        <f>+SIMS!D21</f>
        <v>238</v>
      </c>
      <c r="AO21" s="277">
        <f t="shared" si="3"/>
        <v>490</v>
      </c>
      <c r="AP21" s="272">
        <f t="shared" si="104"/>
        <v>16</v>
      </c>
      <c r="AQ21" s="279">
        <f>+KSC!G21</f>
        <v>0</v>
      </c>
      <c r="AR21" s="277">
        <f>+KSC!H21</f>
        <v>0</v>
      </c>
      <c r="AS21" s="277">
        <f t="shared" si="4"/>
        <v>0</v>
      </c>
      <c r="AT21" s="272">
        <f t="shared" si="105"/>
        <v>0</v>
      </c>
      <c r="AU21" s="303">
        <f>+SIMS!G21</f>
        <v>0</v>
      </c>
      <c r="AV21" s="304">
        <f>+SIMS!H21</f>
        <v>0</v>
      </c>
      <c r="AW21" s="277">
        <f t="shared" si="165"/>
        <v>0</v>
      </c>
      <c r="AX21" s="272">
        <f t="shared" si="106"/>
        <v>0</v>
      </c>
      <c r="AY21" s="34">
        <f>+Bel!G21</f>
        <v>0</v>
      </c>
      <c r="AZ21" s="315">
        <f>+Bel!H21</f>
        <v>0</v>
      </c>
      <c r="BA21" s="35">
        <f>+Bel!I21</f>
        <v>0</v>
      </c>
      <c r="BB21" s="35">
        <f t="shared" si="107"/>
        <v>0</v>
      </c>
      <c r="BC21" s="65">
        <f t="shared" si="108"/>
        <v>0</v>
      </c>
      <c r="BD21" s="34">
        <f>+Ita!G21</f>
        <v>0</v>
      </c>
      <c r="BE21" s="315">
        <f>+Ita!H21</f>
        <v>0</v>
      </c>
      <c r="BF21" s="35">
        <f>+Ita!I21</f>
        <v>0</v>
      </c>
      <c r="BG21" s="35">
        <f t="shared" si="5"/>
        <v>0</v>
      </c>
      <c r="BH21" s="65">
        <f t="shared" si="109"/>
        <v>0</v>
      </c>
      <c r="BI21" s="34">
        <f>+Ita!AX21</f>
        <v>0</v>
      </c>
      <c r="BJ21" s="315">
        <f>+Ita!AY21</f>
        <v>0</v>
      </c>
      <c r="BK21" s="35">
        <f>+Ita!AZ21</f>
        <v>0</v>
      </c>
      <c r="BL21" s="35">
        <f t="shared" si="6"/>
        <v>0</v>
      </c>
      <c r="BM21" s="65">
        <f t="shared" si="110"/>
        <v>0</v>
      </c>
      <c r="BN21" s="34">
        <f>+Pol!G21</f>
        <v>0</v>
      </c>
      <c r="BO21" s="315">
        <f>+Pol!H21</f>
        <v>0</v>
      </c>
      <c r="BP21" s="35">
        <f>+Pol!I21</f>
        <v>0</v>
      </c>
      <c r="BQ21" s="35">
        <f t="shared" si="7"/>
        <v>0</v>
      </c>
      <c r="BR21" s="65">
        <f t="shared" si="111"/>
        <v>0</v>
      </c>
      <c r="BS21" s="39">
        <f>+Mex!G21</f>
        <v>0</v>
      </c>
      <c r="BT21" s="314">
        <f>+Mex!H21</f>
        <v>0</v>
      </c>
      <c r="BU21" s="40">
        <f>+Mex!I21</f>
        <v>0</v>
      </c>
      <c r="BV21" s="40">
        <f t="shared" si="112"/>
        <v>0</v>
      </c>
      <c r="BW21" s="41">
        <f t="shared" si="113"/>
        <v>0</v>
      </c>
      <c r="BX21" s="39">
        <f>+VIE!C21</f>
        <v>0</v>
      </c>
      <c r="BY21" s="314">
        <f>+VIE!D21</f>
        <v>0</v>
      </c>
      <c r="BZ21" s="40">
        <f t="shared" si="8"/>
        <v>0</v>
      </c>
      <c r="CA21" s="41">
        <f t="shared" si="114"/>
        <v>0</v>
      </c>
      <c r="CB21" s="39">
        <f>+SIMS!AC21</f>
        <v>0</v>
      </c>
      <c r="CC21" s="314">
        <f>+SIMS!AD21</f>
        <v>0</v>
      </c>
      <c r="CD21" s="40">
        <f>+SIMS!AE21</f>
        <v>0</v>
      </c>
      <c r="CE21" s="40">
        <f t="shared" si="9"/>
        <v>0</v>
      </c>
      <c r="CF21" s="41">
        <f t="shared" si="115"/>
        <v>0</v>
      </c>
      <c r="CG21" s="34">
        <f>+Bel!L21</f>
        <v>0</v>
      </c>
      <c r="CH21" s="35">
        <f>+Bel!M21</f>
        <v>0</v>
      </c>
      <c r="CI21" s="35">
        <f t="shared" si="10"/>
        <v>0</v>
      </c>
      <c r="CJ21" s="65">
        <f t="shared" si="11"/>
        <v>0</v>
      </c>
      <c r="CK21" s="34">
        <f>+Ita!L21</f>
        <v>0</v>
      </c>
      <c r="CL21" s="35">
        <f>+Ita!M21</f>
        <v>0</v>
      </c>
      <c r="CM21" s="35">
        <f t="shared" si="12"/>
        <v>0</v>
      </c>
      <c r="CN21" s="65">
        <f t="shared" si="13"/>
        <v>0</v>
      </c>
      <c r="CO21" s="39">
        <f>+Mex!L21</f>
        <v>0</v>
      </c>
      <c r="CP21" s="40">
        <f>+Mex!M21</f>
        <v>0</v>
      </c>
      <c r="CQ21" s="40">
        <f t="shared" si="14"/>
        <v>0</v>
      </c>
      <c r="CR21" s="41">
        <f t="shared" si="15"/>
        <v>0</v>
      </c>
      <c r="CS21" s="39">
        <f>+SIMS!Y21</f>
        <v>0</v>
      </c>
      <c r="CT21" s="40">
        <f>+SIMS!Z21</f>
        <v>0</v>
      </c>
      <c r="CU21" s="40">
        <f t="shared" si="16"/>
        <v>0</v>
      </c>
      <c r="CV21" s="41">
        <f t="shared" si="116"/>
        <v>0</v>
      </c>
      <c r="CW21" s="39">
        <f>+VIE!M21</f>
        <v>0</v>
      </c>
      <c r="CX21" s="40">
        <f>+VIE!N21</f>
        <v>0</v>
      </c>
      <c r="CY21" s="40">
        <f t="shared" si="17"/>
        <v>0</v>
      </c>
      <c r="CZ21" s="43">
        <f t="shared" si="117"/>
        <v>0</v>
      </c>
      <c r="DA21" s="34">
        <f>+Ita!BC21</f>
        <v>0</v>
      </c>
      <c r="DB21" s="35">
        <f t="shared" si="118"/>
        <v>0</v>
      </c>
      <c r="DC21" s="65">
        <f t="shared" si="18"/>
        <v>0</v>
      </c>
      <c r="DD21" s="34">
        <f>+Bel!P21</f>
        <v>0</v>
      </c>
      <c r="DE21" s="35">
        <f t="shared" si="119"/>
        <v>0</v>
      </c>
      <c r="DF21" s="65">
        <f t="shared" si="19"/>
        <v>0</v>
      </c>
      <c r="DG21" s="34">
        <f>+Ita!P21</f>
        <v>0</v>
      </c>
      <c r="DH21" s="35">
        <f t="shared" si="120"/>
        <v>0</v>
      </c>
      <c r="DI21" s="65">
        <f t="shared" si="20"/>
        <v>0</v>
      </c>
      <c r="DJ21" s="34">
        <f>+Pol!L21</f>
        <v>0</v>
      </c>
      <c r="DK21" s="35">
        <f t="shared" si="121"/>
        <v>0</v>
      </c>
      <c r="DL21" s="65">
        <f t="shared" si="21"/>
        <v>0</v>
      </c>
      <c r="DM21" s="362">
        <f>+Rus!C21</f>
        <v>0</v>
      </c>
      <c r="DN21" s="363">
        <f t="shared" si="22"/>
        <v>0</v>
      </c>
      <c r="DO21" s="364">
        <f t="shared" si="23"/>
        <v>0</v>
      </c>
      <c r="DP21" s="34">
        <f>+Bel!S21</f>
        <v>0</v>
      </c>
      <c r="DQ21" s="35">
        <f>+Bel!T21</f>
        <v>0</v>
      </c>
      <c r="DR21" s="35">
        <f>+Bel!U21</f>
        <v>0</v>
      </c>
      <c r="DS21" s="35">
        <f>+Bel!V21</f>
        <v>0</v>
      </c>
      <c r="DT21" s="35">
        <f t="shared" si="24"/>
        <v>0</v>
      </c>
      <c r="DU21" s="65">
        <f t="shared" si="25"/>
        <v>0</v>
      </c>
      <c r="DV21" s="34">
        <f>+Ita!S21</f>
        <v>0</v>
      </c>
      <c r="DW21" s="35">
        <f>+Ita!T21</f>
        <v>0</v>
      </c>
      <c r="DX21" s="35">
        <f>+Ita!U21</f>
        <v>0</v>
      </c>
      <c r="DY21" s="35">
        <f>+Ita!V21</f>
        <v>0</v>
      </c>
      <c r="DZ21" s="35">
        <f t="shared" si="26"/>
        <v>0</v>
      </c>
      <c r="EA21" s="65">
        <f t="shared" si="27"/>
        <v>0</v>
      </c>
      <c r="EB21" s="34">
        <f>+Pol!O21</f>
        <v>0</v>
      </c>
      <c r="EC21" s="35">
        <f>+Pol!P21</f>
        <v>0</v>
      </c>
      <c r="ED21" s="35">
        <f>+Pol!Q21</f>
        <v>0</v>
      </c>
      <c r="EE21" s="35">
        <f>+Pol!R21</f>
        <v>0</v>
      </c>
      <c r="EF21" s="35">
        <f t="shared" si="28"/>
        <v>0</v>
      </c>
      <c r="EG21" s="65">
        <f t="shared" si="29"/>
        <v>0</v>
      </c>
      <c r="EH21" s="39">
        <f>+Rus!J21</f>
        <v>0</v>
      </c>
      <c r="EI21" s="40">
        <f>+Rus!K21</f>
        <v>0</v>
      </c>
      <c r="EJ21" s="40">
        <f>+Rus!L21</f>
        <v>0</v>
      </c>
      <c r="EK21" s="40">
        <f>+Rus!M21</f>
        <v>0</v>
      </c>
      <c r="EL21" s="40">
        <f t="shared" si="122"/>
        <v>0</v>
      </c>
      <c r="EM21" s="41">
        <f t="shared" si="30"/>
        <v>0</v>
      </c>
      <c r="EN21" s="39">
        <f>+Mex!AE21</f>
        <v>0</v>
      </c>
      <c r="EO21" s="40">
        <f>+Mex!AF21</f>
        <v>0</v>
      </c>
      <c r="EP21" s="40">
        <f>+Mex!AG21</f>
        <v>0</v>
      </c>
      <c r="EQ21" s="40">
        <f>+Mex!AH21</f>
        <v>0</v>
      </c>
      <c r="ER21" s="40">
        <f t="shared" si="123"/>
        <v>0</v>
      </c>
      <c r="ES21" s="41">
        <f t="shared" si="31"/>
        <v>0</v>
      </c>
      <c r="ET21" s="39">
        <f>+VIE!G21</f>
        <v>0</v>
      </c>
      <c r="EU21" s="40">
        <f>+VIE!H21</f>
        <v>0</v>
      </c>
      <c r="EV21" s="40">
        <f>+VIE!I21</f>
        <v>0</v>
      </c>
      <c r="EW21" s="40">
        <f>+VIE!J21</f>
        <v>0</v>
      </c>
      <c r="EX21" s="40">
        <f t="shared" si="32"/>
        <v>0</v>
      </c>
      <c r="EY21" s="41">
        <f t="shared" si="124"/>
        <v>0</v>
      </c>
      <c r="EZ21" s="34">
        <f>+Bel!Y21</f>
        <v>0</v>
      </c>
      <c r="FA21" s="35">
        <f>+Bel!Z21</f>
        <v>0</v>
      </c>
      <c r="FB21" s="35">
        <f t="shared" si="33"/>
        <v>0</v>
      </c>
      <c r="FC21" s="65">
        <f t="shared" si="34"/>
        <v>0</v>
      </c>
      <c r="FD21" s="34">
        <f>+Ita!Y21</f>
        <v>0</v>
      </c>
      <c r="FE21" s="35">
        <f>+Ita!Z21</f>
        <v>0</v>
      </c>
      <c r="FF21" s="35">
        <f t="shared" si="35"/>
        <v>0</v>
      </c>
      <c r="FG21" s="65">
        <f t="shared" si="36"/>
        <v>0</v>
      </c>
      <c r="FH21" s="34">
        <f>+Pol!U21</f>
        <v>0</v>
      </c>
      <c r="FI21" s="35">
        <f>+Pol!V21</f>
        <v>0</v>
      </c>
      <c r="FJ21" s="35">
        <f t="shared" si="37"/>
        <v>0</v>
      </c>
      <c r="FK21" s="65">
        <f t="shared" si="38"/>
        <v>0</v>
      </c>
      <c r="FL21" s="39">
        <f>+Rus!F21</f>
        <v>0</v>
      </c>
      <c r="FM21" s="40">
        <f>+Rus!G21</f>
        <v>0</v>
      </c>
      <c r="FN21" s="40">
        <f t="shared" si="39"/>
        <v>0</v>
      </c>
      <c r="FO21" s="41">
        <f t="shared" si="40"/>
        <v>0</v>
      </c>
      <c r="FP21" s="39">
        <f>+SIMS!O21</f>
        <v>0</v>
      </c>
      <c r="FQ21" s="40">
        <f>+SIMS!P21</f>
        <v>0</v>
      </c>
      <c r="FR21" s="40">
        <f t="shared" si="41"/>
        <v>0</v>
      </c>
      <c r="FS21" s="41">
        <f t="shared" si="125"/>
        <v>0</v>
      </c>
      <c r="FT21" s="34">
        <f>+Bel!AC21</f>
        <v>0</v>
      </c>
      <c r="FU21" s="35">
        <f>+Bel!AD21</f>
        <v>0</v>
      </c>
      <c r="FV21" s="35">
        <f>+Bel!AE21</f>
        <v>0</v>
      </c>
      <c r="FW21" s="35">
        <f>+Bel!AF21</f>
        <v>0</v>
      </c>
      <c r="FX21" s="35">
        <f t="shared" si="42"/>
        <v>0</v>
      </c>
      <c r="FY21" s="65">
        <f t="shared" si="43"/>
        <v>0</v>
      </c>
      <c r="FZ21" s="34">
        <f>+Ita!AC21</f>
        <v>0</v>
      </c>
      <c r="GA21" s="35">
        <f>+Ita!AD21</f>
        <v>0</v>
      </c>
      <c r="GB21" s="35">
        <f>+Ita!AE21</f>
        <v>0</v>
      </c>
      <c r="GC21" s="35">
        <f>+Ita!AF21</f>
        <v>0</v>
      </c>
      <c r="GD21" s="35">
        <f t="shared" si="44"/>
        <v>0</v>
      </c>
      <c r="GE21" s="65">
        <f t="shared" si="45"/>
        <v>0</v>
      </c>
      <c r="GF21" s="34">
        <f>+Pol!Y21</f>
        <v>0</v>
      </c>
      <c r="GG21" s="35">
        <f>+Pol!Z21</f>
        <v>0</v>
      </c>
      <c r="GH21" s="35">
        <f>+Pol!AA21</f>
        <v>0</v>
      </c>
      <c r="GI21" s="35">
        <f>+Pol!AB21</f>
        <v>0</v>
      </c>
      <c r="GJ21" s="35">
        <f t="shared" si="46"/>
        <v>0</v>
      </c>
      <c r="GK21" s="65">
        <f t="shared" si="47"/>
        <v>0</v>
      </c>
      <c r="GL21" s="39">
        <f>+SIMS!S21</f>
        <v>0</v>
      </c>
      <c r="GM21" s="40">
        <f>+SIMS!T21</f>
        <v>0</v>
      </c>
      <c r="GN21" s="40">
        <f>+SIMS!U21</f>
        <v>0</v>
      </c>
      <c r="GO21" s="40">
        <f>+SIMS!V21</f>
        <v>0</v>
      </c>
      <c r="GP21" s="40">
        <f t="shared" si="48"/>
        <v>0</v>
      </c>
      <c r="GQ21" s="41">
        <f t="shared" si="126"/>
        <v>0</v>
      </c>
      <c r="GR21" s="279">
        <f>+KSC!C21</f>
        <v>0</v>
      </c>
      <c r="GS21" s="277">
        <f>+KSC!D21</f>
        <v>0</v>
      </c>
      <c r="GT21" s="277">
        <f t="shared" si="49"/>
        <v>0</v>
      </c>
      <c r="GU21" s="272">
        <f t="shared" si="127"/>
        <v>0</v>
      </c>
      <c r="GV21" s="34">
        <f>+Bel!AI21</f>
        <v>0</v>
      </c>
      <c r="GW21" s="35">
        <f t="shared" si="128"/>
        <v>0</v>
      </c>
      <c r="GX21" s="65">
        <f t="shared" si="50"/>
        <v>0</v>
      </c>
      <c r="GY21" s="34">
        <f>+Ita!AI21</f>
        <v>0</v>
      </c>
      <c r="GZ21" s="35">
        <f t="shared" si="129"/>
        <v>0</v>
      </c>
      <c r="HA21" s="65">
        <f t="shared" si="51"/>
        <v>0</v>
      </c>
      <c r="HB21" s="34">
        <f>+Ita!BF21</f>
        <v>0</v>
      </c>
      <c r="HC21" s="35">
        <f t="shared" si="130"/>
        <v>0</v>
      </c>
      <c r="HD21" s="65">
        <f t="shared" si="52"/>
        <v>0</v>
      </c>
      <c r="HE21" s="34">
        <f>+Pol!AE21</f>
        <v>0</v>
      </c>
      <c r="HF21" s="35">
        <f t="shared" si="131"/>
        <v>0</v>
      </c>
      <c r="HG21" s="65">
        <f t="shared" si="53"/>
        <v>0</v>
      </c>
      <c r="HH21" s="62">
        <f>+Mex!P21</f>
        <v>0</v>
      </c>
      <c r="HI21" s="63">
        <f t="shared" si="132"/>
        <v>0</v>
      </c>
      <c r="HJ21" s="64">
        <f t="shared" si="54"/>
        <v>0</v>
      </c>
      <c r="HK21" s="407">
        <f>+SIMS!K21</f>
        <v>0</v>
      </c>
      <c r="HL21" s="408">
        <f>+SIMS!L21</f>
        <v>0</v>
      </c>
      <c r="HM21" s="409">
        <f t="shared" si="166"/>
        <v>0</v>
      </c>
      <c r="HN21" s="410">
        <f t="shared" si="133"/>
        <v>0</v>
      </c>
      <c r="HO21" s="475">
        <f>+Bel!AL21</f>
        <v>0</v>
      </c>
      <c r="HP21" s="476">
        <f>+Bel!AM21</f>
        <v>0</v>
      </c>
      <c r="HQ21" s="476">
        <f t="shared" si="134"/>
        <v>0</v>
      </c>
      <c r="HR21" s="477">
        <f t="shared" si="55"/>
        <v>0</v>
      </c>
      <c r="HS21" s="475">
        <f>+Ita!AL21</f>
        <v>0</v>
      </c>
      <c r="HT21" s="476">
        <f>+Ita!AM21</f>
        <v>0</v>
      </c>
      <c r="HU21" s="476">
        <f t="shared" si="56"/>
        <v>0</v>
      </c>
      <c r="HV21" s="477">
        <f t="shared" si="57"/>
        <v>0</v>
      </c>
      <c r="HW21" s="39">
        <f>+Mex!S21</f>
        <v>0</v>
      </c>
      <c r="HX21" s="40">
        <f>+Mex!T21</f>
        <v>0</v>
      </c>
      <c r="HY21" s="40">
        <f t="shared" si="58"/>
        <v>0</v>
      </c>
      <c r="HZ21" s="41">
        <f t="shared" si="59"/>
        <v>0</v>
      </c>
      <c r="IA21" s="463">
        <f>+'Arg&amp;Braz'!C21</f>
        <v>0</v>
      </c>
      <c r="IB21" s="464">
        <f>+'Arg&amp;Braz'!D21</f>
        <v>0</v>
      </c>
      <c r="IC21" s="464">
        <f t="shared" si="60"/>
        <v>0</v>
      </c>
      <c r="ID21" s="465">
        <f t="shared" si="61"/>
        <v>0</v>
      </c>
      <c r="IE21" s="466">
        <f>+'Arg&amp;Braz'!Y21</f>
        <v>0</v>
      </c>
      <c r="IF21" s="467">
        <f>+'Arg&amp;Braz'!Z21</f>
        <v>0</v>
      </c>
      <c r="IG21" s="467">
        <f t="shared" si="62"/>
        <v>0</v>
      </c>
      <c r="IH21" s="468">
        <f t="shared" si="63"/>
        <v>0</v>
      </c>
      <c r="II21" s="475">
        <f>+Bel!AP21</f>
        <v>0</v>
      </c>
      <c r="IJ21" s="476">
        <f>+Bel!AQ21</f>
        <v>0</v>
      </c>
      <c r="IK21" s="476">
        <f t="shared" si="64"/>
        <v>0</v>
      </c>
      <c r="IL21" s="477">
        <f t="shared" si="65"/>
        <v>0</v>
      </c>
      <c r="IM21" s="475">
        <f>+Ita!AP21</f>
        <v>0</v>
      </c>
      <c r="IN21" s="476">
        <f>+Ita!AQ21</f>
        <v>0</v>
      </c>
      <c r="IO21" s="476">
        <f t="shared" si="66"/>
        <v>0</v>
      </c>
      <c r="IP21" s="477">
        <f t="shared" si="67"/>
        <v>0</v>
      </c>
      <c r="IQ21" s="39">
        <f>+Mex!W21</f>
        <v>0</v>
      </c>
      <c r="IR21" s="40">
        <f>+Mex!X21</f>
        <v>0</v>
      </c>
      <c r="IS21" s="40">
        <f t="shared" si="68"/>
        <v>0</v>
      </c>
      <c r="IT21" s="41">
        <f t="shared" si="69"/>
        <v>0</v>
      </c>
      <c r="IU21" s="463">
        <f>+'Arg&amp;Braz'!G21</f>
        <v>0</v>
      </c>
      <c r="IV21" s="464">
        <f>+'Arg&amp;Braz'!H21</f>
        <v>0</v>
      </c>
      <c r="IW21" s="464">
        <f t="shared" si="70"/>
        <v>0</v>
      </c>
      <c r="IX21" s="465">
        <f t="shared" si="71"/>
        <v>0</v>
      </c>
      <c r="IY21" s="466">
        <f>+'Arg&amp;Braz'!AC21</f>
        <v>0</v>
      </c>
      <c r="IZ21" s="467">
        <f>+'Arg&amp;Braz'!AD21</f>
        <v>0</v>
      </c>
      <c r="JA21" s="467">
        <f t="shared" si="72"/>
        <v>0</v>
      </c>
      <c r="JB21" s="468">
        <f t="shared" si="163"/>
        <v>0</v>
      </c>
      <c r="JC21" s="475">
        <f>+Bel!AT21</f>
        <v>0</v>
      </c>
      <c r="JD21" s="476">
        <f>+Bel!AU21</f>
        <v>0</v>
      </c>
      <c r="JE21" s="476">
        <f t="shared" si="73"/>
        <v>0</v>
      </c>
      <c r="JF21" s="477">
        <f t="shared" si="74"/>
        <v>0</v>
      </c>
      <c r="JG21" s="475">
        <f>+Ita!AT21</f>
        <v>0</v>
      </c>
      <c r="JH21" s="476">
        <f>+Ita!AU21</f>
        <v>0</v>
      </c>
      <c r="JI21" s="476">
        <f t="shared" si="75"/>
        <v>0</v>
      </c>
      <c r="JJ21" s="477">
        <f t="shared" si="76"/>
        <v>0</v>
      </c>
      <c r="JK21" s="39">
        <f>+Mex!AA21</f>
        <v>0</v>
      </c>
      <c r="JL21" s="40">
        <f>+Mex!AB21</f>
        <v>0</v>
      </c>
      <c r="JM21" s="40">
        <f t="shared" si="77"/>
        <v>0</v>
      </c>
      <c r="JN21" s="41">
        <f t="shared" si="78"/>
        <v>0</v>
      </c>
      <c r="JO21" s="463">
        <f>+'Arg&amp;Braz'!K21</f>
        <v>0</v>
      </c>
      <c r="JP21" s="464">
        <f>+'Arg&amp;Braz'!L21</f>
        <v>0</v>
      </c>
      <c r="JQ21" s="464">
        <f t="shared" si="79"/>
        <v>0</v>
      </c>
      <c r="JR21" s="465">
        <f t="shared" si="80"/>
        <v>0</v>
      </c>
      <c r="JS21" s="466">
        <f>+'Arg&amp;Braz'!AG21</f>
        <v>0</v>
      </c>
      <c r="JT21" s="467">
        <f>+'Arg&amp;Braz'!AH21</f>
        <v>0</v>
      </c>
      <c r="JU21" s="467">
        <f t="shared" si="81"/>
        <v>0</v>
      </c>
      <c r="JV21" s="468">
        <f t="shared" si="164"/>
        <v>0</v>
      </c>
      <c r="JW21" s="279">
        <f>+KSC!K21</f>
        <v>0</v>
      </c>
      <c r="JX21" s="277">
        <f>+KSC!L21</f>
        <v>0</v>
      </c>
      <c r="JY21" s="277">
        <f t="shared" si="82"/>
        <v>0</v>
      </c>
      <c r="JZ21" s="272">
        <f t="shared" si="135"/>
        <v>0</v>
      </c>
      <c r="KA21" s="39">
        <f>+Rus!P21</f>
        <v>0</v>
      </c>
      <c r="KB21" s="314">
        <f>+Rus!Q21</f>
        <v>0</v>
      </c>
      <c r="KC21" s="40">
        <f>+Rus!R21</f>
        <v>0</v>
      </c>
      <c r="KD21" s="40">
        <f t="shared" si="83"/>
        <v>0</v>
      </c>
      <c r="KE21" s="41">
        <f t="shared" si="84"/>
        <v>0</v>
      </c>
      <c r="KF21" s="34">
        <f>+Bel!AX21</f>
        <v>0</v>
      </c>
      <c r="KG21" s="35">
        <f t="shared" si="136"/>
        <v>0</v>
      </c>
      <c r="KH21" s="65">
        <f t="shared" si="85"/>
        <v>0</v>
      </c>
      <c r="KI21" s="34">
        <f>+Ita!BI21</f>
        <v>0</v>
      </c>
      <c r="KJ21" s="35">
        <f t="shared" si="137"/>
        <v>0</v>
      </c>
      <c r="KK21" s="65">
        <f t="shared" si="86"/>
        <v>0</v>
      </c>
      <c r="KL21" s="34">
        <f>+Pol!AH21</f>
        <v>0</v>
      </c>
      <c r="KM21" s="35">
        <f t="shared" si="138"/>
        <v>0</v>
      </c>
      <c r="KN21" s="65">
        <f t="shared" si="87"/>
        <v>0</v>
      </c>
      <c r="KO21" s="34">
        <f>+Mex!AK21</f>
        <v>0</v>
      </c>
      <c r="KP21" s="35">
        <f t="shared" si="139"/>
        <v>0</v>
      </c>
      <c r="KQ21" s="65">
        <f t="shared" si="88"/>
        <v>0</v>
      </c>
      <c r="KR21" s="34">
        <f>+'Arg&amp;Braz'!AK21</f>
        <v>0</v>
      </c>
      <c r="KS21" s="35">
        <f t="shared" si="140"/>
        <v>0</v>
      </c>
      <c r="KT21" s="65">
        <f t="shared" si="89"/>
        <v>0</v>
      </c>
      <c r="KU21" s="34">
        <f>+Ita!BL21</f>
        <v>0</v>
      </c>
      <c r="KV21" s="315">
        <f>+Ita!BM21</f>
        <v>0</v>
      </c>
      <c r="KW21" s="35">
        <f>+Ita!BN21</f>
        <v>0</v>
      </c>
      <c r="KX21" s="35">
        <f t="shared" si="141"/>
        <v>0</v>
      </c>
      <c r="KY21" s="65">
        <f t="shared" si="142"/>
        <v>0</v>
      </c>
      <c r="KZ21" s="34">
        <f>+Mex!AN21</f>
        <v>0</v>
      </c>
      <c r="LA21" s="315">
        <f>+Mex!AO21</f>
        <v>0</v>
      </c>
      <c r="LB21" s="35">
        <f>+Mex!AP21</f>
        <v>0</v>
      </c>
      <c r="LC21" s="35">
        <f t="shared" si="143"/>
        <v>0</v>
      </c>
      <c r="LD21" s="65">
        <f t="shared" si="144"/>
        <v>0</v>
      </c>
      <c r="LE21" s="34">
        <f>+'Arg&amp;Braz'!O21</f>
        <v>0</v>
      </c>
      <c r="LF21" s="315">
        <f>+'Arg&amp;Braz'!P21</f>
        <v>0</v>
      </c>
      <c r="LG21" s="35">
        <f>+'Arg&amp;Braz'!Q21</f>
        <v>0</v>
      </c>
      <c r="LH21" s="35">
        <f t="shared" si="145"/>
        <v>0</v>
      </c>
      <c r="LI21" s="65">
        <f t="shared" si="146"/>
        <v>0</v>
      </c>
      <c r="LJ21" s="34">
        <f>+'Arg&amp;Braz'!AN21</f>
        <v>0</v>
      </c>
      <c r="LK21" s="315">
        <f>+'Arg&amp;Braz'!AO21</f>
        <v>0</v>
      </c>
      <c r="LL21" s="35">
        <f>+'Arg&amp;Braz'!AP21</f>
        <v>0</v>
      </c>
      <c r="LM21" s="35">
        <f t="shared" si="147"/>
        <v>0</v>
      </c>
      <c r="LN21" s="65">
        <f t="shared" si="148"/>
        <v>0</v>
      </c>
      <c r="LO21" s="34">
        <f>+Bel!BA21</f>
        <v>0</v>
      </c>
      <c r="LP21" s="315">
        <f>+Bel!BB21</f>
        <v>0</v>
      </c>
      <c r="LQ21" s="35">
        <f>+Bel!BC21</f>
        <v>0</v>
      </c>
      <c r="LR21" s="35">
        <f t="shared" si="149"/>
        <v>0</v>
      </c>
      <c r="LS21" s="65">
        <f t="shared" si="150"/>
        <v>0</v>
      </c>
      <c r="LT21" s="34">
        <f>+Ita!BQ21</f>
        <v>0</v>
      </c>
      <c r="LU21" s="315">
        <f>+Ita!BR21</f>
        <v>0</v>
      </c>
      <c r="LV21" s="35">
        <f>+Ita!BS21</f>
        <v>0</v>
      </c>
      <c r="LW21" s="35">
        <f t="shared" si="151"/>
        <v>0</v>
      </c>
      <c r="LX21" s="65">
        <f t="shared" si="152"/>
        <v>0</v>
      </c>
      <c r="LY21" s="34">
        <f>+Ita!BV21</f>
        <v>0</v>
      </c>
      <c r="LZ21" s="315">
        <f>+Ita!BW21</f>
        <v>0</v>
      </c>
      <c r="MA21" s="35">
        <f>+Ita!BX21</f>
        <v>0</v>
      </c>
      <c r="MB21" s="35">
        <f t="shared" si="153"/>
        <v>0</v>
      </c>
      <c r="MC21" s="65">
        <f t="shared" si="154"/>
        <v>0</v>
      </c>
      <c r="MD21" s="34">
        <f>+Pol!AK21</f>
        <v>0</v>
      </c>
      <c r="ME21" s="315">
        <f>+Pol!AL21</f>
        <v>0</v>
      </c>
      <c r="MF21" s="35">
        <f>+Pol!AM21</f>
        <v>0</v>
      </c>
      <c r="MG21" s="35">
        <f t="shared" si="155"/>
        <v>0</v>
      </c>
      <c r="MH21" s="65">
        <f t="shared" si="156"/>
        <v>0</v>
      </c>
      <c r="MI21" s="39">
        <f>+Rus!U21</f>
        <v>0</v>
      </c>
      <c r="MJ21" s="314">
        <f>+Rus!V21</f>
        <v>0</v>
      </c>
      <c r="MK21" s="40">
        <f>+Rus!W21</f>
        <v>0</v>
      </c>
      <c r="ML21" s="40">
        <f t="shared" si="90"/>
        <v>0</v>
      </c>
      <c r="MM21" s="41">
        <f t="shared" si="91"/>
        <v>0</v>
      </c>
      <c r="MN21" s="34">
        <f>+Mex!AS21</f>
        <v>0</v>
      </c>
      <c r="MO21" s="315">
        <f>+Mex!AT21</f>
        <v>0</v>
      </c>
      <c r="MP21" s="35">
        <f>+Mex!AU21</f>
        <v>0</v>
      </c>
      <c r="MQ21" s="35">
        <f t="shared" si="157"/>
        <v>0</v>
      </c>
      <c r="MR21" s="65">
        <f t="shared" si="158"/>
        <v>0</v>
      </c>
      <c r="MS21" s="34">
        <f>+'Arg&amp;Braz'!T21</f>
        <v>0</v>
      </c>
      <c r="MT21" s="315">
        <f>+'Arg&amp;Braz'!U21</f>
        <v>0</v>
      </c>
      <c r="MU21" s="35">
        <f>+'Arg&amp;Braz'!V21</f>
        <v>0</v>
      </c>
      <c r="MV21" s="35">
        <f t="shared" si="159"/>
        <v>0</v>
      </c>
      <c r="MW21" s="65">
        <f t="shared" si="160"/>
        <v>0</v>
      </c>
      <c r="MX21" s="34">
        <f>Bel!BF21</f>
        <v>0</v>
      </c>
      <c r="MY21" s="35">
        <f t="shared" si="161"/>
        <v>0</v>
      </c>
      <c r="MZ21" s="65">
        <f t="shared" si="92"/>
        <v>0</v>
      </c>
      <c r="NA21" s="34">
        <f>Ita!CA21</f>
        <v>0</v>
      </c>
      <c r="NB21" s="35">
        <f t="shared" si="162"/>
        <v>0</v>
      </c>
      <c r="NC21" s="65">
        <f t="shared" si="93"/>
        <v>0</v>
      </c>
    </row>
    <row r="22" spans="1:367" s="28" customFormat="1" ht="21" customHeight="1">
      <c r="A22" s="27" t="s">
        <v>92</v>
      </c>
      <c r="B22" s="67"/>
      <c r="C22" s="68">
        <f t="shared" si="94"/>
        <v>0</v>
      </c>
      <c r="D22" s="68"/>
      <c r="E22" s="68"/>
      <c r="F22" s="68"/>
      <c r="G22" s="69">
        <f>SUM(B22:D22)</f>
        <v>0</v>
      </c>
      <c r="H22" s="70">
        <f>+Bel!A22</f>
        <v>0</v>
      </c>
      <c r="I22" s="71">
        <f>+Ita!A22</f>
        <v>0</v>
      </c>
      <c r="J22" s="71">
        <f>+Pol!A22</f>
        <v>0</v>
      </c>
      <c r="K22" s="71">
        <f>+Rus!A22</f>
        <v>0</v>
      </c>
      <c r="L22" s="71">
        <f>+'Arg&amp;Braz'!A22</f>
        <v>0</v>
      </c>
      <c r="M22" s="71">
        <f>+Mex!A22</f>
        <v>0</v>
      </c>
      <c r="N22" s="71">
        <f>+VIE!A22</f>
        <v>0</v>
      </c>
      <c r="O22" s="71">
        <f>+SIMS!A22</f>
        <v>0</v>
      </c>
      <c r="P22" s="71"/>
      <c r="Q22" s="72">
        <f>+KSC!A22</f>
        <v>0</v>
      </c>
      <c r="R22" s="146">
        <f t="shared" si="96"/>
        <v>0</v>
      </c>
      <c r="S22" s="147">
        <f t="shared" si="97"/>
        <v>0</v>
      </c>
      <c r="T22" s="148">
        <f t="shared" si="0"/>
        <v>0</v>
      </c>
      <c r="U22" s="148"/>
      <c r="V22" s="27" t="s">
        <v>92</v>
      </c>
      <c r="W22" s="34">
        <f>+Bel!C22</f>
        <v>0</v>
      </c>
      <c r="X22" s="35">
        <f>+Bel!D22</f>
        <v>0</v>
      </c>
      <c r="Y22" s="35">
        <f t="shared" si="98"/>
        <v>0</v>
      </c>
      <c r="Z22" s="65">
        <f t="shared" si="99"/>
        <v>0</v>
      </c>
      <c r="AA22" s="34">
        <f>+Ita!C22</f>
        <v>0</v>
      </c>
      <c r="AB22" s="35">
        <f>+Ita!D22</f>
        <v>0</v>
      </c>
      <c r="AC22" s="35">
        <f t="shared" si="100"/>
        <v>0</v>
      </c>
      <c r="AD22" s="65">
        <f t="shared" si="101"/>
        <v>0</v>
      </c>
      <c r="AE22" s="34">
        <f>+Pol!C22</f>
        <v>0</v>
      </c>
      <c r="AF22" s="35">
        <f>+Pol!D22</f>
        <v>0</v>
      </c>
      <c r="AG22" s="35">
        <f t="shared" si="102"/>
        <v>0</v>
      </c>
      <c r="AH22" s="65">
        <f t="shared" si="103"/>
        <v>0</v>
      </c>
      <c r="AI22" s="39">
        <f>+Mex!C22</f>
        <v>0</v>
      </c>
      <c r="AJ22" s="40">
        <f>+Mex!D22</f>
        <v>0</v>
      </c>
      <c r="AK22" s="40">
        <f t="shared" si="1"/>
        <v>0</v>
      </c>
      <c r="AL22" s="41">
        <f t="shared" si="2"/>
        <v>0</v>
      </c>
      <c r="AM22" s="275">
        <f>+SIMS!C22</f>
        <v>0</v>
      </c>
      <c r="AN22" s="276">
        <f>+SIMS!D22</f>
        <v>0</v>
      </c>
      <c r="AO22" s="277">
        <f t="shared" si="3"/>
        <v>0</v>
      </c>
      <c r="AP22" s="272">
        <f t="shared" si="104"/>
        <v>0</v>
      </c>
      <c r="AQ22" s="275">
        <f>+KSC!G22</f>
        <v>0</v>
      </c>
      <c r="AR22" s="276">
        <f>+KSC!H22</f>
        <v>0</v>
      </c>
      <c r="AS22" s="277">
        <f t="shared" si="4"/>
        <v>0</v>
      </c>
      <c r="AT22" s="272">
        <f t="shared" si="105"/>
        <v>0</v>
      </c>
      <c r="AU22" s="275">
        <f>+SIMS!G22</f>
        <v>0</v>
      </c>
      <c r="AV22" s="276">
        <f>+SIMS!H22</f>
        <v>0</v>
      </c>
      <c r="AW22" s="277">
        <f t="shared" si="165"/>
        <v>0</v>
      </c>
      <c r="AX22" s="272">
        <f t="shared" si="106"/>
        <v>0</v>
      </c>
      <c r="AY22" s="34">
        <f>+Bel!G22</f>
        <v>0</v>
      </c>
      <c r="AZ22" s="315">
        <f>+Bel!H22</f>
        <v>0</v>
      </c>
      <c r="BA22" s="35">
        <f>+Bel!I22</f>
        <v>0</v>
      </c>
      <c r="BB22" s="35">
        <f t="shared" si="107"/>
        <v>0</v>
      </c>
      <c r="BC22" s="65">
        <f t="shared" si="108"/>
        <v>0</v>
      </c>
      <c r="BD22" s="34">
        <f>+Ita!G22</f>
        <v>0</v>
      </c>
      <c r="BE22" s="315">
        <f>+Ita!H22</f>
        <v>0</v>
      </c>
      <c r="BF22" s="35">
        <f>+Ita!I22</f>
        <v>0</v>
      </c>
      <c r="BG22" s="35">
        <f t="shared" si="5"/>
        <v>0</v>
      </c>
      <c r="BH22" s="65">
        <f t="shared" si="109"/>
        <v>0</v>
      </c>
      <c r="BI22" s="34">
        <f>+Ita!AX22</f>
        <v>0</v>
      </c>
      <c r="BJ22" s="315">
        <f>+Ita!AY22</f>
        <v>0</v>
      </c>
      <c r="BK22" s="35">
        <f>+Ita!AZ22</f>
        <v>0</v>
      </c>
      <c r="BL22" s="35">
        <f t="shared" si="6"/>
        <v>0</v>
      </c>
      <c r="BM22" s="65">
        <f t="shared" si="110"/>
        <v>0</v>
      </c>
      <c r="BN22" s="34">
        <f>+Pol!G22</f>
        <v>0</v>
      </c>
      <c r="BO22" s="315">
        <f>+Pol!H22</f>
        <v>0</v>
      </c>
      <c r="BP22" s="35">
        <f>+Pol!I22</f>
        <v>0</v>
      </c>
      <c r="BQ22" s="35">
        <f t="shared" si="7"/>
        <v>0</v>
      </c>
      <c r="BR22" s="65">
        <f t="shared" si="111"/>
        <v>0</v>
      </c>
      <c r="BS22" s="39">
        <f>+Mex!G22</f>
        <v>0</v>
      </c>
      <c r="BT22" s="314">
        <f>+Mex!H22</f>
        <v>0</v>
      </c>
      <c r="BU22" s="40">
        <f>+Mex!I22</f>
        <v>0</v>
      </c>
      <c r="BV22" s="40">
        <f t="shared" si="112"/>
        <v>0</v>
      </c>
      <c r="BW22" s="41">
        <f t="shared" si="113"/>
        <v>0</v>
      </c>
      <c r="BX22" s="39">
        <f>+VIE!C22</f>
        <v>0</v>
      </c>
      <c r="BY22" s="314">
        <f>+VIE!D22</f>
        <v>0</v>
      </c>
      <c r="BZ22" s="40">
        <f t="shared" si="8"/>
        <v>0</v>
      </c>
      <c r="CA22" s="41">
        <f t="shared" si="114"/>
        <v>0</v>
      </c>
      <c r="CB22" s="39">
        <f>+SIMS!AC22</f>
        <v>0</v>
      </c>
      <c r="CC22" s="314">
        <f>+SIMS!AD22</f>
        <v>0</v>
      </c>
      <c r="CD22" s="40">
        <f>+SIMS!AE22</f>
        <v>0</v>
      </c>
      <c r="CE22" s="40">
        <f t="shared" si="9"/>
        <v>0</v>
      </c>
      <c r="CF22" s="41">
        <f t="shared" si="115"/>
        <v>0</v>
      </c>
      <c r="CG22" s="34">
        <f>+Bel!L22</f>
        <v>0</v>
      </c>
      <c r="CH22" s="35">
        <f>+Bel!M22</f>
        <v>0</v>
      </c>
      <c r="CI22" s="35">
        <f t="shared" si="10"/>
        <v>0</v>
      </c>
      <c r="CJ22" s="65">
        <f t="shared" si="11"/>
        <v>0</v>
      </c>
      <c r="CK22" s="34">
        <f>+Ita!L22</f>
        <v>0</v>
      </c>
      <c r="CL22" s="35">
        <f>+Ita!M22</f>
        <v>0</v>
      </c>
      <c r="CM22" s="35">
        <f t="shared" si="12"/>
        <v>0</v>
      </c>
      <c r="CN22" s="65">
        <f t="shared" si="13"/>
        <v>0</v>
      </c>
      <c r="CO22" s="39">
        <f>+Mex!L22</f>
        <v>0</v>
      </c>
      <c r="CP22" s="40">
        <f>+Mex!M22</f>
        <v>0</v>
      </c>
      <c r="CQ22" s="40">
        <f t="shared" si="14"/>
        <v>0</v>
      </c>
      <c r="CR22" s="41">
        <f t="shared" si="15"/>
        <v>0</v>
      </c>
      <c r="CS22" s="39">
        <f>+SIMS!Y22</f>
        <v>0</v>
      </c>
      <c r="CT22" s="40">
        <f>+SIMS!Z22</f>
        <v>0</v>
      </c>
      <c r="CU22" s="40">
        <f t="shared" si="16"/>
        <v>0</v>
      </c>
      <c r="CV22" s="41">
        <f t="shared" si="116"/>
        <v>0</v>
      </c>
      <c r="CW22" s="39">
        <f>+VIE!M22</f>
        <v>0</v>
      </c>
      <c r="CX22" s="40">
        <f>+VIE!N22</f>
        <v>0</v>
      </c>
      <c r="CY22" s="40">
        <f t="shared" si="17"/>
        <v>0</v>
      </c>
      <c r="CZ22" s="43">
        <f t="shared" si="117"/>
        <v>0</v>
      </c>
      <c r="DA22" s="34">
        <f>+Ita!BC22</f>
        <v>0</v>
      </c>
      <c r="DB22" s="35">
        <f t="shared" si="118"/>
        <v>0</v>
      </c>
      <c r="DC22" s="65">
        <f t="shared" si="18"/>
        <v>0</v>
      </c>
      <c r="DD22" s="34">
        <f>+Bel!P22</f>
        <v>0</v>
      </c>
      <c r="DE22" s="35">
        <f t="shared" si="119"/>
        <v>0</v>
      </c>
      <c r="DF22" s="65">
        <f t="shared" si="19"/>
        <v>0</v>
      </c>
      <c r="DG22" s="34">
        <f>+Ita!P22</f>
        <v>0</v>
      </c>
      <c r="DH22" s="35">
        <f t="shared" si="120"/>
        <v>0</v>
      </c>
      <c r="DI22" s="65">
        <f t="shared" si="20"/>
        <v>0</v>
      </c>
      <c r="DJ22" s="34">
        <f>+Pol!L22</f>
        <v>0</v>
      </c>
      <c r="DK22" s="35">
        <f t="shared" si="121"/>
        <v>0</v>
      </c>
      <c r="DL22" s="65">
        <f t="shared" si="21"/>
        <v>0</v>
      </c>
      <c r="DM22" s="362">
        <f>+Rus!C22</f>
        <v>0</v>
      </c>
      <c r="DN22" s="363">
        <f t="shared" si="22"/>
        <v>0</v>
      </c>
      <c r="DO22" s="364">
        <f t="shared" si="23"/>
        <v>0</v>
      </c>
      <c r="DP22" s="34">
        <f>+Bel!S22</f>
        <v>0</v>
      </c>
      <c r="DQ22" s="35">
        <f>+Bel!T22</f>
        <v>0</v>
      </c>
      <c r="DR22" s="35">
        <f>+Bel!U22</f>
        <v>0</v>
      </c>
      <c r="DS22" s="35">
        <f>+Bel!V22</f>
        <v>0</v>
      </c>
      <c r="DT22" s="35">
        <f t="shared" si="24"/>
        <v>0</v>
      </c>
      <c r="DU22" s="65">
        <f t="shared" si="25"/>
        <v>0</v>
      </c>
      <c r="DV22" s="34">
        <f>+Ita!S22</f>
        <v>0</v>
      </c>
      <c r="DW22" s="35">
        <f>+Ita!T22</f>
        <v>0</v>
      </c>
      <c r="DX22" s="35">
        <f>+Ita!U22</f>
        <v>0</v>
      </c>
      <c r="DY22" s="35">
        <f>+Ita!V22</f>
        <v>0</v>
      </c>
      <c r="DZ22" s="35">
        <f t="shared" si="26"/>
        <v>0</v>
      </c>
      <c r="EA22" s="65">
        <f t="shared" si="27"/>
        <v>0</v>
      </c>
      <c r="EB22" s="34">
        <f>+Pol!O22</f>
        <v>0</v>
      </c>
      <c r="EC22" s="35">
        <f>+Pol!P22</f>
        <v>0</v>
      </c>
      <c r="ED22" s="35">
        <f>+Pol!Q22</f>
        <v>0</v>
      </c>
      <c r="EE22" s="35">
        <f>+Pol!R22</f>
        <v>0</v>
      </c>
      <c r="EF22" s="35">
        <f t="shared" si="28"/>
        <v>0</v>
      </c>
      <c r="EG22" s="65">
        <f t="shared" si="29"/>
        <v>0</v>
      </c>
      <c r="EH22" s="39">
        <f>+Rus!J22</f>
        <v>0</v>
      </c>
      <c r="EI22" s="40">
        <f>+Rus!K22</f>
        <v>0</v>
      </c>
      <c r="EJ22" s="40">
        <f>+Rus!L22</f>
        <v>0</v>
      </c>
      <c r="EK22" s="40">
        <f>+Rus!M22</f>
        <v>0</v>
      </c>
      <c r="EL22" s="40">
        <f t="shared" si="122"/>
        <v>0</v>
      </c>
      <c r="EM22" s="41">
        <f t="shared" si="30"/>
        <v>0</v>
      </c>
      <c r="EN22" s="39">
        <f>+Mex!AE22</f>
        <v>0</v>
      </c>
      <c r="EO22" s="40">
        <f>+Mex!AF22</f>
        <v>0</v>
      </c>
      <c r="EP22" s="40">
        <f>+Mex!AG22</f>
        <v>0</v>
      </c>
      <c r="EQ22" s="40">
        <f>+Mex!AH22</f>
        <v>0</v>
      </c>
      <c r="ER22" s="40">
        <f t="shared" si="123"/>
        <v>0</v>
      </c>
      <c r="ES22" s="41">
        <f t="shared" si="31"/>
        <v>0</v>
      </c>
      <c r="ET22" s="39">
        <f>+VIE!G22</f>
        <v>0</v>
      </c>
      <c r="EU22" s="40">
        <f>+VIE!H22</f>
        <v>0</v>
      </c>
      <c r="EV22" s="40">
        <f>+VIE!I22</f>
        <v>0</v>
      </c>
      <c r="EW22" s="40">
        <f>+VIE!J22</f>
        <v>0</v>
      </c>
      <c r="EX22" s="40">
        <f t="shared" si="32"/>
        <v>0</v>
      </c>
      <c r="EY22" s="41">
        <f t="shared" si="124"/>
        <v>0</v>
      </c>
      <c r="EZ22" s="34">
        <f>+Bel!Y22</f>
        <v>0</v>
      </c>
      <c r="FA22" s="35">
        <f>+Bel!Z22</f>
        <v>0</v>
      </c>
      <c r="FB22" s="35">
        <f t="shared" si="33"/>
        <v>0</v>
      </c>
      <c r="FC22" s="65">
        <f t="shared" si="34"/>
        <v>0</v>
      </c>
      <c r="FD22" s="34">
        <f>+Ita!Y22</f>
        <v>0</v>
      </c>
      <c r="FE22" s="35">
        <f>+Ita!Z22</f>
        <v>0</v>
      </c>
      <c r="FF22" s="35">
        <f t="shared" si="35"/>
        <v>0</v>
      </c>
      <c r="FG22" s="65">
        <f t="shared" si="36"/>
        <v>0</v>
      </c>
      <c r="FH22" s="34">
        <f>+Pol!U22</f>
        <v>0</v>
      </c>
      <c r="FI22" s="35">
        <f>+Pol!V22</f>
        <v>0</v>
      </c>
      <c r="FJ22" s="35">
        <f t="shared" si="37"/>
        <v>0</v>
      </c>
      <c r="FK22" s="65">
        <f t="shared" si="38"/>
        <v>0</v>
      </c>
      <c r="FL22" s="39">
        <f>+Rus!F22</f>
        <v>0</v>
      </c>
      <c r="FM22" s="40">
        <f>+Rus!G22</f>
        <v>0</v>
      </c>
      <c r="FN22" s="40">
        <f t="shared" si="39"/>
        <v>0</v>
      </c>
      <c r="FO22" s="41">
        <f t="shared" si="40"/>
        <v>0</v>
      </c>
      <c r="FP22" s="39">
        <f>+SIMS!O22</f>
        <v>0</v>
      </c>
      <c r="FQ22" s="40">
        <f>+SIMS!P22</f>
        <v>0</v>
      </c>
      <c r="FR22" s="40">
        <f t="shared" si="41"/>
        <v>0</v>
      </c>
      <c r="FS22" s="41">
        <f t="shared" si="125"/>
        <v>0</v>
      </c>
      <c r="FT22" s="34">
        <f>+Bel!AC22</f>
        <v>0</v>
      </c>
      <c r="FU22" s="35">
        <f>+Bel!AD22</f>
        <v>0</v>
      </c>
      <c r="FV22" s="35">
        <f>+Bel!AE22</f>
        <v>0</v>
      </c>
      <c r="FW22" s="35">
        <f>+Bel!AF22</f>
        <v>0</v>
      </c>
      <c r="FX22" s="35">
        <f t="shared" si="42"/>
        <v>0</v>
      </c>
      <c r="FY22" s="65">
        <f t="shared" si="43"/>
        <v>0</v>
      </c>
      <c r="FZ22" s="34">
        <f>+Ita!AC22</f>
        <v>0</v>
      </c>
      <c r="GA22" s="35">
        <f>+Ita!AD22</f>
        <v>0</v>
      </c>
      <c r="GB22" s="35">
        <f>+Ita!AE22</f>
        <v>0</v>
      </c>
      <c r="GC22" s="35">
        <f>+Ita!AF22</f>
        <v>0</v>
      </c>
      <c r="GD22" s="35">
        <f t="shared" si="44"/>
        <v>0</v>
      </c>
      <c r="GE22" s="65">
        <f t="shared" si="45"/>
        <v>0</v>
      </c>
      <c r="GF22" s="34">
        <f>+Pol!Y22</f>
        <v>0</v>
      </c>
      <c r="GG22" s="35">
        <f>+Pol!Z22</f>
        <v>0</v>
      </c>
      <c r="GH22" s="35">
        <f>+Pol!AA22</f>
        <v>0</v>
      </c>
      <c r="GI22" s="35">
        <f>+Pol!AB22</f>
        <v>0</v>
      </c>
      <c r="GJ22" s="35">
        <f t="shared" si="46"/>
        <v>0</v>
      </c>
      <c r="GK22" s="65">
        <f t="shared" si="47"/>
        <v>0</v>
      </c>
      <c r="GL22" s="39">
        <f>+SIMS!S22</f>
        <v>0</v>
      </c>
      <c r="GM22" s="40">
        <f>+SIMS!T22</f>
        <v>0</v>
      </c>
      <c r="GN22" s="40">
        <f>+SIMS!U22</f>
        <v>0</v>
      </c>
      <c r="GO22" s="40">
        <f>+SIMS!V22</f>
        <v>0</v>
      </c>
      <c r="GP22" s="40">
        <f t="shared" si="48"/>
        <v>0</v>
      </c>
      <c r="GQ22" s="41">
        <f t="shared" si="126"/>
        <v>0</v>
      </c>
      <c r="GR22" s="275">
        <f>+KSC!C22</f>
        <v>0</v>
      </c>
      <c r="GS22" s="276">
        <f>+KSC!D22</f>
        <v>0</v>
      </c>
      <c r="GT22" s="277">
        <f t="shared" si="49"/>
        <v>0</v>
      </c>
      <c r="GU22" s="272">
        <f t="shared" si="127"/>
        <v>0</v>
      </c>
      <c r="GV22" s="34">
        <f>+Bel!AI22</f>
        <v>0</v>
      </c>
      <c r="GW22" s="35">
        <f t="shared" si="128"/>
        <v>0</v>
      </c>
      <c r="GX22" s="65">
        <f t="shared" si="50"/>
        <v>0</v>
      </c>
      <c r="GY22" s="34">
        <f>+Ita!AI22</f>
        <v>0</v>
      </c>
      <c r="GZ22" s="35">
        <f t="shared" si="129"/>
        <v>0</v>
      </c>
      <c r="HA22" s="65">
        <f t="shared" si="51"/>
        <v>0</v>
      </c>
      <c r="HB22" s="34">
        <f>+Ita!BF22</f>
        <v>0</v>
      </c>
      <c r="HC22" s="35">
        <f t="shared" si="130"/>
        <v>0</v>
      </c>
      <c r="HD22" s="65">
        <f t="shared" si="52"/>
        <v>0</v>
      </c>
      <c r="HE22" s="34">
        <f>+Pol!AE22</f>
        <v>0</v>
      </c>
      <c r="HF22" s="35">
        <f t="shared" si="131"/>
        <v>0</v>
      </c>
      <c r="HG22" s="65">
        <f t="shared" si="53"/>
        <v>0</v>
      </c>
      <c r="HH22" s="62">
        <f>+Mex!P22</f>
        <v>0</v>
      </c>
      <c r="HI22" s="63">
        <f t="shared" si="132"/>
        <v>0</v>
      </c>
      <c r="HJ22" s="64">
        <f t="shared" si="54"/>
        <v>0</v>
      </c>
      <c r="HK22" s="407">
        <f>+SIMS!K22</f>
        <v>0</v>
      </c>
      <c r="HL22" s="408">
        <f>+SIMS!L22</f>
        <v>0</v>
      </c>
      <c r="HM22" s="409">
        <f t="shared" si="166"/>
        <v>0</v>
      </c>
      <c r="HN22" s="410">
        <f t="shared" si="133"/>
        <v>0</v>
      </c>
      <c r="HO22" s="475">
        <f>+Bel!AL22</f>
        <v>0</v>
      </c>
      <c r="HP22" s="476">
        <f>+Bel!AM22</f>
        <v>0</v>
      </c>
      <c r="HQ22" s="476">
        <f t="shared" si="134"/>
        <v>0</v>
      </c>
      <c r="HR22" s="477">
        <f t="shared" si="55"/>
        <v>0</v>
      </c>
      <c r="HS22" s="475">
        <f>+Ita!AL22</f>
        <v>0</v>
      </c>
      <c r="HT22" s="476">
        <f>+Ita!AM22</f>
        <v>0</v>
      </c>
      <c r="HU22" s="476">
        <f t="shared" si="56"/>
        <v>0</v>
      </c>
      <c r="HV22" s="477">
        <f t="shared" si="57"/>
        <v>0</v>
      </c>
      <c r="HW22" s="39">
        <f>+Mex!S22</f>
        <v>0</v>
      </c>
      <c r="HX22" s="40">
        <f>+Mex!T22</f>
        <v>0</v>
      </c>
      <c r="HY22" s="40">
        <f t="shared" si="58"/>
        <v>0</v>
      </c>
      <c r="HZ22" s="41">
        <f t="shared" si="59"/>
        <v>0</v>
      </c>
      <c r="IA22" s="463">
        <f>+'Arg&amp;Braz'!C22</f>
        <v>0</v>
      </c>
      <c r="IB22" s="464">
        <f>+'Arg&amp;Braz'!D22</f>
        <v>0</v>
      </c>
      <c r="IC22" s="464">
        <f t="shared" si="60"/>
        <v>0</v>
      </c>
      <c r="ID22" s="465">
        <f t="shared" si="61"/>
        <v>0</v>
      </c>
      <c r="IE22" s="466">
        <f>+'Arg&amp;Braz'!Y22</f>
        <v>0</v>
      </c>
      <c r="IF22" s="467">
        <f>+'Arg&amp;Braz'!Z22</f>
        <v>0</v>
      </c>
      <c r="IG22" s="467">
        <f t="shared" si="62"/>
        <v>0</v>
      </c>
      <c r="IH22" s="468">
        <f t="shared" si="63"/>
        <v>0</v>
      </c>
      <c r="II22" s="475">
        <f>+Bel!AP22</f>
        <v>0</v>
      </c>
      <c r="IJ22" s="476">
        <f>+Bel!AQ22</f>
        <v>0</v>
      </c>
      <c r="IK22" s="476">
        <f t="shared" si="64"/>
        <v>0</v>
      </c>
      <c r="IL22" s="477">
        <f t="shared" si="65"/>
        <v>0</v>
      </c>
      <c r="IM22" s="475">
        <f>+Ita!AP22</f>
        <v>0</v>
      </c>
      <c r="IN22" s="476">
        <f>+Ita!AQ22</f>
        <v>0</v>
      </c>
      <c r="IO22" s="476">
        <f t="shared" si="66"/>
        <v>0</v>
      </c>
      <c r="IP22" s="477">
        <f t="shared" si="67"/>
        <v>0</v>
      </c>
      <c r="IQ22" s="39">
        <f>+Mex!W22</f>
        <v>0</v>
      </c>
      <c r="IR22" s="40">
        <f>+Mex!X22</f>
        <v>0</v>
      </c>
      <c r="IS22" s="40">
        <f t="shared" si="68"/>
        <v>0</v>
      </c>
      <c r="IT22" s="41">
        <f t="shared" si="69"/>
        <v>0</v>
      </c>
      <c r="IU22" s="463">
        <f>+'Arg&amp;Braz'!G22</f>
        <v>0</v>
      </c>
      <c r="IV22" s="464">
        <f>+'Arg&amp;Braz'!H22</f>
        <v>0</v>
      </c>
      <c r="IW22" s="464">
        <f t="shared" si="70"/>
        <v>0</v>
      </c>
      <c r="IX22" s="465">
        <f t="shared" si="71"/>
        <v>0</v>
      </c>
      <c r="IY22" s="466">
        <f>+'Arg&amp;Braz'!AC22</f>
        <v>0</v>
      </c>
      <c r="IZ22" s="467">
        <f>+'Arg&amp;Braz'!AD22</f>
        <v>0</v>
      </c>
      <c r="JA22" s="467">
        <f t="shared" si="72"/>
        <v>0</v>
      </c>
      <c r="JB22" s="468">
        <f t="shared" si="163"/>
        <v>0</v>
      </c>
      <c r="JC22" s="475">
        <f>+Bel!AT22</f>
        <v>0</v>
      </c>
      <c r="JD22" s="476">
        <f>+Bel!AU22</f>
        <v>0</v>
      </c>
      <c r="JE22" s="476">
        <f t="shared" si="73"/>
        <v>0</v>
      </c>
      <c r="JF22" s="477">
        <f t="shared" si="74"/>
        <v>0</v>
      </c>
      <c r="JG22" s="475">
        <f>+Ita!AT22</f>
        <v>0</v>
      </c>
      <c r="JH22" s="476">
        <f>+Ita!AU22</f>
        <v>0</v>
      </c>
      <c r="JI22" s="476">
        <f t="shared" si="75"/>
        <v>0</v>
      </c>
      <c r="JJ22" s="477">
        <f t="shared" si="76"/>
        <v>0</v>
      </c>
      <c r="JK22" s="39">
        <f>+Mex!AA22</f>
        <v>0</v>
      </c>
      <c r="JL22" s="40">
        <f>+Mex!AB22</f>
        <v>0</v>
      </c>
      <c r="JM22" s="40">
        <f t="shared" si="77"/>
        <v>0</v>
      </c>
      <c r="JN22" s="41">
        <f t="shared" si="78"/>
        <v>0</v>
      </c>
      <c r="JO22" s="463">
        <f>+'Arg&amp;Braz'!K22</f>
        <v>0</v>
      </c>
      <c r="JP22" s="464">
        <f>+'Arg&amp;Braz'!L22</f>
        <v>0</v>
      </c>
      <c r="JQ22" s="464">
        <f t="shared" si="79"/>
        <v>0</v>
      </c>
      <c r="JR22" s="465">
        <f t="shared" si="80"/>
        <v>0</v>
      </c>
      <c r="JS22" s="466">
        <f>+'Arg&amp;Braz'!AG22</f>
        <v>0</v>
      </c>
      <c r="JT22" s="467">
        <f>+'Arg&amp;Braz'!AH22</f>
        <v>0</v>
      </c>
      <c r="JU22" s="467">
        <f t="shared" si="81"/>
        <v>0</v>
      </c>
      <c r="JV22" s="468">
        <f t="shared" si="164"/>
        <v>0</v>
      </c>
      <c r="JW22" s="275">
        <f>+KSC!K22</f>
        <v>0</v>
      </c>
      <c r="JX22" s="276">
        <f>+KSC!L22</f>
        <v>0</v>
      </c>
      <c r="JY22" s="277">
        <f t="shared" si="82"/>
        <v>0</v>
      </c>
      <c r="JZ22" s="272">
        <f t="shared" si="135"/>
        <v>0</v>
      </c>
      <c r="KA22" s="39">
        <f>+Rus!P22</f>
        <v>0</v>
      </c>
      <c r="KB22" s="314">
        <f>+Rus!Q22</f>
        <v>0</v>
      </c>
      <c r="KC22" s="40">
        <f>+Rus!R22</f>
        <v>0</v>
      </c>
      <c r="KD22" s="40">
        <f t="shared" si="83"/>
        <v>0</v>
      </c>
      <c r="KE22" s="41">
        <f t="shared" si="84"/>
        <v>0</v>
      </c>
      <c r="KF22" s="34">
        <f>+Bel!AX22</f>
        <v>0</v>
      </c>
      <c r="KG22" s="35">
        <f t="shared" si="136"/>
        <v>0</v>
      </c>
      <c r="KH22" s="65">
        <f t="shared" si="85"/>
        <v>0</v>
      </c>
      <c r="KI22" s="34">
        <f>+Ita!BI22</f>
        <v>0</v>
      </c>
      <c r="KJ22" s="35">
        <f t="shared" si="137"/>
        <v>0</v>
      </c>
      <c r="KK22" s="65">
        <f t="shared" si="86"/>
        <v>0</v>
      </c>
      <c r="KL22" s="34">
        <f>+Pol!AH22</f>
        <v>0</v>
      </c>
      <c r="KM22" s="35">
        <f t="shared" si="138"/>
        <v>0</v>
      </c>
      <c r="KN22" s="65">
        <f t="shared" si="87"/>
        <v>0</v>
      </c>
      <c r="KO22" s="34">
        <f>+Mex!AK22</f>
        <v>0</v>
      </c>
      <c r="KP22" s="35">
        <f t="shared" si="139"/>
        <v>0</v>
      </c>
      <c r="KQ22" s="65">
        <f t="shared" si="88"/>
        <v>0</v>
      </c>
      <c r="KR22" s="34">
        <f>+'Arg&amp;Braz'!AK22</f>
        <v>0</v>
      </c>
      <c r="KS22" s="35">
        <f t="shared" si="140"/>
        <v>0</v>
      </c>
      <c r="KT22" s="65">
        <f t="shared" si="89"/>
        <v>0</v>
      </c>
      <c r="KU22" s="34">
        <f>+Ita!BL22</f>
        <v>0</v>
      </c>
      <c r="KV22" s="315">
        <f>+Ita!BM22</f>
        <v>0</v>
      </c>
      <c r="KW22" s="35">
        <f>+Ita!BN22</f>
        <v>0</v>
      </c>
      <c r="KX22" s="35">
        <f t="shared" si="141"/>
        <v>0</v>
      </c>
      <c r="KY22" s="65">
        <f t="shared" si="142"/>
        <v>0</v>
      </c>
      <c r="KZ22" s="34">
        <f>+Mex!AN22</f>
        <v>0</v>
      </c>
      <c r="LA22" s="315">
        <f>+Mex!AO22</f>
        <v>0</v>
      </c>
      <c r="LB22" s="35">
        <f>+Mex!AP22</f>
        <v>0</v>
      </c>
      <c r="LC22" s="35">
        <f t="shared" si="143"/>
        <v>0</v>
      </c>
      <c r="LD22" s="65">
        <f t="shared" si="144"/>
        <v>0</v>
      </c>
      <c r="LE22" s="34">
        <f>+'Arg&amp;Braz'!O22</f>
        <v>0</v>
      </c>
      <c r="LF22" s="315">
        <f>+'Arg&amp;Braz'!P22</f>
        <v>0</v>
      </c>
      <c r="LG22" s="35">
        <f>+'Arg&amp;Braz'!Q22</f>
        <v>0</v>
      </c>
      <c r="LH22" s="35">
        <f t="shared" si="145"/>
        <v>0</v>
      </c>
      <c r="LI22" s="65">
        <f t="shared" si="146"/>
        <v>0</v>
      </c>
      <c r="LJ22" s="34">
        <f>+'Arg&amp;Braz'!AN22</f>
        <v>0</v>
      </c>
      <c r="LK22" s="315">
        <f>+'Arg&amp;Braz'!AO22</f>
        <v>0</v>
      </c>
      <c r="LL22" s="35">
        <f>+'Arg&amp;Braz'!AP22</f>
        <v>0</v>
      </c>
      <c r="LM22" s="35">
        <f t="shared" si="147"/>
        <v>0</v>
      </c>
      <c r="LN22" s="65">
        <f t="shared" si="148"/>
        <v>0</v>
      </c>
      <c r="LO22" s="34">
        <f>+Bel!BA22</f>
        <v>0</v>
      </c>
      <c r="LP22" s="315">
        <f>+Bel!BB22</f>
        <v>0</v>
      </c>
      <c r="LQ22" s="35">
        <f>+Bel!BC22</f>
        <v>0</v>
      </c>
      <c r="LR22" s="35">
        <f t="shared" si="149"/>
        <v>0</v>
      </c>
      <c r="LS22" s="65">
        <f t="shared" si="150"/>
        <v>0</v>
      </c>
      <c r="LT22" s="34">
        <f>+Ita!BQ22</f>
        <v>0</v>
      </c>
      <c r="LU22" s="315">
        <f>+Ita!BR22</f>
        <v>0</v>
      </c>
      <c r="LV22" s="35">
        <f>+Ita!BS22</f>
        <v>0</v>
      </c>
      <c r="LW22" s="35">
        <f t="shared" si="151"/>
        <v>0</v>
      </c>
      <c r="LX22" s="65">
        <f t="shared" si="152"/>
        <v>0</v>
      </c>
      <c r="LY22" s="34">
        <f>+Ita!BV22</f>
        <v>0</v>
      </c>
      <c r="LZ22" s="315">
        <f>+Ita!BW22</f>
        <v>0</v>
      </c>
      <c r="MA22" s="35">
        <f>+Ita!BX22</f>
        <v>0</v>
      </c>
      <c r="MB22" s="35">
        <f t="shared" si="153"/>
        <v>0</v>
      </c>
      <c r="MC22" s="65">
        <f t="shared" si="154"/>
        <v>0</v>
      </c>
      <c r="MD22" s="34">
        <f>+Pol!AK22</f>
        <v>0</v>
      </c>
      <c r="ME22" s="315">
        <f>+Pol!AL22</f>
        <v>0</v>
      </c>
      <c r="MF22" s="35">
        <f>+Pol!AM22</f>
        <v>0</v>
      </c>
      <c r="MG22" s="35">
        <f t="shared" si="155"/>
        <v>0</v>
      </c>
      <c r="MH22" s="65">
        <f t="shared" si="156"/>
        <v>0</v>
      </c>
      <c r="MI22" s="39">
        <f>+Rus!U22</f>
        <v>0</v>
      </c>
      <c r="MJ22" s="314">
        <f>+Rus!V22</f>
        <v>0</v>
      </c>
      <c r="MK22" s="40">
        <f>+Rus!W22</f>
        <v>0</v>
      </c>
      <c r="ML22" s="40">
        <f t="shared" si="90"/>
        <v>0</v>
      </c>
      <c r="MM22" s="41">
        <f t="shared" si="91"/>
        <v>0</v>
      </c>
      <c r="MN22" s="34">
        <f>+Mex!AS22</f>
        <v>0</v>
      </c>
      <c r="MO22" s="315">
        <f>+Mex!AT22</f>
        <v>0</v>
      </c>
      <c r="MP22" s="35">
        <f>+Mex!AU22</f>
        <v>0</v>
      </c>
      <c r="MQ22" s="35">
        <f t="shared" si="157"/>
        <v>0</v>
      </c>
      <c r="MR22" s="65">
        <f t="shared" si="158"/>
        <v>0</v>
      </c>
      <c r="MS22" s="34">
        <f>+'Arg&amp;Braz'!T22</f>
        <v>0</v>
      </c>
      <c r="MT22" s="315">
        <f>+'Arg&amp;Braz'!U22</f>
        <v>0</v>
      </c>
      <c r="MU22" s="35">
        <f>+'Arg&amp;Braz'!V22</f>
        <v>0</v>
      </c>
      <c r="MV22" s="35">
        <f t="shared" si="159"/>
        <v>0</v>
      </c>
      <c r="MW22" s="65">
        <f t="shared" si="160"/>
        <v>0</v>
      </c>
      <c r="MX22" s="34">
        <f>Bel!BF22</f>
        <v>0</v>
      </c>
      <c r="MY22" s="35">
        <f t="shared" si="161"/>
        <v>0</v>
      </c>
      <c r="MZ22" s="65">
        <f t="shared" si="92"/>
        <v>0</v>
      </c>
      <c r="NA22" s="34">
        <f>Ita!CA22</f>
        <v>0</v>
      </c>
      <c r="NB22" s="35">
        <f t="shared" si="162"/>
        <v>0</v>
      </c>
      <c r="NC22" s="65">
        <f t="shared" si="93"/>
        <v>0</v>
      </c>
    </row>
    <row r="23" spans="1:367" s="28" customFormat="1" ht="21" customHeight="1">
      <c r="A23" s="296" t="s">
        <v>93</v>
      </c>
      <c r="B23" s="67"/>
      <c r="C23" s="68">
        <f t="shared" si="94"/>
        <v>0</v>
      </c>
      <c r="D23" s="68"/>
      <c r="E23" s="68"/>
      <c r="F23" s="68"/>
      <c r="G23" s="69">
        <f t="shared" si="95"/>
        <v>0</v>
      </c>
      <c r="H23" s="70">
        <f>+Bel!A23</f>
        <v>0</v>
      </c>
      <c r="I23" s="71">
        <f>+Ita!A23</f>
        <v>0</v>
      </c>
      <c r="J23" s="71">
        <f>+Pol!A23</f>
        <v>0</v>
      </c>
      <c r="K23" s="71">
        <f>+Rus!A23</f>
        <v>0</v>
      </c>
      <c r="L23" s="71">
        <f>+'Arg&amp;Braz'!A23</f>
        <v>0</v>
      </c>
      <c r="M23" s="71">
        <f>+Mex!A23</f>
        <v>0</v>
      </c>
      <c r="N23" s="71">
        <f>+VIE!A23</f>
        <v>0</v>
      </c>
      <c r="O23" s="71">
        <f>+SIMS!A23</f>
        <v>0</v>
      </c>
      <c r="P23" s="71"/>
      <c r="Q23" s="72">
        <f>+KSC!A23</f>
        <v>0</v>
      </c>
      <c r="R23" s="146">
        <f t="shared" si="96"/>
        <v>0</v>
      </c>
      <c r="S23" s="147">
        <f t="shared" si="97"/>
        <v>0</v>
      </c>
      <c r="T23" s="148">
        <f t="shared" si="0"/>
        <v>0</v>
      </c>
      <c r="U23" s="148"/>
      <c r="V23" s="27" t="s">
        <v>93</v>
      </c>
      <c r="W23" s="34">
        <f>+Bel!C23</f>
        <v>0</v>
      </c>
      <c r="X23" s="35">
        <f>+Bel!D23</f>
        <v>0</v>
      </c>
      <c r="Y23" s="35">
        <f t="shared" si="98"/>
        <v>0</v>
      </c>
      <c r="Z23" s="65">
        <f t="shared" si="99"/>
        <v>0</v>
      </c>
      <c r="AA23" s="34">
        <f>+Ita!C23</f>
        <v>0</v>
      </c>
      <c r="AB23" s="35">
        <f>+Ita!D23</f>
        <v>0</v>
      </c>
      <c r="AC23" s="35">
        <f t="shared" si="100"/>
        <v>0</v>
      </c>
      <c r="AD23" s="65">
        <f t="shared" si="101"/>
        <v>0</v>
      </c>
      <c r="AE23" s="52">
        <f>+Pol!C23</f>
        <v>0</v>
      </c>
      <c r="AF23" s="53">
        <f>+Pol!D23</f>
        <v>0</v>
      </c>
      <c r="AG23" s="35">
        <f t="shared" si="102"/>
        <v>0</v>
      </c>
      <c r="AH23" s="65">
        <f t="shared" si="103"/>
        <v>0</v>
      </c>
      <c r="AI23" s="52">
        <f>+Mex!C23</f>
        <v>0</v>
      </c>
      <c r="AJ23" s="53">
        <f>+Mex!D23</f>
        <v>0</v>
      </c>
      <c r="AK23" s="40">
        <f t="shared" si="1"/>
        <v>0</v>
      </c>
      <c r="AL23" s="41">
        <f t="shared" si="2"/>
        <v>0</v>
      </c>
      <c r="AM23" s="275">
        <f>+SIMS!C23</f>
        <v>0</v>
      </c>
      <c r="AN23" s="276">
        <f>+SIMS!D23</f>
        <v>0</v>
      </c>
      <c r="AO23" s="277">
        <f t="shared" si="3"/>
        <v>0</v>
      </c>
      <c r="AP23" s="272">
        <f t="shared" si="104"/>
        <v>0</v>
      </c>
      <c r="AQ23" s="275">
        <f>+KSC!G23</f>
        <v>0</v>
      </c>
      <c r="AR23" s="276">
        <f>+KSC!H23</f>
        <v>0</v>
      </c>
      <c r="AS23" s="277">
        <f t="shared" si="4"/>
        <v>0</v>
      </c>
      <c r="AT23" s="272">
        <f t="shared" si="105"/>
        <v>0</v>
      </c>
      <c r="AU23" s="327">
        <f>+SIMS!G23</f>
        <v>0</v>
      </c>
      <c r="AV23" s="328">
        <f>+SIMS!H23</f>
        <v>0</v>
      </c>
      <c r="AW23" s="277">
        <f t="shared" si="165"/>
        <v>0</v>
      </c>
      <c r="AX23" s="272">
        <f t="shared" si="106"/>
        <v>0</v>
      </c>
      <c r="AY23" s="34">
        <f>+Bel!G23</f>
        <v>0</v>
      </c>
      <c r="AZ23" s="315">
        <f>+Bel!H23</f>
        <v>0</v>
      </c>
      <c r="BA23" s="35">
        <f>+Bel!I23</f>
        <v>0</v>
      </c>
      <c r="BB23" s="35">
        <f t="shared" si="107"/>
        <v>0</v>
      </c>
      <c r="BC23" s="65">
        <f t="shared" si="108"/>
        <v>0</v>
      </c>
      <c r="BD23" s="34">
        <f>+Ita!G23</f>
        <v>0</v>
      </c>
      <c r="BE23" s="315">
        <f>+Ita!H23</f>
        <v>0</v>
      </c>
      <c r="BF23" s="35">
        <f>+Ita!I23</f>
        <v>0</v>
      </c>
      <c r="BG23" s="35">
        <f t="shared" si="5"/>
        <v>0</v>
      </c>
      <c r="BH23" s="65">
        <f t="shared" si="109"/>
        <v>0</v>
      </c>
      <c r="BI23" s="34">
        <f>+Ita!AX23</f>
        <v>0</v>
      </c>
      <c r="BJ23" s="315">
        <f>+Ita!AY23</f>
        <v>0</v>
      </c>
      <c r="BK23" s="35">
        <f>+Ita!AZ23</f>
        <v>0</v>
      </c>
      <c r="BL23" s="35">
        <f t="shared" si="6"/>
        <v>0</v>
      </c>
      <c r="BM23" s="65">
        <f t="shared" si="110"/>
        <v>0</v>
      </c>
      <c r="BN23" s="34">
        <f>+Pol!G23</f>
        <v>0</v>
      </c>
      <c r="BO23" s="315">
        <f>+Pol!H23</f>
        <v>0</v>
      </c>
      <c r="BP23" s="35">
        <f>+Pol!I23</f>
        <v>0</v>
      </c>
      <c r="BQ23" s="35">
        <f t="shared" si="7"/>
        <v>0</v>
      </c>
      <c r="BR23" s="65">
        <f t="shared" si="111"/>
        <v>0</v>
      </c>
      <c r="BS23" s="39">
        <f>+Mex!G23</f>
        <v>0</v>
      </c>
      <c r="BT23" s="314">
        <f>+Mex!H23</f>
        <v>0</v>
      </c>
      <c r="BU23" s="40">
        <f>+Mex!I23</f>
        <v>0</v>
      </c>
      <c r="BV23" s="40">
        <f t="shared" si="112"/>
        <v>0</v>
      </c>
      <c r="BW23" s="41">
        <f t="shared" si="113"/>
        <v>0</v>
      </c>
      <c r="BX23" s="39">
        <f>+VIE!C23</f>
        <v>0</v>
      </c>
      <c r="BY23" s="314">
        <f>+VIE!D23</f>
        <v>0</v>
      </c>
      <c r="BZ23" s="40">
        <f t="shared" si="8"/>
        <v>0</v>
      </c>
      <c r="CA23" s="41">
        <f t="shared" si="114"/>
        <v>0</v>
      </c>
      <c r="CB23" s="39">
        <f>+SIMS!AC23</f>
        <v>0</v>
      </c>
      <c r="CC23" s="314">
        <f>+SIMS!AD23</f>
        <v>0</v>
      </c>
      <c r="CD23" s="40">
        <f>+SIMS!AE23</f>
        <v>0</v>
      </c>
      <c r="CE23" s="40">
        <f t="shared" si="9"/>
        <v>0</v>
      </c>
      <c r="CF23" s="41">
        <f t="shared" si="115"/>
        <v>0</v>
      </c>
      <c r="CG23" s="34">
        <f>+Bel!L23</f>
        <v>0</v>
      </c>
      <c r="CH23" s="35">
        <f>+Bel!M23</f>
        <v>0</v>
      </c>
      <c r="CI23" s="35">
        <f t="shared" si="10"/>
        <v>0</v>
      </c>
      <c r="CJ23" s="65">
        <f t="shared" si="11"/>
        <v>0</v>
      </c>
      <c r="CK23" s="34">
        <f>+Ita!L23</f>
        <v>0</v>
      </c>
      <c r="CL23" s="35">
        <f>+Ita!M23</f>
        <v>0</v>
      </c>
      <c r="CM23" s="35">
        <f t="shared" si="12"/>
        <v>0</v>
      </c>
      <c r="CN23" s="65">
        <f t="shared" si="13"/>
        <v>0</v>
      </c>
      <c r="CO23" s="39">
        <f>+Mex!L23</f>
        <v>0</v>
      </c>
      <c r="CP23" s="40">
        <f>+Mex!M23</f>
        <v>0</v>
      </c>
      <c r="CQ23" s="40">
        <f t="shared" si="14"/>
        <v>0</v>
      </c>
      <c r="CR23" s="41">
        <f t="shared" si="15"/>
        <v>0</v>
      </c>
      <c r="CS23" s="39">
        <f>+SIMS!Y23</f>
        <v>0</v>
      </c>
      <c r="CT23" s="40">
        <f>+SIMS!Z23</f>
        <v>0</v>
      </c>
      <c r="CU23" s="40">
        <f t="shared" si="16"/>
        <v>0</v>
      </c>
      <c r="CV23" s="41">
        <f t="shared" si="116"/>
        <v>0</v>
      </c>
      <c r="CW23" s="39">
        <f>+VIE!M23</f>
        <v>0</v>
      </c>
      <c r="CX23" s="40">
        <f>+VIE!N23</f>
        <v>0</v>
      </c>
      <c r="CY23" s="40">
        <f t="shared" si="17"/>
        <v>0</v>
      </c>
      <c r="CZ23" s="43">
        <f t="shared" si="117"/>
        <v>0</v>
      </c>
      <c r="DA23" s="34">
        <f>+Ita!BC23</f>
        <v>0</v>
      </c>
      <c r="DB23" s="35">
        <f t="shared" si="118"/>
        <v>0</v>
      </c>
      <c r="DC23" s="65">
        <f t="shared" si="18"/>
        <v>0</v>
      </c>
      <c r="DD23" s="34">
        <f>+Bel!P23</f>
        <v>0</v>
      </c>
      <c r="DE23" s="35">
        <f t="shared" si="119"/>
        <v>0</v>
      </c>
      <c r="DF23" s="65">
        <f t="shared" si="19"/>
        <v>0</v>
      </c>
      <c r="DG23" s="34">
        <f>+Ita!P23</f>
        <v>0</v>
      </c>
      <c r="DH23" s="35">
        <f t="shared" si="120"/>
        <v>0</v>
      </c>
      <c r="DI23" s="65">
        <f t="shared" si="20"/>
        <v>0</v>
      </c>
      <c r="DJ23" s="34">
        <f>+Pol!L23</f>
        <v>0</v>
      </c>
      <c r="DK23" s="35">
        <f t="shared" si="121"/>
        <v>0</v>
      </c>
      <c r="DL23" s="65">
        <f t="shared" si="21"/>
        <v>0</v>
      </c>
      <c r="DM23" s="362">
        <f>+Rus!C23</f>
        <v>0</v>
      </c>
      <c r="DN23" s="363">
        <f t="shared" si="22"/>
        <v>0</v>
      </c>
      <c r="DO23" s="364">
        <f t="shared" si="23"/>
        <v>0</v>
      </c>
      <c r="DP23" s="34">
        <f>+Bel!S23</f>
        <v>0</v>
      </c>
      <c r="DQ23" s="35">
        <f>+Bel!T23</f>
        <v>0</v>
      </c>
      <c r="DR23" s="35">
        <f>+Bel!U23</f>
        <v>0</v>
      </c>
      <c r="DS23" s="35">
        <f>+Bel!V23</f>
        <v>0</v>
      </c>
      <c r="DT23" s="35">
        <f t="shared" si="24"/>
        <v>0</v>
      </c>
      <c r="DU23" s="65">
        <f t="shared" si="25"/>
        <v>0</v>
      </c>
      <c r="DV23" s="34">
        <f>+Ita!S23</f>
        <v>0</v>
      </c>
      <c r="DW23" s="35">
        <f>+Ita!T23</f>
        <v>0</v>
      </c>
      <c r="DX23" s="35">
        <f>+Ita!U23</f>
        <v>0</v>
      </c>
      <c r="DY23" s="35">
        <f>+Ita!V23</f>
        <v>0</v>
      </c>
      <c r="DZ23" s="35">
        <f t="shared" si="26"/>
        <v>0</v>
      </c>
      <c r="EA23" s="65">
        <f t="shared" si="27"/>
        <v>0</v>
      </c>
      <c r="EB23" s="34">
        <f>+Pol!O23</f>
        <v>0</v>
      </c>
      <c r="EC23" s="35">
        <f>+Pol!P23</f>
        <v>0</v>
      </c>
      <c r="ED23" s="35">
        <f>+Pol!Q23</f>
        <v>0</v>
      </c>
      <c r="EE23" s="35">
        <f>+Pol!R23</f>
        <v>0</v>
      </c>
      <c r="EF23" s="35">
        <f t="shared" si="28"/>
        <v>0</v>
      </c>
      <c r="EG23" s="65">
        <f t="shared" si="29"/>
        <v>0</v>
      </c>
      <c r="EH23" s="39">
        <f>+Rus!J23</f>
        <v>0</v>
      </c>
      <c r="EI23" s="40">
        <f>+Rus!K23</f>
        <v>0</v>
      </c>
      <c r="EJ23" s="40">
        <f>+Rus!L23</f>
        <v>0</v>
      </c>
      <c r="EK23" s="40">
        <f>+Rus!M23</f>
        <v>0</v>
      </c>
      <c r="EL23" s="40">
        <f t="shared" si="122"/>
        <v>0</v>
      </c>
      <c r="EM23" s="41">
        <f t="shared" si="30"/>
        <v>0</v>
      </c>
      <c r="EN23" s="39">
        <f>+Mex!AE23</f>
        <v>0</v>
      </c>
      <c r="EO23" s="40">
        <f>+Mex!AF23</f>
        <v>0</v>
      </c>
      <c r="EP23" s="40">
        <f>+Mex!AG23</f>
        <v>0</v>
      </c>
      <c r="EQ23" s="40">
        <f>+Mex!AH23</f>
        <v>0</v>
      </c>
      <c r="ER23" s="40">
        <f t="shared" si="123"/>
        <v>0</v>
      </c>
      <c r="ES23" s="41">
        <f t="shared" si="31"/>
        <v>0</v>
      </c>
      <c r="ET23" s="39">
        <f>+VIE!G23</f>
        <v>0</v>
      </c>
      <c r="EU23" s="40">
        <f>+VIE!H23</f>
        <v>0</v>
      </c>
      <c r="EV23" s="40">
        <f>+VIE!I23</f>
        <v>0</v>
      </c>
      <c r="EW23" s="40">
        <f>+VIE!J23</f>
        <v>0</v>
      </c>
      <c r="EX23" s="40">
        <f t="shared" si="32"/>
        <v>0</v>
      </c>
      <c r="EY23" s="41">
        <f t="shared" si="124"/>
        <v>0</v>
      </c>
      <c r="EZ23" s="34">
        <f>+Bel!Y23</f>
        <v>0</v>
      </c>
      <c r="FA23" s="35">
        <f>+Bel!Z23</f>
        <v>0</v>
      </c>
      <c r="FB23" s="35">
        <f t="shared" si="33"/>
        <v>0</v>
      </c>
      <c r="FC23" s="65">
        <f t="shared" si="34"/>
        <v>0</v>
      </c>
      <c r="FD23" s="34">
        <f>+Ita!Y23</f>
        <v>0</v>
      </c>
      <c r="FE23" s="35">
        <f>+Ita!Z23</f>
        <v>0</v>
      </c>
      <c r="FF23" s="35">
        <f t="shared" si="35"/>
        <v>0</v>
      </c>
      <c r="FG23" s="65">
        <f t="shared" si="36"/>
        <v>0</v>
      </c>
      <c r="FH23" s="34">
        <f>+Pol!U23</f>
        <v>0</v>
      </c>
      <c r="FI23" s="35">
        <f>+Pol!V23</f>
        <v>0</v>
      </c>
      <c r="FJ23" s="35">
        <f t="shared" si="37"/>
        <v>0</v>
      </c>
      <c r="FK23" s="65">
        <f t="shared" si="38"/>
        <v>0</v>
      </c>
      <c r="FL23" s="39">
        <f>+Rus!F23</f>
        <v>0</v>
      </c>
      <c r="FM23" s="40">
        <f>+Rus!G23</f>
        <v>0</v>
      </c>
      <c r="FN23" s="40">
        <f t="shared" si="39"/>
        <v>0</v>
      </c>
      <c r="FO23" s="41">
        <f t="shared" si="40"/>
        <v>0</v>
      </c>
      <c r="FP23" s="39">
        <f>+SIMS!O23</f>
        <v>0</v>
      </c>
      <c r="FQ23" s="40">
        <f>+SIMS!P23</f>
        <v>0</v>
      </c>
      <c r="FR23" s="40">
        <f t="shared" si="41"/>
        <v>0</v>
      </c>
      <c r="FS23" s="41">
        <f t="shared" si="125"/>
        <v>0</v>
      </c>
      <c r="FT23" s="34">
        <f>+Bel!AC23</f>
        <v>0</v>
      </c>
      <c r="FU23" s="35">
        <f>+Bel!AD23</f>
        <v>0</v>
      </c>
      <c r="FV23" s="35">
        <f>+Bel!AE23</f>
        <v>0</v>
      </c>
      <c r="FW23" s="35">
        <f>+Bel!AF23</f>
        <v>0</v>
      </c>
      <c r="FX23" s="35">
        <f t="shared" si="42"/>
        <v>0</v>
      </c>
      <c r="FY23" s="65">
        <f t="shared" si="43"/>
        <v>0</v>
      </c>
      <c r="FZ23" s="34">
        <f>+Ita!AC23</f>
        <v>0</v>
      </c>
      <c r="GA23" s="35">
        <f>+Ita!AD23</f>
        <v>0</v>
      </c>
      <c r="GB23" s="35">
        <f>+Ita!AE23</f>
        <v>0</v>
      </c>
      <c r="GC23" s="35">
        <f>+Ita!AF23</f>
        <v>0</v>
      </c>
      <c r="GD23" s="35">
        <f t="shared" si="44"/>
        <v>0</v>
      </c>
      <c r="GE23" s="65">
        <f t="shared" si="45"/>
        <v>0</v>
      </c>
      <c r="GF23" s="34">
        <f>+Pol!Y23</f>
        <v>0</v>
      </c>
      <c r="GG23" s="35">
        <f>+Pol!Z23</f>
        <v>0</v>
      </c>
      <c r="GH23" s="35">
        <f>+Pol!AA23</f>
        <v>0</v>
      </c>
      <c r="GI23" s="35">
        <f>+Pol!AB23</f>
        <v>0</v>
      </c>
      <c r="GJ23" s="35">
        <f t="shared" si="46"/>
        <v>0</v>
      </c>
      <c r="GK23" s="65">
        <f t="shared" si="47"/>
        <v>0</v>
      </c>
      <c r="GL23" s="39">
        <f>+SIMS!S23</f>
        <v>0</v>
      </c>
      <c r="GM23" s="40">
        <f>+SIMS!T23</f>
        <v>0</v>
      </c>
      <c r="GN23" s="40">
        <f>+SIMS!U23</f>
        <v>0</v>
      </c>
      <c r="GO23" s="40">
        <f>+SIMS!V23</f>
        <v>0</v>
      </c>
      <c r="GP23" s="40">
        <f t="shared" si="48"/>
        <v>0</v>
      </c>
      <c r="GQ23" s="41">
        <f t="shared" si="126"/>
        <v>0</v>
      </c>
      <c r="GR23" s="275">
        <f>+KSC!C23</f>
        <v>0</v>
      </c>
      <c r="GS23" s="276">
        <f>+KSC!D23</f>
        <v>0</v>
      </c>
      <c r="GT23" s="277">
        <f t="shared" si="49"/>
        <v>0</v>
      </c>
      <c r="GU23" s="272">
        <f t="shared" si="127"/>
        <v>0</v>
      </c>
      <c r="GV23" s="34">
        <f>+Bel!AI23</f>
        <v>0</v>
      </c>
      <c r="GW23" s="35"/>
      <c r="GX23" s="65">
        <f t="shared" si="50"/>
        <v>0</v>
      </c>
      <c r="GY23" s="34">
        <f>+Ita!AI23</f>
        <v>0</v>
      </c>
      <c r="GZ23" s="35">
        <f>SUM(GY23:GY23)</f>
        <v>0</v>
      </c>
      <c r="HA23" s="65">
        <f t="shared" si="51"/>
        <v>0</v>
      </c>
      <c r="HB23" s="34">
        <f>+Ita!BF23</f>
        <v>0</v>
      </c>
      <c r="HC23" s="35">
        <f>SUM(HB23:HB23)</f>
        <v>0</v>
      </c>
      <c r="HD23" s="65">
        <f t="shared" si="52"/>
        <v>0</v>
      </c>
      <c r="HE23" s="34">
        <f>+Pol!AE23</f>
        <v>0</v>
      </c>
      <c r="HF23" s="35">
        <f t="shared" si="131"/>
        <v>0</v>
      </c>
      <c r="HG23" s="65">
        <f t="shared" si="53"/>
        <v>0</v>
      </c>
      <c r="HH23" s="62">
        <f>+Mex!P23</f>
        <v>0</v>
      </c>
      <c r="HI23" s="63">
        <f t="shared" si="132"/>
        <v>0</v>
      </c>
      <c r="HJ23" s="64">
        <f t="shared" si="54"/>
        <v>0</v>
      </c>
      <c r="HK23" s="407">
        <f>+SIMS!K23</f>
        <v>0</v>
      </c>
      <c r="HL23" s="408">
        <f>+SIMS!L23</f>
        <v>0</v>
      </c>
      <c r="HM23" s="409">
        <f t="shared" si="166"/>
        <v>0</v>
      </c>
      <c r="HN23" s="410">
        <f t="shared" si="133"/>
        <v>0</v>
      </c>
      <c r="HO23" s="475">
        <f>+Bel!AL23</f>
        <v>0</v>
      </c>
      <c r="HP23" s="476">
        <f>+Bel!AM23</f>
        <v>0</v>
      </c>
      <c r="HQ23" s="476">
        <f t="shared" si="134"/>
        <v>0</v>
      </c>
      <c r="HR23" s="477">
        <f t="shared" si="55"/>
        <v>0</v>
      </c>
      <c r="HS23" s="475">
        <f>+Ita!AL23</f>
        <v>0</v>
      </c>
      <c r="HT23" s="476">
        <f>+Ita!AM23</f>
        <v>0</v>
      </c>
      <c r="HU23" s="476">
        <f t="shared" si="56"/>
        <v>0</v>
      </c>
      <c r="HV23" s="477">
        <f t="shared" si="57"/>
        <v>0</v>
      </c>
      <c r="HW23" s="39">
        <f>+Mex!S23</f>
        <v>0</v>
      </c>
      <c r="HX23" s="40">
        <f>+Mex!T23</f>
        <v>0</v>
      </c>
      <c r="HY23" s="40">
        <f t="shared" si="58"/>
        <v>0</v>
      </c>
      <c r="HZ23" s="41">
        <f t="shared" si="59"/>
        <v>0</v>
      </c>
      <c r="IA23" s="463">
        <f>+'Arg&amp;Braz'!C23</f>
        <v>0</v>
      </c>
      <c r="IB23" s="464">
        <f>+'Arg&amp;Braz'!D23</f>
        <v>0</v>
      </c>
      <c r="IC23" s="464">
        <f t="shared" si="60"/>
        <v>0</v>
      </c>
      <c r="ID23" s="465">
        <f t="shared" si="61"/>
        <v>0</v>
      </c>
      <c r="IE23" s="466">
        <f>+'Arg&amp;Braz'!Y23</f>
        <v>0</v>
      </c>
      <c r="IF23" s="467">
        <f>+'Arg&amp;Braz'!Z23</f>
        <v>0</v>
      </c>
      <c r="IG23" s="467">
        <f t="shared" si="62"/>
        <v>0</v>
      </c>
      <c r="IH23" s="468">
        <f t="shared" si="63"/>
        <v>0</v>
      </c>
      <c r="II23" s="475">
        <f>+Bel!AP23</f>
        <v>0</v>
      </c>
      <c r="IJ23" s="476">
        <f>+Bel!AQ23</f>
        <v>0</v>
      </c>
      <c r="IK23" s="476">
        <f t="shared" si="64"/>
        <v>0</v>
      </c>
      <c r="IL23" s="477">
        <f t="shared" si="65"/>
        <v>0</v>
      </c>
      <c r="IM23" s="475">
        <f>+Ita!AP23</f>
        <v>0</v>
      </c>
      <c r="IN23" s="476">
        <f>+Ita!AQ23</f>
        <v>0</v>
      </c>
      <c r="IO23" s="476">
        <f t="shared" si="66"/>
        <v>0</v>
      </c>
      <c r="IP23" s="477">
        <f t="shared" si="67"/>
        <v>0</v>
      </c>
      <c r="IQ23" s="39">
        <f>+Mex!W23</f>
        <v>0</v>
      </c>
      <c r="IR23" s="40">
        <f>+Mex!X23</f>
        <v>0</v>
      </c>
      <c r="IS23" s="40">
        <f t="shared" si="68"/>
        <v>0</v>
      </c>
      <c r="IT23" s="41">
        <f t="shared" si="69"/>
        <v>0</v>
      </c>
      <c r="IU23" s="463">
        <f>+'Arg&amp;Braz'!G23</f>
        <v>0</v>
      </c>
      <c r="IV23" s="464">
        <f>+'Arg&amp;Braz'!H23</f>
        <v>0</v>
      </c>
      <c r="IW23" s="464">
        <f t="shared" si="70"/>
        <v>0</v>
      </c>
      <c r="IX23" s="465">
        <f t="shared" si="71"/>
        <v>0</v>
      </c>
      <c r="IY23" s="466">
        <f>+'Arg&amp;Braz'!AC23</f>
        <v>0</v>
      </c>
      <c r="IZ23" s="467">
        <f>+'Arg&amp;Braz'!AD23</f>
        <v>0</v>
      </c>
      <c r="JA23" s="467">
        <f t="shared" si="72"/>
        <v>0</v>
      </c>
      <c r="JB23" s="468">
        <f t="shared" si="163"/>
        <v>0</v>
      </c>
      <c r="JC23" s="475">
        <f>+Bel!AT23</f>
        <v>0</v>
      </c>
      <c r="JD23" s="476">
        <f>+Bel!AU23</f>
        <v>0</v>
      </c>
      <c r="JE23" s="476">
        <f t="shared" si="73"/>
        <v>0</v>
      </c>
      <c r="JF23" s="477">
        <f t="shared" si="74"/>
        <v>0</v>
      </c>
      <c r="JG23" s="475">
        <f>+Ita!AT23</f>
        <v>0</v>
      </c>
      <c r="JH23" s="476">
        <f>+Ita!AU23</f>
        <v>0</v>
      </c>
      <c r="JI23" s="476">
        <f t="shared" si="75"/>
        <v>0</v>
      </c>
      <c r="JJ23" s="477">
        <f t="shared" si="76"/>
        <v>0</v>
      </c>
      <c r="JK23" s="39">
        <f>+Mex!AA23</f>
        <v>0</v>
      </c>
      <c r="JL23" s="40">
        <f>+Mex!AB23</f>
        <v>0</v>
      </c>
      <c r="JM23" s="40">
        <f t="shared" si="77"/>
        <v>0</v>
      </c>
      <c r="JN23" s="41">
        <f t="shared" si="78"/>
        <v>0</v>
      </c>
      <c r="JO23" s="463">
        <f>+'Arg&amp;Braz'!K23</f>
        <v>0</v>
      </c>
      <c r="JP23" s="464">
        <f>+'Arg&amp;Braz'!L23</f>
        <v>0</v>
      </c>
      <c r="JQ23" s="464">
        <f t="shared" si="79"/>
        <v>0</v>
      </c>
      <c r="JR23" s="465">
        <f t="shared" si="80"/>
        <v>0</v>
      </c>
      <c r="JS23" s="466">
        <f>+'Arg&amp;Braz'!AG23</f>
        <v>0</v>
      </c>
      <c r="JT23" s="467">
        <f>+'Arg&amp;Braz'!AH23</f>
        <v>0</v>
      </c>
      <c r="JU23" s="467">
        <f t="shared" si="81"/>
        <v>0</v>
      </c>
      <c r="JV23" s="468">
        <f t="shared" si="164"/>
        <v>0</v>
      </c>
      <c r="JW23" s="275">
        <f>+KSC!K23</f>
        <v>0</v>
      </c>
      <c r="JX23" s="276">
        <f>+KSC!L23</f>
        <v>0</v>
      </c>
      <c r="JY23" s="277">
        <f t="shared" si="82"/>
        <v>0</v>
      </c>
      <c r="JZ23" s="272">
        <f t="shared" si="135"/>
        <v>0</v>
      </c>
      <c r="KA23" s="39">
        <f>+Rus!P23</f>
        <v>0</v>
      </c>
      <c r="KB23" s="314">
        <f>+Rus!Q23</f>
        <v>0</v>
      </c>
      <c r="KC23" s="40">
        <f>+Rus!R23</f>
        <v>0</v>
      </c>
      <c r="KD23" s="40">
        <f t="shared" si="83"/>
        <v>0</v>
      </c>
      <c r="KE23" s="41">
        <f t="shared" si="84"/>
        <v>0</v>
      </c>
      <c r="KF23" s="34">
        <f>+Bel!AX23</f>
        <v>0</v>
      </c>
      <c r="KG23" s="35"/>
      <c r="KH23" s="65">
        <f t="shared" si="85"/>
        <v>0</v>
      </c>
      <c r="KI23" s="34">
        <f>+Ita!BI23</f>
        <v>0</v>
      </c>
      <c r="KJ23" s="35"/>
      <c r="KK23" s="65">
        <f t="shared" si="86"/>
        <v>0</v>
      </c>
      <c r="KL23" s="34">
        <f>+Pol!AH23</f>
        <v>0</v>
      </c>
      <c r="KM23" s="35"/>
      <c r="KN23" s="65">
        <f t="shared" si="87"/>
        <v>0</v>
      </c>
      <c r="KO23" s="34">
        <f>+Mex!AK23</f>
        <v>0</v>
      </c>
      <c r="KP23" s="35"/>
      <c r="KQ23" s="65">
        <f t="shared" si="88"/>
        <v>0</v>
      </c>
      <c r="KR23" s="34">
        <f>+'Arg&amp;Braz'!AK23</f>
        <v>0</v>
      </c>
      <c r="KS23" s="35"/>
      <c r="KT23" s="65">
        <f t="shared" si="89"/>
        <v>0</v>
      </c>
      <c r="KU23" s="34">
        <f>+Ita!BL23</f>
        <v>0</v>
      </c>
      <c r="KV23" s="315">
        <f>+Ita!BM23</f>
        <v>0</v>
      </c>
      <c r="KW23" s="35">
        <f>+Ita!BN23</f>
        <v>0</v>
      </c>
      <c r="KX23" s="35">
        <f t="shared" si="141"/>
        <v>0</v>
      </c>
      <c r="KY23" s="65">
        <f t="shared" si="142"/>
        <v>0</v>
      </c>
      <c r="KZ23" s="34">
        <f>+Mex!AN23</f>
        <v>0</v>
      </c>
      <c r="LA23" s="315">
        <f>+Mex!AO23</f>
        <v>0</v>
      </c>
      <c r="LB23" s="35">
        <f>+Mex!AP23</f>
        <v>0</v>
      </c>
      <c r="LC23" s="35">
        <f t="shared" si="143"/>
        <v>0</v>
      </c>
      <c r="LD23" s="65">
        <f t="shared" si="144"/>
        <v>0</v>
      </c>
      <c r="LE23" s="34">
        <f>+'Arg&amp;Braz'!O23</f>
        <v>0</v>
      </c>
      <c r="LF23" s="315">
        <f>+'Arg&amp;Braz'!P23</f>
        <v>0</v>
      </c>
      <c r="LG23" s="35">
        <f>+'Arg&amp;Braz'!Q23</f>
        <v>0</v>
      </c>
      <c r="LH23" s="35">
        <f t="shared" si="145"/>
        <v>0</v>
      </c>
      <c r="LI23" s="65">
        <f t="shared" si="146"/>
        <v>0</v>
      </c>
      <c r="LJ23" s="34">
        <f>+'Arg&amp;Braz'!AN23</f>
        <v>0</v>
      </c>
      <c r="LK23" s="315">
        <f>+'Arg&amp;Braz'!AO23</f>
        <v>0</v>
      </c>
      <c r="LL23" s="35">
        <f>+'Arg&amp;Braz'!AP23</f>
        <v>0</v>
      </c>
      <c r="LM23" s="35">
        <f t="shared" si="147"/>
        <v>0</v>
      </c>
      <c r="LN23" s="65">
        <f t="shared" si="148"/>
        <v>0</v>
      </c>
      <c r="LO23" s="34">
        <f>+Bel!BA23</f>
        <v>0</v>
      </c>
      <c r="LP23" s="315">
        <f>+Bel!BB23</f>
        <v>0</v>
      </c>
      <c r="LQ23" s="35">
        <f>+Bel!BC23</f>
        <v>0</v>
      </c>
      <c r="LR23" s="35">
        <f t="shared" si="149"/>
        <v>0</v>
      </c>
      <c r="LS23" s="65">
        <f t="shared" si="150"/>
        <v>0</v>
      </c>
      <c r="LT23" s="34">
        <f>+Ita!BQ23</f>
        <v>0</v>
      </c>
      <c r="LU23" s="315">
        <f>+Ita!BR23</f>
        <v>0</v>
      </c>
      <c r="LV23" s="35">
        <f>+Ita!BS23</f>
        <v>0</v>
      </c>
      <c r="LW23" s="35">
        <f t="shared" si="151"/>
        <v>0</v>
      </c>
      <c r="LX23" s="65">
        <f t="shared" si="152"/>
        <v>0</v>
      </c>
      <c r="LY23" s="34">
        <f>+Ita!BV23</f>
        <v>0</v>
      </c>
      <c r="LZ23" s="315">
        <f>+Ita!BW23</f>
        <v>0</v>
      </c>
      <c r="MA23" s="35">
        <f>+Ita!BX23</f>
        <v>0</v>
      </c>
      <c r="MB23" s="35">
        <f t="shared" si="153"/>
        <v>0</v>
      </c>
      <c r="MC23" s="65">
        <f t="shared" si="154"/>
        <v>0</v>
      </c>
      <c r="MD23" s="34">
        <f>+Pol!AK23</f>
        <v>0</v>
      </c>
      <c r="ME23" s="315">
        <f>+Pol!AL23</f>
        <v>0</v>
      </c>
      <c r="MF23" s="35">
        <f>+Pol!AM23</f>
        <v>0</v>
      </c>
      <c r="MG23" s="35">
        <f t="shared" si="155"/>
        <v>0</v>
      </c>
      <c r="MH23" s="65">
        <f t="shared" si="156"/>
        <v>0</v>
      </c>
      <c r="MI23" s="39">
        <f>+Rus!U23</f>
        <v>0</v>
      </c>
      <c r="MJ23" s="314">
        <f>+Rus!V23</f>
        <v>0</v>
      </c>
      <c r="MK23" s="40">
        <f>+Rus!W23</f>
        <v>0</v>
      </c>
      <c r="ML23" s="40">
        <f t="shared" si="90"/>
        <v>0</v>
      </c>
      <c r="MM23" s="41">
        <f t="shared" si="91"/>
        <v>0</v>
      </c>
      <c r="MN23" s="34">
        <f>+Mex!AS23</f>
        <v>0</v>
      </c>
      <c r="MO23" s="315">
        <f>+Mex!AT23</f>
        <v>0</v>
      </c>
      <c r="MP23" s="35">
        <f>+Mex!AU23</f>
        <v>0</v>
      </c>
      <c r="MQ23" s="35">
        <f t="shared" si="157"/>
        <v>0</v>
      </c>
      <c r="MR23" s="65">
        <f t="shared" si="158"/>
        <v>0</v>
      </c>
      <c r="MS23" s="34">
        <f>+'Arg&amp;Braz'!T23</f>
        <v>0</v>
      </c>
      <c r="MT23" s="315">
        <f>+'Arg&amp;Braz'!U23</f>
        <v>0</v>
      </c>
      <c r="MU23" s="35">
        <f>+'Arg&amp;Braz'!V23</f>
        <v>0</v>
      </c>
      <c r="MV23" s="35">
        <f t="shared" si="159"/>
        <v>0</v>
      </c>
      <c r="MW23" s="65">
        <f t="shared" si="160"/>
        <v>0</v>
      </c>
      <c r="MX23" s="34">
        <f>Bel!BF23</f>
        <v>0</v>
      </c>
      <c r="MY23" s="35">
        <f t="shared" si="161"/>
        <v>0</v>
      </c>
      <c r="MZ23" s="65">
        <f t="shared" si="92"/>
        <v>0</v>
      </c>
      <c r="NA23" s="34">
        <f>Ita!CA23</f>
        <v>0</v>
      </c>
      <c r="NB23" s="35"/>
      <c r="NC23" s="65">
        <f t="shared" si="93"/>
        <v>0</v>
      </c>
    </row>
    <row r="24" spans="1:367" s="28" customFormat="1" ht="21" customHeight="1">
      <c r="A24" s="27" t="s">
        <v>94</v>
      </c>
      <c r="B24" s="67"/>
      <c r="C24" s="68">
        <f t="shared" si="94"/>
        <v>0</v>
      </c>
      <c r="D24" s="68"/>
      <c r="E24" s="68"/>
      <c r="F24" s="68"/>
      <c r="G24" s="69">
        <f>SUM(B24:D24)</f>
        <v>0</v>
      </c>
      <c r="H24" s="70">
        <f>+Bel!A24</f>
        <v>0</v>
      </c>
      <c r="I24" s="71">
        <f>+Ita!A24</f>
        <v>30</v>
      </c>
      <c r="J24" s="71">
        <f>+Pol!A24</f>
        <v>30</v>
      </c>
      <c r="K24" s="71">
        <f>+Rus!A24</f>
        <v>0</v>
      </c>
      <c r="L24" s="71">
        <f>+'Arg&amp;Braz'!A24</f>
        <v>0</v>
      </c>
      <c r="M24" s="71">
        <f>+Mex!A24</f>
        <v>0</v>
      </c>
      <c r="N24" s="71">
        <f>+VIE!A24</f>
        <v>0</v>
      </c>
      <c r="O24" s="71">
        <f>+SIMS!A24</f>
        <v>0</v>
      </c>
      <c r="P24" s="71"/>
      <c r="Q24" s="72">
        <f>+KSC!A24</f>
        <v>0</v>
      </c>
      <c r="R24" s="146">
        <f t="shared" si="96"/>
        <v>0</v>
      </c>
      <c r="S24" s="147">
        <f t="shared" si="97"/>
        <v>936</v>
      </c>
      <c r="T24" s="148">
        <f t="shared" si="0"/>
        <v>0</v>
      </c>
      <c r="U24" s="148"/>
      <c r="V24" s="27" t="s">
        <v>94</v>
      </c>
      <c r="W24" s="34">
        <f>+Bel!C24</f>
        <v>0</v>
      </c>
      <c r="X24" s="35">
        <f>+Bel!D24</f>
        <v>0</v>
      </c>
      <c r="Y24" s="35">
        <f t="shared" si="98"/>
        <v>0</v>
      </c>
      <c r="Z24" s="65">
        <f t="shared" si="99"/>
        <v>0</v>
      </c>
      <c r="AA24" s="34">
        <f>+Ita!C24</f>
        <v>0</v>
      </c>
      <c r="AB24" s="35">
        <f>+Ita!D24</f>
        <v>0</v>
      </c>
      <c r="AC24" s="35">
        <f t="shared" si="100"/>
        <v>0</v>
      </c>
      <c r="AD24" s="65">
        <f t="shared" si="101"/>
        <v>0</v>
      </c>
      <c r="AE24" s="52">
        <f>+Pol!C24</f>
        <v>0</v>
      </c>
      <c r="AF24" s="53">
        <f>+Pol!D24</f>
        <v>0</v>
      </c>
      <c r="AG24" s="35">
        <f t="shared" si="102"/>
        <v>0</v>
      </c>
      <c r="AH24" s="65">
        <f t="shared" si="103"/>
        <v>0</v>
      </c>
      <c r="AI24" s="52">
        <f>+Mex!C24</f>
        <v>0</v>
      </c>
      <c r="AJ24" s="53">
        <f>+Mex!D24</f>
        <v>0</v>
      </c>
      <c r="AK24" s="40">
        <f t="shared" si="1"/>
        <v>0</v>
      </c>
      <c r="AL24" s="41">
        <f t="shared" si="2"/>
        <v>0</v>
      </c>
      <c r="AM24" s="275">
        <f>+SIMS!C24</f>
        <v>0</v>
      </c>
      <c r="AN24" s="276">
        <f>+SIMS!D24</f>
        <v>0</v>
      </c>
      <c r="AO24" s="277">
        <f t="shared" si="3"/>
        <v>0</v>
      </c>
      <c r="AP24" s="272">
        <f t="shared" si="104"/>
        <v>0</v>
      </c>
      <c r="AQ24" s="275">
        <f>+KSC!G24</f>
        <v>0</v>
      </c>
      <c r="AR24" s="276">
        <f>+KSC!H24</f>
        <v>0</v>
      </c>
      <c r="AS24" s="277">
        <f t="shared" si="4"/>
        <v>0</v>
      </c>
      <c r="AT24" s="272">
        <f t="shared" si="105"/>
        <v>0</v>
      </c>
      <c r="AU24" s="303">
        <f>+SIMS!G24</f>
        <v>0</v>
      </c>
      <c r="AV24" s="304">
        <f>+SIMS!H24</f>
        <v>0</v>
      </c>
      <c r="AW24" s="277">
        <f t="shared" si="165"/>
        <v>0</v>
      </c>
      <c r="AX24" s="272">
        <f t="shared" si="106"/>
        <v>0</v>
      </c>
      <c r="AY24" s="34">
        <f>+Bel!G24</f>
        <v>0</v>
      </c>
      <c r="AZ24" s="315">
        <f>+Bel!H24</f>
        <v>0</v>
      </c>
      <c r="BA24" s="35">
        <f>+Bel!I24</f>
        <v>0</v>
      </c>
      <c r="BB24" s="35">
        <f t="shared" si="107"/>
        <v>0</v>
      </c>
      <c r="BC24" s="65">
        <f t="shared" si="108"/>
        <v>0</v>
      </c>
      <c r="BD24" s="34">
        <f>+Ita!G24</f>
        <v>156</v>
      </c>
      <c r="BE24" s="315">
        <f>+Ita!H24</f>
        <v>156</v>
      </c>
      <c r="BF24" s="35">
        <f>+Ita!I24</f>
        <v>156</v>
      </c>
      <c r="BG24" s="35">
        <f t="shared" si="5"/>
        <v>468</v>
      </c>
      <c r="BH24" s="65">
        <f t="shared" si="109"/>
        <v>30</v>
      </c>
      <c r="BI24" s="34">
        <f>+Ita!AX24</f>
        <v>0</v>
      </c>
      <c r="BJ24" s="315">
        <f>+Ita!AY24</f>
        <v>0</v>
      </c>
      <c r="BK24" s="35">
        <f>+Ita!AZ24</f>
        <v>0</v>
      </c>
      <c r="BL24" s="35">
        <f t="shared" si="6"/>
        <v>0</v>
      </c>
      <c r="BM24" s="65">
        <f t="shared" si="110"/>
        <v>0</v>
      </c>
      <c r="BN24" s="34">
        <f>+Pol!G24</f>
        <v>156</v>
      </c>
      <c r="BO24" s="315">
        <f>+Pol!H24</f>
        <v>156</v>
      </c>
      <c r="BP24" s="35">
        <f>+Pol!I24</f>
        <v>156</v>
      </c>
      <c r="BQ24" s="35">
        <f t="shared" si="7"/>
        <v>468</v>
      </c>
      <c r="BR24" s="65">
        <f t="shared" si="111"/>
        <v>30</v>
      </c>
      <c r="BS24" s="39">
        <f>+Mex!G24</f>
        <v>0</v>
      </c>
      <c r="BT24" s="314">
        <f>+Mex!H24</f>
        <v>0</v>
      </c>
      <c r="BU24" s="40">
        <f>+Mex!I24</f>
        <v>0</v>
      </c>
      <c r="BV24" s="40">
        <f t="shared" si="112"/>
        <v>0</v>
      </c>
      <c r="BW24" s="41">
        <f t="shared" si="113"/>
        <v>0</v>
      </c>
      <c r="BX24" s="34">
        <f>+VIE!C24</f>
        <v>0</v>
      </c>
      <c r="BY24" s="315">
        <f>+VIE!D24</f>
        <v>0</v>
      </c>
      <c r="BZ24" s="40">
        <f t="shared" si="8"/>
        <v>0</v>
      </c>
      <c r="CA24" s="41">
        <f t="shared" si="114"/>
        <v>0</v>
      </c>
      <c r="CB24" s="34">
        <f>+SIMS!AC24</f>
        <v>0</v>
      </c>
      <c r="CC24" s="315">
        <f>+SIMS!AD24</f>
        <v>0</v>
      </c>
      <c r="CD24" s="35">
        <f>+SIMS!AE24</f>
        <v>0</v>
      </c>
      <c r="CE24" s="40">
        <f t="shared" si="9"/>
        <v>0</v>
      </c>
      <c r="CF24" s="41">
        <f t="shared" si="115"/>
        <v>0</v>
      </c>
      <c r="CG24" s="34">
        <f>+Bel!L24</f>
        <v>0</v>
      </c>
      <c r="CH24" s="35">
        <f>+Bel!M24</f>
        <v>0</v>
      </c>
      <c r="CI24" s="35">
        <f t="shared" si="10"/>
        <v>0</v>
      </c>
      <c r="CJ24" s="65">
        <f t="shared" si="11"/>
        <v>0</v>
      </c>
      <c r="CK24" s="34">
        <f>+Ita!L24</f>
        <v>0</v>
      </c>
      <c r="CL24" s="35">
        <f>+Ita!M24</f>
        <v>0</v>
      </c>
      <c r="CM24" s="35">
        <f t="shared" si="12"/>
        <v>0</v>
      </c>
      <c r="CN24" s="65">
        <f t="shared" si="13"/>
        <v>0</v>
      </c>
      <c r="CO24" s="39">
        <f>+Mex!L24</f>
        <v>0</v>
      </c>
      <c r="CP24" s="40">
        <f>+Mex!M24</f>
        <v>0</v>
      </c>
      <c r="CQ24" s="40">
        <f t="shared" si="14"/>
        <v>0</v>
      </c>
      <c r="CR24" s="41">
        <f t="shared" si="15"/>
        <v>0</v>
      </c>
      <c r="CS24" s="39">
        <f>+SIMS!Y24</f>
        <v>0</v>
      </c>
      <c r="CT24" s="40">
        <f>+SIMS!Z24</f>
        <v>0</v>
      </c>
      <c r="CU24" s="40">
        <f t="shared" si="16"/>
        <v>0</v>
      </c>
      <c r="CV24" s="41">
        <f t="shared" si="116"/>
        <v>0</v>
      </c>
      <c r="CW24" s="39">
        <f>+VIE!M24</f>
        <v>0</v>
      </c>
      <c r="CX24" s="40">
        <f>+VIE!N24</f>
        <v>0</v>
      </c>
      <c r="CY24" s="40">
        <f t="shared" si="17"/>
        <v>0</v>
      </c>
      <c r="CZ24" s="43">
        <f t="shared" si="117"/>
        <v>0</v>
      </c>
      <c r="DA24" s="34">
        <f>+Ita!BC24</f>
        <v>0</v>
      </c>
      <c r="DB24" s="35">
        <f t="shared" si="118"/>
        <v>0</v>
      </c>
      <c r="DC24" s="65">
        <f t="shared" si="18"/>
        <v>0</v>
      </c>
      <c r="DD24" s="34">
        <f>+Bel!P24</f>
        <v>0</v>
      </c>
      <c r="DE24" s="35">
        <f t="shared" si="119"/>
        <v>0</v>
      </c>
      <c r="DF24" s="65">
        <f t="shared" si="19"/>
        <v>0</v>
      </c>
      <c r="DG24" s="34">
        <f>+Ita!P24</f>
        <v>0</v>
      </c>
      <c r="DH24" s="35">
        <f t="shared" si="120"/>
        <v>0</v>
      </c>
      <c r="DI24" s="65">
        <f t="shared" si="20"/>
        <v>0</v>
      </c>
      <c r="DJ24" s="34">
        <f>+Pol!L24</f>
        <v>0</v>
      </c>
      <c r="DK24" s="35">
        <f t="shared" si="121"/>
        <v>0</v>
      </c>
      <c r="DL24" s="65">
        <f t="shared" si="21"/>
        <v>0</v>
      </c>
      <c r="DM24" s="362">
        <f>+Rus!C24</f>
        <v>0</v>
      </c>
      <c r="DN24" s="363">
        <f t="shared" si="22"/>
        <v>0</v>
      </c>
      <c r="DO24" s="364">
        <f t="shared" si="23"/>
        <v>0</v>
      </c>
      <c r="DP24" s="34">
        <f>+Bel!S24</f>
        <v>0</v>
      </c>
      <c r="DQ24" s="35">
        <f>+Bel!T24</f>
        <v>0</v>
      </c>
      <c r="DR24" s="35">
        <f>+Bel!U24</f>
        <v>0</v>
      </c>
      <c r="DS24" s="35">
        <f>+Bel!V24</f>
        <v>0</v>
      </c>
      <c r="DT24" s="35">
        <f t="shared" si="24"/>
        <v>0</v>
      </c>
      <c r="DU24" s="65">
        <f t="shared" si="25"/>
        <v>0</v>
      </c>
      <c r="DV24" s="34">
        <f>+Ita!S24</f>
        <v>0</v>
      </c>
      <c r="DW24" s="35">
        <f>+Ita!T24</f>
        <v>0</v>
      </c>
      <c r="DX24" s="35">
        <f>+Ita!U24</f>
        <v>0</v>
      </c>
      <c r="DY24" s="35">
        <f>+Ita!V24</f>
        <v>0</v>
      </c>
      <c r="DZ24" s="35">
        <f t="shared" si="26"/>
        <v>0</v>
      </c>
      <c r="EA24" s="65">
        <f t="shared" si="27"/>
        <v>0</v>
      </c>
      <c r="EB24" s="34">
        <f>+Pol!O24</f>
        <v>0</v>
      </c>
      <c r="EC24" s="35">
        <f>+Pol!P24</f>
        <v>0</v>
      </c>
      <c r="ED24" s="35">
        <f>+Pol!Q24</f>
        <v>0</v>
      </c>
      <c r="EE24" s="35">
        <f>+Pol!R24</f>
        <v>0</v>
      </c>
      <c r="EF24" s="35">
        <f t="shared" si="28"/>
        <v>0</v>
      </c>
      <c r="EG24" s="65">
        <f t="shared" si="29"/>
        <v>0</v>
      </c>
      <c r="EH24" s="39">
        <f>+Rus!J24</f>
        <v>0</v>
      </c>
      <c r="EI24" s="40">
        <f>+Rus!K24</f>
        <v>0</v>
      </c>
      <c r="EJ24" s="40">
        <f>+Rus!L24</f>
        <v>0</v>
      </c>
      <c r="EK24" s="40">
        <f>+Rus!M24</f>
        <v>0</v>
      </c>
      <c r="EL24" s="40">
        <f t="shared" si="122"/>
        <v>0</v>
      </c>
      <c r="EM24" s="41">
        <f t="shared" si="30"/>
        <v>0</v>
      </c>
      <c r="EN24" s="39">
        <f>+Mex!AE24</f>
        <v>0</v>
      </c>
      <c r="EO24" s="40">
        <f>+Mex!AF24</f>
        <v>0</v>
      </c>
      <c r="EP24" s="40">
        <f>+Mex!AG24</f>
        <v>0</v>
      </c>
      <c r="EQ24" s="40">
        <f>+Mex!AH24</f>
        <v>0</v>
      </c>
      <c r="ER24" s="40">
        <f t="shared" si="123"/>
        <v>0</v>
      </c>
      <c r="ES24" s="41">
        <f t="shared" si="31"/>
        <v>0</v>
      </c>
      <c r="ET24" s="39">
        <f>+VIE!G24</f>
        <v>0</v>
      </c>
      <c r="EU24" s="40">
        <f>+VIE!H24</f>
        <v>0</v>
      </c>
      <c r="EV24" s="40">
        <f>+VIE!I24</f>
        <v>0</v>
      </c>
      <c r="EW24" s="40">
        <f>+VIE!J24</f>
        <v>0</v>
      </c>
      <c r="EX24" s="40">
        <f t="shared" si="32"/>
        <v>0</v>
      </c>
      <c r="EY24" s="41">
        <f t="shared" si="124"/>
        <v>0</v>
      </c>
      <c r="EZ24" s="34">
        <f>+Bel!Y24</f>
        <v>0</v>
      </c>
      <c r="FA24" s="35">
        <f>+Bel!Z24</f>
        <v>0</v>
      </c>
      <c r="FB24" s="35">
        <f t="shared" si="33"/>
        <v>0</v>
      </c>
      <c r="FC24" s="65">
        <f t="shared" si="34"/>
        <v>0</v>
      </c>
      <c r="FD24" s="34">
        <f>+Ita!Y24</f>
        <v>0</v>
      </c>
      <c r="FE24" s="35">
        <f>+Ita!Z24</f>
        <v>0</v>
      </c>
      <c r="FF24" s="35">
        <f t="shared" si="35"/>
        <v>0</v>
      </c>
      <c r="FG24" s="65">
        <f t="shared" si="36"/>
        <v>0</v>
      </c>
      <c r="FH24" s="34">
        <f>+Pol!U24</f>
        <v>0</v>
      </c>
      <c r="FI24" s="35">
        <f>+Pol!V24</f>
        <v>0</v>
      </c>
      <c r="FJ24" s="35">
        <f t="shared" si="37"/>
        <v>0</v>
      </c>
      <c r="FK24" s="65">
        <f t="shared" si="38"/>
        <v>0</v>
      </c>
      <c r="FL24" s="39">
        <f>+Rus!F24</f>
        <v>0</v>
      </c>
      <c r="FM24" s="40">
        <f>+Rus!G24</f>
        <v>0</v>
      </c>
      <c r="FN24" s="40">
        <f t="shared" si="39"/>
        <v>0</v>
      </c>
      <c r="FO24" s="41">
        <f t="shared" si="40"/>
        <v>0</v>
      </c>
      <c r="FP24" s="39">
        <f>+SIMS!O24</f>
        <v>0</v>
      </c>
      <c r="FQ24" s="40">
        <f>+SIMS!P24</f>
        <v>0</v>
      </c>
      <c r="FR24" s="40">
        <f t="shared" si="41"/>
        <v>0</v>
      </c>
      <c r="FS24" s="41">
        <f t="shared" si="125"/>
        <v>0</v>
      </c>
      <c r="FT24" s="34">
        <f>+Bel!AC24</f>
        <v>0</v>
      </c>
      <c r="FU24" s="35">
        <f>+Bel!AD24</f>
        <v>0</v>
      </c>
      <c r="FV24" s="35">
        <f>+Bel!AE24</f>
        <v>0</v>
      </c>
      <c r="FW24" s="35">
        <f>+Bel!AF24</f>
        <v>0</v>
      </c>
      <c r="FX24" s="35">
        <f t="shared" si="42"/>
        <v>0</v>
      </c>
      <c r="FY24" s="65">
        <f t="shared" si="43"/>
        <v>0</v>
      </c>
      <c r="FZ24" s="34">
        <f>+Ita!AC24</f>
        <v>0</v>
      </c>
      <c r="GA24" s="35">
        <f>+Ita!AD24</f>
        <v>0</v>
      </c>
      <c r="GB24" s="35">
        <f>+Ita!AE24</f>
        <v>0</v>
      </c>
      <c r="GC24" s="35">
        <f>+Ita!AF24</f>
        <v>0</v>
      </c>
      <c r="GD24" s="35">
        <f t="shared" si="44"/>
        <v>0</v>
      </c>
      <c r="GE24" s="65">
        <f t="shared" si="45"/>
        <v>0</v>
      </c>
      <c r="GF24" s="34">
        <f>+Pol!Y24</f>
        <v>0</v>
      </c>
      <c r="GG24" s="35">
        <f>+Pol!Z24</f>
        <v>0</v>
      </c>
      <c r="GH24" s="35">
        <f>+Pol!AA24</f>
        <v>0</v>
      </c>
      <c r="GI24" s="35">
        <f>+Pol!AB24</f>
        <v>0</v>
      </c>
      <c r="GJ24" s="35">
        <f t="shared" si="46"/>
        <v>0</v>
      </c>
      <c r="GK24" s="65">
        <f t="shared" si="47"/>
        <v>0</v>
      </c>
      <c r="GL24" s="39">
        <f>+SIMS!S24</f>
        <v>0</v>
      </c>
      <c r="GM24" s="40">
        <f>+SIMS!T24</f>
        <v>0</v>
      </c>
      <c r="GN24" s="40">
        <f>+SIMS!U24</f>
        <v>0</v>
      </c>
      <c r="GO24" s="40">
        <f>+SIMS!V24</f>
        <v>0</v>
      </c>
      <c r="GP24" s="40">
        <f t="shared" si="48"/>
        <v>0</v>
      </c>
      <c r="GQ24" s="41">
        <f t="shared" si="126"/>
        <v>0</v>
      </c>
      <c r="GR24" s="275">
        <f>+KSC!C24</f>
        <v>0</v>
      </c>
      <c r="GS24" s="276">
        <f>+KSC!D24</f>
        <v>0</v>
      </c>
      <c r="GT24" s="277">
        <f t="shared" si="49"/>
        <v>0</v>
      </c>
      <c r="GU24" s="272">
        <f t="shared" si="127"/>
        <v>0</v>
      </c>
      <c r="GV24" s="34">
        <f>+Bel!AI24</f>
        <v>0</v>
      </c>
      <c r="GW24" s="35">
        <f>SUM(GV24:GV24)</f>
        <v>0</v>
      </c>
      <c r="GX24" s="65">
        <f t="shared" si="50"/>
        <v>0</v>
      </c>
      <c r="GY24" s="34">
        <f>+Ita!AI24</f>
        <v>0</v>
      </c>
      <c r="GZ24" s="35">
        <f>SUM(GY24:GY24)</f>
        <v>0</v>
      </c>
      <c r="HA24" s="65">
        <f t="shared" si="51"/>
        <v>0</v>
      </c>
      <c r="HB24" s="34">
        <f>+Ita!BF24</f>
        <v>0</v>
      </c>
      <c r="HC24" s="35">
        <f>SUM(HB24:HB24)</f>
        <v>0</v>
      </c>
      <c r="HD24" s="65">
        <f t="shared" si="52"/>
        <v>0</v>
      </c>
      <c r="HE24" s="34">
        <f>+Pol!AE24</f>
        <v>0</v>
      </c>
      <c r="HF24" s="35">
        <f t="shared" si="131"/>
        <v>0</v>
      </c>
      <c r="HG24" s="65">
        <f t="shared" si="53"/>
        <v>0</v>
      </c>
      <c r="HH24" s="62">
        <f>+Mex!P24</f>
        <v>0</v>
      </c>
      <c r="HI24" s="63">
        <f t="shared" si="132"/>
        <v>0</v>
      </c>
      <c r="HJ24" s="64">
        <f t="shared" si="54"/>
        <v>0</v>
      </c>
      <c r="HK24" s="407">
        <f>+SIMS!K24</f>
        <v>0</v>
      </c>
      <c r="HL24" s="408">
        <f>+SIMS!L24</f>
        <v>0</v>
      </c>
      <c r="HM24" s="409">
        <f t="shared" si="166"/>
        <v>0</v>
      </c>
      <c r="HN24" s="410">
        <f t="shared" si="133"/>
        <v>0</v>
      </c>
      <c r="HO24" s="475">
        <f>+Bel!AL24</f>
        <v>0</v>
      </c>
      <c r="HP24" s="476">
        <f>+Bel!AM24</f>
        <v>0</v>
      </c>
      <c r="HQ24" s="476">
        <f t="shared" si="134"/>
        <v>0</v>
      </c>
      <c r="HR24" s="477">
        <f t="shared" si="55"/>
        <v>0</v>
      </c>
      <c r="HS24" s="475">
        <f>+Ita!AL24</f>
        <v>0</v>
      </c>
      <c r="HT24" s="476">
        <f>+Ita!AM24</f>
        <v>0</v>
      </c>
      <c r="HU24" s="476">
        <f t="shared" si="56"/>
        <v>0</v>
      </c>
      <c r="HV24" s="477">
        <f t="shared" si="57"/>
        <v>0</v>
      </c>
      <c r="HW24" s="39">
        <f>+Mex!S24</f>
        <v>0</v>
      </c>
      <c r="HX24" s="40">
        <f>+Mex!T24</f>
        <v>0</v>
      </c>
      <c r="HY24" s="40">
        <f t="shared" si="58"/>
        <v>0</v>
      </c>
      <c r="HZ24" s="41">
        <f t="shared" si="59"/>
        <v>0</v>
      </c>
      <c r="IA24" s="463">
        <f>+'Arg&amp;Braz'!C24</f>
        <v>0</v>
      </c>
      <c r="IB24" s="464">
        <f>+'Arg&amp;Braz'!D24</f>
        <v>0</v>
      </c>
      <c r="IC24" s="464">
        <f t="shared" si="60"/>
        <v>0</v>
      </c>
      <c r="ID24" s="465">
        <f t="shared" si="61"/>
        <v>0</v>
      </c>
      <c r="IE24" s="466">
        <f>+'Arg&amp;Braz'!Y24</f>
        <v>0</v>
      </c>
      <c r="IF24" s="467">
        <f>+'Arg&amp;Braz'!Z24</f>
        <v>0</v>
      </c>
      <c r="IG24" s="467">
        <f t="shared" si="62"/>
        <v>0</v>
      </c>
      <c r="IH24" s="468">
        <f t="shared" si="63"/>
        <v>0</v>
      </c>
      <c r="II24" s="475">
        <f>+Bel!AP24</f>
        <v>0</v>
      </c>
      <c r="IJ24" s="476">
        <f>+Bel!AQ24</f>
        <v>0</v>
      </c>
      <c r="IK24" s="476">
        <f t="shared" si="64"/>
        <v>0</v>
      </c>
      <c r="IL24" s="477">
        <f t="shared" si="65"/>
        <v>0</v>
      </c>
      <c r="IM24" s="475">
        <f>+Ita!AP24</f>
        <v>0</v>
      </c>
      <c r="IN24" s="476">
        <f>+Ita!AQ24</f>
        <v>0</v>
      </c>
      <c r="IO24" s="476">
        <f t="shared" si="66"/>
        <v>0</v>
      </c>
      <c r="IP24" s="477">
        <f t="shared" si="67"/>
        <v>0</v>
      </c>
      <c r="IQ24" s="39">
        <f>+Mex!W24</f>
        <v>0</v>
      </c>
      <c r="IR24" s="40">
        <f>+Mex!X24</f>
        <v>0</v>
      </c>
      <c r="IS24" s="40">
        <f t="shared" si="68"/>
        <v>0</v>
      </c>
      <c r="IT24" s="41">
        <f t="shared" si="69"/>
        <v>0</v>
      </c>
      <c r="IU24" s="463">
        <f>+'Arg&amp;Braz'!G24</f>
        <v>0</v>
      </c>
      <c r="IV24" s="464">
        <f>+'Arg&amp;Braz'!H24</f>
        <v>0</v>
      </c>
      <c r="IW24" s="464">
        <f t="shared" si="70"/>
        <v>0</v>
      </c>
      <c r="IX24" s="465">
        <f t="shared" si="71"/>
        <v>0</v>
      </c>
      <c r="IY24" s="466">
        <f>+'Arg&amp;Braz'!AC24</f>
        <v>0</v>
      </c>
      <c r="IZ24" s="467">
        <f>+'Arg&amp;Braz'!AD24</f>
        <v>0</v>
      </c>
      <c r="JA24" s="467">
        <f t="shared" si="72"/>
        <v>0</v>
      </c>
      <c r="JB24" s="468">
        <f t="shared" si="163"/>
        <v>0</v>
      </c>
      <c r="JC24" s="475">
        <f>+Bel!AT24</f>
        <v>0</v>
      </c>
      <c r="JD24" s="476">
        <f>+Bel!AU24</f>
        <v>0</v>
      </c>
      <c r="JE24" s="476">
        <f t="shared" si="73"/>
        <v>0</v>
      </c>
      <c r="JF24" s="477">
        <f t="shared" si="74"/>
        <v>0</v>
      </c>
      <c r="JG24" s="475">
        <f>+Ita!AT24</f>
        <v>0</v>
      </c>
      <c r="JH24" s="476">
        <f>+Ita!AU24</f>
        <v>0</v>
      </c>
      <c r="JI24" s="476">
        <f t="shared" si="75"/>
        <v>0</v>
      </c>
      <c r="JJ24" s="477">
        <f t="shared" si="76"/>
        <v>0</v>
      </c>
      <c r="JK24" s="39">
        <f>+Mex!AA24</f>
        <v>0</v>
      </c>
      <c r="JL24" s="40">
        <f>+Mex!AB24</f>
        <v>0</v>
      </c>
      <c r="JM24" s="40">
        <f t="shared" si="77"/>
        <v>0</v>
      </c>
      <c r="JN24" s="41">
        <f t="shared" si="78"/>
        <v>0</v>
      </c>
      <c r="JO24" s="463">
        <f>+'Arg&amp;Braz'!K24</f>
        <v>0</v>
      </c>
      <c r="JP24" s="464">
        <f>+'Arg&amp;Braz'!L24</f>
        <v>0</v>
      </c>
      <c r="JQ24" s="464">
        <f t="shared" si="79"/>
        <v>0</v>
      </c>
      <c r="JR24" s="465">
        <f t="shared" si="80"/>
        <v>0</v>
      </c>
      <c r="JS24" s="466">
        <f>+'Arg&amp;Braz'!AG24</f>
        <v>0</v>
      </c>
      <c r="JT24" s="467">
        <f>+'Arg&amp;Braz'!AH24</f>
        <v>0</v>
      </c>
      <c r="JU24" s="467">
        <f t="shared" si="81"/>
        <v>0</v>
      </c>
      <c r="JV24" s="468">
        <f t="shared" si="164"/>
        <v>0</v>
      </c>
      <c r="JW24" s="275">
        <f>+KSC!K24</f>
        <v>0</v>
      </c>
      <c r="JX24" s="276">
        <f>+KSC!L24</f>
        <v>0</v>
      </c>
      <c r="JY24" s="277">
        <f t="shared" si="82"/>
        <v>0</v>
      </c>
      <c r="JZ24" s="272">
        <f t="shared" si="135"/>
        <v>0</v>
      </c>
      <c r="KA24" s="39">
        <f>+Rus!P24</f>
        <v>0</v>
      </c>
      <c r="KB24" s="314">
        <f>+Rus!Q24</f>
        <v>0</v>
      </c>
      <c r="KC24" s="40">
        <f>+Rus!R24</f>
        <v>0</v>
      </c>
      <c r="KD24" s="40">
        <f t="shared" si="83"/>
        <v>0</v>
      </c>
      <c r="KE24" s="41">
        <f t="shared" si="84"/>
        <v>0</v>
      </c>
      <c r="KF24" s="34">
        <f>+Bel!AX24</f>
        <v>0</v>
      </c>
      <c r="KG24" s="35">
        <f>SUM(KF24:KF24)</f>
        <v>0</v>
      </c>
      <c r="KH24" s="65">
        <f t="shared" si="85"/>
        <v>0</v>
      </c>
      <c r="KI24" s="34">
        <f>+Ita!BI24</f>
        <v>0</v>
      </c>
      <c r="KJ24" s="35">
        <f>SUM(KI24:KI24)</f>
        <v>0</v>
      </c>
      <c r="KK24" s="65">
        <f t="shared" si="86"/>
        <v>0</v>
      </c>
      <c r="KL24" s="34">
        <f>+Pol!AH24</f>
        <v>0</v>
      </c>
      <c r="KM24" s="35">
        <f>SUM(KL24:KL24)</f>
        <v>0</v>
      </c>
      <c r="KN24" s="65">
        <f t="shared" si="87"/>
        <v>0</v>
      </c>
      <c r="KO24" s="34">
        <f>+Mex!AK24</f>
        <v>0</v>
      </c>
      <c r="KP24" s="35">
        <f>SUM(KO24:KO24)</f>
        <v>0</v>
      </c>
      <c r="KQ24" s="65">
        <f t="shared" si="88"/>
        <v>0</v>
      </c>
      <c r="KR24" s="34">
        <f>+'Arg&amp;Braz'!AK24</f>
        <v>0</v>
      </c>
      <c r="KS24" s="35">
        <f>SUM(KR24:KR24)</f>
        <v>0</v>
      </c>
      <c r="KT24" s="65">
        <f t="shared" si="89"/>
        <v>0</v>
      </c>
      <c r="KU24" s="34">
        <f>+Ita!BL24</f>
        <v>0</v>
      </c>
      <c r="KV24" s="315">
        <f>+Ita!BM24</f>
        <v>0</v>
      </c>
      <c r="KW24" s="35">
        <f>+Ita!BN24</f>
        <v>0</v>
      </c>
      <c r="KX24" s="35">
        <f t="shared" si="141"/>
        <v>0</v>
      </c>
      <c r="KY24" s="65">
        <f t="shared" si="142"/>
        <v>0</v>
      </c>
      <c r="KZ24" s="34">
        <f>+Mex!AN24</f>
        <v>0</v>
      </c>
      <c r="LA24" s="315">
        <f>+Mex!AO24</f>
        <v>0</v>
      </c>
      <c r="LB24" s="35">
        <f>+Mex!AP24</f>
        <v>0</v>
      </c>
      <c r="LC24" s="35">
        <f t="shared" si="143"/>
        <v>0</v>
      </c>
      <c r="LD24" s="65">
        <f t="shared" si="144"/>
        <v>0</v>
      </c>
      <c r="LE24" s="34">
        <f>+'Arg&amp;Braz'!O24</f>
        <v>0</v>
      </c>
      <c r="LF24" s="315">
        <f>+'Arg&amp;Braz'!P24</f>
        <v>0</v>
      </c>
      <c r="LG24" s="35">
        <f>+'Arg&amp;Braz'!Q24</f>
        <v>0</v>
      </c>
      <c r="LH24" s="35">
        <f t="shared" si="145"/>
        <v>0</v>
      </c>
      <c r="LI24" s="65">
        <f t="shared" si="146"/>
        <v>0</v>
      </c>
      <c r="LJ24" s="34">
        <f>+'Arg&amp;Braz'!AN24</f>
        <v>0</v>
      </c>
      <c r="LK24" s="315">
        <f>+'Arg&amp;Braz'!AO24</f>
        <v>0</v>
      </c>
      <c r="LL24" s="35">
        <f>+'Arg&amp;Braz'!AP24</f>
        <v>0</v>
      </c>
      <c r="LM24" s="35">
        <f t="shared" si="147"/>
        <v>0</v>
      </c>
      <c r="LN24" s="65">
        <f t="shared" si="148"/>
        <v>0</v>
      </c>
      <c r="LO24" s="34">
        <f>+Bel!BA24</f>
        <v>0</v>
      </c>
      <c r="LP24" s="315">
        <f>+Bel!BB24</f>
        <v>0</v>
      </c>
      <c r="LQ24" s="35">
        <f>+Bel!BC24</f>
        <v>0</v>
      </c>
      <c r="LR24" s="35">
        <f t="shared" si="149"/>
        <v>0</v>
      </c>
      <c r="LS24" s="65">
        <f t="shared" si="150"/>
        <v>0</v>
      </c>
      <c r="LT24" s="34">
        <f>+Ita!BQ24</f>
        <v>0</v>
      </c>
      <c r="LU24" s="315">
        <f>+Ita!BR24</f>
        <v>0</v>
      </c>
      <c r="LV24" s="35">
        <f>+Ita!BS24</f>
        <v>0</v>
      </c>
      <c r="LW24" s="35">
        <f t="shared" si="151"/>
        <v>0</v>
      </c>
      <c r="LX24" s="65">
        <f t="shared" si="152"/>
        <v>0</v>
      </c>
      <c r="LY24" s="34">
        <f>+Ita!BV24</f>
        <v>0</v>
      </c>
      <c r="LZ24" s="315">
        <f>+Ita!BW24</f>
        <v>0</v>
      </c>
      <c r="MA24" s="35">
        <f>+Ita!BX24</f>
        <v>0</v>
      </c>
      <c r="MB24" s="35">
        <f t="shared" si="153"/>
        <v>0</v>
      </c>
      <c r="MC24" s="65">
        <f t="shared" si="154"/>
        <v>0</v>
      </c>
      <c r="MD24" s="34">
        <f>+Pol!AK24</f>
        <v>0</v>
      </c>
      <c r="ME24" s="315">
        <f>+Pol!AL24</f>
        <v>0</v>
      </c>
      <c r="MF24" s="35">
        <f>+Pol!AM24</f>
        <v>0</v>
      </c>
      <c r="MG24" s="35">
        <f t="shared" si="155"/>
        <v>0</v>
      </c>
      <c r="MH24" s="65">
        <f t="shared" si="156"/>
        <v>0</v>
      </c>
      <c r="MI24" s="39">
        <f>+Rus!U24</f>
        <v>0</v>
      </c>
      <c r="MJ24" s="314">
        <f>+Rus!V24</f>
        <v>0</v>
      </c>
      <c r="MK24" s="40">
        <f>+Rus!W24</f>
        <v>0</v>
      </c>
      <c r="ML24" s="40">
        <f t="shared" si="90"/>
        <v>0</v>
      </c>
      <c r="MM24" s="41">
        <f t="shared" si="91"/>
        <v>0</v>
      </c>
      <c r="MN24" s="34">
        <f>+Mex!AS24</f>
        <v>0</v>
      </c>
      <c r="MO24" s="315">
        <f>+Mex!AT24</f>
        <v>0</v>
      </c>
      <c r="MP24" s="35">
        <f>+Mex!AU24</f>
        <v>0</v>
      </c>
      <c r="MQ24" s="35">
        <f t="shared" si="157"/>
        <v>0</v>
      </c>
      <c r="MR24" s="65">
        <f t="shared" si="158"/>
        <v>0</v>
      </c>
      <c r="MS24" s="34">
        <f>+'Arg&amp;Braz'!T24</f>
        <v>0</v>
      </c>
      <c r="MT24" s="315">
        <f>+'Arg&amp;Braz'!U24</f>
        <v>0</v>
      </c>
      <c r="MU24" s="35">
        <f>+'Arg&amp;Braz'!V24</f>
        <v>0</v>
      </c>
      <c r="MV24" s="35">
        <f t="shared" si="159"/>
        <v>0</v>
      </c>
      <c r="MW24" s="65">
        <f t="shared" si="160"/>
        <v>0</v>
      </c>
      <c r="MX24" s="34">
        <f>Bel!BF24</f>
        <v>0</v>
      </c>
      <c r="MY24" s="35">
        <f t="shared" si="161"/>
        <v>0</v>
      </c>
      <c r="MZ24" s="65">
        <f t="shared" si="92"/>
        <v>0</v>
      </c>
      <c r="NA24" s="34">
        <f>Ita!CA24</f>
        <v>0</v>
      </c>
      <c r="NB24" s="35">
        <f>SUM(NA24:NA24)</f>
        <v>0</v>
      </c>
      <c r="NC24" s="65">
        <f t="shared" si="93"/>
        <v>0</v>
      </c>
    </row>
    <row r="25" spans="1:367" s="28" customFormat="1" ht="21" customHeight="1">
      <c r="A25" s="27" t="s">
        <v>95</v>
      </c>
      <c r="B25" s="67"/>
      <c r="C25" s="68">
        <f t="shared" si="94"/>
        <v>0</v>
      </c>
      <c r="D25" s="68"/>
      <c r="E25" s="68"/>
      <c r="F25" s="68"/>
      <c r="G25" s="69">
        <f t="shared" si="95"/>
        <v>0</v>
      </c>
      <c r="H25" s="70">
        <f>+Bel!A25</f>
        <v>0</v>
      </c>
      <c r="I25" s="71">
        <f>+Ita!A25</f>
        <v>0</v>
      </c>
      <c r="J25" s="71">
        <f>+Pol!A25</f>
        <v>0</v>
      </c>
      <c r="K25" s="71">
        <f>+Rus!A25</f>
        <v>0</v>
      </c>
      <c r="L25" s="71">
        <f>+'Arg&amp;Braz'!A25</f>
        <v>0</v>
      </c>
      <c r="M25" s="71">
        <f>+Mex!A25</f>
        <v>0</v>
      </c>
      <c r="N25" s="71">
        <f>+VIE!A25</f>
        <v>0</v>
      </c>
      <c r="O25" s="71">
        <f>+SIMS!A25</f>
        <v>0</v>
      </c>
      <c r="P25" s="71"/>
      <c r="Q25" s="72">
        <f>+KSC!A25</f>
        <v>0</v>
      </c>
      <c r="R25" s="146">
        <f t="shared" si="96"/>
        <v>0</v>
      </c>
      <c r="S25" s="147">
        <f t="shared" si="97"/>
        <v>0</v>
      </c>
      <c r="T25" s="148">
        <f t="shared" si="0"/>
        <v>0</v>
      </c>
      <c r="U25" s="148"/>
      <c r="V25" s="27" t="s">
        <v>95</v>
      </c>
      <c r="W25" s="34">
        <f>+Bel!C25</f>
        <v>0</v>
      </c>
      <c r="X25" s="35">
        <f>+Bel!D25</f>
        <v>0</v>
      </c>
      <c r="Y25" s="35">
        <f t="shared" si="98"/>
        <v>0</v>
      </c>
      <c r="Z25" s="65">
        <f t="shared" si="99"/>
        <v>0</v>
      </c>
      <c r="AA25" s="34">
        <f>+Ita!C25</f>
        <v>0</v>
      </c>
      <c r="AB25" s="35">
        <f>+Ita!D25</f>
        <v>0</v>
      </c>
      <c r="AC25" s="35">
        <f t="shared" si="100"/>
        <v>0</v>
      </c>
      <c r="AD25" s="65">
        <f t="shared" si="101"/>
        <v>0</v>
      </c>
      <c r="AE25" s="52">
        <f>+Pol!C25</f>
        <v>0</v>
      </c>
      <c r="AF25" s="53">
        <f>+Pol!D25</f>
        <v>0</v>
      </c>
      <c r="AG25" s="35">
        <f t="shared" si="102"/>
        <v>0</v>
      </c>
      <c r="AH25" s="65">
        <f t="shared" si="103"/>
        <v>0</v>
      </c>
      <c r="AI25" s="52">
        <f>+Mex!C25</f>
        <v>0</v>
      </c>
      <c r="AJ25" s="53">
        <f>+Mex!D25</f>
        <v>0</v>
      </c>
      <c r="AK25" s="40">
        <f t="shared" si="1"/>
        <v>0</v>
      </c>
      <c r="AL25" s="41">
        <f t="shared" si="2"/>
        <v>0</v>
      </c>
      <c r="AM25" s="279">
        <f>+SIMS!C25</f>
        <v>0</v>
      </c>
      <c r="AN25" s="277">
        <f>+SIMS!D25</f>
        <v>0</v>
      </c>
      <c r="AO25" s="277">
        <f t="shared" si="3"/>
        <v>0</v>
      </c>
      <c r="AP25" s="272">
        <f t="shared" si="104"/>
        <v>0</v>
      </c>
      <c r="AQ25" s="279">
        <f>+KSC!G25</f>
        <v>0</v>
      </c>
      <c r="AR25" s="277">
        <f>+KSC!H25</f>
        <v>0</v>
      </c>
      <c r="AS25" s="277">
        <f t="shared" si="4"/>
        <v>0</v>
      </c>
      <c r="AT25" s="272">
        <f t="shared" si="105"/>
        <v>0</v>
      </c>
      <c r="AU25" s="327">
        <f>+SIMS!G25</f>
        <v>0</v>
      </c>
      <c r="AV25" s="328">
        <f>+SIMS!H25</f>
        <v>0</v>
      </c>
      <c r="AW25" s="277">
        <f t="shared" si="165"/>
        <v>0</v>
      </c>
      <c r="AX25" s="272">
        <f t="shared" si="106"/>
        <v>0</v>
      </c>
      <c r="AY25" s="34">
        <f>+Bel!G25</f>
        <v>0</v>
      </c>
      <c r="AZ25" s="315">
        <f>+Bel!H25</f>
        <v>0</v>
      </c>
      <c r="BA25" s="35">
        <f>+Bel!I25</f>
        <v>0</v>
      </c>
      <c r="BB25" s="35">
        <f t="shared" si="107"/>
        <v>0</v>
      </c>
      <c r="BC25" s="65">
        <f t="shared" si="108"/>
        <v>0</v>
      </c>
      <c r="BD25" s="34">
        <f>+Ita!G25</f>
        <v>0</v>
      </c>
      <c r="BE25" s="315">
        <f>+Ita!H25</f>
        <v>0</v>
      </c>
      <c r="BF25" s="35">
        <f>+Ita!I25</f>
        <v>0</v>
      </c>
      <c r="BG25" s="35">
        <f t="shared" si="5"/>
        <v>0</v>
      </c>
      <c r="BH25" s="65">
        <f t="shared" si="109"/>
        <v>0</v>
      </c>
      <c r="BI25" s="34">
        <f>+Ita!AX25</f>
        <v>0</v>
      </c>
      <c r="BJ25" s="315">
        <f>+Ita!AY25</f>
        <v>0</v>
      </c>
      <c r="BK25" s="35">
        <f>+Ita!AZ25</f>
        <v>0</v>
      </c>
      <c r="BL25" s="35">
        <f t="shared" si="6"/>
        <v>0</v>
      </c>
      <c r="BM25" s="65">
        <f t="shared" si="110"/>
        <v>0</v>
      </c>
      <c r="BN25" s="34">
        <f>+Pol!G25</f>
        <v>0</v>
      </c>
      <c r="BO25" s="315">
        <f>+Pol!H25</f>
        <v>0</v>
      </c>
      <c r="BP25" s="35">
        <f>+Pol!I25</f>
        <v>0</v>
      </c>
      <c r="BQ25" s="35">
        <f t="shared" si="7"/>
        <v>0</v>
      </c>
      <c r="BR25" s="65">
        <f t="shared" si="111"/>
        <v>0</v>
      </c>
      <c r="BS25" s="39">
        <f>+Mex!G25</f>
        <v>0</v>
      </c>
      <c r="BT25" s="314">
        <f>+Mex!H25</f>
        <v>0</v>
      </c>
      <c r="BU25" s="40">
        <f>+Mex!I25</f>
        <v>0</v>
      </c>
      <c r="BV25" s="40">
        <f t="shared" si="112"/>
        <v>0</v>
      </c>
      <c r="BW25" s="41">
        <f t="shared" si="113"/>
        <v>0</v>
      </c>
      <c r="BX25" s="34">
        <f>+VIE!C25</f>
        <v>0</v>
      </c>
      <c r="BY25" s="315">
        <f>+VIE!D25</f>
        <v>0</v>
      </c>
      <c r="BZ25" s="40">
        <f t="shared" si="8"/>
        <v>0</v>
      </c>
      <c r="CA25" s="41">
        <f t="shared" si="114"/>
        <v>0</v>
      </c>
      <c r="CB25" s="34">
        <f>+SIMS!AC25</f>
        <v>0</v>
      </c>
      <c r="CC25" s="315">
        <f>+SIMS!AD25</f>
        <v>0</v>
      </c>
      <c r="CD25" s="35">
        <f>+SIMS!AE25</f>
        <v>0</v>
      </c>
      <c r="CE25" s="40">
        <f t="shared" si="9"/>
        <v>0</v>
      </c>
      <c r="CF25" s="41">
        <f t="shared" si="115"/>
        <v>0</v>
      </c>
      <c r="CG25" s="34">
        <f>+Bel!L25</f>
        <v>0</v>
      </c>
      <c r="CH25" s="35">
        <f>+Bel!M25</f>
        <v>0</v>
      </c>
      <c r="CI25" s="35">
        <f t="shared" si="10"/>
        <v>0</v>
      </c>
      <c r="CJ25" s="65">
        <f t="shared" si="11"/>
        <v>0</v>
      </c>
      <c r="CK25" s="34">
        <f>+Ita!L25</f>
        <v>0</v>
      </c>
      <c r="CL25" s="35">
        <f>+Ita!M25</f>
        <v>0</v>
      </c>
      <c r="CM25" s="35">
        <f t="shared" si="12"/>
        <v>0</v>
      </c>
      <c r="CN25" s="65">
        <f t="shared" si="13"/>
        <v>0</v>
      </c>
      <c r="CO25" s="39">
        <f>+Mex!L25</f>
        <v>0</v>
      </c>
      <c r="CP25" s="40">
        <f>+Mex!M25</f>
        <v>0</v>
      </c>
      <c r="CQ25" s="40">
        <f t="shared" si="14"/>
        <v>0</v>
      </c>
      <c r="CR25" s="41">
        <f t="shared" si="15"/>
        <v>0</v>
      </c>
      <c r="CS25" s="39">
        <f>+SIMS!Y25</f>
        <v>0</v>
      </c>
      <c r="CT25" s="40">
        <f>+SIMS!Z25</f>
        <v>0</v>
      </c>
      <c r="CU25" s="40">
        <f t="shared" si="16"/>
        <v>0</v>
      </c>
      <c r="CV25" s="41">
        <f t="shared" si="116"/>
        <v>0</v>
      </c>
      <c r="CW25" s="39">
        <f>+VIE!M25</f>
        <v>0</v>
      </c>
      <c r="CX25" s="40">
        <f>+VIE!N25</f>
        <v>0</v>
      </c>
      <c r="CY25" s="40">
        <f t="shared" si="17"/>
        <v>0</v>
      </c>
      <c r="CZ25" s="43">
        <f t="shared" si="117"/>
        <v>0</v>
      </c>
      <c r="DA25" s="34">
        <f>+Ita!BC25</f>
        <v>0</v>
      </c>
      <c r="DB25" s="35">
        <f t="shared" si="118"/>
        <v>0</v>
      </c>
      <c r="DC25" s="65">
        <f t="shared" si="18"/>
        <v>0</v>
      </c>
      <c r="DD25" s="34">
        <f>+Bel!P25</f>
        <v>0</v>
      </c>
      <c r="DE25" s="35">
        <f t="shared" si="119"/>
        <v>0</v>
      </c>
      <c r="DF25" s="65">
        <f t="shared" si="19"/>
        <v>0</v>
      </c>
      <c r="DG25" s="34">
        <f>+Ita!P25</f>
        <v>0</v>
      </c>
      <c r="DH25" s="35">
        <f t="shared" si="120"/>
        <v>0</v>
      </c>
      <c r="DI25" s="65">
        <f t="shared" si="20"/>
        <v>0</v>
      </c>
      <c r="DJ25" s="34">
        <f>+Pol!L25</f>
        <v>0</v>
      </c>
      <c r="DK25" s="35">
        <f t="shared" si="121"/>
        <v>0</v>
      </c>
      <c r="DL25" s="65">
        <f t="shared" si="21"/>
        <v>0</v>
      </c>
      <c r="DM25" s="362">
        <f>+Rus!C25</f>
        <v>0</v>
      </c>
      <c r="DN25" s="363">
        <f t="shared" si="22"/>
        <v>0</v>
      </c>
      <c r="DO25" s="364">
        <f t="shared" si="23"/>
        <v>0</v>
      </c>
      <c r="DP25" s="34">
        <f>+Bel!S25</f>
        <v>0</v>
      </c>
      <c r="DQ25" s="35">
        <f>+Bel!T25</f>
        <v>0</v>
      </c>
      <c r="DR25" s="35">
        <f>+Bel!U25</f>
        <v>0</v>
      </c>
      <c r="DS25" s="35">
        <f>+Bel!V25</f>
        <v>0</v>
      </c>
      <c r="DT25" s="35">
        <f t="shared" si="24"/>
        <v>0</v>
      </c>
      <c r="DU25" s="65">
        <f t="shared" si="25"/>
        <v>0</v>
      </c>
      <c r="DV25" s="34">
        <f>+Ita!S25</f>
        <v>0</v>
      </c>
      <c r="DW25" s="35">
        <f>+Ita!T25</f>
        <v>0</v>
      </c>
      <c r="DX25" s="35">
        <f>+Ita!U25</f>
        <v>0</v>
      </c>
      <c r="DY25" s="35">
        <f>+Ita!V25</f>
        <v>0</v>
      </c>
      <c r="DZ25" s="35">
        <f t="shared" si="26"/>
        <v>0</v>
      </c>
      <c r="EA25" s="65">
        <f t="shared" si="27"/>
        <v>0</v>
      </c>
      <c r="EB25" s="34">
        <f>+Pol!O25</f>
        <v>0</v>
      </c>
      <c r="EC25" s="35">
        <f>+Pol!P25</f>
        <v>0</v>
      </c>
      <c r="ED25" s="35">
        <f>+Pol!Q25</f>
        <v>0</v>
      </c>
      <c r="EE25" s="35">
        <f>+Pol!R25</f>
        <v>0</v>
      </c>
      <c r="EF25" s="35">
        <f t="shared" si="28"/>
        <v>0</v>
      </c>
      <c r="EG25" s="65">
        <f t="shared" si="29"/>
        <v>0</v>
      </c>
      <c r="EH25" s="39">
        <f>+Rus!J25</f>
        <v>0</v>
      </c>
      <c r="EI25" s="40">
        <f>+Rus!K25</f>
        <v>0</v>
      </c>
      <c r="EJ25" s="40">
        <f>+Rus!L25</f>
        <v>0</v>
      </c>
      <c r="EK25" s="40">
        <f>+Rus!M25</f>
        <v>0</v>
      </c>
      <c r="EL25" s="40">
        <f t="shared" si="122"/>
        <v>0</v>
      </c>
      <c r="EM25" s="41">
        <f t="shared" si="30"/>
        <v>0</v>
      </c>
      <c r="EN25" s="39">
        <f>+Mex!AE25</f>
        <v>0</v>
      </c>
      <c r="EO25" s="40">
        <f>+Mex!AF25</f>
        <v>0</v>
      </c>
      <c r="EP25" s="40">
        <f>+Mex!AG25</f>
        <v>0</v>
      </c>
      <c r="EQ25" s="40">
        <f>+Mex!AH25</f>
        <v>0</v>
      </c>
      <c r="ER25" s="40">
        <f t="shared" si="123"/>
        <v>0</v>
      </c>
      <c r="ES25" s="41">
        <f t="shared" si="31"/>
        <v>0</v>
      </c>
      <c r="ET25" s="39">
        <f>+VIE!G25</f>
        <v>0</v>
      </c>
      <c r="EU25" s="40">
        <f>+VIE!H25</f>
        <v>0</v>
      </c>
      <c r="EV25" s="40">
        <f>+VIE!I25</f>
        <v>0</v>
      </c>
      <c r="EW25" s="40">
        <f>+VIE!J25</f>
        <v>0</v>
      </c>
      <c r="EX25" s="40">
        <f t="shared" si="32"/>
        <v>0</v>
      </c>
      <c r="EY25" s="41">
        <f t="shared" si="124"/>
        <v>0</v>
      </c>
      <c r="EZ25" s="34">
        <f>+Bel!Y25</f>
        <v>0</v>
      </c>
      <c r="FA25" s="35">
        <f>+Bel!Z25</f>
        <v>0</v>
      </c>
      <c r="FB25" s="35">
        <f t="shared" si="33"/>
        <v>0</v>
      </c>
      <c r="FC25" s="65">
        <f t="shared" si="34"/>
        <v>0</v>
      </c>
      <c r="FD25" s="34">
        <f>+Ita!Y25</f>
        <v>0</v>
      </c>
      <c r="FE25" s="35">
        <f>+Ita!Z25</f>
        <v>0</v>
      </c>
      <c r="FF25" s="35">
        <f t="shared" si="35"/>
        <v>0</v>
      </c>
      <c r="FG25" s="65">
        <f t="shared" si="36"/>
        <v>0</v>
      </c>
      <c r="FH25" s="34">
        <f>+Pol!U25</f>
        <v>0</v>
      </c>
      <c r="FI25" s="35">
        <f>+Pol!V25</f>
        <v>0</v>
      </c>
      <c r="FJ25" s="35">
        <f t="shared" si="37"/>
        <v>0</v>
      </c>
      <c r="FK25" s="65">
        <f t="shared" si="38"/>
        <v>0</v>
      </c>
      <c r="FL25" s="39">
        <f>+Rus!F25</f>
        <v>0</v>
      </c>
      <c r="FM25" s="40">
        <f>+Rus!G25</f>
        <v>0</v>
      </c>
      <c r="FN25" s="40">
        <f t="shared" si="39"/>
        <v>0</v>
      </c>
      <c r="FO25" s="41">
        <f t="shared" si="40"/>
        <v>0</v>
      </c>
      <c r="FP25" s="39">
        <f>+SIMS!O25</f>
        <v>0</v>
      </c>
      <c r="FQ25" s="40">
        <f>+SIMS!P25</f>
        <v>0</v>
      </c>
      <c r="FR25" s="40">
        <f t="shared" si="41"/>
        <v>0</v>
      </c>
      <c r="FS25" s="41">
        <f t="shared" si="125"/>
        <v>0</v>
      </c>
      <c r="FT25" s="34">
        <f>+Bel!AC25</f>
        <v>0</v>
      </c>
      <c r="FU25" s="35">
        <f>+Bel!AD25</f>
        <v>0</v>
      </c>
      <c r="FV25" s="35">
        <f>+Bel!AE25</f>
        <v>0</v>
      </c>
      <c r="FW25" s="35">
        <f>+Bel!AF25</f>
        <v>0</v>
      </c>
      <c r="FX25" s="35">
        <f t="shared" si="42"/>
        <v>0</v>
      </c>
      <c r="FY25" s="65">
        <f t="shared" si="43"/>
        <v>0</v>
      </c>
      <c r="FZ25" s="34">
        <f>+Ita!AC25</f>
        <v>0</v>
      </c>
      <c r="GA25" s="35">
        <f>+Ita!AD25</f>
        <v>0</v>
      </c>
      <c r="GB25" s="35">
        <f>+Ita!AE25</f>
        <v>0</v>
      </c>
      <c r="GC25" s="35">
        <f>+Ita!AF25</f>
        <v>0</v>
      </c>
      <c r="GD25" s="35">
        <f t="shared" si="44"/>
        <v>0</v>
      </c>
      <c r="GE25" s="65">
        <f t="shared" si="45"/>
        <v>0</v>
      </c>
      <c r="GF25" s="34">
        <f>+Pol!Y25</f>
        <v>0</v>
      </c>
      <c r="GG25" s="35">
        <f>+Pol!Z25</f>
        <v>0</v>
      </c>
      <c r="GH25" s="35">
        <f>+Pol!AA25</f>
        <v>0</v>
      </c>
      <c r="GI25" s="35">
        <f>+Pol!AB25</f>
        <v>0</v>
      </c>
      <c r="GJ25" s="35">
        <f t="shared" si="46"/>
        <v>0</v>
      </c>
      <c r="GK25" s="65">
        <f t="shared" si="47"/>
        <v>0</v>
      </c>
      <c r="GL25" s="39">
        <f>+SIMS!S25</f>
        <v>0</v>
      </c>
      <c r="GM25" s="40">
        <f>+SIMS!T25</f>
        <v>0</v>
      </c>
      <c r="GN25" s="40">
        <f>+SIMS!U25</f>
        <v>0</v>
      </c>
      <c r="GO25" s="40">
        <f>+SIMS!V25</f>
        <v>0</v>
      </c>
      <c r="GP25" s="40">
        <f t="shared" si="48"/>
        <v>0</v>
      </c>
      <c r="GQ25" s="41">
        <f t="shared" si="126"/>
        <v>0</v>
      </c>
      <c r="GR25" s="279">
        <f>+KSC!C25</f>
        <v>0</v>
      </c>
      <c r="GS25" s="277">
        <f>+KSC!D25</f>
        <v>0</v>
      </c>
      <c r="GT25" s="277">
        <f t="shared" si="49"/>
        <v>0</v>
      </c>
      <c r="GU25" s="272">
        <f t="shared" si="127"/>
        <v>0</v>
      </c>
      <c r="GV25" s="34">
        <f>+Bel!AI25</f>
        <v>0</v>
      </c>
      <c r="GW25" s="35"/>
      <c r="GX25" s="65">
        <f t="shared" si="50"/>
        <v>0</v>
      </c>
      <c r="GY25" s="34">
        <f>+Ita!AI25</f>
        <v>0</v>
      </c>
      <c r="GZ25" s="35">
        <f>SUM(GY25:GY25)</f>
        <v>0</v>
      </c>
      <c r="HA25" s="65">
        <f t="shared" si="51"/>
        <v>0</v>
      </c>
      <c r="HB25" s="34">
        <f>+Ita!BF25</f>
        <v>0</v>
      </c>
      <c r="HC25" s="35">
        <f>SUM(HB25:HB25)</f>
        <v>0</v>
      </c>
      <c r="HD25" s="65">
        <f t="shared" si="52"/>
        <v>0</v>
      </c>
      <c r="HE25" s="34">
        <f>+Pol!AE25</f>
        <v>0</v>
      </c>
      <c r="HF25" s="35"/>
      <c r="HG25" s="65">
        <f t="shared" si="53"/>
        <v>0</v>
      </c>
      <c r="HH25" s="62">
        <f>+Mex!P25</f>
        <v>0</v>
      </c>
      <c r="HI25" s="63"/>
      <c r="HJ25" s="64">
        <f t="shared" si="54"/>
        <v>0</v>
      </c>
      <c r="HK25" s="411">
        <f>+SIMS!K25</f>
        <v>0</v>
      </c>
      <c r="HL25" s="409">
        <f>+SIMS!L25</f>
        <v>0</v>
      </c>
      <c r="HM25" s="409">
        <f t="shared" si="166"/>
        <v>0</v>
      </c>
      <c r="HN25" s="410">
        <f t="shared" si="133"/>
        <v>0</v>
      </c>
      <c r="HO25" s="475">
        <f>+Bel!AL25</f>
        <v>0</v>
      </c>
      <c r="HP25" s="476">
        <f>+Bel!AM25</f>
        <v>0</v>
      </c>
      <c r="HQ25" s="476">
        <f t="shared" si="134"/>
        <v>0</v>
      </c>
      <c r="HR25" s="477">
        <f t="shared" si="55"/>
        <v>0</v>
      </c>
      <c r="HS25" s="475">
        <f>+Ita!AL25</f>
        <v>0</v>
      </c>
      <c r="HT25" s="476">
        <f>+Ita!AM25</f>
        <v>0</v>
      </c>
      <c r="HU25" s="476">
        <f t="shared" si="56"/>
        <v>0</v>
      </c>
      <c r="HV25" s="477">
        <f t="shared" si="57"/>
        <v>0</v>
      </c>
      <c r="HW25" s="39">
        <f>+Mex!S25</f>
        <v>0</v>
      </c>
      <c r="HX25" s="40">
        <f>+Mex!T25</f>
        <v>0</v>
      </c>
      <c r="HY25" s="40">
        <f t="shared" si="58"/>
        <v>0</v>
      </c>
      <c r="HZ25" s="41">
        <f t="shared" si="59"/>
        <v>0</v>
      </c>
      <c r="IA25" s="463">
        <f>+'Arg&amp;Braz'!C25</f>
        <v>0</v>
      </c>
      <c r="IB25" s="464">
        <f>+'Arg&amp;Braz'!D25</f>
        <v>0</v>
      </c>
      <c r="IC25" s="464">
        <f t="shared" si="60"/>
        <v>0</v>
      </c>
      <c r="ID25" s="465">
        <f t="shared" si="61"/>
        <v>0</v>
      </c>
      <c r="IE25" s="466">
        <f>+'Arg&amp;Braz'!Y25</f>
        <v>0</v>
      </c>
      <c r="IF25" s="467">
        <f>+'Arg&amp;Braz'!Z25</f>
        <v>0</v>
      </c>
      <c r="IG25" s="467">
        <f t="shared" si="62"/>
        <v>0</v>
      </c>
      <c r="IH25" s="468">
        <f t="shared" si="63"/>
        <v>0</v>
      </c>
      <c r="II25" s="475">
        <f>+Bel!AP25</f>
        <v>0</v>
      </c>
      <c r="IJ25" s="476">
        <f>+Bel!AQ25</f>
        <v>0</v>
      </c>
      <c r="IK25" s="476">
        <f t="shared" si="64"/>
        <v>0</v>
      </c>
      <c r="IL25" s="477">
        <f t="shared" si="65"/>
        <v>0</v>
      </c>
      <c r="IM25" s="475">
        <f>+Ita!AP25</f>
        <v>0</v>
      </c>
      <c r="IN25" s="476">
        <f>+Ita!AQ25</f>
        <v>0</v>
      </c>
      <c r="IO25" s="476">
        <f t="shared" si="66"/>
        <v>0</v>
      </c>
      <c r="IP25" s="477">
        <f t="shared" si="67"/>
        <v>0</v>
      </c>
      <c r="IQ25" s="39">
        <f>+Mex!W25</f>
        <v>0</v>
      </c>
      <c r="IR25" s="40">
        <f>+Mex!X25</f>
        <v>0</v>
      </c>
      <c r="IS25" s="40">
        <f t="shared" si="68"/>
        <v>0</v>
      </c>
      <c r="IT25" s="41">
        <f t="shared" si="69"/>
        <v>0</v>
      </c>
      <c r="IU25" s="463">
        <f>+'Arg&amp;Braz'!G25</f>
        <v>0</v>
      </c>
      <c r="IV25" s="464">
        <f>+'Arg&amp;Braz'!H25</f>
        <v>0</v>
      </c>
      <c r="IW25" s="464">
        <f t="shared" si="70"/>
        <v>0</v>
      </c>
      <c r="IX25" s="465">
        <f t="shared" si="71"/>
        <v>0</v>
      </c>
      <c r="IY25" s="466">
        <f>+'Arg&amp;Braz'!AC25</f>
        <v>0</v>
      </c>
      <c r="IZ25" s="467">
        <f>+'Arg&amp;Braz'!AD25</f>
        <v>0</v>
      </c>
      <c r="JA25" s="467">
        <f t="shared" si="72"/>
        <v>0</v>
      </c>
      <c r="JB25" s="468">
        <f t="shared" si="163"/>
        <v>0</v>
      </c>
      <c r="JC25" s="475">
        <f>+Bel!AT25</f>
        <v>0</v>
      </c>
      <c r="JD25" s="476">
        <f>+Bel!AU25</f>
        <v>0</v>
      </c>
      <c r="JE25" s="476">
        <f t="shared" si="73"/>
        <v>0</v>
      </c>
      <c r="JF25" s="477">
        <f t="shared" si="74"/>
        <v>0</v>
      </c>
      <c r="JG25" s="475">
        <f>+Ita!AT25</f>
        <v>0</v>
      </c>
      <c r="JH25" s="476">
        <f>+Ita!AU25</f>
        <v>0</v>
      </c>
      <c r="JI25" s="476">
        <f t="shared" si="75"/>
        <v>0</v>
      </c>
      <c r="JJ25" s="477">
        <f t="shared" si="76"/>
        <v>0</v>
      </c>
      <c r="JK25" s="39">
        <f>+Mex!AA25</f>
        <v>0</v>
      </c>
      <c r="JL25" s="40">
        <f>+Mex!AB25</f>
        <v>0</v>
      </c>
      <c r="JM25" s="40">
        <f t="shared" si="77"/>
        <v>0</v>
      </c>
      <c r="JN25" s="41">
        <f t="shared" si="78"/>
        <v>0</v>
      </c>
      <c r="JO25" s="463">
        <f>+'Arg&amp;Braz'!K25</f>
        <v>0</v>
      </c>
      <c r="JP25" s="464">
        <f>+'Arg&amp;Braz'!L25</f>
        <v>0</v>
      </c>
      <c r="JQ25" s="464">
        <f t="shared" si="79"/>
        <v>0</v>
      </c>
      <c r="JR25" s="465">
        <f t="shared" si="80"/>
        <v>0</v>
      </c>
      <c r="JS25" s="466">
        <f>+'Arg&amp;Braz'!AG25</f>
        <v>0</v>
      </c>
      <c r="JT25" s="467">
        <f>+'Arg&amp;Braz'!AH25</f>
        <v>0</v>
      </c>
      <c r="JU25" s="467">
        <f t="shared" si="81"/>
        <v>0</v>
      </c>
      <c r="JV25" s="468">
        <f t="shared" si="164"/>
        <v>0</v>
      </c>
      <c r="JW25" s="279">
        <f>+KSC!K25</f>
        <v>0</v>
      </c>
      <c r="JX25" s="277">
        <f>+KSC!L25</f>
        <v>0</v>
      </c>
      <c r="JY25" s="277">
        <f t="shared" si="82"/>
        <v>0</v>
      </c>
      <c r="JZ25" s="272">
        <f t="shared" si="135"/>
        <v>0</v>
      </c>
      <c r="KA25" s="39">
        <f>+Rus!P25</f>
        <v>0</v>
      </c>
      <c r="KB25" s="314">
        <f>+Rus!Q25</f>
        <v>0</v>
      </c>
      <c r="KC25" s="40">
        <f>+Rus!R25</f>
        <v>0</v>
      </c>
      <c r="KD25" s="40">
        <f t="shared" si="83"/>
        <v>0</v>
      </c>
      <c r="KE25" s="41">
        <f t="shared" si="84"/>
        <v>0</v>
      </c>
      <c r="KF25" s="34">
        <f>+Bel!AX25</f>
        <v>0</v>
      </c>
      <c r="KG25" s="35"/>
      <c r="KH25" s="65">
        <f t="shared" si="85"/>
        <v>0</v>
      </c>
      <c r="KI25" s="34">
        <f>+Ita!BI25</f>
        <v>0</v>
      </c>
      <c r="KJ25" s="35"/>
      <c r="KK25" s="65">
        <f t="shared" si="86"/>
        <v>0</v>
      </c>
      <c r="KL25" s="34">
        <f>+Pol!AH25</f>
        <v>0</v>
      </c>
      <c r="KM25" s="35"/>
      <c r="KN25" s="65">
        <f t="shared" si="87"/>
        <v>0</v>
      </c>
      <c r="KO25" s="34">
        <f>+Mex!AK25</f>
        <v>0</v>
      </c>
      <c r="KP25" s="35"/>
      <c r="KQ25" s="65">
        <f t="shared" si="88"/>
        <v>0</v>
      </c>
      <c r="KR25" s="34">
        <f>+'Arg&amp;Braz'!AK25</f>
        <v>0</v>
      </c>
      <c r="KS25" s="35"/>
      <c r="KT25" s="65">
        <f t="shared" si="89"/>
        <v>0</v>
      </c>
      <c r="KU25" s="34">
        <f>+Ita!BL25</f>
        <v>0</v>
      </c>
      <c r="KV25" s="315">
        <f>+Ita!BM25</f>
        <v>0</v>
      </c>
      <c r="KW25" s="35">
        <f>+Ita!BN25</f>
        <v>0</v>
      </c>
      <c r="KX25" s="35">
        <f t="shared" si="141"/>
        <v>0</v>
      </c>
      <c r="KY25" s="65">
        <f t="shared" si="142"/>
        <v>0</v>
      </c>
      <c r="KZ25" s="34">
        <f>+Mex!AN25</f>
        <v>0</v>
      </c>
      <c r="LA25" s="315">
        <f>+Mex!AO25</f>
        <v>0</v>
      </c>
      <c r="LB25" s="35">
        <f>+Mex!AP25</f>
        <v>0</v>
      </c>
      <c r="LC25" s="35">
        <f t="shared" si="143"/>
        <v>0</v>
      </c>
      <c r="LD25" s="65">
        <f t="shared" si="144"/>
        <v>0</v>
      </c>
      <c r="LE25" s="34">
        <f>+'Arg&amp;Braz'!O25</f>
        <v>0</v>
      </c>
      <c r="LF25" s="315">
        <f>+'Arg&amp;Braz'!P25</f>
        <v>0</v>
      </c>
      <c r="LG25" s="35">
        <f>+'Arg&amp;Braz'!Q25</f>
        <v>0</v>
      </c>
      <c r="LH25" s="35">
        <f t="shared" si="145"/>
        <v>0</v>
      </c>
      <c r="LI25" s="65">
        <f t="shared" si="146"/>
        <v>0</v>
      </c>
      <c r="LJ25" s="34">
        <f>+'Arg&amp;Braz'!AN25</f>
        <v>0</v>
      </c>
      <c r="LK25" s="315">
        <f>+'Arg&amp;Braz'!AO25</f>
        <v>0</v>
      </c>
      <c r="LL25" s="35">
        <f>+'Arg&amp;Braz'!AP25</f>
        <v>0</v>
      </c>
      <c r="LM25" s="35">
        <f t="shared" si="147"/>
        <v>0</v>
      </c>
      <c r="LN25" s="65">
        <f t="shared" si="148"/>
        <v>0</v>
      </c>
      <c r="LO25" s="34">
        <f>+Bel!BA25</f>
        <v>0</v>
      </c>
      <c r="LP25" s="315">
        <f>+Bel!BB25</f>
        <v>0</v>
      </c>
      <c r="LQ25" s="35">
        <f>+Bel!BC25</f>
        <v>0</v>
      </c>
      <c r="LR25" s="35">
        <f t="shared" si="149"/>
        <v>0</v>
      </c>
      <c r="LS25" s="65">
        <f t="shared" si="150"/>
        <v>0</v>
      </c>
      <c r="LT25" s="34">
        <f>+Ita!BQ25</f>
        <v>0</v>
      </c>
      <c r="LU25" s="315">
        <f>+Ita!BR25</f>
        <v>0</v>
      </c>
      <c r="LV25" s="35">
        <f>+Ita!BS25</f>
        <v>0</v>
      </c>
      <c r="LW25" s="35">
        <f t="shared" si="151"/>
        <v>0</v>
      </c>
      <c r="LX25" s="65">
        <f t="shared" si="152"/>
        <v>0</v>
      </c>
      <c r="LY25" s="34">
        <f>+Ita!BV25</f>
        <v>0</v>
      </c>
      <c r="LZ25" s="315">
        <f>+Ita!BW25</f>
        <v>0</v>
      </c>
      <c r="MA25" s="35">
        <f>+Ita!BX25</f>
        <v>0</v>
      </c>
      <c r="MB25" s="35">
        <f t="shared" si="153"/>
        <v>0</v>
      </c>
      <c r="MC25" s="65">
        <f t="shared" si="154"/>
        <v>0</v>
      </c>
      <c r="MD25" s="34">
        <f>+Pol!AK25</f>
        <v>0</v>
      </c>
      <c r="ME25" s="315">
        <f>+Pol!AL25</f>
        <v>0</v>
      </c>
      <c r="MF25" s="35">
        <f>+Pol!AM25</f>
        <v>0</v>
      </c>
      <c r="MG25" s="35">
        <f t="shared" si="155"/>
        <v>0</v>
      </c>
      <c r="MH25" s="65">
        <f t="shared" si="156"/>
        <v>0</v>
      </c>
      <c r="MI25" s="39">
        <f>+Rus!U25</f>
        <v>0</v>
      </c>
      <c r="MJ25" s="314">
        <f>+Rus!V25</f>
        <v>0</v>
      </c>
      <c r="MK25" s="40">
        <f>+Rus!W25</f>
        <v>0</v>
      </c>
      <c r="ML25" s="40">
        <f t="shared" si="90"/>
        <v>0</v>
      </c>
      <c r="MM25" s="41">
        <f t="shared" si="91"/>
        <v>0</v>
      </c>
      <c r="MN25" s="34">
        <f>+Mex!AS25</f>
        <v>0</v>
      </c>
      <c r="MO25" s="315">
        <f>+Mex!AT25</f>
        <v>0</v>
      </c>
      <c r="MP25" s="35">
        <f>+Mex!AU25</f>
        <v>0</v>
      </c>
      <c r="MQ25" s="35">
        <f t="shared" si="157"/>
        <v>0</v>
      </c>
      <c r="MR25" s="65">
        <f t="shared" si="158"/>
        <v>0</v>
      </c>
      <c r="MS25" s="34">
        <f>+'Arg&amp;Braz'!T25</f>
        <v>0</v>
      </c>
      <c r="MT25" s="315">
        <f>+'Arg&amp;Braz'!U25</f>
        <v>0</v>
      </c>
      <c r="MU25" s="35">
        <f>+'Arg&amp;Braz'!V25</f>
        <v>0</v>
      </c>
      <c r="MV25" s="35">
        <f t="shared" si="159"/>
        <v>0</v>
      </c>
      <c r="MW25" s="65">
        <f t="shared" si="160"/>
        <v>0</v>
      </c>
      <c r="MX25" s="34">
        <f>Bel!BF25</f>
        <v>0</v>
      </c>
      <c r="MY25" s="35">
        <f t="shared" si="161"/>
        <v>0</v>
      </c>
      <c r="MZ25" s="65">
        <f t="shared" si="92"/>
        <v>0</v>
      </c>
      <c r="NA25" s="34">
        <f>Ita!CA25</f>
        <v>0</v>
      </c>
      <c r="NB25" s="35"/>
      <c r="NC25" s="65">
        <f t="shared" si="93"/>
        <v>0</v>
      </c>
    </row>
    <row r="26" spans="1:367" s="28" customFormat="1" ht="21" customHeight="1">
      <c r="A26" s="27" t="s">
        <v>96</v>
      </c>
      <c r="B26" s="67"/>
      <c r="C26" s="68">
        <f t="shared" si="94"/>
        <v>0</v>
      </c>
      <c r="D26" s="68"/>
      <c r="E26" s="68"/>
      <c r="F26" s="68"/>
      <c r="G26" s="69">
        <f t="shared" si="95"/>
        <v>0</v>
      </c>
      <c r="H26" s="70">
        <f>+Bel!A26</f>
        <v>30</v>
      </c>
      <c r="I26" s="71">
        <f>+Ita!A26</f>
        <v>30</v>
      </c>
      <c r="J26" s="71">
        <f>+Pol!A26</f>
        <v>0</v>
      </c>
      <c r="K26" s="71">
        <f>+Rus!A26</f>
        <v>0</v>
      </c>
      <c r="L26" s="71">
        <f>+'Arg&amp;Braz'!A26</f>
        <v>0</v>
      </c>
      <c r="M26" s="71">
        <f>+Mex!A26</f>
        <v>0</v>
      </c>
      <c r="N26" s="71">
        <f>+VIE!A26</f>
        <v>0</v>
      </c>
      <c r="O26" s="71">
        <f>+SIMS!A26</f>
        <v>0</v>
      </c>
      <c r="P26" s="71"/>
      <c r="Q26" s="72">
        <f>+KSC!A26</f>
        <v>0</v>
      </c>
      <c r="R26" s="146">
        <f t="shared" si="96"/>
        <v>0</v>
      </c>
      <c r="S26" s="147">
        <f t="shared" si="97"/>
        <v>936</v>
      </c>
      <c r="T26" s="148">
        <f t="shared" si="0"/>
        <v>0</v>
      </c>
      <c r="U26" s="148"/>
      <c r="V26" s="27" t="s">
        <v>96</v>
      </c>
      <c r="W26" s="34">
        <f>+Bel!C26</f>
        <v>0</v>
      </c>
      <c r="X26" s="35">
        <f>+Bel!D26</f>
        <v>0</v>
      </c>
      <c r="Y26" s="35">
        <f t="shared" si="98"/>
        <v>0</v>
      </c>
      <c r="Z26" s="65">
        <f t="shared" si="99"/>
        <v>0</v>
      </c>
      <c r="AA26" s="34">
        <f>+Ita!C26</f>
        <v>0</v>
      </c>
      <c r="AB26" s="35">
        <f>+Ita!D26</f>
        <v>0</v>
      </c>
      <c r="AC26" s="35">
        <f t="shared" si="100"/>
        <v>0</v>
      </c>
      <c r="AD26" s="65">
        <f t="shared" si="101"/>
        <v>0</v>
      </c>
      <c r="AE26" s="52">
        <f>+Pol!C26</f>
        <v>0</v>
      </c>
      <c r="AF26" s="53">
        <f>+Pol!D26</f>
        <v>0</v>
      </c>
      <c r="AG26" s="35">
        <f t="shared" si="102"/>
        <v>0</v>
      </c>
      <c r="AH26" s="65">
        <f>AG26/7.8/2</f>
        <v>0</v>
      </c>
      <c r="AI26" s="52">
        <f>+Mex!C26</f>
        <v>0</v>
      </c>
      <c r="AJ26" s="53">
        <f>+Mex!D26</f>
        <v>0</v>
      </c>
      <c r="AK26" s="40">
        <f t="shared" si="1"/>
        <v>0</v>
      </c>
      <c r="AL26" s="41">
        <f t="shared" si="2"/>
        <v>0</v>
      </c>
      <c r="AM26" s="279">
        <f>+SIMS!C26</f>
        <v>0</v>
      </c>
      <c r="AN26" s="277">
        <f>+SIMS!D26</f>
        <v>0</v>
      </c>
      <c r="AO26" s="277">
        <f t="shared" si="3"/>
        <v>0</v>
      </c>
      <c r="AP26" s="272">
        <f t="shared" si="104"/>
        <v>0</v>
      </c>
      <c r="AQ26" s="279">
        <f>+KSC!G26</f>
        <v>0</v>
      </c>
      <c r="AR26" s="277">
        <f>+KSC!H26</f>
        <v>0</v>
      </c>
      <c r="AS26" s="277">
        <f t="shared" si="4"/>
        <v>0</v>
      </c>
      <c r="AT26" s="272">
        <f t="shared" si="105"/>
        <v>0</v>
      </c>
      <c r="AU26" s="327">
        <f>+SIMS!G26</f>
        <v>0</v>
      </c>
      <c r="AV26" s="328">
        <f>+SIMS!H26</f>
        <v>0</v>
      </c>
      <c r="AW26" s="277">
        <f t="shared" si="165"/>
        <v>0</v>
      </c>
      <c r="AX26" s="272">
        <f t="shared" si="106"/>
        <v>0</v>
      </c>
      <c r="AY26" s="34">
        <f>+Bel!G26</f>
        <v>156</v>
      </c>
      <c r="AZ26" s="315">
        <f>+Bel!H26</f>
        <v>156</v>
      </c>
      <c r="BA26" s="35">
        <f>+Bel!I26</f>
        <v>156</v>
      </c>
      <c r="BB26" s="35">
        <f t="shared" si="107"/>
        <v>468</v>
      </c>
      <c r="BC26" s="65">
        <f t="shared" si="108"/>
        <v>30</v>
      </c>
      <c r="BD26" s="34">
        <f>+Ita!G26</f>
        <v>156</v>
      </c>
      <c r="BE26" s="315">
        <f>+Ita!H26</f>
        <v>156</v>
      </c>
      <c r="BF26" s="35">
        <f>+Ita!I26</f>
        <v>156</v>
      </c>
      <c r="BG26" s="35">
        <f t="shared" si="5"/>
        <v>468</v>
      </c>
      <c r="BH26" s="65">
        <f t="shared" si="109"/>
        <v>30</v>
      </c>
      <c r="BI26" s="34">
        <f>+Ita!AX26</f>
        <v>0</v>
      </c>
      <c r="BJ26" s="315">
        <f>+Ita!AY26</f>
        <v>0</v>
      </c>
      <c r="BK26" s="35">
        <f>+Ita!AZ26</f>
        <v>0</v>
      </c>
      <c r="BL26" s="35">
        <f t="shared" si="6"/>
        <v>0</v>
      </c>
      <c r="BM26" s="65">
        <f t="shared" si="110"/>
        <v>0</v>
      </c>
      <c r="BN26" s="34">
        <f>+Pol!G26</f>
        <v>0</v>
      </c>
      <c r="BO26" s="315">
        <f>+Pol!H26</f>
        <v>0</v>
      </c>
      <c r="BP26" s="35">
        <f>+Pol!I26</f>
        <v>0</v>
      </c>
      <c r="BQ26" s="35">
        <f t="shared" si="7"/>
        <v>0</v>
      </c>
      <c r="BR26" s="65">
        <f t="shared" si="111"/>
        <v>0</v>
      </c>
      <c r="BS26" s="39">
        <f>+Mex!G26</f>
        <v>0</v>
      </c>
      <c r="BT26" s="314">
        <f>+Mex!H26</f>
        <v>0</v>
      </c>
      <c r="BU26" s="40">
        <f>+Mex!I26</f>
        <v>0</v>
      </c>
      <c r="BV26" s="40">
        <f t="shared" si="112"/>
        <v>0</v>
      </c>
      <c r="BW26" s="41">
        <f t="shared" si="113"/>
        <v>0</v>
      </c>
      <c r="BX26" s="34">
        <f>+VIE!C26</f>
        <v>0</v>
      </c>
      <c r="BY26" s="315">
        <f>+VIE!D26</f>
        <v>0</v>
      </c>
      <c r="BZ26" s="40">
        <f t="shared" si="8"/>
        <v>0</v>
      </c>
      <c r="CA26" s="41">
        <f t="shared" si="114"/>
        <v>0</v>
      </c>
      <c r="CB26" s="34">
        <f>+SIMS!AC26</f>
        <v>0</v>
      </c>
      <c r="CC26" s="315">
        <f>+SIMS!AD26</f>
        <v>0</v>
      </c>
      <c r="CD26" s="35">
        <f>+SIMS!AE26</f>
        <v>0</v>
      </c>
      <c r="CE26" s="40">
        <f t="shared" si="9"/>
        <v>0</v>
      </c>
      <c r="CF26" s="41">
        <f t="shared" si="115"/>
        <v>0</v>
      </c>
      <c r="CG26" s="34">
        <f>+Bel!L26</f>
        <v>0</v>
      </c>
      <c r="CH26" s="35">
        <f>+Bel!M26</f>
        <v>0</v>
      </c>
      <c r="CI26" s="35">
        <f t="shared" si="10"/>
        <v>0</v>
      </c>
      <c r="CJ26" s="65">
        <f t="shared" si="11"/>
        <v>0</v>
      </c>
      <c r="CK26" s="34">
        <f>+Ita!L26</f>
        <v>0</v>
      </c>
      <c r="CL26" s="35">
        <f>+Ita!M26</f>
        <v>0</v>
      </c>
      <c r="CM26" s="35">
        <f t="shared" si="12"/>
        <v>0</v>
      </c>
      <c r="CN26" s="65">
        <f t="shared" si="13"/>
        <v>0</v>
      </c>
      <c r="CO26" s="39">
        <f>+Mex!L26</f>
        <v>0</v>
      </c>
      <c r="CP26" s="40">
        <f>+Mex!M26</f>
        <v>0</v>
      </c>
      <c r="CQ26" s="40">
        <f t="shared" si="14"/>
        <v>0</v>
      </c>
      <c r="CR26" s="41">
        <f t="shared" si="15"/>
        <v>0</v>
      </c>
      <c r="CS26" s="39">
        <f>+SIMS!Y26</f>
        <v>0</v>
      </c>
      <c r="CT26" s="40">
        <f>+SIMS!Z26</f>
        <v>0</v>
      </c>
      <c r="CU26" s="40">
        <f t="shared" si="16"/>
        <v>0</v>
      </c>
      <c r="CV26" s="41">
        <f t="shared" si="116"/>
        <v>0</v>
      </c>
      <c r="CW26" s="39">
        <f>+VIE!M26</f>
        <v>0</v>
      </c>
      <c r="CX26" s="40">
        <f>+VIE!N26</f>
        <v>0</v>
      </c>
      <c r="CY26" s="40">
        <f t="shared" si="17"/>
        <v>0</v>
      </c>
      <c r="CZ26" s="43">
        <f t="shared" si="117"/>
        <v>0</v>
      </c>
      <c r="DA26" s="34">
        <f>+Ita!BC26</f>
        <v>0</v>
      </c>
      <c r="DB26" s="35">
        <f t="shared" si="118"/>
        <v>0</v>
      </c>
      <c r="DC26" s="65">
        <f t="shared" si="18"/>
        <v>0</v>
      </c>
      <c r="DD26" s="34">
        <f>+Bel!P26</f>
        <v>0</v>
      </c>
      <c r="DE26" s="35">
        <f t="shared" si="119"/>
        <v>0</v>
      </c>
      <c r="DF26" s="65">
        <f t="shared" si="19"/>
        <v>0</v>
      </c>
      <c r="DG26" s="34">
        <f>+Ita!P26</f>
        <v>0</v>
      </c>
      <c r="DH26" s="35">
        <f t="shared" si="120"/>
        <v>0</v>
      </c>
      <c r="DI26" s="65">
        <f t="shared" si="20"/>
        <v>0</v>
      </c>
      <c r="DJ26" s="34">
        <f>+Pol!L26</f>
        <v>0</v>
      </c>
      <c r="DK26" s="35">
        <f t="shared" si="121"/>
        <v>0</v>
      </c>
      <c r="DL26" s="65">
        <f t="shared" si="21"/>
        <v>0</v>
      </c>
      <c r="DM26" s="362">
        <f>+Rus!C26</f>
        <v>0</v>
      </c>
      <c r="DN26" s="363">
        <f t="shared" si="22"/>
        <v>0</v>
      </c>
      <c r="DO26" s="364">
        <f t="shared" si="23"/>
        <v>0</v>
      </c>
      <c r="DP26" s="34">
        <f>+Bel!S26</f>
        <v>0</v>
      </c>
      <c r="DQ26" s="35">
        <f>+Bel!T26</f>
        <v>0</v>
      </c>
      <c r="DR26" s="35">
        <f>+Bel!U26</f>
        <v>0</v>
      </c>
      <c r="DS26" s="35">
        <f>+Bel!V26</f>
        <v>0</v>
      </c>
      <c r="DT26" s="35">
        <f t="shared" si="24"/>
        <v>0</v>
      </c>
      <c r="DU26" s="65">
        <f>DT26/7.8/2</f>
        <v>0</v>
      </c>
      <c r="DV26" s="34">
        <f>+Ita!S26</f>
        <v>0</v>
      </c>
      <c r="DW26" s="35">
        <f>+Ita!T26</f>
        <v>0</v>
      </c>
      <c r="DX26" s="35">
        <f>+Ita!U26</f>
        <v>0</v>
      </c>
      <c r="DY26" s="35">
        <f>+Ita!V26</f>
        <v>0</v>
      </c>
      <c r="DZ26" s="35">
        <f t="shared" si="26"/>
        <v>0</v>
      </c>
      <c r="EA26" s="65">
        <f>DZ26/7.8/2</f>
        <v>0</v>
      </c>
      <c r="EB26" s="34">
        <f>+Pol!O26</f>
        <v>0</v>
      </c>
      <c r="EC26" s="35">
        <f>+Pol!P26</f>
        <v>0</v>
      </c>
      <c r="ED26" s="35">
        <f>+Pol!Q26</f>
        <v>0</v>
      </c>
      <c r="EE26" s="35">
        <f>+Pol!R26</f>
        <v>0</v>
      </c>
      <c r="EF26" s="35">
        <f t="shared" si="28"/>
        <v>0</v>
      </c>
      <c r="EG26" s="65">
        <f>EF26/7.8/2</f>
        <v>0</v>
      </c>
      <c r="EH26" s="39">
        <f>+Rus!J26</f>
        <v>0</v>
      </c>
      <c r="EI26" s="40">
        <f>+Rus!K26</f>
        <v>0</v>
      </c>
      <c r="EJ26" s="40">
        <f>+Rus!L26</f>
        <v>0</v>
      </c>
      <c r="EK26" s="40">
        <f>+Rus!M26</f>
        <v>0</v>
      </c>
      <c r="EL26" s="40">
        <f t="shared" si="122"/>
        <v>0</v>
      </c>
      <c r="EM26" s="41">
        <f>EL26/7.8/2</f>
        <v>0</v>
      </c>
      <c r="EN26" s="39">
        <f>+Mex!AE26</f>
        <v>0</v>
      </c>
      <c r="EO26" s="40">
        <f>+Mex!AF26</f>
        <v>0</v>
      </c>
      <c r="EP26" s="40">
        <f>+Mex!AG26</f>
        <v>0</v>
      </c>
      <c r="EQ26" s="40">
        <f>+Mex!AH26</f>
        <v>0</v>
      </c>
      <c r="ER26" s="40">
        <f t="shared" si="123"/>
        <v>0</v>
      </c>
      <c r="ES26" s="41">
        <f>ER26/7.8/2</f>
        <v>0</v>
      </c>
      <c r="ET26" s="39">
        <f>+VIE!G26</f>
        <v>0</v>
      </c>
      <c r="EU26" s="40">
        <f>+VIE!H26</f>
        <v>0</v>
      </c>
      <c r="EV26" s="40">
        <f>+VIE!I26</f>
        <v>0</v>
      </c>
      <c r="EW26" s="40">
        <f>+VIE!J26</f>
        <v>0</v>
      </c>
      <c r="EX26" s="40">
        <f t="shared" si="32"/>
        <v>0</v>
      </c>
      <c r="EY26" s="41">
        <f t="shared" si="124"/>
        <v>0</v>
      </c>
      <c r="EZ26" s="34">
        <f>+Bel!Y26</f>
        <v>0</v>
      </c>
      <c r="FA26" s="35">
        <f>+Bel!Z26</f>
        <v>0</v>
      </c>
      <c r="FB26" s="35">
        <f t="shared" si="33"/>
        <v>0</v>
      </c>
      <c r="FC26" s="65">
        <f t="shared" si="34"/>
        <v>0</v>
      </c>
      <c r="FD26" s="34">
        <f>+Ita!Y26</f>
        <v>0</v>
      </c>
      <c r="FE26" s="35">
        <f>+Ita!Z26</f>
        <v>0</v>
      </c>
      <c r="FF26" s="35">
        <f t="shared" si="35"/>
        <v>0</v>
      </c>
      <c r="FG26" s="65">
        <f t="shared" si="36"/>
        <v>0</v>
      </c>
      <c r="FH26" s="34">
        <f>+Pol!U26</f>
        <v>0</v>
      </c>
      <c r="FI26" s="35">
        <f>+Pol!V26</f>
        <v>0</v>
      </c>
      <c r="FJ26" s="35">
        <f t="shared" si="37"/>
        <v>0</v>
      </c>
      <c r="FK26" s="65">
        <f t="shared" si="38"/>
        <v>0</v>
      </c>
      <c r="FL26" s="39">
        <f>+Rus!F26</f>
        <v>0</v>
      </c>
      <c r="FM26" s="40">
        <f>+Rus!G26</f>
        <v>0</v>
      </c>
      <c r="FN26" s="40">
        <f t="shared" si="39"/>
        <v>0</v>
      </c>
      <c r="FO26" s="41">
        <f t="shared" si="40"/>
        <v>0</v>
      </c>
      <c r="FP26" s="39">
        <f>+SIMS!O26</f>
        <v>0</v>
      </c>
      <c r="FQ26" s="40">
        <f>+SIMS!P26</f>
        <v>0</v>
      </c>
      <c r="FR26" s="40">
        <f t="shared" si="41"/>
        <v>0</v>
      </c>
      <c r="FS26" s="41">
        <f t="shared" si="125"/>
        <v>0</v>
      </c>
      <c r="FT26" s="34">
        <f>+Bel!AC26</f>
        <v>0</v>
      </c>
      <c r="FU26" s="35">
        <f>+Bel!AD26</f>
        <v>0</v>
      </c>
      <c r="FV26" s="35">
        <f>+Bel!AE26</f>
        <v>0</v>
      </c>
      <c r="FW26" s="35">
        <f>+Bel!AF26</f>
        <v>0</v>
      </c>
      <c r="FX26" s="35">
        <f t="shared" si="42"/>
        <v>0</v>
      </c>
      <c r="FY26" s="65">
        <f>FX26/7.8/2</f>
        <v>0</v>
      </c>
      <c r="FZ26" s="34">
        <f>+Ita!AC26</f>
        <v>0</v>
      </c>
      <c r="GA26" s="35">
        <f>+Ita!AD26</f>
        <v>0</v>
      </c>
      <c r="GB26" s="35">
        <f>+Ita!AE26</f>
        <v>0</v>
      </c>
      <c r="GC26" s="35">
        <f>+Ita!AF26</f>
        <v>0</v>
      </c>
      <c r="GD26" s="35">
        <f t="shared" si="44"/>
        <v>0</v>
      </c>
      <c r="GE26" s="65">
        <f>GD26/7.8/2</f>
        <v>0</v>
      </c>
      <c r="GF26" s="34">
        <f>+Pol!Y26</f>
        <v>0</v>
      </c>
      <c r="GG26" s="35">
        <f>+Pol!Z26</f>
        <v>0</v>
      </c>
      <c r="GH26" s="35">
        <f>+Pol!AA26</f>
        <v>0</v>
      </c>
      <c r="GI26" s="35">
        <f>+Pol!AB26</f>
        <v>0</v>
      </c>
      <c r="GJ26" s="35">
        <f t="shared" si="46"/>
        <v>0</v>
      </c>
      <c r="GK26" s="65">
        <f>GJ26/7.8/2</f>
        <v>0</v>
      </c>
      <c r="GL26" s="39">
        <f>+SIMS!S26</f>
        <v>0</v>
      </c>
      <c r="GM26" s="40">
        <f>+SIMS!T26</f>
        <v>0</v>
      </c>
      <c r="GN26" s="40">
        <f>+SIMS!U26</f>
        <v>0</v>
      </c>
      <c r="GO26" s="40">
        <f>+SIMS!V26</f>
        <v>0</v>
      </c>
      <c r="GP26" s="40">
        <f t="shared" si="48"/>
        <v>0</v>
      </c>
      <c r="GQ26" s="41">
        <f t="shared" si="126"/>
        <v>0</v>
      </c>
      <c r="GR26" s="279">
        <f>+KSC!C26</f>
        <v>0</v>
      </c>
      <c r="GS26" s="277">
        <f>+KSC!D26</f>
        <v>0</v>
      </c>
      <c r="GT26" s="277">
        <f t="shared" si="49"/>
        <v>0</v>
      </c>
      <c r="GU26" s="272">
        <f t="shared" si="127"/>
        <v>0</v>
      </c>
      <c r="GV26" s="34">
        <f>+Bel!AI26</f>
        <v>0</v>
      </c>
      <c r="GW26" s="35">
        <f t="shared" ref="GW26:GW32" si="167">SUM(GV26:GV26)</f>
        <v>0</v>
      </c>
      <c r="GX26" s="65">
        <f t="shared" si="50"/>
        <v>0</v>
      </c>
      <c r="GY26" s="34">
        <f>+Ita!AI26</f>
        <v>0</v>
      </c>
      <c r="GZ26" s="35"/>
      <c r="HA26" s="65">
        <f t="shared" si="51"/>
        <v>0</v>
      </c>
      <c r="HB26" s="34">
        <f>+Ita!BF26</f>
        <v>0</v>
      </c>
      <c r="HC26" s="35"/>
      <c r="HD26" s="65">
        <f t="shared" si="52"/>
        <v>0</v>
      </c>
      <c r="HE26" s="34">
        <f>+Pol!AE26</f>
        <v>0</v>
      </c>
      <c r="HF26" s="35">
        <f t="shared" ref="HF26:HF46" si="168">SUM(HE26:HE26)</f>
        <v>0</v>
      </c>
      <c r="HG26" s="65">
        <f t="shared" si="53"/>
        <v>0</v>
      </c>
      <c r="HH26" s="62">
        <f>+Mex!P26</f>
        <v>0</v>
      </c>
      <c r="HI26" s="31">
        <f t="shared" ref="HI26:HI46" si="169">SUM(HH26:HH26)</f>
        <v>0</v>
      </c>
      <c r="HJ26" s="43">
        <f t="shared" si="54"/>
        <v>0</v>
      </c>
      <c r="HK26" s="411">
        <f>+SIMS!K26</f>
        <v>0</v>
      </c>
      <c r="HL26" s="409">
        <f>+SIMS!L26</f>
        <v>0</v>
      </c>
      <c r="HM26" s="409">
        <f t="shared" si="166"/>
        <v>0</v>
      </c>
      <c r="HN26" s="410">
        <f t="shared" si="133"/>
        <v>0</v>
      </c>
      <c r="HO26" s="475">
        <f>+Bel!AL26</f>
        <v>0</v>
      </c>
      <c r="HP26" s="476">
        <f>+Bel!AM26</f>
        <v>0</v>
      </c>
      <c r="HQ26" s="476">
        <f t="shared" si="134"/>
        <v>0</v>
      </c>
      <c r="HR26" s="477">
        <f t="shared" si="55"/>
        <v>0</v>
      </c>
      <c r="HS26" s="475">
        <f>+Ita!AL26</f>
        <v>0</v>
      </c>
      <c r="HT26" s="476">
        <f>+Ita!AM26</f>
        <v>0</v>
      </c>
      <c r="HU26" s="476">
        <f t="shared" si="56"/>
        <v>0</v>
      </c>
      <c r="HV26" s="477">
        <f t="shared" si="57"/>
        <v>0</v>
      </c>
      <c r="HW26" s="39">
        <f>+Mex!S26</f>
        <v>0</v>
      </c>
      <c r="HX26" s="40">
        <f>+Mex!T26</f>
        <v>0</v>
      </c>
      <c r="HY26" s="40">
        <f t="shared" si="58"/>
        <v>0</v>
      </c>
      <c r="HZ26" s="41">
        <f t="shared" si="59"/>
        <v>0</v>
      </c>
      <c r="IA26" s="463">
        <f>+'Arg&amp;Braz'!C26</f>
        <v>0</v>
      </c>
      <c r="IB26" s="464">
        <f>+'Arg&amp;Braz'!D26</f>
        <v>0</v>
      </c>
      <c r="IC26" s="464">
        <f t="shared" si="60"/>
        <v>0</v>
      </c>
      <c r="ID26" s="465">
        <f t="shared" si="61"/>
        <v>0</v>
      </c>
      <c r="IE26" s="469">
        <f>+'Arg&amp;Braz'!Y26</f>
        <v>0</v>
      </c>
      <c r="IF26" s="470">
        <f>+'Arg&amp;Braz'!Z26</f>
        <v>0</v>
      </c>
      <c r="IG26" s="470">
        <f t="shared" si="62"/>
        <v>0</v>
      </c>
      <c r="IH26" s="471">
        <f t="shared" si="63"/>
        <v>0</v>
      </c>
      <c r="II26" s="475">
        <f>+Bel!AP26</f>
        <v>0</v>
      </c>
      <c r="IJ26" s="476">
        <f>+Bel!AQ26</f>
        <v>0</v>
      </c>
      <c r="IK26" s="476">
        <f t="shared" si="64"/>
        <v>0</v>
      </c>
      <c r="IL26" s="477">
        <f t="shared" si="65"/>
        <v>0</v>
      </c>
      <c r="IM26" s="475">
        <f>+Ita!AP26</f>
        <v>0</v>
      </c>
      <c r="IN26" s="476">
        <f>+Ita!AQ26</f>
        <v>0</v>
      </c>
      <c r="IO26" s="476">
        <f t="shared" si="66"/>
        <v>0</v>
      </c>
      <c r="IP26" s="477">
        <f t="shared" si="67"/>
        <v>0</v>
      </c>
      <c r="IQ26" s="39">
        <f>+Mex!W26</f>
        <v>0</v>
      </c>
      <c r="IR26" s="40">
        <f>+Mex!X26</f>
        <v>0</v>
      </c>
      <c r="IS26" s="40">
        <f t="shared" si="68"/>
        <v>0</v>
      </c>
      <c r="IT26" s="41">
        <f t="shared" si="69"/>
        <v>0</v>
      </c>
      <c r="IU26" s="463">
        <f>+'Arg&amp;Braz'!G26</f>
        <v>0</v>
      </c>
      <c r="IV26" s="464">
        <f>+'Arg&amp;Braz'!H26</f>
        <v>0</v>
      </c>
      <c r="IW26" s="464">
        <f t="shared" si="70"/>
        <v>0</v>
      </c>
      <c r="IX26" s="465">
        <f t="shared" si="71"/>
        <v>0</v>
      </c>
      <c r="IY26" s="469">
        <f>+'Arg&amp;Braz'!AC26</f>
        <v>0</v>
      </c>
      <c r="IZ26" s="470">
        <f>+'Arg&amp;Braz'!AD26</f>
        <v>0</v>
      </c>
      <c r="JA26" s="470">
        <f t="shared" si="72"/>
        <v>0</v>
      </c>
      <c r="JB26" s="471">
        <f t="shared" si="163"/>
        <v>0</v>
      </c>
      <c r="JC26" s="475">
        <f>+Bel!AT26</f>
        <v>0</v>
      </c>
      <c r="JD26" s="476">
        <f>+Bel!AU26</f>
        <v>0</v>
      </c>
      <c r="JE26" s="476">
        <f t="shared" si="73"/>
        <v>0</v>
      </c>
      <c r="JF26" s="477">
        <f t="shared" si="74"/>
        <v>0</v>
      </c>
      <c r="JG26" s="475">
        <f>+Ita!AT26</f>
        <v>0</v>
      </c>
      <c r="JH26" s="476">
        <f>+Ita!AU26</f>
        <v>0</v>
      </c>
      <c r="JI26" s="476">
        <f t="shared" si="75"/>
        <v>0</v>
      </c>
      <c r="JJ26" s="477">
        <f t="shared" si="76"/>
        <v>0</v>
      </c>
      <c r="JK26" s="126">
        <f>+Mex!AA27</f>
        <v>0</v>
      </c>
      <c r="JL26" s="40">
        <f>+Mex!AB26</f>
        <v>0</v>
      </c>
      <c r="JM26" s="40">
        <f t="shared" si="77"/>
        <v>0</v>
      </c>
      <c r="JN26" s="41">
        <f t="shared" si="78"/>
        <v>0</v>
      </c>
      <c r="JO26" s="463">
        <f>+'Arg&amp;Braz'!K26</f>
        <v>0</v>
      </c>
      <c r="JP26" s="464">
        <f>+'Arg&amp;Braz'!L26</f>
        <v>0</v>
      </c>
      <c r="JQ26" s="464">
        <f t="shared" si="79"/>
        <v>0</v>
      </c>
      <c r="JR26" s="465">
        <f t="shared" si="80"/>
        <v>0</v>
      </c>
      <c r="JS26" s="469">
        <f>+'Arg&amp;Braz'!AG26</f>
        <v>0</v>
      </c>
      <c r="JT26" s="470">
        <f>+'Arg&amp;Braz'!AH26</f>
        <v>0</v>
      </c>
      <c r="JU26" s="470">
        <f t="shared" si="81"/>
        <v>0</v>
      </c>
      <c r="JV26" s="471">
        <f t="shared" si="164"/>
        <v>0</v>
      </c>
      <c r="JW26" s="279">
        <f>+KSC!K26</f>
        <v>0</v>
      </c>
      <c r="JX26" s="277">
        <f>+KSC!L26</f>
        <v>0</v>
      </c>
      <c r="JY26" s="277">
        <f t="shared" si="82"/>
        <v>0</v>
      </c>
      <c r="JZ26" s="272">
        <f t="shared" si="135"/>
        <v>0</v>
      </c>
      <c r="KA26" s="39">
        <f>+Rus!P26</f>
        <v>0</v>
      </c>
      <c r="KB26" s="314">
        <f>+Rus!Q26</f>
        <v>0</v>
      </c>
      <c r="KC26" s="40">
        <f>+Rus!R26</f>
        <v>0</v>
      </c>
      <c r="KD26" s="40">
        <f t="shared" si="83"/>
        <v>0</v>
      </c>
      <c r="KE26" s="41">
        <f t="shared" si="84"/>
        <v>0</v>
      </c>
      <c r="KF26" s="34">
        <f>+Bel!AX26</f>
        <v>0</v>
      </c>
      <c r="KG26" s="35">
        <f t="shared" ref="KG26:KG50" si="170">SUM(KF26:KF26)</f>
        <v>0</v>
      </c>
      <c r="KH26" s="65">
        <f t="shared" si="85"/>
        <v>0</v>
      </c>
      <c r="KI26" s="34">
        <f>+Ita!BI26</f>
        <v>0</v>
      </c>
      <c r="KJ26" s="35">
        <f t="shared" ref="KJ26:KJ50" si="171">SUM(KI26:KI26)</f>
        <v>0</v>
      </c>
      <c r="KK26" s="65">
        <f t="shared" si="86"/>
        <v>0</v>
      </c>
      <c r="KL26" s="34">
        <f>+Pol!AH26</f>
        <v>0</v>
      </c>
      <c r="KM26" s="35">
        <f t="shared" ref="KM26:KM50" si="172">SUM(KL26:KL26)</f>
        <v>0</v>
      </c>
      <c r="KN26" s="65">
        <f t="shared" si="87"/>
        <v>0</v>
      </c>
      <c r="KO26" s="34">
        <f>+Mex!AK26</f>
        <v>0</v>
      </c>
      <c r="KP26" s="35">
        <f t="shared" ref="KP26:KP50" si="173">SUM(KO26:KO26)</f>
        <v>0</v>
      </c>
      <c r="KQ26" s="65">
        <f t="shared" si="88"/>
        <v>0</v>
      </c>
      <c r="KR26" s="34">
        <f>+'Arg&amp;Braz'!AK26</f>
        <v>0</v>
      </c>
      <c r="KS26" s="35">
        <f t="shared" ref="KS26:KS50" si="174">SUM(KR26:KR26)</f>
        <v>0</v>
      </c>
      <c r="KT26" s="65">
        <f t="shared" si="89"/>
        <v>0</v>
      </c>
      <c r="KU26" s="34">
        <f>+Ita!BL26</f>
        <v>0</v>
      </c>
      <c r="KV26" s="315">
        <f>+Ita!BM26</f>
        <v>0</v>
      </c>
      <c r="KW26" s="35">
        <f>+Ita!BN26</f>
        <v>0</v>
      </c>
      <c r="KX26" s="35">
        <f t="shared" si="141"/>
        <v>0</v>
      </c>
      <c r="KY26" s="65">
        <f t="shared" si="142"/>
        <v>0</v>
      </c>
      <c r="KZ26" s="34">
        <f>+Mex!AN26</f>
        <v>0</v>
      </c>
      <c r="LA26" s="315">
        <f>+Mex!AO26</f>
        <v>0</v>
      </c>
      <c r="LB26" s="35">
        <f>+Mex!AP26</f>
        <v>0</v>
      </c>
      <c r="LC26" s="35">
        <f t="shared" si="143"/>
        <v>0</v>
      </c>
      <c r="LD26" s="65">
        <f t="shared" si="144"/>
        <v>0</v>
      </c>
      <c r="LE26" s="34">
        <f>+'Arg&amp;Braz'!O26</f>
        <v>0</v>
      </c>
      <c r="LF26" s="315">
        <f>+'Arg&amp;Braz'!P26</f>
        <v>0</v>
      </c>
      <c r="LG26" s="35">
        <f>+'Arg&amp;Braz'!Q26</f>
        <v>0</v>
      </c>
      <c r="LH26" s="35">
        <f t="shared" si="145"/>
        <v>0</v>
      </c>
      <c r="LI26" s="65">
        <f t="shared" si="146"/>
        <v>0</v>
      </c>
      <c r="LJ26" s="34">
        <f>+'Arg&amp;Braz'!AN26</f>
        <v>0</v>
      </c>
      <c r="LK26" s="315">
        <f>+'Arg&amp;Braz'!AO26</f>
        <v>0</v>
      </c>
      <c r="LL26" s="35">
        <f>+'Arg&amp;Braz'!AP26</f>
        <v>0</v>
      </c>
      <c r="LM26" s="35">
        <f t="shared" si="147"/>
        <v>0</v>
      </c>
      <c r="LN26" s="65">
        <f t="shared" si="148"/>
        <v>0</v>
      </c>
      <c r="LO26" s="34">
        <f>+Bel!BA26</f>
        <v>0</v>
      </c>
      <c r="LP26" s="315">
        <f>+Bel!BB26</f>
        <v>0</v>
      </c>
      <c r="LQ26" s="35">
        <f>+Bel!BC26</f>
        <v>0</v>
      </c>
      <c r="LR26" s="35">
        <f t="shared" si="149"/>
        <v>0</v>
      </c>
      <c r="LS26" s="65">
        <f t="shared" si="150"/>
        <v>0</v>
      </c>
      <c r="LT26" s="34">
        <f>+Ita!BQ26</f>
        <v>0</v>
      </c>
      <c r="LU26" s="315">
        <f>+Ita!BR26</f>
        <v>0</v>
      </c>
      <c r="LV26" s="35">
        <f>+Ita!BS26</f>
        <v>0</v>
      </c>
      <c r="LW26" s="35">
        <f t="shared" si="151"/>
        <v>0</v>
      </c>
      <c r="LX26" s="65">
        <f t="shared" si="152"/>
        <v>0</v>
      </c>
      <c r="LY26" s="34">
        <f>+Ita!BV26</f>
        <v>0</v>
      </c>
      <c r="LZ26" s="315">
        <f>+Ita!BW26</f>
        <v>0</v>
      </c>
      <c r="MA26" s="35">
        <f>+Ita!BX26</f>
        <v>0</v>
      </c>
      <c r="MB26" s="35">
        <f t="shared" si="153"/>
        <v>0</v>
      </c>
      <c r="MC26" s="65">
        <f t="shared" si="154"/>
        <v>0</v>
      </c>
      <c r="MD26" s="34">
        <f>+Pol!AK26</f>
        <v>0</v>
      </c>
      <c r="ME26" s="315">
        <f>+Pol!AL26</f>
        <v>0</v>
      </c>
      <c r="MF26" s="35">
        <f>+Pol!AM26</f>
        <v>0</v>
      </c>
      <c r="MG26" s="35">
        <f t="shared" si="155"/>
        <v>0</v>
      </c>
      <c r="MH26" s="65">
        <f t="shared" si="156"/>
        <v>0</v>
      </c>
      <c r="MI26" s="39">
        <f>+Rus!U26</f>
        <v>0</v>
      </c>
      <c r="MJ26" s="314">
        <f>+Rus!V26</f>
        <v>0</v>
      </c>
      <c r="MK26" s="40">
        <f>+Rus!W26</f>
        <v>0</v>
      </c>
      <c r="ML26" s="40">
        <f t="shared" si="90"/>
        <v>0</v>
      </c>
      <c r="MM26" s="41">
        <f t="shared" si="91"/>
        <v>0</v>
      </c>
      <c r="MN26" s="34">
        <f>+Mex!AS26</f>
        <v>0</v>
      </c>
      <c r="MO26" s="315">
        <f>+Mex!AT26</f>
        <v>0</v>
      </c>
      <c r="MP26" s="35">
        <f>+Mex!AU26</f>
        <v>0</v>
      </c>
      <c r="MQ26" s="35">
        <f t="shared" si="157"/>
        <v>0</v>
      </c>
      <c r="MR26" s="65">
        <f t="shared" si="158"/>
        <v>0</v>
      </c>
      <c r="MS26" s="34">
        <f>+'Arg&amp;Braz'!T26</f>
        <v>0</v>
      </c>
      <c r="MT26" s="315">
        <f>+'Arg&amp;Braz'!U26</f>
        <v>0</v>
      </c>
      <c r="MU26" s="35">
        <f>+'Arg&amp;Braz'!V26</f>
        <v>0</v>
      </c>
      <c r="MV26" s="35">
        <f t="shared" si="159"/>
        <v>0</v>
      </c>
      <c r="MW26" s="65">
        <f t="shared" si="160"/>
        <v>0</v>
      </c>
      <c r="MX26" s="34">
        <f>Bel!BF26</f>
        <v>0</v>
      </c>
      <c r="MY26" s="35">
        <f t="shared" si="161"/>
        <v>0</v>
      </c>
      <c r="MZ26" s="65">
        <f t="shared" si="92"/>
        <v>0</v>
      </c>
      <c r="NA26" s="34">
        <f>Ita!CA26</f>
        <v>0</v>
      </c>
      <c r="NB26" s="35">
        <f t="shared" ref="NB26:NB50" si="175">SUM(NA26:NA26)</f>
        <v>0</v>
      </c>
      <c r="NC26" s="65">
        <f t="shared" si="93"/>
        <v>0</v>
      </c>
    </row>
    <row r="27" spans="1:367" s="28" customFormat="1" ht="21" customHeight="1">
      <c r="A27" s="29" t="s">
        <v>97</v>
      </c>
      <c r="B27" s="67"/>
      <c r="C27" s="68">
        <f t="shared" si="94"/>
        <v>0</v>
      </c>
      <c r="D27" s="68"/>
      <c r="E27" s="68"/>
      <c r="F27" s="68"/>
      <c r="G27" s="69">
        <f t="shared" si="95"/>
        <v>0</v>
      </c>
      <c r="H27" s="70">
        <f>+Bel!A27</f>
        <v>0</v>
      </c>
      <c r="I27" s="71">
        <f>+Ita!A27</f>
        <v>0</v>
      </c>
      <c r="J27" s="71">
        <f>+Pol!A27</f>
        <v>0</v>
      </c>
      <c r="K27" s="71">
        <f>+Rus!A27</f>
        <v>0</v>
      </c>
      <c r="L27" s="71">
        <f>+'Arg&amp;Braz'!A27</f>
        <v>0</v>
      </c>
      <c r="M27" s="71">
        <f>+Mex!A27</f>
        <v>0</v>
      </c>
      <c r="N27" s="71">
        <f>+VIE!A27</f>
        <v>0</v>
      </c>
      <c r="O27" s="71">
        <f>+SIMS!A27</f>
        <v>19</v>
      </c>
      <c r="P27" s="71"/>
      <c r="Q27" s="72">
        <f>+KSC!A27</f>
        <v>0</v>
      </c>
      <c r="R27" s="146">
        <f t="shared" si="96"/>
        <v>0</v>
      </c>
      <c r="S27" s="147">
        <f t="shared" si="97"/>
        <v>0</v>
      </c>
      <c r="T27" s="148">
        <f t="shared" si="0"/>
        <v>0</v>
      </c>
      <c r="U27" s="148"/>
      <c r="V27" s="27" t="s">
        <v>97</v>
      </c>
      <c r="W27" s="34">
        <f>+Bel!C27</f>
        <v>0</v>
      </c>
      <c r="X27" s="35">
        <f>+Bel!D27</f>
        <v>0</v>
      </c>
      <c r="Y27" s="35">
        <f t="shared" si="98"/>
        <v>0</v>
      </c>
      <c r="Z27" s="65">
        <f t="shared" si="99"/>
        <v>0</v>
      </c>
      <c r="AA27" s="34">
        <f>+Ita!C27</f>
        <v>0</v>
      </c>
      <c r="AB27" s="35">
        <f>+Ita!D27</f>
        <v>0</v>
      </c>
      <c r="AC27" s="35">
        <f t="shared" si="100"/>
        <v>0</v>
      </c>
      <c r="AD27" s="65">
        <f t="shared" si="101"/>
        <v>0</v>
      </c>
      <c r="AE27" s="52">
        <f>+Pol!C27</f>
        <v>0</v>
      </c>
      <c r="AF27" s="53">
        <f>+Pol!D27</f>
        <v>0</v>
      </c>
      <c r="AG27" s="35">
        <f t="shared" si="102"/>
        <v>0</v>
      </c>
      <c r="AH27" s="65">
        <f t="shared" si="103"/>
        <v>0</v>
      </c>
      <c r="AI27" s="52">
        <f>+Mex!C27</f>
        <v>0</v>
      </c>
      <c r="AJ27" s="53">
        <f>+Mex!D27</f>
        <v>0</v>
      </c>
      <c r="AK27" s="40">
        <f t="shared" si="1"/>
        <v>0</v>
      </c>
      <c r="AL27" s="41">
        <f t="shared" si="2"/>
        <v>0</v>
      </c>
      <c r="AM27" s="279">
        <f>+SIMS!C27</f>
        <v>0</v>
      </c>
      <c r="AN27" s="277">
        <f>+SIMS!D27</f>
        <v>0</v>
      </c>
      <c r="AO27" s="277">
        <f t="shared" si="3"/>
        <v>0</v>
      </c>
      <c r="AP27" s="272">
        <f t="shared" si="104"/>
        <v>0</v>
      </c>
      <c r="AQ27" s="279">
        <f>+KSC!G27</f>
        <v>0</v>
      </c>
      <c r="AR27" s="277">
        <f>+KSC!H27</f>
        <v>0</v>
      </c>
      <c r="AS27" s="277">
        <f t="shared" si="4"/>
        <v>0</v>
      </c>
      <c r="AT27" s="272">
        <f t="shared" si="105"/>
        <v>0</v>
      </c>
      <c r="AU27" s="327">
        <f>+SIMS!G27</f>
        <v>237.6</v>
      </c>
      <c r="AV27" s="328">
        <f>+SIMS!H27</f>
        <v>240</v>
      </c>
      <c r="AW27" s="277">
        <f t="shared" si="165"/>
        <v>477.6</v>
      </c>
      <c r="AX27" s="272">
        <f t="shared" si="106"/>
        <v>19</v>
      </c>
      <c r="AY27" s="34">
        <f>+Bel!G27</f>
        <v>0</v>
      </c>
      <c r="AZ27" s="315">
        <f>+Bel!H27</f>
        <v>0</v>
      </c>
      <c r="BA27" s="35">
        <f>+Bel!I27</f>
        <v>0</v>
      </c>
      <c r="BB27" s="35">
        <f t="shared" si="107"/>
        <v>0</v>
      </c>
      <c r="BC27" s="65">
        <f t="shared" si="108"/>
        <v>0</v>
      </c>
      <c r="BD27" s="34">
        <f>+Ita!G27</f>
        <v>0</v>
      </c>
      <c r="BE27" s="315">
        <f>+Ita!H27</f>
        <v>0</v>
      </c>
      <c r="BF27" s="35">
        <f>+Ita!I27</f>
        <v>0</v>
      </c>
      <c r="BG27" s="35">
        <f t="shared" si="5"/>
        <v>0</v>
      </c>
      <c r="BH27" s="65">
        <f t="shared" si="109"/>
        <v>0</v>
      </c>
      <c r="BI27" s="34">
        <f>+Ita!AX27</f>
        <v>0</v>
      </c>
      <c r="BJ27" s="315">
        <f>+Ita!AY27</f>
        <v>0</v>
      </c>
      <c r="BK27" s="35">
        <f>+Ita!AZ27</f>
        <v>0</v>
      </c>
      <c r="BL27" s="35">
        <f t="shared" si="6"/>
        <v>0</v>
      </c>
      <c r="BM27" s="65">
        <f t="shared" si="110"/>
        <v>0</v>
      </c>
      <c r="BN27" s="34">
        <f>+Pol!G27</f>
        <v>0</v>
      </c>
      <c r="BO27" s="315">
        <f>+Pol!H27</f>
        <v>0</v>
      </c>
      <c r="BP27" s="35">
        <f>+Pol!I27</f>
        <v>0</v>
      </c>
      <c r="BQ27" s="35">
        <f t="shared" si="7"/>
        <v>0</v>
      </c>
      <c r="BR27" s="65">
        <f t="shared" si="111"/>
        <v>0</v>
      </c>
      <c r="BS27" s="39">
        <f>+Mex!G27</f>
        <v>0</v>
      </c>
      <c r="BT27" s="314">
        <f>+Mex!H27</f>
        <v>0</v>
      </c>
      <c r="BU27" s="40">
        <f>+Mex!I27</f>
        <v>0</v>
      </c>
      <c r="BV27" s="40">
        <f t="shared" si="112"/>
        <v>0</v>
      </c>
      <c r="BW27" s="41">
        <f t="shared" si="113"/>
        <v>0</v>
      </c>
      <c r="BX27" s="239">
        <f>+VIE!C27</f>
        <v>0</v>
      </c>
      <c r="BY27" s="322">
        <f>+VIE!D27</f>
        <v>0</v>
      </c>
      <c r="BZ27" s="40">
        <f t="shared" si="8"/>
        <v>0</v>
      </c>
      <c r="CA27" s="41">
        <f t="shared" si="114"/>
        <v>0</v>
      </c>
      <c r="CB27" s="239">
        <f>+SIMS!AC27</f>
        <v>0</v>
      </c>
      <c r="CC27" s="322">
        <f>+SIMS!AD27</f>
        <v>0</v>
      </c>
      <c r="CD27" s="238">
        <f>+SIMS!AE27</f>
        <v>0</v>
      </c>
      <c r="CE27" s="40">
        <f t="shared" si="9"/>
        <v>0</v>
      </c>
      <c r="CF27" s="41">
        <f t="shared" si="115"/>
        <v>0</v>
      </c>
      <c r="CG27" s="34">
        <f>+Bel!L27</f>
        <v>0</v>
      </c>
      <c r="CH27" s="35">
        <f>+Bel!M27</f>
        <v>0</v>
      </c>
      <c r="CI27" s="35">
        <f t="shared" si="10"/>
        <v>0</v>
      </c>
      <c r="CJ27" s="65">
        <f t="shared" si="11"/>
        <v>0</v>
      </c>
      <c r="CK27" s="34">
        <f>+Ita!L27</f>
        <v>0</v>
      </c>
      <c r="CL27" s="35">
        <f>+Ita!M27</f>
        <v>0</v>
      </c>
      <c r="CM27" s="35">
        <f t="shared" si="12"/>
        <v>0</v>
      </c>
      <c r="CN27" s="65">
        <f t="shared" si="13"/>
        <v>0</v>
      </c>
      <c r="CO27" s="39">
        <f>+Mex!L27</f>
        <v>0</v>
      </c>
      <c r="CP27" s="40">
        <f>+Mex!M27</f>
        <v>0</v>
      </c>
      <c r="CQ27" s="40">
        <f t="shared" si="14"/>
        <v>0</v>
      </c>
      <c r="CR27" s="41">
        <f t="shared" si="15"/>
        <v>0</v>
      </c>
      <c r="CS27" s="39">
        <f>+SIMS!Y27</f>
        <v>0</v>
      </c>
      <c r="CT27" s="40">
        <f>+SIMS!Z27</f>
        <v>0</v>
      </c>
      <c r="CU27" s="40">
        <f t="shared" si="16"/>
        <v>0</v>
      </c>
      <c r="CV27" s="41">
        <f t="shared" si="116"/>
        <v>0</v>
      </c>
      <c r="CW27" s="39">
        <f>+VIE!M27</f>
        <v>0</v>
      </c>
      <c r="CX27" s="40">
        <f>+VIE!N27</f>
        <v>0</v>
      </c>
      <c r="CY27" s="40">
        <f t="shared" si="17"/>
        <v>0</v>
      </c>
      <c r="CZ27" s="43">
        <f t="shared" si="117"/>
        <v>0</v>
      </c>
      <c r="DA27" s="34">
        <f>+Ita!BC27</f>
        <v>0</v>
      </c>
      <c r="DB27" s="35">
        <f t="shared" si="118"/>
        <v>0</v>
      </c>
      <c r="DC27" s="65">
        <f t="shared" si="18"/>
        <v>0</v>
      </c>
      <c r="DD27" s="34">
        <f>+Bel!P27</f>
        <v>0</v>
      </c>
      <c r="DE27" s="35">
        <f t="shared" si="119"/>
        <v>0</v>
      </c>
      <c r="DF27" s="65">
        <f t="shared" si="19"/>
        <v>0</v>
      </c>
      <c r="DG27" s="34">
        <f>+Ita!P27</f>
        <v>0</v>
      </c>
      <c r="DH27" s="35">
        <f t="shared" si="120"/>
        <v>0</v>
      </c>
      <c r="DI27" s="65">
        <f t="shared" si="20"/>
        <v>0</v>
      </c>
      <c r="DJ27" s="34">
        <f>+Pol!L27</f>
        <v>0</v>
      </c>
      <c r="DK27" s="35">
        <f t="shared" si="121"/>
        <v>0</v>
      </c>
      <c r="DL27" s="65">
        <f t="shared" si="21"/>
        <v>0</v>
      </c>
      <c r="DM27" s="362">
        <f>+Rus!C27</f>
        <v>0</v>
      </c>
      <c r="DN27" s="363">
        <f t="shared" si="22"/>
        <v>0</v>
      </c>
      <c r="DO27" s="364">
        <f t="shared" si="23"/>
        <v>0</v>
      </c>
      <c r="DP27" s="34">
        <f>+Bel!S27</f>
        <v>0</v>
      </c>
      <c r="DQ27" s="35">
        <f>+Bel!T27</f>
        <v>0</v>
      </c>
      <c r="DR27" s="35">
        <f>+Bel!U27</f>
        <v>0</v>
      </c>
      <c r="DS27" s="35">
        <f>+Bel!V27</f>
        <v>0</v>
      </c>
      <c r="DT27" s="35">
        <f t="shared" si="24"/>
        <v>0</v>
      </c>
      <c r="DU27" s="65">
        <f t="shared" si="25"/>
        <v>0</v>
      </c>
      <c r="DV27" s="34">
        <f>+Ita!S27</f>
        <v>0</v>
      </c>
      <c r="DW27" s="35">
        <f>+Ita!T27</f>
        <v>0</v>
      </c>
      <c r="DX27" s="35">
        <f>+Ita!U27</f>
        <v>0</v>
      </c>
      <c r="DY27" s="35">
        <f>+Ita!V27</f>
        <v>0</v>
      </c>
      <c r="DZ27" s="35">
        <f t="shared" si="26"/>
        <v>0</v>
      </c>
      <c r="EA27" s="65">
        <f t="shared" si="27"/>
        <v>0</v>
      </c>
      <c r="EB27" s="34">
        <f>+Pol!O27</f>
        <v>0</v>
      </c>
      <c r="EC27" s="35">
        <f>+Pol!P27</f>
        <v>0</v>
      </c>
      <c r="ED27" s="35">
        <f>+Pol!Q27</f>
        <v>0</v>
      </c>
      <c r="EE27" s="35">
        <f>+Pol!R27</f>
        <v>0</v>
      </c>
      <c r="EF27" s="35">
        <f t="shared" si="28"/>
        <v>0</v>
      </c>
      <c r="EG27" s="65">
        <f t="shared" si="29"/>
        <v>0</v>
      </c>
      <c r="EH27" s="32">
        <f>+Rus!J27</f>
        <v>0</v>
      </c>
      <c r="EI27" s="33">
        <f>+Rus!K27</f>
        <v>0</v>
      </c>
      <c r="EJ27" s="33">
        <f>+Rus!L27</f>
        <v>0</v>
      </c>
      <c r="EK27" s="33">
        <f>+Rus!M27</f>
        <v>0</v>
      </c>
      <c r="EL27" s="33">
        <f t="shared" si="122"/>
        <v>0</v>
      </c>
      <c r="EM27" s="44">
        <f t="shared" si="30"/>
        <v>0</v>
      </c>
      <c r="EN27" s="32">
        <f>+Mex!AE27</f>
        <v>0</v>
      </c>
      <c r="EO27" s="33">
        <f>+Mex!AF27</f>
        <v>0</v>
      </c>
      <c r="EP27" s="33">
        <f>+Mex!AG27</f>
        <v>0</v>
      </c>
      <c r="EQ27" s="33">
        <f>+Mex!AH27</f>
        <v>0</v>
      </c>
      <c r="ER27" s="33">
        <f t="shared" si="123"/>
        <v>0</v>
      </c>
      <c r="ES27" s="44">
        <f t="shared" si="31"/>
        <v>0</v>
      </c>
      <c r="ET27" s="32">
        <f>+VIE!G27</f>
        <v>0</v>
      </c>
      <c r="EU27" s="33">
        <f>+VIE!H27</f>
        <v>0</v>
      </c>
      <c r="EV27" s="33">
        <f>+VIE!I27</f>
        <v>0</v>
      </c>
      <c r="EW27" s="33">
        <f>+VIE!J27</f>
        <v>0</v>
      </c>
      <c r="EX27" s="33">
        <f t="shared" si="32"/>
        <v>0</v>
      </c>
      <c r="EY27" s="44">
        <f t="shared" si="124"/>
        <v>0</v>
      </c>
      <c r="EZ27" s="34">
        <f>+Bel!Y27</f>
        <v>0</v>
      </c>
      <c r="FA27" s="35">
        <f>+Bel!Z27</f>
        <v>0</v>
      </c>
      <c r="FB27" s="35">
        <f t="shared" si="33"/>
        <v>0</v>
      </c>
      <c r="FC27" s="65">
        <f t="shared" si="34"/>
        <v>0</v>
      </c>
      <c r="FD27" s="34">
        <f>+Ita!Y27</f>
        <v>0</v>
      </c>
      <c r="FE27" s="35">
        <f>+Ita!Z27</f>
        <v>0</v>
      </c>
      <c r="FF27" s="35">
        <f t="shared" si="35"/>
        <v>0</v>
      </c>
      <c r="FG27" s="65">
        <f t="shared" si="36"/>
        <v>0</v>
      </c>
      <c r="FH27" s="34">
        <f>+Pol!U27</f>
        <v>0</v>
      </c>
      <c r="FI27" s="35">
        <f>+Pol!V27</f>
        <v>0</v>
      </c>
      <c r="FJ27" s="35">
        <f t="shared" si="37"/>
        <v>0</v>
      </c>
      <c r="FK27" s="65">
        <f t="shared" si="38"/>
        <v>0</v>
      </c>
      <c r="FL27" s="39">
        <f>+Rus!F27</f>
        <v>0</v>
      </c>
      <c r="FM27" s="40">
        <f>+Rus!G27</f>
        <v>0</v>
      </c>
      <c r="FN27" s="40">
        <f t="shared" si="39"/>
        <v>0</v>
      </c>
      <c r="FO27" s="41">
        <f t="shared" si="40"/>
        <v>0</v>
      </c>
      <c r="FP27" s="39">
        <f>+SIMS!O27</f>
        <v>0</v>
      </c>
      <c r="FQ27" s="40">
        <f>+SIMS!P27</f>
        <v>0</v>
      </c>
      <c r="FR27" s="40">
        <f t="shared" si="41"/>
        <v>0</v>
      </c>
      <c r="FS27" s="41">
        <f t="shared" si="125"/>
        <v>0</v>
      </c>
      <c r="FT27" s="34">
        <f>+Bel!AC27</f>
        <v>0</v>
      </c>
      <c r="FU27" s="35">
        <f>+Bel!AD27</f>
        <v>0</v>
      </c>
      <c r="FV27" s="35">
        <f>+Bel!AE27</f>
        <v>0</v>
      </c>
      <c r="FW27" s="35">
        <f>+Bel!AF27</f>
        <v>0</v>
      </c>
      <c r="FX27" s="35">
        <f t="shared" si="42"/>
        <v>0</v>
      </c>
      <c r="FY27" s="65">
        <f t="shared" ref="FY27:FY59" si="176">FX27/7.8/2</f>
        <v>0</v>
      </c>
      <c r="FZ27" s="34">
        <f>+Ita!AC27</f>
        <v>0</v>
      </c>
      <c r="GA27" s="35">
        <f>+Ita!AD27</f>
        <v>0</v>
      </c>
      <c r="GB27" s="35">
        <f>+Ita!AE27</f>
        <v>0</v>
      </c>
      <c r="GC27" s="35">
        <f>+Ita!AF27</f>
        <v>0</v>
      </c>
      <c r="GD27" s="35">
        <f t="shared" si="44"/>
        <v>0</v>
      </c>
      <c r="GE27" s="65">
        <f t="shared" ref="GE27:GE59" si="177">GD27/7.8/2</f>
        <v>0</v>
      </c>
      <c r="GF27" s="34">
        <f>+Pol!Y27</f>
        <v>0</v>
      </c>
      <c r="GG27" s="35">
        <f>+Pol!Z27</f>
        <v>0</v>
      </c>
      <c r="GH27" s="35">
        <f>+Pol!AA27</f>
        <v>0</v>
      </c>
      <c r="GI27" s="35">
        <f>+Pol!AB27</f>
        <v>0</v>
      </c>
      <c r="GJ27" s="35">
        <f t="shared" si="46"/>
        <v>0</v>
      </c>
      <c r="GK27" s="65">
        <f t="shared" ref="GK27:GK59" si="178">GJ27/7.8/2</f>
        <v>0</v>
      </c>
      <c r="GL27" s="32">
        <f>+SIMS!S27</f>
        <v>0</v>
      </c>
      <c r="GM27" s="33">
        <f>+SIMS!T27</f>
        <v>0</v>
      </c>
      <c r="GN27" s="33">
        <f>+SIMS!U27</f>
        <v>0</v>
      </c>
      <c r="GO27" s="33">
        <f>+SIMS!V27</f>
        <v>0</v>
      </c>
      <c r="GP27" s="33">
        <f t="shared" si="48"/>
        <v>0</v>
      </c>
      <c r="GQ27" s="44">
        <f t="shared" si="126"/>
        <v>0</v>
      </c>
      <c r="GR27" s="279">
        <f>+KSC!C27</f>
        <v>0</v>
      </c>
      <c r="GS27" s="277">
        <f>+KSC!D27</f>
        <v>0</v>
      </c>
      <c r="GT27" s="277">
        <f t="shared" si="49"/>
        <v>0</v>
      </c>
      <c r="GU27" s="272">
        <f t="shared" si="127"/>
        <v>0</v>
      </c>
      <c r="GV27" s="34">
        <f>+Bel!AI27</f>
        <v>0</v>
      </c>
      <c r="GW27" s="35">
        <f t="shared" si="167"/>
        <v>0</v>
      </c>
      <c r="GX27" s="65">
        <f t="shared" si="50"/>
        <v>0</v>
      </c>
      <c r="GY27" s="34">
        <f>+Ita!AI27</f>
        <v>0</v>
      </c>
      <c r="GZ27" s="35">
        <f t="shared" ref="GZ27:GZ60" si="179">SUM(GY27:GY27)</f>
        <v>0</v>
      </c>
      <c r="HA27" s="65">
        <f t="shared" si="51"/>
        <v>0</v>
      </c>
      <c r="HB27" s="34">
        <f>+Ita!BF27</f>
        <v>0</v>
      </c>
      <c r="HC27" s="35">
        <f t="shared" ref="HC27:HC60" si="180">SUM(HB27:HB27)</f>
        <v>0</v>
      </c>
      <c r="HD27" s="65">
        <f t="shared" si="52"/>
        <v>0</v>
      </c>
      <c r="HE27" s="34">
        <f>+Pol!AE27</f>
        <v>0</v>
      </c>
      <c r="HF27" s="35">
        <f t="shared" si="168"/>
        <v>0</v>
      </c>
      <c r="HG27" s="65">
        <f t="shared" si="53"/>
        <v>0</v>
      </c>
      <c r="HH27" s="30">
        <f>+Mex!P27</f>
        <v>0</v>
      </c>
      <c r="HI27" s="31">
        <f t="shared" si="169"/>
        <v>0</v>
      </c>
      <c r="HJ27" s="43">
        <f t="shared" si="54"/>
        <v>0</v>
      </c>
      <c r="HK27" s="411">
        <f>+SIMS!K27</f>
        <v>0</v>
      </c>
      <c r="HL27" s="409">
        <f>+SIMS!L27</f>
        <v>0</v>
      </c>
      <c r="HM27" s="409">
        <f t="shared" si="166"/>
        <v>0</v>
      </c>
      <c r="HN27" s="410">
        <f t="shared" si="133"/>
        <v>0</v>
      </c>
      <c r="HO27" s="475">
        <f>+Bel!AL27</f>
        <v>0</v>
      </c>
      <c r="HP27" s="476">
        <f>+Bel!AM27</f>
        <v>0</v>
      </c>
      <c r="HQ27" s="476">
        <f t="shared" si="134"/>
        <v>0</v>
      </c>
      <c r="HR27" s="477">
        <f t="shared" si="55"/>
        <v>0</v>
      </c>
      <c r="HS27" s="475">
        <f>+Ita!AL27</f>
        <v>0</v>
      </c>
      <c r="HT27" s="476">
        <f>+Ita!AM27</f>
        <v>0</v>
      </c>
      <c r="HU27" s="476">
        <f t="shared" si="56"/>
        <v>0</v>
      </c>
      <c r="HV27" s="477">
        <f t="shared" si="57"/>
        <v>0</v>
      </c>
      <c r="HW27" s="39">
        <f>+Mex!S27</f>
        <v>0</v>
      </c>
      <c r="HX27" s="40">
        <f>+Mex!T27</f>
        <v>0</v>
      </c>
      <c r="HY27" s="40">
        <f t="shared" si="58"/>
        <v>0</v>
      </c>
      <c r="HZ27" s="41">
        <f t="shared" si="59"/>
        <v>0</v>
      </c>
      <c r="IA27" s="463">
        <f>+'Arg&amp;Braz'!C27</f>
        <v>0</v>
      </c>
      <c r="IB27" s="464">
        <f>+'Arg&amp;Braz'!D27</f>
        <v>0</v>
      </c>
      <c r="IC27" s="464">
        <f t="shared" si="60"/>
        <v>0</v>
      </c>
      <c r="ID27" s="465">
        <f t="shared" si="61"/>
        <v>0</v>
      </c>
      <c r="IE27" s="469">
        <f>+'Arg&amp;Braz'!Y27</f>
        <v>0</v>
      </c>
      <c r="IF27" s="470">
        <f>+'Arg&amp;Braz'!Z27</f>
        <v>0</v>
      </c>
      <c r="IG27" s="470">
        <f t="shared" si="62"/>
        <v>0</v>
      </c>
      <c r="IH27" s="471">
        <f t="shared" si="63"/>
        <v>0</v>
      </c>
      <c r="II27" s="475">
        <f>+Bel!AP27</f>
        <v>0</v>
      </c>
      <c r="IJ27" s="476">
        <f>+Bel!AQ27</f>
        <v>0</v>
      </c>
      <c r="IK27" s="476">
        <f t="shared" si="64"/>
        <v>0</v>
      </c>
      <c r="IL27" s="477">
        <f t="shared" si="65"/>
        <v>0</v>
      </c>
      <c r="IM27" s="475">
        <f>+Ita!AP27</f>
        <v>0</v>
      </c>
      <c r="IN27" s="476">
        <f>+Ita!AQ27</f>
        <v>0</v>
      </c>
      <c r="IO27" s="476">
        <f t="shared" si="66"/>
        <v>0</v>
      </c>
      <c r="IP27" s="477">
        <f t="shared" si="67"/>
        <v>0</v>
      </c>
      <c r="IQ27" s="39">
        <f>+Mex!W27</f>
        <v>0</v>
      </c>
      <c r="IR27" s="40">
        <f>+Mex!X27</f>
        <v>0</v>
      </c>
      <c r="IS27" s="40">
        <f t="shared" si="68"/>
        <v>0</v>
      </c>
      <c r="IT27" s="41">
        <f t="shared" si="69"/>
        <v>0</v>
      </c>
      <c r="IU27" s="463">
        <f>+'Arg&amp;Braz'!G27</f>
        <v>0</v>
      </c>
      <c r="IV27" s="464">
        <f>+'Arg&amp;Braz'!H27</f>
        <v>0</v>
      </c>
      <c r="IW27" s="464">
        <f t="shared" si="70"/>
        <v>0</v>
      </c>
      <c r="IX27" s="465">
        <f t="shared" si="71"/>
        <v>0</v>
      </c>
      <c r="IY27" s="469">
        <f>+'Arg&amp;Braz'!AC27</f>
        <v>0</v>
      </c>
      <c r="IZ27" s="470">
        <f>+'Arg&amp;Braz'!AD27</f>
        <v>0</v>
      </c>
      <c r="JA27" s="470">
        <f t="shared" si="72"/>
        <v>0</v>
      </c>
      <c r="JB27" s="471">
        <f t="shared" si="163"/>
        <v>0</v>
      </c>
      <c r="JC27" s="475">
        <f>+Bel!AT27</f>
        <v>0</v>
      </c>
      <c r="JD27" s="476">
        <f>+Bel!AU27</f>
        <v>0</v>
      </c>
      <c r="JE27" s="476">
        <f t="shared" si="73"/>
        <v>0</v>
      </c>
      <c r="JF27" s="477">
        <f t="shared" si="74"/>
        <v>0</v>
      </c>
      <c r="JG27" s="475">
        <f>+Ita!AT27</f>
        <v>0</v>
      </c>
      <c r="JH27" s="476">
        <f>+Ita!AU27</f>
        <v>0</v>
      </c>
      <c r="JI27" s="476">
        <f t="shared" si="75"/>
        <v>0</v>
      </c>
      <c r="JJ27" s="477">
        <f t="shared" si="76"/>
        <v>0</v>
      </c>
      <c r="JK27" s="39">
        <f>+Mex!AA28</f>
        <v>0</v>
      </c>
      <c r="JL27" s="40">
        <f>+Mex!AB27</f>
        <v>0</v>
      </c>
      <c r="JM27" s="40">
        <f t="shared" si="77"/>
        <v>0</v>
      </c>
      <c r="JN27" s="41">
        <f t="shared" si="78"/>
        <v>0</v>
      </c>
      <c r="JO27" s="463">
        <f>+'Arg&amp;Braz'!K27</f>
        <v>0</v>
      </c>
      <c r="JP27" s="464">
        <f>+'Arg&amp;Braz'!L27</f>
        <v>0</v>
      </c>
      <c r="JQ27" s="464">
        <f t="shared" si="79"/>
        <v>0</v>
      </c>
      <c r="JR27" s="465">
        <f t="shared" si="80"/>
        <v>0</v>
      </c>
      <c r="JS27" s="469">
        <f>+'Arg&amp;Braz'!AG27</f>
        <v>0</v>
      </c>
      <c r="JT27" s="470">
        <f>+'Arg&amp;Braz'!AH27</f>
        <v>0</v>
      </c>
      <c r="JU27" s="470">
        <f t="shared" si="81"/>
        <v>0</v>
      </c>
      <c r="JV27" s="471">
        <f t="shared" si="164"/>
        <v>0</v>
      </c>
      <c r="JW27" s="279">
        <f>+KSC!K27</f>
        <v>0</v>
      </c>
      <c r="JX27" s="277">
        <f>+KSC!L27</f>
        <v>0</v>
      </c>
      <c r="JY27" s="277">
        <f t="shared" si="82"/>
        <v>0</v>
      </c>
      <c r="JZ27" s="272">
        <f t="shared" si="135"/>
        <v>0</v>
      </c>
      <c r="KA27" s="39">
        <f>+Rus!P27</f>
        <v>0</v>
      </c>
      <c r="KB27" s="314">
        <f>+Rus!Q27</f>
        <v>0</v>
      </c>
      <c r="KC27" s="40">
        <f>+Rus!R27</f>
        <v>0</v>
      </c>
      <c r="KD27" s="40">
        <f t="shared" si="83"/>
        <v>0</v>
      </c>
      <c r="KE27" s="41">
        <f t="shared" si="84"/>
        <v>0</v>
      </c>
      <c r="KF27" s="34">
        <f>+Bel!AX27</f>
        <v>0</v>
      </c>
      <c r="KG27" s="35">
        <f t="shared" si="170"/>
        <v>0</v>
      </c>
      <c r="KH27" s="65">
        <f t="shared" si="85"/>
        <v>0</v>
      </c>
      <c r="KI27" s="34">
        <f>+Ita!BI27</f>
        <v>0</v>
      </c>
      <c r="KJ27" s="35">
        <f t="shared" si="171"/>
        <v>0</v>
      </c>
      <c r="KK27" s="65">
        <f t="shared" si="86"/>
        <v>0</v>
      </c>
      <c r="KL27" s="34">
        <f>+Pol!AH27</f>
        <v>0</v>
      </c>
      <c r="KM27" s="35">
        <f t="shared" si="172"/>
        <v>0</v>
      </c>
      <c r="KN27" s="65">
        <f t="shared" si="87"/>
        <v>0</v>
      </c>
      <c r="KO27" s="34">
        <f>+Mex!AK27</f>
        <v>0</v>
      </c>
      <c r="KP27" s="35">
        <f t="shared" si="173"/>
        <v>0</v>
      </c>
      <c r="KQ27" s="65">
        <f t="shared" si="88"/>
        <v>0</v>
      </c>
      <c r="KR27" s="34">
        <f>+'Arg&amp;Braz'!AK27</f>
        <v>0</v>
      </c>
      <c r="KS27" s="35">
        <f t="shared" si="174"/>
        <v>0</v>
      </c>
      <c r="KT27" s="65">
        <f t="shared" si="89"/>
        <v>0</v>
      </c>
      <c r="KU27" s="34">
        <f>+Ita!BL27</f>
        <v>0</v>
      </c>
      <c r="KV27" s="315">
        <f>+Ita!BM27</f>
        <v>0</v>
      </c>
      <c r="KW27" s="35">
        <f>+Ita!BN27</f>
        <v>0</v>
      </c>
      <c r="KX27" s="35">
        <f t="shared" si="141"/>
        <v>0</v>
      </c>
      <c r="KY27" s="65">
        <f t="shared" si="142"/>
        <v>0</v>
      </c>
      <c r="KZ27" s="34">
        <f>+Mex!AN27</f>
        <v>0</v>
      </c>
      <c r="LA27" s="315">
        <f>+Mex!AO27</f>
        <v>0</v>
      </c>
      <c r="LB27" s="35">
        <f>+Mex!AP27</f>
        <v>0</v>
      </c>
      <c r="LC27" s="35">
        <f t="shared" si="143"/>
        <v>0</v>
      </c>
      <c r="LD27" s="65">
        <f t="shared" si="144"/>
        <v>0</v>
      </c>
      <c r="LE27" s="34">
        <f>+'Arg&amp;Braz'!O27</f>
        <v>0</v>
      </c>
      <c r="LF27" s="315">
        <f>+'Arg&amp;Braz'!P27</f>
        <v>0</v>
      </c>
      <c r="LG27" s="35">
        <f>+'Arg&amp;Braz'!Q27</f>
        <v>0</v>
      </c>
      <c r="LH27" s="35">
        <f t="shared" si="145"/>
        <v>0</v>
      </c>
      <c r="LI27" s="65">
        <f t="shared" si="146"/>
        <v>0</v>
      </c>
      <c r="LJ27" s="34">
        <f>+'Arg&amp;Braz'!AN27</f>
        <v>0</v>
      </c>
      <c r="LK27" s="315">
        <f>+'Arg&amp;Braz'!AO27</f>
        <v>0</v>
      </c>
      <c r="LL27" s="35">
        <f>+'Arg&amp;Braz'!AP27</f>
        <v>0</v>
      </c>
      <c r="LM27" s="35">
        <f t="shared" si="147"/>
        <v>0</v>
      </c>
      <c r="LN27" s="65">
        <f t="shared" si="148"/>
        <v>0</v>
      </c>
      <c r="LO27" s="34">
        <f>+Bel!BA27</f>
        <v>0</v>
      </c>
      <c r="LP27" s="315">
        <f>+Bel!BB27</f>
        <v>0</v>
      </c>
      <c r="LQ27" s="35">
        <f>+Bel!BC27</f>
        <v>0</v>
      </c>
      <c r="LR27" s="35">
        <f t="shared" si="149"/>
        <v>0</v>
      </c>
      <c r="LS27" s="65">
        <f t="shared" si="150"/>
        <v>0</v>
      </c>
      <c r="LT27" s="34">
        <f>+Ita!BQ27</f>
        <v>0</v>
      </c>
      <c r="LU27" s="315">
        <f>+Ita!BR27</f>
        <v>0</v>
      </c>
      <c r="LV27" s="35">
        <f>+Ita!BS27</f>
        <v>0</v>
      </c>
      <c r="LW27" s="35">
        <f t="shared" si="151"/>
        <v>0</v>
      </c>
      <c r="LX27" s="65">
        <f t="shared" si="152"/>
        <v>0</v>
      </c>
      <c r="LY27" s="34">
        <f>+Ita!BV27</f>
        <v>0</v>
      </c>
      <c r="LZ27" s="315">
        <f>+Ita!BW27</f>
        <v>0</v>
      </c>
      <c r="MA27" s="35">
        <f>+Ita!BX27</f>
        <v>0</v>
      </c>
      <c r="MB27" s="35">
        <f t="shared" si="153"/>
        <v>0</v>
      </c>
      <c r="MC27" s="65">
        <f t="shared" si="154"/>
        <v>0</v>
      </c>
      <c r="MD27" s="34">
        <f>+Pol!AK27</f>
        <v>0</v>
      </c>
      <c r="ME27" s="315">
        <f>+Pol!AL27</f>
        <v>0</v>
      </c>
      <c r="MF27" s="35">
        <f>+Pol!AM27</f>
        <v>0</v>
      </c>
      <c r="MG27" s="35">
        <f t="shared" si="155"/>
        <v>0</v>
      </c>
      <c r="MH27" s="65">
        <f t="shared" si="156"/>
        <v>0</v>
      </c>
      <c r="MI27" s="39">
        <f>+Rus!U27</f>
        <v>0</v>
      </c>
      <c r="MJ27" s="314">
        <f>+Rus!V27</f>
        <v>0</v>
      </c>
      <c r="MK27" s="40">
        <f>+Rus!W27</f>
        <v>0</v>
      </c>
      <c r="ML27" s="40">
        <f t="shared" si="90"/>
        <v>0</v>
      </c>
      <c r="MM27" s="41">
        <f t="shared" si="91"/>
        <v>0</v>
      </c>
      <c r="MN27" s="34">
        <f>+Mex!AS27</f>
        <v>0</v>
      </c>
      <c r="MO27" s="315">
        <f>+Mex!AT27</f>
        <v>0</v>
      </c>
      <c r="MP27" s="35">
        <f>+Mex!AU27</f>
        <v>0</v>
      </c>
      <c r="MQ27" s="35">
        <f t="shared" si="157"/>
        <v>0</v>
      </c>
      <c r="MR27" s="65">
        <f t="shared" si="158"/>
        <v>0</v>
      </c>
      <c r="MS27" s="34">
        <f>+'Arg&amp;Braz'!T27</f>
        <v>0</v>
      </c>
      <c r="MT27" s="315">
        <f>+'Arg&amp;Braz'!U27</f>
        <v>0</v>
      </c>
      <c r="MU27" s="35">
        <f>+'Arg&amp;Braz'!V27</f>
        <v>0</v>
      </c>
      <c r="MV27" s="35">
        <f t="shared" si="159"/>
        <v>0</v>
      </c>
      <c r="MW27" s="65">
        <f t="shared" si="160"/>
        <v>0</v>
      </c>
      <c r="MX27" s="34">
        <f>Bel!BF27</f>
        <v>0</v>
      </c>
      <c r="MY27" s="35">
        <f t="shared" si="161"/>
        <v>0</v>
      </c>
      <c r="MZ27" s="65">
        <f t="shared" si="92"/>
        <v>0</v>
      </c>
      <c r="NA27" s="34">
        <f>Ita!CA27</f>
        <v>0</v>
      </c>
      <c r="NB27" s="35">
        <f t="shared" si="175"/>
        <v>0</v>
      </c>
      <c r="NC27" s="65">
        <f t="shared" si="93"/>
        <v>0</v>
      </c>
    </row>
    <row r="28" spans="1:367" s="28" customFormat="1" ht="21" customHeight="1">
      <c r="A28" s="27" t="s">
        <v>98</v>
      </c>
      <c r="B28" s="67"/>
      <c r="C28" s="68">
        <f t="shared" si="94"/>
        <v>0</v>
      </c>
      <c r="D28" s="68"/>
      <c r="E28" s="68"/>
      <c r="F28" s="68"/>
      <c r="G28" s="69">
        <f>SUM(B28:D28)</f>
        <v>0</v>
      </c>
      <c r="H28" s="70">
        <f>+Bel!A28</f>
        <v>0</v>
      </c>
      <c r="I28" s="71">
        <f>+Ita!A28</f>
        <v>0</v>
      </c>
      <c r="J28" s="71">
        <f>+Pol!A28</f>
        <v>0</v>
      </c>
      <c r="K28" s="71">
        <f>+Rus!A28</f>
        <v>0</v>
      </c>
      <c r="L28" s="71">
        <f>+'Arg&amp;Braz'!A28</f>
        <v>0</v>
      </c>
      <c r="M28" s="71">
        <f>+Mex!A28</f>
        <v>0</v>
      </c>
      <c r="N28" s="71">
        <f>+VIE!A28</f>
        <v>0</v>
      </c>
      <c r="O28" s="71">
        <f>+SIMS!A28</f>
        <v>0</v>
      </c>
      <c r="P28" s="71"/>
      <c r="Q28" s="72">
        <f>+KSC!A28</f>
        <v>0</v>
      </c>
      <c r="R28" s="146">
        <f t="shared" si="96"/>
        <v>0</v>
      </c>
      <c r="S28" s="147">
        <f t="shared" si="97"/>
        <v>0</v>
      </c>
      <c r="T28" s="148">
        <f t="shared" si="0"/>
        <v>0</v>
      </c>
      <c r="U28" s="148"/>
      <c r="V28" s="27" t="s">
        <v>98</v>
      </c>
      <c r="W28" s="34">
        <f>+Bel!C28</f>
        <v>0</v>
      </c>
      <c r="X28" s="35">
        <f>+Bel!D28</f>
        <v>0</v>
      </c>
      <c r="Y28" s="35">
        <f t="shared" si="98"/>
        <v>0</v>
      </c>
      <c r="Z28" s="65">
        <f t="shared" si="99"/>
        <v>0</v>
      </c>
      <c r="AA28" s="34">
        <f>+Ita!C28</f>
        <v>0</v>
      </c>
      <c r="AB28" s="35">
        <f>+Ita!D28</f>
        <v>0</v>
      </c>
      <c r="AC28" s="35">
        <f t="shared" si="100"/>
        <v>0</v>
      </c>
      <c r="AD28" s="65">
        <f t="shared" si="101"/>
        <v>0</v>
      </c>
      <c r="AE28" s="52">
        <f>+Pol!C28</f>
        <v>0</v>
      </c>
      <c r="AF28" s="53">
        <f>+Pol!D28</f>
        <v>0</v>
      </c>
      <c r="AG28" s="35">
        <f t="shared" si="102"/>
        <v>0</v>
      </c>
      <c r="AH28" s="65">
        <f t="shared" si="103"/>
        <v>0</v>
      </c>
      <c r="AI28" s="52">
        <f>+Mex!C28</f>
        <v>0</v>
      </c>
      <c r="AJ28" s="53">
        <f>+Mex!D28</f>
        <v>0</v>
      </c>
      <c r="AK28" s="40">
        <f t="shared" si="1"/>
        <v>0</v>
      </c>
      <c r="AL28" s="41">
        <f t="shared" si="2"/>
        <v>0</v>
      </c>
      <c r="AM28" s="279">
        <f>+SIMS!C28</f>
        <v>0</v>
      </c>
      <c r="AN28" s="277">
        <f>+SIMS!D28</f>
        <v>0</v>
      </c>
      <c r="AO28" s="274">
        <f t="shared" si="3"/>
        <v>0</v>
      </c>
      <c r="AP28" s="272">
        <f t="shared" si="104"/>
        <v>0</v>
      </c>
      <c r="AQ28" s="279">
        <f>+KSC!G28</f>
        <v>0</v>
      </c>
      <c r="AR28" s="277">
        <f>+KSC!H28</f>
        <v>0</v>
      </c>
      <c r="AS28" s="274">
        <f t="shared" si="4"/>
        <v>0</v>
      </c>
      <c r="AT28" s="272">
        <f t="shared" si="105"/>
        <v>0</v>
      </c>
      <c r="AU28" s="273">
        <f>+SIMS!G28</f>
        <v>0</v>
      </c>
      <c r="AV28" s="274">
        <f>+SIMS!H28</f>
        <v>0</v>
      </c>
      <c r="AW28" s="274">
        <f t="shared" si="165"/>
        <v>0</v>
      </c>
      <c r="AX28" s="272">
        <f t="shared" si="106"/>
        <v>0</v>
      </c>
      <c r="AY28" s="34">
        <f>+Bel!G28</f>
        <v>0</v>
      </c>
      <c r="AZ28" s="315">
        <f>+Bel!H28</f>
        <v>0</v>
      </c>
      <c r="BA28" s="35">
        <f>+Bel!I28</f>
        <v>0</v>
      </c>
      <c r="BB28" s="35">
        <f t="shared" si="107"/>
        <v>0</v>
      </c>
      <c r="BC28" s="65">
        <f t="shared" si="108"/>
        <v>0</v>
      </c>
      <c r="BD28" s="34">
        <f>+Ita!G28</f>
        <v>0</v>
      </c>
      <c r="BE28" s="315">
        <f>+Ita!H28</f>
        <v>0</v>
      </c>
      <c r="BF28" s="35">
        <f>+Ita!I28</f>
        <v>0</v>
      </c>
      <c r="BG28" s="35">
        <f t="shared" si="5"/>
        <v>0</v>
      </c>
      <c r="BH28" s="65">
        <f t="shared" si="109"/>
        <v>0</v>
      </c>
      <c r="BI28" s="34">
        <f>+Ita!AX28</f>
        <v>0</v>
      </c>
      <c r="BJ28" s="315">
        <f>+Ita!AY28</f>
        <v>0</v>
      </c>
      <c r="BK28" s="35">
        <f>+Ita!AZ28</f>
        <v>0</v>
      </c>
      <c r="BL28" s="35">
        <f t="shared" si="6"/>
        <v>0</v>
      </c>
      <c r="BM28" s="65">
        <f t="shared" si="110"/>
        <v>0</v>
      </c>
      <c r="BN28" s="34">
        <f>+Pol!G28</f>
        <v>0</v>
      </c>
      <c r="BO28" s="315">
        <f>+Pol!H28</f>
        <v>0</v>
      </c>
      <c r="BP28" s="35">
        <f>+Pol!I28</f>
        <v>0</v>
      </c>
      <c r="BQ28" s="35">
        <f t="shared" si="7"/>
        <v>0</v>
      </c>
      <c r="BR28" s="65">
        <f t="shared" si="111"/>
        <v>0</v>
      </c>
      <c r="BS28" s="39">
        <f>+Mex!G28</f>
        <v>0</v>
      </c>
      <c r="BT28" s="314">
        <f>+Mex!H28</f>
        <v>0</v>
      </c>
      <c r="BU28" s="40">
        <f>+Mex!I28</f>
        <v>0</v>
      </c>
      <c r="BV28" s="40">
        <f t="shared" si="112"/>
        <v>0</v>
      </c>
      <c r="BW28" s="41">
        <f t="shared" si="113"/>
        <v>0</v>
      </c>
      <c r="BX28" s="39">
        <f>+VIE!C28</f>
        <v>0</v>
      </c>
      <c r="BY28" s="314">
        <f>+VIE!D28</f>
        <v>0</v>
      </c>
      <c r="BZ28" s="40">
        <f t="shared" si="8"/>
        <v>0</v>
      </c>
      <c r="CA28" s="41">
        <f t="shared" si="114"/>
        <v>0</v>
      </c>
      <c r="CB28" s="39">
        <f>+SIMS!AC28</f>
        <v>0</v>
      </c>
      <c r="CC28" s="314">
        <f>+SIMS!AD28</f>
        <v>0</v>
      </c>
      <c r="CD28" s="40">
        <f>+SIMS!AE28</f>
        <v>0</v>
      </c>
      <c r="CE28" s="40">
        <f t="shared" si="9"/>
        <v>0</v>
      </c>
      <c r="CF28" s="41">
        <f t="shared" si="115"/>
        <v>0</v>
      </c>
      <c r="CG28" s="34">
        <f>+Bel!L28</f>
        <v>0</v>
      </c>
      <c r="CH28" s="35">
        <f>+Bel!M28</f>
        <v>0</v>
      </c>
      <c r="CI28" s="35">
        <f t="shared" si="10"/>
        <v>0</v>
      </c>
      <c r="CJ28" s="65">
        <f t="shared" si="11"/>
        <v>0</v>
      </c>
      <c r="CK28" s="34">
        <f>+Ita!L28</f>
        <v>0</v>
      </c>
      <c r="CL28" s="35">
        <f>+Ita!M28</f>
        <v>0</v>
      </c>
      <c r="CM28" s="35">
        <f t="shared" si="12"/>
        <v>0</v>
      </c>
      <c r="CN28" s="65">
        <f t="shared" si="13"/>
        <v>0</v>
      </c>
      <c r="CO28" s="39">
        <f>+Mex!L28</f>
        <v>0</v>
      </c>
      <c r="CP28" s="40">
        <f>+Mex!M28</f>
        <v>0</v>
      </c>
      <c r="CQ28" s="40">
        <f t="shared" si="14"/>
        <v>0</v>
      </c>
      <c r="CR28" s="41">
        <f t="shared" si="15"/>
        <v>0</v>
      </c>
      <c r="CS28" s="39">
        <f>+SIMS!Y28</f>
        <v>0</v>
      </c>
      <c r="CT28" s="40">
        <f>+SIMS!Z28</f>
        <v>0</v>
      </c>
      <c r="CU28" s="40">
        <f t="shared" si="16"/>
        <v>0</v>
      </c>
      <c r="CV28" s="41">
        <f t="shared" si="116"/>
        <v>0</v>
      </c>
      <c r="CW28" s="39">
        <f>+VIE!M28</f>
        <v>0</v>
      </c>
      <c r="CX28" s="40">
        <f>+VIE!N28</f>
        <v>0</v>
      </c>
      <c r="CY28" s="40">
        <f t="shared" si="17"/>
        <v>0</v>
      </c>
      <c r="CZ28" s="43">
        <f t="shared" si="117"/>
        <v>0</v>
      </c>
      <c r="DA28" s="34">
        <f>+Ita!BC28</f>
        <v>0</v>
      </c>
      <c r="DB28" s="35">
        <f t="shared" si="118"/>
        <v>0</v>
      </c>
      <c r="DC28" s="65">
        <f t="shared" si="18"/>
        <v>0</v>
      </c>
      <c r="DD28" s="34">
        <f>+Bel!P28</f>
        <v>0</v>
      </c>
      <c r="DE28" s="35">
        <f t="shared" si="119"/>
        <v>0</v>
      </c>
      <c r="DF28" s="65">
        <f t="shared" si="19"/>
        <v>0</v>
      </c>
      <c r="DG28" s="34">
        <f>+Ita!P28</f>
        <v>0</v>
      </c>
      <c r="DH28" s="35">
        <f t="shared" si="120"/>
        <v>0</v>
      </c>
      <c r="DI28" s="65">
        <f t="shared" si="20"/>
        <v>0</v>
      </c>
      <c r="DJ28" s="34">
        <f>+Pol!L28</f>
        <v>0</v>
      </c>
      <c r="DK28" s="35">
        <f t="shared" si="121"/>
        <v>0</v>
      </c>
      <c r="DL28" s="65">
        <f t="shared" si="21"/>
        <v>0</v>
      </c>
      <c r="DM28" s="362">
        <f>+Rus!C28</f>
        <v>0</v>
      </c>
      <c r="DN28" s="363">
        <f t="shared" si="22"/>
        <v>0</v>
      </c>
      <c r="DO28" s="364">
        <f t="shared" si="23"/>
        <v>0</v>
      </c>
      <c r="DP28" s="34">
        <f>+Bel!S28</f>
        <v>0</v>
      </c>
      <c r="DQ28" s="35">
        <f>+Bel!T28</f>
        <v>0</v>
      </c>
      <c r="DR28" s="35">
        <f>+Bel!U28</f>
        <v>0</v>
      </c>
      <c r="DS28" s="35">
        <f>+Bel!V28</f>
        <v>0</v>
      </c>
      <c r="DT28" s="35">
        <f t="shared" si="24"/>
        <v>0</v>
      </c>
      <c r="DU28" s="65">
        <f t="shared" si="25"/>
        <v>0</v>
      </c>
      <c r="DV28" s="34">
        <f>+Ita!S28</f>
        <v>0</v>
      </c>
      <c r="DW28" s="35">
        <f>+Ita!T28</f>
        <v>0</v>
      </c>
      <c r="DX28" s="35">
        <f>+Ita!U28</f>
        <v>0</v>
      </c>
      <c r="DY28" s="35">
        <f>+Ita!V28</f>
        <v>0</v>
      </c>
      <c r="DZ28" s="35">
        <f t="shared" si="26"/>
        <v>0</v>
      </c>
      <c r="EA28" s="65">
        <f t="shared" si="27"/>
        <v>0</v>
      </c>
      <c r="EB28" s="34">
        <f>+Pol!O28</f>
        <v>0</v>
      </c>
      <c r="EC28" s="35">
        <f>+Pol!P28</f>
        <v>0</v>
      </c>
      <c r="ED28" s="35">
        <f>+Pol!Q28</f>
        <v>0</v>
      </c>
      <c r="EE28" s="35">
        <f>+Pol!R28</f>
        <v>0</v>
      </c>
      <c r="EF28" s="35">
        <f t="shared" si="28"/>
        <v>0</v>
      </c>
      <c r="EG28" s="65">
        <f t="shared" si="29"/>
        <v>0</v>
      </c>
      <c r="EH28" s="32">
        <f>+Rus!J28</f>
        <v>0</v>
      </c>
      <c r="EI28" s="33">
        <f>+Rus!K28</f>
        <v>0</v>
      </c>
      <c r="EJ28" s="33">
        <f>+Rus!L28</f>
        <v>0</v>
      </c>
      <c r="EK28" s="33">
        <f>+Rus!M28</f>
        <v>0</v>
      </c>
      <c r="EL28" s="33">
        <f t="shared" si="122"/>
        <v>0</v>
      </c>
      <c r="EM28" s="44">
        <f t="shared" si="30"/>
        <v>0</v>
      </c>
      <c r="EN28" s="32">
        <f>+Mex!AE28</f>
        <v>0</v>
      </c>
      <c r="EO28" s="33">
        <f>+Mex!AF28</f>
        <v>0</v>
      </c>
      <c r="EP28" s="33">
        <f>+Mex!AG28</f>
        <v>0</v>
      </c>
      <c r="EQ28" s="33">
        <f>+Mex!AH28</f>
        <v>0</v>
      </c>
      <c r="ER28" s="33">
        <f t="shared" si="123"/>
        <v>0</v>
      </c>
      <c r="ES28" s="44">
        <f t="shared" si="31"/>
        <v>0</v>
      </c>
      <c r="ET28" s="34">
        <f>+VIE!G28</f>
        <v>0</v>
      </c>
      <c r="EU28" s="35">
        <f>+VIE!H28</f>
        <v>0</v>
      </c>
      <c r="EV28" s="35">
        <f>+VIE!I28</f>
        <v>0</v>
      </c>
      <c r="EW28" s="35">
        <f>+VIE!J28</f>
        <v>0</v>
      </c>
      <c r="EX28" s="35">
        <f t="shared" si="32"/>
        <v>0</v>
      </c>
      <c r="EY28" s="65">
        <f t="shared" si="124"/>
        <v>0</v>
      </c>
      <c r="EZ28" s="34">
        <f>+Bel!Y28</f>
        <v>0</v>
      </c>
      <c r="FA28" s="35">
        <f>+Bel!Z28</f>
        <v>0</v>
      </c>
      <c r="FB28" s="35">
        <f t="shared" si="33"/>
        <v>0</v>
      </c>
      <c r="FC28" s="65">
        <f t="shared" si="34"/>
        <v>0</v>
      </c>
      <c r="FD28" s="34">
        <f>+Ita!Y28</f>
        <v>0</v>
      </c>
      <c r="FE28" s="35">
        <f>+Ita!Z28</f>
        <v>0</v>
      </c>
      <c r="FF28" s="35">
        <f t="shared" si="35"/>
        <v>0</v>
      </c>
      <c r="FG28" s="65">
        <f t="shared" si="36"/>
        <v>0</v>
      </c>
      <c r="FH28" s="34">
        <f>+Pol!U28</f>
        <v>0</v>
      </c>
      <c r="FI28" s="35">
        <f>+Pol!V28</f>
        <v>0</v>
      </c>
      <c r="FJ28" s="35">
        <f t="shared" si="37"/>
        <v>0</v>
      </c>
      <c r="FK28" s="65">
        <f t="shared" si="38"/>
        <v>0</v>
      </c>
      <c r="FL28" s="39">
        <f>+Rus!F28</f>
        <v>0</v>
      </c>
      <c r="FM28" s="40">
        <f>+Rus!G28</f>
        <v>0</v>
      </c>
      <c r="FN28" s="40">
        <f t="shared" si="39"/>
        <v>0</v>
      </c>
      <c r="FO28" s="41">
        <f t="shared" si="40"/>
        <v>0</v>
      </c>
      <c r="FP28" s="39">
        <f>+SIMS!O28</f>
        <v>0</v>
      </c>
      <c r="FQ28" s="40">
        <f>+SIMS!P28</f>
        <v>0</v>
      </c>
      <c r="FR28" s="40">
        <f>SUM(FP28:FQ28)</f>
        <v>0</v>
      </c>
      <c r="FS28" s="41">
        <f t="shared" si="125"/>
        <v>0</v>
      </c>
      <c r="FT28" s="34">
        <f>+Bel!AC28</f>
        <v>0</v>
      </c>
      <c r="FU28" s="35">
        <f>+Bel!AD28</f>
        <v>0</v>
      </c>
      <c r="FV28" s="35">
        <f>+Bel!AE28</f>
        <v>0</v>
      </c>
      <c r="FW28" s="35">
        <f>+Bel!AF28</f>
        <v>0</v>
      </c>
      <c r="FX28" s="35">
        <f t="shared" si="42"/>
        <v>0</v>
      </c>
      <c r="FY28" s="65">
        <f t="shared" si="176"/>
        <v>0</v>
      </c>
      <c r="FZ28" s="34">
        <f>+Ita!AC28</f>
        <v>0</v>
      </c>
      <c r="GA28" s="35">
        <f>+Ita!AD28</f>
        <v>0</v>
      </c>
      <c r="GB28" s="35">
        <f>+Ita!AE28</f>
        <v>0</v>
      </c>
      <c r="GC28" s="35">
        <f>+Ita!AF28</f>
        <v>0</v>
      </c>
      <c r="GD28" s="35">
        <f t="shared" si="44"/>
        <v>0</v>
      </c>
      <c r="GE28" s="65">
        <f t="shared" si="177"/>
        <v>0</v>
      </c>
      <c r="GF28" s="34">
        <f>+Pol!Y28</f>
        <v>0</v>
      </c>
      <c r="GG28" s="35">
        <f>+Pol!Z28</f>
        <v>0</v>
      </c>
      <c r="GH28" s="35">
        <f>+Pol!AA28</f>
        <v>0</v>
      </c>
      <c r="GI28" s="35">
        <f>+Pol!AB28</f>
        <v>0</v>
      </c>
      <c r="GJ28" s="35">
        <f t="shared" si="46"/>
        <v>0</v>
      </c>
      <c r="GK28" s="65">
        <f t="shared" si="178"/>
        <v>0</v>
      </c>
      <c r="GL28" s="39">
        <f>+SIMS!S28</f>
        <v>0</v>
      </c>
      <c r="GM28" s="40">
        <f>+SIMS!T28</f>
        <v>0</v>
      </c>
      <c r="GN28" s="40">
        <f>+SIMS!U28</f>
        <v>0</v>
      </c>
      <c r="GO28" s="40">
        <f>+SIMS!V28</f>
        <v>0</v>
      </c>
      <c r="GP28" s="31">
        <f t="shared" si="48"/>
        <v>0</v>
      </c>
      <c r="GQ28" s="43">
        <f t="shared" si="126"/>
        <v>0</v>
      </c>
      <c r="GR28" s="279">
        <f>+KSC!C28</f>
        <v>0</v>
      </c>
      <c r="GS28" s="277">
        <f>+KSC!D28</f>
        <v>0</v>
      </c>
      <c r="GT28" s="274">
        <f t="shared" si="49"/>
        <v>0</v>
      </c>
      <c r="GU28" s="272">
        <f t="shared" si="127"/>
        <v>0</v>
      </c>
      <c r="GV28" s="34">
        <f>+Bel!AI28</f>
        <v>0</v>
      </c>
      <c r="GW28" s="35">
        <f t="shared" si="167"/>
        <v>0</v>
      </c>
      <c r="GX28" s="65">
        <f t="shared" si="50"/>
        <v>0</v>
      </c>
      <c r="GY28" s="34">
        <f>+Ita!AI28</f>
        <v>0</v>
      </c>
      <c r="GZ28" s="35">
        <f t="shared" si="179"/>
        <v>0</v>
      </c>
      <c r="HA28" s="65">
        <f t="shared" si="51"/>
        <v>0</v>
      </c>
      <c r="HB28" s="34">
        <f>+Ita!BF28</f>
        <v>0</v>
      </c>
      <c r="HC28" s="35">
        <f t="shared" si="180"/>
        <v>0</v>
      </c>
      <c r="HD28" s="65">
        <f t="shared" si="52"/>
        <v>0</v>
      </c>
      <c r="HE28" s="34">
        <f>+Pol!AE28</f>
        <v>0</v>
      </c>
      <c r="HF28" s="35">
        <f t="shared" si="168"/>
        <v>0</v>
      </c>
      <c r="HG28" s="65">
        <f t="shared" si="53"/>
        <v>0</v>
      </c>
      <c r="HH28" s="34">
        <f>+Mex!P28</f>
        <v>0</v>
      </c>
      <c r="HI28" s="35">
        <f t="shared" si="169"/>
        <v>0</v>
      </c>
      <c r="HJ28" s="65">
        <f t="shared" si="54"/>
        <v>0</v>
      </c>
      <c r="HK28" s="404">
        <f>+SIMS!K28</f>
        <v>0</v>
      </c>
      <c r="HL28" s="405">
        <f>+SIMS!L28</f>
        <v>0</v>
      </c>
      <c r="HM28" s="405">
        <f t="shared" si="166"/>
        <v>0</v>
      </c>
      <c r="HN28" s="406">
        <f t="shared" si="133"/>
        <v>0</v>
      </c>
      <c r="HO28" s="475">
        <f>+Bel!AL28</f>
        <v>0</v>
      </c>
      <c r="HP28" s="476">
        <f>+Bel!AM28</f>
        <v>0</v>
      </c>
      <c r="HQ28" s="476">
        <f t="shared" si="134"/>
        <v>0</v>
      </c>
      <c r="HR28" s="477">
        <f t="shared" si="55"/>
        <v>0</v>
      </c>
      <c r="HS28" s="475">
        <f>+Ita!AL28</f>
        <v>0</v>
      </c>
      <c r="HT28" s="476">
        <f>+Ita!AM28</f>
        <v>0</v>
      </c>
      <c r="HU28" s="476">
        <f t="shared" si="56"/>
        <v>0</v>
      </c>
      <c r="HV28" s="477">
        <f t="shared" si="57"/>
        <v>0</v>
      </c>
      <c r="HW28" s="39">
        <f>+Mex!S28</f>
        <v>0</v>
      </c>
      <c r="HX28" s="40">
        <f>+Mex!T28</f>
        <v>0</v>
      </c>
      <c r="HY28" s="40">
        <f t="shared" si="58"/>
        <v>0</v>
      </c>
      <c r="HZ28" s="41">
        <f t="shared" si="59"/>
        <v>0</v>
      </c>
      <c r="IA28" s="463">
        <f>+'Arg&amp;Braz'!C28</f>
        <v>0</v>
      </c>
      <c r="IB28" s="464">
        <f>+'Arg&amp;Braz'!D28</f>
        <v>0</v>
      </c>
      <c r="IC28" s="464">
        <f t="shared" si="60"/>
        <v>0</v>
      </c>
      <c r="ID28" s="465">
        <f t="shared" si="61"/>
        <v>0</v>
      </c>
      <c r="IE28" s="475">
        <f>+'Arg&amp;Braz'!Y28</f>
        <v>0</v>
      </c>
      <c r="IF28" s="476">
        <f>+'Arg&amp;Braz'!Z28</f>
        <v>0</v>
      </c>
      <c r="IG28" s="476">
        <f t="shared" si="62"/>
        <v>0</v>
      </c>
      <c r="IH28" s="477">
        <f t="shared" si="63"/>
        <v>0</v>
      </c>
      <c r="II28" s="475">
        <f>+Bel!AP28</f>
        <v>0</v>
      </c>
      <c r="IJ28" s="476">
        <f>+Bel!AQ28</f>
        <v>0</v>
      </c>
      <c r="IK28" s="476">
        <f t="shared" si="64"/>
        <v>0</v>
      </c>
      <c r="IL28" s="477">
        <f t="shared" si="65"/>
        <v>0</v>
      </c>
      <c r="IM28" s="475">
        <f>+Ita!AP28</f>
        <v>0</v>
      </c>
      <c r="IN28" s="476">
        <f>+Ita!AQ28</f>
        <v>0</v>
      </c>
      <c r="IO28" s="476">
        <f t="shared" si="66"/>
        <v>0</v>
      </c>
      <c r="IP28" s="477">
        <f t="shared" si="67"/>
        <v>0</v>
      </c>
      <c r="IQ28" s="39">
        <f>+Mex!W28</f>
        <v>0</v>
      </c>
      <c r="IR28" s="40">
        <f>+Mex!X28</f>
        <v>0</v>
      </c>
      <c r="IS28" s="40">
        <f t="shared" si="68"/>
        <v>0</v>
      </c>
      <c r="IT28" s="41">
        <f t="shared" si="69"/>
        <v>0</v>
      </c>
      <c r="IU28" s="463">
        <f>+'Arg&amp;Braz'!G28</f>
        <v>0</v>
      </c>
      <c r="IV28" s="464">
        <f>+'Arg&amp;Braz'!H28</f>
        <v>0</v>
      </c>
      <c r="IW28" s="464">
        <f t="shared" si="70"/>
        <v>0</v>
      </c>
      <c r="IX28" s="465">
        <f t="shared" si="71"/>
        <v>0</v>
      </c>
      <c r="IY28" s="475">
        <f>+'Arg&amp;Braz'!AC28</f>
        <v>0</v>
      </c>
      <c r="IZ28" s="476">
        <f>+'Arg&amp;Braz'!AD28</f>
        <v>0</v>
      </c>
      <c r="JA28" s="476">
        <f t="shared" si="72"/>
        <v>0</v>
      </c>
      <c r="JB28" s="477">
        <f t="shared" si="163"/>
        <v>0</v>
      </c>
      <c r="JC28" s="475">
        <f>+Bel!AT28</f>
        <v>0</v>
      </c>
      <c r="JD28" s="476">
        <f>+Bel!AU28</f>
        <v>0</v>
      </c>
      <c r="JE28" s="476">
        <f t="shared" si="73"/>
        <v>0</v>
      </c>
      <c r="JF28" s="477">
        <f t="shared" si="74"/>
        <v>0</v>
      </c>
      <c r="JG28" s="475">
        <f>+Ita!AT28</f>
        <v>0</v>
      </c>
      <c r="JH28" s="476">
        <f>+Ita!AU28</f>
        <v>0</v>
      </c>
      <c r="JI28" s="476">
        <f t="shared" si="75"/>
        <v>0</v>
      </c>
      <c r="JJ28" s="477">
        <f t="shared" si="76"/>
        <v>0</v>
      </c>
      <c r="JK28" s="39">
        <f>+Mex!AA28</f>
        <v>0</v>
      </c>
      <c r="JL28" s="40">
        <f>+Mex!AB28</f>
        <v>0</v>
      </c>
      <c r="JM28" s="40">
        <f t="shared" si="77"/>
        <v>0</v>
      </c>
      <c r="JN28" s="41">
        <f t="shared" si="78"/>
        <v>0</v>
      </c>
      <c r="JO28" s="463">
        <f>+'Arg&amp;Braz'!K28</f>
        <v>0</v>
      </c>
      <c r="JP28" s="464">
        <f>+'Arg&amp;Braz'!L28</f>
        <v>0</v>
      </c>
      <c r="JQ28" s="464">
        <f t="shared" si="79"/>
        <v>0</v>
      </c>
      <c r="JR28" s="465">
        <f t="shared" si="80"/>
        <v>0</v>
      </c>
      <c r="JS28" s="475">
        <f>+'Arg&amp;Braz'!AG28</f>
        <v>0</v>
      </c>
      <c r="JT28" s="476">
        <f>+'Arg&amp;Braz'!AH28</f>
        <v>0</v>
      </c>
      <c r="JU28" s="476">
        <f t="shared" si="81"/>
        <v>0</v>
      </c>
      <c r="JV28" s="477">
        <f t="shared" si="164"/>
        <v>0</v>
      </c>
      <c r="JW28" s="279">
        <f>+KSC!K28</f>
        <v>0</v>
      </c>
      <c r="JX28" s="277">
        <f>+KSC!L28</f>
        <v>0</v>
      </c>
      <c r="JY28" s="274">
        <f t="shared" si="82"/>
        <v>0</v>
      </c>
      <c r="JZ28" s="272">
        <f t="shared" si="135"/>
        <v>0</v>
      </c>
      <c r="KA28" s="39">
        <f>+Rus!P28</f>
        <v>0</v>
      </c>
      <c r="KB28" s="314">
        <f>+Rus!Q28</f>
        <v>0</v>
      </c>
      <c r="KC28" s="40">
        <f>+Rus!R28</f>
        <v>0</v>
      </c>
      <c r="KD28" s="40">
        <f t="shared" si="83"/>
        <v>0</v>
      </c>
      <c r="KE28" s="41">
        <f t="shared" si="84"/>
        <v>0</v>
      </c>
      <c r="KF28" s="34">
        <f>+Bel!AX28</f>
        <v>0</v>
      </c>
      <c r="KG28" s="35">
        <f t="shared" si="170"/>
        <v>0</v>
      </c>
      <c r="KH28" s="65">
        <f t="shared" si="85"/>
        <v>0</v>
      </c>
      <c r="KI28" s="34">
        <f>+Ita!BI28</f>
        <v>0</v>
      </c>
      <c r="KJ28" s="35">
        <f t="shared" si="171"/>
        <v>0</v>
      </c>
      <c r="KK28" s="65">
        <f t="shared" si="86"/>
        <v>0</v>
      </c>
      <c r="KL28" s="34">
        <f>+Pol!AH28</f>
        <v>0</v>
      </c>
      <c r="KM28" s="35">
        <f t="shared" si="172"/>
        <v>0</v>
      </c>
      <c r="KN28" s="65">
        <f t="shared" si="87"/>
        <v>0</v>
      </c>
      <c r="KO28" s="34">
        <f>+Mex!AK28</f>
        <v>0</v>
      </c>
      <c r="KP28" s="35">
        <f t="shared" si="173"/>
        <v>0</v>
      </c>
      <c r="KQ28" s="65">
        <f t="shared" si="88"/>
        <v>0</v>
      </c>
      <c r="KR28" s="34">
        <f>+'Arg&amp;Braz'!AK28</f>
        <v>0</v>
      </c>
      <c r="KS28" s="35">
        <f t="shared" si="174"/>
        <v>0</v>
      </c>
      <c r="KT28" s="65">
        <f t="shared" si="89"/>
        <v>0</v>
      </c>
      <c r="KU28" s="34">
        <f>+Ita!BL28</f>
        <v>0</v>
      </c>
      <c r="KV28" s="315">
        <f>+Ita!BM28</f>
        <v>0</v>
      </c>
      <c r="KW28" s="35">
        <f>+Ita!BN28</f>
        <v>0</v>
      </c>
      <c r="KX28" s="35">
        <f t="shared" si="141"/>
        <v>0</v>
      </c>
      <c r="KY28" s="65">
        <f t="shared" si="142"/>
        <v>0</v>
      </c>
      <c r="KZ28" s="34">
        <f>+Mex!AN28</f>
        <v>0</v>
      </c>
      <c r="LA28" s="315">
        <f>+Mex!AO28</f>
        <v>0</v>
      </c>
      <c r="LB28" s="35">
        <f>+Mex!AP28</f>
        <v>0</v>
      </c>
      <c r="LC28" s="35">
        <f t="shared" si="143"/>
        <v>0</v>
      </c>
      <c r="LD28" s="65">
        <f t="shared" si="144"/>
        <v>0</v>
      </c>
      <c r="LE28" s="34">
        <f>+'Arg&amp;Braz'!O28</f>
        <v>0</v>
      </c>
      <c r="LF28" s="315">
        <f>+'Arg&amp;Braz'!P28</f>
        <v>0</v>
      </c>
      <c r="LG28" s="35">
        <f>+'Arg&amp;Braz'!Q28</f>
        <v>0</v>
      </c>
      <c r="LH28" s="35">
        <f t="shared" si="145"/>
        <v>0</v>
      </c>
      <c r="LI28" s="65">
        <f t="shared" si="146"/>
        <v>0</v>
      </c>
      <c r="LJ28" s="34">
        <f>+'Arg&amp;Braz'!AN28</f>
        <v>0</v>
      </c>
      <c r="LK28" s="315">
        <f>+'Arg&amp;Braz'!AO28</f>
        <v>0</v>
      </c>
      <c r="LL28" s="35">
        <f>+'Arg&amp;Braz'!AP28</f>
        <v>0</v>
      </c>
      <c r="LM28" s="35">
        <f t="shared" si="147"/>
        <v>0</v>
      </c>
      <c r="LN28" s="65">
        <f t="shared" si="148"/>
        <v>0</v>
      </c>
      <c r="LO28" s="34">
        <f>+Bel!BA28</f>
        <v>0</v>
      </c>
      <c r="LP28" s="315">
        <f>+Bel!BB28</f>
        <v>0</v>
      </c>
      <c r="LQ28" s="35">
        <f>+Bel!BC28</f>
        <v>0</v>
      </c>
      <c r="LR28" s="35">
        <f t="shared" si="149"/>
        <v>0</v>
      </c>
      <c r="LS28" s="65">
        <f t="shared" si="150"/>
        <v>0</v>
      </c>
      <c r="LT28" s="34">
        <f>+Ita!BQ28</f>
        <v>0</v>
      </c>
      <c r="LU28" s="315">
        <f>+Ita!BR28</f>
        <v>0</v>
      </c>
      <c r="LV28" s="35">
        <f>+Ita!BS28</f>
        <v>0</v>
      </c>
      <c r="LW28" s="35">
        <f t="shared" si="151"/>
        <v>0</v>
      </c>
      <c r="LX28" s="65">
        <f t="shared" si="152"/>
        <v>0</v>
      </c>
      <c r="LY28" s="34">
        <f>+Ita!BV28</f>
        <v>0</v>
      </c>
      <c r="LZ28" s="315">
        <f>+Ita!BW28</f>
        <v>0</v>
      </c>
      <c r="MA28" s="35">
        <f>+Ita!BX28</f>
        <v>0</v>
      </c>
      <c r="MB28" s="35">
        <f t="shared" si="153"/>
        <v>0</v>
      </c>
      <c r="MC28" s="65">
        <f t="shared" si="154"/>
        <v>0</v>
      </c>
      <c r="MD28" s="34">
        <f>+Pol!AK28</f>
        <v>0</v>
      </c>
      <c r="ME28" s="315">
        <f>+Pol!AL28</f>
        <v>0</v>
      </c>
      <c r="MF28" s="35">
        <f>+Pol!AM28</f>
        <v>0</v>
      </c>
      <c r="MG28" s="35">
        <f t="shared" si="155"/>
        <v>0</v>
      </c>
      <c r="MH28" s="65">
        <f t="shared" si="156"/>
        <v>0</v>
      </c>
      <c r="MI28" s="39">
        <f>+Rus!U28</f>
        <v>0</v>
      </c>
      <c r="MJ28" s="314">
        <f>+Rus!V28</f>
        <v>0</v>
      </c>
      <c r="MK28" s="40">
        <f>+Rus!W28</f>
        <v>0</v>
      </c>
      <c r="ML28" s="40">
        <f t="shared" si="90"/>
        <v>0</v>
      </c>
      <c r="MM28" s="41">
        <f t="shared" si="91"/>
        <v>0</v>
      </c>
      <c r="MN28" s="34">
        <f>+Mex!AS28</f>
        <v>0</v>
      </c>
      <c r="MO28" s="315">
        <f>+Mex!AT28</f>
        <v>0</v>
      </c>
      <c r="MP28" s="35">
        <f>+Mex!AU28</f>
        <v>0</v>
      </c>
      <c r="MQ28" s="35">
        <f t="shared" si="157"/>
        <v>0</v>
      </c>
      <c r="MR28" s="65">
        <f t="shared" si="158"/>
        <v>0</v>
      </c>
      <c r="MS28" s="34">
        <f>+'Arg&amp;Braz'!T28</f>
        <v>0</v>
      </c>
      <c r="MT28" s="315">
        <f>+'Arg&amp;Braz'!U28</f>
        <v>0</v>
      </c>
      <c r="MU28" s="35">
        <f>+'Arg&amp;Braz'!V28</f>
        <v>0</v>
      </c>
      <c r="MV28" s="35">
        <f t="shared" si="159"/>
        <v>0</v>
      </c>
      <c r="MW28" s="65">
        <f t="shared" si="160"/>
        <v>0</v>
      </c>
      <c r="MX28" s="34">
        <f>Bel!BF28</f>
        <v>0</v>
      </c>
      <c r="MY28" s="35">
        <f t="shared" si="161"/>
        <v>0</v>
      </c>
      <c r="MZ28" s="65">
        <f t="shared" si="92"/>
        <v>0</v>
      </c>
      <c r="NA28" s="34">
        <f>Ita!CA28</f>
        <v>0</v>
      </c>
      <c r="NB28" s="35">
        <f t="shared" si="175"/>
        <v>0</v>
      </c>
      <c r="NC28" s="65">
        <f t="shared" si="93"/>
        <v>0</v>
      </c>
    </row>
    <row r="29" spans="1:367" s="28" customFormat="1" ht="21" customHeight="1">
      <c r="A29" s="27" t="s">
        <v>99</v>
      </c>
      <c r="B29" s="67"/>
      <c r="C29" s="68">
        <f t="shared" si="94"/>
        <v>0</v>
      </c>
      <c r="D29" s="68"/>
      <c r="E29" s="68"/>
      <c r="F29" s="68"/>
      <c r="G29" s="69">
        <f t="shared" si="95"/>
        <v>0</v>
      </c>
      <c r="H29" s="497">
        <f>+Bel!A29</f>
        <v>42</v>
      </c>
      <c r="I29" s="71">
        <f>+Ita!A29</f>
        <v>0</v>
      </c>
      <c r="J29" s="71">
        <f>+Pol!A29</f>
        <v>59.999999999999993</v>
      </c>
      <c r="K29" s="71">
        <f>+Rus!A29</f>
        <v>0</v>
      </c>
      <c r="L29" s="71">
        <f>+'Arg&amp;Braz'!A29</f>
        <v>0</v>
      </c>
      <c r="M29" s="71">
        <f>+Mex!A29</f>
        <v>0</v>
      </c>
      <c r="N29" s="71">
        <f>+VIE!A29</f>
        <v>0</v>
      </c>
      <c r="O29" s="71">
        <f>+SIMS!A29</f>
        <v>0</v>
      </c>
      <c r="P29" s="71"/>
      <c r="Q29" s="72">
        <f>+KSC!A29</f>
        <v>0</v>
      </c>
      <c r="R29" s="146">
        <f t="shared" si="96"/>
        <v>421.19999999999993</v>
      </c>
      <c r="S29" s="147">
        <f t="shared" si="97"/>
        <v>1170</v>
      </c>
      <c r="T29" s="148">
        <f t="shared" si="0"/>
        <v>0</v>
      </c>
      <c r="U29" s="148"/>
      <c r="V29" s="27" t="s">
        <v>99</v>
      </c>
      <c r="W29" s="34">
        <f>+Bel!C29</f>
        <v>0</v>
      </c>
      <c r="X29" s="35">
        <f>+Bel!D29</f>
        <v>0</v>
      </c>
      <c r="Y29" s="35">
        <f t="shared" si="98"/>
        <v>0</v>
      </c>
      <c r="Z29" s="65">
        <f t="shared" si="99"/>
        <v>0</v>
      </c>
      <c r="AA29" s="34">
        <f>+Ita!C29</f>
        <v>0</v>
      </c>
      <c r="AB29" s="35">
        <f>+Ita!D29</f>
        <v>0</v>
      </c>
      <c r="AC29" s="35">
        <f t="shared" si="100"/>
        <v>0</v>
      </c>
      <c r="AD29" s="65">
        <f t="shared" si="101"/>
        <v>0</v>
      </c>
      <c r="AE29" s="52">
        <f>+Pol!C29</f>
        <v>0</v>
      </c>
      <c r="AF29" s="53">
        <f>+Pol!D29</f>
        <v>0</v>
      </c>
      <c r="AG29" s="35">
        <f t="shared" si="102"/>
        <v>0</v>
      </c>
      <c r="AH29" s="65">
        <f t="shared" si="103"/>
        <v>0</v>
      </c>
      <c r="AI29" s="166">
        <f>+Mex!C29</f>
        <v>0</v>
      </c>
      <c r="AJ29" s="167">
        <f>+Mex!D29</f>
        <v>0</v>
      </c>
      <c r="AK29" s="31">
        <f t="shared" si="1"/>
        <v>0</v>
      </c>
      <c r="AL29" s="43">
        <f t="shared" si="2"/>
        <v>0</v>
      </c>
      <c r="AM29" s="279">
        <f>+SIMS!C29</f>
        <v>0</v>
      </c>
      <c r="AN29" s="277">
        <f>+SIMS!D29</f>
        <v>0</v>
      </c>
      <c r="AO29" s="274">
        <f t="shared" si="3"/>
        <v>0</v>
      </c>
      <c r="AP29" s="272">
        <f t="shared" si="104"/>
        <v>0</v>
      </c>
      <c r="AQ29" s="279">
        <f>+KSC!G29</f>
        <v>0</v>
      </c>
      <c r="AR29" s="277">
        <f>+KSC!H29</f>
        <v>0</v>
      </c>
      <c r="AS29" s="274">
        <f t="shared" si="4"/>
        <v>0</v>
      </c>
      <c r="AT29" s="272">
        <f t="shared" si="105"/>
        <v>0</v>
      </c>
      <c r="AU29" s="279">
        <f>+SIMS!G29</f>
        <v>0</v>
      </c>
      <c r="AV29" s="277">
        <f>+SIMS!H29</f>
        <v>0</v>
      </c>
      <c r="AW29" s="274">
        <f t="shared" si="165"/>
        <v>0</v>
      </c>
      <c r="AX29" s="272">
        <f t="shared" si="106"/>
        <v>0</v>
      </c>
      <c r="AY29" s="34">
        <f>+Bel!G29</f>
        <v>124.8</v>
      </c>
      <c r="AZ29" s="315">
        <f>+Bel!H29</f>
        <v>124.8</v>
      </c>
      <c r="BA29" s="35">
        <f>+Bel!I29</f>
        <v>124.8</v>
      </c>
      <c r="BB29" s="35">
        <f t="shared" si="107"/>
        <v>374.4</v>
      </c>
      <c r="BC29" s="65">
        <f t="shared" si="108"/>
        <v>24</v>
      </c>
      <c r="BD29" s="34">
        <f>+Ita!G29</f>
        <v>0</v>
      </c>
      <c r="BE29" s="315">
        <f>+Ita!H29</f>
        <v>0</v>
      </c>
      <c r="BF29" s="35">
        <f>+Ita!I29</f>
        <v>0</v>
      </c>
      <c r="BG29" s="35">
        <f t="shared" si="5"/>
        <v>0</v>
      </c>
      <c r="BH29" s="65">
        <f t="shared" si="109"/>
        <v>0</v>
      </c>
      <c r="BI29" s="34">
        <f>+Ita!AX29</f>
        <v>0</v>
      </c>
      <c r="BJ29" s="315">
        <f>+Ita!AY29</f>
        <v>0</v>
      </c>
      <c r="BK29" s="35">
        <f>+Ita!AZ29</f>
        <v>0</v>
      </c>
      <c r="BL29" s="35">
        <f t="shared" si="6"/>
        <v>0</v>
      </c>
      <c r="BM29" s="65">
        <f t="shared" si="110"/>
        <v>0</v>
      </c>
      <c r="BN29" s="34">
        <f>+Pol!G29</f>
        <v>265.2</v>
      </c>
      <c r="BO29" s="315">
        <f>+Pol!H29</f>
        <v>265.2</v>
      </c>
      <c r="BP29" s="35">
        <f>+Pol!I29</f>
        <v>265.2</v>
      </c>
      <c r="BQ29" s="35">
        <f t="shared" si="7"/>
        <v>795.59999999999991</v>
      </c>
      <c r="BR29" s="65">
        <f t="shared" si="111"/>
        <v>50.999999999999993</v>
      </c>
      <c r="BS29" s="39">
        <f>+Mex!G29</f>
        <v>0</v>
      </c>
      <c r="BT29" s="314">
        <f>+Mex!H29</f>
        <v>0</v>
      </c>
      <c r="BU29" s="40">
        <f>+Mex!I29</f>
        <v>0</v>
      </c>
      <c r="BV29" s="40">
        <f t="shared" si="112"/>
        <v>0</v>
      </c>
      <c r="BW29" s="41">
        <f t="shared" si="113"/>
        <v>0</v>
      </c>
      <c r="BX29" s="34">
        <f>+VIE!C29</f>
        <v>0</v>
      </c>
      <c r="BY29" s="315">
        <f>+VIE!D29</f>
        <v>0</v>
      </c>
      <c r="BZ29" s="40">
        <f t="shared" si="8"/>
        <v>0</v>
      </c>
      <c r="CA29" s="41">
        <f t="shared" si="114"/>
        <v>0</v>
      </c>
      <c r="CB29" s="34">
        <f>+SIMS!AC29</f>
        <v>0</v>
      </c>
      <c r="CC29" s="315">
        <f>+SIMS!AD29</f>
        <v>0</v>
      </c>
      <c r="CD29" s="35">
        <f>+SIMS!AE29</f>
        <v>0</v>
      </c>
      <c r="CE29" s="40">
        <f t="shared" si="9"/>
        <v>0</v>
      </c>
      <c r="CF29" s="41">
        <f t="shared" si="115"/>
        <v>0</v>
      </c>
      <c r="CG29" s="34">
        <f>+Bel!L29</f>
        <v>0</v>
      </c>
      <c r="CH29" s="35">
        <f>+Bel!M29</f>
        <v>0</v>
      </c>
      <c r="CI29" s="35">
        <f t="shared" si="10"/>
        <v>0</v>
      </c>
      <c r="CJ29" s="65">
        <f t="shared" si="11"/>
        <v>0</v>
      </c>
      <c r="CK29" s="34">
        <f>+Ita!L29</f>
        <v>0</v>
      </c>
      <c r="CL29" s="35">
        <f>+Ita!M29</f>
        <v>0</v>
      </c>
      <c r="CM29" s="35">
        <f t="shared" si="12"/>
        <v>0</v>
      </c>
      <c r="CN29" s="65">
        <f t="shared" si="13"/>
        <v>0</v>
      </c>
      <c r="CO29" s="39">
        <f>+Mex!L29</f>
        <v>0</v>
      </c>
      <c r="CP29" s="40">
        <f>+Mex!M29</f>
        <v>0</v>
      </c>
      <c r="CQ29" s="40">
        <f t="shared" si="14"/>
        <v>0</v>
      </c>
      <c r="CR29" s="41">
        <f t="shared" si="15"/>
        <v>0</v>
      </c>
      <c r="CS29" s="39">
        <f>+SIMS!Y29</f>
        <v>0</v>
      </c>
      <c r="CT29" s="40">
        <f>+SIMS!Z29</f>
        <v>0</v>
      </c>
      <c r="CU29" s="40">
        <f t="shared" si="16"/>
        <v>0</v>
      </c>
      <c r="CV29" s="41">
        <f t="shared" si="116"/>
        <v>0</v>
      </c>
      <c r="CW29" s="39">
        <f>+VIE!M29</f>
        <v>0</v>
      </c>
      <c r="CX29" s="40">
        <f>+VIE!N29</f>
        <v>0</v>
      </c>
      <c r="CY29" s="40">
        <f t="shared" si="17"/>
        <v>0</v>
      </c>
      <c r="CZ29" s="43">
        <f t="shared" si="117"/>
        <v>0</v>
      </c>
      <c r="DA29" s="34">
        <f>+Ita!BC29</f>
        <v>0</v>
      </c>
      <c r="DB29" s="35">
        <f t="shared" si="118"/>
        <v>0</v>
      </c>
      <c r="DC29" s="65">
        <f t="shared" si="18"/>
        <v>0</v>
      </c>
      <c r="DD29" s="34">
        <f>+Bel!P29</f>
        <v>0</v>
      </c>
      <c r="DE29" s="35">
        <f t="shared" si="119"/>
        <v>0</v>
      </c>
      <c r="DF29" s="65">
        <f t="shared" si="19"/>
        <v>0</v>
      </c>
      <c r="DG29" s="34">
        <f>+Ita!P29</f>
        <v>0</v>
      </c>
      <c r="DH29" s="35">
        <f t="shared" si="120"/>
        <v>0</v>
      </c>
      <c r="DI29" s="65">
        <f t="shared" si="20"/>
        <v>0</v>
      </c>
      <c r="DJ29" s="34">
        <f>+Pol!L29</f>
        <v>46.8</v>
      </c>
      <c r="DK29" s="35">
        <f t="shared" si="121"/>
        <v>46.8</v>
      </c>
      <c r="DL29" s="65">
        <f t="shared" si="21"/>
        <v>3</v>
      </c>
      <c r="DM29" s="362">
        <f>+Rus!C29</f>
        <v>0</v>
      </c>
      <c r="DN29" s="363">
        <f t="shared" si="22"/>
        <v>0</v>
      </c>
      <c r="DO29" s="364">
        <f t="shared" si="23"/>
        <v>0</v>
      </c>
      <c r="DP29" s="34">
        <f>+Bel!S29</f>
        <v>0</v>
      </c>
      <c r="DQ29" s="35">
        <f>+Bel!T29</f>
        <v>0</v>
      </c>
      <c r="DR29" s="35">
        <f>+Bel!U29</f>
        <v>0</v>
      </c>
      <c r="DS29" s="35">
        <f>+Bel!V29</f>
        <v>0</v>
      </c>
      <c r="DT29" s="35">
        <f t="shared" si="24"/>
        <v>0</v>
      </c>
      <c r="DU29" s="65">
        <f t="shared" si="25"/>
        <v>0</v>
      </c>
      <c r="DV29" s="34">
        <f>+Ita!S29</f>
        <v>0</v>
      </c>
      <c r="DW29" s="35">
        <f>+Ita!T29</f>
        <v>0</v>
      </c>
      <c r="DX29" s="35">
        <f>+Ita!U29</f>
        <v>0</v>
      </c>
      <c r="DY29" s="35">
        <f>+Ita!V29</f>
        <v>0</v>
      </c>
      <c r="DZ29" s="35">
        <f t="shared" si="26"/>
        <v>0</v>
      </c>
      <c r="EA29" s="65">
        <f t="shared" si="27"/>
        <v>0</v>
      </c>
      <c r="EB29" s="34">
        <f>+Pol!O29</f>
        <v>0</v>
      </c>
      <c r="EC29" s="35">
        <f>+Pol!P29</f>
        <v>0</v>
      </c>
      <c r="ED29" s="35">
        <f>+Pol!Q29</f>
        <v>0</v>
      </c>
      <c r="EE29" s="35">
        <f>+Pol!R29</f>
        <v>0</v>
      </c>
      <c r="EF29" s="35">
        <f t="shared" si="28"/>
        <v>0</v>
      </c>
      <c r="EG29" s="65">
        <f t="shared" si="29"/>
        <v>0</v>
      </c>
      <c r="EH29" s="34">
        <f>+Rus!J29</f>
        <v>0</v>
      </c>
      <c r="EI29" s="35">
        <f>+Rus!K29</f>
        <v>0</v>
      </c>
      <c r="EJ29" s="35">
        <f>+Rus!L29</f>
        <v>0</v>
      </c>
      <c r="EK29" s="35">
        <f>+Rus!M29</f>
        <v>0</v>
      </c>
      <c r="EL29" s="35">
        <f t="shared" si="122"/>
        <v>0</v>
      </c>
      <c r="EM29" s="65">
        <f t="shared" si="30"/>
        <v>0</v>
      </c>
      <c r="EN29" s="34">
        <f>+Mex!AE29</f>
        <v>0</v>
      </c>
      <c r="EO29" s="35">
        <f>+Mex!AF29</f>
        <v>0</v>
      </c>
      <c r="EP29" s="35">
        <f>+Mex!AG29</f>
        <v>0</v>
      </c>
      <c r="EQ29" s="35">
        <f>+Mex!AH29</f>
        <v>0</v>
      </c>
      <c r="ER29" s="35">
        <f t="shared" si="123"/>
        <v>0</v>
      </c>
      <c r="ES29" s="65">
        <f t="shared" si="31"/>
        <v>0</v>
      </c>
      <c r="ET29" s="32">
        <f>+VIE!G29</f>
        <v>0</v>
      </c>
      <c r="EU29" s="33">
        <f>+VIE!H29</f>
        <v>0</v>
      </c>
      <c r="EV29" s="33">
        <f>+VIE!I29</f>
        <v>0</v>
      </c>
      <c r="EW29" s="33">
        <f>+VIE!J29</f>
        <v>0</v>
      </c>
      <c r="EX29" s="33">
        <f t="shared" si="32"/>
        <v>0</v>
      </c>
      <c r="EY29" s="44">
        <f t="shared" si="124"/>
        <v>0</v>
      </c>
      <c r="EZ29" s="34">
        <f>+Bel!Y29</f>
        <v>46.8</v>
      </c>
      <c r="FA29" s="35">
        <f>+Bel!Z29</f>
        <v>46.8</v>
      </c>
      <c r="FB29" s="35">
        <f t="shared" si="33"/>
        <v>93.6</v>
      </c>
      <c r="FC29" s="65">
        <f t="shared" si="34"/>
        <v>6</v>
      </c>
      <c r="FD29" s="34">
        <f>+Ita!Y29</f>
        <v>0</v>
      </c>
      <c r="FE29" s="35">
        <f>+Ita!Z29</f>
        <v>0</v>
      </c>
      <c r="FF29" s="35">
        <f t="shared" si="35"/>
        <v>0</v>
      </c>
      <c r="FG29" s="65">
        <f t="shared" si="36"/>
        <v>0</v>
      </c>
      <c r="FH29" s="34">
        <f>+Pol!U29</f>
        <v>46.8</v>
      </c>
      <c r="FI29" s="35">
        <f>+Pol!V29</f>
        <v>46.8</v>
      </c>
      <c r="FJ29" s="35">
        <f t="shared" si="37"/>
        <v>93.6</v>
      </c>
      <c r="FK29" s="65">
        <f t="shared" si="38"/>
        <v>6</v>
      </c>
      <c r="FL29" s="39">
        <f>+Rus!F29</f>
        <v>0</v>
      </c>
      <c r="FM29" s="40">
        <f>+Rus!G29</f>
        <v>0</v>
      </c>
      <c r="FN29" s="40">
        <f t="shared" si="39"/>
        <v>0</v>
      </c>
      <c r="FO29" s="41">
        <f t="shared" si="40"/>
        <v>0</v>
      </c>
      <c r="FP29" s="39">
        <f>+SIMS!O29</f>
        <v>0</v>
      </c>
      <c r="FQ29" s="40">
        <f>+SIMS!P29</f>
        <v>0</v>
      </c>
      <c r="FR29" s="40">
        <f>SUM(FP29:FQ29)</f>
        <v>0</v>
      </c>
      <c r="FS29" s="41">
        <f t="shared" si="125"/>
        <v>0</v>
      </c>
      <c r="FT29" s="34">
        <f>+Bel!AC29</f>
        <v>46.8</v>
      </c>
      <c r="FU29" s="35">
        <f>+Bel!AD29</f>
        <v>46.8</v>
      </c>
      <c r="FV29" s="35">
        <f>+Bel!AE29</f>
        <v>46.8</v>
      </c>
      <c r="FW29" s="35">
        <f>+Bel!AF29</f>
        <v>46.8</v>
      </c>
      <c r="FX29" s="35">
        <f t="shared" si="42"/>
        <v>187.2</v>
      </c>
      <c r="FY29" s="65">
        <f t="shared" si="176"/>
        <v>12</v>
      </c>
      <c r="FZ29" s="34">
        <f>+Ita!AC29</f>
        <v>0</v>
      </c>
      <c r="GA29" s="35">
        <f>+Ita!AD29</f>
        <v>0</v>
      </c>
      <c r="GB29" s="35">
        <f>+Ita!AE29</f>
        <v>0</v>
      </c>
      <c r="GC29" s="35">
        <f>+Ita!AF29</f>
        <v>0</v>
      </c>
      <c r="GD29" s="35">
        <f t="shared" si="44"/>
        <v>0</v>
      </c>
      <c r="GE29" s="65">
        <f t="shared" si="177"/>
        <v>0</v>
      </c>
      <c r="GF29" s="34">
        <f>+Pol!Y29</f>
        <v>0</v>
      </c>
      <c r="GG29" s="35">
        <f>+Pol!Z29</f>
        <v>0</v>
      </c>
      <c r="GH29" s="35">
        <f>+Pol!AA29</f>
        <v>0</v>
      </c>
      <c r="GI29" s="35">
        <f>+Pol!AB29</f>
        <v>0</v>
      </c>
      <c r="GJ29" s="35">
        <f t="shared" si="46"/>
        <v>0</v>
      </c>
      <c r="GK29" s="65">
        <f t="shared" si="178"/>
        <v>0</v>
      </c>
      <c r="GL29" s="39">
        <f>+SIMS!S29</f>
        <v>0</v>
      </c>
      <c r="GM29" s="40">
        <f>+SIMS!T29</f>
        <v>0</v>
      </c>
      <c r="GN29" s="40">
        <f>+SIMS!U29</f>
        <v>0</v>
      </c>
      <c r="GO29" s="40">
        <f>+SIMS!V29</f>
        <v>0</v>
      </c>
      <c r="GP29" s="31">
        <f t="shared" si="48"/>
        <v>0</v>
      </c>
      <c r="GQ29" s="43">
        <f t="shared" si="126"/>
        <v>0</v>
      </c>
      <c r="GR29" s="279">
        <f>+KSC!C29</f>
        <v>0</v>
      </c>
      <c r="GS29" s="277">
        <f>+KSC!D29</f>
        <v>0</v>
      </c>
      <c r="GT29" s="274">
        <f t="shared" si="49"/>
        <v>0</v>
      </c>
      <c r="GU29" s="272">
        <f t="shared" si="127"/>
        <v>0</v>
      </c>
      <c r="GV29" s="34">
        <f>+Bel!AI29</f>
        <v>0</v>
      </c>
      <c r="GW29" s="35">
        <f t="shared" si="167"/>
        <v>0</v>
      </c>
      <c r="GX29" s="65">
        <f t="shared" si="50"/>
        <v>0</v>
      </c>
      <c r="GY29" s="34">
        <f>+Ita!AI29</f>
        <v>0</v>
      </c>
      <c r="GZ29" s="35">
        <f t="shared" si="179"/>
        <v>0</v>
      </c>
      <c r="HA29" s="65">
        <f t="shared" si="51"/>
        <v>0</v>
      </c>
      <c r="HB29" s="34">
        <f>+Ita!BF29</f>
        <v>0</v>
      </c>
      <c r="HC29" s="35">
        <f t="shared" si="180"/>
        <v>0</v>
      </c>
      <c r="HD29" s="65">
        <f t="shared" si="52"/>
        <v>0</v>
      </c>
      <c r="HE29" s="34">
        <f>+Pol!AE29</f>
        <v>0</v>
      </c>
      <c r="HF29" s="35">
        <f t="shared" si="168"/>
        <v>0</v>
      </c>
      <c r="HG29" s="65">
        <f t="shared" si="53"/>
        <v>0</v>
      </c>
      <c r="HH29" s="62">
        <f>+Mex!P29</f>
        <v>0</v>
      </c>
      <c r="HI29" s="31">
        <f t="shared" si="169"/>
        <v>0</v>
      </c>
      <c r="HJ29" s="65">
        <f t="shared" si="54"/>
        <v>0</v>
      </c>
      <c r="HK29" s="404">
        <f>+SIMS!K29</f>
        <v>0</v>
      </c>
      <c r="HL29" s="405">
        <f>+SIMS!L29</f>
        <v>0</v>
      </c>
      <c r="HM29" s="405">
        <f t="shared" si="166"/>
        <v>0</v>
      </c>
      <c r="HN29" s="406">
        <f t="shared" si="133"/>
        <v>0</v>
      </c>
      <c r="HO29" s="475">
        <f>+Bel!AL29</f>
        <v>0</v>
      </c>
      <c r="HP29" s="476">
        <f>+Bel!AM29</f>
        <v>0</v>
      </c>
      <c r="HQ29" s="476">
        <f t="shared" si="134"/>
        <v>0</v>
      </c>
      <c r="HR29" s="477">
        <f t="shared" si="55"/>
        <v>0</v>
      </c>
      <c r="HS29" s="475">
        <f>+Ita!AL29</f>
        <v>0</v>
      </c>
      <c r="HT29" s="476">
        <f>+Ita!AM29</f>
        <v>0</v>
      </c>
      <c r="HU29" s="476">
        <f t="shared" si="56"/>
        <v>0</v>
      </c>
      <c r="HV29" s="477">
        <f t="shared" si="57"/>
        <v>0</v>
      </c>
      <c r="HW29" s="39">
        <f>+Mex!S29</f>
        <v>0</v>
      </c>
      <c r="HX29" s="40">
        <f>+Mex!T29</f>
        <v>0</v>
      </c>
      <c r="HY29" s="40">
        <f t="shared" si="58"/>
        <v>0</v>
      </c>
      <c r="HZ29" s="41">
        <f t="shared" si="59"/>
        <v>0</v>
      </c>
      <c r="IA29" s="463">
        <f>+'Arg&amp;Braz'!C29</f>
        <v>0</v>
      </c>
      <c r="IB29" s="464">
        <f>+'Arg&amp;Braz'!D29</f>
        <v>0</v>
      </c>
      <c r="IC29" s="464">
        <f t="shared" si="60"/>
        <v>0</v>
      </c>
      <c r="ID29" s="465">
        <f t="shared" si="61"/>
        <v>0</v>
      </c>
      <c r="IE29" s="475">
        <f>+'Arg&amp;Braz'!Y29</f>
        <v>0</v>
      </c>
      <c r="IF29" s="476">
        <f>+'Arg&amp;Braz'!Z29</f>
        <v>0</v>
      </c>
      <c r="IG29" s="476">
        <f t="shared" si="62"/>
        <v>0</v>
      </c>
      <c r="IH29" s="477">
        <f t="shared" si="63"/>
        <v>0</v>
      </c>
      <c r="II29" s="475">
        <f>+Bel!AP29</f>
        <v>0</v>
      </c>
      <c r="IJ29" s="476">
        <f>+Bel!AQ29</f>
        <v>0</v>
      </c>
      <c r="IK29" s="476">
        <f t="shared" si="64"/>
        <v>0</v>
      </c>
      <c r="IL29" s="477">
        <f t="shared" si="65"/>
        <v>0</v>
      </c>
      <c r="IM29" s="475">
        <f>+Ita!AP29</f>
        <v>0</v>
      </c>
      <c r="IN29" s="476">
        <f>+Ita!AQ29</f>
        <v>0</v>
      </c>
      <c r="IO29" s="476">
        <f t="shared" si="66"/>
        <v>0</v>
      </c>
      <c r="IP29" s="477">
        <f t="shared" si="67"/>
        <v>0</v>
      </c>
      <c r="IQ29" s="39">
        <f>+Mex!W29</f>
        <v>0</v>
      </c>
      <c r="IR29" s="40">
        <f>+Mex!X29</f>
        <v>0</v>
      </c>
      <c r="IS29" s="40">
        <f t="shared" si="68"/>
        <v>0</v>
      </c>
      <c r="IT29" s="41">
        <f t="shared" si="69"/>
        <v>0</v>
      </c>
      <c r="IU29" s="463">
        <f>+'Arg&amp;Braz'!G29</f>
        <v>0</v>
      </c>
      <c r="IV29" s="464">
        <f>+'Arg&amp;Braz'!H29</f>
        <v>0</v>
      </c>
      <c r="IW29" s="464">
        <f t="shared" si="70"/>
        <v>0</v>
      </c>
      <c r="IX29" s="465">
        <f t="shared" si="71"/>
        <v>0</v>
      </c>
      <c r="IY29" s="475">
        <f>+'Arg&amp;Braz'!AC29</f>
        <v>0</v>
      </c>
      <c r="IZ29" s="476">
        <f>+'Arg&amp;Braz'!AD29</f>
        <v>0</v>
      </c>
      <c r="JA29" s="476">
        <f t="shared" si="72"/>
        <v>0</v>
      </c>
      <c r="JB29" s="477">
        <f t="shared" si="163"/>
        <v>0</v>
      </c>
      <c r="JC29" s="475">
        <f>+Bel!AT29</f>
        <v>0</v>
      </c>
      <c r="JD29" s="476">
        <f>+Bel!AU29</f>
        <v>0</v>
      </c>
      <c r="JE29" s="476">
        <f t="shared" si="73"/>
        <v>0</v>
      </c>
      <c r="JF29" s="477">
        <f t="shared" si="74"/>
        <v>0</v>
      </c>
      <c r="JG29" s="475">
        <f>+Ita!AT29</f>
        <v>0</v>
      </c>
      <c r="JH29" s="476">
        <f>+Ita!AU29</f>
        <v>0</v>
      </c>
      <c r="JI29" s="476">
        <f t="shared" si="75"/>
        <v>0</v>
      </c>
      <c r="JJ29" s="477">
        <f t="shared" si="76"/>
        <v>0</v>
      </c>
      <c r="JK29" s="39">
        <f>+Mex!AA29</f>
        <v>0</v>
      </c>
      <c r="JL29" s="40">
        <f>+Mex!AB29</f>
        <v>0</v>
      </c>
      <c r="JM29" s="40">
        <f t="shared" si="77"/>
        <v>0</v>
      </c>
      <c r="JN29" s="41">
        <f t="shared" si="78"/>
        <v>0</v>
      </c>
      <c r="JO29" s="463">
        <f>+'Arg&amp;Braz'!K29</f>
        <v>0</v>
      </c>
      <c r="JP29" s="464">
        <f>+'Arg&amp;Braz'!L29</f>
        <v>0</v>
      </c>
      <c r="JQ29" s="464">
        <f t="shared" si="79"/>
        <v>0</v>
      </c>
      <c r="JR29" s="465">
        <f t="shared" si="80"/>
        <v>0</v>
      </c>
      <c r="JS29" s="475">
        <f>+'Arg&amp;Braz'!AG29</f>
        <v>0</v>
      </c>
      <c r="JT29" s="476">
        <f>+'Arg&amp;Braz'!AH29</f>
        <v>0</v>
      </c>
      <c r="JU29" s="476">
        <f t="shared" si="81"/>
        <v>0</v>
      </c>
      <c r="JV29" s="477">
        <f t="shared" si="164"/>
        <v>0</v>
      </c>
      <c r="JW29" s="279">
        <f>+KSC!K29</f>
        <v>0</v>
      </c>
      <c r="JX29" s="277">
        <f>+KSC!L29</f>
        <v>0</v>
      </c>
      <c r="JY29" s="274">
        <f t="shared" si="82"/>
        <v>0</v>
      </c>
      <c r="JZ29" s="272">
        <f t="shared" si="135"/>
        <v>0</v>
      </c>
      <c r="KA29" s="39">
        <f>+Rus!P29</f>
        <v>0</v>
      </c>
      <c r="KB29" s="314">
        <f>+Rus!Q29</f>
        <v>0</v>
      </c>
      <c r="KC29" s="40">
        <f>+Rus!R29</f>
        <v>0</v>
      </c>
      <c r="KD29" s="40">
        <f t="shared" si="83"/>
        <v>0</v>
      </c>
      <c r="KE29" s="41">
        <f t="shared" si="84"/>
        <v>0</v>
      </c>
      <c r="KF29" s="34">
        <f>+Bel!AX29</f>
        <v>0</v>
      </c>
      <c r="KG29" s="35">
        <f t="shared" si="170"/>
        <v>0</v>
      </c>
      <c r="KH29" s="65">
        <f t="shared" si="85"/>
        <v>0</v>
      </c>
      <c r="KI29" s="34">
        <f>+Ita!BI29</f>
        <v>0</v>
      </c>
      <c r="KJ29" s="35">
        <f t="shared" si="171"/>
        <v>0</v>
      </c>
      <c r="KK29" s="65">
        <f t="shared" si="86"/>
        <v>0</v>
      </c>
      <c r="KL29" s="34">
        <f>+Pol!AH29</f>
        <v>0</v>
      </c>
      <c r="KM29" s="35">
        <f t="shared" si="172"/>
        <v>0</v>
      </c>
      <c r="KN29" s="65">
        <f t="shared" si="87"/>
        <v>0</v>
      </c>
      <c r="KO29" s="34">
        <f>+Mex!AK29</f>
        <v>0</v>
      </c>
      <c r="KP29" s="35">
        <f t="shared" si="173"/>
        <v>0</v>
      </c>
      <c r="KQ29" s="65">
        <f t="shared" si="88"/>
        <v>0</v>
      </c>
      <c r="KR29" s="34">
        <f>+'Arg&amp;Braz'!AK29</f>
        <v>0</v>
      </c>
      <c r="KS29" s="35">
        <f t="shared" si="174"/>
        <v>0</v>
      </c>
      <c r="KT29" s="65">
        <f t="shared" si="89"/>
        <v>0</v>
      </c>
      <c r="KU29" s="34">
        <f>+Ita!BL29</f>
        <v>0</v>
      </c>
      <c r="KV29" s="315">
        <f>+Ita!BM29</f>
        <v>0</v>
      </c>
      <c r="KW29" s="35">
        <f>+Ita!BN29</f>
        <v>0</v>
      </c>
      <c r="KX29" s="35">
        <f t="shared" si="141"/>
        <v>0</v>
      </c>
      <c r="KY29" s="65">
        <f t="shared" si="142"/>
        <v>0</v>
      </c>
      <c r="KZ29" s="34">
        <f>+Mex!AN29</f>
        <v>0</v>
      </c>
      <c r="LA29" s="315">
        <f>+Mex!AO29</f>
        <v>0</v>
      </c>
      <c r="LB29" s="35">
        <f>+Mex!AP29</f>
        <v>0</v>
      </c>
      <c r="LC29" s="35">
        <f>SUM(KZ29:LB29)</f>
        <v>0</v>
      </c>
      <c r="LD29" s="65">
        <f t="shared" si="144"/>
        <v>0</v>
      </c>
      <c r="LE29" s="34">
        <f>+'Arg&amp;Braz'!O29</f>
        <v>0</v>
      </c>
      <c r="LF29" s="315">
        <f>+'Arg&amp;Braz'!P29</f>
        <v>0</v>
      </c>
      <c r="LG29" s="35">
        <f>+'Arg&amp;Braz'!Q29</f>
        <v>0</v>
      </c>
      <c r="LH29" s="35">
        <f>SUM(LE29:LG29)</f>
        <v>0</v>
      </c>
      <c r="LI29" s="65">
        <f t="shared" si="146"/>
        <v>0</v>
      </c>
      <c r="LJ29" s="34">
        <f>+'Arg&amp;Braz'!AN29</f>
        <v>0</v>
      </c>
      <c r="LK29" s="315">
        <f>+'Arg&amp;Braz'!AO29</f>
        <v>0</v>
      </c>
      <c r="LL29" s="35">
        <f>+'Arg&amp;Braz'!AP29</f>
        <v>0</v>
      </c>
      <c r="LM29" s="35">
        <f t="shared" si="147"/>
        <v>0</v>
      </c>
      <c r="LN29" s="65">
        <f t="shared" si="148"/>
        <v>0</v>
      </c>
      <c r="LO29" s="34">
        <f>+Bel!BA29</f>
        <v>0</v>
      </c>
      <c r="LP29" s="315">
        <f>+Bel!BB29</f>
        <v>0</v>
      </c>
      <c r="LQ29" s="35">
        <f>+Bel!BC29</f>
        <v>0</v>
      </c>
      <c r="LR29" s="35">
        <f t="shared" si="149"/>
        <v>0</v>
      </c>
      <c r="LS29" s="65">
        <f t="shared" si="150"/>
        <v>0</v>
      </c>
      <c r="LT29" s="34">
        <f>+Ita!BQ29</f>
        <v>0</v>
      </c>
      <c r="LU29" s="315">
        <f>+Ita!BR29</f>
        <v>0</v>
      </c>
      <c r="LV29" s="35">
        <f>+Ita!BS29</f>
        <v>0</v>
      </c>
      <c r="LW29" s="35">
        <f t="shared" si="151"/>
        <v>0</v>
      </c>
      <c r="LX29" s="65">
        <f t="shared" si="152"/>
        <v>0</v>
      </c>
      <c r="LY29" s="34">
        <f>+Ita!BV29</f>
        <v>0</v>
      </c>
      <c r="LZ29" s="315">
        <f>+Ita!BW29</f>
        <v>0</v>
      </c>
      <c r="MA29" s="35">
        <f>+Ita!BX29</f>
        <v>0</v>
      </c>
      <c r="MB29" s="35">
        <f t="shared" si="153"/>
        <v>0</v>
      </c>
      <c r="MC29" s="65">
        <f t="shared" si="154"/>
        <v>0</v>
      </c>
      <c r="MD29" s="34">
        <f>+Pol!AK29</f>
        <v>0</v>
      </c>
      <c r="ME29" s="315">
        <f>+Pol!AL29</f>
        <v>0</v>
      </c>
      <c r="MF29" s="35">
        <f>+Pol!AM29</f>
        <v>0</v>
      </c>
      <c r="MG29" s="35">
        <f t="shared" si="155"/>
        <v>0</v>
      </c>
      <c r="MH29" s="65">
        <f t="shared" si="156"/>
        <v>0</v>
      </c>
      <c r="MI29" s="39">
        <f>+Rus!U29</f>
        <v>0</v>
      </c>
      <c r="MJ29" s="314">
        <f>+Rus!V29</f>
        <v>0</v>
      </c>
      <c r="MK29" s="40">
        <f>+Rus!W29</f>
        <v>0</v>
      </c>
      <c r="ML29" s="40">
        <f t="shared" si="90"/>
        <v>0</v>
      </c>
      <c r="MM29" s="41">
        <f t="shared" si="91"/>
        <v>0</v>
      </c>
      <c r="MN29" s="34">
        <f>+Mex!AS29</f>
        <v>0</v>
      </c>
      <c r="MO29" s="315">
        <f>+Mex!AT29</f>
        <v>0</v>
      </c>
      <c r="MP29" s="35">
        <f>+Mex!AU29</f>
        <v>0</v>
      </c>
      <c r="MQ29" s="35">
        <f t="shared" si="157"/>
        <v>0</v>
      </c>
      <c r="MR29" s="65">
        <f t="shared" si="158"/>
        <v>0</v>
      </c>
      <c r="MS29" s="34">
        <f>+'Arg&amp;Braz'!T29</f>
        <v>0</v>
      </c>
      <c r="MT29" s="315">
        <f>+'Arg&amp;Braz'!U29</f>
        <v>0</v>
      </c>
      <c r="MU29" s="35">
        <f>+'Arg&amp;Braz'!V29</f>
        <v>0</v>
      </c>
      <c r="MV29" s="35">
        <f t="shared" si="159"/>
        <v>0</v>
      </c>
      <c r="MW29" s="65">
        <f t="shared" si="160"/>
        <v>0</v>
      </c>
      <c r="MX29" s="34">
        <f>Bel!BF29</f>
        <v>0</v>
      </c>
      <c r="MY29" s="35">
        <f t="shared" si="161"/>
        <v>0</v>
      </c>
      <c r="MZ29" s="65">
        <f t="shared" si="92"/>
        <v>0</v>
      </c>
      <c r="NA29" s="34">
        <f>Ita!CA29</f>
        <v>0</v>
      </c>
      <c r="NB29" s="35">
        <f t="shared" si="175"/>
        <v>0</v>
      </c>
      <c r="NC29" s="65">
        <f t="shared" si="93"/>
        <v>0</v>
      </c>
    </row>
    <row r="30" spans="1:367" s="128" customFormat="1" ht="21" customHeight="1">
      <c r="A30" s="27" t="s">
        <v>100</v>
      </c>
      <c r="B30" s="67"/>
      <c r="C30" s="68">
        <f t="shared" si="94"/>
        <v>0</v>
      </c>
      <c r="D30" s="68"/>
      <c r="E30" s="68"/>
      <c r="F30" s="68"/>
      <c r="G30" s="69">
        <f t="shared" si="95"/>
        <v>0</v>
      </c>
      <c r="H30" s="73">
        <f>+Bel!A30</f>
        <v>0</v>
      </c>
      <c r="I30" s="74">
        <f>+Ita!A30</f>
        <v>54</v>
      </c>
      <c r="J30" s="74">
        <f>+Pol!A30</f>
        <v>30</v>
      </c>
      <c r="K30" s="74">
        <f>+Rus!A30</f>
        <v>0</v>
      </c>
      <c r="L30" s="74">
        <f>+'Arg&amp;Braz'!A30</f>
        <v>0</v>
      </c>
      <c r="M30" s="74">
        <f>+Mex!A30</f>
        <v>0</v>
      </c>
      <c r="N30" s="74">
        <f>+VIE!A30</f>
        <v>0</v>
      </c>
      <c r="O30" s="71">
        <f>+SIMS!A30</f>
        <v>0</v>
      </c>
      <c r="P30" s="74"/>
      <c r="Q30" s="75">
        <f>+KSC!A30</f>
        <v>0</v>
      </c>
      <c r="R30" s="146">
        <f t="shared" si="96"/>
        <v>561.59999999999991</v>
      </c>
      <c r="S30" s="147">
        <f t="shared" si="97"/>
        <v>748.8</v>
      </c>
      <c r="T30" s="148">
        <f t="shared" si="0"/>
        <v>0</v>
      </c>
      <c r="U30" s="148"/>
      <c r="V30" s="27" t="s">
        <v>100</v>
      </c>
      <c r="W30" s="34">
        <f>+Bel!C30</f>
        <v>0</v>
      </c>
      <c r="X30" s="35">
        <f>+Bel!D30</f>
        <v>0</v>
      </c>
      <c r="Y30" s="35">
        <f t="shared" si="98"/>
        <v>0</v>
      </c>
      <c r="Z30" s="65">
        <f t="shared" si="99"/>
        <v>0</v>
      </c>
      <c r="AA30" s="34">
        <f>+Ita!C30</f>
        <v>0</v>
      </c>
      <c r="AB30" s="35">
        <f>+Ita!D30</f>
        <v>0</v>
      </c>
      <c r="AC30" s="35">
        <f t="shared" si="100"/>
        <v>0</v>
      </c>
      <c r="AD30" s="65">
        <f t="shared" si="101"/>
        <v>0</v>
      </c>
      <c r="AE30" s="52">
        <f>+Pol!C30</f>
        <v>0</v>
      </c>
      <c r="AF30" s="53">
        <f>+Pol!D30</f>
        <v>0</v>
      </c>
      <c r="AG30" s="35">
        <f t="shared" si="102"/>
        <v>0</v>
      </c>
      <c r="AH30" s="65">
        <f t="shared" si="103"/>
        <v>0</v>
      </c>
      <c r="AI30" s="235">
        <f>+Mex!C30</f>
        <v>0</v>
      </c>
      <c r="AJ30" s="236">
        <f>+Mex!D30</f>
        <v>0</v>
      </c>
      <c r="AK30" s="31">
        <f t="shared" si="1"/>
        <v>0</v>
      </c>
      <c r="AL30" s="43">
        <f t="shared" si="2"/>
        <v>0</v>
      </c>
      <c r="AM30" s="279">
        <f>+SIMS!C30</f>
        <v>0</v>
      </c>
      <c r="AN30" s="277">
        <f>+SIMS!D30</f>
        <v>0</v>
      </c>
      <c r="AO30" s="277">
        <f t="shared" si="3"/>
        <v>0</v>
      </c>
      <c r="AP30" s="272">
        <f t="shared" si="104"/>
        <v>0</v>
      </c>
      <c r="AQ30" s="279">
        <f>+KSC!G30</f>
        <v>0</v>
      </c>
      <c r="AR30" s="277">
        <f>+KSC!H30</f>
        <v>0</v>
      </c>
      <c r="AS30" s="277">
        <f t="shared" si="4"/>
        <v>0</v>
      </c>
      <c r="AT30" s="272">
        <f t="shared" si="105"/>
        <v>0</v>
      </c>
      <c r="AU30" s="279">
        <f>+SIMS!G30</f>
        <v>0</v>
      </c>
      <c r="AV30" s="277">
        <f>+SIMS!H30</f>
        <v>0</v>
      </c>
      <c r="AW30" s="277">
        <f t="shared" si="165"/>
        <v>0</v>
      </c>
      <c r="AX30" s="272">
        <f t="shared" si="106"/>
        <v>0</v>
      </c>
      <c r="AY30" s="34">
        <f>+Bel!G30</f>
        <v>0</v>
      </c>
      <c r="AZ30" s="315">
        <f>+Bel!H30</f>
        <v>0</v>
      </c>
      <c r="BA30" s="35">
        <f>+Bel!I30</f>
        <v>0</v>
      </c>
      <c r="BB30" s="35">
        <f t="shared" si="107"/>
        <v>0</v>
      </c>
      <c r="BC30" s="65">
        <f t="shared" si="108"/>
        <v>0</v>
      </c>
      <c r="BD30" s="34">
        <f>+Ita!G30</f>
        <v>234</v>
      </c>
      <c r="BE30" s="315">
        <f>+Ita!H30</f>
        <v>234</v>
      </c>
      <c r="BF30" s="35">
        <f>+Ita!I30</f>
        <v>234</v>
      </c>
      <c r="BG30" s="35">
        <f t="shared" si="5"/>
        <v>702</v>
      </c>
      <c r="BH30" s="65">
        <f t="shared" si="109"/>
        <v>45</v>
      </c>
      <c r="BI30" s="34">
        <f>+Ita!AX30</f>
        <v>15.6</v>
      </c>
      <c r="BJ30" s="315">
        <f>+Ita!AY30</f>
        <v>15.6</v>
      </c>
      <c r="BK30" s="35">
        <f>+Ita!AZ30</f>
        <v>15.6</v>
      </c>
      <c r="BL30" s="35">
        <f t="shared" si="6"/>
        <v>46.8</v>
      </c>
      <c r="BM30" s="65">
        <f t="shared" si="110"/>
        <v>3</v>
      </c>
      <c r="BN30" s="34">
        <f>+Pol!G30</f>
        <v>0</v>
      </c>
      <c r="BO30" s="315">
        <f>+Pol!H30</f>
        <v>0</v>
      </c>
      <c r="BP30" s="35">
        <f>+Pol!I30</f>
        <v>0</v>
      </c>
      <c r="BQ30" s="35">
        <f t="shared" si="7"/>
        <v>0</v>
      </c>
      <c r="BR30" s="65">
        <f t="shared" si="111"/>
        <v>0</v>
      </c>
      <c r="BS30" s="39">
        <f>+Mex!G30</f>
        <v>0</v>
      </c>
      <c r="BT30" s="314">
        <f>+Mex!H30</f>
        <v>0</v>
      </c>
      <c r="BU30" s="40">
        <f>+Mex!I30</f>
        <v>0</v>
      </c>
      <c r="BV30" s="40">
        <f t="shared" si="112"/>
        <v>0</v>
      </c>
      <c r="BW30" s="41">
        <f t="shared" si="113"/>
        <v>0</v>
      </c>
      <c r="BX30" s="39">
        <f>+VIE!C30</f>
        <v>0</v>
      </c>
      <c r="BY30" s="314">
        <f>+VIE!D30</f>
        <v>0</v>
      </c>
      <c r="BZ30" s="40">
        <f t="shared" si="8"/>
        <v>0</v>
      </c>
      <c r="CA30" s="41">
        <f t="shared" si="114"/>
        <v>0</v>
      </c>
      <c r="CB30" s="39">
        <f>+SIMS!AC30</f>
        <v>0</v>
      </c>
      <c r="CC30" s="314">
        <f>+SIMS!AD30</f>
        <v>0</v>
      </c>
      <c r="CD30" s="40">
        <f>+SIMS!AE30</f>
        <v>0</v>
      </c>
      <c r="CE30" s="40">
        <f t="shared" si="9"/>
        <v>0</v>
      </c>
      <c r="CF30" s="41">
        <f t="shared" si="115"/>
        <v>0</v>
      </c>
      <c r="CG30" s="34">
        <f>+Bel!L30</f>
        <v>0</v>
      </c>
      <c r="CH30" s="35">
        <f>+Bel!M30</f>
        <v>0</v>
      </c>
      <c r="CI30" s="35">
        <f t="shared" si="10"/>
        <v>0</v>
      </c>
      <c r="CJ30" s="65">
        <f t="shared" si="11"/>
        <v>0</v>
      </c>
      <c r="CK30" s="34">
        <f>+Ita!L30</f>
        <v>0</v>
      </c>
      <c r="CL30" s="35">
        <f>+Ita!M30</f>
        <v>0</v>
      </c>
      <c r="CM30" s="35">
        <f t="shared" si="12"/>
        <v>0</v>
      </c>
      <c r="CN30" s="65">
        <f t="shared" si="13"/>
        <v>0</v>
      </c>
      <c r="CO30" s="39">
        <f>+Mex!L30</f>
        <v>0</v>
      </c>
      <c r="CP30" s="40">
        <f>+Mex!M30</f>
        <v>0</v>
      </c>
      <c r="CQ30" s="40">
        <f t="shared" si="14"/>
        <v>0</v>
      </c>
      <c r="CR30" s="41">
        <f t="shared" si="15"/>
        <v>0</v>
      </c>
      <c r="CS30" s="39">
        <f>+SIMS!Y30</f>
        <v>0</v>
      </c>
      <c r="CT30" s="40">
        <f>+SIMS!Z30</f>
        <v>0</v>
      </c>
      <c r="CU30" s="40">
        <f t="shared" si="16"/>
        <v>0</v>
      </c>
      <c r="CV30" s="41">
        <f t="shared" si="116"/>
        <v>0</v>
      </c>
      <c r="CW30" s="39">
        <f>+VIE!M30</f>
        <v>0</v>
      </c>
      <c r="CX30" s="40">
        <f>+VIE!N30</f>
        <v>0</v>
      </c>
      <c r="CY30" s="40">
        <f t="shared" si="17"/>
        <v>0</v>
      </c>
      <c r="CZ30" s="43">
        <f t="shared" si="117"/>
        <v>0</v>
      </c>
      <c r="DA30" s="34">
        <f>+Ita!BC30</f>
        <v>0</v>
      </c>
      <c r="DB30" s="35">
        <f t="shared" si="118"/>
        <v>0</v>
      </c>
      <c r="DC30" s="65">
        <f t="shared" si="18"/>
        <v>0</v>
      </c>
      <c r="DD30" s="34">
        <f>+Bel!P30</f>
        <v>0</v>
      </c>
      <c r="DE30" s="35">
        <f t="shared" si="119"/>
        <v>0</v>
      </c>
      <c r="DF30" s="65">
        <f t="shared" si="19"/>
        <v>0</v>
      </c>
      <c r="DG30" s="34">
        <f>+Ita!P30</f>
        <v>62.4</v>
      </c>
      <c r="DH30" s="35">
        <f t="shared" si="120"/>
        <v>62.4</v>
      </c>
      <c r="DI30" s="65">
        <f t="shared" si="20"/>
        <v>4</v>
      </c>
      <c r="DJ30" s="34">
        <f>+Pol!L30</f>
        <v>93.6</v>
      </c>
      <c r="DK30" s="35">
        <f t="shared" si="121"/>
        <v>93.6</v>
      </c>
      <c r="DL30" s="65">
        <f t="shared" si="21"/>
        <v>6</v>
      </c>
      <c r="DM30" s="362">
        <f>+Rus!C30</f>
        <v>0</v>
      </c>
      <c r="DN30" s="363">
        <f t="shared" si="22"/>
        <v>0</v>
      </c>
      <c r="DO30" s="364">
        <f t="shared" si="23"/>
        <v>0</v>
      </c>
      <c r="DP30" s="34">
        <f>+Bel!S30</f>
        <v>0</v>
      </c>
      <c r="DQ30" s="35">
        <f>+Bel!T30</f>
        <v>0</v>
      </c>
      <c r="DR30" s="35">
        <f>+Bel!U30</f>
        <v>0</v>
      </c>
      <c r="DS30" s="35">
        <f>+Bel!V30</f>
        <v>0</v>
      </c>
      <c r="DT30" s="35">
        <f t="shared" si="24"/>
        <v>0</v>
      </c>
      <c r="DU30" s="65">
        <f t="shared" si="25"/>
        <v>0</v>
      </c>
      <c r="DV30" s="34">
        <f>+Ita!S30</f>
        <v>0</v>
      </c>
      <c r="DW30" s="35">
        <f>+Ita!T30</f>
        <v>0</v>
      </c>
      <c r="DX30" s="35">
        <f>+Ita!U30</f>
        <v>0</v>
      </c>
      <c r="DY30" s="35">
        <f>+Ita!V30</f>
        <v>0</v>
      </c>
      <c r="DZ30" s="35">
        <f t="shared" si="26"/>
        <v>0</v>
      </c>
      <c r="EA30" s="65">
        <f t="shared" si="27"/>
        <v>0</v>
      </c>
      <c r="EB30" s="34">
        <f>+Pol!O30</f>
        <v>0</v>
      </c>
      <c r="EC30" s="35">
        <f>+Pol!P30</f>
        <v>0</v>
      </c>
      <c r="ED30" s="35">
        <f>+Pol!Q30</f>
        <v>0</v>
      </c>
      <c r="EE30" s="35">
        <f>+Pol!R30</f>
        <v>0</v>
      </c>
      <c r="EF30" s="35">
        <f t="shared" si="28"/>
        <v>0</v>
      </c>
      <c r="EG30" s="65">
        <f t="shared" si="29"/>
        <v>0</v>
      </c>
      <c r="EH30" s="32">
        <f>+Rus!J30</f>
        <v>0</v>
      </c>
      <c r="EI30" s="33">
        <f>+Rus!K30</f>
        <v>0</v>
      </c>
      <c r="EJ30" s="33">
        <f>+Rus!L30</f>
        <v>0</v>
      </c>
      <c r="EK30" s="33">
        <f>+Rus!M30</f>
        <v>0</v>
      </c>
      <c r="EL30" s="33">
        <f t="shared" si="122"/>
        <v>0</v>
      </c>
      <c r="EM30" s="44">
        <f t="shared" si="30"/>
        <v>0</v>
      </c>
      <c r="EN30" s="32">
        <f>+Mex!AE30</f>
        <v>0</v>
      </c>
      <c r="EO30" s="33">
        <f>+Mex!AF30</f>
        <v>0</v>
      </c>
      <c r="EP30" s="33">
        <f>+Mex!AG30</f>
        <v>0</v>
      </c>
      <c r="EQ30" s="33">
        <f>+Mex!AH30</f>
        <v>0</v>
      </c>
      <c r="ER30" s="33">
        <f t="shared" si="123"/>
        <v>0</v>
      </c>
      <c r="ES30" s="44">
        <f t="shared" si="31"/>
        <v>0</v>
      </c>
      <c r="ET30" s="34">
        <f>+VIE!G30</f>
        <v>0</v>
      </c>
      <c r="EU30" s="35">
        <f>+VIE!H30</f>
        <v>0</v>
      </c>
      <c r="EV30" s="35">
        <f>+VIE!I30</f>
        <v>0</v>
      </c>
      <c r="EW30" s="35">
        <f>+VIE!J30</f>
        <v>0</v>
      </c>
      <c r="EX30" s="35">
        <f t="shared" si="32"/>
        <v>0</v>
      </c>
      <c r="EY30" s="65">
        <f t="shared" si="124"/>
        <v>0</v>
      </c>
      <c r="EZ30" s="28">
        <f>+Bel!Y30</f>
        <v>0</v>
      </c>
      <c r="FA30" s="35">
        <f>+Bel!Z30</f>
        <v>0</v>
      </c>
      <c r="FB30" s="35">
        <f t="shared" si="33"/>
        <v>0</v>
      </c>
      <c r="FC30" s="65">
        <f t="shared" si="34"/>
        <v>0</v>
      </c>
      <c r="FD30" s="34">
        <f>+Ita!Y30</f>
        <v>15.6</v>
      </c>
      <c r="FE30" s="35">
        <f>+Ita!Z30</f>
        <v>15.6</v>
      </c>
      <c r="FF30" s="35">
        <f t="shared" si="35"/>
        <v>31.2</v>
      </c>
      <c r="FG30" s="65">
        <f t="shared" si="36"/>
        <v>2</v>
      </c>
      <c r="FH30" s="34">
        <f>+Pol!U30</f>
        <v>93.6</v>
      </c>
      <c r="FI30" s="35">
        <f>+Pol!V30</f>
        <v>93.6</v>
      </c>
      <c r="FJ30" s="35">
        <f t="shared" si="37"/>
        <v>187.2</v>
      </c>
      <c r="FK30" s="65">
        <f t="shared" si="38"/>
        <v>12</v>
      </c>
      <c r="FL30" s="39">
        <f>+Rus!F30</f>
        <v>0</v>
      </c>
      <c r="FM30" s="40">
        <f>+Rus!G30</f>
        <v>0</v>
      </c>
      <c r="FN30" s="40">
        <f t="shared" si="39"/>
        <v>0</v>
      </c>
      <c r="FO30" s="41">
        <f t="shared" si="40"/>
        <v>0</v>
      </c>
      <c r="FP30" s="28">
        <f>+SIMS!O30</f>
        <v>0</v>
      </c>
      <c r="FQ30" s="40">
        <f>+SIMS!P30</f>
        <v>0</v>
      </c>
      <c r="FR30" s="40">
        <f t="shared" ref="FR30:FR41" si="181">SUM(FP30:FQ30)</f>
        <v>0</v>
      </c>
      <c r="FS30" s="41">
        <f t="shared" si="125"/>
        <v>0</v>
      </c>
      <c r="FT30" s="34">
        <f>+Bel!AC30</f>
        <v>0</v>
      </c>
      <c r="FU30" s="35">
        <f>+Bel!AD30</f>
        <v>0</v>
      </c>
      <c r="FV30" s="35">
        <f>+Bel!AE30</f>
        <v>0</v>
      </c>
      <c r="FW30" s="35">
        <f>+Bel!AF30</f>
        <v>0</v>
      </c>
      <c r="FX30" s="35">
        <f t="shared" si="42"/>
        <v>0</v>
      </c>
      <c r="FY30" s="65">
        <f t="shared" si="176"/>
        <v>0</v>
      </c>
      <c r="FZ30" s="34">
        <f>+Ita!AC30</f>
        <v>0</v>
      </c>
      <c r="GA30" s="35">
        <f>+Ita!AD30</f>
        <v>0</v>
      </c>
      <c r="GB30" s="35">
        <f>+Ita!AE30</f>
        <v>0</v>
      </c>
      <c r="GC30" s="35">
        <f>+Ita!AF30</f>
        <v>0</v>
      </c>
      <c r="GD30" s="35">
        <f t="shared" si="44"/>
        <v>0</v>
      </c>
      <c r="GE30" s="65">
        <f t="shared" si="177"/>
        <v>0</v>
      </c>
      <c r="GF30" s="34">
        <f>+Pol!Y30</f>
        <v>46.8</v>
      </c>
      <c r="GG30" s="35">
        <f>+Pol!Z30</f>
        <v>46.8</v>
      </c>
      <c r="GH30" s="35">
        <f>+Pol!AA30</f>
        <v>46.8</v>
      </c>
      <c r="GI30" s="35">
        <f>+Pol!AB30</f>
        <v>46.8</v>
      </c>
      <c r="GJ30" s="35">
        <f t="shared" si="46"/>
        <v>187.2</v>
      </c>
      <c r="GK30" s="65">
        <f t="shared" si="178"/>
        <v>12</v>
      </c>
      <c r="GL30" s="39">
        <f>+SIMS!S30</f>
        <v>0</v>
      </c>
      <c r="GM30" s="40">
        <f>+SIMS!T30</f>
        <v>0</v>
      </c>
      <c r="GN30" s="40">
        <f>+SIMS!U30</f>
        <v>0</v>
      </c>
      <c r="GO30" s="40">
        <f>+SIMS!V30</f>
        <v>0</v>
      </c>
      <c r="GP30" s="31">
        <f t="shared" si="48"/>
        <v>0</v>
      </c>
      <c r="GQ30" s="43">
        <f t="shared" si="126"/>
        <v>0</v>
      </c>
      <c r="GR30" s="279">
        <f>+KSC!C30</f>
        <v>0</v>
      </c>
      <c r="GS30" s="277">
        <f>+KSC!D30</f>
        <v>0</v>
      </c>
      <c r="GT30" s="277">
        <f t="shared" si="49"/>
        <v>0</v>
      </c>
      <c r="GU30" s="272">
        <f t="shared" si="127"/>
        <v>0</v>
      </c>
      <c r="GV30" s="34">
        <f>+Bel!AI30</f>
        <v>0</v>
      </c>
      <c r="GW30" s="35">
        <f t="shared" si="167"/>
        <v>0</v>
      </c>
      <c r="GX30" s="65">
        <f>GW30/7.8/2</f>
        <v>0</v>
      </c>
      <c r="GY30" s="34">
        <f>+Ita!AI30</f>
        <v>0</v>
      </c>
      <c r="GZ30" s="35">
        <f t="shared" si="179"/>
        <v>0</v>
      </c>
      <c r="HA30" s="65">
        <f t="shared" si="51"/>
        <v>0</v>
      </c>
      <c r="HB30" s="34">
        <f>+Ita!BF30</f>
        <v>0</v>
      </c>
      <c r="HC30" s="35">
        <f t="shared" si="180"/>
        <v>0</v>
      </c>
      <c r="HD30" s="65">
        <f t="shared" si="52"/>
        <v>0</v>
      </c>
      <c r="HE30" s="34">
        <f>+Pol!AE30</f>
        <v>0</v>
      </c>
      <c r="HF30" s="35">
        <f t="shared" si="168"/>
        <v>0</v>
      </c>
      <c r="HG30" s="65">
        <f t="shared" si="53"/>
        <v>0</v>
      </c>
      <c r="HH30" s="62">
        <f>+Mex!P30</f>
        <v>0</v>
      </c>
      <c r="HI30" s="31">
        <f t="shared" si="169"/>
        <v>0</v>
      </c>
      <c r="HJ30" s="43">
        <f t="shared" si="54"/>
        <v>0</v>
      </c>
      <c r="HK30" s="411">
        <f>+SIMS!K30</f>
        <v>0</v>
      </c>
      <c r="HL30" s="409">
        <f>+SIMS!L30</f>
        <v>0</v>
      </c>
      <c r="HM30" s="409">
        <f t="shared" si="166"/>
        <v>0</v>
      </c>
      <c r="HN30" s="410">
        <f t="shared" si="133"/>
        <v>0</v>
      </c>
      <c r="HO30" s="475">
        <f>+Bel!AL30</f>
        <v>0</v>
      </c>
      <c r="HP30" s="476">
        <f>+Bel!AM30</f>
        <v>0</v>
      </c>
      <c r="HQ30" s="476">
        <f t="shared" si="134"/>
        <v>0</v>
      </c>
      <c r="HR30" s="477">
        <f t="shared" si="55"/>
        <v>0</v>
      </c>
      <c r="HS30" s="475">
        <f>+Ita!AL30</f>
        <v>0</v>
      </c>
      <c r="HT30" s="476">
        <f>+Ita!AM30</f>
        <v>0</v>
      </c>
      <c r="HU30" s="476">
        <f t="shared" si="56"/>
        <v>0</v>
      </c>
      <c r="HV30" s="477">
        <f t="shared" si="57"/>
        <v>0</v>
      </c>
      <c r="HW30" s="39">
        <f>+Mex!S30</f>
        <v>0</v>
      </c>
      <c r="HX30" s="40">
        <f>+Mex!T30</f>
        <v>0</v>
      </c>
      <c r="HY30" s="40">
        <f t="shared" si="58"/>
        <v>0</v>
      </c>
      <c r="HZ30" s="41">
        <f t="shared" si="59"/>
        <v>0</v>
      </c>
      <c r="IA30" s="463">
        <f>+'Arg&amp;Braz'!C30</f>
        <v>0</v>
      </c>
      <c r="IB30" s="464">
        <f>+'Arg&amp;Braz'!D30</f>
        <v>0</v>
      </c>
      <c r="IC30" s="464">
        <f t="shared" si="60"/>
        <v>0</v>
      </c>
      <c r="ID30" s="465">
        <f t="shared" si="61"/>
        <v>0</v>
      </c>
      <c r="IE30" s="475">
        <f>+'Arg&amp;Braz'!Y30</f>
        <v>0</v>
      </c>
      <c r="IF30" s="476">
        <f>+'Arg&amp;Braz'!Z30</f>
        <v>0</v>
      </c>
      <c r="IG30" s="470">
        <f t="shared" si="62"/>
        <v>0</v>
      </c>
      <c r="IH30" s="471">
        <f t="shared" si="63"/>
        <v>0</v>
      </c>
      <c r="II30" s="475">
        <f>+Bel!AP30</f>
        <v>0</v>
      </c>
      <c r="IJ30" s="476">
        <f>+Bel!AQ30</f>
        <v>0</v>
      </c>
      <c r="IK30" s="476">
        <f t="shared" si="64"/>
        <v>0</v>
      </c>
      <c r="IL30" s="477">
        <f t="shared" si="65"/>
        <v>0</v>
      </c>
      <c r="IM30" s="475">
        <f>+Ita!AP30</f>
        <v>0</v>
      </c>
      <c r="IN30" s="476">
        <f>+Ita!AQ30</f>
        <v>0</v>
      </c>
      <c r="IO30" s="476">
        <f t="shared" si="66"/>
        <v>0</v>
      </c>
      <c r="IP30" s="477">
        <f t="shared" si="67"/>
        <v>0</v>
      </c>
      <c r="IQ30" s="39">
        <f>+Mex!W30</f>
        <v>0</v>
      </c>
      <c r="IR30" s="40">
        <f>+Mex!X30</f>
        <v>0</v>
      </c>
      <c r="IS30" s="40">
        <f t="shared" si="68"/>
        <v>0</v>
      </c>
      <c r="IT30" s="41">
        <f t="shared" si="69"/>
        <v>0</v>
      </c>
      <c r="IU30" s="463">
        <f>+'Arg&amp;Braz'!G30</f>
        <v>0</v>
      </c>
      <c r="IV30" s="464">
        <f>+'Arg&amp;Braz'!H30</f>
        <v>0</v>
      </c>
      <c r="IW30" s="464">
        <f t="shared" si="70"/>
        <v>0</v>
      </c>
      <c r="IX30" s="465">
        <f t="shared" si="71"/>
        <v>0</v>
      </c>
      <c r="IY30" s="475">
        <f>+'Arg&amp;Braz'!AC30</f>
        <v>0</v>
      </c>
      <c r="IZ30" s="476">
        <f>+'Arg&amp;Braz'!AD30</f>
        <v>0</v>
      </c>
      <c r="JA30" s="470">
        <f t="shared" si="72"/>
        <v>0</v>
      </c>
      <c r="JB30" s="471">
        <f t="shared" si="163"/>
        <v>0</v>
      </c>
      <c r="JC30" s="475">
        <f>+Bel!AT30</f>
        <v>0</v>
      </c>
      <c r="JD30" s="476">
        <f>+Bel!AU30</f>
        <v>0</v>
      </c>
      <c r="JE30" s="476">
        <f t="shared" si="73"/>
        <v>0</v>
      </c>
      <c r="JF30" s="477">
        <f t="shared" si="74"/>
        <v>0</v>
      </c>
      <c r="JG30" s="475">
        <f>+Ita!AT30</f>
        <v>0</v>
      </c>
      <c r="JH30" s="476">
        <f>+Ita!AU30</f>
        <v>0</v>
      </c>
      <c r="JI30" s="476">
        <f t="shared" si="75"/>
        <v>0</v>
      </c>
      <c r="JJ30" s="477">
        <f t="shared" si="76"/>
        <v>0</v>
      </c>
      <c r="JK30" s="39">
        <f>+Mex!AA30</f>
        <v>0</v>
      </c>
      <c r="JL30" s="40">
        <f>+Mex!AB30</f>
        <v>0</v>
      </c>
      <c r="JM30" s="40">
        <f t="shared" si="77"/>
        <v>0</v>
      </c>
      <c r="JN30" s="41">
        <f t="shared" si="78"/>
        <v>0</v>
      </c>
      <c r="JO30" s="463">
        <f>+'Arg&amp;Braz'!K30</f>
        <v>0</v>
      </c>
      <c r="JP30" s="464">
        <f>+'Arg&amp;Braz'!L30</f>
        <v>0</v>
      </c>
      <c r="JQ30" s="464">
        <f t="shared" si="79"/>
        <v>0</v>
      </c>
      <c r="JR30" s="465">
        <f t="shared" si="80"/>
        <v>0</v>
      </c>
      <c r="JS30" s="475">
        <f>+'Arg&amp;Braz'!AG30</f>
        <v>0</v>
      </c>
      <c r="JT30" s="476">
        <f>+'Arg&amp;Braz'!AH30</f>
        <v>0</v>
      </c>
      <c r="JU30" s="470">
        <f t="shared" si="81"/>
        <v>0</v>
      </c>
      <c r="JV30" s="471">
        <f t="shared" si="164"/>
        <v>0</v>
      </c>
      <c r="JW30" s="279">
        <f>+KSC!K30</f>
        <v>0</v>
      </c>
      <c r="JX30" s="277">
        <f>+KSC!L30</f>
        <v>0</v>
      </c>
      <c r="JY30" s="277">
        <f t="shared" si="82"/>
        <v>0</v>
      </c>
      <c r="JZ30" s="272">
        <f t="shared" si="135"/>
        <v>0</v>
      </c>
      <c r="KA30" s="39">
        <f>+Rus!P30</f>
        <v>0</v>
      </c>
      <c r="KB30" s="314">
        <f>+Rus!Q30</f>
        <v>0</v>
      </c>
      <c r="KC30" s="40">
        <f>+Rus!R30</f>
        <v>0</v>
      </c>
      <c r="KD30" s="40">
        <f t="shared" si="83"/>
        <v>0</v>
      </c>
      <c r="KE30" s="41">
        <f t="shared" si="84"/>
        <v>0</v>
      </c>
      <c r="KF30" s="34">
        <f>+Bel!AX30</f>
        <v>0</v>
      </c>
      <c r="KG30" s="35">
        <f t="shared" si="170"/>
        <v>0</v>
      </c>
      <c r="KH30" s="65">
        <f>KG30/7.8/2</f>
        <v>0</v>
      </c>
      <c r="KI30" s="34">
        <f>+Ita!BI30</f>
        <v>0</v>
      </c>
      <c r="KJ30" s="35">
        <f t="shared" si="171"/>
        <v>0</v>
      </c>
      <c r="KK30" s="65">
        <f>KJ30/7.8/2</f>
        <v>0</v>
      </c>
      <c r="KL30" s="34">
        <f>+Pol!AH30</f>
        <v>0</v>
      </c>
      <c r="KM30" s="35">
        <f t="shared" si="172"/>
        <v>0</v>
      </c>
      <c r="KN30" s="65">
        <f>KM30/7.8/2</f>
        <v>0</v>
      </c>
      <c r="KO30" s="34">
        <f>+Mex!AK30</f>
        <v>0</v>
      </c>
      <c r="KP30" s="35">
        <f t="shared" si="173"/>
        <v>0</v>
      </c>
      <c r="KQ30" s="65">
        <f>KP30/7.8/2</f>
        <v>0</v>
      </c>
      <c r="KR30" s="34">
        <f>+'Arg&amp;Braz'!AK30</f>
        <v>0</v>
      </c>
      <c r="KS30" s="35">
        <f t="shared" si="174"/>
        <v>0</v>
      </c>
      <c r="KT30" s="65">
        <f>KS30/7.8/2</f>
        <v>0</v>
      </c>
      <c r="KU30" s="34">
        <f>+Ita!BL30</f>
        <v>0</v>
      </c>
      <c r="KV30" s="315">
        <f>+Ita!BM30</f>
        <v>0</v>
      </c>
      <c r="KW30" s="35">
        <f>+Ita!BN30</f>
        <v>0</v>
      </c>
      <c r="KX30" s="35">
        <f t="shared" si="141"/>
        <v>0</v>
      </c>
      <c r="KY30" s="65">
        <f t="shared" si="142"/>
        <v>0</v>
      </c>
      <c r="KZ30" s="34">
        <f>+Mex!AN30</f>
        <v>0</v>
      </c>
      <c r="LA30" s="315">
        <f>+Mex!AO30</f>
        <v>0</v>
      </c>
      <c r="LB30" s="35">
        <f>+Mex!AP30</f>
        <v>0</v>
      </c>
      <c r="LC30" s="35">
        <f t="shared" si="143"/>
        <v>0</v>
      </c>
      <c r="LD30" s="65">
        <f t="shared" si="144"/>
        <v>0</v>
      </c>
      <c r="LE30" s="34">
        <f>+'Arg&amp;Braz'!O30</f>
        <v>0</v>
      </c>
      <c r="LF30" s="315">
        <f>+'Arg&amp;Braz'!P30</f>
        <v>0</v>
      </c>
      <c r="LG30" s="35">
        <f>+'Arg&amp;Braz'!Q30</f>
        <v>0</v>
      </c>
      <c r="LH30" s="35">
        <f t="shared" si="145"/>
        <v>0</v>
      </c>
      <c r="LI30" s="65">
        <f t="shared" si="146"/>
        <v>0</v>
      </c>
      <c r="LJ30" s="34">
        <f>+'Arg&amp;Braz'!AN30</f>
        <v>0</v>
      </c>
      <c r="LK30" s="315">
        <f>+'Arg&amp;Braz'!AO30</f>
        <v>0</v>
      </c>
      <c r="LL30" s="35">
        <f>+'Arg&amp;Braz'!AP30</f>
        <v>0</v>
      </c>
      <c r="LM30" s="35">
        <f t="shared" si="147"/>
        <v>0</v>
      </c>
      <c r="LN30" s="65">
        <f t="shared" si="148"/>
        <v>0</v>
      </c>
      <c r="LO30" s="34">
        <f>+Bel!BA30</f>
        <v>0</v>
      </c>
      <c r="LP30" s="315">
        <f>+Bel!BB30</f>
        <v>0</v>
      </c>
      <c r="LQ30" s="35">
        <f>+Bel!BC30</f>
        <v>0</v>
      </c>
      <c r="LR30" s="35">
        <f t="shared" si="149"/>
        <v>0</v>
      </c>
      <c r="LS30" s="65">
        <f t="shared" si="150"/>
        <v>0</v>
      </c>
      <c r="LT30" s="34">
        <f>+Ita!BQ30</f>
        <v>0</v>
      </c>
      <c r="LU30" s="315">
        <f>+Ita!BR30</f>
        <v>0</v>
      </c>
      <c r="LV30" s="35">
        <f>+Ita!BS30</f>
        <v>0</v>
      </c>
      <c r="LW30" s="35">
        <f t="shared" si="151"/>
        <v>0</v>
      </c>
      <c r="LX30" s="65">
        <f t="shared" si="152"/>
        <v>0</v>
      </c>
      <c r="LY30" s="34">
        <f>+Ita!BV30</f>
        <v>0</v>
      </c>
      <c r="LZ30" s="315">
        <f>+Ita!BW30</f>
        <v>0</v>
      </c>
      <c r="MA30" s="35">
        <f>+Ita!BX30</f>
        <v>0</v>
      </c>
      <c r="MB30" s="35">
        <f t="shared" si="153"/>
        <v>0</v>
      </c>
      <c r="MC30" s="65">
        <f t="shared" si="154"/>
        <v>0</v>
      </c>
      <c r="MD30" s="34">
        <f>+Pol!AK30</f>
        <v>0</v>
      </c>
      <c r="ME30" s="315">
        <f>+Pol!AL30</f>
        <v>0</v>
      </c>
      <c r="MF30" s="35">
        <f>+Pol!AM30</f>
        <v>0</v>
      </c>
      <c r="MG30" s="35">
        <f t="shared" si="155"/>
        <v>0</v>
      </c>
      <c r="MH30" s="65">
        <f t="shared" si="156"/>
        <v>0</v>
      </c>
      <c r="MI30" s="39">
        <f>+Rus!U30</f>
        <v>0</v>
      </c>
      <c r="MJ30" s="314">
        <f>+Rus!V30</f>
        <v>0</v>
      </c>
      <c r="MK30" s="40">
        <f>+Rus!W30</f>
        <v>0</v>
      </c>
      <c r="ML30" s="40">
        <f t="shared" si="90"/>
        <v>0</v>
      </c>
      <c r="MM30" s="41">
        <f t="shared" si="91"/>
        <v>0</v>
      </c>
      <c r="MN30" s="34">
        <f>+Mex!AS30</f>
        <v>0</v>
      </c>
      <c r="MO30" s="315">
        <f>+Mex!AT30</f>
        <v>0</v>
      </c>
      <c r="MP30" s="35">
        <f>+Mex!AU30</f>
        <v>0</v>
      </c>
      <c r="MQ30" s="35">
        <f t="shared" si="157"/>
        <v>0</v>
      </c>
      <c r="MR30" s="65">
        <f t="shared" si="158"/>
        <v>0</v>
      </c>
      <c r="MS30" s="34">
        <f>+'Arg&amp;Braz'!T30</f>
        <v>0</v>
      </c>
      <c r="MT30" s="315">
        <f>+'Arg&amp;Braz'!U30</f>
        <v>0</v>
      </c>
      <c r="MU30" s="35">
        <f>+'Arg&amp;Braz'!V30</f>
        <v>0</v>
      </c>
      <c r="MV30" s="35">
        <f t="shared" si="159"/>
        <v>0</v>
      </c>
      <c r="MW30" s="65">
        <f t="shared" si="160"/>
        <v>0</v>
      </c>
      <c r="MX30" s="34">
        <f>Bel!BF30</f>
        <v>0</v>
      </c>
      <c r="MY30" s="35">
        <f t="shared" si="161"/>
        <v>0</v>
      </c>
      <c r="MZ30" s="65">
        <f t="shared" si="92"/>
        <v>0</v>
      </c>
      <c r="NA30" s="34">
        <f>Ita!CA30</f>
        <v>0</v>
      </c>
      <c r="NB30" s="35">
        <f t="shared" si="175"/>
        <v>0</v>
      </c>
      <c r="NC30" s="65">
        <f>NB30/7.8/2</f>
        <v>0</v>
      </c>
    </row>
    <row r="31" spans="1:367" s="28" customFormat="1" ht="21" customHeight="1">
      <c r="A31" s="27" t="s">
        <v>101</v>
      </c>
      <c r="B31" s="67"/>
      <c r="C31" s="68">
        <f t="shared" si="94"/>
        <v>0</v>
      </c>
      <c r="D31" s="68"/>
      <c r="E31" s="68"/>
      <c r="F31" s="68"/>
      <c r="G31" s="69">
        <f t="shared" si="95"/>
        <v>0</v>
      </c>
      <c r="H31" s="70">
        <f>+Bel!A31</f>
        <v>90</v>
      </c>
      <c r="I31" s="71">
        <f>+Ita!A31</f>
        <v>59</v>
      </c>
      <c r="J31" s="71">
        <f>+Pol!A31</f>
        <v>0</v>
      </c>
      <c r="K31" s="71">
        <f>+Rus!A31</f>
        <v>0</v>
      </c>
      <c r="L31" s="71">
        <f>+'Arg&amp;Braz'!A31</f>
        <v>0</v>
      </c>
      <c r="M31" s="71">
        <f>+Mex!A31</f>
        <v>0</v>
      </c>
      <c r="N31" s="71">
        <f>+VIE!A31</f>
        <v>0</v>
      </c>
      <c r="O31" s="71">
        <f>+SIMS!A31</f>
        <v>0</v>
      </c>
      <c r="P31" s="71"/>
      <c r="Q31" s="72">
        <f>+KSC!A31</f>
        <v>7</v>
      </c>
      <c r="R31" s="146">
        <f t="shared" si="96"/>
        <v>686.4</v>
      </c>
      <c r="S31" s="147">
        <f t="shared" si="97"/>
        <v>1638</v>
      </c>
      <c r="T31" s="148">
        <f t="shared" si="0"/>
        <v>0</v>
      </c>
      <c r="U31" s="148"/>
      <c r="V31" s="27" t="s">
        <v>101</v>
      </c>
      <c r="W31" s="385">
        <f>+Bel!C31</f>
        <v>0</v>
      </c>
      <c r="X31" s="35">
        <f>+Bel!D31</f>
        <v>0</v>
      </c>
      <c r="Y31" s="35">
        <f t="shared" si="98"/>
        <v>0</v>
      </c>
      <c r="Z31" s="65">
        <f t="shared" si="99"/>
        <v>0</v>
      </c>
      <c r="AA31" s="34">
        <f>+Ita!C31</f>
        <v>0</v>
      </c>
      <c r="AB31" s="35">
        <f>+Ita!D31</f>
        <v>0</v>
      </c>
      <c r="AC31" s="35">
        <f t="shared" si="100"/>
        <v>0</v>
      </c>
      <c r="AD31" s="65">
        <f t="shared" si="101"/>
        <v>0</v>
      </c>
      <c r="AE31" s="52">
        <f>+Pol!C31</f>
        <v>0</v>
      </c>
      <c r="AF31" s="53">
        <f>+Pol!D31</f>
        <v>0</v>
      </c>
      <c r="AG31" s="35">
        <f t="shared" si="102"/>
        <v>0</v>
      </c>
      <c r="AH31" s="65">
        <f t="shared" si="103"/>
        <v>0</v>
      </c>
      <c r="AI31" s="235">
        <f>+Mex!C31</f>
        <v>0</v>
      </c>
      <c r="AJ31" s="236">
        <f>+Mex!D31</f>
        <v>0</v>
      </c>
      <c r="AK31" s="31">
        <f t="shared" si="1"/>
        <v>0</v>
      </c>
      <c r="AL31" s="43">
        <f t="shared" si="2"/>
        <v>0</v>
      </c>
      <c r="AM31" s="279">
        <f>+SIMS!C31</f>
        <v>0</v>
      </c>
      <c r="AN31" s="277">
        <f>+SIMS!D31</f>
        <v>0</v>
      </c>
      <c r="AO31" s="277">
        <f t="shared" si="3"/>
        <v>0</v>
      </c>
      <c r="AP31" s="272">
        <f t="shared" si="104"/>
        <v>0</v>
      </c>
      <c r="AQ31" s="279">
        <f>+KSC!G31</f>
        <v>0</v>
      </c>
      <c r="AR31" s="277">
        <f>+KSC!H31</f>
        <v>0</v>
      </c>
      <c r="AS31" s="277">
        <f t="shared" si="4"/>
        <v>0</v>
      </c>
      <c r="AT31" s="272">
        <f t="shared" si="105"/>
        <v>0</v>
      </c>
      <c r="AU31" s="279">
        <f>+SIMS!G31</f>
        <v>0</v>
      </c>
      <c r="AV31" s="277">
        <f>+SIMS!H31</f>
        <v>0</v>
      </c>
      <c r="AW31" s="277">
        <f t="shared" si="165"/>
        <v>0</v>
      </c>
      <c r="AX31" s="272">
        <f t="shared" si="106"/>
        <v>0</v>
      </c>
      <c r="AY31" s="34">
        <f>+Bel!G31</f>
        <v>296.39999999999998</v>
      </c>
      <c r="AZ31" s="315">
        <f>+Bel!H31</f>
        <v>296.39999999999998</v>
      </c>
      <c r="BA31" s="35">
        <f>+Bel!I31</f>
        <v>296.39999999999998</v>
      </c>
      <c r="BB31" s="35">
        <f t="shared" si="107"/>
        <v>889.19999999999993</v>
      </c>
      <c r="BC31" s="65">
        <f t="shared" si="108"/>
        <v>57</v>
      </c>
      <c r="BD31" s="34">
        <f>+Ita!G31</f>
        <v>249.6</v>
      </c>
      <c r="BE31" s="315">
        <f>+Ita!H31</f>
        <v>249.6</v>
      </c>
      <c r="BF31" s="35">
        <f>+Ita!I31</f>
        <v>249.6</v>
      </c>
      <c r="BG31" s="35">
        <f t="shared" si="5"/>
        <v>748.8</v>
      </c>
      <c r="BH31" s="65">
        <f t="shared" si="109"/>
        <v>48</v>
      </c>
      <c r="BI31" s="34">
        <f>+Ita!AX31</f>
        <v>0</v>
      </c>
      <c r="BJ31" s="315">
        <f>+Ita!AY31</f>
        <v>0</v>
      </c>
      <c r="BK31" s="35">
        <f>+Ita!AZ31</f>
        <v>0</v>
      </c>
      <c r="BL31" s="35">
        <f t="shared" si="6"/>
        <v>0</v>
      </c>
      <c r="BM31" s="65">
        <f t="shared" si="110"/>
        <v>0</v>
      </c>
      <c r="BN31" s="34">
        <f>+Pol!G31</f>
        <v>0</v>
      </c>
      <c r="BO31" s="315">
        <f>+Pol!H31</f>
        <v>0</v>
      </c>
      <c r="BP31" s="35">
        <f>+Pol!I31</f>
        <v>0</v>
      </c>
      <c r="BQ31" s="35">
        <f t="shared" si="7"/>
        <v>0</v>
      </c>
      <c r="BR31" s="65">
        <f t="shared" si="111"/>
        <v>0</v>
      </c>
      <c r="BS31" s="39">
        <f>+Mex!G31</f>
        <v>0</v>
      </c>
      <c r="BT31" s="314">
        <f>+Mex!H31</f>
        <v>0</v>
      </c>
      <c r="BU31" s="40">
        <f>+Mex!I31</f>
        <v>0</v>
      </c>
      <c r="BV31" s="40">
        <f t="shared" si="112"/>
        <v>0</v>
      </c>
      <c r="BW31" s="41">
        <f t="shared" si="113"/>
        <v>0</v>
      </c>
      <c r="BX31" s="39">
        <f>+VIE!C31</f>
        <v>0</v>
      </c>
      <c r="BY31" s="314">
        <f>+VIE!D31</f>
        <v>0</v>
      </c>
      <c r="BZ31" s="40">
        <f t="shared" si="8"/>
        <v>0</v>
      </c>
      <c r="CA31" s="41">
        <f t="shared" si="114"/>
        <v>0</v>
      </c>
      <c r="CB31" s="39">
        <f>+SIMS!AC31</f>
        <v>0</v>
      </c>
      <c r="CC31" s="314">
        <f>+SIMS!AD31</f>
        <v>0</v>
      </c>
      <c r="CD31" s="40">
        <f>+SIMS!AE31</f>
        <v>0</v>
      </c>
      <c r="CE31" s="40">
        <f t="shared" si="9"/>
        <v>0</v>
      </c>
      <c r="CF31" s="41">
        <f t="shared" si="115"/>
        <v>0</v>
      </c>
      <c r="CG31" s="385">
        <f>+Bel!L31</f>
        <v>0</v>
      </c>
      <c r="CH31" s="35">
        <f>+Bel!M31</f>
        <v>0</v>
      </c>
      <c r="CI31" s="35">
        <f t="shared" si="10"/>
        <v>0</v>
      </c>
      <c r="CJ31" s="65">
        <f t="shared" si="11"/>
        <v>0</v>
      </c>
      <c r="CK31" s="34">
        <f>+Ita!L31</f>
        <v>0</v>
      </c>
      <c r="CL31" s="35">
        <f>+Ita!M31</f>
        <v>0</v>
      </c>
      <c r="CM31" s="35">
        <f t="shared" si="12"/>
        <v>0</v>
      </c>
      <c r="CN31" s="65">
        <f t="shared" si="13"/>
        <v>0</v>
      </c>
      <c r="CO31" s="234">
        <f>+Mex!L31</f>
        <v>0</v>
      </c>
      <c r="CP31" s="31">
        <f>+Mex!M31</f>
        <v>0</v>
      </c>
      <c r="CQ31" s="31">
        <f t="shared" si="14"/>
        <v>0</v>
      </c>
      <c r="CR31" s="43">
        <f t="shared" si="15"/>
        <v>0</v>
      </c>
      <c r="CS31" s="234">
        <f>+SIMS!Y31</f>
        <v>0</v>
      </c>
      <c r="CT31" s="31">
        <f>+SIMS!Z31</f>
        <v>0</v>
      </c>
      <c r="CU31" s="31">
        <f t="shared" si="16"/>
        <v>0</v>
      </c>
      <c r="CV31" s="43">
        <f t="shared" si="116"/>
        <v>0</v>
      </c>
      <c r="CW31" s="234">
        <f>+VIE!M31</f>
        <v>0</v>
      </c>
      <c r="CX31" s="31">
        <f>+VIE!N31</f>
        <v>0</v>
      </c>
      <c r="CY31" s="31">
        <f t="shared" si="17"/>
        <v>0</v>
      </c>
      <c r="CZ31" s="43">
        <f t="shared" si="117"/>
        <v>0</v>
      </c>
      <c r="DA31" s="34">
        <f>+Ita!BC31</f>
        <v>78</v>
      </c>
      <c r="DB31" s="35">
        <f t="shared" si="118"/>
        <v>78</v>
      </c>
      <c r="DC31" s="65">
        <f t="shared" si="18"/>
        <v>5</v>
      </c>
      <c r="DD31" s="34">
        <f>+Bel!P31</f>
        <v>46.8</v>
      </c>
      <c r="DE31" s="35">
        <f t="shared" si="119"/>
        <v>46.8</v>
      </c>
      <c r="DF31" s="65">
        <f t="shared" si="19"/>
        <v>3</v>
      </c>
      <c r="DG31" s="34">
        <f>+Ita!P31</f>
        <v>93.6</v>
      </c>
      <c r="DH31" s="35">
        <f t="shared" si="120"/>
        <v>93.6</v>
      </c>
      <c r="DI31" s="65">
        <f t="shared" si="20"/>
        <v>6</v>
      </c>
      <c r="DJ31" s="34">
        <f>+Pol!L31</f>
        <v>0</v>
      </c>
      <c r="DK31" s="35">
        <f t="shared" si="121"/>
        <v>0</v>
      </c>
      <c r="DL31" s="65">
        <f t="shared" si="21"/>
        <v>0</v>
      </c>
      <c r="DM31" s="362">
        <f>+Rus!C31</f>
        <v>0</v>
      </c>
      <c r="DN31" s="363">
        <f t="shared" si="22"/>
        <v>0</v>
      </c>
      <c r="DO31" s="364">
        <f t="shared" si="23"/>
        <v>0</v>
      </c>
      <c r="DP31" s="34">
        <f>+Bel!S31</f>
        <v>0</v>
      </c>
      <c r="DQ31" s="35">
        <f>+Bel!T31</f>
        <v>0</v>
      </c>
      <c r="DR31" s="35">
        <f>+Bel!U31</f>
        <v>0</v>
      </c>
      <c r="DS31" s="35">
        <f>+Bel!V31</f>
        <v>0</v>
      </c>
      <c r="DT31" s="35">
        <f t="shared" si="24"/>
        <v>0</v>
      </c>
      <c r="DU31" s="65">
        <f t="shared" si="25"/>
        <v>0</v>
      </c>
      <c r="DV31" s="34">
        <f>+Ita!S31</f>
        <v>0</v>
      </c>
      <c r="DW31" s="35">
        <f>+Ita!T31</f>
        <v>0</v>
      </c>
      <c r="DX31" s="35">
        <f>+Ita!U31</f>
        <v>0</v>
      </c>
      <c r="DY31" s="35">
        <f>+Ita!V31</f>
        <v>0</v>
      </c>
      <c r="DZ31" s="35">
        <f t="shared" si="26"/>
        <v>0</v>
      </c>
      <c r="EA31" s="65">
        <f t="shared" si="27"/>
        <v>0</v>
      </c>
      <c r="EB31" s="34">
        <f>+Pol!O31</f>
        <v>0</v>
      </c>
      <c r="EC31" s="35">
        <f>+Pol!P31</f>
        <v>0</v>
      </c>
      <c r="ED31" s="35">
        <f>+Pol!Q31</f>
        <v>0</v>
      </c>
      <c r="EE31" s="35">
        <f>+Pol!R31</f>
        <v>0</v>
      </c>
      <c r="EF31" s="35">
        <f t="shared" si="28"/>
        <v>0</v>
      </c>
      <c r="EG31" s="65">
        <f t="shared" si="29"/>
        <v>0</v>
      </c>
      <c r="EH31" s="34">
        <f>+Rus!J31</f>
        <v>0</v>
      </c>
      <c r="EI31" s="35">
        <f>+Rus!K31</f>
        <v>0</v>
      </c>
      <c r="EJ31" s="35">
        <f>+Rus!L31</f>
        <v>0</v>
      </c>
      <c r="EK31" s="35">
        <f>+Rus!M31</f>
        <v>0</v>
      </c>
      <c r="EL31" s="31">
        <f t="shared" si="122"/>
        <v>0</v>
      </c>
      <c r="EM31" s="43">
        <f t="shared" si="30"/>
        <v>0</v>
      </c>
      <c r="EN31" s="34">
        <f>+Mex!AE31</f>
        <v>0</v>
      </c>
      <c r="EO31" s="35">
        <f>+Mex!AF31</f>
        <v>0</v>
      </c>
      <c r="EP31" s="35">
        <f>+Mex!AG31</f>
        <v>0</v>
      </c>
      <c r="EQ31" s="35">
        <f>+Mex!AH31</f>
        <v>0</v>
      </c>
      <c r="ER31" s="31">
        <f t="shared" si="123"/>
        <v>0</v>
      </c>
      <c r="ES31" s="43">
        <f t="shared" si="31"/>
        <v>0</v>
      </c>
      <c r="ET31" s="32">
        <f>+VIE!G31</f>
        <v>0</v>
      </c>
      <c r="EU31" s="33">
        <f>+VIE!H31</f>
        <v>0</v>
      </c>
      <c r="EV31" s="33">
        <f>+VIE!I31</f>
        <v>0</v>
      </c>
      <c r="EW31" s="33">
        <f>+VIE!J31</f>
        <v>0</v>
      </c>
      <c r="EX31" s="33">
        <f t="shared" si="32"/>
        <v>0</v>
      </c>
      <c r="EY31" s="44">
        <f t="shared" si="124"/>
        <v>0</v>
      </c>
      <c r="EZ31" s="34">
        <f>+Bel!Y31</f>
        <v>78</v>
      </c>
      <c r="FA31" s="35">
        <f>+Bel!Z31</f>
        <v>78</v>
      </c>
      <c r="FB31" s="35">
        <f t="shared" si="33"/>
        <v>156</v>
      </c>
      <c r="FC31" s="65">
        <f t="shared" si="34"/>
        <v>10</v>
      </c>
      <c r="FD31" s="34">
        <f>+Ita!Y31</f>
        <v>0</v>
      </c>
      <c r="FE31" s="35">
        <f>+Ita!Z31</f>
        <v>0</v>
      </c>
      <c r="FF31" s="35">
        <f t="shared" si="35"/>
        <v>0</v>
      </c>
      <c r="FG31" s="65">
        <f t="shared" si="36"/>
        <v>0</v>
      </c>
      <c r="FH31" s="385">
        <f>+Pol!U31</f>
        <v>0</v>
      </c>
      <c r="FI31" s="35">
        <f>+Pol!V31</f>
        <v>0</v>
      </c>
      <c r="FJ31" s="35">
        <f t="shared" si="37"/>
        <v>0</v>
      </c>
      <c r="FK31" s="65">
        <f t="shared" si="38"/>
        <v>0</v>
      </c>
      <c r="FL31" s="234">
        <f>+Rus!F31</f>
        <v>0</v>
      </c>
      <c r="FM31" s="31">
        <f>+Rus!G31</f>
        <v>0</v>
      </c>
      <c r="FN31" s="31">
        <f t="shared" si="39"/>
        <v>0</v>
      </c>
      <c r="FO31" s="43">
        <f t="shared" si="40"/>
        <v>0</v>
      </c>
      <c r="FP31" s="39">
        <f>+SIMS!O31</f>
        <v>0</v>
      </c>
      <c r="FQ31" s="40">
        <f>+SIMS!P31</f>
        <v>0</v>
      </c>
      <c r="FR31" s="31">
        <f t="shared" si="181"/>
        <v>0</v>
      </c>
      <c r="FS31" s="43">
        <f t="shared" si="125"/>
        <v>0</v>
      </c>
      <c r="FT31" s="34">
        <f>+Bel!AC31</f>
        <v>78</v>
      </c>
      <c r="FU31" s="35">
        <f>+Bel!AD31</f>
        <v>78</v>
      </c>
      <c r="FV31" s="35">
        <f>+Bel!AE31</f>
        <v>78</v>
      </c>
      <c r="FW31" s="35">
        <f>+Bel!AF31</f>
        <v>78</v>
      </c>
      <c r="FX31" s="35">
        <f t="shared" si="42"/>
        <v>312</v>
      </c>
      <c r="FY31" s="65">
        <f t="shared" si="176"/>
        <v>20</v>
      </c>
      <c r="FZ31" s="34">
        <f>+Ita!AC31</f>
        <v>0</v>
      </c>
      <c r="GA31" s="35">
        <f>+Ita!AD31</f>
        <v>0</v>
      </c>
      <c r="GB31" s="35">
        <f>+Ita!AE31</f>
        <v>0</v>
      </c>
      <c r="GC31" s="35">
        <f>+Ita!AF31</f>
        <v>0</v>
      </c>
      <c r="GD31" s="35">
        <f t="shared" si="44"/>
        <v>0</v>
      </c>
      <c r="GE31" s="65">
        <f t="shared" si="177"/>
        <v>0</v>
      </c>
      <c r="GF31" s="34">
        <f>+Pol!Y31</f>
        <v>0</v>
      </c>
      <c r="GG31" s="35">
        <f>+Pol!Z31</f>
        <v>0</v>
      </c>
      <c r="GH31" s="35">
        <f>+Pol!AA31</f>
        <v>0</v>
      </c>
      <c r="GI31" s="35">
        <f>+Pol!AB31</f>
        <v>0</v>
      </c>
      <c r="GJ31" s="35">
        <f t="shared" si="46"/>
        <v>0</v>
      </c>
      <c r="GK31" s="65">
        <f t="shared" si="178"/>
        <v>0</v>
      </c>
      <c r="GL31" s="39">
        <f>+SIMS!S31</f>
        <v>0</v>
      </c>
      <c r="GM31" s="40">
        <f>+SIMS!T31</f>
        <v>0</v>
      </c>
      <c r="GN31" s="40">
        <f>+SIMS!U31</f>
        <v>0</v>
      </c>
      <c r="GO31" s="40">
        <f>+SIMS!V31</f>
        <v>0</v>
      </c>
      <c r="GP31" s="31">
        <f t="shared" si="48"/>
        <v>0</v>
      </c>
      <c r="GQ31" s="43">
        <f t="shared" si="126"/>
        <v>0</v>
      </c>
      <c r="GR31" s="273">
        <f>+KSC!C31</f>
        <v>144</v>
      </c>
      <c r="GS31" s="274">
        <f>+KSC!D31</f>
        <v>208</v>
      </c>
      <c r="GT31" s="277">
        <f t="shared" si="49"/>
        <v>352</v>
      </c>
      <c r="GU31" s="272">
        <f t="shared" si="127"/>
        <v>7</v>
      </c>
      <c r="GV31" s="34">
        <f>+Bel!AI31</f>
        <v>0</v>
      </c>
      <c r="GW31" s="35">
        <f t="shared" si="167"/>
        <v>0</v>
      </c>
      <c r="GX31" s="65">
        <f t="shared" ref="GX31:GX40" si="182">GW31/7.8/2</f>
        <v>0</v>
      </c>
      <c r="GY31" s="34">
        <f>+Ita!AI31</f>
        <v>0</v>
      </c>
      <c r="GZ31" s="35">
        <f t="shared" si="179"/>
        <v>0</v>
      </c>
      <c r="HA31" s="65">
        <f t="shared" si="51"/>
        <v>0</v>
      </c>
      <c r="HB31" s="34">
        <f>+Ita!BF31</f>
        <v>0</v>
      </c>
      <c r="HC31" s="35">
        <f t="shared" si="180"/>
        <v>0</v>
      </c>
      <c r="HD31" s="65">
        <f t="shared" si="52"/>
        <v>0</v>
      </c>
      <c r="HE31" s="34">
        <f>+Pol!AE31</f>
        <v>0</v>
      </c>
      <c r="HF31" s="35">
        <f t="shared" si="168"/>
        <v>0</v>
      </c>
      <c r="HG31" s="65">
        <f t="shared" si="53"/>
        <v>0</v>
      </c>
      <c r="HH31" s="62">
        <f>+Mex!P31</f>
        <v>0</v>
      </c>
      <c r="HI31" s="31">
        <f t="shared" si="169"/>
        <v>0</v>
      </c>
      <c r="HJ31" s="43">
        <f t="shared" si="54"/>
        <v>0</v>
      </c>
      <c r="HK31" s="411">
        <f>+SIMS!K31</f>
        <v>0</v>
      </c>
      <c r="HL31" s="409">
        <f>+SIMS!L31</f>
        <v>0</v>
      </c>
      <c r="HM31" s="409">
        <f t="shared" si="166"/>
        <v>0</v>
      </c>
      <c r="HN31" s="410">
        <f t="shared" si="133"/>
        <v>0</v>
      </c>
      <c r="HO31" s="475">
        <f>+Bel!AL31</f>
        <v>0</v>
      </c>
      <c r="HP31" s="476">
        <f>+Bel!AM31</f>
        <v>0</v>
      </c>
      <c r="HQ31" s="476">
        <f t="shared" si="134"/>
        <v>0</v>
      </c>
      <c r="HR31" s="477">
        <f t="shared" si="55"/>
        <v>0</v>
      </c>
      <c r="HS31" s="475">
        <f>+Ita!AL31</f>
        <v>0</v>
      </c>
      <c r="HT31" s="476">
        <f>+Ita!AM31</f>
        <v>0</v>
      </c>
      <c r="HU31" s="476">
        <f t="shared" si="56"/>
        <v>0</v>
      </c>
      <c r="HV31" s="477">
        <f t="shared" si="57"/>
        <v>0</v>
      </c>
      <c r="HW31" s="39">
        <f>+Mex!S31</f>
        <v>0</v>
      </c>
      <c r="HX31" s="40">
        <f>+Mex!T31</f>
        <v>0</v>
      </c>
      <c r="HY31" s="40">
        <f t="shared" si="58"/>
        <v>0</v>
      </c>
      <c r="HZ31" s="41">
        <f t="shared" si="59"/>
        <v>0</v>
      </c>
      <c r="IA31" s="472">
        <f>+'Arg&amp;Braz'!C31</f>
        <v>0</v>
      </c>
      <c r="IB31" s="473">
        <f>+'Arg&amp;Braz'!D31</f>
        <v>0</v>
      </c>
      <c r="IC31" s="473">
        <f t="shared" si="60"/>
        <v>0</v>
      </c>
      <c r="ID31" s="474">
        <f t="shared" si="61"/>
        <v>0</v>
      </c>
      <c r="IE31" s="472">
        <f>+'Arg&amp;Braz'!Y31</f>
        <v>0</v>
      </c>
      <c r="IF31" s="473">
        <f>+'Arg&amp;Braz'!Z31</f>
        <v>0</v>
      </c>
      <c r="IG31" s="473">
        <f t="shared" si="62"/>
        <v>0</v>
      </c>
      <c r="IH31" s="474">
        <f t="shared" si="63"/>
        <v>0</v>
      </c>
      <c r="II31" s="475">
        <f>+Bel!AP31</f>
        <v>0</v>
      </c>
      <c r="IJ31" s="476">
        <f>+Bel!AQ31</f>
        <v>0</v>
      </c>
      <c r="IK31" s="476">
        <f t="shared" si="64"/>
        <v>0</v>
      </c>
      <c r="IL31" s="477">
        <f t="shared" si="65"/>
        <v>0</v>
      </c>
      <c r="IM31" s="475">
        <f>+Ita!AP31</f>
        <v>0</v>
      </c>
      <c r="IN31" s="476">
        <f>+Ita!AQ31</f>
        <v>0</v>
      </c>
      <c r="IO31" s="476">
        <f t="shared" si="66"/>
        <v>0</v>
      </c>
      <c r="IP31" s="477">
        <f t="shared" si="67"/>
        <v>0</v>
      </c>
      <c r="IQ31" s="39">
        <f>+Mex!W31</f>
        <v>0</v>
      </c>
      <c r="IR31" s="40">
        <f>+Mex!X31</f>
        <v>0</v>
      </c>
      <c r="IS31" s="40">
        <f t="shared" si="68"/>
        <v>0</v>
      </c>
      <c r="IT31" s="41">
        <f t="shared" si="69"/>
        <v>0</v>
      </c>
      <c r="IU31" s="472">
        <f>+'Arg&amp;Braz'!G31</f>
        <v>0</v>
      </c>
      <c r="IV31" s="473">
        <f>+'Arg&amp;Braz'!H31</f>
        <v>0</v>
      </c>
      <c r="IW31" s="473">
        <f t="shared" si="70"/>
        <v>0</v>
      </c>
      <c r="IX31" s="474">
        <f t="shared" si="71"/>
        <v>0</v>
      </c>
      <c r="IY31" s="472">
        <f>+'Arg&amp;Braz'!AC31</f>
        <v>0</v>
      </c>
      <c r="IZ31" s="473">
        <f>+'Arg&amp;Braz'!AD31</f>
        <v>0</v>
      </c>
      <c r="JA31" s="473">
        <f t="shared" si="72"/>
        <v>0</v>
      </c>
      <c r="JB31" s="474">
        <f t="shared" si="163"/>
        <v>0</v>
      </c>
      <c r="JC31" s="475">
        <f>+Bel!AT31</f>
        <v>0</v>
      </c>
      <c r="JD31" s="476">
        <f>+Bel!AU31</f>
        <v>0</v>
      </c>
      <c r="JE31" s="476">
        <f t="shared" si="73"/>
        <v>0</v>
      </c>
      <c r="JF31" s="477">
        <f t="shared" si="74"/>
        <v>0</v>
      </c>
      <c r="JG31" s="475">
        <f>+Ita!AT31</f>
        <v>0</v>
      </c>
      <c r="JH31" s="476">
        <f>+Ita!AU31</f>
        <v>0</v>
      </c>
      <c r="JI31" s="476">
        <f t="shared" si="75"/>
        <v>0</v>
      </c>
      <c r="JJ31" s="477">
        <f t="shared" si="76"/>
        <v>0</v>
      </c>
      <c r="JK31" s="39">
        <f>+Mex!AA31</f>
        <v>0</v>
      </c>
      <c r="JL31" s="40">
        <f>+Mex!AB31</f>
        <v>0</v>
      </c>
      <c r="JM31" s="40">
        <f t="shared" si="77"/>
        <v>0</v>
      </c>
      <c r="JN31" s="41">
        <f t="shared" si="78"/>
        <v>0</v>
      </c>
      <c r="JO31" s="472">
        <f>+'Arg&amp;Braz'!K31</f>
        <v>0</v>
      </c>
      <c r="JP31" s="473">
        <f>+'Arg&amp;Braz'!L31</f>
        <v>0</v>
      </c>
      <c r="JQ31" s="473">
        <f t="shared" si="79"/>
        <v>0</v>
      </c>
      <c r="JR31" s="474">
        <f t="shared" si="80"/>
        <v>0</v>
      </c>
      <c r="JS31" s="472">
        <f>+'Arg&amp;Braz'!AG31</f>
        <v>0</v>
      </c>
      <c r="JT31" s="473">
        <f>+'Arg&amp;Braz'!AH31</f>
        <v>0</v>
      </c>
      <c r="JU31" s="473">
        <f t="shared" si="81"/>
        <v>0</v>
      </c>
      <c r="JV31" s="474">
        <f t="shared" si="164"/>
        <v>0</v>
      </c>
      <c r="JW31" s="273">
        <f>+KSC!K31</f>
        <v>0</v>
      </c>
      <c r="JX31" s="274">
        <f>+KSC!L31</f>
        <v>0</v>
      </c>
      <c r="JY31" s="277">
        <f t="shared" si="82"/>
        <v>0</v>
      </c>
      <c r="JZ31" s="272">
        <f t="shared" si="135"/>
        <v>0</v>
      </c>
      <c r="KA31" s="39">
        <f>+Rus!P31</f>
        <v>0</v>
      </c>
      <c r="KB31" s="314">
        <f>+Rus!Q31</f>
        <v>0</v>
      </c>
      <c r="KC31" s="40">
        <f>+Rus!R31</f>
        <v>0</v>
      </c>
      <c r="KD31" s="40">
        <f t="shared" si="83"/>
        <v>0</v>
      </c>
      <c r="KE31" s="41">
        <f t="shared" si="84"/>
        <v>0</v>
      </c>
      <c r="KF31" s="34">
        <f>+Bel!AX31</f>
        <v>0</v>
      </c>
      <c r="KG31" s="35">
        <f t="shared" si="170"/>
        <v>0</v>
      </c>
      <c r="KH31" s="65">
        <f t="shared" ref="KH31:KH40" si="183">KG31/7.8/2</f>
        <v>0</v>
      </c>
      <c r="KI31" s="34">
        <f>+Ita!BI31</f>
        <v>0</v>
      </c>
      <c r="KJ31" s="35">
        <f t="shared" si="171"/>
        <v>0</v>
      </c>
      <c r="KK31" s="65">
        <f t="shared" ref="KK31:KK40" si="184">KJ31/7.8/2</f>
        <v>0</v>
      </c>
      <c r="KL31" s="34">
        <f>+Pol!AH31</f>
        <v>0</v>
      </c>
      <c r="KM31" s="35">
        <f t="shared" si="172"/>
        <v>0</v>
      </c>
      <c r="KN31" s="65">
        <f t="shared" ref="KN31:KN40" si="185">KM31/7.8/2</f>
        <v>0</v>
      </c>
      <c r="KO31" s="34">
        <f>+Mex!AK31</f>
        <v>0</v>
      </c>
      <c r="KP31" s="35">
        <f t="shared" si="173"/>
        <v>0</v>
      </c>
      <c r="KQ31" s="65">
        <f t="shared" ref="KQ31:KQ40" si="186">KP31/7.8/2</f>
        <v>0</v>
      </c>
      <c r="KR31" s="34">
        <f>+'Arg&amp;Braz'!AK31</f>
        <v>0</v>
      </c>
      <c r="KS31" s="35">
        <f t="shared" si="174"/>
        <v>0</v>
      </c>
      <c r="KT31" s="65">
        <f t="shared" ref="KT31:KT40" si="187">KS31/7.8/2</f>
        <v>0</v>
      </c>
      <c r="KU31" s="34">
        <f>+Ita!BL31</f>
        <v>0</v>
      </c>
      <c r="KV31" s="315">
        <f>+Ita!BM31</f>
        <v>0</v>
      </c>
      <c r="KW31" s="35">
        <f>+Ita!BN31</f>
        <v>0</v>
      </c>
      <c r="KX31" s="35">
        <f t="shared" si="141"/>
        <v>0</v>
      </c>
      <c r="KY31" s="65">
        <f t="shared" si="142"/>
        <v>0</v>
      </c>
      <c r="KZ31" s="34">
        <f>+Mex!AN31</f>
        <v>0</v>
      </c>
      <c r="LA31" s="315">
        <f>+Mex!AO31</f>
        <v>0</v>
      </c>
      <c r="LB31" s="35">
        <f>+Mex!AP31</f>
        <v>0</v>
      </c>
      <c r="LC31" s="35">
        <f t="shared" si="143"/>
        <v>0</v>
      </c>
      <c r="LD31" s="65">
        <f t="shared" si="144"/>
        <v>0</v>
      </c>
      <c r="LE31" s="34">
        <f>+'Arg&amp;Braz'!O31</f>
        <v>0</v>
      </c>
      <c r="LF31" s="315">
        <f>+'Arg&amp;Braz'!P31</f>
        <v>0</v>
      </c>
      <c r="LG31" s="35">
        <f>+'Arg&amp;Braz'!Q31</f>
        <v>0</v>
      </c>
      <c r="LH31" s="35">
        <f t="shared" si="145"/>
        <v>0</v>
      </c>
      <c r="LI31" s="65">
        <f t="shared" si="146"/>
        <v>0</v>
      </c>
      <c r="LJ31" s="34">
        <f>+'Arg&amp;Braz'!AN31</f>
        <v>0</v>
      </c>
      <c r="LK31" s="315">
        <f>+'Arg&amp;Braz'!AO31</f>
        <v>0</v>
      </c>
      <c r="LL31" s="35">
        <f>+'Arg&amp;Braz'!AP31</f>
        <v>0</v>
      </c>
      <c r="LM31" s="35">
        <f t="shared" si="147"/>
        <v>0</v>
      </c>
      <c r="LN31" s="65">
        <f t="shared" si="148"/>
        <v>0</v>
      </c>
      <c r="LO31" s="34">
        <f>+Bel!BA31</f>
        <v>0</v>
      </c>
      <c r="LP31" s="315">
        <f>+Bel!BB31</f>
        <v>0</v>
      </c>
      <c r="LQ31" s="35">
        <f>+Bel!BC31</f>
        <v>0</v>
      </c>
      <c r="LR31" s="35">
        <f t="shared" si="149"/>
        <v>0</v>
      </c>
      <c r="LS31" s="65">
        <f t="shared" si="150"/>
        <v>0</v>
      </c>
      <c r="LT31" s="34">
        <f>+Ita!BQ31</f>
        <v>0</v>
      </c>
      <c r="LU31" s="315">
        <f>+Ita!BR31</f>
        <v>0</v>
      </c>
      <c r="LV31" s="35">
        <f>+Ita!BS31</f>
        <v>0</v>
      </c>
      <c r="LW31" s="35">
        <f t="shared" si="151"/>
        <v>0</v>
      </c>
      <c r="LX31" s="65">
        <f t="shared" si="152"/>
        <v>0</v>
      </c>
      <c r="LY31" s="34">
        <f>+Ita!BV31</f>
        <v>0</v>
      </c>
      <c r="LZ31" s="315">
        <f>+Ita!BW31</f>
        <v>0</v>
      </c>
      <c r="MA31" s="35">
        <f>+Ita!BX31</f>
        <v>0</v>
      </c>
      <c r="MB31" s="35">
        <f t="shared" si="153"/>
        <v>0</v>
      </c>
      <c r="MC31" s="65">
        <f t="shared" si="154"/>
        <v>0</v>
      </c>
      <c r="MD31" s="34">
        <f>+Pol!AK31</f>
        <v>0</v>
      </c>
      <c r="ME31" s="315">
        <f>+Pol!AL31</f>
        <v>0</v>
      </c>
      <c r="MF31" s="35">
        <f>+Pol!AM31</f>
        <v>0</v>
      </c>
      <c r="MG31" s="35">
        <f t="shared" si="155"/>
        <v>0</v>
      </c>
      <c r="MH31" s="65">
        <f t="shared" si="156"/>
        <v>0</v>
      </c>
      <c r="MI31" s="39">
        <f>+Rus!U31</f>
        <v>0</v>
      </c>
      <c r="MJ31" s="314">
        <f>+Rus!V31</f>
        <v>0</v>
      </c>
      <c r="MK31" s="40">
        <f>+Rus!W31</f>
        <v>0</v>
      </c>
      <c r="ML31" s="40">
        <f t="shared" si="90"/>
        <v>0</v>
      </c>
      <c r="MM31" s="41">
        <f t="shared" si="91"/>
        <v>0</v>
      </c>
      <c r="MN31" s="34">
        <f>+Mex!AS31</f>
        <v>0</v>
      </c>
      <c r="MO31" s="315">
        <f>+Mex!AT31</f>
        <v>0</v>
      </c>
      <c r="MP31" s="35">
        <f>+Mex!AU31</f>
        <v>0</v>
      </c>
      <c r="MQ31" s="35">
        <f t="shared" si="157"/>
        <v>0</v>
      </c>
      <c r="MR31" s="65">
        <f t="shared" si="158"/>
        <v>0</v>
      </c>
      <c r="MS31" s="34">
        <f>+'Arg&amp;Braz'!T31</f>
        <v>0</v>
      </c>
      <c r="MT31" s="315">
        <f>+'Arg&amp;Braz'!U31</f>
        <v>0</v>
      </c>
      <c r="MU31" s="35">
        <f>+'Arg&amp;Braz'!V31</f>
        <v>0</v>
      </c>
      <c r="MV31" s="35">
        <f t="shared" si="159"/>
        <v>0</v>
      </c>
      <c r="MW31" s="65">
        <f t="shared" si="160"/>
        <v>0</v>
      </c>
      <c r="MX31" s="34">
        <f>Bel!BF31</f>
        <v>0</v>
      </c>
      <c r="MY31" s="35">
        <f t="shared" si="161"/>
        <v>0</v>
      </c>
      <c r="MZ31" s="65">
        <f t="shared" si="92"/>
        <v>0</v>
      </c>
      <c r="NA31" s="34">
        <f>Ita!CA31</f>
        <v>0</v>
      </c>
      <c r="NB31" s="35">
        <f t="shared" si="175"/>
        <v>0</v>
      </c>
      <c r="NC31" s="65">
        <f t="shared" ref="NC31:NC40" si="188">NB31/7.8/2</f>
        <v>0</v>
      </c>
    </row>
    <row r="32" spans="1:367" s="28" customFormat="1" ht="21" customHeight="1">
      <c r="A32" s="27" t="s">
        <v>102</v>
      </c>
      <c r="B32" s="67"/>
      <c r="C32" s="68">
        <f t="shared" si="94"/>
        <v>0</v>
      </c>
      <c r="D32" s="68"/>
      <c r="E32" s="68"/>
      <c r="F32" s="68"/>
      <c r="G32" s="69">
        <f t="shared" si="95"/>
        <v>0</v>
      </c>
      <c r="H32" s="73">
        <f>+Bel!A32</f>
        <v>0</v>
      </c>
      <c r="I32" s="74">
        <f>+Ita!A32</f>
        <v>29.999999999999996</v>
      </c>
      <c r="J32" s="74">
        <f>+Pol!A32</f>
        <v>0</v>
      </c>
      <c r="K32" s="74">
        <f>+Rus!A32</f>
        <v>0</v>
      </c>
      <c r="L32" s="74">
        <f>+'Arg&amp;Braz'!A32</f>
        <v>0</v>
      </c>
      <c r="M32" s="74">
        <f>+Mex!A32</f>
        <v>0</v>
      </c>
      <c r="N32" s="71">
        <f>+VIE!A32</f>
        <v>0</v>
      </c>
      <c r="O32" s="71">
        <f>+SIMS!A32</f>
        <v>0</v>
      </c>
      <c r="P32" s="74"/>
      <c r="Q32" s="75">
        <f>+KSC!A32</f>
        <v>7</v>
      </c>
      <c r="R32" s="146">
        <f t="shared" si="96"/>
        <v>187.2</v>
      </c>
      <c r="S32" s="147">
        <f t="shared" si="97"/>
        <v>280.79999999999995</v>
      </c>
      <c r="T32" s="148">
        <f t="shared" si="0"/>
        <v>0</v>
      </c>
      <c r="U32" s="148"/>
      <c r="V32" s="27" t="s">
        <v>102</v>
      </c>
      <c r="W32" s="385">
        <f>+Bel!C32</f>
        <v>0</v>
      </c>
      <c r="X32" s="35">
        <f>+Bel!D32</f>
        <v>0</v>
      </c>
      <c r="Y32" s="35">
        <f t="shared" si="98"/>
        <v>0</v>
      </c>
      <c r="Z32" s="65">
        <f t="shared" si="99"/>
        <v>0</v>
      </c>
      <c r="AA32" s="34">
        <f>+Ita!C32</f>
        <v>0</v>
      </c>
      <c r="AB32" s="35">
        <f>+Ita!D32</f>
        <v>0</v>
      </c>
      <c r="AC32" s="35">
        <f t="shared" si="100"/>
        <v>0</v>
      </c>
      <c r="AD32" s="65">
        <f t="shared" si="101"/>
        <v>0</v>
      </c>
      <c r="AE32" s="52">
        <f>+Pol!C32</f>
        <v>0</v>
      </c>
      <c r="AF32" s="53">
        <f>+Pol!D32</f>
        <v>0</v>
      </c>
      <c r="AG32" s="35">
        <f t="shared" si="102"/>
        <v>0</v>
      </c>
      <c r="AH32" s="65">
        <f t="shared" si="103"/>
        <v>0</v>
      </c>
      <c r="AI32" s="235">
        <f>+Mex!C32</f>
        <v>0</v>
      </c>
      <c r="AJ32" s="236">
        <f>+Mex!D32</f>
        <v>0</v>
      </c>
      <c r="AK32" s="31">
        <f t="shared" si="1"/>
        <v>0</v>
      </c>
      <c r="AL32" s="43">
        <f t="shared" si="2"/>
        <v>0</v>
      </c>
      <c r="AM32" s="279">
        <f>+SIMS!C32</f>
        <v>0</v>
      </c>
      <c r="AN32" s="277">
        <f>+SIMS!D32</f>
        <v>0</v>
      </c>
      <c r="AO32" s="274">
        <f t="shared" si="3"/>
        <v>0</v>
      </c>
      <c r="AP32" s="272">
        <f t="shared" si="104"/>
        <v>0</v>
      </c>
      <c r="AQ32" s="279">
        <f>+KSC!G32</f>
        <v>0</v>
      </c>
      <c r="AR32" s="277">
        <f>+KSC!H32</f>
        <v>0</v>
      </c>
      <c r="AS32" s="274">
        <f t="shared" si="4"/>
        <v>0</v>
      </c>
      <c r="AT32" s="272">
        <f t="shared" si="105"/>
        <v>0</v>
      </c>
      <c r="AU32" s="279">
        <f>+SIMS!G32</f>
        <v>0</v>
      </c>
      <c r="AV32" s="277">
        <f>+SIMS!H32</f>
        <v>0</v>
      </c>
      <c r="AW32" s="274">
        <f t="shared" si="165"/>
        <v>0</v>
      </c>
      <c r="AX32" s="272">
        <f t="shared" si="106"/>
        <v>0</v>
      </c>
      <c r="AY32" s="34">
        <f>+Bel!G32</f>
        <v>0</v>
      </c>
      <c r="AZ32" s="315">
        <f>+Bel!H32</f>
        <v>0</v>
      </c>
      <c r="BA32" s="35">
        <f>+Bel!I32</f>
        <v>0</v>
      </c>
      <c r="BB32" s="35">
        <f t="shared" si="107"/>
        <v>0</v>
      </c>
      <c r="BC32" s="65">
        <f t="shared" si="108"/>
        <v>0</v>
      </c>
      <c r="BD32" s="34">
        <f>+Ita!G32</f>
        <v>93.6</v>
      </c>
      <c r="BE32" s="315">
        <f>+Ita!H32</f>
        <v>93.6</v>
      </c>
      <c r="BF32" s="35">
        <f>+Ita!I32</f>
        <v>93.6</v>
      </c>
      <c r="BG32" s="35">
        <f t="shared" si="5"/>
        <v>280.79999999999995</v>
      </c>
      <c r="BH32" s="65">
        <f t="shared" si="109"/>
        <v>17.999999999999996</v>
      </c>
      <c r="BI32" s="34">
        <f>+Ita!AX32</f>
        <v>0</v>
      </c>
      <c r="BJ32" s="315">
        <f>+Ita!AY32</f>
        <v>0</v>
      </c>
      <c r="BK32" s="35">
        <f>+Ita!AZ32</f>
        <v>0</v>
      </c>
      <c r="BL32" s="35">
        <f t="shared" si="6"/>
        <v>0</v>
      </c>
      <c r="BM32" s="65">
        <f t="shared" si="110"/>
        <v>0</v>
      </c>
      <c r="BN32" s="34">
        <f>+Pol!G32</f>
        <v>0</v>
      </c>
      <c r="BO32" s="315">
        <f>+Pol!H32</f>
        <v>0</v>
      </c>
      <c r="BP32" s="35">
        <f>+Pol!I32</f>
        <v>0</v>
      </c>
      <c r="BQ32" s="35">
        <f t="shared" si="7"/>
        <v>0</v>
      </c>
      <c r="BR32" s="65">
        <f t="shared" si="111"/>
        <v>0</v>
      </c>
      <c r="BS32" s="32">
        <f>+Mex!G32</f>
        <v>0</v>
      </c>
      <c r="BT32" s="317">
        <f>+Mex!H32</f>
        <v>0</v>
      </c>
      <c r="BU32" s="33">
        <f>+Mex!I32</f>
        <v>0</v>
      </c>
      <c r="BV32" s="40">
        <f t="shared" si="112"/>
        <v>0</v>
      </c>
      <c r="BW32" s="41">
        <f t="shared" si="113"/>
        <v>0</v>
      </c>
      <c r="BX32" s="39">
        <f>+VIE!C32</f>
        <v>0</v>
      </c>
      <c r="BY32" s="314">
        <f>+VIE!D32</f>
        <v>0</v>
      </c>
      <c r="BZ32" s="40">
        <f t="shared" si="8"/>
        <v>0</v>
      </c>
      <c r="CA32" s="41">
        <f t="shared" si="114"/>
        <v>0</v>
      </c>
      <c r="CB32" s="39">
        <f>+SIMS!AC32</f>
        <v>0</v>
      </c>
      <c r="CC32" s="314">
        <f>+SIMS!AD32</f>
        <v>0</v>
      </c>
      <c r="CD32" s="40">
        <f>+SIMS!AE32</f>
        <v>0</v>
      </c>
      <c r="CE32" s="40">
        <f t="shared" si="9"/>
        <v>0</v>
      </c>
      <c r="CF32" s="41">
        <f t="shared" si="115"/>
        <v>0</v>
      </c>
      <c r="CG32" s="385">
        <f>+Bel!L32</f>
        <v>0</v>
      </c>
      <c r="CH32" s="35">
        <f>+Bel!M32</f>
        <v>0</v>
      </c>
      <c r="CI32" s="35">
        <f t="shared" si="10"/>
        <v>0</v>
      </c>
      <c r="CJ32" s="65">
        <f t="shared" si="11"/>
        <v>0</v>
      </c>
      <c r="CK32" s="34">
        <f>+Ita!L32</f>
        <v>0</v>
      </c>
      <c r="CL32" s="35">
        <f>+Ita!M32</f>
        <v>0</v>
      </c>
      <c r="CM32" s="35">
        <f t="shared" si="12"/>
        <v>0</v>
      </c>
      <c r="CN32" s="65">
        <f t="shared" si="13"/>
        <v>0</v>
      </c>
      <c r="CO32" s="237">
        <f>+Mex!L32</f>
        <v>0</v>
      </c>
      <c r="CP32" s="238">
        <f>+Mex!M32</f>
        <v>0</v>
      </c>
      <c r="CQ32" s="31">
        <f t="shared" si="14"/>
        <v>0</v>
      </c>
      <c r="CR32" s="43">
        <f t="shared" si="15"/>
        <v>0</v>
      </c>
      <c r="CS32" s="237">
        <f>+SIMS!Y32</f>
        <v>0</v>
      </c>
      <c r="CT32" s="238">
        <f>+SIMS!Z32</f>
        <v>0</v>
      </c>
      <c r="CU32" s="31">
        <f t="shared" si="16"/>
        <v>0</v>
      </c>
      <c r="CV32" s="43">
        <f t="shared" si="116"/>
        <v>0</v>
      </c>
      <c r="CW32" s="237">
        <f>+VIE!M32</f>
        <v>0</v>
      </c>
      <c r="CX32" s="238">
        <f>+VIE!N32</f>
        <v>0</v>
      </c>
      <c r="CY32" s="31">
        <f t="shared" si="17"/>
        <v>0</v>
      </c>
      <c r="CZ32" s="43">
        <f t="shared" si="117"/>
        <v>0</v>
      </c>
      <c r="DA32" s="34">
        <f>+Ita!BC32</f>
        <v>0</v>
      </c>
      <c r="DB32" s="35">
        <f t="shared" si="118"/>
        <v>0</v>
      </c>
      <c r="DC32" s="65">
        <f t="shared" si="18"/>
        <v>0</v>
      </c>
      <c r="DD32" s="34">
        <f>+Bel!P32</f>
        <v>0</v>
      </c>
      <c r="DE32" s="35">
        <f t="shared" si="119"/>
        <v>0</v>
      </c>
      <c r="DF32" s="65">
        <f t="shared" si="19"/>
        <v>0</v>
      </c>
      <c r="DG32" s="34">
        <f>+Ita!P32</f>
        <v>0</v>
      </c>
      <c r="DH32" s="35">
        <f t="shared" si="120"/>
        <v>0</v>
      </c>
      <c r="DI32" s="65">
        <f t="shared" si="20"/>
        <v>0</v>
      </c>
      <c r="DJ32" s="34">
        <f>+Pol!L32</f>
        <v>0</v>
      </c>
      <c r="DK32" s="35">
        <f t="shared" si="121"/>
        <v>0</v>
      </c>
      <c r="DL32" s="65">
        <f t="shared" si="21"/>
        <v>0</v>
      </c>
      <c r="DM32" s="362">
        <f>+Rus!C32</f>
        <v>0</v>
      </c>
      <c r="DN32" s="363">
        <f t="shared" si="22"/>
        <v>0</v>
      </c>
      <c r="DO32" s="364">
        <f t="shared" si="23"/>
        <v>0</v>
      </c>
      <c r="DP32" s="34">
        <f>+Bel!S32</f>
        <v>0</v>
      </c>
      <c r="DQ32" s="35">
        <f>+Bel!T32</f>
        <v>0</v>
      </c>
      <c r="DR32" s="35">
        <f>+Bel!U32</f>
        <v>0</v>
      </c>
      <c r="DS32" s="35">
        <f>+Bel!V32</f>
        <v>0</v>
      </c>
      <c r="DT32" s="35">
        <f t="shared" si="24"/>
        <v>0</v>
      </c>
      <c r="DU32" s="65">
        <f t="shared" si="25"/>
        <v>0</v>
      </c>
      <c r="DV32" s="34">
        <f>+Ita!S32</f>
        <v>0</v>
      </c>
      <c r="DW32" s="35">
        <f>+Ita!T32</f>
        <v>0</v>
      </c>
      <c r="DX32" s="35">
        <f>+Ita!U32</f>
        <v>0</v>
      </c>
      <c r="DY32" s="35">
        <f>+Ita!V32</f>
        <v>0</v>
      </c>
      <c r="DZ32" s="35">
        <f t="shared" si="26"/>
        <v>0</v>
      </c>
      <c r="EA32" s="65">
        <f t="shared" si="27"/>
        <v>0</v>
      </c>
      <c r="EB32" s="34">
        <f>+Pol!O32</f>
        <v>0</v>
      </c>
      <c r="EC32" s="35">
        <f>+Pol!P32</f>
        <v>0</v>
      </c>
      <c r="ED32" s="35">
        <f>+Pol!Q32</f>
        <v>0</v>
      </c>
      <c r="EE32" s="35">
        <f>+Pol!R32</f>
        <v>0</v>
      </c>
      <c r="EF32" s="35">
        <f t="shared" si="28"/>
        <v>0</v>
      </c>
      <c r="EG32" s="65">
        <f t="shared" si="29"/>
        <v>0</v>
      </c>
      <c r="EH32" s="34">
        <f>+Rus!J32</f>
        <v>0</v>
      </c>
      <c r="EI32" s="35">
        <f>+Rus!K32</f>
        <v>0</v>
      </c>
      <c r="EJ32" s="35">
        <f>+Rus!L32</f>
        <v>0</v>
      </c>
      <c r="EK32" s="35">
        <f>+Rus!M32</f>
        <v>0</v>
      </c>
      <c r="EL32" s="35">
        <f t="shared" si="122"/>
        <v>0</v>
      </c>
      <c r="EM32" s="65">
        <f t="shared" si="30"/>
        <v>0</v>
      </c>
      <c r="EN32" s="34">
        <f>+Mex!AE32</f>
        <v>0</v>
      </c>
      <c r="EO32" s="35">
        <f>+Mex!AF32</f>
        <v>0</v>
      </c>
      <c r="EP32" s="35">
        <f>+Mex!AG32</f>
        <v>0</v>
      </c>
      <c r="EQ32" s="35">
        <f>+Mex!AH32</f>
        <v>0</v>
      </c>
      <c r="ER32" s="35">
        <f t="shared" si="123"/>
        <v>0</v>
      </c>
      <c r="ES32" s="65">
        <f t="shared" si="31"/>
        <v>0</v>
      </c>
      <c r="ET32" s="34">
        <f>+VIE!G32</f>
        <v>0</v>
      </c>
      <c r="EU32" s="35">
        <f>+VIE!H32</f>
        <v>0</v>
      </c>
      <c r="EV32" s="35">
        <f>+VIE!I32</f>
        <v>0</v>
      </c>
      <c r="EW32" s="35">
        <f>+VIE!J32</f>
        <v>0</v>
      </c>
      <c r="EX32" s="35">
        <f t="shared" si="32"/>
        <v>0</v>
      </c>
      <c r="EY32" s="65">
        <f t="shared" si="124"/>
        <v>0</v>
      </c>
      <c r="EZ32" s="34">
        <f>+Bel!Y32</f>
        <v>0</v>
      </c>
      <c r="FA32" s="35">
        <f>+Bel!Z32</f>
        <v>0</v>
      </c>
      <c r="FB32" s="35">
        <f t="shared" si="33"/>
        <v>0</v>
      </c>
      <c r="FC32" s="65">
        <f t="shared" si="34"/>
        <v>0</v>
      </c>
      <c r="FD32" s="34">
        <f>+Ita!Y32</f>
        <v>0</v>
      </c>
      <c r="FE32" s="35">
        <f>+Ita!Z32</f>
        <v>0</v>
      </c>
      <c r="FF32" s="35">
        <f t="shared" si="35"/>
        <v>0</v>
      </c>
      <c r="FG32" s="65">
        <f t="shared" si="36"/>
        <v>0</v>
      </c>
      <c r="FH32" s="34">
        <f>+Pol!U32</f>
        <v>0</v>
      </c>
      <c r="FI32" s="35">
        <f>+Pol!V32</f>
        <v>0</v>
      </c>
      <c r="FJ32" s="35">
        <f t="shared" si="37"/>
        <v>0</v>
      </c>
      <c r="FK32" s="65">
        <f t="shared" si="38"/>
        <v>0</v>
      </c>
      <c r="FL32" s="237">
        <f>+Rus!F32</f>
        <v>0</v>
      </c>
      <c r="FM32" s="238">
        <f>+Rus!G32</f>
        <v>0</v>
      </c>
      <c r="FN32" s="31">
        <f t="shared" si="39"/>
        <v>0</v>
      </c>
      <c r="FO32" s="43">
        <f t="shared" si="40"/>
        <v>0</v>
      </c>
      <c r="FP32" s="39">
        <f>+SIMS!O32</f>
        <v>0</v>
      </c>
      <c r="FQ32" s="40">
        <f>+SIMS!P32</f>
        <v>0</v>
      </c>
      <c r="FR32" s="31">
        <f t="shared" si="181"/>
        <v>0</v>
      </c>
      <c r="FS32" s="43">
        <f t="shared" si="125"/>
        <v>0</v>
      </c>
      <c r="FT32" s="34">
        <f>+Bel!AC32</f>
        <v>0</v>
      </c>
      <c r="FU32" s="35">
        <f>+Bel!AD32</f>
        <v>0</v>
      </c>
      <c r="FV32" s="35">
        <f>+Bel!AE32</f>
        <v>0</v>
      </c>
      <c r="FW32" s="35">
        <f>+Bel!AF32</f>
        <v>0</v>
      </c>
      <c r="FX32" s="35">
        <f t="shared" si="42"/>
        <v>0</v>
      </c>
      <c r="FY32" s="65">
        <f t="shared" si="176"/>
        <v>0</v>
      </c>
      <c r="FZ32" s="34">
        <f>+Ita!AC32</f>
        <v>46.8</v>
      </c>
      <c r="GA32" s="35">
        <f>+Ita!AD32</f>
        <v>46.8</v>
      </c>
      <c r="GB32" s="35">
        <f>+Ita!AE32</f>
        <v>46.8</v>
      </c>
      <c r="GC32" s="35">
        <f>+Ita!AF32</f>
        <v>46.8</v>
      </c>
      <c r="GD32" s="35">
        <f t="shared" si="44"/>
        <v>187.2</v>
      </c>
      <c r="GE32" s="65">
        <f t="shared" si="177"/>
        <v>12</v>
      </c>
      <c r="GF32" s="34">
        <f>+Pol!Y32</f>
        <v>0</v>
      </c>
      <c r="GG32" s="35">
        <f>+Pol!Z32</f>
        <v>0</v>
      </c>
      <c r="GH32" s="35">
        <f>+Pol!AA32</f>
        <v>0</v>
      </c>
      <c r="GI32" s="35">
        <f>+Pol!AB32</f>
        <v>0</v>
      </c>
      <c r="GJ32" s="35">
        <f t="shared" si="46"/>
        <v>0</v>
      </c>
      <c r="GK32" s="65">
        <f t="shared" si="178"/>
        <v>0</v>
      </c>
      <c r="GL32" s="39">
        <f>+SIMS!S32</f>
        <v>0</v>
      </c>
      <c r="GM32" s="40">
        <f>+SIMS!T32</f>
        <v>0</v>
      </c>
      <c r="GN32" s="40">
        <f>+SIMS!U32</f>
        <v>0</v>
      </c>
      <c r="GO32" s="40">
        <f>+SIMS!V32</f>
        <v>0</v>
      </c>
      <c r="GP32" s="33">
        <f t="shared" si="48"/>
        <v>0</v>
      </c>
      <c r="GQ32" s="44">
        <f t="shared" si="126"/>
        <v>0</v>
      </c>
      <c r="GR32" s="273">
        <f>+KSC!C32</f>
        <v>144</v>
      </c>
      <c r="GS32" s="277">
        <f>+KSC!D32</f>
        <v>208</v>
      </c>
      <c r="GT32" s="274">
        <f t="shared" si="49"/>
        <v>352</v>
      </c>
      <c r="GU32" s="272">
        <f t="shared" si="127"/>
        <v>7</v>
      </c>
      <c r="GV32" s="34">
        <f>+Bel!AI32</f>
        <v>0</v>
      </c>
      <c r="GW32" s="35">
        <f t="shared" si="167"/>
        <v>0</v>
      </c>
      <c r="GX32" s="65">
        <f t="shared" si="182"/>
        <v>0</v>
      </c>
      <c r="GY32" s="34">
        <f>+Ita!AI32</f>
        <v>0</v>
      </c>
      <c r="GZ32" s="35">
        <f t="shared" si="179"/>
        <v>0</v>
      </c>
      <c r="HA32" s="65">
        <f t="shared" si="51"/>
        <v>0</v>
      </c>
      <c r="HB32" s="34">
        <f>+Ita!BF32</f>
        <v>0</v>
      </c>
      <c r="HC32" s="35">
        <f t="shared" si="180"/>
        <v>0</v>
      </c>
      <c r="HD32" s="65">
        <f t="shared" si="52"/>
        <v>0</v>
      </c>
      <c r="HE32" s="34">
        <f>+Pol!AE32</f>
        <v>0</v>
      </c>
      <c r="HF32" s="35">
        <f t="shared" si="168"/>
        <v>0</v>
      </c>
      <c r="HG32" s="65">
        <f t="shared" si="53"/>
        <v>0</v>
      </c>
      <c r="HH32" s="30">
        <f>+Mex!P32</f>
        <v>0</v>
      </c>
      <c r="HI32" s="31">
        <f t="shared" si="169"/>
        <v>0</v>
      </c>
      <c r="HJ32" s="43">
        <f t="shared" si="54"/>
        <v>0</v>
      </c>
      <c r="HK32" s="404">
        <f>+SIMS!K32</f>
        <v>0</v>
      </c>
      <c r="HL32" s="405">
        <f>+SIMS!L32</f>
        <v>0</v>
      </c>
      <c r="HM32" s="405">
        <f t="shared" si="166"/>
        <v>0</v>
      </c>
      <c r="HN32" s="410">
        <f t="shared" si="133"/>
        <v>0</v>
      </c>
      <c r="HO32" s="475">
        <f>+Bel!AL32</f>
        <v>0</v>
      </c>
      <c r="HP32" s="476">
        <f>+Bel!AM32</f>
        <v>0</v>
      </c>
      <c r="HQ32" s="476">
        <f t="shared" si="134"/>
        <v>0</v>
      </c>
      <c r="HR32" s="477">
        <f t="shared" si="55"/>
        <v>0</v>
      </c>
      <c r="HS32" s="475">
        <f>+Ita!AL32</f>
        <v>0</v>
      </c>
      <c r="HT32" s="476">
        <f>+Ita!AM32</f>
        <v>0</v>
      </c>
      <c r="HU32" s="476">
        <f t="shared" si="56"/>
        <v>0</v>
      </c>
      <c r="HV32" s="477">
        <f t="shared" si="57"/>
        <v>0</v>
      </c>
      <c r="HW32" s="39">
        <f>+Mex!S32</f>
        <v>0</v>
      </c>
      <c r="HX32" s="40">
        <f>+Mex!T32</f>
        <v>0</v>
      </c>
      <c r="HY32" s="40">
        <f t="shared" si="58"/>
        <v>0</v>
      </c>
      <c r="HZ32" s="41">
        <f t="shared" si="59"/>
        <v>0</v>
      </c>
      <c r="IA32" s="472">
        <f>+'Arg&amp;Braz'!C32</f>
        <v>0</v>
      </c>
      <c r="IB32" s="473">
        <f>+'Arg&amp;Braz'!D32</f>
        <v>0</v>
      </c>
      <c r="IC32" s="473">
        <f t="shared" si="60"/>
        <v>0</v>
      </c>
      <c r="ID32" s="474">
        <f t="shared" si="61"/>
        <v>0</v>
      </c>
      <c r="IE32" s="472">
        <f>+'Arg&amp;Braz'!Y32</f>
        <v>0</v>
      </c>
      <c r="IF32" s="473">
        <f>+'Arg&amp;Braz'!Z32</f>
        <v>0</v>
      </c>
      <c r="IG32" s="473">
        <f t="shared" si="62"/>
        <v>0</v>
      </c>
      <c r="IH32" s="474">
        <f t="shared" si="63"/>
        <v>0</v>
      </c>
      <c r="II32" s="475">
        <f>+Bel!AP32</f>
        <v>0</v>
      </c>
      <c r="IJ32" s="476">
        <f>+Bel!AQ32</f>
        <v>0</v>
      </c>
      <c r="IK32" s="476">
        <f t="shared" si="64"/>
        <v>0</v>
      </c>
      <c r="IL32" s="477">
        <f t="shared" si="65"/>
        <v>0</v>
      </c>
      <c r="IM32" s="475">
        <f>+Ita!AP32</f>
        <v>0</v>
      </c>
      <c r="IN32" s="476">
        <f>+Ita!AQ32</f>
        <v>0</v>
      </c>
      <c r="IO32" s="476">
        <f t="shared" si="66"/>
        <v>0</v>
      </c>
      <c r="IP32" s="477">
        <f t="shared" si="67"/>
        <v>0</v>
      </c>
      <c r="IQ32" s="39">
        <f>+Mex!W32</f>
        <v>0</v>
      </c>
      <c r="IR32" s="40">
        <f>+Mex!X32</f>
        <v>0</v>
      </c>
      <c r="IS32" s="40">
        <f t="shared" si="68"/>
        <v>0</v>
      </c>
      <c r="IT32" s="41">
        <f t="shared" si="69"/>
        <v>0</v>
      </c>
      <c r="IU32" s="472">
        <f>+'Arg&amp;Braz'!G32</f>
        <v>0</v>
      </c>
      <c r="IV32" s="473">
        <f>+'Arg&amp;Braz'!H32</f>
        <v>0</v>
      </c>
      <c r="IW32" s="473">
        <f t="shared" si="70"/>
        <v>0</v>
      </c>
      <c r="IX32" s="474">
        <f t="shared" si="71"/>
        <v>0</v>
      </c>
      <c r="IY32" s="472">
        <f>+'Arg&amp;Braz'!AC32</f>
        <v>0</v>
      </c>
      <c r="IZ32" s="473">
        <f>+'Arg&amp;Braz'!AD32</f>
        <v>0</v>
      </c>
      <c r="JA32" s="473">
        <f t="shared" si="72"/>
        <v>0</v>
      </c>
      <c r="JB32" s="474">
        <f t="shared" si="163"/>
        <v>0</v>
      </c>
      <c r="JC32" s="475">
        <f>+Bel!AT32</f>
        <v>0</v>
      </c>
      <c r="JD32" s="476">
        <f>+Bel!AU32</f>
        <v>0</v>
      </c>
      <c r="JE32" s="476">
        <f t="shared" si="73"/>
        <v>0</v>
      </c>
      <c r="JF32" s="477">
        <f t="shared" si="74"/>
        <v>0</v>
      </c>
      <c r="JG32" s="475">
        <f>+Ita!AT32</f>
        <v>0</v>
      </c>
      <c r="JH32" s="476">
        <f>+Ita!AU32</f>
        <v>0</v>
      </c>
      <c r="JI32" s="476">
        <f t="shared" si="75"/>
        <v>0</v>
      </c>
      <c r="JJ32" s="477">
        <f t="shared" si="76"/>
        <v>0</v>
      </c>
      <c r="JK32" s="39">
        <f>+Mex!AA32</f>
        <v>0</v>
      </c>
      <c r="JL32" s="40">
        <f>+Mex!AB32</f>
        <v>0</v>
      </c>
      <c r="JM32" s="40">
        <f t="shared" si="77"/>
        <v>0</v>
      </c>
      <c r="JN32" s="41">
        <f t="shared" si="78"/>
        <v>0</v>
      </c>
      <c r="JO32" s="472">
        <f>+'Arg&amp;Braz'!K32</f>
        <v>0</v>
      </c>
      <c r="JP32" s="473">
        <f>+'Arg&amp;Braz'!L32</f>
        <v>0</v>
      </c>
      <c r="JQ32" s="473">
        <f t="shared" si="79"/>
        <v>0</v>
      </c>
      <c r="JR32" s="474">
        <f t="shared" si="80"/>
        <v>0</v>
      </c>
      <c r="JS32" s="472">
        <f>+'Arg&amp;Braz'!AG32</f>
        <v>0</v>
      </c>
      <c r="JT32" s="473">
        <f>+'Arg&amp;Braz'!AH32</f>
        <v>0</v>
      </c>
      <c r="JU32" s="473">
        <f t="shared" si="81"/>
        <v>0</v>
      </c>
      <c r="JV32" s="474">
        <f t="shared" si="164"/>
        <v>0</v>
      </c>
      <c r="JW32" s="279">
        <f>+KSC!K32</f>
        <v>0</v>
      </c>
      <c r="JX32" s="277">
        <f>+KSC!L32</f>
        <v>0</v>
      </c>
      <c r="JY32" s="274">
        <f t="shared" si="82"/>
        <v>0</v>
      </c>
      <c r="JZ32" s="272">
        <f t="shared" si="135"/>
        <v>0</v>
      </c>
      <c r="KA32" s="39">
        <f>+Rus!P32</f>
        <v>0</v>
      </c>
      <c r="KB32" s="314">
        <f>+Rus!Q32</f>
        <v>0</v>
      </c>
      <c r="KC32" s="40">
        <f>+Rus!R32</f>
        <v>0</v>
      </c>
      <c r="KD32" s="40">
        <f t="shared" si="83"/>
        <v>0</v>
      </c>
      <c r="KE32" s="41">
        <f t="shared" si="84"/>
        <v>0</v>
      </c>
      <c r="KF32" s="34">
        <f>+Bel!AX32</f>
        <v>0</v>
      </c>
      <c r="KG32" s="35">
        <f t="shared" si="170"/>
        <v>0</v>
      </c>
      <c r="KH32" s="65">
        <f t="shared" si="183"/>
        <v>0</v>
      </c>
      <c r="KI32" s="34">
        <f>+Ita!BI32</f>
        <v>0</v>
      </c>
      <c r="KJ32" s="35">
        <f t="shared" si="171"/>
        <v>0</v>
      </c>
      <c r="KK32" s="65">
        <f t="shared" si="184"/>
        <v>0</v>
      </c>
      <c r="KL32" s="34">
        <f>+Pol!AH32</f>
        <v>0</v>
      </c>
      <c r="KM32" s="35">
        <f t="shared" si="172"/>
        <v>0</v>
      </c>
      <c r="KN32" s="65">
        <f t="shared" si="185"/>
        <v>0</v>
      </c>
      <c r="KO32" s="34">
        <f>+Mex!AK32</f>
        <v>0</v>
      </c>
      <c r="KP32" s="35">
        <f t="shared" si="173"/>
        <v>0</v>
      </c>
      <c r="KQ32" s="65">
        <f t="shared" si="186"/>
        <v>0</v>
      </c>
      <c r="KR32" s="34">
        <f>+'Arg&amp;Braz'!AK32</f>
        <v>0</v>
      </c>
      <c r="KS32" s="35">
        <f t="shared" si="174"/>
        <v>0</v>
      </c>
      <c r="KT32" s="65">
        <f t="shared" si="187"/>
        <v>0</v>
      </c>
      <c r="KU32" s="34">
        <f>+Ita!BL32</f>
        <v>0</v>
      </c>
      <c r="KV32" s="315">
        <f>+Ita!BM32</f>
        <v>0</v>
      </c>
      <c r="KW32" s="35">
        <f>+Ita!BN32</f>
        <v>0</v>
      </c>
      <c r="KX32" s="35">
        <f t="shared" si="141"/>
        <v>0</v>
      </c>
      <c r="KY32" s="65">
        <f t="shared" si="142"/>
        <v>0</v>
      </c>
      <c r="KZ32" s="34">
        <f>+Mex!AN32</f>
        <v>0</v>
      </c>
      <c r="LA32" s="315">
        <f>+Mex!AO32</f>
        <v>0</v>
      </c>
      <c r="LB32" s="35">
        <f>+Mex!AP32</f>
        <v>0</v>
      </c>
      <c r="LC32" s="35">
        <f t="shared" si="143"/>
        <v>0</v>
      </c>
      <c r="LD32" s="65">
        <f t="shared" si="144"/>
        <v>0</v>
      </c>
      <c r="LE32" s="34">
        <f>+'Arg&amp;Braz'!O32</f>
        <v>0</v>
      </c>
      <c r="LF32" s="315">
        <f>+'Arg&amp;Braz'!P32</f>
        <v>0</v>
      </c>
      <c r="LG32" s="35">
        <f>+'Arg&amp;Braz'!Q32</f>
        <v>0</v>
      </c>
      <c r="LH32" s="35">
        <f t="shared" si="145"/>
        <v>0</v>
      </c>
      <c r="LI32" s="65">
        <f t="shared" si="146"/>
        <v>0</v>
      </c>
      <c r="LJ32" s="34">
        <f>+'Arg&amp;Braz'!AN32</f>
        <v>0</v>
      </c>
      <c r="LK32" s="315">
        <f>+'Arg&amp;Braz'!AO32</f>
        <v>0</v>
      </c>
      <c r="LL32" s="35">
        <f>+'Arg&amp;Braz'!AP32</f>
        <v>0</v>
      </c>
      <c r="LM32" s="35">
        <f t="shared" si="147"/>
        <v>0</v>
      </c>
      <c r="LN32" s="65">
        <f t="shared" si="148"/>
        <v>0</v>
      </c>
      <c r="LO32" s="34">
        <f>+Bel!BA32</f>
        <v>0</v>
      </c>
      <c r="LP32" s="315">
        <f>+Bel!BB32</f>
        <v>0</v>
      </c>
      <c r="LQ32" s="35">
        <f>+Bel!BC32</f>
        <v>0</v>
      </c>
      <c r="LR32" s="35">
        <f t="shared" si="149"/>
        <v>0</v>
      </c>
      <c r="LS32" s="65">
        <f t="shared" si="150"/>
        <v>0</v>
      </c>
      <c r="LT32" s="34">
        <f>+Ita!BQ32</f>
        <v>0</v>
      </c>
      <c r="LU32" s="315">
        <f>+Ita!BR32</f>
        <v>0</v>
      </c>
      <c r="LV32" s="35">
        <f>+Ita!BS32</f>
        <v>0</v>
      </c>
      <c r="LW32" s="35">
        <f t="shared" si="151"/>
        <v>0</v>
      </c>
      <c r="LX32" s="65">
        <f t="shared" si="152"/>
        <v>0</v>
      </c>
      <c r="LY32" s="34">
        <f>+Ita!BV32</f>
        <v>0</v>
      </c>
      <c r="LZ32" s="315">
        <f>+Ita!BW32</f>
        <v>0</v>
      </c>
      <c r="MA32" s="35">
        <f>+Ita!BX32</f>
        <v>0</v>
      </c>
      <c r="MB32" s="35">
        <f t="shared" si="153"/>
        <v>0</v>
      </c>
      <c r="MC32" s="65">
        <f t="shared" si="154"/>
        <v>0</v>
      </c>
      <c r="MD32" s="34">
        <f>+Pol!AK32</f>
        <v>0</v>
      </c>
      <c r="ME32" s="315">
        <f>+Pol!AL32</f>
        <v>0</v>
      </c>
      <c r="MF32" s="35">
        <f>+Pol!AM32</f>
        <v>0</v>
      </c>
      <c r="MG32" s="35">
        <f t="shared" si="155"/>
        <v>0</v>
      </c>
      <c r="MH32" s="65">
        <f t="shared" si="156"/>
        <v>0</v>
      </c>
      <c r="MI32" s="39">
        <f>+Rus!U32</f>
        <v>0</v>
      </c>
      <c r="MJ32" s="314">
        <f>+Rus!V32</f>
        <v>0</v>
      </c>
      <c r="MK32" s="40">
        <f>+Rus!W32</f>
        <v>0</v>
      </c>
      <c r="ML32" s="40">
        <f t="shared" si="90"/>
        <v>0</v>
      </c>
      <c r="MM32" s="41">
        <f t="shared" si="91"/>
        <v>0</v>
      </c>
      <c r="MN32" s="34">
        <f>+Mex!AS32</f>
        <v>0</v>
      </c>
      <c r="MO32" s="315">
        <f>+Mex!AT32</f>
        <v>0</v>
      </c>
      <c r="MP32" s="35">
        <f>+Mex!AU32</f>
        <v>0</v>
      </c>
      <c r="MQ32" s="35">
        <f t="shared" si="157"/>
        <v>0</v>
      </c>
      <c r="MR32" s="65">
        <f t="shared" si="158"/>
        <v>0</v>
      </c>
      <c r="MS32" s="34">
        <f>+'Arg&amp;Braz'!T32</f>
        <v>0</v>
      </c>
      <c r="MT32" s="315">
        <f>+'Arg&amp;Braz'!U32</f>
        <v>0</v>
      </c>
      <c r="MU32" s="35">
        <f>+'Arg&amp;Braz'!V32</f>
        <v>0</v>
      </c>
      <c r="MV32" s="35">
        <f t="shared" si="159"/>
        <v>0</v>
      </c>
      <c r="MW32" s="65">
        <f t="shared" si="160"/>
        <v>0</v>
      </c>
      <c r="MX32" s="34">
        <f>Bel!BF32</f>
        <v>0</v>
      </c>
      <c r="MY32" s="35">
        <f t="shared" si="161"/>
        <v>0</v>
      </c>
      <c r="MZ32" s="65">
        <f t="shared" si="92"/>
        <v>0</v>
      </c>
      <c r="NA32" s="34">
        <f>Ita!CA32</f>
        <v>0</v>
      </c>
      <c r="NB32" s="35">
        <f t="shared" si="175"/>
        <v>0</v>
      </c>
      <c r="NC32" s="65">
        <f t="shared" si="188"/>
        <v>0</v>
      </c>
    </row>
    <row r="33" spans="1:367" s="28" customFormat="1" ht="21" customHeight="1">
      <c r="A33" s="27" t="s">
        <v>103</v>
      </c>
      <c r="B33" s="67"/>
      <c r="C33" s="68">
        <f t="shared" si="94"/>
        <v>0</v>
      </c>
      <c r="D33" s="68"/>
      <c r="E33" s="68"/>
      <c r="F33" s="68"/>
      <c r="G33" s="69">
        <f t="shared" si="95"/>
        <v>0</v>
      </c>
      <c r="H33" s="70">
        <f>+Bel!A33</f>
        <v>0</v>
      </c>
      <c r="I33" s="74">
        <f>+Ita!A33</f>
        <v>0</v>
      </c>
      <c r="J33" s="74">
        <f>+Pol!A33</f>
        <v>30.000000000000007</v>
      </c>
      <c r="K33" s="74">
        <f>+Rus!A33</f>
        <v>0</v>
      </c>
      <c r="L33" s="74">
        <f>+'Arg&amp;Braz'!A33</f>
        <v>0</v>
      </c>
      <c r="M33" s="74">
        <f>+Mex!A33</f>
        <v>28</v>
      </c>
      <c r="N33" s="71">
        <f>+VIE!A33</f>
        <v>0</v>
      </c>
      <c r="O33" s="71">
        <f>+SIMS!A33</f>
        <v>0</v>
      </c>
      <c r="P33" s="74"/>
      <c r="Q33" s="75">
        <f>+KSC!A33</f>
        <v>0</v>
      </c>
      <c r="R33" s="146">
        <f t="shared" si="96"/>
        <v>717.6</v>
      </c>
      <c r="S33" s="147">
        <f t="shared" si="97"/>
        <v>187.2</v>
      </c>
      <c r="T33" s="148">
        <f t="shared" si="0"/>
        <v>0</v>
      </c>
      <c r="U33" s="148"/>
      <c r="V33" s="27" t="s">
        <v>103</v>
      </c>
      <c r="W33" s="385">
        <f>+Bel!C33</f>
        <v>0</v>
      </c>
      <c r="X33" s="35">
        <f>+Bel!D33</f>
        <v>0</v>
      </c>
      <c r="Y33" s="35">
        <f t="shared" si="98"/>
        <v>0</v>
      </c>
      <c r="Z33" s="65">
        <f t="shared" si="99"/>
        <v>0</v>
      </c>
      <c r="AA33" s="34">
        <f>+Ita!C33</f>
        <v>0</v>
      </c>
      <c r="AB33" s="35">
        <f>+Ita!D33</f>
        <v>0</v>
      </c>
      <c r="AC33" s="35">
        <f t="shared" si="100"/>
        <v>0</v>
      </c>
      <c r="AD33" s="65">
        <f t="shared" si="101"/>
        <v>0</v>
      </c>
      <c r="AE33" s="52">
        <f>+Pol!C33</f>
        <v>0</v>
      </c>
      <c r="AF33" s="53">
        <f>+Pol!D33</f>
        <v>0</v>
      </c>
      <c r="AG33" s="35">
        <f t="shared" si="102"/>
        <v>0</v>
      </c>
      <c r="AH33" s="65">
        <f t="shared" si="103"/>
        <v>0</v>
      </c>
      <c r="AI33" s="166">
        <f>+Mex!C33</f>
        <v>0</v>
      </c>
      <c r="AJ33" s="167">
        <f>+Mex!D33</f>
        <v>0</v>
      </c>
      <c r="AK33" s="31">
        <f t="shared" si="1"/>
        <v>0</v>
      </c>
      <c r="AL33" s="43">
        <f t="shared" si="2"/>
        <v>0</v>
      </c>
      <c r="AM33" s="279">
        <f>+SIMS!C33</f>
        <v>0</v>
      </c>
      <c r="AN33" s="277">
        <f>+SIMS!D33</f>
        <v>0</v>
      </c>
      <c r="AO33" s="277">
        <f t="shared" si="3"/>
        <v>0</v>
      </c>
      <c r="AP33" s="272">
        <f t="shared" si="104"/>
        <v>0</v>
      </c>
      <c r="AQ33" s="279">
        <f>+KSC!G33</f>
        <v>0</v>
      </c>
      <c r="AR33" s="277">
        <f>+KSC!H33</f>
        <v>0</v>
      </c>
      <c r="AS33" s="277">
        <f t="shared" si="4"/>
        <v>0</v>
      </c>
      <c r="AT33" s="272">
        <f t="shared" si="105"/>
        <v>0</v>
      </c>
      <c r="AU33" s="279">
        <f>+SIMS!G33</f>
        <v>0</v>
      </c>
      <c r="AV33" s="277">
        <f>+SIMS!H33</f>
        <v>0</v>
      </c>
      <c r="AW33" s="277">
        <f t="shared" si="165"/>
        <v>0</v>
      </c>
      <c r="AX33" s="272">
        <f t="shared" si="106"/>
        <v>0</v>
      </c>
      <c r="AY33" s="34">
        <f>+Bel!G33</f>
        <v>0</v>
      </c>
      <c r="AZ33" s="315">
        <f>+Bel!H33</f>
        <v>0</v>
      </c>
      <c r="BA33" s="35">
        <f>+Bel!I33</f>
        <v>0</v>
      </c>
      <c r="BB33" s="35">
        <f t="shared" si="107"/>
        <v>0</v>
      </c>
      <c r="BC33" s="65">
        <f t="shared" si="108"/>
        <v>0</v>
      </c>
      <c r="BD33" s="34">
        <f>+Ita!G33</f>
        <v>0</v>
      </c>
      <c r="BE33" s="315">
        <f>+Ita!H33</f>
        <v>0</v>
      </c>
      <c r="BF33" s="35">
        <f>+Ita!I33</f>
        <v>0</v>
      </c>
      <c r="BG33" s="35">
        <f t="shared" si="5"/>
        <v>0</v>
      </c>
      <c r="BH33" s="65">
        <f t="shared" si="109"/>
        <v>0</v>
      </c>
      <c r="BI33" s="34">
        <f>+Ita!AX33</f>
        <v>0</v>
      </c>
      <c r="BJ33" s="315">
        <f>+Ita!AY33</f>
        <v>0</v>
      </c>
      <c r="BK33" s="35">
        <f>+Ita!AZ33</f>
        <v>0</v>
      </c>
      <c r="BL33" s="35">
        <f t="shared" si="6"/>
        <v>0</v>
      </c>
      <c r="BM33" s="65">
        <f t="shared" si="110"/>
        <v>0</v>
      </c>
      <c r="BN33" s="34">
        <f>+Pol!G33</f>
        <v>0</v>
      </c>
      <c r="BO33" s="315">
        <f>+Pol!H33</f>
        <v>0</v>
      </c>
      <c r="BP33" s="35">
        <f>+Pol!I33</f>
        <v>0</v>
      </c>
      <c r="BQ33" s="35">
        <f t="shared" si="7"/>
        <v>0</v>
      </c>
      <c r="BR33" s="65">
        <f t="shared" si="111"/>
        <v>0</v>
      </c>
      <c r="BS33" s="34">
        <f>+Mex!G33</f>
        <v>62.4</v>
      </c>
      <c r="BT33" s="315">
        <f>+Mex!H33</f>
        <v>62.4</v>
      </c>
      <c r="BU33" s="35">
        <f>+Mex!I33</f>
        <v>62.4</v>
      </c>
      <c r="BV33" s="40">
        <f t="shared" si="112"/>
        <v>187.2</v>
      </c>
      <c r="BW33" s="41">
        <f t="shared" si="113"/>
        <v>12</v>
      </c>
      <c r="BX33" s="39">
        <f>+VIE!C33</f>
        <v>0</v>
      </c>
      <c r="BY33" s="314">
        <f>+VIE!D33</f>
        <v>0</v>
      </c>
      <c r="BZ33" s="40">
        <f t="shared" si="8"/>
        <v>0</v>
      </c>
      <c r="CA33" s="41">
        <f t="shared" si="114"/>
        <v>0</v>
      </c>
      <c r="CB33" s="39">
        <f>+SIMS!AC33</f>
        <v>0</v>
      </c>
      <c r="CC33" s="314">
        <f>+SIMS!AD33</f>
        <v>0</v>
      </c>
      <c r="CD33" s="40">
        <f>+SIMS!AE33</f>
        <v>0</v>
      </c>
      <c r="CE33" s="40">
        <f t="shared" si="9"/>
        <v>0</v>
      </c>
      <c r="CF33" s="41">
        <f t="shared" si="115"/>
        <v>0</v>
      </c>
      <c r="CG33" s="385">
        <f>+Bel!L33</f>
        <v>0</v>
      </c>
      <c r="CH33" s="35">
        <f>+Bel!M33</f>
        <v>0</v>
      </c>
      <c r="CI33" s="35">
        <f t="shared" si="10"/>
        <v>0</v>
      </c>
      <c r="CJ33" s="65">
        <f t="shared" si="11"/>
        <v>0</v>
      </c>
      <c r="CK33" s="34">
        <f>+Ita!L33</f>
        <v>0</v>
      </c>
      <c r="CL33" s="35">
        <f>+Ita!M33</f>
        <v>0</v>
      </c>
      <c r="CM33" s="35">
        <f t="shared" si="12"/>
        <v>0</v>
      </c>
      <c r="CN33" s="65">
        <f t="shared" si="13"/>
        <v>0</v>
      </c>
      <c r="CO33" s="237">
        <f>+Mex!L33</f>
        <v>0</v>
      </c>
      <c r="CP33" s="238">
        <f>+Mex!M33</f>
        <v>0</v>
      </c>
      <c r="CQ33" s="31">
        <f t="shared" si="14"/>
        <v>0</v>
      </c>
      <c r="CR33" s="43">
        <f t="shared" si="15"/>
        <v>0</v>
      </c>
      <c r="CS33" s="237">
        <f>+SIMS!Y33</f>
        <v>0</v>
      </c>
      <c r="CT33" s="238">
        <f>+SIMS!Z33</f>
        <v>0</v>
      </c>
      <c r="CU33" s="31">
        <f t="shared" si="16"/>
        <v>0</v>
      </c>
      <c r="CV33" s="43">
        <f t="shared" si="116"/>
        <v>0</v>
      </c>
      <c r="CW33" s="237">
        <f>+VIE!M33</f>
        <v>0</v>
      </c>
      <c r="CX33" s="238">
        <f>+VIE!N33</f>
        <v>0</v>
      </c>
      <c r="CY33" s="31">
        <f t="shared" si="17"/>
        <v>0</v>
      </c>
      <c r="CZ33" s="43">
        <f t="shared" si="117"/>
        <v>0</v>
      </c>
      <c r="DA33" s="34">
        <f>+Ita!BC33</f>
        <v>0</v>
      </c>
      <c r="DB33" s="35">
        <f t="shared" si="118"/>
        <v>0</v>
      </c>
      <c r="DC33" s="65">
        <f t="shared" si="18"/>
        <v>0</v>
      </c>
      <c r="DD33" s="34">
        <f>+Bel!P33</f>
        <v>0</v>
      </c>
      <c r="DE33" s="35">
        <f t="shared" si="119"/>
        <v>0</v>
      </c>
      <c r="DF33" s="65">
        <f t="shared" si="19"/>
        <v>0</v>
      </c>
      <c r="DG33" s="34">
        <f>+Ita!P33</f>
        <v>0</v>
      </c>
      <c r="DH33" s="35">
        <f t="shared" si="120"/>
        <v>0</v>
      </c>
      <c r="DI33" s="65">
        <f t="shared" si="20"/>
        <v>0</v>
      </c>
      <c r="DJ33" s="34">
        <f>+Pol!L33</f>
        <v>0</v>
      </c>
      <c r="DK33" s="35">
        <f t="shared" si="121"/>
        <v>0</v>
      </c>
      <c r="DL33" s="65">
        <f t="shared" si="21"/>
        <v>0</v>
      </c>
      <c r="DM33" s="362">
        <f>+Rus!C33</f>
        <v>0</v>
      </c>
      <c r="DN33" s="363">
        <f t="shared" si="22"/>
        <v>0</v>
      </c>
      <c r="DO33" s="364">
        <f t="shared" si="23"/>
        <v>0</v>
      </c>
      <c r="DP33" s="34">
        <f>+Bel!S33</f>
        <v>0</v>
      </c>
      <c r="DQ33" s="35">
        <f>+Bel!T33</f>
        <v>0</v>
      </c>
      <c r="DR33" s="35">
        <f>+Bel!U33</f>
        <v>0</v>
      </c>
      <c r="DS33" s="35">
        <f>+Bel!V33</f>
        <v>0</v>
      </c>
      <c r="DT33" s="35">
        <f t="shared" si="24"/>
        <v>0</v>
      </c>
      <c r="DU33" s="65">
        <f t="shared" si="25"/>
        <v>0</v>
      </c>
      <c r="DV33" s="34">
        <f>+Ita!S33</f>
        <v>0</v>
      </c>
      <c r="DW33" s="35">
        <f>+Ita!T33</f>
        <v>0</v>
      </c>
      <c r="DX33" s="35">
        <f>+Ita!U33</f>
        <v>0</v>
      </c>
      <c r="DY33" s="35">
        <f>+Ita!V33</f>
        <v>0</v>
      </c>
      <c r="DZ33" s="35">
        <f t="shared" si="26"/>
        <v>0</v>
      </c>
      <c r="EA33" s="65">
        <f t="shared" si="27"/>
        <v>0</v>
      </c>
      <c r="EB33" s="34">
        <f>+Pol!O33</f>
        <v>62.400000000000006</v>
      </c>
      <c r="EC33" s="35">
        <f>+Pol!P33</f>
        <v>62.4</v>
      </c>
      <c r="ED33" s="35">
        <f>+Pol!Q33</f>
        <v>62.4</v>
      </c>
      <c r="EE33" s="35">
        <f>+Pol!R33</f>
        <v>62.4</v>
      </c>
      <c r="EF33" s="35">
        <f t="shared" si="28"/>
        <v>249.60000000000002</v>
      </c>
      <c r="EG33" s="65">
        <f t="shared" si="29"/>
        <v>16.000000000000004</v>
      </c>
      <c r="EH33" s="34">
        <f>+Rus!J33</f>
        <v>0</v>
      </c>
      <c r="EI33" s="35">
        <f>+Rus!K33</f>
        <v>0</v>
      </c>
      <c r="EJ33" s="35">
        <f>+Rus!L33</f>
        <v>0</v>
      </c>
      <c r="EK33" s="35">
        <f>+Rus!M33</f>
        <v>0</v>
      </c>
      <c r="EL33" s="35">
        <f t="shared" si="122"/>
        <v>0</v>
      </c>
      <c r="EM33" s="65">
        <f t="shared" si="30"/>
        <v>0</v>
      </c>
      <c r="EN33" s="34">
        <f>+Mex!AE33</f>
        <v>62.4</v>
      </c>
      <c r="EO33" s="35">
        <f>+Mex!AF33</f>
        <v>62.4</v>
      </c>
      <c r="EP33" s="35">
        <f>+Mex!AG33</f>
        <v>62.4</v>
      </c>
      <c r="EQ33" s="35">
        <f>+Mex!AH33</f>
        <v>62.4</v>
      </c>
      <c r="ER33" s="35">
        <f t="shared" si="123"/>
        <v>249.6</v>
      </c>
      <c r="ES33" s="65">
        <f t="shared" si="31"/>
        <v>16</v>
      </c>
      <c r="ET33" s="34">
        <f>+VIE!G33</f>
        <v>0</v>
      </c>
      <c r="EU33" s="35">
        <f>+VIE!H33</f>
        <v>0</v>
      </c>
      <c r="EV33" s="35">
        <f>+VIE!I33</f>
        <v>0</v>
      </c>
      <c r="EW33" s="35">
        <f>+VIE!J33</f>
        <v>0</v>
      </c>
      <c r="EX33" s="31">
        <f t="shared" si="32"/>
        <v>0</v>
      </c>
      <c r="EY33" s="43">
        <f t="shared" si="124"/>
        <v>0</v>
      </c>
      <c r="EZ33" s="34">
        <f>+Bel!Y33</f>
        <v>0</v>
      </c>
      <c r="FA33" s="35">
        <f>+Bel!Z33</f>
        <v>0</v>
      </c>
      <c r="FB33" s="35">
        <f t="shared" si="33"/>
        <v>0</v>
      </c>
      <c r="FC33" s="65">
        <f t="shared" si="34"/>
        <v>0</v>
      </c>
      <c r="FD33" s="34">
        <f>+Ita!Y33</f>
        <v>0</v>
      </c>
      <c r="FE33" s="35">
        <f>+Ita!Z33</f>
        <v>0</v>
      </c>
      <c r="FF33" s="35">
        <f t="shared" si="35"/>
        <v>0</v>
      </c>
      <c r="FG33" s="65">
        <f t="shared" si="36"/>
        <v>0</v>
      </c>
      <c r="FH33" s="385">
        <f>+Pol!U33</f>
        <v>46.8</v>
      </c>
      <c r="FI33" s="35">
        <f>+Pol!V33</f>
        <v>46.8</v>
      </c>
      <c r="FJ33" s="35">
        <f t="shared" si="37"/>
        <v>93.6</v>
      </c>
      <c r="FK33" s="65">
        <f t="shared" si="38"/>
        <v>6</v>
      </c>
      <c r="FL33" s="237">
        <f>+Rus!F33</f>
        <v>0</v>
      </c>
      <c r="FM33" s="238">
        <f>+Rus!G33</f>
        <v>0</v>
      </c>
      <c r="FN33" s="31">
        <f t="shared" si="39"/>
        <v>0</v>
      </c>
      <c r="FO33" s="43">
        <f t="shared" si="40"/>
        <v>0</v>
      </c>
      <c r="FP33" s="39">
        <f>+SIMS!O33</f>
        <v>0</v>
      </c>
      <c r="FQ33" s="40">
        <f>+SIMS!P33</f>
        <v>0</v>
      </c>
      <c r="FR33" s="31">
        <f t="shared" si="181"/>
        <v>0</v>
      </c>
      <c r="FS33" s="43">
        <f t="shared" si="125"/>
        <v>0</v>
      </c>
      <c r="FT33" s="34">
        <f>+Bel!AC33</f>
        <v>0</v>
      </c>
      <c r="FU33" s="35">
        <f>+Bel!AD33</f>
        <v>0</v>
      </c>
      <c r="FV33" s="35">
        <f>+Bel!AE33</f>
        <v>0</v>
      </c>
      <c r="FW33" s="35">
        <f>+Bel!AF33</f>
        <v>0</v>
      </c>
      <c r="FX33" s="35">
        <f t="shared" si="42"/>
        <v>0</v>
      </c>
      <c r="FY33" s="65">
        <f t="shared" si="176"/>
        <v>0</v>
      </c>
      <c r="FZ33" s="34">
        <f>+Ita!AC33</f>
        <v>0</v>
      </c>
      <c r="GA33" s="35">
        <f>+Ita!AD33</f>
        <v>0</v>
      </c>
      <c r="GB33" s="35">
        <f>+Ita!AE33</f>
        <v>0</v>
      </c>
      <c r="GC33" s="35">
        <f>+Ita!AF33</f>
        <v>0</v>
      </c>
      <c r="GD33" s="35">
        <f t="shared" si="44"/>
        <v>0</v>
      </c>
      <c r="GE33" s="65">
        <f t="shared" si="177"/>
        <v>0</v>
      </c>
      <c r="GF33" s="34">
        <f>+Pol!Y33</f>
        <v>31.200000000000003</v>
      </c>
      <c r="GG33" s="35">
        <f>+Pol!Z33</f>
        <v>31.200000000000003</v>
      </c>
      <c r="GH33" s="35">
        <f>+Pol!AA33</f>
        <v>31.200000000000003</v>
      </c>
      <c r="GI33" s="35">
        <f>+Pol!AB33</f>
        <v>31.200000000000003</v>
      </c>
      <c r="GJ33" s="35">
        <f t="shared" si="46"/>
        <v>124.80000000000001</v>
      </c>
      <c r="GK33" s="65">
        <f t="shared" si="178"/>
        <v>8.0000000000000018</v>
      </c>
      <c r="GL33" s="32">
        <f>+SIMS!S33</f>
        <v>0</v>
      </c>
      <c r="GM33" s="33">
        <f>+SIMS!T33</f>
        <v>0</v>
      </c>
      <c r="GN33" s="33">
        <f>+SIMS!U33</f>
        <v>0</v>
      </c>
      <c r="GO33" s="33">
        <f>+SIMS!V33</f>
        <v>0</v>
      </c>
      <c r="GP33" s="33">
        <f t="shared" si="48"/>
        <v>0</v>
      </c>
      <c r="GQ33" s="44">
        <f t="shared" si="126"/>
        <v>0</v>
      </c>
      <c r="GR33" s="273">
        <f>+KSC!C33</f>
        <v>0</v>
      </c>
      <c r="GS33" s="277">
        <f>+KSC!D33</f>
        <v>0</v>
      </c>
      <c r="GT33" s="277">
        <f t="shared" si="49"/>
        <v>0</v>
      </c>
      <c r="GU33" s="272">
        <f t="shared" si="127"/>
        <v>0</v>
      </c>
      <c r="GV33" s="34">
        <f>+Bel!AI33</f>
        <v>0</v>
      </c>
      <c r="GW33" s="35">
        <f t="shared" ref="GW33:GW44" si="189">SUM(GV33:GV33)</f>
        <v>0</v>
      </c>
      <c r="GX33" s="65">
        <f t="shared" si="182"/>
        <v>0</v>
      </c>
      <c r="GY33" s="34">
        <f>+Ita!AI33</f>
        <v>0</v>
      </c>
      <c r="GZ33" s="35">
        <f t="shared" si="179"/>
        <v>0</v>
      </c>
      <c r="HA33" s="65">
        <f t="shared" si="51"/>
        <v>0</v>
      </c>
      <c r="HB33" s="34">
        <f>+Ita!BF33</f>
        <v>0</v>
      </c>
      <c r="HC33" s="35">
        <f t="shared" si="180"/>
        <v>0</v>
      </c>
      <c r="HD33" s="65">
        <f t="shared" si="52"/>
        <v>0</v>
      </c>
      <c r="HE33" s="34">
        <f>+Pol!AE33</f>
        <v>0</v>
      </c>
      <c r="HF33" s="35">
        <f t="shared" si="168"/>
        <v>0</v>
      </c>
      <c r="HG33" s="65">
        <f t="shared" si="53"/>
        <v>0</v>
      </c>
      <c r="HH33" s="34">
        <f>+Mex!P33</f>
        <v>0</v>
      </c>
      <c r="HI33" s="31">
        <f t="shared" si="169"/>
        <v>0</v>
      </c>
      <c r="HJ33" s="43">
        <f t="shared" si="54"/>
        <v>0</v>
      </c>
      <c r="HK33" s="411">
        <f>+SIMS!K33</f>
        <v>0</v>
      </c>
      <c r="HL33" s="409">
        <f>+SIMS!L33</f>
        <v>0</v>
      </c>
      <c r="HM33" s="409">
        <f t="shared" si="166"/>
        <v>0</v>
      </c>
      <c r="HN33" s="410">
        <f t="shared" si="133"/>
        <v>0</v>
      </c>
      <c r="HO33" s="475">
        <f>+Bel!AL33</f>
        <v>0</v>
      </c>
      <c r="HP33" s="476">
        <f>+Bel!AM33</f>
        <v>0</v>
      </c>
      <c r="HQ33" s="476">
        <f t="shared" si="134"/>
        <v>0</v>
      </c>
      <c r="HR33" s="477">
        <f t="shared" si="55"/>
        <v>0</v>
      </c>
      <c r="HS33" s="475">
        <f>+Ita!AL33</f>
        <v>0</v>
      </c>
      <c r="HT33" s="476">
        <f>+Ita!AM33</f>
        <v>0</v>
      </c>
      <c r="HU33" s="476">
        <f t="shared" si="56"/>
        <v>0</v>
      </c>
      <c r="HV33" s="477">
        <f t="shared" si="57"/>
        <v>0</v>
      </c>
      <c r="HW33" s="39">
        <f>+Mex!S33</f>
        <v>0</v>
      </c>
      <c r="HX33" s="40">
        <f>+Mex!T33</f>
        <v>0</v>
      </c>
      <c r="HY33" s="40">
        <f t="shared" si="58"/>
        <v>0</v>
      </c>
      <c r="HZ33" s="41">
        <f t="shared" si="59"/>
        <v>0</v>
      </c>
      <c r="IA33" s="472">
        <f>+'Arg&amp;Braz'!C33</f>
        <v>0</v>
      </c>
      <c r="IB33" s="473">
        <f>+'Arg&amp;Braz'!D33</f>
        <v>0</v>
      </c>
      <c r="IC33" s="473">
        <f t="shared" si="60"/>
        <v>0</v>
      </c>
      <c r="ID33" s="474">
        <f t="shared" si="61"/>
        <v>0</v>
      </c>
      <c r="IE33" s="472">
        <f>+'Arg&amp;Braz'!Y33</f>
        <v>0</v>
      </c>
      <c r="IF33" s="473">
        <f>+'Arg&amp;Braz'!Z33</f>
        <v>0</v>
      </c>
      <c r="IG33" s="473">
        <f t="shared" si="62"/>
        <v>0</v>
      </c>
      <c r="IH33" s="474">
        <f t="shared" si="63"/>
        <v>0</v>
      </c>
      <c r="II33" s="475">
        <f>+Bel!AP33</f>
        <v>0</v>
      </c>
      <c r="IJ33" s="476">
        <f>+Bel!AQ33</f>
        <v>0</v>
      </c>
      <c r="IK33" s="476">
        <f t="shared" si="64"/>
        <v>0</v>
      </c>
      <c r="IL33" s="477">
        <f t="shared" si="65"/>
        <v>0</v>
      </c>
      <c r="IM33" s="475">
        <f>+Ita!AP33</f>
        <v>0</v>
      </c>
      <c r="IN33" s="476">
        <f>+Ita!AQ33</f>
        <v>0</v>
      </c>
      <c r="IO33" s="476">
        <f t="shared" si="66"/>
        <v>0</v>
      </c>
      <c r="IP33" s="477">
        <f t="shared" si="67"/>
        <v>0</v>
      </c>
      <c r="IQ33" s="34">
        <f>+Mex!W33</f>
        <v>0</v>
      </c>
      <c r="IR33" s="40">
        <f>+Mex!X33</f>
        <v>0</v>
      </c>
      <c r="IS33" s="40">
        <f t="shared" si="68"/>
        <v>0</v>
      </c>
      <c r="IT33" s="41">
        <f t="shared" si="69"/>
        <v>0</v>
      </c>
      <c r="IU33" s="472">
        <f>+'Arg&amp;Braz'!G33</f>
        <v>0</v>
      </c>
      <c r="IV33" s="473">
        <f>+'Arg&amp;Braz'!H33</f>
        <v>0</v>
      </c>
      <c r="IW33" s="473">
        <f t="shared" si="70"/>
        <v>0</v>
      </c>
      <c r="IX33" s="474">
        <f t="shared" si="71"/>
        <v>0</v>
      </c>
      <c r="IY33" s="472">
        <f>+'Arg&amp;Braz'!AC33</f>
        <v>0</v>
      </c>
      <c r="IZ33" s="473">
        <f>+'Arg&amp;Braz'!AD33</f>
        <v>0</v>
      </c>
      <c r="JA33" s="473">
        <f t="shared" si="72"/>
        <v>0</v>
      </c>
      <c r="JB33" s="474">
        <f t="shared" si="163"/>
        <v>0</v>
      </c>
      <c r="JC33" s="475">
        <f>+Bel!AT33</f>
        <v>0</v>
      </c>
      <c r="JD33" s="476">
        <f>+Bel!AU33</f>
        <v>0</v>
      </c>
      <c r="JE33" s="476">
        <f t="shared" si="73"/>
        <v>0</v>
      </c>
      <c r="JF33" s="477">
        <f t="shared" si="74"/>
        <v>0</v>
      </c>
      <c r="JG33" s="475">
        <f>+Ita!AT33</f>
        <v>0</v>
      </c>
      <c r="JH33" s="476">
        <f>+Ita!AU33</f>
        <v>0</v>
      </c>
      <c r="JI33" s="476">
        <f t="shared" si="75"/>
        <v>0</v>
      </c>
      <c r="JJ33" s="477">
        <f t="shared" si="76"/>
        <v>0</v>
      </c>
      <c r="JK33" s="39">
        <f>+Mex!AA33</f>
        <v>0</v>
      </c>
      <c r="JL33" s="40">
        <f>+Mex!AB33</f>
        <v>0</v>
      </c>
      <c r="JM33" s="40">
        <f t="shared" si="77"/>
        <v>0</v>
      </c>
      <c r="JN33" s="41">
        <f t="shared" si="78"/>
        <v>0</v>
      </c>
      <c r="JO33" s="472">
        <f>+'Arg&amp;Braz'!K33</f>
        <v>0</v>
      </c>
      <c r="JP33" s="473">
        <f>+'Arg&amp;Braz'!L33</f>
        <v>0</v>
      </c>
      <c r="JQ33" s="473">
        <f t="shared" si="79"/>
        <v>0</v>
      </c>
      <c r="JR33" s="474">
        <f t="shared" si="80"/>
        <v>0</v>
      </c>
      <c r="JS33" s="472">
        <f>+'Arg&amp;Braz'!AG33</f>
        <v>0</v>
      </c>
      <c r="JT33" s="473">
        <f>+'Arg&amp;Braz'!AH33</f>
        <v>0</v>
      </c>
      <c r="JU33" s="473">
        <f t="shared" si="81"/>
        <v>0</v>
      </c>
      <c r="JV33" s="474">
        <f t="shared" si="164"/>
        <v>0</v>
      </c>
      <c r="JW33" s="279">
        <f>+KSC!K33</f>
        <v>0</v>
      </c>
      <c r="JX33" s="277">
        <f>+KSC!L33</f>
        <v>0</v>
      </c>
      <c r="JY33" s="277">
        <f t="shared" si="82"/>
        <v>0</v>
      </c>
      <c r="JZ33" s="272">
        <f t="shared" si="135"/>
        <v>0</v>
      </c>
      <c r="KA33" s="39">
        <f>+Rus!P33</f>
        <v>0</v>
      </c>
      <c r="KB33" s="314">
        <f>+Rus!Q33</f>
        <v>0</v>
      </c>
      <c r="KC33" s="40">
        <f>+Rus!R33</f>
        <v>0</v>
      </c>
      <c r="KD33" s="40">
        <f t="shared" si="83"/>
        <v>0</v>
      </c>
      <c r="KE33" s="41">
        <f t="shared" si="84"/>
        <v>0</v>
      </c>
      <c r="KF33" s="34">
        <f>+Bel!AX33</f>
        <v>0</v>
      </c>
      <c r="KG33" s="35">
        <f t="shared" si="170"/>
        <v>0</v>
      </c>
      <c r="KH33" s="65">
        <f t="shared" si="183"/>
        <v>0</v>
      </c>
      <c r="KI33" s="34">
        <f>+Ita!BI33</f>
        <v>0</v>
      </c>
      <c r="KJ33" s="35">
        <f t="shared" si="171"/>
        <v>0</v>
      </c>
      <c r="KK33" s="65">
        <f t="shared" si="184"/>
        <v>0</v>
      </c>
      <c r="KL33" s="34">
        <f>+Pol!AH33</f>
        <v>0</v>
      </c>
      <c r="KM33" s="35">
        <f t="shared" si="172"/>
        <v>0</v>
      </c>
      <c r="KN33" s="65">
        <f t="shared" si="185"/>
        <v>0</v>
      </c>
      <c r="KO33" s="34">
        <f>+Mex!AK33</f>
        <v>0</v>
      </c>
      <c r="KP33" s="35">
        <f t="shared" si="173"/>
        <v>0</v>
      </c>
      <c r="KQ33" s="65">
        <f t="shared" si="186"/>
        <v>0</v>
      </c>
      <c r="KR33" s="34">
        <f>+'Arg&amp;Braz'!AK33</f>
        <v>0</v>
      </c>
      <c r="KS33" s="35">
        <f t="shared" si="174"/>
        <v>0</v>
      </c>
      <c r="KT33" s="65">
        <f t="shared" si="187"/>
        <v>0</v>
      </c>
      <c r="KU33" s="34">
        <f>+Ita!BL33</f>
        <v>0</v>
      </c>
      <c r="KV33" s="315">
        <f>+Ita!BM33</f>
        <v>0</v>
      </c>
      <c r="KW33" s="35">
        <f>+Ita!BN33</f>
        <v>0</v>
      </c>
      <c r="KX33" s="35">
        <f>SUM(KU33:KW33)</f>
        <v>0</v>
      </c>
      <c r="KY33" s="65">
        <f t="shared" si="142"/>
        <v>0</v>
      </c>
      <c r="KZ33" s="34">
        <f>+Mex!AN33</f>
        <v>0</v>
      </c>
      <c r="LA33" s="315">
        <f>+Mex!AO33</f>
        <v>0</v>
      </c>
      <c r="LB33" s="35">
        <f>+Mex!AP33</f>
        <v>0</v>
      </c>
      <c r="LC33" s="35">
        <f>SUM(KZ33:LB33)</f>
        <v>0</v>
      </c>
      <c r="LD33" s="65">
        <f t="shared" si="144"/>
        <v>0</v>
      </c>
      <c r="LE33" s="34">
        <f>+'Arg&amp;Braz'!O33</f>
        <v>0</v>
      </c>
      <c r="LF33" s="315">
        <f>+'Arg&amp;Braz'!P33</f>
        <v>0</v>
      </c>
      <c r="LG33" s="35">
        <f>+'Arg&amp;Braz'!Q33</f>
        <v>0</v>
      </c>
      <c r="LH33" s="35">
        <f>SUM(LE33:LG33)</f>
        <v>0</v>
      </c>
      <c r="LI33" s="65">
        <f t="shared" si="146"/>
        <v>0</v>
      </c>
      <c r="LJ33" s="34">
        <f>+'Arg&amp;Braz'!AN33</f>
        <v>0</v>
      </c>
      <c r="LK33" s="315">
        <f>+'Arg&amp;Braz'!AO33</f>
        <v>0</v>
      </c>
      <c r="LL33" s="35">
        <f>+'Arg&amp;Braz'!AP33</f>
        <v>0</v>
      </c>
      <c r="LM33" s="35">
        <f t="shared" si="147"/>
        <v>0</v>
      </c>
      <c r="LN33" s="65">
        <f t="shared" si="148"/>
        <v>0</v>
      </c>
      <c r="LO33" s="34">
        <f>+Bel!BA33</f>
        <v>0</v>
      </c>
      <c r="LP33" s="315">
        <f>+Bel!BB33</f>
        <v>0</v>
      </c>
      <c r="LQ33" s="35">
        <f>+Bel!BC33</f>
        <v>0</v>
      </c>
      <c r="LR33" s="35">
        <f t="shared" si="149"/>
        <v>0</v>
      </c>
      <c r="LS33" s="65">
        <f>LR33/7.8/2</f>
        <v>0</v>
      </c>
      <c r="LT33" s="34">
        <f>+Ita!BQ33</f>
        <v>0</v>
      </c>
      <c r="LU33" s="315">
        <f>+Ita!BR33</f>
        <v>0</v>
      </c>
      <c r="LV33" s="35">
        <f>+Ita!BS33</f>
        <v>0</v>
      </c>
      <c r="LW33" s="35">
        <f>SUM(LT33:LV33)</f>
        <v>0</v>
      </c>
      <c r="LX33" s="65">
        <f t="shared" si="152"/>
        <v>0</v>
      </c>
      <c r="LY33" s="34">
        <f>+Ita!BV33</f>
        <v>0</v>
      </c>
      <c r="LZ33" s="315">
        <f>+Ita!BW33</f>
        <v>0</v>
      </c>
      <c r="MA33" s="35">
        <f>+Ita!BX33</f>
        <v>0</v>
      </c>
      <c r="MB33" s="35">
        <f>SUM(LY33:MA33)</f>
        <v>0</v>
      </c>
      <c r="MC33" s="65">
        <f t="shared" si="154"/>
        <v>0</v>
      </c>
      <c r="MD33" s="34">
        <f>+Pol!AK33</f>
        <v>0</v>
      </c>
      <c r="ME33" s="315">
        <f>+Pol!AL33</f>
        <v>0</v>
      </c>
      <c r="MF33" s="35">
        <f>+Pol!AM33</f>
        <v>0</v>
      </c>
      <c r="MG33" s="35">
        <f>SUM(MD33:MF33)</f>
        <v>0</v>
      </c>
      <c r="MH33" s="65">
        <f t="shared" si="156"/>
        <v>0</v>
      </c>
      <c r="MI33" s="39">
        <f>+Rus!U33</f>
        <v>0</v>
      </c>
      <c r="MJ33" s="314">
        <f>+Rus!V33</f>
        <v>0</v>
      </c>
      <c r="MK33" s="40">
        <f>+Rus!W33</f>
        <v>0</v>
      </c>
      <c r="ML33" s="40">
        <f t="shared" si="90"/>
        <v>0</v>
      </c>
      <c r="MM33" s="41">
        <f t="shared" si="91"/>
        <v>0</v>
      </c>
      <c r="MN33" s="34">
        <f>+Mex!AS33</f>
        <v>0</v>
      </c>
      <c r="MO33" s="315">
        <f>+Mex!AT33</f>
        <v>0</v>
      </c>
      <c r="MP33" s="35">
        <f>+Mex!AU33</f>
        <v>0</v>
      </c>
      <c r="MQ33" s="35">
        <f>SUM(MN33:MP33)</f>
        <v>0</v>
      </c>
      <c r="MR33" s="65">
        <f t="shared" si="158"/>
        <v>0</v>
      </c>
      <c r="MS33" s="34">
        <f>+'Arg&amp;Braz'!T33</f>
        <v>0</v>
      </c>
      <c r="MT33" s="315">
        <f>+'Arg&amp;Braz'!U33</f>
        <v>0</v>
      </c>
      <c r="MU33" s="35">
        <f>+'Arg&amp;Braz'!V33</f>
        <v>0</v>
      </c>
      <c r="MV33" s="35">
        <f t="shared" si="159"/>
        <v>0</v>
      </c>
      <c r="MW33" s="65">
        <f t="shared" si="160"/>
        <v>0</v>
      </c>
      <c r="MX33" s="34">
        <f>Bel!BF33</f>
        <v>0</v>
      </c>
      <c r="MY33" s="35">
        <f t="shared" si="161"/>
        <v>0</v>
      </c>
      <c r="MZ33" s="65">
        <f t="shared" si="92"/>
        <v>0</v>
      </c>
      <c r="NA33" s="34">
        <f>Ita!CA33</f>
        <v>0</v>
      </c>
      <c r="NB33" s="35">
        <f t="shared" si="175"/>
        <v>0</v>
      </c>
      <c r="NC33" s="65">
        <f t="shared" si="188"/>
        <v>0</v>
      </c>
    </row>
    <row r="34" spans="1:367" s="28" customFormat="1" ht="21" customHeight="1">
      <c r="A34" s="29" t="s">
        <v>104</v>
      </c>
      <c r="B34" s="67"/>
      <c r="C34" s="68">
        <f t="shared" si="94"/>
        <v>187.2</v>
      </c>
      <c r="D34" s="68"/>
      <c r="E34" s="68"/>
      <c r="F34" s="68"/>
      <c r="G34" s="69">
        <f t="shared" si="95"/>
        <v>187.2</v>
      </c>
      <c r="H34" s="70">
        <f>+Bel!A34</f>
        <v>60</v>
      </c>
      <c r="I34" s="74">
        <f>+Ita!A34</f>
        <v>48</v>
      </c>
      <c r="J34" s="71">
        <f>+Pol!A34</f>
        <v>90</v>
      </c>
      <c r="K34" s="74">
        <f>+Rus!A34</f>
        <v>0</v>
      </c>
      <c r="L34" s="74">
        <f>+'Arg&amp;Braz'!A34</f>
        <v>0</v>
      </c>
      <c r="M34" s="71">
        <f>+Mex!A34</f>
        <v>0</v>
      </c>
      <c r="N34" s="71">
        <f>+VIE!A34</f>
        <v>0</v>
      </c>
      <c r="O34" s="71">
        <f>+SIMS!A34</f>
        <v>0</v>
      </c>
      <c r="P34" s="74"/>
      <c r="Q34" s="75">
        <f>+KSC!A34</f>
        <v>10</v>
      </c>
      <c r="R34" s="146">
        <f t="shared" si="96"/>
        <v>1684.7999999999997</v>
      </c>
      <c r="S34" s="147">
        <f t="shared" si="97"/>
        <v>1403.9999999999998</v>
      </c>
      <c r="T34" s="148">
        <f t="shared" si="0"/>
        <v>0</v>
      </c>
      <c r="U34" s="148"/>
      <c r="V34" s="29" t="s">
        <v>104</v>
      </c>
      <c r="W34" s="385">
        <f>+Bel!C34</f>
        <v>0</v>
      </c>
      <c r="X34" s="35">
        <f>+Bel!D34</f>
        <v>0</v>
      </c>
      <c r="Y34" s="35">
        <f t="shared" si="98"/>
        <v>0</v>
      </c>
      <c r="Z34" s="65">
        <f t="shared" si="99"/>
        <v>0</v>
      </c>
      <c r="AA34" s="34">
        <f>+Ita!C34</f>
        <v>31.2</v>
      </c>
      <c r="AB34" s="35">
        <f>+Ita!D34</f>
        <v>31.2</v>
      </c>
      <c r="AC34" s="35">
        <f t="shared" si="100"/>
        <v>62.4</v>
      </c>
      <c r="AD34" s="65">
        <f t="shared" si="101"/>
        <v>4</v>
      </c>
      <c r="AE34" s="52">
        <f>+Pol!C34</f>
        <v>62.4</v>
      </c>
      <c r="AF34" s="53">
        <f>+Pol!D34</f>
        <v>62.4</v>
      </c>
      <c r="AG34" s="35">
        <f t="shared" si="102"/>
        <v>124.8</v>
      </c>
      <c r="AH34" s="65">
        <f t="shared" si="103"/>
        <v>8</v>
      </c>
      <c r="AI34" s="235">
        <f>+Mex!C34</f>
        <v>0</v>
      </c>
      <c r="AJ34" s="236">
        <f>+Mex!D34</f>
        <v>0</v>
      </c>
      <c r="AK34" s="31">
        <f t="shared" si="1"/>
        <v>0</v>
      </c>
      <c r="AL34" s="43">
        <f t="shared" si="2"/>
        <v>0</v>
      </c>
      <c r="AM34" s="279">
        <f>+SIMS!C34</f>
        <v>0</v>
      </c>
      <c r="AN34" s="277">
        <f>+SIMS!D34</f>
        <v>0</v>
      </c>
      <c r="AO34" s="277">
        <f t="shared" si="3"/>
        <v>0</v>
      </c>
      <c r="AP34" s="272">
        <f t="shared" si="104"/>
        <v>0</v>
      </c>
      <c r="AQ34" s="279">
        <f>+KSC!G34</f>
        <v>0</v>
      </c>
      <c r="AR34" s="277">
        <f>+KSC!H34</f>
        <v>0</v>
      </c>
      <c r="AS34" s="277">
        <f t="shared" si="4"/>
        <v>0</v>
      </c>
      <c r="AT34" s="272">
        <f t="shared" si="105"/>
        <v>0</v>
      </c>
      <c r="AU34" s="279">
        <f>+SIMS!G34</f>
        <v>0</v>
      </c>
      <c r="AV34" s="277">
        <f>+SIMS!H34</f>
        <v>0</v>
      </c>
      <c r="AW34" s="277">
        <f t="shared" si="165"/>
        <v>0</v>
      </c>
      <c r="AX34" s="272">
        <f t="shared" si="106"/>
        <v>0</v>
      </c>
      <c r="AY34" s="34">
        <f>+Bel!G34</f>
        <v>124.8</v>
      </c>
      <c r="AZ34" s="315">
        <f>+Bel!H34</f>
        <v>124.8</v>
      </c>
      <c r="BA34" s="35">
        <f>+Bel!I34</f>
        <v>124.8</v>
      </c>
      <c r="BB34" s="35">
        <f t="shared" si="107"/>
        <v>374.4</v>
      </c>
      <c r="BC34" s="65">
        <f t="shared" si="108"/>
        <v>24</v>
      </c>
      <c r="BD34" s="34">
        <f>+Ita!G34</f>
        <v>0</v>
      </c>
      <c r="BE34" s="315">
        <f>+Ita!H34</f>
        <v>0</v>
      </c>
      <c r="BF34" s="35">
        <f>+Ita!I34</f>
        <v>0</v>
      </c>
      <c r="BG34" s="35">
        <f t="shared" si="5"/>
        <v>0</v>
      </c>
      <c r="BH34" s="65">
        <f t="shared" si="109"/>
        <v>0</v>
      </c>
      <c r="BI34" s="34">
        <f>+Ita!AX34</f>
        <v>31.2</v>
      </c>
      <c r="BJ34" s="315">
        <f>+Ita!AY34</f>
        <v>31.2</v>
      </c>
      <c r="BK34" s="35">
        <f>+Ita!AZ34</f>
        <v>31.2</v>
      </c>
      <c r="BL34" s="35">
        <f t="shared" si="6"/>
        <v>93.6</v>
      </c>
      <c r="BM34" s="65">
        <f t="shared" si="110"/>
        <v>6</v>
      </c>
      <c r="BN34" s="34">
        <f>+Pol!G34</f>
        <v>249.6</v>
      </c>
      <c r="BO34" s="315">
        <f>+Pol!H34</f>
        <v>249.6</v>
      </c>
      <c r="BP34" s="35">
        <f>+Pol!I34</f>
        <v>249.6</v>
      </c>
      <c r="BQ34" s="35">
        <f t="shared" si="7"/>
        <v>748.8</v>
      </c>
      <c r="BR34" s="65">
        <f t="shared" si="111"/>
        <v>48</v>
      </c>
      <c r="BS34" s="32">
        <f>+Mex!G34</f>
        <v>0</v>
      </c>
      <c r="BT34" s="317">
        <f>+Mex!H34</f>
        <v>0</v>
      </c>
      <c r="BU34" s="33">
        <f>+Mex!I34</f>
        <v>0</v>
      </c>
      <c r="BV34" s="40">
        <f t="shared" si="112"/>
        <v>0</v>
      </c>
      <c r="BW34" s="41">
        <f t="shared" si="113"/>
        <v>0</v>
      </c>
      <c r="BX34" s="34">
        <f>+VIE!C34</f>
        <v>0</v>
      </c>
      <c r="BY34" s="315">
        <f>+VIE!D34</f>
        <v>0</v>
      </c>
      <c r="BZ34" s="40">
        <f t="shared" si="8"/>
        <v>0</v>
      </c>
      <c r="CA34" s="41">
        <f t="shared" si="114"/>
        <v>0</v>
      </c>
      <c r="CB34" s="34">
        <f>+SIMS!AC34</f>
        <v>0</v>
      </c>
      <c r="CC34" s="315">
        <f>+SIMS!AD34</f>
        <v>0</v>
      </c>
      <c r="CD34" s="35">
        <f>+SIMS!AE34</f>
        <v>0</v>
      </c>
      <c r="CE34" s="40">
        <f t="shared" si="9"/>
        <v>0</v>
      </c>
      <c r="CF34" s="41">
        <f t="shared" si="115"/>
        <v>0</v>
      </c>
      <c r="CG34" s="385">
        <f>+Bel!L34</f>
        <v>0</v>
      </c>
      <c r="CH34" s="35">
        <f>+Bel!M34</f>
        <v>0</v>
      </c>
      <c r="CI34" s="35">
        <f t="shared" si="10"/>
        <v>0</v>
      </c>
      <c r="CJ34" s="65">
        <f t="shared" si="11"/>
        <v>0</v>
      </c>
      <c r="CK34" s="34">
        <f>+Ita!L34</f>
        <v>0</v>
      </c>
      <c r="CL34" s="35">
        <f>+Ita!M34</f>
        <v>0</v>
      </c>
      <c r="CM34" s="35">
        <f t="shared" si="12"/>
        <v>0</v>
      </c>
      <c r="CN34" s="65">
        <f t="shared" si="13"/>
        <v>0</v>
      </c>
      <c r="CO34" s="237">
        <f>+Mex!L34</f>
        <v>0</v>
      </c>
      <c r="CP34" s="238">
        <f>+Mex!M34</f>
        <v>0</v>
      </c>
      <c r="CQ34" s="31">
        <f t="shared" si="14"/>
        <v>0</v>
      </c>
      <c r="CR34" s="43">
        <f t="shared" si="15"/>
        <v>0</v>
      </c>
      <c r="CS34" s="237">
        <f>+SIMS!Y34</f>
        <v>0</v>
      </c>
      <c r="CT34" s="238">
        <f>+SIMS!Z34</f>
        <v>0</v>
      </c>
      <c r="CU34" s="31">
        <f t="shared" si="16"/>
        <v>0</v>
      </c>
      <c r="CV34" s="43">
        <f t="shared" si="116"/>
        <v>0</v>
      </c>
      <c r="CW34" s="237">
        <f>+VIE!M34</f>
        <v>0</v>
      </c>
      <c r="CX34" s="238">
        <f>+VIE!N34</f>
        <v>0</v>
      </c>
      <c r="CY34" s="31">
        <f t="shared" si="17"/>
        <v>0</v>
      </c>
      <c r="CZ34" s="43">
        <f t="shared" si="117"/>
        <v>0</v>
      </c>
      <c r="DA34" s="34">
        <f>+Ita!BC34</f>
        <v>0</v>
      </c>
      <c r="DB34" s="35">
        <f t="shared" si="118"/>
        <v>0</v>
      </c>
      <c r="DC34" s="65">
        <f t="shared" si="18"/>
        <v>0</v>
      </c>
      <c r="DD34" s="34">
        <f>+Bel!P34</f>
        <v>124.8</v>
      </c>
      <c r="DE34" s="35">
        <f t="shared" si="119"/>
        <v>124.8</v>
      </c>
      <c r="DF34" s="65">
        <f t="shared" si="19"/>
        <v>8</v>
      </c>
      <c r="DG34" s="34">
        <f>+Ita!P34</f>
        <v>0</v>
      </c>
      <c r="DH34" s="35">
        <f t="shared" si="120"/>
        <v>0</v>
      </c>
      <c r="DI34" s="65">
        <f t="shared" si="20"/>
        <v>0</v>
      </c>
      <c r="DJ34" s="34">
        <f>+Pol!L34</f>
        <v>31.2</v>
      </c>
      <c r="DK34" s="35">
        <f t="shared" si="121"/>
        <v>31.2</v>
      </c>
      <c r="DL34" s="65">
        <f t="shared" si="21"/>
        <v>2</v>
      </c>
      <c r="DM34" s="362">
        <f>+Rus!C34</f>
        <v>0</v>
      </c>
      <c r="DN34" s="363">
        <f t="shared" si="22"/>
        <v>0</v>
      </c>
      <c r="DO34" s="364">
        <f t="shared" si="23"/>
        <v>0</v>
      </c>
      <c r="DP34" s="34">
        <f>+Bel!S34</f>
        <v>62.4</v>
      </c>
      <c r="DQ34" s="35">
        <f>+Bel!T34</f>
        <v>62.4</v>
      </c>
      <c r="DR34" s="35">
        <f>+Bel!U34</f>
        <v>62.4</v>
      </c>
      <c r="DS34" s="35">
        <f>+Bel!V34</f>
        <v>62.4</v>
      </c>
      <c r="DT34" s="35">
        <f t="shared" si="24"/>
        <v>249.6</v>
      </c>
      <c r="DU34" s="65">
        <f t="shared" si="25"/>
        <v>16</v>
      </c>
      <c r="DV34" s="34">
        <f>+Ita!S34</f>
        <v>0</v>
      </c>
      <c r="DW34" s="35">
        <f>+Ita!T34</f>
        <v>0</v>
      </c>
      <c r="DX34" s="35">
        <f>+Ita!U34</f>
        <v>0</v>
      </c>
      <c r="DY34" s="35">
        <f>+Ita!V34</f>
        <v>0</v>
      </c>
      <c r="DZ34" s="35">
        <f t="shared" si="26"/>
        <v>0</v>
      </c>
      <c r="EA34" s="65">
        <f t="shared" si="27"/>
        <v>0</v>
      </c>
      <c r="EB34" s="34">
        <f>+Pol!O34</f>
        <v>46.8</v>
      </c>
      <c r="EC34" s="35">
        <f>+Pol!P34</f>
        <v>46.8</v>
      </c>
      <c r="ED34" s="35">
        <f>+Pol!Q34</f>
        <v>46.8</v>
      </c>
      <c r="EE34" s="35">
        <f>+Pol!R34</f>
        <v>46.8</v>
      </c>
      <c r="EF34" s="35">
        <f t="shared" si="28"/>
        <v>187.2</v>
      </c>
      <c r="EG34" s="65">
        <f t="shared" si="29"/>
        <v>12</v>
      </c>
      <c r="EH34" s="30">
        <f>+Rus!J34</f>
        <v>0</v>
      </c>
      <c r="EI34" s="31">
        <f>+Rus!K34</f>
        <v>0</v>
      </c>
      <c r="EJ34" s="31">
        <f>+Rus!L34</f>
        <v>0</v>
      </c>
      <c r="EK34" s="31">
        <f>+Rus!M34</f>
        <v>0</v>
      </c>
      <c r="EL34" s="31">
        <f t="shared" si="122"/>
        <v>0</v>
      </c>
      <c r="EM34" s="43">
        <f t="shared" si="30"/>
        <v>0</v>
      </c>
      <c r="EN34" s="30">
        <f>+Mex!AE34</f>
        <v>0</v>
      </c>
      <c r="EO34" s="31">
        <f>+Mex!AF34</f>
        <v>0</v>
      </c>
      <c r="EP34" s="31">
        <f>+Mex!AG34</f>
        <v>0</v>
      </c>
      <c r="EQ34" s="31">
        <f>+Mex!AH34</f>
        <v>0</v>
      </c>
      <c r="ER34" s="31">
        <f t="shared" si="123"/>
        <v>0</v>
      </c>
      <c r="ES34" s="43">
        <f t="shared" si="31"/>
        <v>0</v>
      </c>
      <c r="ET34" s="30">
        <f>+VIE!G34</f>
        <v>0</v>
      </c>
      <c r="EU34" s="31">
        <f>+VIE!H34</f>
        <v>0</v>
      </c>
      <c r="EV34" s="31">
        <f>+VIE!I34</f>
        <v>0</v>
      </c>
      <c r="EW34" s="31">
        <f>+VIE!J34</f>
        <v>0</v>
      </c>
      <c r="EX34" s="31">
        <f t="shared" si="32"/>
        <v>0</v>
      </c>
      <c r="EY34" s="43">
        <f t="shared" si="124"/>
        <v>0</v>
      </c>
      <c r="EZ34" s="34">
        <f>+Bel!Y34</f>
        <v>93.6</v>
      </c>
      <c r="FA34" s="35">
        <f>+Bel!Z34</f>
        <v>93.6</v>
      </c>
      <c r="FB34" s="35">
        <f t="shared" si="33"/>
        <v>187.2</v>
      </c>
      <c r="FC34" s="65">
        <f t="shared" si="34"/>
        <v>12</v>
      </c>
      <c r="FD34" s="34">
        <f>+Ita!Y34</f>
        <v>0</v>
      </c>
      <c r="FE34" s="35">
        <f>+Ita!Z34</f>
        <v>0</v>
      </c>
      <c r="FF34" s="35">
        <f t="shared" si="35"/>
        <v>0</v>
      </c>
      <c r="FG34" s="65">
        <f t="shared" si="36"/>
        <v>0</v>
      </c>
      <c r="FH34" s="34">
        <f>+Pol!U34</f>
        <v>0</v>
      </c>
      <c r="FI34" s="35">
        <f>+Pol!V34</f>
        <v>0</v>
      </c>
      <c r="FJ34" s="35">
        <f t="shared" si="37"/>
        <v>0</v>
      </c>
      <c r="FK34" s="65">
        <f t="shared" si="38"/>
        <v>0</v>
      </c>
      <c r="FL34" s="237">
        <f>+Rus!F34</f>
        <v>0</v>
      </c>
      <c r="FM34" s="238">
        <f>+Rus!G34</f>
        <v>0</v>
      </c>
      <c r="FN34" s="31">
        <f t="shared" si="39"/>
        <v>0</v>
      </c>
      <c r="FO34" s="43">
        <f t="shared" si="40"/>
        <v>0</v>
      </c>
      <c r="FP34" s="39">
        <f>+SIMS!O34</f>
        <v>0</v>
      </c>
      <c r="FQ34" s="40">
        <f>+SIMS!P34</f>
        <v>0</v>
      </c>
      <c r="FR34" s="31">
        <f t="shared" si="181"/>
        <v>0</v>
      </c>
      <c r="FS34" s="43">
        <f t="shared" si="125"/>
        <v>0</v>
      </c>
      <c r="FT34" s="34">
        <f>+Bel!AC34</f>
        <v>0</v>
      </c>
      <c r="FU34" s="35">
        <f>+Bel!AD34</f>
        <v>0</v>
      </c>
      <c r="FV34" s="35">
        <f>+Bel!AE34</f>
        <v>0</v>
      </c>
      <c r="FW34" s="35">
        <f>+Bel!AF34</f>
        <v>0</v>
      </c>
      <c r="FX34" s="35">
        <f t="shared" si="42"/>
        <v>0</v>
      </c>
      <c r="FY34" s="65">
        <f t="shared" si="176"/>
        <v>0</v>
      </c>
      <c r="FZ34" s="34">
        <f>+Ita!AC34</f>
        <v>78</v>
      </c>
      <c r="GA34" s="35">
        <f>+Ita!AD34</f>
        <v>78</v>
      </c>
      <c r="GB34" s="35">
        <f>+Ita!AE34</f>
        <v>78</v>
      </c>
      <c r="GC34" s="35">
        <f>+Ita!AF34</f>
        <v>78</v>
      </c>
      <c r="GD34" s="35">
        <f t="shared" si="44"/>
        <v>312</v>
      </c>
      <c r="GE34" s="65">
        <f t="shared" si="177"/>
        <v>20</v>
      </c>
      <c r="GF34" s="34">
        <f>+Pol!Y34</f>
        <v>78</v>
      </c>
      <c r="GG34" s="35">
        <f>+Pol!Z34</f>
        <v>78</v>
      </c>
      <c r="GH34" s="35">
        <f>+Pol!AA34</f>
        <v>78</v>
      </c>
      <c r="GI34" s="35">
        <f>+Pol!AB34</f>
        <v>78</v>
      </c>
      <c r="GJ34" s="35">
        <f t="shared" si="46"/>
        <v>312</v>
      </c>
      <c r="GK34" s="65">
        <f t="shared" si="178"/>
        <v>20</v>
      </c>
      <c r="GL34" s="30">
        <f>+SIMS!S34</f>
        <v>0</v>
      </c>
      <c r="GM34" s="31">
        <f>+SIMS!T34</f>
        <v>0</v>
      </c>
      <c r="GN34" s="31">
        <f>+SIMS!U34</f>
        <v>0</v>
      </c>
      <c r="GO34" s="31">
        <f>+SIMS!V34</f>
        <v>0</v>
      </c>
      <c r="GP34" s="31">
        <f t="shared" si="48"/>
        <v>0</v>
      </c>
      <c r="GQ34" s="43">
        <f t="shared" si="126"/>
        <v>0</v>
      </c>
      <c r="GR34" s="273">
        <f>+KSC!C34</f>
        <v>240</v>
      </c>
      <c r="GS34" s="274">
        <f>+KSC!D34</f>
        <v>260</v>
      </c>
      <c r="GT34" s="277">
        <f t="shared" si="49"/>
        <v>500</v>
      </c>
      <c r="GU34" s="272">
        <f t="shared" si="127"/>
        <v>10</v>
      </c>
      <c r="GV34" s="34">
        <f>+Bel!AI34</f>
        <v>0</v>
      </c>
      <c r="GW34" s="35">
        <f t="shared" si="189"/>
        <v>0</v>
      </c>
      <c r="GX34" s="65">
        <f t="shared" si="182"/>
        <v>0</v>
      </c>
      <c r="GY34" s="34">
        <f>+Ita!AI34</f>
        <v>0</v>
      </c>
      <c r="GZ34" s="35">
        <f t="shared" si="179"/>
        <v>0</v>
      </c>
      <c r="HA34" s="65">
        <f t="shared" si="51"/>
        <v>0</v>
      </c>
      <c r="HB34" s="34">
        <f>+Ita!BF34</f>
        <v>0</v>
      </c>
      <c r="HC34" s="35">
        <f t="shared" si="180"/>
        <v>0</v>
      </c>
      <c r="HD34" s="65">
        <f t="shared" si="52"/>
        <v>0</v>
      </c>
      <c r="HE34" s="34">
        <f>+Pol!AE34</f>
        <v>0</v>
      </c>
      <c r="HF34" s="35">
        <f t="shared" si="168"/>
        <v>0</v>
      </c>
      <c r="HG34" s="65">
        <f t="shared" si="53"/>
        <v>0</v>
      </c>
      <c r="HH34" s="34">
        <f>+Mex!P34</f>
        <v>0</v>
      </c>
      <c r="HI34" s="31">
        <f t="shared" si="169"/>
        <v>0</v>
      </c>
      <c r="HJ34" s="43">
        <f t="shared" si="54"/>
        <v>0</v>
      </c>
      <c r="HK34" s="411">
        <f>+SIMS!K34</f>
        <v>0</v>
      </c>
      <c r="HL34" s="409">
        <f>+SIMS!L34</f>
        <v>0</v>
      </c>
      <c r="HM34" s="409">
        <f t="shared" si="166"/>
        <v>0</v>
      </c>
      <c r="HN34" s="410">
        <f t="shared" si="133"/>
        <v>0</v>
      </c>
      <c r="HO34" s="475">
        <f>+Bel!AL34</f>
        <v>0</v>
      </c>
      <c r="HP34" s="476">
        <f>+Bel!AM34</f>
        <v>0</v>
      </c>
      <c r="HQ34" s="476">
        <f t="shared" si="134"/>
        <v>0</v>
      </c>
      <c r="HR34" s="477">
        <f t="shared" si="55"/>
        <v>0</v>
      </c>
      <c r="HS34" s="475">
        <f>+Ita!AL34</f>
        <v>46.8</v>
      </c>
      <c r="HT34" s="476">
        <f>+Ita!AM34</f>
        <v>46.8</v>
      </c>
      <c r="HU34" s="476">
        <f t="shared" si="56"/>
        <v>93.6</v>
      </c>
      <c r="HV34" s="477">
        <f t="shared" si="57"/>
        <v>6</v>
      </c>
      <c r="HW34" s="39">
        <f>+Mex!S34</f>
        <v>0</v>
      </c>
      <c r="HX34" s="35">
        <f>+Mex!T34</f>
        <v>0</v>
      </c>
      <c r="HY34" s="40">
        <f t="shared" si="58"/>
        <v>0</v>
      </c>
      <c r="HZ34" s="41">
        <f t="shared" si="59"/>
        <v>0</v>
      </c>
      <c r="IA34" s="472">
        <f>+'Arg&amp;Braz'!C34</f>
        <v>0</v>
      </c>
      <c r="IB34" s="473">
        <f>+'Arg&amp;Braz'!D34</f>
        <v>0</v>
      </c>
      <c r="IC34" s="473">
        <f t="shared" si="60"/>
        <v>0</v>
      </c>
      <c r="ID34" s="474">
        <f t="shared" si="61"/>
        <v>0</v>
      </c>
      <c r="IE34" s="472">
        <f>+'Arg&amp;Braz'!Y34</f>
        <v>0</v>
      </c>
      <c r="IF34" s="473">
        <f>+'Arg&amp;Braz'!Z34</f>
        <v>0</v>
      </c>
      <c r="IG34" s="473">
        <f t="shared" si="62"/>
        <v>0</v>
      </c>
      <c r="IH34" s="474">
        <f t="shared" si="63"/>
        <v>0</v>
      </c>
      <c r="II34" s="475">
        <f>+Bel!AP34</f>
        <v>0</v>
      </c>
      <c r="IJ34" s="476">
        <f>+Bel!AQ34</f>
        <v>0</v>
      </c>
      <c r="IK34" s="476">
        <f t="shared" si="64"/>
        <v>0</v>
      </c>
      <c r="IL34" s="477">
        <f t="shared" si="65"/>
        <v>0</v>
      </c>
      <c r="IM34" s="475">
        <f>+Ita!AP34</f>
        <v>46.8</v>
      </c>
      <c r="IN34" s="476">
        <f>+Ita!AQ34</f>
        <v>46.8</v>
      </c>
      <c r="IO34" s="476">
        <f t="shared" si="66"/>
        <v>93.6</v>
      </c>
      <c r="IP34" s="477">
        <f t="shared" si="67"/>
        <v>6</v>
      </c>
      <c r="IQ34" s="34">
        <f>+Mex!W34</f>
        <v>0</v>
      </c>
      <c r="IR34" s="40">
        <f>+Mex!X34</f>
        <v>0</v>
      </c>
      <c r="IS34" s="40">
        <f t="shared" si="68"/>
        <v>0</v>
      </c>
      <c r="IT34" s="41">
        <f t="shared" si="69"/>
        <v>0</v>
      </c>
      <c r="IU34" s="472">
        <f>+'Arg&amp;Braz'!G34</f>
        <v>0</v>
      </c>
      <c r="IV34" s="473">
        <f>+'Arg&amp;Braz'!H34</f>
        <v>0</v>
      </c>
      <c r="IW34" s="473">
        <f t="shared" si="70"/>
        <v>0</v>
      </c>
      <c r="IX34" s="474">
        <f t="shared" si="71"/>
        <v>0</v>
      </c>
      <c r="IY34" s="472">
        <f>+'Arg&amp;Braz'!AC34</f>
        <v>0</v>
      </c>
      <c r="IZ34" s="473">
        <f>+'Arg&amp;Braz'!AD34</f>
        <v>0</v>
      </c>
      <c r="JA34" s="473">
        <f t="shared" si="72"/>
        <v>0</v>
      </c>
      <c r="JB34" s="474">
        <f t="shared" si="163"/>
        <v>0</v>
      </c>
      <c r="JC34" s="475">
        <f>+Bel!AT34</f>
        <v>0</v>
      </c>
      <c r="JD34" s="476">
        <f>+Bel!AU34</f>
        <v>0</v>
      </c>
      <c r="JE34" s="476">
        <f t="shared" si="73"/>
        <v>0</v>
      </c>
      <c r="JF34" s="477">
        <f t="shared" si="74"/>
        <v>0</v>
      </c>
      <c r="JG34" s="475">
        <f>+Ita!AT34</f>
        <v>46.8</v>
      </c>
      <c r="JH34" s="476">
        <f>+Ita!AU34</f>
        <v>46.8</v>
      </c>
      <c r="JI34" s="476">
        <f t="shared" si="75"/>
        <v>93.6</v>
      </c>
      <c r="JJ34" s="477">
        <f t="shared" si="76"/>
        <v>6</v>
      </c>
      <c r="JK34" s="39">
        <f>+Mex!AA34</f>
        <v>0</v>
      </c>
      <c r="JL34" s="35">
        <f>+Mex!AB34</f>
        <v>0</v>
      </c>
      <c r="JM34" s="40">
        <f t="shared" si="77"/>
        <v>0</v>
      </c>
      <c r="JN34" s="41">
        <f t="shared" si="78"/>
        <v>0</v>
      </c>
      <c r="JO34" s="472">
        <f>+'Arg&amp;Braz'!K34</f>
        <v>0</v>
      </c>
      <c r="JP34" s="473">
        <f>+'Arg&amp;Braz'!L34</f>
        <v>0</v>
      </c>
      <c r="JQ34" s="473">
        <f t="shared" si="79"/>
        <v>0</v>
      </c>
      <c r="JR34" s="474">
        <f t="shared" si="80"/>
        <v>0</v>
      </c>
      <c r="JS34" s="472">
        <f>+'Arg&amp;Braz'!AG34</f>
        <v>0</v>
      </c>
      <c r="JT34" s="473">
        <f>+'Arg&amp;Braz'!AH34</f>
        <v>0</v>
      </c>
      <c r="JU34" s="473">
        <f t="shared" si="81"/>
        <v>0</v>
      </c>
      <c r="JV34" s="474">
        <f t="shared" si="164"/>
        <v>0</v>
      </c>
      <c r="JW34" s="279">
        <f>+KSC!K34</f>
        <v>0</v>
      </c>
      <c r="JX34" s="277">
        <f>+KSC!L34</f>
        <v>0</v>
      </c>
      <c r="JY34" s="277">
        <f t="shared" si="82"/>
        <v>0</v>
      </c>
      <c r="JZ34" s="272">
        <f t="shared" si="135"/>
        <v>0</v>
      </c>
      <c r="KA34" s="39">
        <f>+Rus!P34</f>
        <v>0</v>
      </c>
      <c r="KB34" s="314">
        <f>+Rus!Q34</f>
        <v>0</v>
      </c>
      <c r="KC34" s="40">
        <f>+Rus!R34</f>
        <v>0</v>
      </c>
      <c r="KD34" s="40">
        <f t="shared" si="83"/>
        <v>0</v>
      </c>
      <c r="KE34" s="41">
        <f t="shared" si="84"/>
        <v>0</v>
      </c>
      <c r="KF34" s="34">
        <f>+Bel!AX34</f>
        <v>0</v>
      </c>
      <c r="KG34" s="35">
        <f t="shared" si="170"/>
        <v>0</v>
      </c>
      <c r="KH34" s="65">
        <f t="shared" si="183"/>
        <v>0</v>
      </c>
      <c r="KI34" s="34">
        <f>+Ita!BI34</f>
        <v>0</v>
      </c>
      <c r="KJ34" s="35">
        <f t="shared" si="171"/>
        <v>0</v>
      </c>
      <c r="KK34" s="65">
        <f t="shared" si="184"/>
        <v>0</v>
      </c>
      <c r="KL34" s="34">
        <f>+Pol!AH34</f>
        <v>0</v>
      </c>
      <c r="KM34" s="35">
        <f t="shared" si="172"/>
        <v>0</v>
      </c>
      <c r="KN34" s="65">
        <f t="shared" si="185"/>
        <v>0</v>
      </c>
      <c r="KO34" s="34">
        <f>+Mex!AK34</f>
        <v>0</v>
      </c>
      <c r="KP34" s="35">
        <f t="shared" si="173"/>
        <v>0</v>
      </c>
      <c r="KQ34" s="65">
        <f t="shared" si="186"/>
        <v>0</v>
      </c>
      <c r="KR34" s="34">
        <f>+'Arg&amp;Braz'!AK34</f>
        <v>0</v>
      </c>
      <c r="KS34" s="35">
        <f t="shared" si="174"/>
        <v>0</v>
      </c>
      <c r="KT34" s="65">
        <f t="shared" si="187"/>
        <v>0</v>
      </c>
      <c r="KU34" s="34">
        <f>+Ita!BL34</f>
        <v>0</v>
      </c>
      <c r="KV34" s="315">
        <f>+Ita!BM34</f>
        <v>0</v>
      </c>
      <c r="KW34" s="35">
        <f>+Ita!BN34</f>
        <v>0</v>
      </c>
      <c r="KX34" s="35">
        <f>SUM(KU34:KW34)</f>
        <v>0</v>
      </c>
      <c r="KY34" s="65">
        <f t="shared" si="142"/>
        <v>0</v>
      </c>
      <c r="KZ34" s="34">
        <f>+Mex!AN34</f>
        <v>0</v>
      </c>
      <c r="LA34" s="315">
        <f>+Mex!AO34</f>
        <v>0</v>
      </c>
      <c r="LB34" s="35">
        <f>+Mex!AP34</f>
        <v>0</v>
      </c>
      <c r="LC34" s="35">
        <f>SUM(KZ34:LB34)</f>
        <v>0</v>
      </c>
      <c r="LD34" s="65">
        <f t="shared" si="144"/>
        <v>0</v>
      </c>
      <c r="LE34" s="34">
        <f>+'Arg&amp;Braz'!O34</f>
        <v>0</v>
      </c>
      <c r="LF34" s="315">
        <f>+'Arg&amp;Braz'!P34</f>
        <v>0</v>
      </c>
      <c r="LG34" s="35">
        <f>+'Arg&amp;Braz'!Q34</f>
        <v>0</v>
      </c>
      <c r="LH34" s="35">
        <f>SUM(LE34:LG34)</f>
        <v>0</v>
      </c>
      <c r="LI34" s="65">
        <f t="shared" si="146"/>
        <v>0</v>
      </c>
      <c r="LJ34" s="34">
        <f>+'Arg&amp;Braz'!AN34</f>
        <v>0</v>
      </c>
      <c r="LK34" s="315">
        <f>+'Arg&amp;Braz'!AO34</f>
        <v>0</v>
      </c>
      <c r="LL34" s="35">
        <f>+'Arg&amp;Braz'!AP34</f>
        <v>0</v>
      </c>
      <c r="LM34" s="35">
        <f t="shared" si="147"/>
        <v>0</v>
      </c>
      <c r="LN34" s="65">
        <f t="shared" si="148"/>
        <v>0</v>
      </c>
      <c r="LO34" s="34">
        <f>+Bel!BA34</f>
        <v>0</v>
      </c>
      <c r="LP34" s="315">
        <f>+Bel!BB34</f>
        <v>0</v>
      </c>
      <c r="LQ34" s="35">
        <f>+Bel!BC34</f>
        <v>0</v>
      </c>
      <c r="LR34" s="35">
        <f t="shared" si="149"/>
        <v>0</v>
      </c>
      <c r="LS34" s="65">
        <f t="shared" ref="LS34:LS76" si="190">LR34/7.8/2</f>
        <v>0</v>
      </c>
      <c r="LT34" s="34">
        <f>+Ita!BQ34</f>
        <v>0</v>
      </c>
      <c r="LU34" s="315">
        <f>+Ita!BR34</f>
        <v>0</v>
      </c>
      <c r="LV34" s="35">
        <f>+Ita!BS34</f>
        <v>0</v>
      </c>
      <c r="LW34" s="35">
        <f>SUM(LT34:LV34)</f>
        <v>0</v>
      </c>
      <c r="LX34" s="65">
        <f t="shared" si="152"/>
        <v>0</v>
      </c>
      <c r="LY34" s="34">
        <f>+Ita!BV34</f>
        <v>0</v>
      </c>
      <c r="LZ34" s="315">
        <f>+Ita!BW34</f>
        <v>0</v>
      </c>
      <c r="MA34" s="35">
        <f>+Ita!BX34</f>
        <v>0</v>
      </c>
      <c r="MB34" s="35">
        <f>SUM(LY34:MA34)</f>
        <v>0</v>
      </c>
      <c r="MC34" s="65">
        <f t="shared" si="154"/>
        <v>0</v>
      </c>
      <c r="MD34" s="34">
        <f>+Pol!AK34</f>
        <v>0</v>
      </c>
      <c r="ME34" s="315">
        <f>+Pol!AL34</f>
        <v>0</v>
      </c>
      <c r="MF34" s="35">
        <f>+Pol!AM34</f>
        <v>0</v>
      </c>
      <c r="MG34" s="35">
        <f>SUM(MD34:MF34)</f>
        <v>0</v>
      </c>
      <c r="MH34" s="65">
        <f t="shared" si="156"/>
        <v>0</v>
      </c>
      <c r="MI34" s="39">
        <f>+Rus!U34</f>
        <v>0</v>
      </c>
      <c r="MJ34" s="314">
        <f>+Rus!V34</f>
        <v>0</v>
      </c>
      <c r="MK34" s="40">
        <f>+Rus!W34</f>
        <v>0</v>
      </c>
      <c r="ML34" s="40">
        <f t="shared" si="90"/>
        <v>0</v>
      </c>
      <c r="MM34" s="41">
        <f t="shared" si="91"/>
        <v>0</v>
      </c>
      <c r="MN34" s="34">
        <f>+Mex!AS34</f>
        <v>0</v>
      </c>
      <c r="MO34" s="315">
        <f>+Mex!AT34</f>
        <v>0</v>
      </c>
      <c r="MP34" s="35">
        <f>+Mex!AU34</f>
        <v>0</v>
      </c>
      <c r="MQ34" s="35">
        <f>SUM(MN34:MP34)</f>
        <v>0</v>
      </c>
      <c r="MR34" s="65">
        <f t="shared" si="158"/>
        <v>0</v>
      </c>
      <c r="MS34" s="34">
        <f>+'Arg&amp;Braz'!T34</f>
        <v>0</v>
      </c>
      <c r="MT34" s="315">
        <f>+'Arg&amp;Braz'!U34</f>
        <v>0</v>
      </c>
      <c r="MU34" s="35">
        <f>+'Arg&amp;Braz'!V34</f>
        <v>0</v>
      </c>
      <c r="MV34" s="35">
        <f t="shared" si="159"/>
        <v>0</v>
      </c>
      <c r="MW34" s="65">
        <f t="shared" si="160"/>
        <v>0</v>
      </c>
      <c r="MX34" s="34">
        <f>Bel!BF34</f>
        <v>0</v>
      </c>
      <c r="MY34" s="35">
        <f t="shared" si="161"/>
        <v>0</v>
      </c>
      <c r="MZ34" s="65">
        <f t="shared" si="92"/>
        <v>0</v>
      </c>
      <c r="NA34" s="34">
        <f>Ita!CA34</f>
        <v>0</v>
      </c>
      <c r="NB34" s="35">
        <f t="shared" si="175"/>
        <v>0</v>
      </c>
      <c r="NC34" s="65">
        <f t="shared" si="188"/>
        <v>0</v>
      </c>
    </row>
    <row r="35" spans="1:367" s="28" customFormat="1" ht="21" customHeight="1">
      <c r="A35" s="27" t="s">
        <v>138</v>
      </c>
      <c r="B35" s="67"/>
      <c r="C35" s="68">
        <f t="shared" si="94"/>
        <v>312</v>
      </c>
      <c r="D35" s="68"/>
      <c r="E35" s="68"/>
      <c r="F35" s="68"/>
      <c r="G35" s="69">
        <f>SUM(B35:D35)</f>
        <v>312</v>
      </c>
      <c r="H35" s="73">
        <f>+Bel!A35</f>
        <v>60</v>
      </c>
      <c r="I35" s="74">
        <f>+Ita!A35</f>
        <v>54</v>
      </c>
      <c r="J35" s="74">
        <f>+Pol!A35</f>
        <v>26</v>
      </c>
      <c r="K35" s="74">
        <f>+Rus!A35</f>
        <v>0</v>
      </c>
      <c r="L35" s="74">
        <f>+'Arg&amp;Braz'!A35</f>
        <v>0</v>
      </c>
      <c r="M35" s="74">
        <f>+Mex!A35</f>
        <v>0</v>
      </c>
      <c r="N35" s="71">
        <f>+VIE!A35</f>
        <v>0</v>
      </c>
      <c r="O35" s="71">
        <f>+SIMS!A35</f>
        <v>0</v>
      </c>
      <c r="P35" s="74"/>
      <c r="Q35" s="75">
        <f>+KSC!A35</f>
        <v>0</v>
      </c>
      <c r="R35" s="146">
        <f t="shared" si="96"/>
        <v>1138.8</v>
      </c>
      <c r="S35" s="147">
        <f t="shared" si="97"/>
        <v>1045.2</v>
      </c>
      <c r="T35" s="148">
        <f t="shared" si="0"/>
        <v>0</v>
      </c>
      <c r="U35" s="148"/>
      <c r="V35" s="27" t="s">
        <v>138</v>
      </c>
      <c r="W35" s="385">
        <f>+Bel!C35</f>
        <v>93.6</v>
      </c>
      <c r="X35" s="35">
        <f>+Bel!D35</f>
        <v>93.6</v>
      </c>
      <c r="Y35" s="35">
        <f t="shared" si="98"/>
        <v>187.2</v>
      </c>
      <c r="Z35" s="65">
        <f t="shared" si="99"/>
        <v>12</v>
      </c>
      <c r="AA35" s="34">
        <f>+Ita!C35</f>
        <v>62.4</v>
      </c>
      <c r="AB35" s="35">
        <f>+Ita!D35</f>
        <v>62.4</v>
      </c>
      <c r="AC35" s="35">
        <f t="shared" si="100"/>
        <v>124.8</v>
      </c>
      <c r="AD35" s="65">
        <f t="shared" si="101"/>
        <v>8</v>
      </c>
      <c r="AE35" s="52">
        <f>+Pol!C35</f>
        <v>0</v>
      </c>
      <c r="AF35" s="53">
        <f>+Pol!D35</f>
        <v>0</v>
      </c>
      <c r="AG35" s="35">
        <f t="shared" si="102"/>
        <v>0</v>
      </c>
      <c r="AH35" s="65">
        <f t="shared" si="103"/>
        <v>0</v>
      </c>
      <c r="AI35" s="166">
        <f>+Mex!C35</f>
        <v>0</v>
      </c>
      <c r="AJ35" s="167">
        <f>+Mex!D35</f>
        <v>0</v>
      </c>
      <c r="AK35" s="31">
        <f t="shared" si="1"/>
        <v>0</v>
      </c>
      <c r="AL35" s="43">
        <f t="shared" si="2"/>
        <v>0</v>
      </c>
      <c r="AM35" s="279">
        <f>+SIMS!C35</f>
        <v>0</v>
      </c>
      <c r="AN35" s="277">
        <f>+SIMS!D35</f>
        <v>0</v>
      </c>
      <c r="AO35" s="277">
        <f t="shared" si="3"/>
        <v>0</v>
      </c>
      <c r="AP35" s="272">
        <f t="shared" si="104"/>
        <v>0</v>
      </c>
      <c r="AQ35" s="279">
        <f>+KSC!G35</f>
        <v>0</v>
      </c>
      <c r="AR35" s="277">
        <f>+KSC!H35</f>
        <v>0</v>
      </c>
      <c r="AS35" s="277">
        <f t="shared" si="4"/>
        <v>0</v>
      </c>
      <c r="AT35" s="272">
        <f t="shared" si="105"/>
        <v>0</v>
      </c>
      <c r="AU35" s="279">
        <f>+SIMS!G35</f>
        <v>0</v>
      </c>
      <c r="AV35" s="277">
        <f>+SIMS!H35</f>
        <v>0</v>
      </c>
      <c r="AW35" s="277">
        <f t="shared" si="165"/>
        <v>0</v>
      </c>
      <c r="AX35" s="272">
        <f t="shared" si="106"/>
        <v>0</v>
      </c>
      <c r="AY35" s="34">
        <f>+Bel!G35</f>
        <v>0</v>
      </c>
      <c r="AZ35" s="315">
        <f>+Bel!H35</f>
        <v>0</v>
      </c>
      <c r="BA35" s="35">
        <f>+Bel!I35</f>
        <v>0</v>
      </c>
      <c r="BB35" s="35">
        <f t="shared" si="107"/>
        <v>0</v>
      </c>
      <c r="BC35" s="65">
        <f t="shared" si="108"/>
        <v>0</v>
      </c>
      <c r="BD35" s="34">
        <f>+Ita!G35</f>
        <v>171.6</v>
      </c>
      <c r="BE35" s="315">
        <f>+Ita!H35</f>
        <v>171.6</v>
      </c>
      <c r="BF35" s="35">
        <f>+Ita!I35</f>
        <v>171.6</v>
      </c>
      <c r="BG35" s="35">
        <f t="shared" si="5"/>
        <v>514.79999999999995</v>
      </c>
      <c r="BH35" s="65">
        <f t="shared" si="109"/>
        <v>33</v>
      </c>
      <c r="BI35" s="34">
        <f>+Ita!AX35</f>
        <v>0</v>
      </c>
      <c r="BJ35" s="315">
        <f>+Ita!AY35</f>
        <v>0</v>
      </c>
      <c r="BK35" s="35">
        <f>+Ita!AZ35</f>
        <v>0</v>
      </c>
      <c r="BL35" s="35">
        <f t="shared" si="6"/>
        <v>0</v>
      </c>
      <c r="BM35" s="65">
        <f t="shared" si="110"/>
        <v>0</v>
      </c>
      <c r="BN35" s="34">
        <f>+Pol!G35</f>
        <v>78</v>
      </c>
      <c r="BO35" s="315">
        <f>+Pol!H35</f>
        <v>78</v>
      </c>
      <c r="BP35" s="35">
        <f>+Pol!I35</f>
        <v>62.4</v>
      </c>
      <c r="BQ35" s="35">
        <f t="shared" si="7"/>
        <v>218.4</v>
      </c>
      <c r="BR35" s="65">
        <f t="shared" si="111"/>
        <v>14</v>
      </c>
      <c r="BS35" s="34">
        <f>+Mex!G35</f>
        <v>0</v>
      </c>
      <c r="BT35" s="315">
        <f>+Mex!H35</f>
        <v>0</v>
      </c>
      <c r="BU35" s="35">
        <f>+Mex!I35</f>
        <v>0</v>
      </c>
      <c r="BV35" s="40">
        <f t="shared" si="112"/>
        <v>0</v>
      </c>
      <c r="BW35" s="41">
        <f t="shared" si="113"/>
        <v>0</v>
      </c>
      <c r="BX35" s="34">
        <f>+VIE!C35</f>
        <v>0</v>
      </c>
      <c r="BY35" s="315">
        <f>+VIE!D35</f>
        <v>0</v>
      </c>
      <c r="BZ35" s="35">
        <f t="shared" si="8"/>
        <v>0</v>
      </c>
      <c r="CA35" s="41">
        <f t="shared" si="114"/>
        <v>0</v>
      </c>
      <c r="CB35" s="34">
        <f>+SIMS!AC35</f>
        <v>0</v>
      </c>
      <c r="CC35" s="315">
        <f>+SIMS!AD35</f>
        <v>0</v>
      </c>
      <c r="CD35" s="35">
        <f>+SIMS!AE35</f>
        <v>0</v>
      </c>
      <c r="CE35" s="35">
        <f t="shared" si="9"/>
        <v>0</v>
      </c>
      <c r="CF35" s="41">
        <f t="shared" si="115"/>
        <v>0</v>
      </c>
      <c r="CG35" s="385">
        <f>+Bel!L35</f>
        <v>0</v>
      </c>
      <c r="CH35" s="35">
        <f>+Bel!M35</f>
        <v>0</v>
      </c>
      <c r="CI35" s="35">
        <f t="shared" si="10"/>
        <v>0</v>
      </c>
      <c r="CJ35" s="65">
        <f t="shared" si="11"/>
        <v>0</v>
      </c>
      <c r="CK35" s="34">
        <f>+Ita!L35</f>
        <v>0</v>
      </c>
      <c r="CL35" s="35">
        <f>+Ita!M35</f>
        <v>0</v>
      </c>
      <c r="CM35" s="35">
        <f t="shared" si="12"/>
        <v>0</v>
      </c>
      <c r="CN35" s="65">
        <f t="shared" si="13"/>
        <v>0</v>
      </c>
      <c r="CO35" s="237">
        <f>+Mex!L35</f>
        <v>0</v>
      </c>
      <c r="CP35" s="238">
        <f>+Mex!M35</f>
        <v>0</v>
      </c>
      <c r="CQ35" s="31">
        <f t="shared" si="14"/>
        <v>0</v>
      </c>
      <c r="CR35" s="43">
        <f t="shared" si="15"/>
        <v>0</v>
      </c>
      <c r="CS35" s="237">
        <f>+SIMS!Y35</f>
        <v>0</v>
      </c>
      <c r="CT35" s="238">
        <f>+SIMS!Z35</f>
        <v>0</v>
      </c>
      <c r="CU35" s="31">
        <f t="shared" si="16"/>
        <v>0</v>
      </c>
      <c r="CV35" s="43">
        <f t="shared" si="116"/>
        <v>0</v>
      </c>
      <c r="CW35" s="237">
        <f>+VIE!M35</f>
        <v>0</v>
      </c>
      <c r="CX35" s="238">
        <f>+VIE!N35</f>
        <v>0</v>
      </c>
      <c r="CY35" s="31">
        <f t="shared" si="17"/>
        <v>0</v>
      </c>
      <c r="CZ35" s="43">
        <f t="shared" si="117"/>
        <v>0</v>
      </c>
      <c r="DA35" s="34">
        <f>+Ita!BC35</f>
        <v>0</v>
      </c>
      <c r="DB35" s="35">
        <f t="shared" si="118"/>
        <v>0</v>
      </c>
      <c r="DC35" s="65">
        <f t="shared" si="18"/>
        <v>0</v>
      </c>
      <c r="DD35" s="34">
        <f>+Bel!P35</f>
        <v>0</v>
      </c>
      <c r="DE35" s="35">
        <f t="shared" si="119"/>
        <v>0</v>
      </c>
      <c r="DF35" s="65">
        <f t="shared" si="19"/>
        <v>0</v>
      </c>
      <c r="DG35" s="34">
        <f>+Ita!P35</f>
        <v>78</v>
      </c>
      <c r="DH35" s="35">
        <f t="shared" si="120"/>
        <v>78</v>
      </c>
      <c r="DI35" s="65">
        <f t="shared" si="20"/>
        <v>5</v>
      </c>
      <c r="DJ35" s="34">
        <f>+Pol!L35</f>
        <v>0</v>
      </c>
      <c r="DK35" s="35">
        <f t="shared" si="121"/>
        <v>0</v>
      </c>
      <c r="DL35" s="65">
        <f t="shared" si="21"/>
        <v>0</v>
      </c>
      <c r="DM35" s="362">
        <f>+Rus!C35</f>
        <v>0</v>
      </c>
      <c r="DN35" s="363">
        <f t="shared" si="22"/>
        <v>0</v>
      </c>
      <c r="DO35" s="364">
        <f t="shared" si="23"/>
        <v>0</v>
      </c>
      <c r="DP35" s="34">
        <f>+Bel!S35</f>
        <v>93.6</v>
      </c>
      <c r="DQ35" s="35">
        <f>+Bel!T35</f>
        <v>93.6</v>
      </c>
      <c r="DR35" s="35">
        <f>+Bel!U35</f>
        <v>93.6</v>
      </c>
      <c r="DS35" s="35">
        <f>+Bel!V35</f>
        <v>93.6</v>
      </c>
      <c r="DT35" s="35">
        <f t="shared" si="24"/>
        <v>374.4</v>
      </c>
      <c r="DU35" s="65">
        <f t="shared" si="25"/>
        <v>24</v>
      </c>
      <c r="DV35" s="34">
        <f>+Ita!S35</f>
        <v>0</v>
      </c>
      <c r="DW35" s="35">
        <f>+Ita!T35</f>
        <v>0</v>
      </c>
      <c r="DX35" s="35">
        <f>+Ita!U35</f>
        <v>0</v>
      </c>
      <c r="DY35" s="35">
        <f>+Ita!V35</f>
        <v>0</v>
      </c>
      <c r="DZ35" s="35">
        <f t="shared" si="26"/>
        <v>0</v>
      </c>
      <c r="EA35" s="65">
        <f t="shared" si="27"/>
        <v>0</v>
      </c>
      <c r="EB35" s="34">
        <f>+Pol!O35</f>
        <v>0</v>
      </c>
      <c r="EC35" s="35">
        <f>+Pol!P35</f>
        <v>0</v>
      </c>
      <c r="ED35" s="35">
        <f>+Pol!Q35</f>
        <v>0</v>
      </c>
      <c r="EE35" s="35">
        <f>+Pol!R35</f>
        <v>0</v>
      </c>
      <c r="EF35" s="35">
        <f t="shared" si="28"/>
        <v>0</v>
      </c>
      <c r="EG35" s="65">
        <f t="shared" si="29"/>
        <v>0</v>
      </c>
      <c r="EH35" s="34">
        <f>+Rus!J35</f>
        <v>0</v>
      </c>
      <c r="EI35" s="35">
        <f>+Rus!K35</f>
        <v>0</v>
      </c>
      <c r="EJ35" s="35">
        <f>+Rus!L35</f>
        <v>0</v>
      </c>
      <c r="EK35" s="35">
        <f>+Rus!M35</f>
        <v>0</v>
      </c>
      <c r="EL35" s="35">
        <f t="shared" si="122"/>
        <v>0</v>
      </c>
      <c r="EM35" s="65">
        <f t="shared" si="30"/>
        <v>0</v>
      </c>
      <c r="EN35" s="239">
        <f>+Mex!AE35</f>
        <v>0</v>
      </c>
      <c r="EO35" s="238">
        <f>+Mex!AF35</f>
        <v>0</v>
      </c>
      <c r="EP35" s="238">
        <f>+Mex!AG35</f>
        <v>0</v>
      </c>
      <c r="EQ35" s="238">
        <f>+Mex!AH35</f>
        <v>0</v>
      </c>
      <c r="ER35" s="35">
        <f t="shared" si="123"/>
        <v>0</v>
      </c>
      <c r="ES35" s="65">
        <f t="shared" si="31"/>
        <v>0</v>
      </c>
      <c r="ET35" s="34">
        <f>+VIE!G35</f>
        <v>0</v>
      </c>
      <c r="EU35" s="35">
        <f>+VIE!H35</f>
        <v>0</v>
      </c>
      <c r="EV35" s="35">
        <f>+VIE!I35</f>
        <v>0</v>
      </c>
      <c r="EW35" s="35">
        <f>+VIE!J35</f>
        <v>0</v>
      </c>
      <c r="EX35" s="35">
        <f t="shared" si="32"/>
        <v>0</v>
      </c>
      <c r="EY35" s="65">
        <f t="shared" si="124"/>
        <v>0</v>
      </c>
      <c r="EZ35" s="34">
        <f>+Bel!Y35</f>
        <v>31.2</v>
      </c>
      <c r="FA35" s="35">
        <f>+Bel!Z35</f>
        <v>31.2</v>
      </c>
      <c r="FB35" s="35">
        <f t="shared" si="33"/>
        <v>62.4</v>
      </c>
      <c r="FC35" s="65">
        <f t="shared" si="34"/>
        <v>4</v>
      </c>
      <c r="FD35" s="34">
        <f>+Ita!Y35</f>
        <v>0</v>
      </c>
      <c r="FE35" s="35">
        <f>+Ita!Z35</f>
        <v>0</v>
      </c>
      <c r="FF35" s="35">
        <f t="shared" si="35"/>
        <v>0</v>
      </c>
      <c r="FG35" s="65">
        <f t="shared" si="36"/>
        <v>0</v>
      </c>
      <c r="FH35" s="34">
        <f>+Pol!U35</f>
        <v>0</v>
      </c>
      <c r="FI35" s="35">
        <f>+Pol!V35</f>
        <v>0</v>
      </c>
      <c r="FJ35" s="35">
        <f t="shared" si="37"/>
        <v>0</v>
      </c>
      <c r="FK35" s="65">
        <f t="shared" si="38"/>
        <v>0</v>
      </c>
      <c r="FL35" s="237">
        <f>+Rus!F35</f>
        <v>0</v>
      </c>
      <c r="FM35" s="238">
        <f>+Rus!G35</f>
        <v>0</v>
      </c>
      <c r="FN35" s="31">
        <f t="shared" si="39"/>
        <v>0</v>
      </c>
      <c r="FO35" s="43">
        <f t="shared" si="40"/>
        <v>0</v>
      </c>
      <c r="FP35" s="34">
        <f>+SIMS!O35</f>
        <v>0</v>
      </c>
      <c r="FQ35" s="35">
        <f>+SIMS!P35</f>
        <v>0</v>
      </c>
      <c r="FR35" s="31">
        <f t="shared" si="181"/>
        <v>0</v>
      </c>
      <c r="FS35" s="43">
        <f t="shared" si="125"/>
        <v>0</v>
      </c>
      <c r="FT35" s="34">
        <f>+Bel!AC35</f>
        <v>78</v>
      </c>
      <c r="FU35" s="35">
        <f>+Bel!AD35</f>
        <v>78</v>
      </c>
      <c r="FV35" s="35">
        <f>+Bel!AE35</f>
        <v>78</v>
      </c>
      <c r="FW35" s="35">
        <f>+Bel!AF35</f>
        <v>78</v>
      </c>
      <c r="FX35" s="35">
        <f t="shared" si="42"/>
        <v>312</v>
      </c>
      <c r="FY35" s="65">
        <f t="shared" si="176"/>
        <v>20</v>
      </c>
      <c r="FZ35" s="34">
        <f>+Ita!AC35</f>
        <v>31.2</v>
      </c>
      <c r="GA35" s="35">
        <f>+Ita!AD35</f>
        <v>31.2</v>
      </c>
      <c r="GB35" s="35">
        <f>+Ita!AE35</f>
        <v>31.2</v>
      </c>
      <c r="GC35" s="35">
        <f>+Ita!AF35</f>
        <v>31.2</v>
      </c>
      <c r="GD35" s="35">
        <f t="shared" si="44"/>
        <v>124.8</v>
      </c>
      <c r="GE35" s="65">
        <f t="shared" si="177"/>
        <v>8</v>
      </c>
      <c r="GF35" s="34">
        <f>+Pol!Y35</f>
        <v>46.8</v>
      </c>
      <c r="GG35" s="35">
        <f>+Pol!Z35</f>
        <v>46.8</v>
      </c>
      <c r="GH35" s="35">
        <f>+Pol!AA35</f>
        <v>46.8</v>
      </c>
      <c r="GI35" s="35">
        <f>+Pol!AB35</f>
        <v>46.8</v>
      </c>
      <c r="GJ35" s="35">
        <f t="shared" si="46"/>
        <v>187.2</v>
      </c>
      <c r="GK35" s="65">
        <f t="shared" si="178"/>
        <v>12</v>
      </c>
      <c r="GL35" s="30">
        <f>+SIMS!S35</f>
        <v>0</v>
      </c>
      <c r="GM35" s="31">
        <f>+SIMS!T35</f>
        <v>0</v>
      </c>
      <c r="GN35" s="31">
        <f>+SIMS!U35</f>
        <v>0</v>
      </c>
      <c r="GO35" s="31">
        <f>+SIMS!V35</f>
        <v>0</v>
      </c>
      <c r="GP35" s="35">
        <f t="shared" si="48"/>
        <v>0</v>
      </c>
      <c r="GQ35" s="65">
        <f t="shared" si="126"/>
        <v>0</v>
      </c>
      <c r="GR35" s="273">
        <f>+KSC!C35</f>
        <v>0</v>
      </c>
      <c r="GS35" s="277">
        <f>+KSC!D35</f>
        <v>0</v>
      </c>
      <c r="GT35" s="277">
        <f t="shared" si="49"/>
        <v>0</v>
      </c>
      <c r="GU35" s="272">
        <f t="shared" si="127"/>
        <v>0</v>
      </c>
      <c r="GV35" s="34">
        <f>+Bel!AI35</f>
        <v>0</v>
      </c>
      <c r="GW35" s="35">
        <f t="shared" si="189"/>
        <v>0</v>
      </c>
      <c r="GX35" s="65">
        <f t="shared" si="182"/>
        <v>0</v>
      </c>
      <c r="GY35" s="34">
        <f>+Ita!AI35</f>
        <v>0</v>
      </c>
      <c r="GZ35" s="35">
        <f t="shared" si="179"/>
        <v>0</v>
      </c>
      <c r="HA35" s="65">
        <f t="shared" si="51"/>
        <v>0</v>
      </c>
      <c r="HB35" s="34">
        <f>+Ita!BF35</f>
        <v>0</v>
      </c>
      <c r="HC35" s="35">
        <f t="shared" si="180"/>
        <v>0</v>
      </c>
      <c r="HD35" s="65">
        <f t="shared" si="52"/>
        <v>0</v>
      </c>
      <c r="HE35" s="34">
        <f>+Pol!AE35</f>
        <v>0</v>
      </c>
      <c r="HF35" s="35">
        <f t="shared" si="168"/>
        <v>0</v>
      </c>
      <c r="HG35" s="65">
        <f t="shared" si="53"/>
        <v>0</v>
      </c>
      <c r="HH35" s="30">
        <f>+Mex!P35</f>
        <v>0</v>
      </c>
      <c r="HI35" s="31">
        <f t="shared" si="169"/>
        <v>0</v>
      </c>
      <c r="HJ35" s="43">
        <f t="shared" si="54"/>
        <v>0</v>
      </c>
      <c r="HK35" s="411">
        <f>+SIMS!K35</f>
        <v>0</v>
      </c>
      <c r="HL35" s="409">
        <f>+SIMS!L35</f>
        <v>0</v>
      </c>
      <c r="HM35" s="409">
        <f t="shared" si="166"/>
        <v>0</v>
      </c>
      <c r="HN35" s="410">
        <f t="shared" si="133"/>
        <v>0</v>
      </c>
      <c r="HO35" s="475">
        <f>+Bel!AL35</f>
        <v>0</v>
      </c>
      <c r="HP35" s="476">
        <f>+Bel!AM35</f>
        <v>0</v>
      </c>
      <c r="HQ35" s="476">
        <f t="shared" si="134"/>
        <v>0</v>
      </c>
      <c r="HR35" s="477">
        <f t="shared" si="55"/>
        <v>0</v>
      </c>
      <c r="HS35" s="475">
        <f>+Ita!AL35</f>
        <v>0</v>
      </c>
      <c r="HT35" s="476">
        <f>+Ita!AM35</f>
        <v>0</v>
      </c>
      <c r="HU35" s="476">
        <f t="shared" si="56"/>
        <v>0</v>
      </c>
      <c r="HV35" s="477">
        <f t="shared" si="57"/>
        <v>0</v>
      </c>
      <c r="HW35" s="52">
        <f>+Mex!S35</f>
        <v>0</v>
      </c>
      <c r="HX35" s="53">
        <f>+Mex!T35</f>
        <v>0</v>
      </c>
      <c r="HY35" s="40">
        <f t="shared" si="58"/>
        <v>0</v>
      </c>
      <c r="HZ35" s="41">
        <f t="shared" si="59"/>
        <v>0</v>
      </c>
      <c r="IA35" s="472">
        <f>+'Arg&amp;Braz'!C35</f>
        <v>0</v>
      </c>
      <c r="IB35" s="473">
        <f>+'Arg&amp;Braz'!D35</f>
        <v>0</v>
      </c>
      <c r="IC35" s="473">
        <f t="shared" si="60"/>
        <v>0</v>
      </c>
      <c r="ID35" s="474">
        <f t="shared" si="61"/>
        <v>0</v>
      </c>
      <c r="IE35" s="472">
        <f>+'Arg&amp;Braz'!Y35</f>
        <v>0</v>
      </c>
      <c r="IF35" s="473">
        <f>+'Arg&amp;Braz'!Z35</f>
        <v>0</v>
      </c>
      <c r="IG35" s="473">
        <f t="shared" si="62"/>
        <v>0</v>
      </c>
      <c r="IH35" s="474">
        <f t="shared" si="63"/>
        <v>0</v>
      </c>
      <c r="II35" s="475">
        <f>+Bel!AP35</f>
        <v>0</v>
      </c>
      <c r="IJ35" s="476">
        <f>+Bel!AQ35</f>
        <v>0</v>
      </c>
      <c r="IK35" s="476">
        <f t="shared" si="64"/>
        <v>0</v>
      </c>
      <c r="IL35" s="477">
        <f t="shared" si="65"/>
        <v>0</v>
      </c>
      <c r="IM35" s="475">
        <f>+Ita!AP35</f>
        <v>0</v>
      </c>
      <c r="IN35" s="476">
        <f>+Ita!AQ35</f>
        <v>0</v>
      </c>
      <c r="IO35" s="476">
        <f t="shared" si="66"/>
        <v>0</v>
      </c>
      <c r="IP35" s="477">
        <f t="shared" si="67"/>
        <v>0</v>
      </c>
      <c r="IQ35" s="52">
        <f>+Mex!W35</f>
        <v>0</v>
      </c>
      <c r="IR35" s="236">
        <f>+Mex!X35</f>
        <v>0</v>
      </c>
      <c r="IS35" s="40">
        <f t="shared" si="68"/>
        <v>0</v>
      </c>
      <c r="IT35" s="41">
        <f t="shared" si="69"/>
        <v>0</v>
      </c>
      <c r="IU35" s="472">
        <f>+'Arg&amp;Braz'!G35</f>
        <v>0</v>
      </c>
      <c r="IV35" s="473">
        <f>+'Arg&amp;Braz'!H35</f>
        <v>0</v>
      </c>
      <c r="IW35" s="473">
        <f t="shared" si="70"/>
        <v>0</v>
      </c>
      <c r="IX35" s="474">
        <f t="shared" si="71"/>
        <v>0</v>
      </c>
      <c r="IY35" s="472">
        <f>+'Arg&amp;Braz'!AC35</f>
        <v>0</v>
      </c>
      <c r="IZ35" s="473">
        <f>+'Arg&amp;Braz'!AD35</f>
        <v>0</v>
      </c>
      <c r="JA35" s="473">
        <f t="shared" si="72"/>
        <v>0</v>
      </c>
      <c r="JB35" s="474">
        <f t="shared" si="163"/>
        <v>0</v>
      </c>
      <c r="JC35" s="475">
        <f>+Bel!AT35</f>
        <v>0</v>
      </c>
      <c r="JD35" s="476">
        <f>+Bel!AU35</f>
        <v>0</v>
      </c>
      <c r="JE35" s="476">
        <f t="shared" si="73"/>
        <v>0</v>
      </c>
      <c r="JF35" s="477">
        <f t="shared" si="74"/>
        <v>0</v>
      </c>
      <c r="JG35" s="475">
        <f>+Ita!AT35</f>
        <v>0</v>
      </c>
      <c r="JH35" s="476">
        <f>+Ita!AU35</f>
        <v>0</v>
      </c>
      <c r="JI35" s="476">
        <f t="shared" si="75"/>
        <v>0</v>
      </c>
      <c r="JJ35" s="477">
        <f t="shared" si="76"/>
        <v>0</v>
      </c>
      <c r="JK35" s="34">
        <f>+Mex!AA35</f>
        <v>0</v>
      </c>
      <c r="JL35" s="35">
        <f>+Mex!AB35</f>
        <v>0</v>
      </c>
      <c r="JM35" s="40">
        <f t="shared" si="77"/>
        <v>0</v>
      </c>
      <c r="JN35" s="41">
        <f t="shared" si="78"/>
        <v>0</v>
      </c>
      <c r="JO35" s="472">
        <f>+'Arg&amp;Braz'!K35</f>
        <v>0</v>
      </c>
      <c r="JP35" s="473">
        <f>+'Arg&amp;Braz'!L35</f>
        <v>0</v>
      </c>
      <c r="JQ35" s="473">
        <f t="shared" si="79"/>
        <v>0</v>
      </c>
      <c r="JR35" s="474">
        <f t="shared" si="80"/>
        <v>0</v>
      </c>
      <c r="JS35" s="472">
        <f>+'Arg&amp;Braz'!AG35</f>
        <v>0</v>
      </c>
      <c r="JT35" s="473">
        <f>+'Arg&amp;Braz'!AH35</f>
        <v>0</v>
      </c>
      <c r="JU35" s="473">
        <f t="shared" si="81"/>
        <v>0</v>
      </c>
      <c r="JV35" s="474">
        <f t="shared" si="164"/>
        <v>0</v>
      </c>
      <c r="JW35" s="279">
        <f>+KSC!K35</f>
        <v>0</v>
      </c>
      <c r="JX35" s="277">
        <f>+KSC!L35</f>
        <v>0</v>
      </c>
      <c r="JY35" s="277">
        <f t="shared" si="82"/>
        <v>0</v>
      </c>
      <c r="JZ35" s="272">
        <f t="shared" si="135"/>
        <v>0</v>
      </c>
      <c r="KA35" s="39">
        <f>+Rus!P35</f>
        <v>0</v>
      </c>
      <c r="KB35" s="314">
        <f>+Rus!Q35</f>
        <v>0</v>
      </c>
      <c r="KC35" s="40">
        <f>+Rus!R35</f>
        <v>0</v>
      </c>
      <c r="KD35" s="40">
        <f t="shared" si="83"/>
        <v>0</v>
      </c>
      <c r="KE35" s="41">
        <f t="shared" si="84"/>
        <v>0</v>
      </c>
      <c r="KF35" s="34">
        <f>+Bel!AX35</f>
        <v>0</v>
      </c>
      <c r="KG35" s="35">
        <f t="shared" si="170"/>
        <v>0</v>
      </c>
      <c r="KH35" s="65">
        <f t="shared" si="183"/>
        <v>0</v>
      </c>
      <c r="KI35" s="34">
        <f>+Ita!BI35</f>
        <v>0</v>
      </c>
      <c r="KJ35" s="35">
        <f t="shared" si="171"/>
        <v>0</v>
      </c>
      <c r="KK35" s="65">
        <f t="shared" si="184"/>
        <v>0</v>
      </c>
      <c r="KL35" s="34">
        <f>+Pol!AH35</f>
        <v>0</v>
      </c>
      <c r="KM35" s="35">
        <f t="shared" si="172"/>
        <v>0</v>
      </c>
      <c r="KN35" s="65">
        <f t="shared" si="185"/>
        <v>0</v>
      </c>
      <c r="KO35" s="34">
        <f>+Mex!AK35</f>
        <v>0</v>
      </c>
      <c r="KP35" s="35">
        <f t="shared" si="173"/>
        <v>0</v>
      </c>
      <c r="KQ35" s="65">
        <f t="shared" si="186"/>
        <v>0</v>
      </c>
      <c r="KR35" s="34">
        <f>+'Arg&amp;Braz'!AK35</f>
        <v>0</v>
      </c>
      <c r="KS35" s="35">
        <f t="shared" si="174"/>
        <v>0</v>
      </c>
      <c r="KT35" s="65">
        <f t="shared" si="187"/>
        <v>0</v>
      </c>
      <c r="KU35" s="34">
        <f>+Ita!BL35</f>
        <v>0</v>
      </c>
      <c r="KV35" s="315">
        <f>+Ita!BM35</f>
        <v>0</v>
      </c>
      <c r="KW35" s="35">
        <f>+Ita!BN35</f>
        <v>0</v>
      </c>
      <c r="KX35" s="35">
        <f t="shared" ref="KX35:KX80" si="191">SUM(KU35:KW35)</f>
        <v>0</v>
      </c>
      <c r="KY35" s="65">
        <f t="shared" si="142"/>
        <v>0</v>
      </c>
      <c r="KZ35" s="34">
        <f>+Mex!AN35</f>
        <v>0</v>
      </c>
      <c r="LA35" s="315">
        <f>+Mex!AO35</f>
        <v>0</v>
      </c>
      <c r="LB35" s="35">
        <f>+Mex!AP35</f>
        <v>0</v>
      </c>
      <c r="LC35" s="35">
        <f t="shared" ref="LC35:LC80" si="192">SUM(KZ35:LB35)</f>
        <v>0</v>
      </c>
      <c r="LD35" s="65">
        <f t="shared" si="144"/>
        <v>0</v>
      </c>
      <c r="LE35" s="34">
        <f>+'Arg&amp;Braz'!O35</f>
        <v>0</v>
      </c>
      <c r="LF35" s="315">
        <f>+'Arg&amp;Braz'!P35</f>
        <v>0</v>
      </c>
      <c r="LG35" s="35">
        <f>+'Arg&amp;Braz'!Q35</f>
        <v>0</v>
      </c>
      <c r="LH35" s="35">
        <f t="shared" ref="LH35:LH80" si="193">SUM(LE35:LG35)</f>
        <v>0</v>
      </c>
      <c r="LI35" s="65">
        <f t="shared" si="146"/>
        <v>0</v>
      </c>
      <c r="LJ35" s="34">
        <f>+'Arg&amp;Braz'!AN35</f>
        <v>0</v>
      </c>
      <c r="LK35" s="315">
        <f>+'Arg&amp;Braz'!AO35</f>
        <v>0</v>
      </c>
      <c r="LL35" s="35">
        <f>+'Arg&amp;Braz'!AP35</f>
        <v>0</v>
      </c>
      <c r="LM35" s="35">
        <f t="shared" si="147"/>
        <v>0</v>
      </c>
      <c r="LN35" s="65">
        <f t="shared" si="148"/>
        <v>0</v>
      </c>
      <c r="LO35" s="34">
        <f>+Bel!BA35</f>
        <v>0</v>
      </c>
      <c r="LP35" s="315">
        <f>+Bel!BB35</f>
        <v>0</v>
      </c>
      <c r="LQ35" s="35">
        <f>+Bel!BC35</f>
        <v>0</v>
      </c>
      <c r="LR35" s="35">
        <f t="shared" si="149"/>
        <v>0</v>
      </c>
      <c r="LS35" s="65">
        <f t="shared" si="190"/>
        <v>0</v>
      </c>
      <c r="LT35" s="34">
        <f>+Ita!BQ35</f>
        <v>0</v>
      </c>
      <c r="LU35" s="315">
        <f>+Ita!BR35</f>
        <v>0</v>
      </c>
      <c r="LV35" s="35">
        <f>+Ita!BS35</f>
        <v>0</v>
      </c>
      <c r="LW35" s="35">
        <f t="shared" ref="LW35:LW80" si="194">SUM(LT35:LV35)</f>
        <v>0</v>
      </c>
      <c r="LX35" s="65">
        <f t="shared" si="152"/>
        <v>0</v>
      </c>
      <c r="LY35" s="34">
        <f>+Ita!BV35</f>
        <v>0</v>
      </c>
      <c r="LZ35" s="315">
        <f>+Ita!BW35</f>
        <v>0</v>
      </c>
      <c r="MA35" s="35">
        <f>+Ita!BX35</f>
        <v>0</v>
      </c>
      <c r="MB35" s="35">
        <f t="shared" ref="MB35:MB80" si="195">SUM(LY35:MA35)</f>
        <v>0</v>
      </c>
      <c r="MC35" s="65">
        <f t="shared" si="154"/>
        <v>0</v>
      </c>
      <c r="MD35" s="34">
        <f>+Pol!AK35</f>
        <v>0</v>
      </c>
      <c r="ME35" s="315">
        <f>+Pol!AL35</f>
        <v>0</v>
      </c>
      <c r="MF35" s="35">
        <f>+Pol!AM35</f>
        <v>0</v>
      </c>
      <c r="MG35" s="35">
        <f t="shared" ref="MG35:MG80" si="196">SUM(MD35:MF35)</f>
        <v>0</v>
      </c>
      <c r="MH35" s="65">
        <f t="shared" si="156"/>
        <v>0</v>
      </c>
      <c r="MI35" s="39">
        <f>+Rus!U35</f>
        <v>0</v>
      </c>
      <c r="MJ35" s="314">
        <f>+Rus!V35</f>
        <v>0</v>
      </c>
      <c r="MK35" s="40">
        <f>+Rus!W35</f>
        <v>0</v>
      </c>
      <c r="ML35" s="40">
        <f t="shared" si="90"/>
        <v>0</v>
      </c>
      <c r="MM35" s="41">
        <f t="shared" si="91"/>
        <v>0</v>
      </c>
      <c r="MN35" s="34">
        <f>+Mex!AS35</f>
        <v>0</v>
      </c>
      <c r="MO35" s="315">
        <f>+Mex!AT35</f>
        <v>0</v>
      </c>
      <c r="MP35" s="35">
        <f>+Mex!AU35</f>
        <v>0</v>
      </c>
      <c r="MQ35" s="35">
        <f t="shared" ref="MQ35:MQ80" si="197">SUM(MN35:MP35)</f>
        <v>0</v>
      </c>
      <c r="MR35" s="65">
        <f t="shared" si="158"/>
        <v>0</v>
      </c>
      <c r="MS35" s="34">
        <f>+'Arg&amp;Braz'!T35</f>
        <v>0</v>
      </c>
      <c r="MT35" s="315">
        <f>+'Arg&amp;Braz'!U35</f>
        <v>0</v>
      </c>
      <c r="MU35" s="35">
        <f>+'Arg&amp;Braz'!V35</f>
        <v>0</v>
      </c>
      <c r="MV35" s="35">
        <f t="shared" si="159"/>
        <v>0</v>
      </c>
      <c r="MW35" s="65">
        <f t="shared" si="160"/>
        <v>0</v>
      </c>
      <c r="MX35" s="34">
        <f>Bel!BF35</f>
        <v>0</v>
      </c>
      <c r="MY35" s="35">
        <f t="shared" si="161"/>
        <v>0</v>
      </c>
      <c r="MZ35" s="65">
        <f t="shared" si="92"/>
        <v>0</v>
      </c>
      <c r="NA35" s="34">
        <f>Ita!CA35</f>
        <v>0</v>
      </c>
      <c r="NB35" s="35">
        <f t="shared" si="175"/>
        <v>0</v>
      </c>
      <c r="NC35" s="65">
        <f t="shared" si="188"/>
        <v>0</v>
      </c>
    </row>
    <row r="36" spans="1:367" s="28" customFormat="1" ht="21" customHeight="1">
      <c r="A36" s="27" t="s">
        <v>139</v>
      </c>
      <c r="B36" s="67"/>
      <c r="C36" s="68">
        <f t="shared" si="94"/>
        <v>280.79999999999995</v>
      </c>
      <c r="D36" s="68"/>
      <c r="E36" s="68"/>
      <c r="F36" s="68"/>
      <c r="G36" s="69">
        <f t="shared" si="95"/>
        <v>280.79999999999995</v>
      </c>
      <c r="H36" s="73">
        <f>+Bel!A36</f>
        <v>30</v>
      </c>
      <c r="I36" s="74">
        <f>+Ita!A36</f>
        <v>30</v>
      </c>
      <c r="J36" s="74">
        <f>+Pol!A36</f>
        <v>59</v>
      </c>
      <c r="K36" s="74">
        <f>+Rus!A36</f>
        <v>0</v>
      </c>
      <c r="L36" s="74">
        <f>+'Arg&amp;Braz'!A36</f>
        <v>0</v>
      </c>
      <c r="M36" s="74">
        <f>+Mex!A36</f>
        <v>30</v>
      </c>
      <c r="N36" s="71">
        <f>+VIE!A36</f>
        <v>0</v>
      </c>
      <c r="O36" s="71">
        <f>+SIMS!A36</f>
        <v>0</v>
      </c>
      <c r="P36" s="74"/>
      <c r="Q36" s="75">
        <f>+KSC!A36</f>
        <v>12</v>
      </c>
      <c r="R36" s="146">
        <f t="shared" si="96"/>
        <v>1045.2</v>
      </c>
      <c r="S36" s="147">
        <f t="shared" si="97"/>
        <v>1279.1999999999998</v>
      </c>
      <c r="T36" s="148">
        <f t="shared" si="0"/>
        <v>0</v>
      </c>
      <c r="U36" s="148"/>
      <c r="V36" s="27" t="s">
        <v>139</v>
      </c>
      <c r="W36" s="385">
        <f>+Bel!C36</f>
        <v>0</v>
      </c>
      <c r="X36" s="35">
        <f>+Bel!D36</f>
        <v>0</v>
      </c>
      <c r="Y36" s="35">
        <f t="shared" si="98"/>
        <v>0</v>
      </c>
      <c r="Z36" s="65">
        <f>Y36/7.8/2</f>
        <v>0</v>
      </c>
      <c r="AA36" s="34">
        <f>+Ita!C36</f>
        <v>93.6</v>
      </c>
      <c r="AB36" s="35">
        <f>+Ita!D36</f>
        <v>93.6</v>
      </c>
      <c r="AC36" s="35">
        <f t="shared" si="100"/>
        <v>187.2</v>
      </c>
      <c r="AD36" s="65">
        <f t="shared" si="101"/>
        <v>12</v>
      </c>
      <c r="AE36" s="52">
        <f>+Pol!C36</f>
        <v>46.8</v>
      </c>
      <c r="AF36" s="53">
        <f>+Pol!D36</f>
        <v>46.8</v>
      </c>
      <c r="AG36" s="35">
        <f t="shared" si="102"/>
        <v>93.6</v>
      </c>
      <c r="AH36" s="65">
        <f t="shared" si="103"/>
        <v>6</v>
      </c>
      <c r="AI36" s="166">
        <f>+Mex!C36</f>
        <v>0</v>
      </c>
      <c r="AJ36" s="167">
        <f>+Mex!D36</f>
        <v>0</v>
      </c>
      <c r="AK36" s="31">
        <f t="shared" si="1"/>
        <v>0</v>
      </c>
      <c r="AL36" s="43">
        <f t="shared" si="2"/>
        <v>0</v>
      </c>
      <c r="AM36" s="279">
        <f>+SIMS!C36</f>
        <v>0</v>
      </c>
      <c r="AN36" s="277">
        <f>+SIMS!D36</f>
        <v>0</v>
      </c>
      <c r="AO36" s="277">
        <f t="shared" si="3"/>
        <v>0</v>
      </c>
      <c r="AP36" s="272">
        <f t="shared" si="104"/>
        <v>0</v>
      </c>
      <c r="AQ36" s="279">
        <f>+KSC!G36</f>
        <v>0</v>
      </c>
      <c r="AR36" s="277">
        <f>+KSC!H36</f>
        <v>0</v>
      </c>
      <c r="AS36" s="277">
        <f t="shared" si="4"/>
        <v>0</v>
      </c>
      <c r="AT36" s="272">
        <f t="shared" si="105"/>
        <v>0</v>
      </c>
      <c r="AU36" s="279">
        <f>+SIMS!G36</f>
        <v>0</v>
      </c>
      <c r="AV36" s="277">
        <f>+SIMS!H36</f>
        <v>0</v>
      </c>
      <c r="AW36" s="277">
        <f t="shared" si="165"/>
        <v>0</v>
      </c>
      <c r="AX36" s="272">
        <f t="shared" si="106"/>
        <v>0</v>
      </c>
      <c r="AY36" s="34">
        <f>+Bel!G36</f>
        <v>156</v>
      </c>
      <c r="AZ36" s="315">
        <f>+Bel!H36</f>
        <v>156</v>
      </c>
      <c r="BA36" s="35">
        <f>+Bel!I36</f>
        <v>156</v>
      </c>
      <c r="BB36" s="35">
        <f t="shared" si="107"/>
        <v>468</v>
      </c>
      <c r="BC36" s="65">
        <f t="shared" si="108"/>
        <v>30</v>
      </c>
      <c r="BD36" s="34">
        <f>+Ita!G36</f>
        <v>0</v>
      </c>
      <c r="BE36" s="315">
        <f>+Ita!H36</f>
        <v>0</v>
      </c>
      <c r="BF36" s="35">
        <f>+Ita!I36</f>
        <v>0</v>
      </c>
      <c r="BG36" s="35">
        <f t="shared" si="5"/>
        <v>0</v>
      </c>
      <c r="BH36" s="65">
        <f t="shared" si="109"/>
        <v>0</v>
      </c>
      <c r="BI36" s="34">
        <f>+Ita!AX36</f>
        <v>0</v>
      </c>
      <c r="BJ36" s="315">
        <f>+Ita!AY36</f>
        <v>0</v>
      </c>
      <c r="BK36" s="35">
        <f>+Ita!AZ36</f>
        <v>0</v>
      </c>
      <c r="BL36" s="35">
        <f t="shared" si="6"/>
        <v>0</v>
      </c>
      <c r="BM36" s="65">
        <f t="shared" si="110"/>
        <v>0</v>
      </c>
      <c r="BN36" s="34">
        <f>+Pol!G36</f>
        <v>171.6</v>
      </c>
      <c r="BO36" s="315">
        <f>+Pol!H36</f>
        <v>171.6</v>
      </c>
      <c r="BP36" s="35">
        <f>+Pol!I36</f>
        <v>187.2</v>
      </c>
      <c r="BQ36" s="35">
        <f t="shared" si="7"/>
        <v>530.4</v>
      </c>
      <c r="BR36" s="65">
        <f t="shared" si="111"/>
        <v>34</v>
      </c>
      <c r="BS36" s="34">
        <f>+Mex!G36</f>
        <v>0</v>
      </c>
      <c r="BT36" s="315">
        <f>+Mex!H36</f>
        <v>0</v>
      </c>
      <c r="BU36" s="35">
        <f>+Mex!I36</f>
        <v>0</v>
      </c>
      <c r="BV36" s="40">
        <f t="shared" si="112"/>
        <v>0</v>
      </c>
      <c r="BW36" s="41">
        <f t="shared" si="113"/>
        <v>0</v>
      </c>
      <c r="BX36" s="34">
        <f>+VIE!C36</f>
        <v>0</v>
      </c>
      <c r="BY36" s="315">
        <f>+VIE!D36</f>
        <v>0</v>
      </c>
      <c r="BZ36" s="35">
        <f t="shared" si="8"/>
        <v>0</v>
      </c>
      <c r="CA36" s="41">
        <f t="shared" si="114"/>
        <v>0</v>
      </c>
      <c r="CB36" s="34">
        <f>+SIMS!AC36</f>
        <v>0</v>
      </c>
      <c r="CC36" s="315">
        <f>+SIMS!AD36</f>
        <v>0</v>
      </c>
      <c r="CD36" s="35">
        <f>+SIMS!AE36</f>
        <v>0</v>
      </c>
      <c r="CE36" s="35">
        <f t="shared" si="9"/>
        <v>0</v>
      </c>
      <c r="CF36" s="41">
        <f t="shared" si="115"/>
        <v>0</v>
      </c>
      <c r="CG36" s="385">
        <f>+Bel!L36</f>
        <v>0</v>
      </c>
      <c r="CH36" s="35">
        <f>+Bel!M36</f>
        <v>0</v>
      </c>
      <c r="CI36" s="35">
        <f t="shared" si="10"/>
        <v>0</v>
      </c>
      <c r="CJ36" s="65">
        <f t="shared" si="11"/>
        <v>0</v>
      </c>
      <c r="CK36" s="34">
        <f>+Ita!L36</f>
        <v>0</v>
      </c>
      <c r="CL36" s="35">
        <f>+Ita!M36</f>
        <v>0</v>
      </c>
      <c r="CM36" s="35">
        <f t="shared" si="12"/>
        <v>0</v>
      </c>
      <c r="CN36" s="65">
        <f t="shared" si="13"/>
        <v>0</v>
      </c>
      <c r="CO36" s="234">
        <f>+Mex!L36</f>
        <v>0</v>
      </c>
      <c r="CP36" s="31">
        <f>+Mex!M36</f>
        <v>0</v>
      </c>
      <c r="CQ36" s="31">
        <f t="shared" si="14"/>
        <v>0</v>
      </c>
      <c r="CR36" s="43">
        <f t="shared" si="15"/>
        <v>0</v>
      </c>
      <c r="CS36" s="234">
        <f>+SIMS!Y36</f>
        <v>0</v>
      </c>
      <c r="CT36" s="31">
        <f>+SIMS!Z36</f>
        <v>0</v>
      </c>
      <c r="CU36" s="31">
        <f t="shared" si="16"/>
        <v>0</v>
      </c>
      <c r="CV36" s="43">
        <f t="shared" si="116"/>
        <v>0</v>
      </c>
      <c r="CW36" s="234">
        <f>+VIE!M36</f>
        <v>0</v>
      </c>
      <c r="CX36" s="31">
        <f>+VIE!N36</f>
        <v>0</v>
      </c>
      <c r="CY36" s="31">
        <f t="shared" si="17"/>
        <v>0</v>
      </c>
      <c r="CZ36" s="43">
        <f t="shared" si="117"/>
        <v>0</v>
      </c>
      <c r="DA36" s="34">
        <f>+Ita!BC36</f>
        <v>0</v>
      </c>
      <c r="DB36" s="35">
        <f t="shared" si="118"/>
        <v>0</v>
      </c>
      <c r="DC36" s="65">
        <f t="shared" si="18"/>
        <v>0</v>
      </c>
      <c r="DD36" s="34">
        <f>+Bel!P36</f>
        <v>0</v>
      </c>
      <c r="DE36" s="35">
        <f t="shared" si="119"/>
        <v>0</v>
      </c>
      <c r="DF36" s="65">
        <f t="shared" si="19"/>
        <v>0</v>
      </c>
      <c r="DG36" s="34">
        <f>+Ita!P36</f>
        <v>156</v>
      </c>
      <c r="DH36" s="35">
        <f t="shared" si="120"/>
        <v>156</v>
      </c>
      <c r="DI36" s="65">
        <f t="shared" si="20"/>
        <v>10</v>
      </c>
      <c r="DJ36" s="34">
        <f>+Pol!L36</f>
        <v>15.6</v>
      </c>
      <c r="DK36" s="35">
        <f t="shared" si="121"/>
        <v>15.6</v>
      </c>
      <c r="DL36" s="65">
        <f t="shared" si="21"/>
        <v>1</v>
      </c>
      <c r="DM36" s="379">
        <f>+Rus!C36</f>
        <v>0</v>
      </c>
      <c r="DN36" s="365">
        <f t="shared" si="22"/>
        <v>0</v>
      </c>
      <c r="DO36" s="366">
        <f t="shared" si="23"/>
        <v>0</v>
      </c>
      <c r="DP36" s="34">
        <f>+Bel!S36</f>
        <v>0</v>
      </c>
      <c r="DQ36" s="35">
        <f>+Bel!T36</f>
        <v>0</v>
      </c>
      <c r="DR36" s="35">
        <f>+Bel!U36</f>
        <v>0</v>
      </c>
      <c r="DS36" s="35">
        <f>+Bel!V36</f>
        <v>0</v>
      </c>
      <c r="DT36" s="35">
        <f t="shared" si="24"/>
        <v>0</v>
      </c>
      <c r="DU36" s="65">
        <f t="shared" si="25"/>
        <v>0</v>
      </c>
      <c r="DV36" s="34">
        <f>+Ita!S36</f>
        <v>0</v>
      </c>
      <c r="DW36" s="35">
        <f>+Ita!T36</f>
        <v>0</v>
      </c>
      <c r="DX36" s="35">
        <f>+Ita!U36</f>
        <v>0</v>
      </c>
      <c r="DY36" s="35">
        <f>+Ita!V36</f>
        <v>0</v>
      </c>
      <c r="DZ36" s="35">
        <f t="shared" si="26"/>
        <v>0</v>
      </c>
      <c r="EA36" s="65">
        <f t="shared" si="27"/>
        <v>0</v>
      </c>
      <c r="EB36" s="34">
        <f>+Pol!O36</f>
        <v>0</v>
      </c>
      <c r="EC36" s="35">
        <f>+Pol!P36</f>
        <v>0</v>
      </c>
      <c r="ED36" s="35">
        <f>+Pol!Q36</f>
        <v>0</v>
      </c>
      <c r="EE36" s="35">
        <f>+Pol!R36</f>
        <v>0</v>
      </c>
      <c r="EF36" s="35">
        <f t="shared" si="28"/>
        <v>0</v>
      </c>
      <c r="EG36" s="65">
        <f t="shared" si="29"/>
        <v>0</v>
      </c>
      <c r="EH36" s="34">
        <f>+Rus!J36</f>
        <v>0</v>
      </c>
      <c r="EI36" s="35">
        <f>+Rus!K36</f>
        <v>0</v>
      </c>
      <c r="EJ36" s="35">
        <f>+Rus!L36</f>
        <v>0</v>
      </c>
      <c r="EK36" s="35">
        <f>+Rus!M36</f>
        <v>0</v>
      </c>
      <c r="EL36" s="35">
        <f t="shared" si="122"/>
        <v>0</v>
      </c>
      <c r="EM36" s="65">
        <f t="shared" si="30"/>
        <v>0</v>
      </c>
      <c r="EN36" s="34">
        <f>+Mex!AE36</f>
        <v>46.8</v>
      </c>
      <c r="EO36" s="35">
        <f>+Mex!AF36</f>
        <v>46.8</v>
      </c>
      <c r="EP36" s="35">
        <f>+Mex!AG36</f>
        <v>46.8</v>
      </c>
      <c r="EQ36" s="35">
        <f>+Mex!AH36</f>
        <v>46.8</v>
      </c>
      <c r="ER36" s="35">
        <f t="shared" si="123"/>
        <v>187.2</v>
      </c>
      <c r="ES36" s="65">
        <f t="shared" si="31"/>
        <v>12</v>
      </c>
      <c r="ET36" s="34">
        <f>+VIE!G36</f>
        <v>0</v>
      </c>
      <c r="EU36" s="35">
        <f>+VIE!H36</f>
        <v>0</v>
      </c>
      <c r="EV36" s="35">
        <f>+VIE!I36</f>
        <v>0</v>
      </c>
      <c r="EW36" s="35">
        <f>+VIE!J36</f>
        <v>0</v>
      </c>
      <c r="EX36" s="35">
        <f t="shared" si="32"/>
        <v>0</v>
      </c>
      <c r="EY36" s="65">
        <f t="shared" si="124"/>
        <v>0</v>
      </c>
      <c r="EZ36" s="34">
        <f>+Bel!Y36</f>
        <v>0</v>
      </c>
      <c r="FA36" s="35">
        <f>+Bel!Z36</f>
        <v>0</v>
      </c>
      <c r="FB36" s="35">
        <f t="shared" si="33"/>
        <v>0</v>
      </c>
      <c r="FC36" s="65">
        <f t="shared" si="34"/>
        <v>0</v>
      </c>
      <c r="FD36" s="34">
        <f>+Ita!Y36</f>
        <v>0</v>
      </c>
      <c r="FE36" s="35">
        <f>+Ita!Z36</f>
        <v>0</v>
      </c>
      <c r="FF36" s="35">
        <f t="shared" si="35"/>
        <v>0</v>
      </c>
      <c r="FG36" s="65">
        <f t="shared" si="36"/>
        <v>0</v>
      </c>
      <c r="FH36" s="34">
        <f>+Pol!U36</f>
        <v>46.8</v>
      </c>
      <c r="FI36" s="35">
        <f>+Pol!V36</f>
        <v>46.8</v>
      </c>
      <c r="FJ36" s="35">
        <f t="shared" si="37"/>
        <v>93.6</v>
      </c>
      <c r="FK36" s="65">
        <f t="shared" si="38"/>
        <v>6</v>
      </c>
      <c r="FL36" s="385">
        <f>+Rus!F36</f>
        <v>0</v>
      </c>
      <c r="FM36" s="35">
        <f>+Rus!G36</f>
        <v>0</v>
      </c>
      <c r="FN36" s="35">
        <f t="shared" si="39"/>
        <v>0</v>
      </c>
      <c r="FO36" s="65">
        <f t="shared" si="40"/>
        <v>0</v>
      </c>
      <c r="FP36" s="34">
        <f>+SIMS!O36</f>
        <v>0</v>
      </c>
      <c r="FQ36" s="35">
        <f>+SIMS!P36</f>
        <v>0</v>
      </c>
      <c r="FR36" s="31">
        <f t="shared" si="181"/>
        <v>0</v>
      </c>
      <c r="FS36" s="43">
        <f t="shared" si="125"/>
        <v>0</v>
      </c>
      <c r="FT36" s="34">
        <f>+Bel!AC36</f>
        <v>0</v>
      </c>
      <c r="FU36" s="35">
        <f>+Bel!AD36</f>
        <v>0</v>
      </c>
      <c r="FV36" s="35">
        <f>+Bel!AE36</f>
        <v>0</v>
      </c>
      <c r="FW36" s="35">
        <f>+Bel!AF36</f>
        <v>0</v>
      </c>
      <c r="FX36" s="35">
        <f t="shared" si="42"/>
        <v>0</v>
      </c>
      <c r="FY36" s="65">
        <f t="shared" si="176"/>
        <v>0</v>
      </c>
      <c r="FZ36" s="34">
        <f>+Ita!AC36</f>
        <v>31.2</v>
      </c>
      <c r="GA36" s="35">
        <f>+Ita!AD36</f>
        <v>31.2</v>
      </c>
      <c r="GB36" s="35">
        <f>+Ita!AE36</f>
        <v>31.2</v>
      </c>
      <c r="GC36" s="35">
        <f>+Ita!AF36</f>
        <v>31.2</v>
      </c>
      <c r="GD36" s="35">
        <f t="shared" si="44"/>
        <v>124.8</v>
      </c>
      <c r="GE36" s="65">
        <f t="shared" si="177"/>
        <v>8</v>
      </c>
      <c r="GF36" s="34">
        <f>+Pol!Y36</f>
        <v>46.8</v>
      </c>
      <c r="GG36" s="35">
        <f>+Pol!Z36</f>
        <v>46.8</v>
      </c>
      <c r="GH36" s="35">
        <f>+Pol!AA36</f>
        <v>46.8</v>
      </c>
      <c r="GI36" s="35">
        <f>+Pol!AB36</f>
        <v>46.8</v>
      </c>
      <c r="GJ36" s="35">
        <f t="shared" si="46"/>
        <v>187.2</v>
      </c>
      <c r="GK36" s="65">
        <f t="shared" si="178"/>
        <v>12</v>
      </c>
      <c r="GL36" s="30">
        <f>+SIMS!S36</f>
        <v>0</v>
      </c>
      <c r="GM36" s="31">
        <f>+SIMS!T36</f>
        <v>0</v>
      </c>
      <c r="GN36" s="31">
        <f>+SIMS!U36</f>
        <v>0</v>
      </c>
      <c r="GO36" s="31">
        <f>+SIMS!V36</f>
        <v>0</v>
      </c>
      <c r="GP36" s="35">
        <f t="shared" si="48"/>
        <v>0</v>
      </c>
      <c r="GQ36" s="65">
        <f t="shared" si="126"/>
        <v>0</v>
      </c>
      <c r="GR36" s="273">
        <f>+KSC!C36</f>
        <v>288</v>
      </c>
      <c r="GS36" s="277">
        <f>+KSC!D36</f>
        <v>312</v>
      </c>
      <c r="GT36" s="277">
        <f t="shared" si="49"/>
        <v>600</v>
      </c>
      <c r="GU36" s="272">
        <f t="shared" si="127"/>
        <v>12</v>
      </c>
      <c r="GV36" s="34">
        <f>+Bel!AI36</f>
        <v>0</v>
      </c>
      <c r="GW36" s="35">
        <f t="shared" si="189"/>
        <v>0</v>
      </c>
      <c r="GX36" s="65">
        <f t="shared" si="182"/>
        <v>0</v>
      </c>
      <c r="GY36" s="34">
        <f>+Ita!AI36</f>
        <v>0</v>
      </c>
      <c r="GZ36" s="35">
        <f t="shared" si="179"/>
        <v>0</v>
      </c>
      <c r="HA36" s="65">
        <f t="shared" si="51"/>
        <v>0</v>
      </c>
      <c r="HB36" s="34">
        <f>+Ita!BF36</f>
        <v>0</v>
      </c>
      <c r="HC36" s="35">
        <f t="shared" si="180"/>
        <v>0</v>
      </c>
      <c r="HD36" s="65">
        <f t="shared" si="52"/>
        <v>0</v>
      </c>
      <c r="HE36" s="34">
        <f>+Pol!AE36</f>
        <v>0</v>
      </c>
      <c r="HF36" s="35">
        <f t="shared" si="168"/>
        <v>0</v>
      </c>
      <c r="HG36" s="65">
        <f t="shared" si="53"/>
        <v>0</v>
      </c>
      <c r="HH36" s="34">
        <f>+Mex!P36</f>
        <v>0</v>
      </c>
      <c r="HI36" s="31">
        <f t="shared" si="169"/>
        <v>0</v>
      </c>
      <c r="HJ36" s="43">
        <f t="shared" si="54"/>
        <v>0</v>
      </c>
      <c r="HK36" s="411">
        <f>+SIMS!K36</f>
        <v>0</v>
      </c>
      <c r="HL36" s="409">
        <f>+SIMS!L36</f>
        <v>0</v>
      </c>
      <c r="HM36" s="409">
        <f t="shared" si="166"/>
        <v>0</v>
      </c>
      <c r="HN36" s="410">
        <f t="shared" si="133"/>
        <v>0</v>
      </c>
      <c r="HO36" s="475">
        <f>+Bel!AL36</f>
        <v>0</v>
      </c>
      <c r="HP36" s="476">
        <f>+Bel!AM36</f>
        <v>0</v>
      </c>
      <c r="HQ36" s="476">
        <f t="shared" si="134"/>
        <v>0</v>
      </c>
      <c r="HR36" s="477">
        <f t="shared" si="55"/>
        <v>0</v>
      </c>
      <c r="HS36" s="475">
        <f>+Ita!AL36</f>
        <v>0</v>
      </c>
      <c r="HT36" s="476">
        <f>+Ita!AM36</f>
        <v>0</v>
      </c>
      <c r="HU36" s="476">
        <f t="shared" si="56"/>
        <v>0</v>
      </c>
      <c r="HV36" s="477">
        <f t="shared" si="57"/>
        <v>0</v>
      </c>
      <c r="HW36" s="34">
        <f>+Mex!S36</f>
        <v>46.8</v>
      </c>
      <c r="HX36" s="35">
        <f>+Mex!T36</f>
        <v>46.8</v>
      </c>
      <c r="HY36" s="35">
        <f t="shared" si="58"/>
        <v>93.6</v>
      </c>
      <c r="HZ36" s="65">
        <f t="shared" si="59"/>
        <v>6</v>
      </c>
      <c r="IA36" s="472">
        <f>+'Arg&amp;Braz'!C36</f>
        <v>0</v>
      </c>
      <c r="IB36" s="473">
        <f>+'Arg&amp;Braz'!D36</f>
        <v>0</v>
      </c>
      <c r="IC36" s="473">
        <f t="shared" si="60"/>
        <v>0</v>
      </c>
      <c r="ID36" s="474">
        <f t="shared" si="61"/>
        <v>0</v>
      </c>
      <c r="IE36" s="472">
        <f>+'Arg&amp;Braz'!Y36</f>
        <v>0</v>
      </c>
      <c r="IF36" s="473">
        <f>+'Arg&amp;Braz'!Z36</f>
        <v>0</v>
      </c>
      <c r="IG36" s="473">
        <f t="shared" si="62"/>
        <v>0</v>
      </c>
      <c r="IH36" s="474">
        <f t="shared" si="63"/>
        <v>0</v>
      </c>
      <c r="II36" s="475">
        <f>+Bel!AP36</f>
        <v>0</v>
      </c>
      <c r="IJ36" s="476">
        <f>+Bel!AQ36</f>
        <v>0</v>
      </c>
      <c r="IK36" s="476">
        <f t="shared" si="64"/>
        <v>0</v>
      </c>
      <c r="IL36" s="477">
        <f t="shared" si="65"/>
        <v>0</v>
      </c>
      <c r="IM36" s="475">
        <f>+Ita!AP36</f>
        <v>0</v>
      </c>
      <c r="IN36" s="476">
        <f>+Ita!AQ36</f>
        <v>0</v>
      </c>
      <c r="IO36" s="476">
        <f t="shared" si="66"/>
        <v>0</v>
      </c>
      <c r="IP36" s="477">
        <f t="shared" si="67"/>
        <v>0</v>
      </c>
      <c r="IQ36" s="34">
        <f>+Mex!W36</f>
        <v>46.8</v>
      </c>
      <c r="IR36" s="35">
        <f>+Mex!X36</f>
        <v>46.8</v>
      </c>
      <c r="IS36" s="35">
        <f t="shared" si="68"/>
        <v>93.6</v>
      </c>
      <c r="IT36" s="65">
        <f t="shared" si="69"/>
        <v>6</v>
      </c>
      <c r="IU36" s="472">
        <f>+'Arg&amp;Braz'!G36</f>
        <v>0</v>
      </c>
      <c r="IV36" s="473">
        <f>+'Arg&amp;Braz'!H36</f>
        <v>0</v>
      </c>
      <c r="IW36" s="473">
        <f t="shared" si="70"/>
        <v>0</v>
      </c>
      <c r="IX36" s="474">
        <f t="shared" si="71"/>
        <v>0</v>
      </c>
      <c r="IY36" s="472">
        <f>+'Arg&amp;Braz'!AC36</f>
        <v>0</v>
      </c>
      <c r="IZ36" s="473">
        <f>+'Arg&amp;Braz'!AD36</f>
        <v>0</v>
      </c>
      <c r="JA36" s="473">
        <f t="shared" si="72"/>
        <v>0</v>
      </c>
      <c r="JB36" s="474">
        <f t="shared" si="163"/>
        <v>0</v>
      </c>
      <c r="JC36" s="475">
        <f>+Bel!AT36</f>
        <v>0</v>
      </c>
      <c r="JD36" s="476">
        <f>+Bel!AU36</f>
        <v>0</v>
      </c>
      <c r="JE36" s="476">
        <f t="shared" si="73"/>
        <v>0</v>
      </c>
      <c r="JF36" s="477">
        <f t="shared" si="74"/>
        <v>0</v>
      </c>
      <c r="JG36" s="475">
        <f>+Ita!AT36</f>
        <v>0</v>
      </c>
      <c r="JH36" s="476">
        <f>+Ita!AU36</f>
        <v>0</v>
      </c>
      <c r="JI36" s="476">
        <f t="shared" si="75"/>
        <v>0</v>
      </c>
      <c r="JJ36" s="477">
        <f t="shared" si="76"/>
        <v>0</v>
      </c>
      <c r="JK36" s="34">
        <f>+Mex!AA36</f>
        <v>46.8</v>
      </c>
      <c r="JL36" s="35">
        <f>+Mex!AB36</f>
        <v>46.8</v>
      </c>
      <c r="JM36" s="35">
        <f t="shared" si="77"/>
        <v>93.6</v>
      </c>
      <c r="JN36" s="65">
        <f t="shared" si="78"/>
        <v>6</v>
      </c>
      <c r="JO36" s="472">
        <f>+'Arg&amp;Braz'!K36</f>
        <v>0</v>
      </c>
      <c r="JP36" s="473">
        <f>+'Arg&amp;Braz'!L36</f>
        <v>0</v>
      </c>
      <c r="JQ36" s="473">
        <f t="shared" si="79"/>
        <v>0</v>
      </c>
      <c r="JR36" s="474">
        <f t="shared" si="80"/>
        <v>0</v>
      </c>
      <c r="JS36" s="472">
        <f>+'Arg&amp;Braz'!AG36</f>
        <v>0</v>
      </c>
      <c r="JT36" s="473">
        <f>+'Arg&amp;Braz'!AH36</f>
        <v>0</v>
      </c>
      <c r="JU36" s="473">
        <f t="shared" si="81"/>
        <v>0</v>
      </c>
      <c r="JV36" s="474">
        <f t="shared" si="164"/>
        <v>0</v>
      </c>
      <c r="JW36" s="279">
        <f>+KSC!K36</f>
        <v>0</v>
      </c>
      <c r="JX36" s="277">
        <f>+KSC!L36</f>
        <v>0</v>
      </c>
      <c r="JY36" s="277">
        <f t="shared" si="82"/>
        <v>0</v>
      </c>
      <c r="JZ36" s="272">
        <f t="shared" si="135"/>
        <v>0</v>
      </c>
      <c r="KA36" s="34">
        <f>+Rus!P36</f>
        <v>0</v>
      </c>
      <c r="KB36" s="315">
        <f>+Rus!Q36</f>
        <v>0</v>
      </c>
      <c r="KC36" s="35">
        <f>+Rus!R36</f>
        <v>0</v>
      </c>
      <c r="KD36" s="35">
        <f t="shared" si="83"/>
        <v>0</v>
      </c>
      <c r="KE36" s="65">
        <f t="shared" si="84"/>
        <v>0</v>
      </c>
      <c r="KF36" s="34">
        <f>+Bel!AX36</f>
        <v>0</v>
      </c>
      <c r="KG36" s="35">
        <f t="shared" si="170"/>
        <v>0</v>
      </c>
      <c r="KH36" s="65">
        <f t="shared" si="183"/>
        <v>0</v>
      </c>
      <c r="KI36" s="34">
        <f>+Ita!BI36</f>
        <v>0</v>
      </c>
      <c r="KJ36" s="35">
        <f t="shared" si="171"/>
        <v>0</v>
      </c>
      <c r="KK36" s="65">
        <f t="shared" si="184"/>
        <v>0</v>
      </c>
      <c r="KL36" s="34">
        <f>+Pol!AH36</f>
        <v>0</v>
      </c>
      <c r="KM36" s="35">
        <f t="shared" si="172"/>
        <v>0</v>
      </c>
      <c r="KN36" s="65">
        <f t="shared" si="185"/>
        <v>0</v>
      </c>
      <c r="KO36" s="34">
        <f>+Mex!AK36</f>
        <v>0</v>
      </c>
      <c r="KP36" s="35">
        <f t="shared" si="173"/>
        <v>0</v>
      </c>
      <c r="KQ36" s="65">
        <f t="shared" si="186"/>
        <v>0</v>
      </c>
      <c r="KR36" s="34">
        <f>+'Arg&amp;Braz'!AK36</f>
        <v>0</v>
      </c>
      <c r="KS36" s="35">
        <f t="shared" si="174"/>
        <v>0</v>
      </c>
      <c r="KT36" s="65">
        <f t="shared" si="187"/>
        <v>0</v>
      </c>
      <c r="KU36" s="34">
        <f>+Ita!BL36</f>
        <v>0</v>
      </c>
      <c r="KV36" s="315">
        <f>+Ita!BM36</f>
        <v>0</v>
      </c>
      <c r="KW36" s="35">
        <f>+Ita!BN36</f>
        <v>0</v>
      </c>
      <c r="KX36" s="35">
        <f t="shared" si="191"/>
        <v>0</v>
      </c>
      <c r="KY36" s="65">
        <f t="shared" si="142"/>
        <v>0</v>
      </c>
      <c r="KZ36" s="34">
        <f>+Mex!AN36</f>
        <v>0</v>
      </c>
      <c r="LA36" s="315">
        <f>+Mex!AO36</f>
        <v>0</v>
      </c>
      <c r="LB36" s="35">
        <f>+Mex!AP36</f>
        <v>0</v>
      </c>
      <c r="LC36" s="35">
        <f t="shared" si="192"/>
        <v>0</v>
      </c>
      <c r="LD36" s="65">
        <f t="shared" si="144"/>
        <v>0</v>
      </c>
      <c r="LE36" s="34">
        <f>+'Arg&amp;Braz'!O36</f>
        <v>0</v>
      </c>
      <c r="LF36" s="315">
        <f>+'Arg&amp;Braz'!P36</f>
        <v>0</v>
      </c>
      <c r="LG36" s="35">
        <f>+'Arg&amp;Braz'!Q36</f>
        <v>0</v>
      </c>
      <c r="LH36" s="35">
        <f t="shared" si="193"/>
        <v>0</v>
      </c>
      <c r="LI36" s="65">
        <f t="shared" si="146"/>
        <v>0</v>
      </c>
      <c r="LJ36" s="34">
        <f>+'Arg&amp;Braz'!AN36</f>
        <v>0</v>
      </c>
      <c r="LK36" s="315">
        <f>+'Arg&amp;Braz'!AO36</f>
        <v>0</v>
      </c>
      <c r="LL36" s="35">
        <f>+'Arg&amp;Braz'!AP36</f>
        <v>0</v>
      </c>
      <c r="LM36" s="35">
        <f t="shared" si="147"/>
        <v>0</v>
      </c>
      <c r="LN36" s="65">
        <f t="shared" si="148"/>
        <v>0</v>
      </c>
      <c r="LO36" s="34">
        <f>+Bel!BA36</f>
        <v>0</v>
      </c>
      <c r="LP36" s="315">
        <f>+Bel!BB36</f>
        <v>0</v>
      </c>
      <c r="LQ36" s="35">
        <f>+Bel!BC36</f>
        <v>0</v>
      </c>
      <c r="LR36" s="35">
        <f t="shared" si="149"/>
        <v>0</v>
      </c>
      <c r="LS36" s="65">
        <f t="shared" si="190"/>
        <v>0</v>
      </c>
      <c r="LT36" s="34">
        <f>+Ita!BQ36</f>
        <v>0</v>
      </c>
      <c r="LU36" s="315">
        <f>+Ita!BR36</f>
        <v>0</v>
      </c>
      <c r="LV36" s="35">
        <f>+Ita!BS36</f>
        <v>0</v>
      </c>
      <c r="LW36" s="35">
        <f t="shared" si="194"/>
        <v>0</v>
      </c>
      <c r="LX36" s="65">
        <f t="shared" si="152"/>
        <v>0</v>
      </c>
      <c r="LY36" s="34">
        <f>+Ita!BV36</f>
        <v>0</v>
      </c>
      <c r="LZ36" s="315">
        <f>+Ita!BW36</f>
        <v>0</v>
      </c>
      <c r="MA36" s="35">
        <f>+Ita!BX36</f>
        <v>0</v>
      </c>
      <c r="MB36" s="35">
        <f t="shared" si="195"/>
        <v>0</v>
      </c>
      <c r="MC36" s="65">
        <f t="shared" si="154"/>
        <v>0</v>
      </c>
      <c r="MD36" s="34">
        <f>+Pol!AK36</f>
        <v>0</v>
      </c>
      <c r="ME36" s="315">
        <f>+Pol!AL36</f>
        <v>0</v>
      </c>
      <c r="MF36" s="35">
        <f>+Pol!AM36</f>
        <v>0</v>
      </c>
      <c r="MG36" s="35">
        <f t="shared" si="196"/>
        <v>0</v>
      </c>
      <c r="MH36" s="65">
        <f t="shared" si="156"/>
        <v>0</v>
      </c>
      <c r="MI36" s="34">
        <f>+Rus!U36</f>
        <v>0</v>
      </c>
      <c r="MJ36" s="315">
        <f>+Rus!V36</f>
        <v>0</v>
      </c>
      <c r="MK36" s="35">
        <f>+Rus!W36</f>
        <v>0</v>
      </c>
      <c r="ML36" s="35">
        <f t="shared" si="90"/>
        <v>0</v>
      </c>
      <c r="MM36" s="65">
        <f t="shared" si="91"/>
        <v>0</v>
      </c>
      <c r="MN36" s="34">
        <f>+Mex!AS36</f>
        <v>0</v>
      </c>
      <c r="MO36" s="315">
        <f>+Mex!AT36</f>
        <v>0</v>
      </c>
      <c r="MP36" s="35">
        <f>+Mex!AU36</f>
        <v>0</v>
      </c>
      <c r="MQ36" s="35">
        <f t="shared" si="197"/>
        <v>0</v>
      </c>
      <c r="MR36" s="65">
        <f t="shared" si="158"/>
        <v>0</v>
      </c>
      <c r="MS36" s="34">
        <f>+'Arg&amp;Braz'!T36</f>
        <v>0</v>
      </c>
      <c r="MT36" s="315">
        <f>+'Arg&amp;Braz'!U36</f>
        <v>0</v>
      </c>
      <c r="MU36" s="35">
        <f>+'Arg&amp;Braz'!V36</f>
        <v>0</v>
      </c>
      <c r="MV36" s="35">
        <f t="shared" si="159"/>
        <v>0</v>
      </c>
      <c r="MW36" s="65">
        <f t="shared" si="160"/>
        <v>0</v>
      </c>
      <c r="MX36" s="34">
        <f>Bel!BF36</f>
        <v>0</v>
      </c>
      <c r="MY36" s="35">
        <f t="shared" si="161"/>
        <v>0</v>
      </c>
      <c r="MZ36" s="65">
        <f t="shared" si="92"/>
        <v>0</v>
      </c>
      <c r="NA36" s="34">
        <f>Ita!CA36</f>
        <v>0</v>
      </c>
      <c r="NB36" s="35">
        <f t="shared" si="175"/>
        <v>0</v>
      </c>
      <c r="NC36" s="65">
        <f t="shared" si="188"/>
        <v>0</v>
      </c>
    </row>
    <row r="37" spans="1:367" s="28" customFormat="1" ht="21" customHeight="1">
      <c r="A37" s="27" t="s">
        <v>140</v>
      </c>
      <c r="B37" s="67"/>
      <c r="C37" s="68">
        <f t="shared" si="94"/>
        <v>686.4</v>
      </c>
      <c r="D37" s="68"/>
      <c r="E37" s="68"/>
      <c r="F37" s="68"/>
      <c r="G37" s="69">
        <f t="shared" si="95"/>
        <v>686.4</v>
      </c>
      <c r="H37" s="73">
        <f>+Bel!A37</f>
        <v>60.000000000000007</v>
      </c>
      <c r="I37" s="74">
        <f>+Ita!A37</f>
        <v>54</v>
      </c>
      <c r="J37" s="74">
        <f>+Pol!A37</f>
        <v>58</v>
      </c>
      <c r="K37" s="74">
        <f>+Rus!A37</f>
        <v>0</v>
      </c>
      <c r="L37" s="74">
        <f>+'Arg&amp;Braz'!A37</f>
        <v>0</v>
      </c>
      <c r="M37" s="74">
        <f>+Mex!A37</f>
        <v>0</v>
      </c>
      <c r="N37" s="71">
        <f>+VIE!A37</f>
        <v>0</v>
      </c>
      <c r="O37" s="71">
        <f>+SIMS!A37</f>
        <v>0</v>
      </c>
      <c r="P37" s="74"/>
      <c r="Q37" s="75">
        <f>+KSC!A37</f>
        <v>0</v>
      </c>
      <c r="R37" s="146">
        <f t="shared" si="96"/>
        <v>982.8</v>
      </c>
      <c r="S37" s="147">
        <f t="shared" si="97"/>
        <v>1700.4</v>
      </c>
      <c r="T37" s="148">
        <f t="shared" si="0"/>
        <v>0</v>
      </c>
      <c r="U37" s="148"/>
      <c r="V37" s="27" t="s">
        <v>140</v>
      </c>
      <c r="W37" s="385">
        <f>+Bel!C37</f>
        <v>109.2</v>
      </c>
      <c r="X37" s="35">
        <f>+Bel!D37</f>
        <v>109.2</v>
      </c>
      <c r="Y37" s="35">
        <f t="shared" si="98"/>
        <v>218.4</v>
      </c>
      <c r="Z37" s="65">
        <f t="shared" si="99"/>
        <v>14</v>
      </c>
      <c r="AA37" s="34">
        <f>+Ita!C37</f>
        <v>109.2</v>
      </c>
      <c r="AB37" s="35">
        <f>+Ita!D37</f>
        <v>109.2</v>
      </c>
      <c r="AC37" s="35">
        <f t="shared" si="100"/>
        <v>218.4</v>
      </c>
      <c r="AD37" s="65">
        <f t="shared" si="101"/>
        <v>14</v>
      </c>
      <c r="AE37" s="52">
        <f>+Pol!C37</f>
        <v>124.8</v>
      </c>
      <c r="AF37" s="53">
        <f>+Pol!D37</f>
        <v>124.8</v>
      </c>
      <c r="AG37" s="35">
        <f t="shared" si="102"/>
        <v>249.6</v>
      </c>
      <c r="AH37" s="65">
        <f t="shared" si="103"/>
        <v>16</v>
      </c>
      <c r="AI37" s="166">
        <f>+Mex!C37</f>
        <v>0</v>
      </c>
      <c r="AJ37" s="167">
        <f>+Mex!D37</f>
        <v>0</v>
      </c>
      <c r="AK37" s="31">
        <f t="shared" si="1"/>
        <v>0</v>
      </c>
      <c r="AL37" s="43">
        <f t="shared" si="2"/>
        <v>0</v>
      </c>
      <c r="AM37" s="279">
        <f>+SIMS!C37</f>
        <v>0</v>
      </c>
      <c r="AN37" s="277">
        <f>+SIMS!D37</f>
        <v>0</v>
      </c>
      <c r="AO37" s="277">
        <f t="shared" si="3"/>
        <v>0</v>
      </c>
      <c r="AP37" s="272">
        <f t="shared" si="104"/>
        <v>0</v>
      </c>
      <c r="AQ37" s="279">
        <f>+KSC!G37</f>
        <v>0</v>
      </c>
      <c r="AR37" s="277">
        <f>+KSC!H37</f>
        <v>0</v>
      </c>
      <c r="AS37" s="277">
        <f t="shared" si="4"/>
        <v>0</v>
      </c>
      <c r="AT37" s="272">
        <f t="shared" si="105"/>
        <v>0</v>
      </c>
      <c r="AU37" s="279">
        <f>+SIMS!G37</f>
        <v>0</v>
      </c>
      <c r="AV37" s="277">
        <f>+SIMS!H37</f>
        <v>0</v>
      </c>
      <c r="AW37" s="277">
        <f t="shared" si="165"/>
        <v>0</v>
      </c>
      <c r="AX37" s="272">
        <f t="shared" si="106"/>
        <v>0</v>
      </c>
      <c r="AY37" s="34">
        <f>+Bel!G37</f>
        <v>202.8</v>
      </c>
      <c r="AZ37" s="315">
        <f>+Bel!H37</f>
        <v>202.8</v>
      </c>
      <c r="BA37" s="35">
        <f>+Bel!I37</f>
        <v>202.8</v>
      </c>
      <c r="BB37" s="35">
        <f t="shared" si="107"/>
        <v>608.40000000000009</v>
      </c>
      <c r="BC37" s="65">
        <f t="shared" si="108"/>
        <v>39.000000000000007</v>
      </c>
      <c r="BD37" s="34">
        <f>+Ita!G37</f>
        <v>0</v>
      </c>
      <c r="BE37" s="315">
        <f>+Ita!H37</f>
        <v>0</v>
      </c>
      <c r="BF37" s="35">
        <f>+Ita!I37</f>
        <v>0</v>
      </c>
      <c r="BG37" s="35">
        <f t="shared" si="5"/>
        <v>0</v>
      </c>
      <c r="BH37" s="65">
        <f t="shared" si="109"/>
        <v>0</v>
      </c>
      <c r="BI37" s="34">
        <f>+Ita!AX37</f>
        <v>0</v>
      </c>
      <c r="BJ37" s="315">
        <f>+Ita!AY37</f>
        <v>0</v>
      </c>
      <c r="BK37" s="35">
        <f>+Ita!AZ37</f>
        <v>0</v>
      </c>
      <c r="BL37" s="35">
        <f t="shared" si="6"/>
        <v>0</v>
      </c>
      <c r="BM37" s="65">
        <f t="shared" si="110"/>
        <v>0</v>
      </c>
      <c r="BN37" s="34">
        <f>+Pol!G37</f>
        <v>93.6</v>
      </c>
      <c r="BO37" s="315">
        <f>+Pol!H37</f>
        <v>93.6</v>
      </c>
      <c r="BP37" s="35">
        <f>+Pol!I37</f>
        <v>93.6</v>
      </c>
      <c r="BQ37" s="35">
        <f t="shared" si="7"/>
        <v>280.79999999999995</v>
      </c>
      <c r="BR37" s="65">
        <f t="shared" si="111"/>
        <v>17.999999999999996</v>
      </c>
      <c r="BS37" s="34">
        <f>+Mex!G37</f>
        <v>0</v>
      </c>
      <c r="BT37" s="315">
        <f>+Mex!H37</f>
        <v>0</v>
      </c>
      <c r="BU37" s="35">
        <f>+Mex!I37</f>
        <v>0</v>
      </c>
      <c r="BV37" s="40">
        <f t="shared" si="112"/>
        <v>0</v>
      </c>
      <c r="BW37" s="41">
        <f t="shared" si="113"/>
        <v>0</v>
      </c>
      <c r="BX37" s="34">
        <f>+VIE!C37</f>
        <v>0</v>
      </c>
      <c r="BY37" s="315">
        <f>+VIE!D37</f>
        <v>0</v>
      </c>
      <c r="BZ37" s="35">
        <f t="shared" si="8"/>
        <v>0</v>
      </c>
      <c r="CA37" s="41">
        <f t="shared" si="114"/>
        <v>0</v>
      </c>
      <c r="CB37" s="34">
        <f>+SIMS!AC37</f>
        <v>0</v>
      </c>
      <c r="CC37" s="315">
        <f>+SIMS!AD37</f>
        <v>0</v>
      </c>
      <c r="CD37" s="35">
        <f>+SIMS!AE37</f>
        <v>0</v>
      </c>
      <c r="CE37" s="35">
        <f t="shared" si="9"/>
        <v>0</v>
      </c>
      <c r="CF37" s="41">
        <f t="shared" si="115"/>
        <v>0</v>
      </c>
      <c r="CG37" s="385">
        <f>+Bel!L37</f>
        <v>0</v>
      </c>
      <c r="CH37" s="35">
        <f>+Bel!M37</f>
        <v>0</v>
      </c>
      <c r="CI37" s="35">
        <f t="shared" si="10"/>
        <v>0</v>
      </c>
      <c r="CJ37" s="65">
        <f t="shared" si="11"/>
        <v>0</v>
      </c>
      <c r="CK37" s="388">
        <f>+Ita!L37</f>
        <v>62.4</v>
      </c>
      <c r="CL37" s="389">
        <f>+Ita!M37</f>
        <v>62.4</v>
      </c>
      <c r="CM37" s="35">
        <f t="shared" si="12"/>
        <v>124.8</v>
      </c>
      <c r="CN37" s="65">
        <f t="shared" si="13"/>
        <v>8</v>
      </c>
      <c r="CO37" s="234">
        <f>+Mex!L37</f>
        <v>0</v>
      </c>
      <c r="CP37" s="31">
        <f>+Mex!M37</f>
        <v>0</v>
      </c>
      <c r="CQ37" s="31">
        <f t="shared" si="14"/>
        <v>0</v>
      </c>
      <c r="CR37" s="43">
        <f t="shared" si="15"/>
        <v>0</v>
      </c>
      <c r="CS37" s="234">
        <f>+SIMS!Y37</f>
        <v>0</v>
      </c>
      <c r="CT37" s="31">
        <f>+SIMS!Z37</f>
        <v>0</v>
      </c>
      <c r="CU37" s="31">
        <f t="shared" si="16"/>
        <v>0</v>
      </c>
      <c r="CV37" s="43">
        <f t="shared" si="116"/>
        <v>0</v>
      </c>
      <c r="CW37" s="234">
        <f>+VIE!M37</f>
        <v>0</v>
      </c>
      <c r="CX37" s="31">
        <f>+VIE!N37</f>
        <v>0</v>
      </c>
      <c r="CY37" s="31">
        <f t="shared" si="17"/>
        <v>0</v>
      </c>
      <c r="CZ37" s="43">
        <f t="shared" si="117"/>
        <v>0</v>
      </c>
      <c r="DA37" s="34">
        <f>+Ita!BC37</f>
        <v>31.2</v>
      </c>
      <c r="DB37" s="35">
        <f t="shared" si="118"/>
        <v>31.2</v>
      </c>
      <c r="DC37" s="65">
        <f t="shared" si="18"/>
        <v>2</v>
      </c>
      <c r="DD37" s="34">
        <f>+Bel!P37</f>
        <v>78</v>
      </c>
      <c r="DE37" s="35">
        <f t="shared" si="119"/>
        <v>78</v>
      </c>
      <c r="DF37" s="65">
        <f t="shared" si="19"/>
        <v>5</v>
      </c>
      <c r="DG37" s="34">
        <f>+Ita!P37</f>
        <v>0</v>
      </c>
      <c r="DH37" s="35">
        <f t="shared" si="120"/>
        <v>0</v>
      </c>
      <c r="DI37" s="65">
        <f t="shared" si="20"/>
        <v>0</v>
      </c>
      <c r="DJ37" s="34">
        <f>+Pol!L37</f>
        <v>62.4</v>
      </c>
      <c r="DK37" s="35">
        <f t="shared" si="121"/>
        <v>62.4</v>
      </c>
      <c r="DL37" s="65">
        <f t="shared" si="21"/>
        <v>4</v>
      </c>
      <c r="DM37" s="379">
        <f>+Rus!C37</f>
        <v>0</v>
      </c>
      <c r="DN37" s="365">
        <f t="shared" si="22"/>
        <v>0</v>
      </c>
      <c r="DO37" s="366">
        <f t="shared" si="23"/>
        <v>0</v>
      </c>
      <c r="DP37" s="34">
        <f>+Bel!S37</f>
        <v>0</v>
      </c>
      <c r="DQ37" s="35">
        <f>+Bel!T37</f>
        <v>0</v>
      </c>
      <c r="DR37" s="35">
        <f>+Bel!U37</f>
        <v>0</v>
      </c>
      <c r="DS37" s="35">
        <f>+Bel!V37</f>
        <v>0</v>
      </c>
      <c r="DT37" s="35">
        <f t="shared" si="24"/>
        <v>0</v>
      </c>
      <c r="DU37" s="65">
        <f t="shared" si="25"/>
        <v>0</v>
      </c>
      <c r="DV37" s="34">
        <f>+Ita!S37</f>
        <v>0</v>
      </c>
      <c r="DW37" s="35">
        <f>+Ita!T37</f>
        <v>0</v>
      </c>
      <c r="DX37" s="35">
        <f>+Ita!U37</f>
        <v>0</v>
      </c>
      <c r="DY37" s="35">
        <f>+Ita!V37</f>
        <v>0</v>
      </c>
      <c r="DZ37" s="35">
        <f t="shared" si="26"/>
        <v>0</v>
      </c>
      <c r="EA37" s="65">
        <f t="shared" si="27"/>
        <v>0</v>
      </c>
      <c r="EB37" s="34">
        <f>+Pol!O37</f>
        <v>0</v>
      </c>
      <c r="EC37" s="35">
        <f>+Pol!P37</f>
        <v>0</v>
      </c>
      <c r="ED37" s="35">
        <f>+Pol!Q37</f>
        <v>0</v>
      </c>
      <c r="EE37" s="35">
        <f>+Pol!R37</f>
        <v>0</v>
      </c>
      <c r="EF37" s="35">
        <f t="shared" si="28"/>
        <v>0</v>
      </c>
      <c r="EG37" s="65">
        <f t="shared" si="29"/>
        <v>0</v>
      </c>
      <c r="EH37" s="34">
        <f>+Rus!J37</f>
        <v>0</v>
      </c>
      <c r="EI37" s="35">
        <f>+Rus!K37</f>
        <v>0</v>
      </c>
      <c r="EJ37" s="35">
        <f>+Rus!L37</f>
        <v>0</v>
      </c>
      <c r="EK37" s="35">
        <f>+Rus!M37</f>
        <v>0</v>
      </c>
      <c r="EL37" s="35">
        <f t="shared" si="122"/>
        <v>0</v>
      </c>
      <c r="EM37" s="65">
        <f t="shared" si="30"/>
        <v>0</v>
      </c>
      <c r="EN37" s="34">
        <f>+Mex!AE37</f>
        <v>0</v>
      </c>
      <c r="EO37" s="35">
        <f>+Mex!AF37</f>
        <v>0</v>
      </c>
      <c r="EP37" s="35">
        <f>+Mex!AG37</f>
        <v>0</v>
      </c>
      <c r="EQ37" s="35">
        <f>+Mex!AH37</f>
        <v>0</v>
      </c>
      <c r="ER37" s="35">
        <f t="shared" si="123"/>
        <v>0</v>
      </c>
      <c r="ES37" s="65">
        <f t="shared" si="31"/>
        <v>0</v>
      </c>
      <c r="ET37" s="32">
        <f>+VIE!G37</f>
        <v>0</v>
      </c>
      <c r="EU37" s="33">
        <f>+VIE!H37</f>
        <v>0</v>
      </c>
      <c r="EV37" s="33">
        <f>+VIE!I37</f>
        <v>0</v>
      </c>
      <c r="EW37" s="33">
        <f>+VIE!J37</f>
        <v>0</v>
      </c>
      <c r="EX37" s="35">
        <f t="shared" si="32"/>
        <v>0</v>
      </c>
      <c r="EY37" s="65">
        <f t="shared" si="124"/>
        <v>0</v>
      </c>
      <c r="EZ37" s="385">
        <f>+Bel!Y37</f>
        <v>15.6</v>
      </c>
      <c r="FA37" s="35">
        <f>+Bel!Z37</f>
        <v>15.6</v>
      </c>
      <c r="FB37" s="35">
        <f t="shared" si="33"/>
        <v>31.2</v>
      </c>
      <c r="FC37" s="65">
        <f t="shared" si="34"/>
        <v>2</v>
      </c>
      <c r="FD37" s="34">
        <f>+Ita!Y37</f>
        <v>15.6</v>
      </c>
      <c r="FE37" s="35">
        <f>+Ita!Z37</f>
        <v>15.6</v>
      </c>
      <c r="FF37" s="35">
        <f t="shared" si="35"/>
        <v>31.2</v>
      </c>
      <c r="FG37" s="65">
        <f t="shared" si="36"/>
        <v>2</v>
      </c>
      <c r="FH37" s="34">
        <f>+Pol!U37</f>
        <v>62.4</v>
      </c>
      <c r="FI37" s="35">
        <f>+Pol!V37</f>
        <v>62.4</v>
      </c>
      <c r="FJ37" s="35">
        <f t="shared" si="37"/>
        <v>124.8</v>
      </c>
      <c r="FK37" s="65">
        <f t="shared" si="38"/>
        <v>8</v>
      </c>
      <c r="FL37" s="385">
        <f>+Rus!F37</f>
        <v>0</v>
      </c>
      <c r="FM37" s="35">
        <f>+Rus!G37</f>
        <v>0</v>
      </c>
      <c r="FN37" s="35">
        <f t="shared" si="39"/>
        <v>0</v>
      </c>
      <c r="FO37" s="65">
        <f t="shared" si="40"/>
        <v>0</v>
      </c>
      <c r="FP37" s="234">
        <f>+SIMS!O37</f>
        <v>0</v>
      </c>
      <c r="FQ37" s="31">
        <f>+SIMS!P37</f>
        <v>0</v>
      </c>
      <c r="FR37" s="31">
        <f t="shared" si="181"/>
        <v>0</v>
      </c>
      <c r="FS37" s="43">
        <f t="shared" si="125"/>
        <v>0</v>
      </c>
      <c r="FT37" s="34">
        <f>+Bel!AC37</f>
        <v>0</v>
      </c>
      <c r="FU37" s="35">
        <f>+Bel!AD37</f>
        <v>0</v>
      </c>
      <c r="FV37" s="35">
        <f>+Bel!AE37</f>
        <v>0</v>
      </c>
      <c r="FW37" s="35">
        <f>+Bel!AF37</f>
        <v>0</v>
      </c>
      <c r="FX37" s="35">
        <f t="shared" si="42"/>
        <v>0</v>
      </c>
      <c r="FY37" s="65">
        <f t="shared" si="176"/>
        <v>0</v>
      </c>
      <c r="FZ37" s="34">
        <f>+Ita!AC37</f>
        <v>109.2</v>
      </c>
      <c r="GA37" s="35">
        <f>+Ita!AD37</f>
        <v>109.2</v>
      </c>
      <c r="GB37" s="35">
        <f>+Ita!AE37</f>
        <v>109.2</v>
      </c>
      <c r="GC37" s="35">
        <f>+Ita!AF37</f>
        <v>109.2</v>
      </c>
      <c r="GD37" s="35">
        <f t="shared" si="44"/>
        <v>436.8</v>
      </c>
      <c r="GE37" s="65">
        <f t="shared" si="177"/>
        <v>28</v>
      </c>
      <c r="GF37" s="34">
        <f>+Pol!Y37</f>
        <v>46.8</v>
      </c>
      <c r="GG37" s="35">
        <f>+Pol!Z37</f>
        <v>46.8</v>
      </c>
      <c r="GH37" s="35">
        <f>+Pol!AA37</f>
        <v>46.8</v>
      </c>
      <c r="GI37" s="35">
        <f>+Pol!AB37</f>
        <v>46.8</v>
      </c>
      <c r="GJ37" s="35">
        <f t="shared" si="46"/>
        <v>187.2</v>
      </c>
      <c r="GK37" s="65">
        <f t="shared" si="178"/>
        <v>12</v>
      </c>
      <c r="GL37" s="32">
        <f>+SIMS!S37</f>
        <v>0</v>
      </c>
      <c r="GM37" s="33">
        <f>+SIMS!T37</f>
        <v>0</v>
      </c>
      <c r="GN37" s="33">
        <f>+SIMS!U37</f>
        <v>0</v>
      </c>
      <c r="GO37" s="33">
        <f>+SIMS!V37</f>
        <v>0</v>
      </c>
      <c r="GP37" s="31">
        <f t="shared" si="48"/>
        <v>0</v>
      </c>
      <c r="GQ37" s="43">
        <f t="shared" si="126"/>
        <v>0</v>
      </c>
      <c r="GR37" s="273">
        <f>+KSC!C37</f>
        <v>0</v>
      </c>
      <c r="GS37" s="277">
        <f>+KSC!D37</f>
        <v>0</v>
      </c>
      <c r="GT37" s="277">
        <f t="shared" si="49"/>
        <v>0</v>
      </c>
      <c r="GU37" s="272">
        <f t="shared" si="127"/>
        <v>0</v>
      </c>
      <c r="GV37" s="34">
        <f>+Bel!AI37</f>
        <v>0</v>
      </c>
      <c r="GW37" s="35">
        <f t="shared" si="189"/>
        <v>0</v>
      </c>
      <c r="GX37" s="65">
        <f t="shared" si="182"/>
        <v>0</v>
      </c>
      <c r="GY37" s="34">
        <f>+Ita!AI37</f>
        <v>0</v>
      </c>
      <c r="GZ37" s="35">
        <f t="shared" si="179"/>
        <v>0</v>
      </c>
      <c r="HA37" s="65">
        <f t="shared" si="51"/>
        <v>0</v>
      </c>
      <c r="HB37" s="34">
        <f>+Ita!BF37</f>
        <v>0</v>
      </c>
      <c r="HC37" s="35">
        <f t="shared" si="180"/>
        <v>0</v>
      </c>
      <c r="HD37" s="65">
        <f t="shared" si="52"/>
        <v>0</v>
      </c>
      <c r="HE37" s="34">
        <f>+Pol!AE37</f>
        <v>0</v>
      </c>
      <c r="HF37" s="35">
        <f t="shared" si="168"/>
        <v>0</v>
      </c>
      <c r="HG37" s="65">
        <f t="shared" si="53"/>
        <v>0</v>
      </c>
      <c r="HH37" s="34">
        <f>+Mex!P37</f>
        <v>0</v>
      </c>
      <c r="HI37" s="31">
        <f t="shared" si="169"/>
        <v>0</v>
      </c>
      <c r="HJ37" s="43">
        <f t="shared" si="54"/>
        <v>0</v>
      </c>
      <c r="HK37" s="411">
        <f>+SIMS!K37</f>
        <v>0</v>
      </c>
      <c r="HL37" s="409">
        <f>+SIMS!L37</f>
        <v>0</v>
      </c>
      <c r="HM37" s="409">
        <f t="shared" si="166"/>
        <v>0</v>
      </c>
      <c r="HN37" s="410">
        <f t="shared" si="133"/>
        <v>0</v>
      </c>
      <c r="HO37" s="475">
        <f>+Bel!AL37</f>
        <v>0</v>
      </c>
      <c r="HP37" s="476">
        <f>+Bel!AM37</f>
        <v>0</v>
      </c>
      <c r="HQ37" s="476">
        <f t="shared" si="134"/>
        <v>0</v>
      </c>
      <c r="HR37" s="477">
        <f t="shared" si="55"/>
        <v>0</v>
      </c>
      <c r="HS37" s="475">
        <f>+Ita!AL37</f>
        <v>0</v>
      </c>
      <c r="HT37" s="476">
        <f>+Ita!AM37</f>
        <v>0</v>
      </c>
      <c r="HU37" s="476">
        <f t="shared" si="56"/>
        <v>0</v>
      </c>
      <c r="HV37" s="477">
        <f t="shared" si="57"/>
        <v>0</v>
      </c>
      <c r="HW37" s="34">
        <f>+Mex!S37</f>
        <v>0</v>
      </c>
      <c r="HX37" s="35">
        <f>+Mex!T37</f>
        <v>0</v>
      </c>
      <c r="HY37" s="35">
        <f t="shared" si="58"/>
        <v>0</v>
      </c>
      <c r="HZ37" s="65">
        <f t="shared" si="59"/>
        <v>0</v>
      </c>
      <c r="IA37" s="472">
        <f>+'Arg&amp;Braz'!C37</f>
        <v>0</v>
      </c>
      <c r="IB37" s="473">
        <f>+'Arg&amp;Braz'!D37</f>
        <v>0</v>
      </c>
      <c r="IC37" s="473">
        <f t="shared" si="60"/>
        <v>0</v>
      </c>
      <c r="ID37" s="474">
        <f t="shared" si="61"/>
        <v>0</v>
      </c>
      <c r="IE37" s="472">
        <f>+'Arg&amp;Braz'!Y37</f>
        <v>0</v>
      </c>
      <c r="IF37" s="473">
        <f>+'Arg&amp;Braz'!Z37</f>
        <v>0</v>
      </c>
      <c r="IG37" s="473">
        <f t="shared" si="62"/>
        <v>0</v>
      </c>
      <c r="IH37" s="474">
        <f t="shared" si="63"/>
        <v>0</v>
      </c>
      <c r="II37" s="475">
        <f>+Bel!AP37</f>
        <v>0</v>
      </c>
      <c r="IJ37" s="476">
        <f>+Bel!AQ37</f>
        <v>0</v>
      </c>
      <c r="IK37" s="476">
        <f t="shared" si="64"/>
        <v>0</v>
      </c>
      <c r="IL37" s="477">
        <f t="shared" si="65"/>
        <v>0</v>
      </c>
      <c r="IM37" s="475">
        <f>+Ita!AP37</f>
        <v>0</v>
      </c>
      <c r="IN37" s="476">
        <f>+Ita!AQ37</f>
        <v>0</v>
      </c>
      <c r="IO37" s="476">
        <f t="shared" si="66"/>
        <v>0</v>
      </c>
      <c r="IP37" s="477">
        <f t="shared" si="67"/>
        <v>0</v>
      </c>
      <c r="IQ37" s="34">
        <f>+Mex!W37</f>
        <v>0</v>
      </c>
      <c r="IR37" s="35">
        <f>+Mex!X37</f>
        <v>0</v>
      </c>
      <c r="IS37" s="35">
        <f t="shared" si="68"/>
        <v>0</v>
      </c>
      <c r="IT37" s="65">
        <f t="shared" si="69"/>
        <v>0</v>
      </c>
      <c r="IU37" s="472">
        <f>+'Arg&amp;Braz'!G37</f>
        <v>0</v>
      </c>
      <c r="IV37" s="473">
        <f>+'Arg&amp;Braz'!H37</f>
        <v>0</v>
      </c>
      <c r="IW37" s="473">
        <f t="shared" si="70"/>
        <v>0</v>
      </c>
      <c r="IX37" s="474">
        <f t="shared" si="71"/>
        <v>0</v>
      </c>
      <c r="IY37" s="472">
        <f>+'Arg&amp;Braz'!AC37</f>
        <v>0</v>
      </c>
      <c r="IZ37" s="473">
        <f>+'Arg&amp;Braz'!AD37</f>
        <v>0</v>
      </c>
      <c r="JA37" s="473">
        <f t="shared" si="72"/>
        <v>0</v>
      </c>
      <c r="JB37" s="474">
        <f t="shared" si="163"/>
        <v>0</v>
      </c>
      <c r="JC37" s="475">
        <f>+Bel!AT37</f>
        <v>0</v>
      </c>
      <c r="JD37" s="476">
        <f>+Bel!AU37</f>
        <v>0</v>
      </c>
      <c r="JE37" s="476">
        <f t="shared" si="73"/>
        <v>0</v>
      </c>
      <c r="JF37" s="477">
        <f t="shared" si="74"/>
        <v>0</v>
      </c>
      <c r="JG37" s="475">
        <f>+Ita!AT37</f>
        <v>0</v>
      </c>
      <c r="JH37" s="476">
        <f>+Ita!AU37</f>
        <v>0</v>
      </c>
      <c r="JI37" s="476">
        <f t="shared" si="75"/>
        <v>0</v>
      </c>
      <c r="JJ37" s="477">
        <f t="shared" si="76"/>
        <v>0</v>
      </c>
      <c r="JK37" s="34">
        <f>+Mex!AA37</f>
        <v>0</v>
      </c>
      <c r="JL37" s="35">
        <f>+Mex!AB37</f>
        <v>0</v>
      </c>
      <c r="JM37" s="35">
        <f t="shared" si="77"/>
        <v>0</v>
      </c>
      <c r="JN37" s="65">
        <f t="shared" si="78"/>
        <v>0</v>
      </c>
      <c r="JO37" s="472">
        <f>+'Arg&amp;Braz'!K37</f>
        <v>0</v>
      </c>
      <c r="JP37" s="473">
        <f>+'Arg&amp;Braz'!L37</f>
        <v>0</v>
      </c>
      <c r="JQ37" s="473">
        <f t="shared" si="79"/>
        <v>0</v>
      </c>
      <c r="JR37" s="474">
        <f t="shared" si="80"/>
        <v>0</v>
      </c>
      <c r="JS37" s="472">
        <f>+'Arg&amp;Braz'!AG37</f>
        <v>0</v>
      </c>
      <c r="JT37" s="473">
        <f>+'Arg&amp;Braz'!AH37</f>
        <v>0</v>
      </c>
      <c r="JU37" s="473">
        <f t="shared" si="81"/>
        <v>0</v>
      </c>
      <c r="JV37" s="474">
        <f t="shared" si="164"/>
        <v>0</v>
      </c>
      <c r="JW37" s="279">
        <f>+KSC!K37</f>
        <v>0</v>
      </c>
      <c r="JX37" s="277">
        <f>+KSC!L37</f>
        <v>0</v>
      </c>
      <c r="JY37" s="277">
        <f t="shared" si="82"/>
        <v>0</v>
      </c>
      <c r="JZ37" s="272">
        <f t="shared" si="135"/>
        <v>0</v>
      </c>
      <c r="KA37" s="34">
        <f>+Rus!P37</f>
        <v>0</v>
      </c>
      <c r="KB37" s="315">
        <f>+Rus!Q37</f>
        <v>0</v>
      </c>
      <c r="KC37" s="35">
        <f>+Rus!R37</f>
        <v>0</v>
      </c>
      <c r="KD37" s="35">
        <f t="shared" si="83"/>
        <v>0</v>
      </c>
      <c r="KE37" s="65">
        <f t="shared" si="84"/>
        <v>0</v>
      </c>
      <c r="KF37" s="34">
        <f>+Bel!AX37</f>
        <v>0</v>
      </c>
      <c r="KG37" s="35">
        <f>SUM(KF37:KF37)</f>
        <v>0</v>
      </c>
      <c r="KH37" s="65">
        <f t="shared" si="183"/>
        <v>0</v>
      </c>
      <c r="KI37" s="34">
        <f>+Ita!BI37</f>
        <v>0</v>
      </c>
      <c r="KJ37" s="35">
        <f>SUM(KI37:KI37)</f>
        <v>0</v>
      </c>
      <c r="KK37" s="65">
        <f t="shared" si="184"/>
        <v>0</v>
      </c>
      <c r="KL37" s="34">
        <f>+Pol!AH37</f>
        <v>0</v>
      </c>
      <c r="KM37" s="35">
        <f>SUM(KL37:KL37)</f>
        <v>0</v>
      </c>
      <c r="KN37" s="65">
        <f t="shared" si="185"/>
        <v>0</v>
      </c>
      <c r="KO37" s="34">
        <f>+Mex!AK37</f>
        <v>0</v>
      </c>
      <c r="KP37" s="35">
        <f>SUM(KO37:KO37)</f>
        <v>0</v>
      </c>
      <c r="KQ37" s="65">
        <f t="shared" si="186"/>
        <v>0</v>
      </c>
      <c r="KR37" s="34">
        <f>+'Arg&amp;Braz'!AK37</f>
        <v>0</v>
      </c>
      <c r="KS37" s="35">
        <f>SUM(KR37:KR37)</f>
        <v>0</v>
      </c>
      <c r="KT37" s="65">
        <f t="shared" si="187"/>
        <v>0</v>
      </c>
      <c r="KU37" s="34">
        <f>+Ita!BL37</f>
        <v>0</v>
      </c>
      <c r="KV37" s="315">
        <f>+Ita!BM37</f>
        <v>0</v>
      </c>
      <c r="KW37" s="35">
        <f>+Ita!BN37</f>
        <v>0</v>
      </c>
      <c r="KX37" s="35">
        <f t="shared" si="191"/>
        <v>0</v>
      </c>
      <c r="KY37" s="65">
        <f t="shared" si="142"/>
        <v>0</v>
      </c>
      <c r="KZ37" s="34">
        <f>+Mex!AN37</f>
        <v>0</v>
      </c>
      <c r="LA37" s="315">
        <f>+Mex!AO37</f>
        <v>0</v>
      </c>
      <c r="LB37" s="35">
        <f>+Mex!AP37</f>
        <v>0</v>
      </c>
      <c r="LC37" s="35">
        <f t="shared" si="192"/>
        <v>0</v>
      </c>
      <c r="LD37" s="65">
        <f t="shared" si="144"/>
        <v>0</v>
      </c>
      <c r="LE37" s="34">
        <f>+'Arg&amp;Braz'!O37</f>
        <v>0</v>
      </c>
      <c r="LF37" s="315">
        <f>+'Arg&amp;Braz'!P37</f>
        <v>0</v>
      </c>
      <c r="LG37" s="35">
        <f>+'Arg&amp;Braz'!Q37</f>
        <v>0</v>
      </c>
      <c r="LH37" s="35">
        <f t="shared" si="193"/>
        <v>0</v>
      </c>
      <c r="LI37" s="65">
        <f t="shared" si="146"/>
        <v>0</v>
      </c>
      <c r="LJ37" s="34">
        <f>+'Arg&amp;Braz'!AN37</f>
        <v>0</v>
      </c>
      <c r="LK37" s="315">
        <f>+'Arg&amp;Braz'!AO37</f>
        <v>0</v>
      </c>
      <c r="LL37" s="35">
        <f>+'Arg&amp;Braz'!AP37</f>
        <v>0</v>
      </c>
      <c r="LM37" s="35">
        <f t="shared" si="147"/>
        <v>0</v>
      </c>
      <c r="LN37" s="65">
        <f t="shared" si="148"/>
        <v>0</v>
      </c>
      <c r="LO37" s="34">
        <f>+Bel!BA37</f>
        <v>0</v>
      </c>
      <c r="LP37" s="315">
        <f>+Bel!BB37</f>
        <v>0</v>
      </c>
      <c r="LQ37" s="35">
        <f>+Bel!BC37</f>
        <v>0</v>
      </c>
      <c r="LR37" s="35">
        <f t="shared" si="149"/>
        <v>0</v>
      </c>
      <c r="LS37" s="65">
        <f t="shared" si="190"/>
        <v>0</v>
      </c>
      <c r="LT37" s="34">
        <f>+Ita!BQ37</f>
        <v>0</v>
      </c>
      <c r="LU37" s="315">
        <f>+Ita!BR37</f>
        <v>0</v>
      </c>
      <c r="LV37" s="35">
        <f>+Ita!BS37</f>
        <v>0</v>
      </c>
      <c r="LW37" s="35">
        <f t="shared" si="194"/>
        <v>0</v>
      </c>
      <c r="LX37" s="65">
        <f t="shared" si="152"/>
        <v>0</v>
      </c>
      <c r="LY37" s="34">
        <f>+Ita!BV37</f>
        <v>0</v>
      </c>
      <c r="LZ37" s="315">
        <f>+Ita!BW37</f>
        <v>0</v>
      </c>
      <c r="MA37" s="35">
        <f>+Ita!BX37</f>
        <v>0</v>
      </c>
      <c r="MB37" s="35">
        <f t="shared" si="195"/>
        <v>0</v>
      </c>
      <c r="MC37" s="65">
        <f t="shared" si="154"/>
        <v>0</v>
      </c>
      <c r="MD37" s="34">
        <f>+Pol!AK37</f>
        <v>0</v>
      </c>
      <c r="ME37" s="315">
        <f>+Pol!AL37</f>
        <v>0</v>
      </c>
      <c r="MF37" s="35">
        <f>+Pol!AM37</f>
        <v>0</v>
      </c>
      <c r="MG37" s="35">
        <f t="shared" si="196"/>
        <v>0</v>
      </c>
      <c r="MH37" s="65">
        <f t="shared" si="156"/>
        <v>0</v>
      </c>
      <c r="MI37" s="34">
        <f>+Rus!U37</f>
        <v>0</v>
      </c>
      <c r="MJ37" s="315">
        <f>+Rus!V37</f>
        <v>0</v>
      </c>
      <c r="MK37" s="35">
        <f>+Rus!W37</f>
        <v>0</v>
      </c>
      <c r="ML37" s="35">
        <f t="shared" si="90"/>
        <v>0</v>
      </c>
      <c r="MM37" s="65">
        <f t="shared" si="91"/>
        <v>0</v>
      </c>
      <c r="MN37" s="34">
        <f>+Mex!AS37</f>
        <v>0</v>
      </c>
      <c r="MO37" s="315">
        <f>+Mex!AT37</f>
        <v>0</v>
      </c>
      <c r="MP37" s="35">
        <f>+Mex!AU37</f>
        <v>0</v>
      </c>
      <c r="MQ37" s="35">
        <f t="shared" si="197"/>
        <v>0</v>
      </c>
      <c r="MR37" s="65">
        <f t="shared" si="158"/>
        <v>0</v>
      </c>
      <c r="MS37" s="34">
        <f>+'Arg&amp;Braz'!T37</f>
        <v>0</v>
      </c>
      <c r="MT37" s="315">
        <f>+'Arg&amp;Braz'!U37</f>
        <v>0</v>
      </c>
      <c r="MU37" s="35">
        <f>+'Arg&amp;Braz'!V37</f>
        <v>0</v>
      </c>
      <c r="MV37" s="35">
        <f t="shared" si="159"/>
        <v>0</v>
      </c>
      <c r="MW37" s="65">
        <f t="shared" si="160"/>
        <v>0</v>
      </c>
      <c r="MX37" s="34">
        <f>Bel!BF37</f>
        <v>0</v>
      </c>
      <c r="MY37" s="35">
        <f t="shared" si="161"/>
        <v>0</v>
      </c>
      <c r="MZ37" s="65">
        <f t="shared" si="92"/>
        <v>0</v>
      </c>
      <c r="NA37" s="34">
        <f>Ita!CA37</f>
        <v>0</v>
      </c>
      <c r="NB37" s="35">
        <f>SUM(NA37:NA37)</f>
        <v>0</v>
      </c>
      <c r="NC37" s="65">
        <f t="shared" si="188"/>
        <v>0</v>
      </c>
    </row>
    <row r="38" spans="1:367" s="28" customFormat="1" ht="21" customHeight="1">
      <c r="A38" s="27" t="s">
        <v>141</v>
      </c>
      <c r="B38" s="67"/>
      <c r="C38" s="68">
        <f t="shared" si="94"/>
        <v>343.2</v>
      </c>
      <c r="D38" s="68"/>
      <c r="E38" s="68"/>
      <c r="F38" s="68"/>
      <c r="G38" s="69">
        <f t="shared" si="95"/>
        <v>343.2</v>
      </c>
      <c r="H38" s="73">
        <f>+Bel!A38</f>
        <v>60</v>
      </c>
      <c r="I38" s="74">
        <f>+Ita!A38</f>
        <v>0</v>
      </c>
      <c r="J38" s="74">
        <f>+Pol!A38</f>
        <v>30</v>
      </c>
      <c r="K38" s="74">
        <f>+Rus!A38</f>
        <v>0</v>
      </c>
      <c r="L38" s="74">
        <f>+'Arg&amp;Braz'!A38</f>
        <v>0</v>
      </c>
      <c r="M38" s="74">
        <f>+Mex!A38</f>
        <v>30</v>
      </c>
      <c r="N38" s="71">
        <f>+VIE!A38</f>
        <v>0</v>
      </c>
      <c r="O38" s="71">
        <f>+SIMS!A38</f>
        <v>0</v>
      </c>
      <c r="P38" s="74"/>
      <c r="Q38" s="75">
        <f>+KSC!A38</f>
        <v>0</v>
      </c>
      <c r="R38" s="146">
        <f t="shared" si="96"/>
        <v>358.8</v>
      </c>
      <c r="S38" s="147">
        <f t="shared" si="97"/>
        <v>1513.2</v>
      </c>
      <c r="T38" s="148">
        <f t="shared" si="0"/>
        <v>0</v>
      </c>
      <c r="U38" s="148"/>
      <c r="V38" s="27" t="s">
        <v>141</v>
      </c>
      <c r="W38" s="385">
        <f>+Bel!C38</f>
        <v>78</v>
      </c>
      <c r="X38" s="35">
        <f>+Bel!D38</f>
        <v>78</v>
      </c>
      <c r="Y38" s="35">
        <f t="shared" si="98"/>
        <v>156</v>
      </c>
      <c r="Z38" s="65">
        <f t="shared" si="99"/>
        <v>10</v>
      </c>
      <c r="AA38" s="34">
        <f>+Ita!C38</f>
        <v>0</v>
      </c>
      <c r="AB38" s="35">
        <f>+Ita!D38</f>
        <v>0</v>
      </c>
      <c r="AC38" s="35">
        <f t="shared" si="100"/>
        <v>0</v>
      </c>
      <c r="AD38" s="65">
        <f t="shared" si="101"/>
        <v>0</v>
      </c>
      <c r="AE38" s="52">
        <f>+Pol!C38</f>
        <v>93.6</v>
      </c>
      <c r="AF38" s="53">
        <f>+Pol!D38</f>
        <v>93.6</v>
      </c>
      <c r="AG38" s="35">
        <f t="shared" si="102"/>
        <v>187.2</v>
      </c>
      <c r="AH38" s="65">
        <f t="shared" si="103"/>
        <v>12</v>
      </c>
      <c r="AI38" s="52">
        <f>+Mex!C38</f>
        <v>62.4</v>
      </c>
      <c r="AJ38" s="53">
        <f>+Mex!D38</f>
        <v>62.4</v>
      </c>
      <c r="AK38" s="31">
        <f t="shared" si="1"/>
        <v>124.8</v>
      </c>
      <c r="AL38" s="43">
        <f t="shared" si="2"/>
        <v>8</v>
      </c>
      <c r="AM38" s="279">
        <f>+SIMS!C38</f>
        <v>0</v>
      </c>
      <c r="AN38" s="277">
        <f>+SIMS!D38</f>
        <v>0</v>
      </c>
      <c r="AO38" s="274">
        <f t="shared" si="3"/>
        <v>0</v>
      </c>
      <c r="AP38" s="272">
        <f t="shared" si="104"/>
        <v>0</v>
      </c>
      <c r="AQ38" s="279">
        <f>+KSC!G38</f>
        <v>0</v>
      </c>
      <c r="AR38" s="277">
        <f>+KSC!H38</f>
        <v>0</v>
      </c>
      <c r="AS38" s="274">
        <f t="shared" si="4"/>
        <v>0</v>
      </c>
      <c r="AT38" s="272">
        <f t="shared" si="105"/>
        <v>0</v>
      </c>
      <c r="AU38" s="279">
        <f>+SIMS!G38</f>
        <v>0</v>
      </c>
      <c r="AV38" s="277">
        <f>+SIMS!H38</f>
        <v>0</v>
      </c>
      <c r="AW38" s="274">
        <f t="shared" si="165"/>
        <v>0</v>
      </c>
      <c r="AX38" s="272">
        <f t="shared" si="106"/>
        <v>0</v>
      </c>
      <c r="AY38" s="34">
        <f>+Bel!G38</f>
        <v>234</v>
      </c>
      <c r="AZ38" s="315">
        <f>+Bel!H38</f>
        <v>234</v>
      </c>
      <c r="BA38" s="35">
        <f>+Bel!I38</f>
        <v>234</v>
      </c>
      <c r="BB38" s="35">
        <f t="shared" si="107"/>
        <v>702</v>
      </c>
      <c r="BC38" s="65">
        <f t="shared" si="108"/>
        <v>45</v>
      </c>
      <c r="BD38" s="34">
        <f>+Ita!G38</f>
        <v>0</v>
      </c>
      <c r="BE38" s="315">
        <f>+Ita!H38</f>
        <v>0</v>
      </c>
      <c r="BF38" s="35">
        <f>+Ita!I38</f>
        <v>0</v>
      </c>
      <c r="BG38" s="35">
        <f t="shared" si="5"/>
        <v>0</v>
      </c>
      <c r="BH38" s="65">
        <f t="shared" si="109"/>
        <v>0</v>
      </c>
      <c r="BI38" s="34">
        <f>+Ita!AX38</f>
        <v>0</v>
      </c>
      <c r="BJ38" s="315">
        <f>+Ita!AY38</f>
        <v>0</v>
      </c>
      <c r="BK38" s="35">
        <f>+Ita!AZ38</f>
        <v>0</v>
      </c>
      <c r="BL38" s="35">
        <f t="shared" si="6"/>
        <v>0</v>
      </c>
      <c r="BM38" s="65">
        <f t="shared" si="110"/>
        <v>0</v>
      </c>
      <c r="BN38" s="34">
        <f>+Pol!G38</f>
        <v>0</v>
      </c>
      <c r="BO38" s="315">
        <f>+Pol!H38</f>
        <v>0</v>
      </c>
      <c r="BP38" s="35">
        <f>+Pol!I38</f>
        <v>0</v>
      </c>
      <c r="BQ38" s="35">
        <f t="shared" si="7"/>
        <v>0</v>
      </c>
      <c r="BR38" s="65">
        <f t="shared" si="111"/>
        <v>0</v>
      </c>
      <c r="BS38" s="34">
        <f>+Mex!G38</f>
        <v>62.4</v>
      </c>
      <c r="BT38" s="315">
        <f>+Mex!H38</f>
        <v>62.4</v>
      </c>
      <c r="BU38" s="35">
        <f>+Mex!I38</f>
        <v>62.4</v>
      </c>
      <c r="BV38" s="35">
        <f t="shared" si="112"/>
        <v>187.2</v>
      </c>
      <c r="BW38" s="65">
        <f t="shared" si="113"/>
        <v>12</v>
      </c>
      <c r="BX38" s="34">
        <f>+VIE!C38</f>
        <v>0</v>
      </c>
      <c r="BY38" s="315">
        <f>+VIE!D38</f>
        <v>0</v>
      </c>
      <c r="BZ38" s="35">
        <f t="shared" si="8"/>
        <v>0</v>
      </c>
      <c r="CA38" s="65">
        <f t="shared" si="114"/>
        <v>0</v>
      </c>
      <c r="CB38" s="34">
        <f>+SIMS!AC38</f>
        <v>0</v>
      </c>
      <c r="CC38" s="315">
        <f>+SIMS!AD38</f>
        <v>0</v>
      </c>
      <c r="CD38" s="35">
        <f>+SIMS!AE38</f>
        <v>0</v>
      </c>
      <c r="CE38" s="35">
        <f t="shared" si="9"/>
        <v>0</v>
      </c>
      <c r="CF38" s="65">
        <f t="shared" si="115"/>
        <v>0</v>
      </c>
      <c r="CG38" s="385">
        <f>+Bel!L38</f>
        <v>0</v>
      </c>
      <c r="CH38" s="35">
        <f>+Bel!M38</f>
        <v>0</v>
      </c>
      <c r="CI38" s="35">
        <f t="shared" si="10"/>
        <v>0</v>
      </c>
      <c r="CJ38" s="65">
        <f t="shared" si="11"/>
        <v>0</v>
      </c>
      <c r="CK38" s="34">
        <f>+Ita!L38</f>
        <v>0</v>
      </c>
      <c r="CL38" s="35">
        <f>+Ita!M38</f>
        <v>0</v>
      </c>
      <c r="CM38" s="35">
        <f t="shared" si="12"/>
        <v>0</v>
      </c>
      <c r="CN38" s="65">
        <f t="shared" si="13"/>
        <v>0</v>
      </c>
      <c r="CO38" s="385">
        <f>+Mex!L38</f>
        <v>78</v>
      </c>
      <c r="CP38" s="35">
        <f>+Mex!M38</f>
        <v>78</v>
      </c>
      <c r="CQ38" s="31">
        <f t="shared" si="14"/>
        <v>156</v>
      </c>
      <c r="CR38" s="43">
        <f t="shared" si="15"/>
        <v>10</v>
      </c>
      <c r="CS38" s="234">
        <f>+SIMS!Y38</f>
        <v>0</v>
      </c>
      <c r="CT38" s="31">
        <f>+SIMS!Z38</f>
        <v>0</v>
      </c>
      <c r="CU38" s="31">
        <f t="shared" si="16"/>
        <v>0</v>
      </c>
      <c r="CV38" s="43">
        <f t="shared" si="116"/>
        <v>0</v>
      </c>
      <c r="CW38" s="234">
        <f>+VIE!M38</f>
        <v>0</v>
      </c>
      <c r="CX38" s="31">
        <f>+VIE!N38</f>
        <v>0</v>
      </c>
      <c r="CY38" s="31">
        <f t="shared" si="17"/>
        <v>0</v>
      </c>
      <c r="CZ38" s="43">
        <f t="shared" si="117"/>
        <v>0</v>
      </c>
      <c r="DA38" s="34">
        <f>+Ita!BC38</f>
        <v>0</v>
      </c>
      <c r="DB38" s="35">
        <f t="shared" si="118"/>
        <v>0</v>
      </c>
      <c r="DC38" s="65">
        <f t="shared" si="18"/>
        <v>0</v>
      </c>
      <c r="DD38" s="34">
        <f>+Bel!P38</f>
        <v>78</v>
      </c>
      <c r="DE38" s="35">
        <f t="shared" si="119"/>
        <v>78</v>
      </c>
      <c r="DF38" s="65">
        <f t="shared" si="19"/>
        <v>5</v>
      </c>
      <c r="DG38" s="34">
        <f>+Ita!P38</f>
        <v>0</v>
      </c>
      <c r="DH38" s="35">
        <f t="shared" si="120"/>
        <v>0</v>
      </c>
      <c r="DI38" s="65">
        <f t="shared" si="20"/>
        <v>0</v>
      </c>
      <c r="DJ38" s="34">
        <f>+Pol!L38</f>
        <v>0</v>
      </c>
      <c r="DK38" s="35">
        <f t="shared" si="121"/>
        <v>0</v>
      </c>
      <c r="DL38" s="65">
        <f t="shared" si="21"/>
        <v>0</v>
      </c>
      <c r="DM38" s="379">
        <f>+Rus!C38</f>
        <v>0</v>
      </c>
      <c r="DN38" s="365">
        <f t="shared" si="22"/>
        <v>0</v>
      </c>
      <c r="DO38" s="366">
        <f t="shared" si="23"/>
        <v>0</v>
      </c>
      <c r="DP38" s="34">
        <f>+Bel!S38</f>
        <v>0</v>
      </c>
      <c r="DQ38" s="35">
        <f>+Bel!T38</f>
        <v>0</v>
      </c>
      <c r="DR38" s="35">
        <f>+Bel!U38</f>
        <v>0</v>
      </c>
      <c r="DS38" s="35">
        <f>+Bel!V38</f>
        <v>0</v>
      </c>
      <c r="DT38" s="35">
        <f t="shared" si="24"/>
        <v>0</v>
      </c>
      <c r="DU38" s="65">
        <f t="shared" si="25"/>
        <v>0</v>
      </c>
      <c r="DV38" s="34">
        <f>+Ita!S38</f>
        <v>0</v>
      </c>
      <c r="DW38" s="35">
        <f>+Ita!T38</f>
        <v>0</v>
      </c>
      <c r="DX38" s="35">
        <f>+Ita!U38</f>
        <v>0</v>
      </c>
      <c r="DY38" s="35">
        <f>+Ita!V38</f>
        <v>0</v>
      </c>
      <c r="DZ38" s="35">
        <f t="shared" si="26"/>
        <v>0</v>
      </c>
      <c r="EA38" s="65">
        <f t="shared" si="27"/>
        <v>0</v>
      </c>
      <c r="EB38" s="34">
        <f>+Pol!O38</f>
        <v>0</v>
      </c>
      <c r="EC38" s="35">
        <f>+Pol!P38</f>
        <v>0</v>
      </c>
      <c r="ED38" s="35">
        <f>+Pol!Q38</f>
        <v>0</v>
      </c>
      <c r="EE38" s="35">
        <f>+Pol!R38</f>
        <v>0</v>
      </c>
      <c r="EF38" s="35">
        <f t="shared" si="28"/>
        <v>0</v>
      </c>
      <c r="EG38" s="65">
        <f t="shared" si="29"/>
        <v>0</v>
      </c>
      <c r="EH38" s="34">
        <f>+Rus!J38</f>
        <v>0</v>
      </c>
      <c r="EI38" s="35">
        <f>+Rus!K38</f>
        <v>0</v>
      </c>
      <c r="EJ38" s="35">
        <f>+Rus!L38</f>
        <v>0</v>
      </c>
      <c r="EK38" s="35">
        <f>+Rus!M38</f>
        <v>0</v>
      </c>
      <c r="EL38" s="35">
        <f t="shared" si="122"/>
        <v>0</v>
      </c>
      <c r="EM38" s="65">
        <f t="shared" si="30"/>
        <v>0</v>
      </c>
      <c r="EN38" s="34">
        <f>+Mex!AE38</f>
        <v>0</v>
      </c>
      <c r="EO38" s="35">
        <f>+Mex!AF38</f>
        <v>0</v>
      </c>
      <c r="EP38" s="35">
        <f>+Mex!AG38</f>
        <v>0</v>
      </c>
      <c r="EQ38" s="35">
        <f>+Mex!AH38</f>
        <v>0</v>
      </c>
      <c r="ER38" s="31">
        <f t="shared" si="123"/>
        <v>0</v>
      </c>
      <c r="ES38" s="43">
        <f t="shared" si="31"/>
        <v>0</v>
      </c>
      <c r="ET38" s="32">
        <f>+VIE!G38</f>
        <v>0</v>
      </c>
      <c r="EU38" s="33">
        <f>+VIE!H38</f>
        <v>0</v>
      </c>
      <c r="EV38" s="33">
        <f>+VIE!I38</f>
        <v>0</v>
      </c>
      <c r="EW38" s="33">
        <f>+VIE!J38</f>
        <v>0</v>
      </c>
      <c r="EX38" s="35">
        <f t="shared" si="32"/>
        <v>0</v>
      </c>
      <c r="EY38" s="65">
        <f t="shared" si="124"/>
        <v>0</v>
      </c>
      <c r="EZ38" s="385">
        <f>+Bel!Y38</f>
        <v>0</v>
      </c>
      <c r="FA38" s="35">
        <f>+Bel!Z38</f>
        <v>0</v>
      </c>
      <c r="FB38" s="35">
        <f t="shared" si="33"/>
        <v>0</v>
      </c>
      <c r="FC38" s="65">
        <f t="shared" si="34"/>
        <v>0</v>
      </c>
      <c r="FD38" s="385">
        <f>+Ita!Y38</f>
        <v>0</v>
      </c>
      <c r="FE38" s="35">
        <f>+Ita!Z38</f>
        <v>0</v>
      </c>
      <c r="FF38" s="35">
        <f t="shared" si="35"/>
        <v>0</v>
      </c>
      <c r="FG38" s="65">
        <f t="shared" si="36"/>
        <v>0</v>
      </c>
      <c r="FH38" s="34">
        <f>+Pol!U38</f>
        <v>15.6</v>
      </c>
      <c r="FI38" s="35">
        <f>+Pol!V38</f>
        <v>15.6</v>
      </c>
      <c r="FJ38" s="35">
        <f t="shared" si="37"/>
        <v>31.2</v>
      </c>
      <c r="FK38" s="65">
        <f t="shared" si="38"/>
        <v>2</v>
      </c>
      <c r="FL38" s="385">
        <f>+Rus!F38</f>
        <v>0</v>
      </c>
      <c r="FM38" s="35">
        <f>+Rus!G38</f>
        <v>0</v>
      </c>
      <c r="FN38" s="35">
        <f t="shared" si="39"/>
        <v>0</v>
      </c>
      <c r="FO38" s="65">
        <f t="shared" si="40"/>
        <v>0</v>
      </c>
      <c r="FP38" s="326">
        <f>+SIMS!O38</f>
        <v>0</v>
      </c>
      <c r="FQ38" s="33">
        <f>+SIMS!P38</f>
        <v>0</v>
      </c>
      <c r="FR38" s="35">
        <f t="shared" si="181"/>
        <v>0</v>
      </c>
      <c r="FS38" s="65">
        <f t="shared" si="125"/>
        <v>0</v>
      </c>
      <c r="FT38" s="34">
        <f>+Bel!AC38</f>
        <v>0</v>
      </c>
      <c r="FU38" s="35">
        <f>+Bel!AD38</f>
        <v>0</v>
      </c>
      <c r="FV38" s="35">
        <f>+Bel!AE38</f>
        <v>0</v>
      </c>
      <c r="FW38" s="35">
        <f>+Bel!AF38</f>
        <v>0</v>
      </c>
      <c r="FX38" s="35">
        <f t="shared" si="42"/>
        <v>0</v>
      </c>
      <c r="FY38" s="65">
        <f t="shared" si="176"/>
        <v>0</v>
      </c>
      <c r="FZ38" s="34">
        <f>+Ita!AC38</f>
        <v>0</v>
      </c>
      <c r="GA38" s="35">
        <f>+Ita!AD38</f>
        <v>0</v>
      </c>
      <c r="GB38" s="35">
        <f>+Ita!AE38</f>
        <v>0</v>
      </c>
      <c r="GC38" s="35">
        <f>+Ita!AF38</f>
        <v>0</v>
      </c>
      <c r="GD38" s="35">
        <f t="shared" si="44"/>
        <v>0</v>
      </c>
      <c r="GE38" s="65">
        <f t="shared" si="177"/>
        <v>0</v>
      </c>
      <c r="GF38" s="34">
        <f>+Pol!Y38</f>
        <v>62.4</v>
      </c>
      <c r="GG38" s="35">
        <f>+Pol!Z38</f>
        <v>62.4</v>
      </c>
      <c r="GH38" s="35">
        <f>+Pol!AA38</f>
        <v>62.4</v>
      </c>
      <c r="GI38" s="35">
        <f>+Pol!AB38</f>
        <v>62.4</v>
      </c>
      <c r="GJ38" s="35">
        <f t="shared" si="46"/>
        <v>249.6</v>
      </c>
      <c r="GK38" s="65">
        <f t="shared" si="178"/>
        <v>16</v>
      </c>
      <c r="GL38" s="32">
        <f>+SIMS!S38</f>
        <v>0</v>
      </c>
      <c r="GM38" s="33">
        <f>+SIMS!T38</f>
        <v>0</v>
      </c>
      <c r="GN38" s="33">
        <f>+SIMS!U38</f>
        <v>0</v>
      </c>
      <c r="GO38" s="33">
        <f>+SIMS!V38</f>
        <v>0</v>
      </c>
      <c r="GP38" s="33">
        <f t="shared" si="48"/>
        <v>0</v>
      </c>
      <c r="GQ38" s="44">
        <f t="shared" si="126"/>
        <v>0</v>
      </c>
      <c r="GR38" s="273">
        <f>+KSC!C38</f>
        <v>0</v>
      </c>
      <c r="GS38" s="277">
        <f>+KSC!D38</f>
        <v>0</v>
      </c>
      <c r="GT38" s="274">
        <f t="shared" si="49"/>
        <v>0</v>
      </c>
      <c r="GU38" s="272">
        <f t="shared" si="127"/>
        <v>0</v>
      </c>
      <c r="GV38" s="34">
        <f>+Bel!AI38</f>
        <v>0</v>
      </c>
      <c r="GW38" s="35">
        <f t="shared" si="189"/>
        <v>0</v>
      </c>
      <c r="GX38" s="65">
        <f t="shared" si="182"/>
        <v>0</v>
      </c>
      <c r="GY38" s="34">
        <f>+Ita!AI38</f>
        <v>0</v>
      </c>
      <c r="GZ38" s="35">
        <f t="shared" si="179"/>
        <v>0</v>
      </c>
      <c r="HA38" s="65">
        <f t="shared" si="51"/>
        <v>0</v>
      </c>
      <c r="HB38" s="34">
        <f>+Ita!BF38</f>
        <v>0</v>
      </c>
      <c r="HC38" s="35">
        <f t="shared" si="180"/>
        <v>0</v>
      </c>
      <c r="HD38" s="65">
        <f t="shared" si="52"/>
        <v>0</v>
      </c>
      <c r="HE38" s="34">
        <f>+Pol!AE38</f>
        <v>0</v>
      </c>
      <c r="HF38" s="35">
        <f t="shared" si="168"/>
        <v>0</v>
      </c>
      <c r="HG38" s="65">
        <f t="shared" si="53"/>
        <v>0</v>
      </c>
      <c r="HH38" s="34">
        <f>+Mex!P38</f>
        <v>0</v>
      </c>
      <c r="HI38" s="31">
        <f t="shared" si="169"/>
        <v>0</v>
      </c>
      <c r="HJ38" s="43">
        <f t="shared" si="54"/>
        <v>0</v>
      </c>
      <c r="HK38" s="411">
        <f>+SIMS!K38</f>
        <v>0</v>
      </c>
      <c r="HL38" s="409">
        <f>+SIMS!L38</f>
        <v>0</v>
      </c>
      <c r="HM38" s="405">
        <f t="shared" si="166"/>
        <v>0</v>
      </c>
      <c r="HN38" s="406">
        <f t="shared" si="133"/>
        <v>0</v>
      </c>
      <c r="HO38" s="475">
        <f>+Bel!AL38</f>
        <v>0</v>
      </c>
      <c r="HP38" s="476">
        <f>+Bel!AM38</f>
        <v>0</v>
      </c>
      <c r="HQ38" s="476">
        <f t="shared" si="134"/>
        <v>0</v>
      </c>
      <c r="HR38" s="477">
        <f t="shared" si="55"/>
        <v>0</v>
      </c>
      <c r="HS38" s="475">
        <f>+Ita!AL38</f>
        <v>0</v>
      </c>
      <c r="HT38" s="476">
        <f>+Ita!AM38</f>
        <v>0</v>
      </c>
      <c r="HU38" s="476">
        <f t="shared" si="56"/>
        <v>0</v>
      </c>
      <c r="HV38" s="477">
        <f t="shared" si="57"/>
        <v>0</v>
      </c>
      <c r="HW38" s="34">
        <f>+Mex!S38</f>
        <v>0</v>
      </c>
      <c r="HX38" s="35">
        <f>+Mex!T38</f>
        <v>0</v>
      </c>
      <c r="HY38" s="35">
        <f t="shared" si="58"/>
        <v>0</v>
      </c>
      <c r="HZ38" s="65">
        <f t="shared" si="59"/>
        <v>0</v>
      </c>
      <c r="IA38" s="475">
        <f>+'Arg&amp;Braz'!C38</f>
        <v>0</v>
      </c>
      <c r="IB38" s="473">
        <f>+'Arg&amp;Braz'!D38</f>
        <v>0</v>
      </c>
      <c r="IC38" s="473">
        <f t="shared" si="60"/>
        <v>0</v>
      </c>
      <c r="ID38" s="474">
        <f t="shared" si="61"/>
        <v>0</v>
      </c>
      <c r="IE38" s="472">
        <f>+'Arg&amp;Braz'!Y38</f>
        <v>0</v>
      </c>
      <c r="IF38" s="473">
        <f>+'Arg&amp;Braz'!Z38</f>
        <v>0</v>
      </c>
      <c r="IG38" s="473">
        <f t="shared" si="62"/>
        <v>0</v>
      </c>
      <c r="IH38" s="474">
        <f t="shared" si="63"/>
        <v>0</v>
      </c>
      <c r="II38" s="475">
        <f>+Bel!AP38</f>
        <v>0</v>
      </c>
      <c r="IJ38" s="476">
        <f>+Bel!AQ38</f>
        <v>0</v>
      </c>
      <c r="IK38" s="476">
        <f t="shared" si="64"/>
        <v>0</v>
      </c>
      <c r="IL38" s="477">
        <f t="shared" si="65"/>
        <v>0</v>
      </c>
      <c r="IM38" s="475">
        <f>+Ita!AP38</f>
        <v>0</v>
      </c>
      <c r="IN38" s="476">
        <f>+Ita!AQ38</f>
        <v>0</v>
      </c>
      <c r="IO38" s="476">
        <f t="shared" si="66"/>
        <v>0</v>
      </c>
      <c r="IP38" s="477">
        <f t="shared" si="67"/>
        <v>0</v>
      </c>
      <c r="IQ38" s="34">
        <f>+Mex!W38</f>
        <v>0</v>
      </c>
      <c r="IR38" s="35">
        <f>+Mex!X38</f>
        <v>0</v>
      </c>
      <c r="IS38" s="35">
        <f t="shared" si="68"/>
        <v>0</v>
      </c>
      <c r="IT38" s="65">
        <f t="shared" si="69"/>
        <v>0</v>
      </c>
      <c r="IU38" s="472">
        <f>+'Arg&amp;Braz'!G38</f>
        <v>0</v>
      </c>
      <c r="IV38" s="473">
        <f>+'Arg&amp;Braz'!H38</f>
        <v>0</v>
      </c>
      <c r="IW38" s="473">
        <f t="shared" si="70"/>
        <v>0</v>
      </c>
      <c r="IX38" s="474">
        <f t="shared" si="71"/>
        <v>0</v>
      </c>
      <c r="IY38" s="472">
        <f>+'Arg&amp;Braz'!AC38</f>
        <v>0</v>
      </c>
      <c r="IZ38" s="473">
        <f>+'Arg&amp;Braz'!AD38</f>
        <v>0</v>
      </c>
      <c r="JA38" s="473">
        <f t="shared" si="72"/>
        <v>0</v>
      </c>
      <c r="JB38" s="474">
        <f t="shared" si="163"/>
        <v>0</v>
      </c>
      <c r="JC38" s="475">
        <f>+Bel!AT38</f>
        <v>0</v>
      </c>
      <c r="JD38" s="476">
        <f>+Bel!AU38</f>
        <v>0</v>
      </c>
      <c r="JE38" s="476">
        <f t="shared" si="73"/>
        <v>0</v>
      </c>
      <c r="JF38" s="477">
        <f t="shared" si="74"/>
        <v>0</v>
      </c>
      <c r="JG38" s="475">
        <f>+Ita!AT38</f>
        <v>0</v>
      </c>
      <c r="JH38" s="476">
        <f>+Ita!AU38</f>
        <v>0</v>
      </c>
      <c r="JI38" s="476">
        <f t="shared" si="75"/>
        <v>0</v>
      </c>
      <c r="JJ38" s="477">
        <f t="shared" si="76"/>
        <v>0</v>
      </c>
      <c r="JK38" s="34">
        <f>+Mex!AA38</f>
        <v>0</v>
      </c>
      <c r="JL38" s="35">
        <f>+Mex!AB38</f>
        <v>0</v>
      </c>
      <c r="JM38" s="35">
        <f t="shared" si="77"/>
        <v>0</v>
      </c>
      <c r="JN38" s="65">
        <f t="shared" si="78"/>
        <v>0</v>
      </c>
      <c r="JO38" s="472">
        <f>+'Arg&amp;Braz'!K38</f>
        <v>0</v>
      </c>
      <c r="JP38" s="473">
        <f>+'Arg&amp;Braz'!L38</f>
        <v>0</v>
      </c>
      <c r="JQ38" s="473">
        <f t="shared" si="79"/>
        <v>0</v>
      </c>
      <c r="JR38" s="474">
        <f t="shared" si="80"/>
        <v>0</v>
      </c>
      <c r="JS38" s="472">
        <f>+'Arg&amp;Braz'!AG38</f>
        <v>0</v>
      </c>
      <c r="JT38" s="473">
        <f>+'Arg&amp;Braz'!AH38</f>
        <v>0</v>
      </c>
      <c r="JU38" s="473">
        <f t="shared" si="81"/>
        <v>0</v>
      </c>
      <c r="JV38" s="474">
        <f t="shared" si="164"/>
        <v>0</v>
      </c>
      <c r="JW38" s="279">
        <f>+KSC!K38</f>
        <v>0</v>
      </c>
      <c r="JX38" s="277">
        <f>+KSC!L38</f>
        <v>0</v>
      </c>
      <c r="JY38" s="274">
        <f t="shared" si="82"/>
        <v>0</v>
      </c>
      <c r="JZ38" s="272">
        <f t="shared" si="135"/>
        <v>0</v>
      </c>
      <c r="KA38" s="34">
        <f>+Rus!P38</f>
        <v>0</v>
      </c>
      <c r="KB38" s="315">
        <f>+Rus!Q38</f>
        <v>0</v>
      </c>
      <c r="KC38" s="35">
        <f>+Rus!R38</f>
        <v>0</v>
      </c>
      <c r="KD38" s="35">
        <f t="shared" si="83"/>
        <v>0</v>
      </c>
      <c r="KE38" s="65">
        <f t="shared" si="84"/>
        <v>0</v>
      </c>
      <c r="KF38" s="34">
        <f>+Bel!AX38</f>
        <v>0</v>
      </c>
      <c r="KG38" s="35">
        <f t="shared" si="170"/>
        <v>0</v>
      </c>
      <c r="KH38" s="65">
        <f t="shared" si="183"/>
        <v>0</v>
      </c>
      <c r="KI38" s="34">
        <f>+Ita!BI38</f>
        <v>0</v>
      </c>
      <c r="KJ38" s="35">
        <f t="shared" si="171"/>
        <v>0</v>
      </c>
      <c r="KK38" s="65">
        <f t="shared" si="184"/>
        <v>0</v>
      </c>
      <c r="KL38" s="34">
        <f>+Pol!AH38</f>
        <v>0</v>
      </c>
      <c r="KM38" s="35">
        <f t="shared" si="172"/>
        <v>0</v>
      </c>
      <c r="KN38" s="65">
        <f t="shared" si="185"/>
        <v>0</v>
      </c>
      <c r="KO38" s="34">
        <f>+Mex!AK38</f>
        <v>0</v>
      </c>
      <c r="KP38" s="35">
        <f t="shared" si="173"/>
        <v>0</v>
      </c>
      <c r="KQ38" s="65">
        <f t="shared" si="186"/>
        <v>0</v>
      </c>
      <c r="KR38" s="34">
        <f>+'Arg&amp;Braz'!AK38</f>
        <v>0</v>
      </c>
      <c r="KS38" s="35">
        <f t="shared" si="174"/>
        <v>0</v>
      </c>
      <c r="KT38" s="65">
        <f t="shared" si="187"/>
        <v>0</v>
      </c>
      <c r="KU38" s="34">
        <f>+Ita!BL38</f>
        <v>0</v>
      </c>
      <c r="KV38" s="315">
        <f>+Ita!BM38</f>
        <v>0</v>
      </c>
      <c r="KW38" s="35">
        <f>+Ita!BN38</f>
        <v>0</v>
      </c>
      <c r="KX38" s="35">
        <f t="shared" si="191"/>
        <v>0</v>
      </c>
      <c r="KY38" s="65">
        <f t="shared" si="142"/>
        <v>0</v>
      </c>
      <c r="KZ38" s="34">
        <f>+Mex!AN38</f>
        <v>0</v>
      </c>
      <c r="LA38" s="315">
        <f>+Mex!AO38</f>
        <v>0</v>
      </c>
      <c r="LB38" s="35">
        <f>+Mex!AP38</f>
        <v>0</v>
      </c>
      <c r="LC38" s="35">
        <f t="shared" si="192"/>
        <v>0</v>
      </c>
      <c r="LD38" s="65">
        <f t="shared" si="144"/>
        <v>0</v>
      </c>
      <c r="LE38" s="34">
        <f>+'Arg&amp;Braz'!O38</f>
        <v>0</v>
      </c>
      <c r="LF38" s="315">
        <f>+'Arg&amp;Braz'!P38</f>
        <v>0</v>
      </c>
      <c r="LG38" s="35">
        <f>+'Arg&amp;Braz'!Q38</f>
        <v>0</v>
      </c>
      <c r="LH38" s="35">
        <f t="shared" si="193"/>
        <v>0</v>
      </c>
      <c r="LI38" s="65">
        <f t="shared" si="146"/>
        <v>0</v>
      </c>
      <c r="LJ38" s="34">
        <f>+'Arg&amp;Braz'!AN38</f>
        <v>0</v>
      </c>
      <c r="LK38" s="315">
        <f>+'Arg&amp;Braz'!AO38</f>
        <v>0</v>
      </c>
      <c r="LL38" s="35">
        <f>+'Arg&amp;Braz'!AP38</f>
        <v>0</v>
      </c>
      <c r="LM38" s="35">
        <f t="shared" si="147"/>
        <v>0</v>
      </c>
      <c r="LN38" s="65">
        <f t="shared" si="148"/>
        <v>0</v>
      </c>
      <c r="LO38" s="34">
        <f>+Bel!BA38</f>
        <v>0</v>
      </c>
      <c r="LP38" s="315">
        <f>+Bel!BB38</f>
        <v>0</v>
      </c>
      <c r="LQ38" s="35">
        <f>+Bel!BC38</f>
        <v>0</v>
      </c>
      <c r="LR38" s="35">
        <f t="shared" si="149"/>
        <v>0</v>
      </c>
      <c r="LS38" s="65">
        <f t="shared" si="190"/>
        <v>0</v>
      </c>
      <c r="LT38" s="34">
        <f>+Ita!BQ38</f>
        <v>0</v>
      </c>
      <c r="LU38" s="315">
        <f>+Ita!BR38</f>
        <v>0</v>
      </c>
      <c r="LV38" s="35">
        <f>+Ita!BS38</f>
        <v>0</v>
      </c>
      <c r="LW38" s="35">
        <f t="shared" si="194"/>
        <v>0</v>
      </c>
      <c r="LX38" s="65">
        <f t="shared" si="152"/>
        <v>0</v>
      </c>
      <c r="LY38" s="34">
        <f>+Ita!BV38</f>
        <v>0</v>
      </c>
      <c r="LZ38" s="315">
        <f>+Ita!BW38</f>
        <v>0</v>
      </c>
      <c r="MA38" s="35">
        <f>+Ita!BX38</f>
        <v>0</v>
      </c>
      <c r="MB38" s="35">
        <f t="shared" si="195"/>
        <v>0</v>
      </c>
      <c r="MC38" s="65">
        <f t="shared" si="154"/>
        <v>0</v>
      </c>
      <c r="MD38" s="34">
        <f>+Pol!AK38</f>
        <v>0</v>
      </c>
      <c r="ME38" s="315">
        <f>+Pol!AL38</f>
        <v>0</v>
      </c>
      <c r="MF38" s="35">
        <f>+Pol!AM38</f>
        <v>0</v>
      </c>
      <c r="MG38" s="35">
        <f t="shared" si="196"/>
        <v>0</v>
      </c>
      <c r="MH38" s="65">
        <f t="shared" si="156"/>
        <v>0</v>
      </c>
      <c r="MI38" s="34">
        <f>+Rus!U38</f>
        <v>0</v>
      </c>
      <c r="MJ38" s="315">
        <f>+Rus!V38</f>
        <v>0</v>
      </c>
      <c r="MK38" s="35">
        <f>+Rus!W38</f>
        <v>0</v>
      </c>
      <c r="ML38" s="35">
        <f t="shared" si="90"/>
        <v>0</v>
      </c>
      <c r="MM38" s="65">
        <f t="shared" si="91"/>
        <v>0</v>
      </c>
      <c r="MN38" s="34">
        <f>+Mex!AS38</f>
        <v>0</v>
      </c>
      <c r="MO38" s="315">
        <f>+Mex!AT38</f>
        <v>0</v>
      </c>
      <c r="MP38" s="35">
        <f>+Mex!AU38</f>
        <v>0</v>
      </c>
      <c r="MQ38" s="35">
        <f t="shared" si="197"/>
        <v>0</v>
      </c>
      <c r="MR38" s="65">
        <f t="shared" si="158"/>
        <v>0</v>
      </c>
      <c r="MS38" s="34">
        <f>+'Arg&amp;Braz'!T38</f>
        <v>0</v>
      </c>
      <c r="MT38" s="315">
        <f>+'Arg&amp;Braz'!U38</f>
        <v>0</v>
      </c>
      <c r="MU38" s="35">
        <f>+'Arg&amp;Braz'!V38</f>
        <v>0</v>
      </c>
      <c r="MV38" s="35">
        <f t="shared" si="159"/>
        <v>0</v>
      </c>
      <c r="MW38" s="65">
        <f t="shared" si="160"/>
        <v>0</v>
      </c>
      <c r="MX38" s="34">
        <f>Bel!BF38</f>
        <v>0</v>
      </c>
      <c r="MY38" s="35">
        <f t="shared" si="161"/>
        <v>0</v>
      </c>
      <c r="MZ38" s="65">
        <f t="shared" si="92"/>
        <v>0</v>
      </c>
      <c r="NA38" s="34">
        <f>Ita!CA38</f>
        <v>0</v>
      </c>
      <c r="NB38" s="35">
        <f t="shared" ref="NB38:NB62" si="198">SUM(NA38:NA38)</f>
        <v>0</v>
      </c>
      <c r="NC38" s="65">
        <f t="shared" si="188"/>
        <v>0</v>
      </c>
    </row>
    <row r="39" spans="1:367" s="28" customFormat="1" ht="21" customHeight="1">
      <c r="A39" s="27" t="s">
        <v>142</v>
      </c>
      <c r="B39" s="67"/>
      <c r="C39" s="68">
        <f t="shared" si="94"/>
        <v>530.4</v>
      </c>
      <c r="D39" s="68"/>
      <c r="E39" s="68"/>
      <c r="F39" s="68"/>
      <c r="G39" s="69">
        <f t="shared" si="95"/>
        <v>530.4</v>
      </c>
      <c r="H39" s="73">
        <f>+Bel!A39</f>
        <v>54</v>
      </c>
      <c r="I39" s="74">
        <f>+Ita!A39</f>
        <v>54</v>
      </c>
      <c r="J39" s="74">
        <f>+Pol!A39</f>
        <v>0</v>
      </c>
      <c r="K39" s="74">
        <f>+Rus!A39</f>
        <v>0</v>
      </c>
      <c r="L39" s="74">
        <f>+'Arg&amp;Braz'!A39</f>
        <v>30</v>
      </c>
      <c r="M39" s="74">
        <f>+Mex!A39</f>
        <v>0</v>
      </c>
      <c r="N39" s="71">
        <f>+VIE!A39</f>
        <v>0</v>
      </c>
      <c r="O39" s="71">
        <f>+SIMS!A39</f>
        <v>0</v>
      </c>
      <c r="P39" s="74"/>
      <c r="Q39" s="75">
        <f>+KSC!A39</f>
        <v>39</v>
      </c>
      <c r="R39" s="146">
        <f t="shared" si="96"/>
        <v>951.6</v>
      </c>
      <c r="S39" s="147">
        <f t="shared" si="97"/>
        <v>1201.2</v>
      </c>
      <c r="T39" s="148">
        <f t="shared" si="0"/>
        <v>0</v>
      </c>
      <c r="U39" s="148"/>
      <c r="V39" s="27" t="s">
        <v>142</v>
      </c>
      <c r="W39" s="427">
        <f>+Bel!C39</f>
        <v>156</v>
      </c>
      <c r="X39" s="389">
        <f>+Bel!D39</f>
        <v>156</v>
      </c>
      <c r="Y39" s="35">
        <f t="shared" si="98"/>
        <v>312</v>
      </c>
      <c r="Z39" s="65">
        <f t="shared" si="99"/>
        <v>20</v>
      </c>
      <c r="AA39" s="34">
        <f>+Ita!C39</f>
        <v>109.2</v>
      </c>
      <c r="AB39" s="35">
        <f>+Ita!D39</f>
        <v>109.2</v>
      </c>
      <c r="AC39" s="35">
        <f t="shared" si="100"/>
        <v>218.4</v>
      </c>
      <c r="AD39" s="65">
        <f t="shared" si="101"/>
        <v>14</v>
      </c>
      <c r="AE39" s="52">
        <f>+Pol!C39</f>
        <v>0</v>
      </c>
      <c r="AF39" s="53">
        <f>+Pol!D39</f>
        <v>0</v>
      </c>
      <c r="AG39" s="35">
        <f t="shared" si="102"/>
        <v>0</v>
      </c>
      <c r="AH39" s="65">
        <f t="shared" si="103"/>
        <v>0</v>
      </c>
      <c r="AI39" s="166">
        <f>+Mex!C39</f>
        <v>0</v>
      </c>
      <c r="AJ39" s="167">
        <f>+Mex!D39</f>
        <v>0</v>
      </c>
      <c r="AK39" s="31">
        <f t="shared" si="1"/>
        <v>0</v>
      </c>
      <c r="AL39" s="43">
        <f t="shared" si="2"/>
        <v>0</v>
      </c>
      <c r="AM39" s="279">
        <f>+SIMS!C39</f>
        <v>0</v>
      </c>
      <c r="AN39" s="277">
        <f>+SIMS!D39</f>
        <v>0</v>
      </c>
      <c r="AO39" s="274">
        <f t="shared" si="3"/>
        <v>0</v>
      </c>
      <c r="AP39" s="272">
        <f t="shared" si="104"/>
        <v>0</v>
      </c>
      <c r="AQ39" s="279">
        <f>+KSC!G39</f>
        <v>0</v>
      </c>
      <c r="AR39" s="277">
        <f>+KSC!H39</f>
        <v>0</v>
      </c>
      <c r="AS39" s="274">
        <f t="shared" si="4"/>
        <v>0</v>
      </c>
      <c r="AT39" s="272">
        <f t="shared" si="105"/>
        <v>0</v>
      </c>
      <c r="AU39" s="279">
        <f>+SIMS!G39</f>
        <v>0</v>
      </c>
      <c r="AV39" s="277">
        <f>+SIMS!H39</f>
        <v>0</v>
      </c>
      <c r="AW39" s="274">
        <f t="shared" si="165"/>
        <v>0</v>
      </c>
      <c r="AX39" s="272">
        <f t="shared" si="106"/>
        <v>0</v>
      </c>
      <c r="AY39" s="34">
        <f>+Bel!G39</f>
        <v>0</v>
      </c>
      <c r="AZ39" s="315">
        <f>+Bel!H39</f>
        <v>0</v>
      </c>
      <c r="BA39" s="35">
        <f>+Bel!I39</f>
        <v>0</v>
      </c>
      <c r="BB39" s="35">
        <f t="shared" si="107"/>
        <v>0</v>
      </c>
      <c r="BC39" s="65">
        <f t="shared" si="108"/>
        <v>0</v>
      </c>
      <c r="BD39" s="34">
        <f>+Ita!G39</f>
        <v>46.8</v>
      </c>
      <c r="BE39" s="315">
        <f>+Ita!H39</f>
        <v>46.8</v>
      </c>
      <c r="BF39" s="35">
        <f>+Ita!I39</f>
        <v>46.8</v>
      </c>
      <c r="BG39" s="35">
        <f t="shared" si="5"/>
        <v>140.39999999999998</v>
      </c>
      <c r="BH39" s="65">
        <f t="shared" si="109"/>
        <v>8.9999999999999982</v>
      </c>
      <c r="BI39" s="34">
        <f>+Ita!AX39</f>
        <v>0</v>
      </c>
      <c r="BJ39" s="315">
        <f>+Ita!AY39</f>
        <v>0</v>
      </c>
      <c r="BK39" s="35">
        <f>+Ita!AZ39</f>
        <v>0</v>
      </c>
      <c r="BL39" s="35">
        <f t="shared" si="6"/>
        <v>0</v>
      </c>
      <c r="BM39" s="65">
        <f t="shared" si="110"/>
        <v>0</v>
      </c>
      <c r="BN39" s="34">
        <f>+Pol!G39</f>
        <v>0</v>
      </c>
      <c r="BO39" s="315">
        <f>+Pol!H39</f>
        <v>0</v>
      </c>
      <c r="BP39" s="35">
        <f>+Pol!I39</f>
        <v>0</v>
      </c>
      <c r="BQ39" s="35">
        <f t="shared" si="7"/>
        <v>0</v>
      </c>
      <c r="BR39" s="65">
        <f t="shared" si="111"/>
        <v>0</v>
      </c>
      <c r="BS39" s="34">
        <f>+Mex!G39</f>
        <v>0</v>
      </c>
      <c r="BT39" s="315">
        <f>+Mex!H39</f>
        <v>0</v>
      </c>
      <c r="BU39" s="35">
        <f>+Mex!I39</f>
        <v>0</v>
      </c>
      <c r="BV39" s="35">
        <f t="shared" si="112"/>
        <v>0</v>
      </c>
      <c r="BW39" s="65">
        <f t="shared" si="113"/>
        <v>0</v>
      </c>
      <c r="BX39" s="34">
        <f>+VIE!C39</f>
        <v>0</v>
      </c>
      <c r="BY39" s="315">
        <f>+VIE!D39</f>
        <v>0</v>
      </c>
      <c r="BZ39" s="35">
        <f t="shared" si="8"/>
        <v>0</v>
      </c>
      <c r="CA39" s="65">
        <f t="shared" si="114"/>
        <v>0</v>
      </c>
      <c r="CB39" s="34">
        <f>+SIMS!AC39</f>
        <v>0</v>
      </c>
      <c r="CC39" s="315">
        <f>+SIMS!AD39</f>
        <v>0</v>
      </c>
      <c r="CD39" s="35">
        <f>+SIMS!AE39</f>
        <v>0</v>
      </c>
      <c r="CE39" s="35">
        <f t="shared" si="9"/>
        <v>0</v>
      </c>
      <c r="CF39" s="65">
        <f t="shared" si="115"/>
        <v>0</v>
      </c>
      <c r="CG39" s="427">
        <f>+Bel!L39</f>
        <v>171.6</v>
      </c>
      <c r="CH39" s="389">
        <f>+Bel!M39</f>
        <v>171.6</v>
      </c>
      <c r="CI39" s="35">
        <f t="shared" si="10"/>
        <v>343.2</v>
      </c>
      <c r="CJ39" s="65">
        <f t="shared" si="11"/>
        <v>22</v>
      </c>
      <c r="CK39" s="34">
        <f>+Ita!L39</f>
        <v>93.6</v>
      </c>
      <c r="CL39" s="35">
        <f>+Ita!M39</f>
        <v>93.6</v>
      </c>
      <c r="CM39" s="35">
        <f t="shared" si="12"/>
        <v>187.2</v>
      </c>
      <c r="CN39" s="65">
        <f t="shared" si="13"/>
        <v>12</v>
      </c>
      <c r="CO39" s="234">
        <f>+Mex!L39</f>
        <v>0</v>
      </c>
      <c r="CP39" s="31">
        <f>+Mex!M39</f>
        <v>0</v>
      </c>
      <c r="CQ39" s="31">
        <f t="shared" si="14"/>
        <v>0</v>
      </c>
      <c r="CR39" s="43">
        <f t="shared" si="15"/>
        <v>0</v>
      </c>
      <c r="CS39" s="385">
        <f>+SIMS!Y39</f>
        <v>0</v>
      </c>
      <c r="CT39" s="35">
        <f>+SIMS!Z39</f>
        <v>0</v>
      </c>
      <c r="CU39" s="31">
        <f t="shared" si="16"/>
        <v>0</v>
      </c>
      <c r="CV39" s="43">
        <f t="shared" si="116"/>
        <v>0</v>
      </c>
      <c r="CW39" s="385">
        <f>+VIE!M39</f>
        <v>0</v>
      </c>
      <c r="CX39" s="35">
        <f>+VIE!N39</f>
        <v>0</v>
      </c>
      <c r="CY39" s="31">
        <f t="shared" si="17"/>
        <v>0</v>
      </c>
      <c r="CZ39" s="43">
        <f t="shared" si="117"/>
        <v>0</v>
      </c>
      <c r="DA39" s="34">
        <f>+Ita!BC39</f>
        <v>0</v>
      </c>
      <c r="DB39" s="35">
        <f t="shared" si="118"/>
        <v>0</v>
      </c>
      <c r="DC39" s="65">
        <f t="shared" si="18"/>
        <v>0</v>
      </c>
      <c r="DD39" s="34">
        <f>+Bel!P39</f>
        <v>0</v>
      </c>
      <c r="DE39" s="35">
        <f t="shared" si="119"/>
        <v>0</v>
      </c>
      <c r="DF39" s="65">
        <f t="shared" si="19"/>
        <v>0</v>
      </c>
      <c r="DG39" s="34">
        <f>+Ita!P39</f>
        <v>46.8</v>
      </c>
      <c r="DH39" s="35">
        <f t="shared" si="120"/>
        <v>46.8</v>
      </c>
      <c r="DI39" s="65">
        <f t="shared" si="20"/>
        <v>3</v>
      </c>
      <c r="DJ39" s="34">
        <f>+Pol!L39</f>
        <v>0</v>
      </c>
      <c r="DK39" s="35">
        <f t="shared" si="121"/>
        <v>0</v>
      </c>
      <c r="DL39" s="65">
        <f t="shared" si="21"/>
        <v>0</v>
      </c>
      <c r="DM39" s="379">
        <f>+Rus!C39</f>
        <v>0</v>
      </c>
      <c r="DN39" s="365">
        <f t="shared" si="22"/>
        <v>0</v>
      </c>
      <c r="DO39" s="366">
        <f t="shared" si="23"/>
        <v>0</v>
      </c>
      <c r="DP39" s="34">
        <f>+Bel!S39</f>
        <v>0</v>
      </c>
      <c r="DQ39" s="35">
        <f>+Bel!T39</f>
        <v>0</v>
      </c>
      <c r="DR39" s="35">
        <f>+Bel!U39</f>
        <v>0</v>
      </c>
      <c r="DS39" s="35">
        <f>+Bel!V39</f>
        <v>0</v>
      </c>
      <c r="DT39" s="35">
        <f t="shared" si="24"/>
        <v>0</v>
      </c>
      <c r="DU39" s="65">
        <f t="shared" si="25"/>
        <v>0</v>
      </c>
      <c r="DV39" s="34">
        <f>+Ita!S39</f>
        <v>0</v>
      </c>
      <c r="DW39" s="35">
        <f>+Ita!T39</f>
        <v>0</v>
      </c>
      <c r="DX39" s="35">
        <f>+Ita!U39</f>
        <v>0</v>
      </c>
      <c r="DY39" s="35">
        <f>+Ita!V39</f>
        <v>0</v>
      </c>
      <c r="DZ39" s="35">
        <f t="shared" si="26"/>
        <v>0</v>
      </c>
      <c r="EA39" s="65">
        <f t="shared" si="27"/>
        <v>0</v>
      </c>
      <c r="EB39" s="34">
        <f>+Pol!O39</f>
        <v>0</v>
      </c>
      <c r="EC39" s="35">
        <f>+Pol!P39</f>
        <v>0</v>
      </c>
      <c r="ED39" s="35">
        <f>+Pol!Q39</f>
        <v>0</v>
      </c>
      <c r="EE39" s="35">
        <f>+Pol!R39</f>
        <v>0</v>
      </c>
      <c r="EF39" s="35">
        <f t="shared" si="28"/>
        <v>0</v>
      </c>
      <c r="EG39" s="65">
        <f t="shared" si="29"/>
        <v>0</v>
      </c>
      <c r="EH39" s="34">
        <f>+Rus!J39</f>
        <v>0</v>
      </c>
      <c r="EI39" s="35">
        <f>+Rus!K39</f>
        <v>0</v>
      </c>
      <c r="EJ39" s="35">
        <f>+Rus!L39</f>
        <v>0</v>
      </c>
      <c r="EK39" s="35">
        <f>+Rus!M39</f>
        <v>0</v>
      </c>
      <c r="EL39" s="35">
        <f t="shared" si="122"/>
        <v>0</v>
      </c>
      <c r="EM39" s="65">
        <f t="shared" si="30"/>
        <v>0</v>
      </c>
      <c r="EN39" s="34">
        <f>+Mex!AE39</f>
        <v>0</v>
      </c>
      <c r="EO39" s="35">
        <f>+Mex!AF39</f>
        <v>0</v>
      </c>
      <c r="EP39" s="35">
        <f>+Mex!AG39</f>
        <v>0</v>
      </c>
      <c r="EQ39" s="35">
        <f>+Mex!AH39</f>
        <v>0</v>
      </c>
      <c r="ER39" s="33">
        <f t="shared" si="123"/>
        <v>0</v>
      </c>
      <c r="ES39" s="44">
        <f t="shared" si="31"/>
        <v>0</v>
      </c>
      <c r="ET39" s="32">
        <f>+VIE!G39</f>
        <v>0</v>
      </c>
      <c r="EU39" s="33">
        <f>+VIE!H39</f>
        <v>0</v>
      </c>
      <c r="EV39" s="33">
        <f>+VIE!I39</f>
        <v>0</v>
      </c>
      <c r="EW39" s="33">
        <f>+VIE!J39</f>
        <v>0</v>
      </c>
      <c r="EX39" s="35">
        <f t="shared" si="32"/>
        <v>0</v>
      </c>
      <c r="EY39" s="65">
        <f t="shared" si="124"/>
        <v>0</v>
      </c>
      <c r="EZ39" s="427">
        <f>+Bel!Y39</f>
        <v>93.6</v>
      </c>
      <c r="FA39" s="389">
        <f>+Bel!Z39</f>
        <v>93.6</v>
      </c>
      <c r="FB39" s="35">
        <f t="shared" si="33"/>
        <v>187.2</v>
      </c>
      <c r="FC39" s="65">
        <f t="shared" si="34"/>
        <v>12</v>
      </c>
      <c r="FD39" s="34">
        <f>+Ita!Y39</f>
        <v>0</v>
      </c>
      <c r="FE39" s="35">
        <f>+Ita!Z39</f>
        <v>0</v>
      </c>
      <c r="FF39" s="35">
        <f t="shared" si="35"/>
        <v>0</v>
      </c>
      <c r="FG39" s="65">
        <f t="shared" si="36"/>
        <v>0</v>
      </c>
      <c r="FH39" s="34">
        <f>+Pol!U39</f>
        <v>0</v>
      </c>
      <c r="FI39" s="35">
        <f>+Pol!V39</f>
        <v>0</v>
      </c>
      <c r="FJ39" s="35">
        <f t="shared" si="37"/>
        <v>0</v>
      </c>
      <c r="FK39" s="65">
        <f t="shared" si="38"/>
        <v>0</v>
      </c>
      <c r="FL39" s="385">
        <f>+Rus!F39</f>
        <v>0</v>
      </c>
      <c r="FM39" s="35">
        <f>+Rus!G39</f>
        <v>0</v>
      </c>
      <c r="FN39" s="35">
        <f t="shared" si="39"/>
        <v>0</v>
      </c>
      <c r="FO39" s="65">
        <f t="shared" si="40"/>
        <v>0</v>
      </c>
      <c r="FP39" s="326">
        <f>+SIMS!O39</f>
        <v>0</v>
      </c>
      <c r="FQ39" s="33">
        <f>+SIMS!P39</f>
        <v>0</v>
      </c>
      <c r="FR39" s="35">
        <f t="shared" si="181"/>
        <v>0</v>
      </c>
      <c r="FS39" s="65">
        <f t="shared" si="125"/>
        <v>0</v>
      </c>
      <c r="FT39" s="34">
        <f>+Bel!AC39</f>
        <v>0</v>
      </c>
      <c r="FU39" s="35">
        <f>+Bel!AD39</f>
        <v>0</v>
      </c>
      <c r="FV39" s="35">
        <f>+Bel!AE39</f>
        <v>0</v>
      </c>
      <c r="FW39" s="35">
        <f>+Bel!AF39</f>
        <v>0</v>
      </c>
      <c r="FX39" s="35">
        <f t="shared" si="42"/>
        <v>0</v>
      </c>
      <c r="FY39" s="65">
        <f t="shared" si="176"/>
        <v>0</v>
      </c>
      <c r="FZ39" s="34">
        <f>+Ita!AC39</f>
        <v>62.4</v>
      </c>
      <c r="GA39" s="35">
        <f>+Ita!AD39</f>
        <v>62.4</v>
      </c>
      <c r="GB39" s="35">
        <f>+Ita!AE39</f>
        <v>62.4</v>
      </c>
      <c r="GC39" s="35">
        <f>+Ita!AF39</f>
        <v>62.4</v>
      </c>
      <c r="GD39" s="35">
        <f t="shared" si="44"/>
        <v>249.6</v>
      </c>
      <c r="GE39" s="65">
        <f t="shared" si="177"/>
        <v>16</v>
      </c>
      <c r="GF39" s="34">
        <f>+Pol!Y39</f>
        <v>0</v>
      </c>
      <c r="GG39" s="35">
        <f>+Pol!Z39</f>
        <v>0</v>
      </c>
      <c r="GH39" s="35">
        <f>+Pol!AA39</f>
        <v>0</v>
      </c>
      <c r="GI39" s="35">
        <f>+Pol!AB39</f>
        <v>0</v>
      </c>
      <c r="GJ39" s="35">
        <f t="shared" si="46"/>
        <v>0</v>
      </c>
      <c r="GK39" s="65">
        <f t="shared" si="178"/>
        <v>0</v>
      </c>
      <c r="GL39" s="30">
        <f>+SIMS!S39</f>
        <v>0</v>
      </c>
      <c r="GM39" s="31">
        <f>+SIMS!T39</f>
        <v>0</v>
      </c>
      <c r="GN39" s="31">
        <f>+SIMS!U39</f>
        <v>0</v>
      </c>
      <c r="GO39" s="31">
        <f>+SIMS!V39</f>
        <v>0</v>
      </c>
      <c r="GP39" s="33">
        <f t="shared" si="48"/>
        <v>0</v>
      </c>
      <c r="GQ39" s="44">
        <f t="shared" si="126"/>
        <v>0</v>
      </c>
      <c r="GR39" s="273">
        <f>+KSC!C39</f>
        <v>1008</v>
      </c>
      <c r="GS39" s="274">
        <f>+KSC!D39</f>
        <v>936</v>
      </c>
      <c r="GT39" s="274">
        <f t="shared" si="49"/>
        <v>1944</v>
      </c>
      <c r="GU39" s="272">
        <f t="shared" si="127"/>
        <v>39</v>
      </c>
      <c r="GV39" s="34">
        <f>+Bel!AI39</f>
        <v>0</v>
      </c>
      <c r="GW39" s="35">
        <f t="shared" si="189"/>
        <v>0</v>
      </c>
      <c r="GX39" s="65">
        <f t="shared" si="182"/>
        <v>0</v>
      </c>
      <c r="GY39" s="34">
        <f>+Ita!AI39</f>
        <v>0</v>
      </c>
      <c r="GZ39" s="35">
        <f t="shared" si="179"/>
        <v>0</v>
      </c>
      <c r="HA39" s="65">
        <f t="shared" si="51"/>
        <v>0</v>
      </c>
      <c r="HB39" s="34">
        <f>+Ita!BF39</f>
        <v>0</v>
      </c>
      <c r="HC39" s="35">
        <f t="shared" si="180"/>
        <v>0</v>
      </c>
      <c r="HD39" s="65">
        <f t="shared" si="52"/>
        <v>0</v>
      </c>
      <c r="HE39" s="34">
        <f>+Pol!AE39</f>
        <v>0</v>
      </c>
      <c r="HF39" s="35">
        <f t="shared" si="168"/>
        <v>0</v>
      </c>
      <c r="HG39" s="65">
        <f t="shared" si="53"/>
        <v>0</v>
      </c>
      <c r="HH39" s="239">
        <f>+Mex!P39</f>
        <v>0</v>
      </c>
      <c r="HI39" s="31">
        <f t="shared" si="169"/>
        <v>0</v>
      </c>
      <c r="HJ39" s="43">
        <f t="shared" si="54"/>
        <v>0</v>
      </c>
      <c r="HK39" s="411">
        <f>+SIMS!K39</f>
        <v>0</v>
      </c>
      <c r="HL39" s="409">
        <f>+SIMS!L39</f>
        <v>0</v>
      </c>
      <c r="HM39" s="405">
        <f t="shared" si="166"/>
        <v>0</v>
      </c>
      <c r="HN39" s="406">
        <f t="shared" si="133"/>
        <v>0</v>
      </c>
      <c r="HO39" s="475">
        <f>+Bel!AL39</f>
        <v>0</v>
      </c>
      <c r="HP39" s="476">
        <f>+Bel!AM39</f>
        <v>0</v>
      </c>
      <c r="HQ39" s="476">
        <f t="shared" si="134"/>
        <v>0</v>
      </c>
      <c r="HR39" s="477">
        <f t="shared" si="55"/>
        <v>0</v>
      </c>
      <c r="HS39" s="475">
        <f>+Ita!AL39</f>
        <v>0</v>
      </c>
      <c r="HT39" s="476">
        <f>+Ita!AM39</f>
        <v>0</v>
      </c>
      <c r="HU39" s="476">
        <f t="shared" si="56"/>
        <v>0</v>
      </c>
      <c r="HV39" s="477">
        <f t="shared" si="57"/>
        <v>0</v>
      </c>
      <c r="HW39" s="34">
        <f>+Mex!S39</f>
        <v>0</v>
      </c>
      <c r="HX39" s="35">
        <f>+Mex!T39</f>
        <v>0</v>
      </c>
      <c r="HY39" s="35">
        <f t="shared" si="58"/>
        <v>0</v>
      </c>
      <c r="HZ39" s="65">
        <f t="shared" si="59"/>
        <v>0</v>
      </c>
      <c r="IA39" s="475">
        <f>+'Arg&amp;Braz'!C39</f>
        <v>78</v>
      </c>
      <c r="IB39" s="479">
        <f>+'Arg&amp;Braz'!D39</f>
        <v>78</v>
      </c>
      <c r="IC39" s="476">
        <f t="shared" si="60"/>
        <v>156</v>
      </c>
      <c r="ID39" s="477">
        <f t="shared" si="61"/>
        <v>10</v>
      </c>
      <c r="IE39" s="472">
        <f>+'Arg&amp;Braz'!Y39</f>
        <v>0</v>
      </c>
      <c r="IF39" s="473">
        <f>+'Arg&amp;Braz'!Z39</f>
        <v>0</v>
      </c>
      <c r="IG39" s="473">
        <f t="shared" si="62"/>
        <v>0</v>
      </c>
      <c r="IH39" s="474">
        <f t="shared" si="63"/>
        <v>0</v>
      </c>
      <c r="II39" s="475">
        <f>+Bel!AP39</f>
        <v>0</v>
      </c>
      <c r="IJ39" s="476">
        <f>+Bel!AQ39</f>
        <v>0</v>
      </c>
      <c r="IK39" s="476">
        <f t="shared" si="64"/>
        <v>0</v>
      </c>
      <c r="IL39" s="477">
        <f t="shared" si="65"/>
        <v>0</v>
      </c>
      <c r="IM39" s="475">
        <f>+Ita!AP39</f>
        <v>0</v>
      </c>
      <c r="IN39" s="476">
        <f>+Ita!AQ39</f>
        <v>0</v>
      </c>
      <c r="IO39" s="476">
        <f t="shared" si="66"/>
        <v>0</v>
      </c>
      <c r="IP39" s="477">
        <f t="shared" si="67"/>
        <v>0</v>
      </c>
      <c r="IQ39" s="34">
        <f>+Mex!W39</f>
        <v>0</v>
      </c>
      <c r="IR39" s="35">
        <f>+Mex!X39</f>
        <v>0</v>
      </c>
      <c r="IS39" s="35">
        <f t="shared" si="68"/>
        <v>0</v>
      </c>
      <c r="IT39" s="65">
        <f t="shared" si="69"/>
        <v>0</v>
      </c>
      <c r="IU39" s="475">
        <f>+'Arg&amp;Braz'!G39</f>
        <v>78</v>
      </c>
      <c r="IV39" s="479">
        <f>+'Arg&amp;Braz'!H39</f>
        <v>78</v>
      </c>
      <c r="IW39" s="476">
        <f t="shared" si="70"/>
        <v>156</v>
      </c>
      <c r="IX39" s="477">
        <f t="shared" si="71"/>
        <v>10</v>
      </c>
      <c r="IY39" s="472">
        <f>+'Arg&amp;Braz'!AC39</f>
        <v>0</v>
      </c>
      <c r="IZ39" s="473">
        <f>+'Arg&amp;Braz'!AD39</f>
        <v>0</v>
      </c>
      <c r="JA39" s="473">
        <f t="shared" si="72"/>
        <v>0</v>
      </c>
      <c r="JB39" s="474">
        <f t="shared" si="163"/>
        <v>0</v>
      </c>
      <c r="JC39" s="475">
        <f>+Bel!AT39</f>
        <v>0</v>
      </c>
      <c r="JD39" s="476">
        <f>+Bel!AU39</f>
        <v>0</v>
      </c>
      <c r="JE39" s="476">
        <f t="shared" si="73"/>
        <v>0</v>
      </c>
      <c r="JF39" s="477">
        <f t="shared" si="74"/>
        <v>0</v>
      </c>
      <c r="JG39" s="475">
        <f>+Ita!AT39</f>
        <v>0</v>
      </c>
      <c r="JH39" s="476">
        <f>+Ita!AU39</f>
        <v>0</v>
      </c>
      <c r="JI39" s="476">
        <f t="shared" si="75"/>
        <v>0</v>
      </c>
      <c r="JJ39" s="477">
        <f t="shared" si="76"/>
        <v>0</v>
      </c>
      <c r="JK39" s="34">
        <f>+Mex!AA39</f>
        <v>0</v>
      </c>
      <c r="JL39" s="35">
        <f>+Mex!AB39</f>
        <v>0</v>
      </c>
      <c r="JM39" s="35">
        <f t="shared" si="77"/>
        <v>0</v>
      </c>
      <c r="JN39" s="65">
        <f t="shared" si="78"/>
        <v>0</v>
      </c>
      <c r="JO39" s="475">
        <f>+'Arg&amp;Braz'!K39</f>
        <v>78</v>
      </c>
      <c r="JP39" s="479">
        <f>+'Arg&amp;Braz'!L39</f>
        <v>78</v>
      </c>
      <c r="JQ39" s="476">
        <f t="shared" si="79"/>
        <v>156</v>
      </c>
      <c r="JR39" s="477">
        <f t="shared" si="80"/>
        <v>10</v>
      </c>
      <c r="JS39" s="472">
        <f>+'Arg&amp;Braz'!AG39</f>
        <v>0</v>
      </c>
      <c r="JT39" s="473">
        <f>+'Arg&amp;Braz'!AH39</f>
        <v>0</v>
      </c>
      <c r="JU39" s="473">
        <f t="shared" si="81"/>
        <v>0</v>
      </c>
      <c r="JV39" s="474">
        <f t="shared" si="164"/>
        <v>0</v>
      </c>
      <c r="JW39" s="279">
        <f>+KSC!K39</f>
        <v>0</v>
      </c>
      <c r="JX39" s="277">
        <f>+KSC!L39</f>
        <v>0</v>
      </c>
      <c r="JY39" s="274">
        <f t="shared" si="82"/>
        <v>0</v>
      </c>
      <c r="JZ39" s="272">
        <f t="shared" si="135"/>
        <v>0</v>
      </c>
      <c r="KA39" s="34">
        <f>+Rus!P39</f>
        <v>0</v>
      </c>
      <c r="KB39" s="315">
        <f>+Rus!Q39</f>
        <v>0</v>
      </c>
      <c r="KC39" s="35">
        <f>+Rus!R39</f>
        <v>0</v>
      </c>
      <c r="KD39" s="35">
        <f t="shared" si="83"/>
        <v>0</v>
      </c>
      <c r="KE39" s="65">
        <f t="shared" si="84"/>
        <v>0</v>
      </c>
      <c r="KF39" s="34">
        <f>+Bel!AX39</f>
        <v>0</v>
      </c>
      <c r="KG39" s="35">
        <f t="shared" si="170"/>
        <v>0</v>
      </c>
      <c r="KH39" s="65">
        <f t="shared" si="183"/>
        <v>0</v>
      </c>
      <c r="KI39" s="34">
        <f>+Ita!BI39</f>
        <v>0</v>
      </c>
      <c r="KJ39" s="35">
        <f t="shared" si="171"/>
        <v>0</v>
      </c>
      <c r="KK39" s="65">
        <f t="shared" si="184"/>
        <v>0</v>
      </c>
      <c r="KL39" s="34">
        <f>+Pol!AH39</f>
        <v>0</v>
      </c>
      <c r="KM39" s="35">
        <f t="shared" si="172"/>
        <v>0</v>
      </c>
      <c r="KN39" s="65">
        <f t="shared" si="185"/>
        <v>0</v>
      </c>
      <c r="KO39" s="34">
        <f>+Mex!AK39</f>
        <v>0</v>
      </c>
      <c r="KP39" s="35">
        <f t="shared" si="173"/>
        <v>0</v>
      </c>
      <c r="KQ39" s="65">
        <f t="shared" si="186"/>
        <v>0</v>
      </c>
      <c r="KR39" s="34">
        <f>+'Arg&amp;Braz'!AK39</f>
        <v>0</v>
      </c>
      <c r="KS39" s="35">
        <f t="shared" si="174"/>
        <v>0</v>
      </c>
      <c r="KT39" s="65">
        <f t="shared" si="187"/>
        <v>0</v>
      </c>
      <c r="KU39" s="34">
        <f>+Ita!BL39</f>
        <v>0</v>
      </c>
      <c r="KV39" s="315">
        <f>+Ita!BM39</f>
        <v>0</v>
      </c>
      <c r="KW39" s="35">
        <f>+Ita!BN39</f>
        <v>0</v>
      </c>
      <c r="KX39" s="35">
        <f t="shared" si="191"/>
        <v>0</v>
      </c>
      <c r="KY39" s="65">
        <f t="shared" si="142"/>
        <v>0</v>
      </c>
      <c r="KZ39" s="34">
        <f>+Mex!AN39</f>
        <v>0</v>
      </c>
      <c r="LA39" s="315">
        <f>+Mex!AO39</f>
        <v>0</v>
      </c>
      <c r="LB39" s="35">
        <f>+Mex!AP39</f>
        <v>0</v>
      </c>
      <c r="LC39" s="35">
        <f t="shared" si="192"/>
        <v>0</v>
      </c>
      <c r="LD39" s="65">
        <f t="shared" si="144"/>
        <v>0</v>
      </c>
      <c r="LE39" s="34">
        <f>+'Arg&amp;Braz'!O39</f>
        <v>0</v>
      </c>
      <c r="LF39" s="315">
        <f>+'Arg&amp;Braz'!P39</f>
        <v>0</v>
      </c>
      <c r="LG39" s="35">
        <f>+'Arg&amp;Braz'!Q39</f>
        <v>0</v>
      </c>
      <c r="LH39" s="35">
        <f t="shared" si="193"/>
        <v>0</v>
      </c>
      <c r="LI39" s="65">
        <f t="shared" si="146"/>
        <v>0</v>
      </c>
      <c r="LJ39" s="34">
        <f>+'Arg&amp;Braz'!AN39</f>
        <v>0</v>
      </c>
      <c r="LK39" s="315">
        <f>+'Arg&amp;Braz'!AO39</f>
        <v>0</v>
      </c>
      <c r="LL39" s="35">
        <f>+'Arg&amp;Braz'!AP39</f>
        <v>0</v>
      </c>
      <c r="LM39" s="35">
        <f t="shared" si="147"/>
        <v>0</v>
      </c>
      <c r="LN39" s="65">
        <f t="shared" si="148"/>
        <v>0</v>
      </c>
      <c r="LO39" s="34">
        <f>+Bel!BA39</f>
        <v>0</v>
      </c>
      <c r="LP39" s="315">
        <f>+Bel!BB39</f>
        <v>0</v>
      </c>
      <c r="LQ39" s="35">
        <f>+Bel!BC39</f>
        <v>0</v>
      </c>
      <c r="LR39" s="35">
        <f t="shared" si="149"/>
        <v>0</v>
      </c>
      <c r="LS39" s="65">
        <f t="shared" si="190"/>
        <v>0</v>
      </c>
      <c r="LT39" s="34">
        <f>+Ita!BQ39</f>
        <v>0</v>
      </c>
      <c r="LU39" s="315">
        <f>+Ita!BR39</f>
        <v>0</v>
      </c>
      <c r="LV39" s="35">
        <f>+Ita!BS39</f>
        <v>0</v>
      </c>
      <c r="LW39" s="35">
        <f t="shared" si="194"/>
        <v>0</v>
      </c>
      <c r="LX39" s="65">
        <f t="shared" si="152"/>
        <v>0</v>
      </c>
      <c r="LY39" s="34">
        <f>+Ita!BV39</f>
        <v>0</v>
      </c>
      <c r="LZ39" s="315">
        <f>+Ita!BW39</f>
        <v>0</v>
      </c>
      <c r="MA39" s="35">
        <f>+Ita!BX39</f>
        <v>0</v>
      </c>
      <c r="MB39" s="35">
        <f t="shared" si="195"/>
        <v>0</v>
      </c>
      <c r="MC39" s="65">
        <f t="shared" si="154"/>
        <v>0</v>
      </c>
      <c r="MD39" s="34">
        <f>+Pol!AK39</f>
        <v>0</v>
      </c>
      <c r="ME39" s="315">
        <f>+Pol!AL39</f>
        <v>0</v>
      </c>
      <c r="MF39" s="35">
        <f>+Pol!AM39</f>
        <v>0</v>
      </c>
      <c r="MG39" s="35">
        <f t="shared" si="196"/>
        <v>0</v>
      </c>
      <c r="MH39" s="65">
        <f t="shared" si="156"/>
        <v>0</v>
      </c>
      <c r="MI39" s="34">
        <f>+Rus!U39</f>
        <v>0</v>
      </c>
      <c r="MJ39" s="315">
        <f>+Rus!V39</f>
        <v>0</v>
      </c>
      <c r="MK39" s="35">
        <f>+Rus!W39</f>
        <v>0</v>
      </c>
      <c r="ML39" s="35">
        <f t="shared" si="90"/>
        <v>0</v>
      </c>
      <c r="MM39" s="65">
        <f t="shared" si="91"/>
        <v>0</v>
      </c>
      <c r="MN39" s="34">
        <f>+Mex!AS39</f>
        <v>0</v>
      </c>
      <c r="MO39" s="315">
        <f>+Mex!AT39</f>
        <v>0</v>
      </c>
      <c r="MP39" s="35">
        <f>+Mex!AU39</f>
        <v>0</v>
      </c>
      <c r="MQ39" s="35">
        <f t="shared" si="197"/>
        <v>0</v>
      </c>
      <c r="MR39" s="65">
        <f t="shared" si="158"/>
        <v>0</v>
      </c>
      <c r="MS39" s="34">
        <f>+'Arg&amp;Braz'!T39</f>
        <v>0</v>
      </c>
      <c r="MT39" s="315">
        <f>+'Arg&amp;Braz'!U39</f>
        <v>0</v>
      </c>
      <c r="MU39" s="35">
        <f>+'Arg&amp;Braz'!V39</f>
        <v>0</v>
      </c>
      <c r="MV39" s="35">
        <f t="shared" si="159"/>
        <v>0</v>
      </c>
      <c r="MW39" s="65">
        <f t="shared" si="160"/>
        <v>0</v>
      </c>
      <c r="MX39" s="34">
        <f>Bel!BF39</f>
        <v>0</v>
      </c>
      <c r="MY39" s="35">
        <f t="shared" si="161"/>
        <v>0</v>
      </c>
      <c r="MZ39" s="65">
        <f t="shared" si="92"/>
        <v>0</v>
      </c>
      <c r="NA39" s="34">
        <f>Ita!CA39</f>
        <v>0</v>
      </c>
      <c r="NB39" s="35">
        <f t="shared" si="198"/>
        <v>0</v>
      </c>
      <c r="NC39" s="65">
        <f t="shared" si="188"/>
        <v>0</v>
      </c>
    </row>
    <row r="40" spans="1:367" s="28" customFormat="1" ht="21" customHeight="1">
      <c r="A40" s="27" t="s">
        <v>143</v>
      </c>
      <c r="B40" s="67"/>
      <c r="C40" s="68">
        <f t="shared" si="94"/>
        <v>1684.8</v>
      </c>
      <c r="D40" s="68"/>
      <c r="E40" s="68"/>
      <c r="F40" s="68"/>
      <c r="G40" s="69">
        <f>SUM(B40:D40)</f>
        <v>1684.8</v>
      </c>
      <c r="H40" s="73">
        <f>+Bel!A40</f>
        <v>0</v>
      </c>
      <c r="I40" s="74">
        <f>+Ita!A40</f>
        <v>90</v>
      </c>
      <c r="J40" s="74">
        <f>+Pol!A40</f>
        <v>120</v>
      </c>
      <c r="K40" s="74">
        <f>+Rus!A40</f>
        <v>0</v>
      </c>
      <c r="L40" s="74">
        <f>+'Arg&amp;Braz'!A40</f>
        <v>0</v>
      </c>
      <c r="M40" s="74">
        <f>+Mex!A40</f>
        <v>0</v>
      </c>
      <c r="N40" s="71">
        <f>+VIE!A40</f>
        <v>0</v>
      </c>
      <c r="O40" s="71">
        <f>+SIMS!A40</f>
        <v>0</v>
      </c>
      <c r="P40" s="74"/>
      <c r="Q40" s="75">
        <f>+KSC!A40</f>
        <v>13</v>
      </c>
      <c r="R40" s="146">
        <f t="shared" si="96"/>
        <v>873.59999999999991</v>
      </c>
      <c r="S40" s="147">
        <f t="shared" si="97"/>
        <v>2402.3999999999996</v>
      </c>
      <c r="T40" s="148">
        <f t="shared" si="0"/>
        <v>0</v>
      </c>
      <c r="U40" s="148"/>
      <c r="V40" s="27" t="s">
        <v>143</v>
      </c>
      <c r="W40" s="385">
        <f>+Bel!C40</f>
        <v>0</v>
      </c>
      <c r="X40" s="35">
        <f>+Bel!D40</f>
        <v>0</v>
      </c>
      <c r="Y40" s="35">
        <f t="shared" si="98"/>
        <v>0</v>
      </c>
      <c r="Z40" s="65">
        <f>Y40/7.8/2</f>
        <v>0</v>
      </c>
      <c r="AA40" s="34">
        <f>+Ita!C40</f>
        <v>405.6</v>
      </c>
      <c r="AB40" s="35">
        <f>+Ita!D40</f>
        <v>405.6</v>
      </c>
      <c r="AC40" s="35">
        <f t="shared" si="100"/>
        <v>811.2</v>
      </c>
      <c r="AD40" s="65">
        <f t="shared" si="101"/>
        <v>52.000000000000007</v>
      </c>
      <c r="AE40" s="52">
        <f>+Pol!C40</f>
        <v>436.79999999999995</v>
      </c>
      <c r="AF40" s="53">
        <f>+Pol!D40</f>
        <v>436.79999999999995</v>
      </c>
      <c r="AG40" s="35">
        <f t="shared" si="102"/>
        <v>873.59999999999991</v>
      </c>
      <c r="AH40" s="65">
        <f t="shared" si="103"/>
        <v>55.999999999999993</v>
      </c>
      <c r="AI40" s="166">
        <f>+Mex!C40</f>
        <v>0</v>
      </c>
      <c r="AJ40" s="167">
        <f>+Mex!D40</f>
        <v>0</v>
      </c>
      <c r="AK40" s="31">
        <f t="shared" si="1"/>
        <v>0</v>
      </c>
      <c r="AL40" s="43">
        <f t="shared" si="2"/>
        <v>0</v>
      </c>
      <c r="AM40" s="279">
        <f>+SIMS!C40</f>
        <v>0</v>
      </c>
      <c r="AN40" s="277">
        <f>+SIMS!D40</f>
        <v>0</v>
      </c>
      <c r="AO40" s="277">
        <f t="shared" si="3"/>
        <v>0</v>
      </c>
      <c r="AP40" s="272">
        <f t="shared" si="104"/>
        <v>0</v>
      </c>
      <c r="AQ40" s="279">
        <f>+KSC!G40</f>
        <v>0</v>
      </c>
      <c r="AR40" s="277">
        <f>+KSC!H40</f>
        <v>0</v>
      </c>
      <c r="AS40" s="277">
        <f t="shared" si="4"/>
        <v>0</v>
      </c>
      <c r="AT40" s="272">
        <f t="shared" si="105"/>
        <v>0</v>
      </c>
      <c r="AU40" s="279">
        <f>+SIMS!G40</f>
        <v>0</v>
      </c>
      <c r="AV40" s="277">
        <f>+SIMS!H40</f>
        <v>0</v>
      </c>
      <c r="AW40" s="277">
        <f t="shared" si="165"/>
        <v>0</v>
      </c>
      <c r="AX40" s="272">
        <f t="shared" si="106"/>
        <v>0</v>
      </c>
      <c r="AY40" s="34">
        <f>+Bel!G40</f>
        <v>0</v>
      </c>
      <c r="AZ40" s="315">
        <f>+Bel!H40</f>
        <v>0</v>
      </c>
      <c r="BA40" s="35">
        <f>+Bel!I40</f>
        <v>0</v>
      </c>
      <c r="BB40" s="35">
        <f t="shared" si="107"/>
        <v>0</v>
      </c>
      <c r="BC40" s="65">
        <f t="shared" si="108"/>
        <v>0</v>
      </c>
      <c r="BD40" s="34">
        <f>+Ita!G40</f>
        <v>0</v>
      </c>
      <c r="BE40" s="315">
        <f>+Ita!H40</f>
        <v>0</v>
      </c>
      <c r="BF40" s="35">
        <f>+Ita!I40</f>
        <v>0</v>
      </c>
      <c r="BG40" s="35">
        <f t="shared" si="5"/>
        <v>0</v>
      </c>
      <c r="BH40" s="65">
        <f t="shared" si="109"/>
        <v>0</v>
      </c>
      <c r="BI40" s="34">
        <f>+Ita!AX40</f>
        <v>0</v>
      </c>
      <c r="BJ40" s="315">
        <f>+Ita!AY40</f>
        <v>0</v>
      </c>
      <c r="BK40" s="35">
        <f>+Ita!AZ40</f>
        <v>0</v>
      </c>
      <c r="BL40" s="35">
        <f t="shared" si="6"/>
        <v>0</v>
      </c>
      <c r="BM40" s="65">
        <f t="shared" si="110"/>
        <v>0</v>
      </c>
      <c r="BN40" s="34">
        <f>+Pol!G40</f>
        <v>124.8</v>
      </c>
      <c r="BO40" s="315">
        <f>+Pol!H40</f>
        <v>124.8</v>
      </c>
      <c r="BP40" s="35">
        <f>+Pol!I40</f>
        <v>124.8</v>
      </c>
      <c r="BQ40" s="35">
        <f t="shared" si="7"/>
        <v>374.4</v>
      </c>
      <c r="BR40" s="65">
        <f t="shared" si="111"/>
        <v>24</v>
      </c>
      <c r="BS40" s="34">
        <f>+Mex!G40</f>
        <v>0</v>
      </c>
      <c r="BT40" s="315">
        <f>+Mex!H40</f>
        <v>0</v>
      </c>
      <c r="BU40" s="35">
        <f>+Mex!I40</f>
        <v>0</v>
      </c>
      <c r="BV40" s="35">
        <f t="shared" si="112"/>
        <v>0</v>
      </c>
      <c r="BW40" s="65">
        <f t="shared" si="113"/>
        <v>0</v>
      </c>
      <c r="BX40" s="34">
        <f>+VIE!C40</f>
        <v>0</v>
      </c>
      <c r="BY40" s="315">
        <f>+VIE!D40</f>
        <v>0</v>
      </c>
      <c r="BZ40" s="35">
        <f t="shared" si="8"/>
        <v>0</v>
      </c>
      <c r="CA40" s="65">
        <f t="shared" si="114"/>
        <v>0</v>
      </c>
      <c r="CB40" s="34">
        <f>+SIMS!AC40</f>
        <v>0</v>
      </c>
      <c r="CC40" s="315">
        <f>+SIMS!AD40</f>
        <v>0</v>
      </c>
      <c r="CD40" s="35">
        <f>+SIMS!AE40</f>
        <v>0</v>
      </c>
      <c r="CE40" s="35">
        <f t="shared" si="9"/>
        <v>0</v>
      </c>
      <c r="CF40" s="65">
        <f t="shared" si="115"/>
        <v>0</v>
      </c>
      <c r="CG40" s="385">
        <f>+Bel!L40</f>
        <v>0</v>
      </c>
      <c r="CH40" s="35">
        <f>+Bel!M40</f>
        <v>0</v>
      </c>
      <c r="CI40" s="35">
        <f t="shared" si="10"/>
        <v>0</v>
      </c>
      <c r="CJ40" s="65">
        <f t="shared" si="11"/>
        <v>0</v>
      </c>
      <c r="CK40" s="34">
        <f>+Ita!L40</f>
        <v>171.6</v>
      </c>
      <c r="CL40" s="35">
        <f>+Ita!M40</f>
        <v>171.6</v>
      </c>
      <c r="CM40" s="35">
        <f t="shared" si="12"/>
        <v>343.2</v>
      </c>
      <c r="CN40" s="65">
        <f t="shared" si="13"/>
        <v>22</v>
      </c>
      <c r="CO40" s="385">
        <f>+Mex!L40</f>
        <v>0</v>
      </c>
      <c r="CP40" s="35">
        <f>+Mex!M40</f>
        <v>0</v>
      </c>
      <c r="CQ40" s="35">
        <f t="shared" si="14"/>
        <v>0</v>
      </c>
      <c r="CR40" s="65">
        <f t="shared" si="15"/>
        <v>0</v>
      </c>
      <c r="CS40" s="385">
        <f>+SIMS!Y40</f>
        <v>0</v>
      </c>
      <c r="CT40" s="35">
        <f>+SIMS!Z40</f>
        <v>0</v>
      </c>
      <c r="CU40" s="35">
        <f t="shared" si="16"/>
        <v>0</v>
      </c>
      <c r="CV40" s="65">
        <f t="shared" si="116"/>
        <v>0</v>
      </c>
      <c r="CW40" s="385">
        <f>+VIE!M40</f>
        <v>0</v>
      </c>
      <c r="CX40" s="35">
        <f>+VIE!N40</f>
        <v>0</v>
      </c>
      <c r="CY40" s="35">
        <f t="shared" si="17"/>
        <v>0</v>
      </c>
      <c r="CZ40" s="43">
        <f t="shared" si="117"/>
        <v>0</v>
      </c>
      <c r="DA40" s="34">
        <f>+Ita!BC40</f>
        <v>0</v>
      </c>
      <c r="DB40" s="35">
        <f t="shared" si="118"/>
        <v>0</v>
      </c>
      <c r="DC40" s="65">
        <f t="shared" si="18"/>
        <v>0</v>
      </c>
      <c r="DD40" s="34">
        <f>+Bel!P40</f>
        <v>0</v>
      </c>
      <c r="DE40" s="35">
        <f t="shared" si="119"/>
        <v>0</v>
      </c>
      <c r="DF40" s="65">
        <f t="shared" si="19"/>
        <v>0</v>
      </c>
      <c r="DG40" s="34">
        <f>+Ita!P40</f>
        <v>124.8</v>
      </c>
      <c r="DH40" s="35">
        <f t="shared" si="120"/>
        <v>124.8</v>
      </c>
      <c r="DI40" s="65">
        <f t="shared" si="20"/>
        <v>8</v>
      </c>
      <c r="DJ40" s="34">
        <f>+Pol!L40</f>
        <v>0</v>
      </c>
      <c r="DK40" s="35">
        <f t="shared" si="121"/>
        <v>0</v>
      </c>
      <c r="DL40" s="65">
        <f t="shared" si="21"/>
        <v>0</v>
      </c>
      <c r="DM40" s="379">
        <f>+Rus!C40</f>
        <v>0</v>
      </c>
      <c r="DN40" s="365">
        <f t="shared" si="22"/>
        <v>0</v>
      </c>
      <c r="DO40" s="366">
        <f t="shared" si="23"/>
        <v>0</v>
      </c>
      <c r="DP40" s="34">
        <f>+Bel!S40</f>
        <v>0</v>
      </c>
      <c r="DQ40" s="35">
        <f>+Bel!T40</f>
        <v>0</v>
      </c>
      <c r="DR40" s="35">
        <f>+Bel!U40</f>
        <v>0</v>
      </c>
      <c r="DS40" s="35">
        <f>+Bel!V40</f>
        <v>0</v>
      </c>
      <c r="DT40" s="35">
        <f t="shared" si="24"/>
        <v>0</v>
      </c>
      <c r="DU40" s="65">
        <f t="shared" si="25"/>
        <v>0</v>
      </c>
      <c r="DV40" s="34">
        <f>+Ita!S40</f>
        <v>0</v>
      </c>
      <c r="DW40" s="35">
        <f>+Ita!T40</f>
        <v>0</v>
      </c>
      <c r="DX40" s="35">
        <f>+Ita!U40</f>
        <v>0</v>
      </c>
      <c r="DY40" s="35">
        <f>+Ita!V40</f>
        <v>0</v>
      </c>
      <c r="DZ40" s="35">
        <f t="shared" si="26"/>
        <v>0</v>
      </c>
      <c r="EA40" s="65">
        <f t="shared" si="27"/>
        <v>0</v>
      </c>
      <c r="EB40" s="34">
        <f>+Pol!O40</f>
        <v>0</v>
      </c>
      <c r="EC40" s="35">
        <f>+Pol!P40</f>
        <v>0</v>
      </c>
      <c r="ED40" s="35">
        <f>+Pol!Q40</f>
        <v>0</v>
      </c>
      <c r="EE40" s="35">
        <f>+Pol!R40</f>
        <v>0</v>
      </c>
      <c r="EF40" s="35">
        <f t="shared" si="28"/>
        <v>0</v>
      </c>
      <c r="EG40" s="65">
        <f t="shared" si="29"/>
        <v>0</v>
      </c>
      <c r="EH40" s="34">
        <f>+Rus!J40</f>
        <v>0</v>
      </c>
      <c r="EI40" s="35">
        <f>+Rus!K40</f>
        <v>0</v>
      </c>
      <c r="EJ40" s="35">
        <f>+Rus!L40</f>
        <v>0</v>
      </c>
      <c r="EK40" s="35">
        <f>+Rus!M40</f>
        <v>0</v>
      </c>
      <c r="EL40" s="35">
        <f t="shared" si="122"/>
        <v>0</v>
      </c>
      <c r="EM40" s="65">
        <f t="shared" si="30"/>
        <v>0</v>
      </c>
      <c r="EN40" s="34">
        <f>+Mex!AE40</f>
        <v>0</v>
      </c>
      <c r="EO40" s="35">
        <f>+Mex!AF40</f>
        <v>0</v>
      </c>
      <c r="EP40" s="35">
        <f>+Mex!AG40</f>
        <v>0</v>
      </c>
      <c r="EQ40" s="35">
        <f>+Mex!AH40</f>
        <v>0</v>
      </c>
      <c r="ER40" s="35">
        <f t="shared" si="123"/>
        <v>0</v>
      </c>
      <c r="ES40" s="65">
        <f t="shared" si="31"/>
        <v>0</v>
      </c>
      <c r="ET40" s="32">
        <f>+VIE!G40</f>
        <v>0</v>
      </c>
      <c r="EU40" s="33">
        <f>+VIE!H40</f>
        <v>0</v>
      </c>
      <c r="EV40" s="33">
        <f>+VIE!I40</f>
        <v>0</v>
      </c>
      <c r="EW40" s="33">
        <f>+VIE!J40</f>
        <v>0</v>
      </c>
      <c r="EX40" s="35">
        <f t="shared" si="32"/>
        <v>0</v>
      </c>
      <c r="EY40" s="65">
        <f t="shared" si="124"/>
        <v>0</v>
      </c>
      <c r="EZ40" s="385">
        <f>+Bel!Y40</f>
        <v>0</v>
      </c>
      <c r="FA40" s="35">
        <f>+Bel!Z40</f>
        <v>0</v>
      </c>
      <c r="FB40" s="35">
        <f t="shared" si="33"/>
        <v>0</v>
      </c>
      <c r="FC40" s="65">
        <f t="shared" si="34"/>
        <v>0</v>
      </c>
      <c r="FD40" s="385">
        <f>+Ita!Y40</f>
        <v>0</v>
      </c>
      <c r="FE40" s="35">
        <f>+Ita!Z40</f>
        <v>0</v>
      </c>
      <c r="FF40" s="35">
        <f t="shared" si="35"/>
        <v>0</v>
      </c>
      <c r="FG40" s="65">
        <f t="shared" si="36"/>
        <v>0</v>
      </c>
      <c r="FH40" s="34">
        <f>+Pol!U40</f>
        <v>31.2</v>
      </c>
      <c r="FI40" s="35">
        <f>+Pol!V40</f>
        <v>31.2</v>
      </c>
      <c r="FJ40" s="35">
        <f t="shared" si="37"/>
        <v>62.4</v>
      </c>
      <c r="FK40" s="65">
        <f t="shared" si="38"/>
        <v>4</v>
      </c>
      <c r="FL40" s="385">
        <f>+Rus!F40</f>
        <v>0</v>
      </c>
      <c r="FM40" s="35">
        <f>+Rus!G40</f>
        <v>0</v>
      </c>
      <c r="FN40" s="35">
        <f t="shared" si="39"/>
        <v>0</v>
      </c>
      <c r="FO40" s="65">
        <f t="shared" si="40"/>
        <v>0</v>
      </c>
      <c r="FP40" s="237">
        <f>+SIMS!O40</f>
        <v>0</v>
      </c>
      <c r="FQ40" s="238">
        <f>+SIMS!P40</f>
        <v>0</v>
      </c>
      <c r="FR40" s="35">
        <f t="shared" si="181"/>
        <v>0</v>
      </c>
      <c r="FS40" s="65">
        <f t="shared" si="125"/>
        <v>0</v>
      </c>
      <c r="FT40" s="34">
        <f>+Bel!AC40</f>
        <v>0</v>
      </c>
      <c r="FU40" s="35">
        <f>+Bel!AD40</f>
        <v>0</v>
      </c>
      <c r="FV40" s="35">
        <f>+Bel!AE40</f>
        <v>0</v>
      </c>
      <c r="FW40" s="35">
        <f>+Bel!AF40</f>
        <v>0</v>
      </c>
      <c r="FX40" s="35">
        <f t="shared" si="42"/>
        <v>0</v>
      </c>
      <c r="FY40" s="65">
        <f t="shared" si="176"/>
        <v>0</v>
      </c>
      <c r="FZ40" s="34">
        <f>+Ita!AC40</f>
        <v>31.2</v>
      </c>
      <c r="GA40" s="315">
        <f>+Ita!AD40</f>
        <v>31.2</v>
      </c>
      <c r="GB40" s="35">
        <f>+Ita!AE40</f>
        <v>31.2</v>
      </c>
      <c r="GC40" s="35">
        <f>+Ita!AF40</f>
        <v>31.2</v>
      </c>
      <c r="GD40" s="35">
        <f t="shared" si="44"/>
        <v>124.8</v>
      </c>
      <c r="GE40" s="65">
        <f t="shared" si="177"/>
        <v>8</v>
      </c>
      <c r="GF40" s="34">
        <f>+Pol!Y40</f>
        <v>140.39999999999998</v>
      </c>
      <c r="GG40" s="35">
        <f>+Pol!Z40</f>
        <v>140.39999999999998</v>
      </c>
      <c r="GH40" s="35">
        <f>+Pol!AA40</f>
        <v>140.39999999999998</v>
      </c>
      <c r="GI40" s="35">
        <f>+Pol!AB40</f>
        <v>140.39999999999998</v>
      </c>
      <c r="GJ40" s="35">
        <f t="shared" si="46"/>
        <v>561.59999999999991</v>
      </c>
      <c r="GK40" s="65">
        <f t="shared" si="178"/>
        <v>35.999999999999993</v>
      </c>
      <c r="GL40" s="34">
        <f>+SIMS!S40</f>
        <v>0</v>
      </c>
      <c r="GM40" s="35">
        <f>+SIMS!T40</f>
        <v>0</v>
      </c>
      <c r="GN40" s="35">
        <f>+SIMS!U40</f>
        <v>0</v>
      </c>
      <c r="GO40" s="35">
        <f>+SIMS!V40</f>
        <v>0</v>
      </c>
      <c r="GP40" s="35">
        <f t="shared" si="48"/>
        <v>0</v>
      </c>
      <c r="GQ40" s="65">
        <f t="shared" si="126"/>
        <v>0</v>
      </c>
      <c r="GR40" s="273">
        <f>+KSC!C40</f>
        <v>336</v>
      </c>
      <c r="GS40" s="277">
        <f>+KSC!D40</f>
        <v>312</v>
      </c>
      <c r="GT40" s="277">
        <f t="shared" si="49"/>
        <v>648</v>
      </c>
      <c r="GU40" s="272">
        <f t="shared" si="127"/>
        <v>13</v>
      </c>
      <c r="GV40" s="34">
        <f>+Bel!AI40</f>
        <v>0</v>
      </c>
      <c r="GW40" s="35">
        <f t="shared" si="189"/>
        <v>0</v>
      </c>
      <c r="GX40" s="65">
        <f t="shared" si="182"/>
        <v>0</v>
      </c>
      <c r="GY40" s="34">
        <f>+Ita!AI40</f>
        <v>0</v>
      </c>
      <c r="GZ40" s="35">
        <f t="shared" si="179"/>
        <v>0</v>
      </c>
      <c r="HA40" s="65">
        <f t="shared" si="51"/>
        <v>0</v>
      </c>
      <c r="HB40" s="34">
        <f>+Ita!BF40</f>
        <v>0</v>
      </c>
      <c r="HC40" s="35">
        <f t="shared" si="180"/>
        <v>0</v>
      </c>
      <c r="HD40" s="65">
        <f t="shared" si="52"/>
        <v>0</v>
      </c>
      <c r="HE40" s="34">
        <f>+Pol!AE40</f>
        <v>0</v>
      </c>
      <c r="HF40" s="35">
        <f t="shared" si="168"/>
        <v>0</v>
      </c>
      <c r="HG40" s="65">
        <f t="shared" si="53"/>
        <v>0</v>
      </c>
      <c r="HH40" s="34">
        <f>+Mex!P40</f>
        <v>0</v>
      </c>
      <c r="HI40" s="35">
        <f t="shared" si="169"/>
        <v>0</v>
      </c>
      <c r="HJ40" s="65">
        <f t="shared" si="54"/>
        <v>0</v>
      </c>
      <c r="HK40" s="411">
        <f>+SIMS!K40</f>
        <v>0</v>
      </c>
      <c r="HL40" s="409">
        <f>+SIMS!L40</f>
        <v>0</v>
      </c>
      <c r="HM40" s="409">
        <f t="shared" si="166"/>
        <v>0</v>
      </c>
      <c r="HN40" s="410">
        <f t="shared" si="133"/>
        <v>0</v>
      </c>
      <c r="HO40" s="475">
        <f>+Bel!AL40</f>
        <v>0</v>
      </c>
      <c r="HP40" s="476">
        <f>+Bel!AM40</f>
        <v>0</v>
      </c>
      <c r="HQ40" s="476">
        <f t="shared" si="134"/>
        <v>0</v>
      </c>
      <c r="HR40" s="477">
        <f t="shared" si="55"/>
        <v>0</v>
      </c>
      <c r="HS40" s="475">
        <f>+Ita!AL40</f>
        <v>0</v>
      </c>
      <c r="HT40" s="476">
        <f>+Ita!AM40</f>
        <v>0</v>
      </c>
      <c r="HU40" s="476">
        <f t="shared" si="56"/>
        <v>0</v>
      </c>
      <c r="HV40" s="477">
        <f t="shared" si="57"/>
        <v>0</v>
      </c>
      <c r="HW40" s="34">
        <f>+Mex!S40</f>
        <v>0</v>
      </c>
      <c r="HX40" s="35">
        <f>+Mex!T40</f>
        <v>0</v>
      </c>
      <c r="HY40" s="35">
        <f t="shared" si="58"/>
        <v>0</v>
      </c>
      <c r="HZ40" s="65">
        <f t="shared" si="59"/>
        <v>0</v>
      </c>
      <c r="IA40" s="475">
        <f>+'Arg&amp;Braz'!C40</f>
        <v>0</v>
      </c>
      <c r="IB40" s="470">
        <f>+'Arg&amp;Braz'!D40</f>
        <v>0</v>
      </c>
      <c r="IC40" s="476">
        <f t="shared" si="60"/>
        <v>0</v>
      </c>
      <c r="ID40" s="477">
        <f t="shared" si="61"/>
        <v>0</v>
      </c>
      <c r="IE40" s="475">
        <f>+'Arg&amp;Braz'!Y40</f>
        <v>0</v>
      </c>
      <c r="IF40" s="476">
        <f>+'Arg&amp;Braz'!Z40</f>
        <v>0</v>
      </c>
      <c r="IG40" s="476">
        <f t="shared" si="62"/>
        <v>0</v>
      </c>
      <c r="IH40" s="477">
        <f t="shared" si="63"/>
        <v>0</v>
      </c>
      <c r="II40" s="475">
        <f>+Bel!AP40</f>
        <v>0</v>
      </c>
      <c r="IJ40" s="476">
        <f>+Bel!AQ40</f>
        <v>0</v>
      </c>
      <c r="IK40" s="476">
        <f t="shared" si="64"/>
        <v>0</v>
      </c>
      <c r="IL40" s="477">
        <f t="shared" si="65"/>
        <v>0</v>
      </c>
      <c r="IM40" s="475">
        <f>+Ita!AP40</f>
        <v>0</v>
      </c>
      <c r="IN40" s="476">
        <f>+Ita!AQ40</f>
        <v>0</v>
      </c>
      <c r="IO40" s="476">
        <f t="shared" si="66"/>
        <v>0</v>
      </c>
      <c r="IP40" s="477">
        <f t="shared" si="67"/>
        <v>0</v>
      </c>
      <c r="IQ40" s="34">
        <f>+Mex!W40</f>
        <v>0</v>
      </c>
      <c r="IR40" s="35">
        <f>+Mex!X40</f>
        <v>0</v>
      </c>
      <c r="IS40" s="35">
        <f t="shared" si="68"/>
        <v>0</v>
      </c>
      <c r="IT40" s="65">
        <f t="shared" si="69"/>
        <v>0</v>
      </c>
      <c r="IU40" s="475">
        <f>+'Arg&amp;Braz'!G40</f>
        <v>0</v>
      </c>
      <c r="IV40" s="476">
        <f>+'Arg&amp;Braz'!H40</f>
        <v>0</v>
      </c>
      <c r="IW40" s="476">
        <f t="shared" si="70"/>
        <v>0</v>
      </c>
      <c r="IX40" s="477">
        <f t="shared" si="71"/>
        <v>0</v>
      </c>
      <c r="IY40" s="475">
        <f>+'Arg&amp;Braz'!AC40</f>
        <v>0</v>
      </c>
      <c r="IZ40" s="476">
        <f>+'Arg&amp;Braz'!AD40</f>
        <v>0</v>
      </c>
      <c r="JA40" s="476">
        <f t="shared" si="72"/>
        <v>0</v>
      </c>
      <c r="JB40" s="477">
        <f t="shared" si="163"/>
        <v>0</v>
      </c>
      <c r="JC40" s="475">
        <f>+Bel!AT40</f>
        <v>0</v>
      </c>
      <c r="JD40" s="476">
        <f>+Bel!AU40</f>
        <v>0</v>
      </c>
      <c r="JE40" s="476">
        <f t="shared" si="73"/>
        <v>0</v>
      </c>
      <c r="JF40" s="477">
        <f t="shared" si="74"/>
        <v>0</v>
      </c>
      <c r="JG40" s="475">
        <f>+Ita!AT40</f>
        <v>0</v>
      </c>
      <c r="JH40" s="476">
        <f>+Ita!AU40</f>
        <v>0</v>
      </c>
      <c r="JI40" s="476">
        <f t="shared" si="75"/>
        <v>0</v>
      </c>
      <c r="JJ40" s="477">
        <f t="shared" si="76"/>
        <v>0</v>
      </c>
      <c r="JK40" s="34">
        <f>+Mex!AA40</f>
        <v>0</v>
      </c>
      <c r="JL40" s="35">
        <f>+Mex!AB40</f>
        <v>0</v>
      </c>
      <c r="JM40" s="35">
        <f t="shared" si="77"/>
        <v>0</v>
      </c>
      <c r="JN40" s="65">
        <f t="shared" si="78"/>
        <v>0</v>
      </c>
      <c r="JO40" s="475">
        <f>+'Arg&amp;Braz'!K40</f>
        <v>0</v>
      </c>
      <c r="JP40" s="476">
        <f>+'Arg&amp;Braz'!L40</f>
        <v>0</v>
      </c>
      <c r="JQ40" s="476">
        <f t="shared" si="79"/>
        <v>0</v>
      </c>
      <c r="JR40" s="477">
        <f t="shared" si="80"/>
        <v>0</v>
      </c>
      <c r="JS40" s="475">
        <f>+'Arg&amp;Braz'!AG40</f>
        <v>0</v>
      </c>
      <c r="JT40" s="476">
        <f>+'Arg&amp;Braz'!AH40</f>
        <v>0</v>
      </c>
      <c r="JU40" s="476">
        <f t="shared" si="81"/>
        <v>0</v>
      </c>
      <c r="JV40" s="477">
        <f t="shared" si="164"/>
        <v>0</v>
      </c>
      <c r="JW40" s="279">
        <f>+KSC!K40</f>
        <v>0</v>
      </c>
      <c r="JX40" s="277">
        <f>+KSC!L40</f>
        <v>0</v>
      </c>
      <c r="JY40" s="277">
        <f t="shared" si="82"/>
        <v>0</v>
      </c>
      <c r="JZ40" s="272">
        <f t="shared" si="135"/>
        <v>0</v>
      </c>
      <c r="KA40" s="34">
        <f>+Rus!P40</f>
        <v>0</v>
      </c>
      <c r="KB40" s="315">
        <f>+Rus!Q40</f>
        <v>0</v>
      </c>
      <c r="KC40" s="35">
        <f>+Rus!R40</f>
        <v>0</v>
      </c>
      <c r="KD40" s="35">
        <f t="shared" si="83"/>
        <v>0</v>
      </c>
      <c r="KE40" s="65">
        <f t="shared" si="84"/>
        <v>0</v>
      </c>
      <c r="KF40" s="34">
        <f>+Bel!AX40</f>
        <v>0</v>
      </c>
      <c r="KG40" s="35">
        <f t="shared" si="170"/>
        <v>0</v>
      </c>
      <c r="KH40" s="65">
        <f t="shared" si="183"/>
        <v>0</v>
      </c>
      <c r="KI40" s="34">
        <f>+Ita!BI40</f>
        <v>0</v>
      </c>
      <c r="KJ40" s="35">
        <f t="shared" si="171"/>
        <v>0</v>
      </c>
      <c r="KK40" s="65">
        <f t="shared" si="184"/>
        <v>0</v>
      </c>
      <c r="KL40" s="34">
        <f>+Pol!AH40</f>
        <v>0</v>
      </c>
      <c r="KM40" s="35">
        <f t="shared" si="172"/>
        <v>0</v>
      </c>
      <c r="KN40" s="65">
        <f t="shared" si="185"/>
        <v>0</v>
      </c>
      <c r="KO40" s="34">
        <f>+Mex!AK40</f>
        <v>0</v>
      </c>
      <c r="KP40" s="35">
        <f t="shared" si="173"/>
        <v>0</v>
      </c>
      <c r="KQ40" s="65">
        <f t="shared" si="186"/>
        <v>0</v>
      </c>
      <c r="KR40" s="34">
        <f>+'Arg&amp;Braz'!AK40</f>
        <v>0</v>
      </c>
      <c r="KS40" s="35">
        <f t="shared" si="174"/>
        <v>0</v>
      </c>
      <c r="KT40" s="65">
        <f t="shared" si="187"/>
        <v>0</v>
      </c>
      <c r="KU40" s="34">
        <f>+Ita!BL40</f>
        <v>0</v>
      </c>
      <c r="KV40" s="315">
        <f>+Ita!BM40</f>
        <v>0</v>
      </c>
      <c r="KW40" s="35">
        <f>+Ita!BN40</f>
        <v>0</v>
      </c>
      <c r="KX40" s="35">
        <f t="shared" si="191"/>
        <v>0</v>
      </c>
      <c r="KY40" s="65">
        <f t="shared" si="142"/>
        <v>0</v>
      </c>
      <c r="KZ40" s="34">
        <f>+Mex!AN40</f>
        <v>0</v>
      </c>
      <c r="LA40" s="315">
        <f>+Mex!AO40</f>
        <v>0</v>
      </c>
      <c r="LB40" s="35">
        <f>+Mex!AP40</f>
        <v>0</v>
      </c>
      <c r="LC40" s="35">
        <f t="shared" si="192"/>
        <v>0</v>
      </c>
      <c r="LD40" s="65">
        <f t="shared" si="144"/>
        <v>0</v>
      </c>
      <c r="LE40" s="34">
        <f>+'Arg&amp;Braz'!O40</f>
        <v>0</v>
      </c>
      <c r="LF40" s="315">
        <f>+'Arg&amp;Braz'!P40</f>
        <v>0</v>
      </c>
      <c r="LG40" s="35">
        <f>+'Arg&amp;Braz'!Q40</f>
        <v>0</v>
      </c>
      <c r="LH40" s="35">
        <f t="shared" si="193"/>
        <v>0</v>
      </c>
      <c r="LI40" s="65">
        <f t="shared" si="146"/>
        <v>0</v>
      </c>
      <c r="LJ40" s="34">
        <f>+'Arg&amp;Braz'!AN40</f>
        <v>0</v>
      </c>
      <c r="LK40" s="315">
        <f>+'Arg&amp;Braz'!AO40</f>
        <v>0</v>
      </c>
      <c r="LL40" s="35">
        <f>+'Arg&amp;Braz'!AP40</f>
        <v>0</v>
      </c>
      <c r="LM40" s="35">
        <f t="shared" si="147"/>
        <v>0</v>
      </c>
      <c r="LN40" s="65">
        <f t="shared" si="148"/>
        <v>0</v>
      </c>
      <c r="LO40" s="34">
        <f>+Bel!BA40</f>
        <v>0</v>
      </c>
      <c r="LP40" s="315">
        <f>+Bel!BB40</f>
        <v>0</v>
      </c>
      <c r="LQ40" s="35">
        <f>+Bel!BC40</f>
        <v>0</v>
      </c>
      <c r="LR40" s="35">
        <f t="shared" si="149"/>
        <v>0</v>
      </c>
      <c r="LS40" s="65">
        <f t="shared" si="190"/>
        <v>0</v>
      </c>
      <c r="LT40" s="34">
        <f>+Ita!BQ40</f>
        <v>0</v>
      </c>
      <c r="LU40" s="315">
        <f>+Ita!BR40</f>
        <v>0</v>
      </c>
      <c r="LV40" s="35">
        <f>+Ita!BS40</f>
        <v>0</v>
      </c>
      <c r="LW40" s="35">
        <f t="shared" si="194"/>
        <v>0</v>
      </c>
      <c r="LX40" s="65">
        <f t="shared" si="152"/>
        <v>0</v>
      </c>
      <c r="LY40" s="34">
        <f>+Ita!BV40</f>
        <v>0</v>
      </c>
      <c r="LZ40" s="315">
        <f>+Ita!BW40</f>
        <v>0</v>
      </c>
      <c r="MA40" s="35">
        <f>+Ita!BX40</f>
        <v>0</v>
      </c>
      <c r="MB40" s="35">
        <f t="shared" si="195"/>
        <v>0</v>
      </c>
      <c r="MC40" s="65">
        <f t="shared" si="154"/>
        <v>0</v>
      </c>
      <c r="MD40" s="34">
        <f>+Pol!AK40</f>
        <v>0</v>
      </c>
      <c r="ME40" s="315">
        <f>+Pol!AL40</f>
        <v>0</v>
      </c>
      <c r="MF40" s="35">
        <f>+Pol!AM40</f>
        <v>0</v>
      </c>
      <c r="MG40" s="35">
        <f t="shared" si="196"/>
        <v>0</v>
      </c>
      <c r="MH40" s="65">
        <f t="shared" si="156"/>
        <v>0</v>
      </c>
      <c r="MI40" s="34">
        <f>+Rus!U40</f>
        <v>0</v>
      </c>
      <c r="MJ40" s="315">
        <f>+Rus!V40</f>
        <v>0</v>
      </c>
      <c r="MK40" s="35">
        <f>+Rus!W40</f>
        <v>0</v>
      </c>
      <c r="ML40" s="35">
        <f t="shared" si="90"/>
        <v>0</v>
      </c>
      <c r="MM40" s="65">
        <f t="shared" si="91"/>
        <v>0</v>
      </c>
      <c r="MN40" s="34">
        <f>+Mex!AS40</f>
        <v>0</v>
      </c>
      <c r="MO40" s="315">
        <f>+Mex!AT40</f>
        <v>0</v>
      </c>
      <c r="MP40" s="35">
        <f>+Mex!AU40</f>
        <v>0</v>
      </c>
      <c r="MQ40" s="35">
        <f t="shared" si="197"/>
        <v>0</v>
      </c>
      <c r="MR40" s="65">
        <f t="shared" si="158"/>
        <v>0</v>
      </c>
      <c r="MS40" s="34">
        <f>+'Arg&amp;Braz'!T40</f>
        <v>0</v>
      </c>
      <c r="MT40" s="315">
        <f>+'Arg&amp;Braz'!U40</f>
        <v>0</v>
      </c>
      <c r="MU40" s="35">
        <f>+'Arg&amp;Braz'!V40</f>
        <v>0</v>
      </c>
      <c r="MV40" s="35">
        <f t="shared" si="159"/>
        <v>0</v>
      </c>
      <c r="MW40" s="65">
        <f t="shared" si="160"/>
        <v>0</v>
      </c>
      <c r="MX40" s="34">
        <f>Bel!BF40</f>
        <v>0</v>
      </c>
      <c r="MY40" s="35">
        <f t="shared" si="161"/>
        <v>0</v>
      </c>
      <c r="MZ40" s="65">
        <f t="shared" si="92"/>
        <v>0</v>
      </c>
      <c r="NA40" s="34">
        <f>Ita!CA40</f>
        <v>0</v>
      </c>
      <c r="NB40" s="35">
        <f t="shared" si="198"/>
        <v>0</v>
      </c>
      <c r="NC40" s="65">
        <f t="shared" si="188"/>
        <v>0</v>
      </c>
    </row>
    <row r="41" spans="1:367" s="28" customFormat="1" ht="21" customHeight="1">
      <c r="A41" s="27" t="s">
        <v>144</v>
      </c>
      <c r="B41" s="67"/>
      <c r="C41" s="68">
        <f t="shared" si="94"/>
        <v>998.40000000000009</v>
      </c>
      <c r="D41" s="68"/>
      <c r="E41" s="68"/>
      <c r="F41" s="68"/>
      <c r="G41" s="69">
        <f t="shared" si="95"/>
        <v>998.40000000000009</v>
      </c>
      <c r="H41" s="73">
        <f>+Bel!A41</f>
        <v>30</v>
      </c>
      <c r="I41" s="74">
        <f>+Ita!A41</f>
        <v>148</v>
      </c>
      <c r="J41" s="74">
        <f>+Pol!A41</f>
        <v>60</v>
      </c>
      <c r="K41" s="74">
        <f>+Rus!A41</f>
        <v>0</v>
      </c>
      <c r="L41" s="74">
        <f>+'Arg&amp;Braz'!A41</f>
        <v>30</v>
      </c>
      <c r="M41" s="74">
        <f>+Mex!A41</f>
        <v>58</v>
      </c>
      <c r="N41" s="71">
        <f>+VIE!A41</f>
        <v>0</v>
      </c>
      <c r="O41" s="71">
        <f>+SIMS!A41</f>
        <v>0</v>
      </c>
      <c r="P41" s="74"/>
      <c r="Q41" s="75">
        <f>+KSC!A41</f>
        <v>14</v>
      </c>
      <c r="R41" s="146">
        <f t="shared" si="96"/>
        <v>2308.8000000000002</v>
      </c>
      <c r="S41" s="147">
        <f t="shared" si="97"/>
        <v>2308.8000000000002</v>
      </c>
      <c r="T41" s="148">
        <f t="shared" si="0"/>
        <v>468</v>
      </c>
      <c r="U41" s="148"/>
      <c r="V41" s="27" t="s">
        <v>144</v>
      </c>
      <c r="W41" s="34">
        <f>+Bel!C41</f>
        <v>187.2</v>
      </c>
      <c r="X41" s="35">
        <f>+Bel!D41</f>
        <v>187.2</v>
      </c>
      <c r="Y41" s="35">
        <f t="shared" si="98"/>
        <v>374.4</v>
      </c>
      <c r="Z41" s="65">
        <f t="shared" si="99"/>
        <v>24</v>
      </c>
      <c r="AA41" s="34">
        <f>+Ita!C41</f>
        <v>140.4</v>
      </c>
      <c r="AB41" s="35">
        <f>+Ita!D41</f>
        <v>140.4</v>
      </c>
      <c r="AC41" s="35">
        <f t="shared" si="100"/>
        <v>280.8</v>
      </c>
      <c r="AD41" s="65">
        <f t="shared" si="101"/>
        <v>18</v>
      </c>
      <c r="AE41" s="52">
        <f>+Pol!C41</f>
        <v>171.6</v>
      </c>
      <c r="AF41" s="53">
        <f>+Pol!D41</f>
        <v>171.6</v>
      </c>
      <c r="AG41" s="35">
        <f t="shared" si="102"/>
        <v>343.2</v>
      </c>
      <c r="AH41" s="65">
        <f t="shared" si="103"/>
        <v>22</v>
      </c>
      <c r="AI41" s="166">
        <f>+Mex!C41</f>
        <v>0</v>
      </c>
      <c r="AJ41" s="167">
        <f>+Mex!D41</f>
        <v>0</v>
      </c>
      <c r="AK41" s="31">
        <f t="shared" si="1"/>
        <v>0</v>
      </c>
      <c r="AL41" s="43">
        <f t="shared" si="2"/>
        <v>0</v>
      </c>
      <c r="AM41" s="279">
        <f>+SIMS!C41</f>
        <v>0</v>
      </c>
      <c r="AN41" s="277">
        <f>+SIMS!D41</f>
        <v>0</v>
      </c>
      <c r="AO41" s="277">
        <f t="shared" si="3"/>
        <v>0</v>
      </c>
      <c r="AP41" s="272">
        <f t="shared" si="104"/>
        <v>0</v>
      </c>
      <c r="AQ41" s="279">
        <f>+KSC!G41</f>
        <v>0</v>
      </c>
      <c r="AR41" s="277">
        <f>+KSC!H41</f>
        <v>0</v>
      </c>
      <c r="AS41" s="277">
        <f t="shared" si="4"/>
        <v>0</v>
      </c>
      <c r="AT41" s="272">
        <f t="shared" si="105"/>
        <v>0</v>
      </c>
      <c r="AU41" s="279">
        <f>+SIMS!G41</f>
        <v>0</v>
      </c>
      <c r="AV41" s="277">
        <f>+SIMS!H41</f>
        <v>0</v>
      </c>
      <c r="AW41" s="277">
        <f t="shared" si="165"/>
        <v>0</v>
      </c>
      <c r="AX41" s="272">
        <f t="shared" si="106"/>
        <v>0</v>
      </c>
      <c r="AY41" s="34">
        <f>+Bel!G41</f>
        <v>0</v>
      </c>
      <c r="AZ41" s="315">
        <f>+Bel!H41</f>
        <v>0</v>
      </c>
      <c r="BA41" s="35">
        <f>+Bel!I41</f>
        <v>0</v>
      </c>
      <c r="BB41" s="35">
        <f t="shared" si="107"/>
        <v>0</v>
      </c>
      <c r="BC41" s="65">
        <f t="shared" si="108"/>
        <v>0</v>
      </c>
      <c r="BD41" s="34">
        <f>+Ita!G41</f>
        <v>280.8</v>
      </c>
      <c r="BE41" s="315">
        <f>+Ita!H41</f>
        <v>280.8</v>
      </c>
      <c r="BF41" s="35">
        <f>+Ita!I41</f>
        <v>280.8</v>
      </c>
      <c r="BG41" s="35">
        <f t="shared" si="5"/>
        <v>842.40000000000009</v>
      </c>
      <c r="BH41" s="65">
        <f t="shared" si="109"/>
        <v>54.000000000000007</v>
      </c>
      <c r="BI41" s="34">
        <f>+Ita!AX41</f>
        <v>0</v>
      </c>
      <c r="BJ41" s="315">
        <f>+Ita!AY41</f>
        <v>0</v>
      </c>
      <c r="BK41" s="35">
        <f>+Ita!AZ41</f>
        <v>0</v>
      </c>
      <c r="BL41" s="35">
        <f t="shared" si="6"/>
        <v>0</v>
      </c>
      <c r="BM41" s="65">
        <f t="shared" si="110"/>
        <v>0</v>
      </c>
      <c r="BN41" s="34">
        <f>+Pol!G41</f>
        <v>0</v>
      </c>
      <c r="BO41" s="315">
        <f>+Pol!H41</f>
        <v>0</v>
      </c>
      <c r="BP41" s="35">
        <f>+Pol!I41</f>
        <v>0</v>
      </c>
      <c r="BQ41" s="35">
        <f t="shared" si="7"/>
        <v>0</v>
      </c>
      <c r="BR41" s="65">
        <f t="shared" si="111"/>
        <v>0</v>
      </c>
      <c r="BS41" s="34">
        <f>+Mex!G41</f>
        <v>0</v>
      </c>
      <c r="BT41" s="315">
        <f>+Mex!H41</f>
        <v>0</v>
      </c>
      <c r="BU41" s="35">
        <f>+Mex!I41</f>
        <v>0</v>
      </c>
      <c r="BV41" s="35">
        <f t="shared" si="112"/>
        <v>0</v>
      </c>
      <c r="BW41" s="65">
        <f t="shared" si="113"/>
        <v>0</v>
      </c>
      <c r="BX41" s="34">
        <f>+VIE!C41</f>
        <v>0</v>
      </c>
      <c r="BY41" s="315">
        <f>+VIE!D41</f>
        <v>0</v>
      </c>
      <c r="BZ41" s="35">
        <f t="shared" si="8"/>
        <v>0</v>
      </c>
      <c r="CA41" s="65">
        <f t="shared" si="114"/>
        <v>0</v>
      </c>
      <c r="CB41" s="34">
        <f>+SIMS!AC41</f>
        <v>0</v>
      </c>
      <c r="CC41" s="322">
        <f>+SIMS!AD41</f>
        <v>0</v>
      </c>
      <c r="CD41" s="238">
        <f>+SIMS!AE41</f>
        <v>0</v>
      </c>
      <c r="CE41" s="35">
        <f t="shared" si="9"/>
        <v>0</v>
      </c>
      <c r="CF41" s="65">
        <f t="shared" si="115"/>
        <v>0</v>
      </c>
      <c r="CG41" s="385">
        <f>+Bel!L41</f>
        <v>31.2</v>
      </c>
      <c r="CH41" s="35">
        <f>+Bel!M41</f>
        <v>31.2</v>
      </c>
      <c r="CI41" s="35">
        <f t="shared" si="10"/>
        <v>62.4</v>
      </c>
      <c r="CJ41" s="65">
        <f t="shared" si="11"/>
        <v>4</v>
      </c>
      <c r="CK41" s="34">
        <f>+Ita!L41</f>
        <v>202.8</v>
      </c>
      <c r="CL41" s="35">
        <f>+Ita!M41</f>
        <v>202.8</v>
      </c>
      <c r="CM41" s="35">
        <f>SUM(CK41:CL41)</f>
        <v>405.6</v>
      </c>
      <c r="CN41" s="65">
        <f t="shared" si="13"/>
        <v>26.000000000000004</v>
      </c>
      <c r="CO41" s="385">
        <f>+Mex!L41</f>
        <v>0</v>
      </c>
      <c r="CP41" s="35">
        <f>+Mex!M41</f>
        <v>0</v>
      </c>
      <c r="CQ41" s="35">
        <f t="shared" si="14"/>
        <v>0</v>
      </c>
      <c r="CR41" s="65">
        <f t="shared" si="15"/>
        <v>0</v>
      </c>
      <c r="CS41" s="326">
        <f>+SIMS!Y41</f>
        <v>0</v>
      </c>
      <c r="CT41" s="33">
        <f>+SIMS!Z41</f>
        <v>0</v>
      </c>
      <c r="CU41" s="35">
        <f t="shared" si="16"/>
        <v>0</v>
      </c>
      <c r="CV41" s="65">
        <f t="shared" si="116"/>
        <v>0</v>
      </c>
      <c r="CW41" s="326">
        <f>+VIE!M41</f>
        <v>0</v>
      </c>
      <c r="CX41" s="33">
        <f>+VIE!N41</f>
        <v>0</v>
      </c>
      <c r="CY41" s="35">
        <f t="shared" si="17"/>
        <v>0</v>
      </c>
      <c r="CZ41" s="43">
        <f t="shared" si="117"/>
        <v>0</v>
      </c>
      <c r="DA41" s="34">
        <f>+Ita!BC41</f>
        <v>78</v>
      </c>
      <c r="DB41" s="35">
        <f t="shared" si="118"/>
        <v>78</v>
      </c>
      <c r="DC41" s="65">
        <f t="shared" si="18"/>
        <v>5</v>
      </c>
      <c r="DD41" s="34">
        <f>+Bel!P41</f>
        <v>31.2</v>
      </c>
      <c r="DE41" s="35">
        <f t="shared" si="119"/>
        <v>31.2</v>
      </c>
      <c r="DF41" s="65">
        <f t="shared" si="19"/>
        <v>2</v>
      </c>
      <c r="DG41" s="34">
        <f>+Ita!P41</f>
        <v>109.2</v>
      </c>
      <c r="DH41" s="35">
        <f t="shared" si="120"/>
        <v>109.2</v>
      </c>
      <c r="DI41" s="65">
        <f t="shared" si="20"/>
        <v>7</v>
      </c>
      <c r="DJ41" s="34">
        <f>+Pol!L41</f>
        <v>0</v>
      </c>
      <c r="DK41" s="35">
        <f t="shared" si="121"/>
        <v>0</v>
      </c>
      <c r="DL41" s="65">
        <f t="shared" si="21"/>
        <v>0</v>
      </c>
      <c r="DM41" s="379">
        <f>+Rus!C41</f>
        <v>0</v>
      </c>
      <c r="DN41" s="365">
        <f t="shared" si="22"/>
        <v>0</v>
      </c>
      <c r="DO41" s="366">
        <f t="shared" si="23"/>
        <v>0</v>
      </c>
      <c r="DP41" s="34">
        <f>+Bel!S41</f>
        <v>0</v>
      </c>
      <c r="DQ41" s="35">
        <f>+Bel!T41</f>
        <v>0</v>
      </c>
      <c r="DR41" s="35">
        <f>+Bel!U41</f>
        <v>0</v>
      </c>
      <c r="DS41" s="35">
        <f>+Bel!V41</f>
        <v>0</v>
      </c>
      <c r="DT41" s="35">
        <f t="shared" si="24"/>
        <v>0</v>
      </c>
      <c r="DU41" s="65">
        <f t="shared" si="25"/>
        <v>0</v>
      </c>
      <c r="DV41" s="34">
        <f>+Ita!S41</f>
        <v>15.6</v>
      </c>
      <c r="DW41" s="35">
        <f>+Ita!T41</f>
        <v>15.6</v>
      </c>
      <c r="DX41" s="35">
        <f>+Ita!U41</f>
        <v>15.6</v>
      </c>
      <c r="DY41" s="35">
        <f>+Ita!V41</f>
        <v>15.6</v>
      </c>
      <c r="DZ41" s="35">
        <f t="shared" si="26"/>
        <v>62.4</v>
      </c>
      <c r="EA41" s="65">
        <f t="shared" si="27"/>
        <v>4</v>
      </c>
      <c r="EB41" s="34">
        <f>+Pol!O41</f>
        <v>78</v>
      </c>
      <c r="EC41" s="35">
        <f>+Pol!P41</f>
        <v>78</v>
      </c>
      <c r="ED41" s="35">
        <f>+Pol!Q41</f>
        <v>78</v>
      </c>
      <c r="EE41" s="35">
        <f>+Pol!R41</f>
        <v>78</v>
      </c>
      <c r="EF41" s="35">
        <f t="shared" si="28"/>
        <v>312</v>
      </c>
      <c r="EG41" s="65">
        <f t="shared" si="29"/>
        <v>20</v>
      </c>
      <c r="EH41" s="34">
        <f>+Rus!J41</f>
        <v>0</v>
      </c>
      <c r="EI41" s="35">
        <f>+Rus!K41</f>
        <v>0</v>
      </c>
      <c r="EJ41" s="35">
        <f>+Rus!L41</f>
        <v>0</v>
      </c>
      <c r="EK41" s="35">
        <f>+Rus!M41</f>
        <v>0</v>
      </c>
      <c r="EL41" s="35">
        <f t="shared" si="122"/>
        <v>0</v>
      </c>
      <c r="EM41" s="65">
        <f t="shared" si="30"/>
        <v>0</v>
      </c>
      <c r="EN41" s="34">
        <f>+Mex!AE41</f>
        <v>15.6</v>
      </c>
      <c r="EO41" s="35">
        <f>+Mex!AF41</f>
        <v>15.6</v>
      </c>
      <c r="EP41" s="35">
        <f>+Mex!AG41</f>
        <v>15.6</v>
      </c>
      <c r="EQ41" s="35">
        <f>+Mex!AH41</f>
        <v>15.6</v>
      </c>
      <c r="ER41" s="35">
        <f t="shared" si="123"/>
        <v>62.4</v>
      </c>
      <c r="ES41" s="65">
        <f t="shared" si="31"/>
        <v>4</v>
      </c>
      <c r="ET41" s="32">
        <f>+VIE!G41</f>
        <v>0</v>
      </c>
      <c r="EU41" s="33">
        <f>+VIE!H41</f>
        <v>0</v>
      </c>
      <c r="EV41" s="33">
        <f>+VIE!I41</f>
        <v>0</v>
      </c>
      <c r="EW41" s="33">
        <f>+VIE!J41</f>
        <v>0</v>
      </c>
      <c r="EX41" s="35">
        <f t="shared" si="32"/>
        <v>0</v>
      </c>
      <c r="EY41" s="65">
        <f t="shared" si="124"/>
        <v>0</v>
      </c>
      <c r="EZ41" s="385">
        <f>+Bel!Y41</f>
        <v>0</v>
      </c>
      <c r="FA41" s="35">
        <f>+Bel!Z41</f>
        <v>0</v>
      </c>
      <c r="FB41" s="35">
        <f t="shared" si="33"/>
        <v>0</v>
      </c>
      <c r="FC41" s="65">
        <f t="shared" si="34"/>
        <v>0</v>
      </c>
      <c r="FD41" s="385">
        <f>+Ita!Y41</f>
        <v>0</v>
      </c>
      <c r="FE41" s="35">
        <f>+Ita!Z41</f>
        <v>0</v>
      </c>
      <c r="FF41" s="35">
        <f t="shared" si="35"/>
        <v>0</v>
      </c>
      <c r="FG41" s="65">
        <f t="shared" si="36"/>
        <v>0</v>
      </c>
      <c r="FH41" s="385">
        <f>+Pol!U41</f>
        <v>140.4</v>
      </c>
      <c r="FI41" s="35">
        <f>+Pol!V41</f>
        <v>140.4</v>
      </c>
      <c r="FJ41" s="35">
        <f t="shared" si="37"/>
        <v>280.8</v>
      </c>
      <c r="FK41" s="65">
        <f t="shared" si="38"/>
        <v>18</v>
      </c>
      <c r="FL41" s="385">
        <f>+Rus!F41</f>
        <v>0</v>
      </c>
      <c r="FM41" s="35">
        <f>+Rus!G41</f>
        <v>0</v>
      </c>
      <c r="FN41" s="35">
        <f t="shared" si="39"/>
        <v>0</v>
      </c>
      <c r="FO41" s="65">
        <f t="shared" si="40"/>
        <v>0</v>
      </c>
      <c r="FP41" s="326">
        <f>+SIMS!O41</f>
        <v>0</v>
      </c>
      <c r="FQ41" s="33">
        <f>+SIMS!P41</f>
        <v>0</v>
      </c>
      <c r="FR41" s="35">
        <f t="shared" si="181"/>
        <v>0</v>
      </c>
      <c r="FS41" s="65">
        <f t="shared" si="125"/>
        <v>0</v>
      </c>
      <c r="FT41" s="34">
        <f>+Bel!AC41</f>
        <v>0</v>
      </c>
      <c r="FU41" s="35">
        <f>+Bel!AD41</f>
        <v>0</v>
      </c>
      <c r="FV41" s="35">
        <f>+Bel!AE41</f>
        <v>0</v>
      </c>
      <c r="FW41" s="35">
        <f>+Bel!AF41</f>
        <v>0</v>
      </c>
      <c r="FX41" s="35">
        <f t="shared" si="42"/>
        <v>0</v>
      </c>
      <c r="FY41" s="65">
        <f t="shared" si="176"/>
        <v>0</v>
      </c>
      <c r="FZ41" s="34">
        <f>+Ita!AC41</f>
        <v>109.19999999999999</v>
      </c>
      <c r="GA41" s="35">
        <f>+Ita!AD41</f>
        <v>109.19999999999999</v>
      </c>
      <c r="GB41" s="35">
        <f>+Ita!AE41</f>
        <v>109.19999999999999</v>
      </c>
      <c r="GC41" s="35">
        <f>+Ita!AF41</f>
        <v>109.19999999999999</v>
      </c>
      <c r="GD41" s="35">
        <f t="shared" si="44"/>
        <v>436.79999999999995</v>
      </c>
      <c r="GE41" s="65">
        <f t="shared" si="177"/>
        <v>27.999999999999996</v>
      </c>
      <c r="GF41" s="34">
        <f>+Pol!Y41</f>
        <v>0</v>
      </c>
      <c r="GG41" s="35">
        <f>+Pol!Z41</f>
        <v>0</v>
      </c>
      <c r="GH41" s="35">
        <f>+Pol!AA41</f>
        <v>0</v>
      </c>
      <c r="GI41" s="35">
        <f>+Pol!AB41</f>
        <v>0</v>
      </c>
      <c r="GJ41" s="35">
        <f t="shared" si="46"/>
        <v>0</v>
      </c>
      <c r="GK41" s="65">
        <f t="shared" si="178"/>
        <v>0</v>
      </c>
      <c r="GL41" s="34">
        <f>+SIMS!S41</f>
        <v>0</v>
      </c>
      <c r="GM41" s="35">
        <f>+SIMS!T41</f>
        <v>0</v>
      </c>
      <c r="GN41" s="35">
        <f>+SIMS!U41</f>
        <v>0</v>
      </c>
      <c r="GO41" s="35">
        <f>+SIMS!V41</f>
        <v>0</v>
      </c>
      <c r="GP41" s="35">
        <f t="shared" si="48"/>
        <v>0</v>
      </c>
      <c r="GQ41" s="65">
        <f t="shared" si="126"/>
        <v>0</v>
      </c>
      <c r="GR41" s="273">
        <f>+KSC!C41</f>
        <v>336</v>
      </c>
      <c r="GS41" s="277">
        <f>+KSC!D41</f>
        <v>364</v>
      </c>
      <c r="GT41" s="277">
        <f t="shared" si="49"/>
        <v>700</v>
      </c>
      <c r="GU41" s="272">
        <f t="shared" si="127"/>
        <v>14</v>
      </c>
      <c r="GV41" s="34">
        <f>+Bel!AI41</f>
        <v>0</v>
      </c>
      <c r="GW41" s="35">
        <f t="shared" si="189"/>
        <v>0</v>
      </c>
      <c r="GX41" s="65">
        <f>GW41/7.8/2</f>
        <v>0</v>
      </c>
      <c r="GY41" s="34">
        <f>+Ita!AI41</f>
        <v>0</v>
      </c>
      <c r="GZ41" s="35">
        <f t="shared" si="179"/>
        <v>0</v>
      </c>
      <c r="HA41" s="65">
        <f t="shared" si="51"/>
        <v>0</v>
      </c>
      <c r="HB41" s="34">
        <f>+Ita!BF41</f>
        <v>0</v>
      </c>
      <c r="HC41" s="35">
        <f t="shared" si="180"/>
        <v>0</v>
      </c>
      <c r="HD41" s="65">
        <f t="shared" si="52"/>
        <v>0</v>
      </c>
      <c r="HE41" s="34">
        <f>+Pol!AE41</f>
        <v>0</v>
      </c>
      <c r="HF41" s="35">
        <f t="shared" si="168"/>
        <v>0</v>
      </c>
      <c r="HG41" s="65">
        <f t="shared" si="53"/>
        <v>0</v>
      </c>
      <c r="HH41" s="34">
        <f>+Mex!P41</f>
        <v>0</v>
      </c>
      <c r="HI41" s="35">
        <f t="shared" si="169"/>
        <v>0</v>
      </c>
      <c r="HJ41" s="65">
        <f t="shared" si="54"/>
        <v>0</v>
      </c>
      <c r="HK41" s="411">
        <f>+SIMS!K41</f>
        <v>0</v>
      </c>
      <c r="HL41" s="409">
        <f>+SIMS!L41</f>
        <v>0</v>
      </c>
      <c r="HM41" s="409">
        <f t="shared" si="166"/>
        <v>0</v>
      </c>
      <c r="HN41" s="410">
        <f t="shared" si="133"/>
        <v>0</v>
      </c>
      <c r="HO41" s="475">
        <f>+Bel!AL41</f>
        <v>0</v>
      </c>
      <c r="HP41" s="476">
        <f>+Bel!AM41</f>
        <v>0</v>
      </c>
      <c r="HQ41" s="476">
        <f t="shared" si="134"/>
        <v>0</v>
      </c>
      <c r="HR41" s="477">
        <f t="shared" si="55"/>
        <v>0</v>
      </c>
      <c r="HS41" s="475">
        <f>+Ita!AL41</f>
        <v>15.6</v>
      </c>
      <c r="HT41" s="476">
        <f>+Ita!AM41</f>
        <v>15.6</v>
      </c>
      <c r="HU41" s="476">
        <f t="shared" si="56"/>
        <v>31.2</v>
      </c>
      <c r="HV41" s="477">
        <f t="shared" si="57"/>
        <v>2</v>
      </c>
      <c r="HW41" s="34">
        <f>+Mex!S41</f>
        <v>140.4</v>
      </c>
      <c r="HX41" s="35">
        <f>+Mex!T41</f>
        <v>140.4</v>
      </c>
      <c r="HY41" s="35">
        <f t="shared" si="58"/>
        <v>280.8</v>
      </c>
      <c r="HZ41" s="65">
        <f t="shared" si="59"/>
        <v>18</v>
      </c>
      <c r="IA41" s="478">
        <f>+'Arg&amp;Braz'!C41</f>
        <v>0</v>
      </c>
      <c r="IB41" s="498">
        <f>+'Arg&amp;Braz'!D41</f>
        <v>0</v>
      </c>
      <c r="IC41" s="476">
        <f t="shared" si="60"/>
        <v>0</v>
      </c>
      <c r="ID41" s="477">
        <f t="shared" si="61"/>
        <v>0</v>
      </c>
      <c r="IE41" s="475">
        <f>+'Arg&amp;Braz'!Y41</f>
        <v>78</v>
      </c>
      <c r="IF41" s="476">
        <f>+'Arg&amp;Braz'!Z41</f>
        <v>78</v>
      </c>
      <c r="IG41" s="476">
        <f t="shared" si="62"/>
        <v>156</v>
      </c>
      <c r="IH41" s="477">
        <f t="shared" si="63"/>
        <v>10</v>
      </c>
      <c r="II41" s="475">
        <f>+Bel!AP41</f>
        <v>0</v>
      </c>
      <c r="IJ41" s="476">
        <f>+Bel!AQ41</f>
        <v>0</v>
      </c>
      <c r="IK41" s="476">
        <f t="shared" si="64"/>
        <v>0</v>
      </c>
      <c r="IL41" s="477">
        <f t="shared" si="65"/>
        <v>0</v>
      </c>
      <c r="IM41" s="475">
        <f>+Ita!AP41</f>
        <v>15.6</v>
      </c>
      <c r="IN41" s="476">
        <f>+Ita!AQ41</f>
        <v>15.6</v>
      </c>
      <c r="IO41" s="476">
        <f t="shared" si="66"/>
        <v>31.2</v>
      </c>
      <c r="IP41" s="477">
        <f t="shared" si="67"/>
        <v>2</v>
      </c>
      <c r="IQ41" s="34">
        <f>+Mex!W41</f>
        <v>140.4</v>
      </c>
      <c r="IR41" s="35">
        <f>+Mex!X41</f>
        <v>140.4</v>
      </c>
      <c r="IS41" s="35">
        <f t="shared" si="68"/>
        <v>280.8</v>
      </c>
      <c r="IT41" s="65">
        <f t="shared" si="69"/>
        <v>18</v>
      </c>
      <c r="IU41" s="478">
        <f>+'Arg&amp;Braz'!G41</f>
        <v>0</v>
      </c>
      <c r="IV41" s="479">
        <f>+'Arg&amp;Braz'!H41</f>
        <v>0</v>
      </c>
      <c r="IW41" s="476">
        <f t="shared" si="70"/>
        <v>0</v>
      </c>
      <c r="IX41" s="477">
        <f t="shared" si="71"/>
        <v>0</v>
      </c>
      <c r="IY41" s="475">
        <f>+'Arg&amp;Braz'!AC41</f>
        <v>78</v>
      </c>
      <c r="IZ41" s="476">
        <f>+'Arg&amp;Braz'!AD41</f>
        <v>78</v>
      </c>
      <c r="JA41" s="476">
        <f t="shared" si="72"/>
        <v>156</v>
      </c>
      <c r="JB41" s="477">
        <f t="shared" si="163"/>
        <v>10</v>
      </c>
      <c r="JC41" s="475">
        <f>+Bel!AT41</f>
        <v>0</v>
      </c>
      <c r="JD41" s="476">
        <f>+Bel!AU41</f>
        <v>0</v>
      </c>
      <c r="JE41" s="476">
        <f t="shared" si="73"/>
        <v>0</v>
      </c>
      <c r="JF41" s="477">
        <f t="shared" si="74"/>
        <v>0</v>
      </c>
      <c r="JG41" s="475">
        <f>+Ita!AT41</f>
        <v>15.6</v>
      </c>
      <c r="JH41" s="476">
        <f>+Ita!AU41</f>
        <v>15.6</v>
      </c>
      <c r="JI41" s="476">
        <f t="shared" si="75"/>
        <v>31.2</v>
      </c>
      <c r="JJ41" s="477">
        <f t="shared" si="76"/>
        <v>2</v>
      </c>
      <c r="JK41" s="34">
        <f>+Mex!AA41</f>
        <v>140.4</v>
      </c>
      <c r="JL41" s="35">
        <f>+Mex!AB41</f>
        <v>140.4</v>
      </c>
      <c r="JM41" s="35">
        <f t="shared" si="77"/>
        <v>280.8</v>
      </c>
      <c r="JN41" s="65">
        <f t="shared" si="78"/>
        <v>18</v>
      </c>
      <c r="JO41" s="478">
        <f>+'Arg&amp;Braz'!K41</f>
        <v>0</v>
      </c>
      <c r="JP41" s="479">
        <f>+'Arg&amp;Braz'!L41</f>
        <v>0</v>
      </c>
      <c r="JQ41" s="476">
        <f t="shared" si="79"/>
        <v>0</v>
      </c>
      <c r="JR41" s="477">
        <f t="shared" si="80"/>
        <v>0</v>
      </c>
      <c r="JS41" s="475">
        <f>+'Arg&amp;Braz'!AG41</f>
        <v>78</v>
      </c>
      <c r="JT41" s="476">
        <f>+'Arg&amp;Braz'!AH41</f>
        <v>78</v>
      </c>
      <c r="JU41" s="476">
        <f t="shared" si="81"/>
        <v>156</v>
      </c>
      <c r="JV41" s="477">
        <f t="shared" si="164"/>
        <v>10</v>
      </c>
      <c r="JW41" s="279">
        <f>+KSC!K41</f>
        <v>0</v>
      </c>
      <c r="JX41" s="277">
        <f>+KSC!L41</f>
        <v>0</v>
      </c>
      <c r="JY41" s="277">
        <f t="shared" si="82"/>
        <v>0</v>
      </c>
      <c r="JZ41" s="272">
        <f t="shared" si="135"/>
        <v>0</v>
      </c>
      <c r="KA41" s="34">
        <f>+Rus!P41</f>
        <v>0</v>
      </c>
      <c r="KB41" s="315">
        <f>+Rus!Q41</f>
        <v>0</v>
      </c>
      <c r="KC41" s="35">
        <f>+Rus!R41</f>
        <v>0</v>
      </c>
      <c r="KD41" s="35">
        <f t="shared" si="83"/>
        <v>0</v>
      </c>
      <c r="KE41" s="65">
        <f t="shared" si="84"/>
        <v>0</v>
      </c>
      <c r="KF41" s="34">
        <f>+Bel!AX41</f>
        <v>0</v>
      </c>
      <c r="KG41" s="35">
        <f t="shared" si="170"/>
        <v>0</v>
      </c>
      <c r="KH41" s="65">
        <f>KG41/7.8/2</f>
        <v>0</v>
      </c>
      <c r="KI41" s="34">
        <f>+Ita!BI41</f>
        <v>0</v>
      </c>
      <c r="KJ41" s="35">
        <f t="shared" si="171"/>
        <v>0</v>
      </c>
      <c r="KK41" s="65">
        <f>KJ41/7.8/2</f>
        <v>0</v>
      </c>
      <c r="KL41" s="34">
        <f>+Pol!AH41</f>
        <v>0</v>
      </c>
      <c r="KM41" s="35">
        <f t="shared" si="172"/>
        <v>0</v>
      </c>
      <c r="KN41" s="65">
        <f>KM41/7.8/2</f>
        <v>0</v>
      </c>
      <c r="KO41" s="34">
        <f>+Mex!AK41</f>
        <v>0</v>
      </c>
      <c r="KP41" s="35">
        <f t="shared" si="173"/>
        <v>0</v>
      </c>
      <c r="KQ41" s="65">
        <f>KP41/7.8/2</f>
        <v>0</v>
      </c>
      <c r="KR41" s="34">
        <f>+'Arg&amp;Braz'!AK41</f>
        <v>0</v>
      </c>
      <c r="KS41" s="35">
        <f t="shared" si="174"/>
        <v>0</v>
      </c>
      <c r="KT41" s="65">
        <f>KS41/7.8/2</f>
        <v>0</v>
      </c>
      <c r="KU41" s="34">
        <f>+Ita!BL41</f>
        <v>0</v>
      </c>
      <c r="KV41" s="315">
        <f>+Ita!BM41</f>
        <v>0</v>
      </c>
      <c r="KW41" s="35">
        <f>+Ita!BN41</f>
        <v>0</v>
      </c>
      <c r="KX41" s="35">
        <f t="shared" si="191"/>
        <v>0</v>
      </c>
      <c r="KY41" s="65">
        <f t="shared" si="142"/>
        <v>0</v>
      </c>
      <c r="KZ41" s="34">
        <f>+Mex!AN41</f>
        <v>0</v>
      </c>
      <c r="LA41" s="315">
        <f>+Mex!AO41</f>
        <v>0</v>
      </c>
      <c r="LB41" s="35">
        <f>+Mex!AP41</f>
        <v>0</v>
      </c>
      <c r="LC41" s="35">
        <f t="shared" si="192"/>
        <v>0</v>
      </c>
      <c r="LD41" s="65">
        <f t="shared" si="144"/>
        <v>0</v>
      </c>
      <c r="LE41" s="34">
        <f>+'Arg&amp;Braz'!O41</f>
        <v>0</v>
      </c>
      <c r="LF41" s="315">
        <f>+'Arg&amp;Braz'!P41</f>
        <v>0</v>
      </c>
      <c r="LG41" s="35">
        <f>+'Arg&amp;Braz'!Q41</f>
        <v>0</v>
      </c>
      <c r="LH41" s="35">
        <f t="shared" si="193"/>
        <v>0</v>
      </c>
      <c r="LI41" s="65">
        <f t="shared" si="146"/>
        <v>0</v>
      </c>
      <c r="LJ41" s="34">
        <f>+'Arg&amp;Braz'!AN41</f>
        <v>0</v>
      </c>
      <c r="LK41" s="315">
        <f>+'Arg&amp;Braz'!AO41</f>
        <v>0</v>
      </c>
      <c r="LL41" s="35">
        <f>+'Arg&amp;Braz'!AP41</f>
        <v>0</v>
      </c>
      <c r="LM41" s="35">
        <f t="shared" si="147"/>
        <v>0</v>
      </c>
      <c r="LN41" s="65">
        <f t="shared" si="148"/>
        <v>0</v>
      </c>
      <c r="LO41" s="34">
        <f>+Bel!BA41</f>
        <v>0</v>
      </c>
      <c r="LP41" s="315">
        <f>+Bel!BB41</f>
        <v>0</v>
      </c>
      <c r="LQ41" s="35">
        <f>+Bel!BC41</f>
        <v>0</v>
      </c>
      <c r="LR41" s="35">
        <f t="shared" si="149"/>
        <v>0</v>
      </c>
      <c r="LS41" s="65">
        <f t="shared" si="190"/>
        <v>0</v>
      </c>
      <c r="LT41" s="34">
        <f>+Ita!BQ41</f>
        <v>0</v>
      </c>
      <c r="LU41" s="315">
        <f>+Ita!BR41</f>
        <v>0</v>
      </c>
      <c r="LV41" s="35">
        <f>+Ita!BS41</f>
        <v>0</v>
      </c>
      <c r="LW41" s="35">
        <f t="shared" si="194"/>
        <v>0</v>
      </c>
      <c r="LX41" s="65">
        <f t="shared" si="152"/>
        <v>0</v>
      </c>
      <c r="LY41" s="34">
        <f>+Ita!BV41</f>
        <v>0</v>
      </c>
      <c r="LZ41" s="315">
        <f>+Ita!BW41</f>
        <v>0</v>
      </c>
      <c r="MA41" s="35">
        <f>+Ita!BX41</f>
        <v>0</v>
      </c>
      <c r="MB41" s="35">
        <f t="shared" si="195"/>
        <v>0</v>
      </c>
      <c r="MC41" s="65">
        <f t="shared" si="154"/>
        <v>0</v>
      </c>
      <c r="MD41" s="34">
        <f>+Pol!AK41</f>
        <v>0</v>
      </c>
      <c r="ME41" s="315">
        <f>+Pol!AL41</f>
        <v>0</v>
      </c>
      <c r="MF41" s="35">
        <f>+Pol!AM41</f>
        <v>0</v>
      </c>
      <c r="MG41" s="35">
        <f t="shared" si="196"/>
        <v>0</v>
      </c>
      <c r="MH41" s="65">
        <f t="shared" si="156"/>
        <v>0</v>
      </c>
      <c r="MI41" s="34">
        <f>+Rus!U41</f>
        <v>0</v>
      </c>
      <c r="MJ41" s="315">
        <f>+Rus!V41</f>
        <v>0</v>
      </c>
      <c r="MK41" s="35">
        <f>+Rus!W41</f>
        <v>0</v>
      </c>
      <c r="ML41" s="35">
        <f t="shared" si="90"/>
        <v>0</v>
      </c>
      <c r="MM41" s="65">
        <f t="shared" si="91"/>
        <v>0</v>
      </c>
      <c r="MN41" s="34">
        <f>+Mex!AS41</f>
        <v>0</v>
      </c>
      <c r="MO41" s="315">
        <f>+Mex!AT41</f>
        <v>0</v>
      </c>
      <c r="MP41" s="35">
        <f>+Mex!AU41</f>
        <v>0</v>
      </c>
      <c r="MQ41" s="35">
        <f t="shared" si="197"/>
        <v>0</v>
      </c>
      <c r="MR41" s="65">
        <f t="shared" si="158"/>
        <v>0</v>
      </c>
      <c r="MS41" s="34">
        <f>+'Arg&amp;Braz'!T41</f>
        <v>0</v>
      </c>
      <c r="MT41" s="315">
        <f>+'Arg&amp;Braz'!U41</f>
        <v>0</v>
      </c>
      <c r="MU41" s="35">
        <f>+'Arg&amp;Braz'!V41</f>
        <v>0</v>
      </c>
      <c r="MV41" s="35">
        <f t="shared" si="159"/>
        <v>0</v>
      </c>
      <c r="MW41" s="65">
        <f t="shared" si="160"/>
        <v>0</v>
      </c>
      <c r="MX41" s="34">
        <f>Bel!BF41</f>
        <v>0</v>
      </c>
      <c r="MY41" s="35">
        <f t="shared" si="161"/>
        <v>0</v>
      </c>
      <c r="MZ41" s="65">
        <f t="shared" si="92"/>
        <v>0</v>
      </c>
      <c r="NA41" s="34">
        <f>Ita!CA41</f>
        <v>0</v>
      </c>
      <c r="NB41" s="35">
        <f t="shared" si="198"/>
        <v>0</v>
      </c>
      <c r="NC41" s="65">
        <f>NB41/7.8/2</f>
        <v>0</v>
      </c>
    </row>
    <row r="42" spans="1:367" s="28" customFormat="1" ht="21" customHeight="1">
      <c r="A42" s="27" t="s">
        <v>145</v>
      </c>
      <c r="B42" s="67"/>
      <c r="C42" s="68">
        <f t="shared" si="94"/>
        <v>0</v>
      </c>
      <c r="D42" s="68"/>
      <c r="E42" s="68"/>
      <c r="F42" s="68"/>
      <c r="G42" s="69">
        <f t="shared" si="95"/>
        <v>0</v>
      </c>
      <c r="H42" s="73">
        <f>+Bel!A42</f>
        <v>0</v>
      </c>
      <c r="I42" s="74">
        <f>+Ita!A42</f>
        <v>0</v>
      </c>
      <c r="J42" s="74">
        <f>+Pol!A42</f>
        <v>28</v>
      </c>
      <c r="K42" s="74">
        <f>+Rus!A42</f>
        <v>0</v>
      </c>
      <c r="L42" s="74">
        <f>+'Arg&amp;Braz'!A42</f>
        <v>60</v>
      </c>
      <c r="M42" s="74">
        <f>+Mex!A42</f>
        <v>0</v>
      </c>
      <c r="N42" s="71">
        <f>+VIE!A42</f>
        <v>0</v>
      </c>
      <c r="O42" s="71">
        <f>+SIMS!A42</f>
        <v>0</v>
      </c>
      <c r="P42" s="74"/>
      <c r="Q42" s="75">
        <f>+KSC!A42</f>
        <v>13</v>
      </c>
      <c r="R42" s="146">
        <f t="shared" si="96"/>
        <v>717.6</v>
      </c>
      <c r="S42" s="147">
        <f t="shared" si="97"/>
        <v>187.2</v>
      </c>
      <c r="T42" s="148">
        <f t="shared" si="0"/>
        <v>468</v>
      </c>
      <c r="U42" s="148"/>
      <c r="V42" s="27" t="s">
        <v>145</v>
      </c>
      <c r="W42" s="34">
        <f>+Bel!C42</f>
        <v>0</v>
      </c>
      <c r="X42" s="35">
        <f>+Bel!D42</f>
        <v>0</v>
      </c>
      <c r="Y42" s="35">
        <f t="shared" ref="Y42:Y47" si="199">SUM(W42:X42)</f>
        <v>0</v>
      </c>
      <c r="Z42" s="65">
        <f t="shared" si="99"/>
        <v>0</v>
      </c>
      <c r="AA42" s="34">
        <f>+Ita!C42</f>
        <v>0</v>
      </c>
      <c r="AB42" s="35">
        <f>+Ita!D42</f>
        <v>0</v>
      </c>
      <c r="AC42" s="35">
        <f t="shared" si="100"/>
        <v>0</v>
      </c>
      <c r="AD42" s="65">
        <f t="shared" si="101"/>
        <v>0</v>
      </c>
      <c r="AE42" s="52">
        <f>+Pol!C42</f>
        <v>0</v>
      </c>
      <c r="AF42" s="53">
        <f>+Pol!D42</f>
        <v>0</v>
      </c>
      <c r="AG42" s="35">
        <f t="shared" si="102"/>
        <v>0</v>
      </c>
      <c r="AH42" s="65">
        <f t="shared" si="103"/>
        <v>0</v>
      </c>
      <c r="AI42" s="166">
        <f>+Mex!C42</f>
        <v>0</v>
      </c>
      <c r="AJ42" s="167">
        <f>+Mex!D42</f>
        <v>0</v>
      </c>
      <c r="AK42" s="31">
        <f t="shared" si="1"/>
        <v>0</v>
      </c>
      <c r="AL42" s="43">
        <f t="shared" si="2"/>
        <v>0</v>
      </c>
      <c r="AM42" s="279">
        <f>+SIMS!C42</f>
        <v>0</v>
      </c>
      <c r="AN42" s="277">
        <f>+SIMS!D42</f>
        <v>0</v>
      </c>
      <c r="AO42" s="277">
        <f t="shared" si="3"/>
        <v>0</v>
      </c>
      <c r="AP42" s="272">
        <f t="shared" si="104"/>
        <v>0</v>
      </c>
      <c r="AQ42" s="279">
        <f>+KSC!G42</f>
        <v>0</v>
      </c>
      <c r="AR42" s="277">
        <f>+KSC!H42</f>
        <v>0</v>
      </c>
      <c r="AS42" s="277">
        <f t="shared" si="4"/>
        <v>0</v>
      </c>
      <c r="AT42" s="272">
        <f t="shared" si="105"/>
        <v>0</v>
      </c>
      <c r="AU42" s="279">
        <f>+SIMS!G42</f>
        <v>0</v>
      </c>
      <c r="AV42" s="277">
        <f>+SIMS!H42</f>
        <v>0</v>
      </c>
      <c r="AW42" s="277">
        <f t="shared" si="165"/>
        <v>0</v>
      </c>
      <c r="AX42" s="272">
        <f t="shared" si="106"/>
        <v>0</v>
      </c>
      <c r="AY42" s="34">
        <f>+Bel!G42</f>
        <v>0</v>
      </c>
      <c r="AZ42" s="315">
        <f>+Bel!H42</f>
        <v>0</v>
      </c>
      <c r="BA42" s="35">
        <f>+Bel!I42</f>
        <v>0</v>
      </c>
      <c r="BB42" s="35">
        <f t="shared" si="107"/>
        <v>0</v>
      </c>
      <c r="BC42" s="65">
        <f t="shared" si="108"/>
        <v>0</v>
      </c>
      <c r="BD42" s="34">
        <f>+Ita!G42</f>
        <v>0</v>
      </c>
      <c r="BE42" s="315">
        <f>+Ita!H42</f>
        <v>0</v>
      </c>
      <c r="BF42" s="35">
        <f>+Ita!I42</f>
        <v>0</v>
      </c>
      <c r="BG42" s="35">
        <f t="shared" si="5"/>
        <v>0</v>
      </c>
      <c r="BH42" s="65">
        <f t="shared" si="109"/>
        <v>0</v>
      </c>
      <c r="BI42" s="34">
        <f>+Ita!AX42</f>
        <v>0</v>
      </c>
      <c r="BJ42" s="315">
        <f>+Ita!AY42</f>
        <v>0</v>
      </c>
      <c r="BK42" s="35">
        <f>+Ita!AZ42</f>
        <v>0</v>
      </c>
      <c r="BL42" s="35">
        <f t="shared" si="6"/>
        <v>0</v>
      </c>
      <c r="BM42" s="65">
        <f t="shared" si="110"/>
        <v>0</v>
      </c>
      <c r="BN42" s="34">
        <f>+Pol!G42</f>
        <v>62.4</v>
      </c>
      <c r="BO42" s="315">
        <f>+Pol!H42</f>
        <v>62.4</v>
      </c>
      <c r="BP42" s="35">
        <f>+Pol!I42</f>
        <v>62.4</v>
      </c>
      <c r="BQ42" s="35">
        <f t="shared" si="7"/>
        <v>187.2</v>
      </c>
      <c r="BR42" s="65">
        <f t="shared" si="111"/>
        <v>12</v>
      </c>
      <c r="BS42" s="34">
        <f>+Mex!G42</f>
        <v>0</v>
      </c>
      <c r="BT42" s="315">
        <f>+Mex!H42</f>
        <v>0</v>
      </c>
      <c r="BU42" s="35">
        <f>+Mex!I42</f>
        <v>0</v>
      </c>
      <c r="BV42" s="35">
        <f t="shared" si="112"/>
        <v>0</v>
      </c>
      <c r="BW42" s="65">
        <f t="shared" si="113"/>
        <v>0</v>
      </c>
      <c r="BX42" s="34">
        <f>+VIE!C42</f>
        <v>0</v>
      </c>
      <c r="BY42" s="315">
        <f>+VIE!D42</f>
        <v>0</v>
      </c>
      <c r="BZ42" s="35">
        <f t="shared" si="8"/>
        <v>0</v>
      </c>
      <c r="CA42" s="65">
        <f t="shared" si="114"/>
        <v>0</v>
      </c>
      <c r="CB42" s="34">
        <f>+SIMS!AC42</f>
        <v>0</v>
      </c>
      <c r="CC42" s="315">
        <f>+SIMS!AD42</f>
        <v>0</v>
      </c>
      <c r="CD42" s="35">
        <f>+SIMS!AE42</f>
        <v>0</v>
      </c>
      <c r="CE42" s="35">
        <f t="shared" si="9"/>
        <v>0</v>
      </c>
      <c r="CF42" s="65">
        <f t="shared" si="115"/>
        <v>0</v>
      </c>
      <c r="CG42" s="34">
        <f>+Bel!L42</f>
        <v>0</v>
      </c>
      <c r="CH42" s="35">
        <f>+Bel!M42</f>
        <v>0</v>
      </c>
      <c r="CI42" s="35">
        <f t="shared" si="10"/>
        <v>0</v>
      </c>
      <c r="CJ42" s="65">
        <f t="shared" si="11"/>
        <v>0</v>
      </c>
      <c r="CK42" s="34">
        <f>+Ita!L42</f>
        <v>0</v>
      </c>
      <c r="CL42" s="35">
        <f>+Ita!M42</f>
        <v>0</v>
      </c>
      <c r="CM42" s="35">
        <f>SUM(CK42:CL42)</f>
        <v>0</v>
      </c>
      <c r="CN42" s="65">
        <f t="shared" si="13"/>
        <v>0</v>
      </c>
      <c r="CO42" s="385">
        <f>+Mex!L42</f>
        <v>0</v>
      </c>
      <c r="CP42" s="35">
        <f>+Mex!M42</f>
        <v>0</v>
      </c>
      <c r="CQ42" s="35">
        <f t="shared" si="14"/>
        <v>0</v>
      </c>
      <c r="CR42" s="65">
        <f t="shared" si="15"/>
        <v>0</v>
      </c>
      <c r="CS42" s="234">
        <f>+SIMS!Y42</f>
        <v>0</v>
      </c>
      <c r="CT42" s="31">
        <f>+SIMS!Z42</f>
        <v>0</v>
      </c>
      <c r="CU42" s="35">
        <f t="shared" si="16"/>
        <v>0</v>
      </c>
      <c r="CV42" s="65">
        <f t="shared" si="116"/>
        <v>0</v>
      </c>
      <c r="CW42" s="234">
        <f>+VIE!M42</f>
        <v>0</v>
      </c>
      <c r="CX42" s="31">
        <f>+VIE!N42</f>
        <v>0</v>
      </c>
      <c r="CY42" s="35">
        <f t="shared" si="17"/>
        <v>0</v>
      </c>
      <c r="CZ42" s="43">
        <f t="shared" si="117"/>
        <v>0</v>
      </c>
      <c r="DA42" s="34">
        <f>+Ita!BC42</f>
        <v>0</v>
      </c>
      <c r="DB42" s="35">
        <f t="shared" si="118"/>
        <v>0</v>
      </c>
      <c r="DC42" s="65">
        <f t="shared" si="18"/>
        <v>0</v>
      </c>
      <c r="DD42" s="34">
        <f>+Bel!P42</f>
        <v>0</v>
      </c>
      <c r="DE42" s="35">
        <f t="shared" si="119"/>
        <v>0</v>
      </c>
      <c r="DF42" s="65">
        <f t="shared" si="19"/>
        <v>0</v>
      </c>
      <c r="DG42" s="34">
        <f>+Ita!P42</f>
        <v>0</v>
      </c>
      <c r="DH42" s="35">
        <f t="shared" si="120"/>
        <v>0</v>
      </c>
      <c r="DI42" s="65">
        <f t="shared" si="20"/>
        <v>0</v>
      </c>
      <c r="DJ42" s="34">
        <f>+Pol!L42</f>
        <v>0</v>
      </c>
      <c r="DK42" s="35">
        <f t="shared" si="121"/>
        <v>0</v>
      </c>
      <c r="DL42" s="65">
        <f t="shared" si="21"/>
        <v>0</v>
      </c>
      <c r="DM42" s="379">
        <f>+Rus!C42</f>
        <v>0</v>
      </c>
      <c r="DN42" s="365">
        <f t="shared" si="22"/>
        <v>0</v>
      </c>
      <c r="DO42" s="366">
        <f t="shared" si="23"/>
        <v>0</v>
      </c>
      <c r="DP42" s="34">
        <f>+Bel!S42</f>
        <v>0</v>
      </c>
      <c r="DQ42" s="35">
        <f>+Bel!T42</f>
        <v>0</v>
      </c>
      <c r="DR42" s="35">
        <f>+Bel!U42</f>
        <v>0</v>
      </c>
      <c r="DS42" s="35">
        <f>+Bel!V42</f>
        <v>0</v>
      </c>
      <c r="DT42" s="35">
        <f t="shared" si="24"/>
        <v>0</v>
      </c>
      <c r="DU42" s="65">
        <f t="shared" si="25"/>
        <v>0</v>
      </c>
      <c r="DV42" s="34">
        <f>+Ita!S42</f>
        <v>0</v>
      </c>
      <c r="DW42" s="35">
        <f>+Ita!T42</f>
        <v>0</v>
      </c>
      <c r="DX42" s="35">
        <f>+Ita!U42</f>
        <v>0</v>
      </c>
      <c r="DY42" s="35">
        <f>+Ita!V42</f>
        <v>0</v>
      </c>
      <c r="DZ42" s="35">
        <f t="shared" si="26"/>
        <v>0</v>
      </c>
      <c r="EA42" s="65">
        <f t="shared" si="27"/>
        <v>0</v>
      </c>
      <c r="EB42" s="34">
        <f>+Pol!O42</f>
        <v>0</v>
      </c>
      <c r="EC42" s="35">
        <f>+Pol!P42</f>
        <v>0</v>
      </c>
      <c r="ED42" s="35">
        <f>+Pol!Q42</f>
        <v>0</v>
      </c>
      <c r="EE42" s="35">
        <f>+Pol!R42</f>
        <v>0</v>
      </c>
      <c r="EF42" s="35">
        <f t="shared" si="28"/>
        <v>0</v>
      </c>
      <c r="EG42" s="65">
        <f t="shared" si="29"/>
        <v>0</v>
      </c>
      <c r="EH42" s="34">
        <f>+Rus!J42</f>
        <v>0</v>
      </c>
      <c r="EI42" s="35">
        <f>+Rus!K42</f>
        <v>0</v>
      </c>
      <c r="EJ42" s="35">
        <f>+Rus!L42</f>
        <v>0</v>
      </c>
      <c r="EK42" s="35">
        <f>+Rus!M42</f>
        <v>0</v>
      </c>
      <c r="EL42" s="35">
        <f t="shared" si="122"/>
        <v>0</v>
      </c>
      <c r="EM42" s="65">
        <f t="shared" si="30"/>
        <v>0</v>
      </c>
      <c r="EN42" s="34">
        <f>+Mex!AE42</f>
        <v>0</v>
      </c>
      <c r="EO42" s="35">
        <f>+Mex!AF42</f>
        <v>0</v>
      </c>
      <c r="EP42" s="35">
        <f>+Mex!AG42</f>
        <v>0</v>
      </c>
      <c r="EQ42" s="35">
        <f>+Mex!AH42</f>
        <v>0</v>
      </c>
      <c r="ER42" s="35">
        <f t="shared" si="123"/>
        <v>0</v>
      </c>
      <c r="ES42" s="65">
        <f t="shared" si="31"/>
        <v>0</v>
      </c>
      <c r="ET42" s="32">
        <f>+VIE!G42</f>
        <v>0</v>
      </c>
      <c r="EU42" s="33">
        <f>+VIE!H42</f>
        <v>0</v>
      </c>
      <c r="EV42" s="33">
        <f>+VIE!I42</f>
        <v>0</v>
      </c>
      <c r="EW42" s="33">
        <f>+VIE!J42</f>
        <v>0</v>
      </c>
      <c r="EX42" s="35">
        <f t="shared" si="32"/>
        <v>0</v>
      </c>
      <c r="EY42" s="65">
        <f t="shared" si="124"/>
        <v>0</v>
      </c>
      <c r="EZ42" s="385">
        <f>+Bel!Y42</f>
        <v>0</v>
      </c>
      <c r="FA42" s="35">
        <f>+Bel!Z42</f>
        <v>0</v>
      </c>
      <c r="FB42" s="35">
        <f t="shared" si="33"/>
        <v>0</v>
      </c>
      <c r="FC42" s="65">
        <f t="shared" si="34"/>
        <v>0</v>
      </c>
      <c r="FD42" s="34">
        <f>+Ita!Y42</f>
        <v>0</v>
      </c>
      <c r="FE42" s="35">
        <f>+Ita!Z42</f>
        <v>0</v>
      </c>
      <c r="FF42" s="35">
        <f t="shared" si="35"/>
        <v>0</v>
      </c>
      <c r="FG42" s="65">
        <f t="shared" si="36"/>
        <v>0</v>
      </c>
      <c r="FH42" s="385">
        <f>+Pol!U42</f>
        <v>62.4</v>
      </c>
      <c r="FI42" s="35">
        <f>+Pol!V42</f>
        <v>62.4</v>
      </c>
      <c r="FJ42" s="35">
        <f t="shared" si="37"/>
        <v>124.8</v>
      </c>
      <c r="FK42" s="65">
        <f t="shared" si="38"/>
        <v>8</v>
      </c>
      <c r="FL42" s="34">
        <f>+Rus!F42</f>
        <v>0</v>
      </c>
      <c r="FM42" s="35">
        <f>+Rus!G42</f>
        <v>0</v>
      </c>
      <c r="FN42" s="35">
        <f t="shared" si="39"/>
        <v>0</v>
      </c>
      <c r="FO42" s="65">
        <f t="shared" si="40"/>
        <v>0</v>
      </c>
      <c r="FP42" s="326">
        <f>+SIMS!O42</f>
        <v>0</v>
      </c>
      <c r="FQ42" s="33">
        <f>+SIMS!P42</f>
        <v>0</v>
      </c>
      <c r="FR42" s="35">
        <f>SUM(FP42:FQ42)</f>
        <v>0</v>
      </c>
      <c r="FS42" s="65">
        <f t="shared" si="125"/>
        <v>0</v>
      </c>
      <c r="FT42" s="34">
        <f>+Bel!AC42</f>
        <v>0</v>
      </c>
      <c r="FU42" s="35">
        <f>+Bel!AD42</f>
        <v>0</v>
      </c>
      <c r="FV42" s="35">
        <f>+Bel!AE42</f>
        <v>0</v>
      </c>
      <c r="FW42" s="35">
        <f>+Bel!AF42</f>
        <v>0</v>
      </c>
      <c r="FX42" s="35">
        <f t="shared" si="42"/>
        <v>0</v>
      </c>
      <c r="FY42" s="65">
        <f t="shared" si="176"/>
        <v>0</v>
      </c>
      <c r="FZ42" s="34">
        <f>+Ita!AC42</f>
        <v>0</v>
      </c>
      <c r="GA42" s="35">
        <f>+Ita!AD42</f>
        <v>0</v>
      </c>
      <c r="GB42" s="35">
        <f>+Ita!AE42</f>
        <v>0</v>
      </c>
      <c r="GC42" s="35">
        <f>+Ita!AF42</f>
        <v>0</v>
      </c>
      <c r="GD42" s="35">
        <f t="shared" si="44"/>
        <v>0</v>
      </c>
      <c r="GE42" s="65">
        <f t="shared" si="177"/>
        <v>0</v>
      </c>
      <c r="GF42" s="34">
        <f>+Pol!Y42</f>
        <v>31.2</v>
      </c>
      <c r="GG42" s="35">
        <f>+Pol!Z42</f>
        <v>31.2</v>
      </c>
      <c r="GH42" s="35">
        <f>+Pol!AA42</f>
        <v>31.2</v>
      </c>
      <c r="GI42" s="35">
        <f>+Pol!AB42</f>
        <v>31.2</v>
      </c>
      <c r="GJ42" s="35">
        <f t="shared" si="46"/>
        <v>124.8</v>
      </c>
      <c r="GK42" s="65">
        <f t="shared" si="178"/>
        <v>8</v>
      </c>
      <c r="GL42" s="32">
        <f>+SIMS!S42</f>
        <v>0</v>
      </c>
      <c r="GM42" s="33">
        <f>+SIMS!T42</f>
        <v>0</v>
      </c>
      <c r="GN42" s="33">
        <f>+SIMS!U42</f>
        <v>0</v>
      </c>
      <c r="GO42" s="33">
        <f>+SIMS!V42</f>
        <v>0</v>
      </c>
      <c r="GP42" s="35">
        <f t="shared" si="48"/>
        <v>0</v>
      </c>
      <c r="GQ42" s="65">
        <f t="shared" si="126"/>
        <v>0</v>
      </c>
      <c r="GR42" s="273">
        <f>+KSC!C42</f>
        <v>336</v>
      </c>
      <c r="GS42" s="277">
        <f>+KSC!D42</f>
        <v>312</v>
      </c>
      <c r="GT42" s="277">
        <f t="shared" si="49"/>
        <v>648</v>
      </c>
      <c r="GU42" s="272">
        <f t="shared" si="127"/>
        <v>13</v>
      </c>
      <c r="GV42" s="34">
        <f>+Bel!AI42</f>
        <v>0</v>
      </c>
      <c r="GW42" s="35">
        <f t="shared" si="189"/>
        <v>0</v>
      </c>
      <c r="GX42" s="65">
        <f t="shared" ref="GX42:GX81" si="200">GW42/7.8/2</f>
        <v>0</v>
      </c>
      <c r="GY42" s="34">
        <f>+Ita!AI42</f>
        <v>0</v>
      </c>
      <c r="GZ42" s="35">
        <f t="shared" si="179"/>
        <v>0</v>
      </c>
      <c r="HA42" s="65">
        <f t="shared" si="51"/>
        <v>0</v>
      </c>
      <c r="HB42" s="34">
        <f>+Ita!BF42</f>
        <v>0</v>
      </c>
      <c r="HC42" s="35">
        <f t="shared" si="180"/>
        <v>0</v>
      </c>
      <c r="HD42" s="65">
        <f t="shared" si="52"/>
        <v>0</v>
      </c>
      <c r="HE42" s="34">
        <f>+Pol!AE42</f>
        <v>0</v>
      </c>
      <c r="HF42" s="35">
        <f t="shared" si="168"/>
        <v>0</v>
      </c>
      <c r="HG42" s="65">
        <f t="shared" si="53"/>
        <v>0</v>
      </c>
      <c r="HH42" s="34">
        <f>+Mex!P42</f>
        <v>0</v>
      </c>
      <c r="HI42" s="35">
        <f t="shared" si="169"/>
        <v>0</v>
      </c>
      <c r="HJ42" s="65">
        <f t="shared" si="54"/>
        <v>0</v>
      </c>
      <c r="HK42" s="404">
        <f>+SIMS!K42</f>
        <v>0</v>
      </c>
      <c r="HL42" s="405">
        <f>+SIMS!L42</f>
        <v>0</v>
      </c>
      <c r="HM42" s="409">
        <f t="shared" si="166"/>
        <v>0</v>
      </c>
      <c r="HN42" s="410">
        <f t="shared" si="133"/>
        <v>0</v>
      </c>
      <c r="HO42" s="475">
        <f>+Bel!AL42</f>
        <v>0</v>
      </c>
      <c r="HP42" s="476">
        <f>+Bel!AM42</f>
        <v>0</v>
      </c>
      <c r="HQ42" s="476">
        <f t="shared" si="134"/>
        <v>0</v>
      </c>
      <c r="HR42" s="477">
        <f t="shared" si="55"/>
        <v>0</v>
      </c>
      <c r="HS42" s="475">
        <f>+Ita!AL42</f>
        <v>0</v>
      </c>
      <c r="HT42" s="476">
        <f>+Ita!AM42</f>
        <v>0</v>
      </c>
      <c r="HU42" s="476">
        <f t="shared" si="56"/>
        <v>0</v>
      </c>
      <c r="HV42" s="477">
        <f t="shared" si="57"/>
        <v>0</v>
      </c>
      <c r="HW42" s="34">
        <f>+Mex!S42</f>
        <v>0</v>
      </c>
      <c r="HX42" s="35">
        <f>+Mex!T42</f>
        <v>0</v>
      </c>
      <c r="HY42" s="35">
        <f t="shared" si="58"/>
        <v>0</v>
      </c>
      <c r="HZ42" s="65">
        <f t="shared" si="59"/>
        <v>0</v>
      </c>
      <c r="IA42" s="475">
        <f>+'Arg&amp;Braz'!C42</f>
        <v>78</v>
      </c>
      <c r="IB42" s="476">
        <f>+'Arg&amp;Braz'!D42</f>
        <v>78</v>
      </c>
      <c r="IC42" s="476">
        <f t="shared" si="60"/>
        <v>156</v>
      </c>
      <c r="ID42" s="477">
        <f t="shared" si="61"/>
        <v>10</v>
      </c>
      <c r="IE42" s="475">
        <f>+'Arg&amp;Braz'!Y42</f>
        <v>78</v>
      </c>
      <c r="IF42" s="476">
        <f>+'Arg&amp;Braz'!Z42</f>
        <v>78</v>
      </c>
      <c r="IG42" s="476">
        <f t="shared" si="62"/>
        <v>156</v>
      </c>
      <c r="IH42" s="477">
        <f t="shared" si="63"/>
        <v>10</v>
      </c>
      <c r="II42" s="475">
        <f>+Bel!AP42</f>
        <v>0</v>
      </c>
      <c r="IJ42" s="476">
        <f>+Bel!AQ42</f>
        <v>0</v>
      </c>
      <c r="IK42" s="476">
        <f t="shared" si="64"/>
        <v>0</v>
      </c>
      <c r="IL42" s="477">
        <f t="shared" si="65"/>
        <v>0</v>
      </c>
      <c r="IM42" s="475">
        <f>+Ita!AP42</f>
        <v>0</v>
      </c>
      <c r="IN42" s="476">
        <f>+Ita!AQ42</f>
        <v>0</v>
      </c>
      <c r="IO42" s="476">
        <f t="shared" si="66"/>
        <v>0</v>
      </c>
      <c r="IP42" s="477">
        <f t="shared" si="67"/>
        <v>0</v>
      </c>
      <c r="IQ42" s="34">
        <f>+Mex!W42</f>
        <v>0</v>
      </c>
      <c r="IR42" s="35">
        <f>+Mex!X42</f>
        <v>0</v>
      </c>
      <c r="IS42" s="35">
        <f t="shared" si="68"/>
        <v>0</v>
      </c>
      <c r="IT42" s="65">
        <f t="shared" si="69"/>
        <v>0</v>
      </c>
      <c r="IU42" s="475">
        <f>+'Arg&amp;Braz'!G42</f>
        <v>78</v>
      </c>
      <c r="IV42" s="476">
        <f>+'Arg&amp;Braz'!H42</f>
        <v>78</v>
      </c>
      <c r="IW42" s="476">
        <f t="shared" si="70"/>
        <v>156</v>
      </c>
      <c r="IX42" s="477">
        <f t="shared" si="71"/>
        <v>10</v>
      </c>
      <c r="IY42" s="475">
        <f>+'Arg&amp;Braz'!AC42</f>
        <v>78</v>
      </c>
      <c r="IZ42" s="476">
        <f>+'Arg&amp;Braz'!AD42</f>
        <v>78</v>
      </c>
      <c r="JA42" s="476">
        <f t="shared" si="72"/>
        <v>156</v>
      </c>
      <c r="JB42" s="477">
        <f t="shared" si="163"/>
        <v>10</v>
      </c>
      <c r="JC42" s="475">
        <f>+Bel!AT42</f>
        <v>0</v>
      </c>
      <c r="JD42" s="476">
        <f>+Bel!AU42</f>
        <v>0</v>
      </c>
      <c r="JE42" s="476">
        <f t="shared" si="73"/>
        <v>0</v>
      </c>
      <c r="JF42" s="477">
        <f t="shared" si="74"/>
        <v>0</v>
      </c>
      <c r="JG42" s="475">
        <f>+Ita!AT42</f>
        <v>0</v>
      </c>
      <c r="JH42" s="476">
        <f>+Ita!AU42</f>
        <v>0</v>
      </c>
      <c r="JI42" s="476">
        <f t="shared" si="75"/>
        <v>0</v>
      </c>
      <c r="JJ42" s="477">
        <f t="shared" si="76"/>
        <v>0</v>
      </c>
      <c r="JK42" s="34">
        <f>+Mex!AA42</f>
        <v>0</v>
      </c>
      <c r="JL42" s="35">
        <f>+Mex!AB42</f>
        <v>0</v>
      </c>
      <c r="JM42" s="35">
        <f t="shared" si="77"/>
        <v>0</v>
      </c>
      <c r="JN42" s="65">
        <f t="shared" si="78"/>
        <v>0</v>
      </c>
      <c r="JO42" s="475">
        <f>+'Arg&amp;Braz'!K42</f>
        <v>78</v>
      </c>
      <c r="JP42" s="476">
        <f>+'Arg&amp;Braz'!L42</f>
        <v>78</v>
      </c>
      <c r="JQ42" s="476">
        <f t="shared" si="79"/>
        <v>156</v>
      </c>
      <c r="JR42" s="477">
        <f t="shared" si="80"/>
        <v>10</v>
      </c>
      <c r="JS42" s="475">
        <f>+'Arg&amp;Braz'!AG42</f>
        <v>78</v>
      </c>
      <c r="JT42" s="476">
        <f>+'Arg&amp;Braz'!AH42</f>
        <v>78</v>
      </c>
      <c r="JU42" s="476">
        <f t="shared" si="81"/>
        <v>156</v>
      </c>
      <c r="JV42" s="477">
        <f t="shared" si="164"/>
        <v>10</v>
      </c>
      <c r="JW42" s="279">
        <f>+KSC!K42</f>
        <v>0</v>
      </c>
      <c r="JX42" s="277">
        <f>+KSC!L42</f>
        <v>0</v>
      </c>
      <c r="JY42" s="277">
        <f t="shared" si="82"/>
        <v>0</v>
      </c>
      <c r="JZ42" s="272">
        <f t="shared" si="135"/>
        <v>0</v>
      </c>
      <c r="KA42" s="34">
        <f>+Rus!P42</f>
        <v>0</v>
      </c>
      <c r="KB42" s="315">
        <f>+Rus!Q42</f>
        <v>0</v>
      </c>
      <c r="KC42" s="35">
        <f>+Rus!R42</f>
        <v>0</v>
      </c>
      <c r="KD42" s="35">
        <f t="shared" si="83"/>
        <v>0</v>
      </c>
      <c r="KE42" s="65">
        <f t="shared" si="84"/>
        <v>0</v>
      </c>
      <c r="KF42" s="34">
        <f>+Bel!AX42</f>
        <v>0</v>
      </c>
      <c r="KG42" s="35">
        <f t="shared" si="170"/>
        <v>0</v>
      </c>
      <c r="KH42" s="65">
        <f t="shared" ref="KH42:KH79" si="201">KG42/7.8/2</f>
        <v>0</v>
      </c>
      <c r="KI42" s="34">
        <f>+Ita!BI42</f>
        <v>0</v>
      </c>
      <c r="KJ42" s="35">
        <f t="shared" si="171"/>
        <v>0</v>
      </c>
      <c r="KK42" s="65">
        <f t="shared" ref="KK42:KK79" si="202">KJ42/7.8/2</f>
        <v>0</v>
      </c>
      <c r="KL42" s="34">
        <f>+Pol!AH42</f>
        <v>0</v>
      </c>
      <c r="KM42" s="35">
        <f t="shared" si="172"/>
        <v>0</v>
      </c>
      <c r="KN42" s="65">
        <f t="shared" ref="KN42:KN79" si="203">KM42/7.8/2</f>
        <v>0</v>
      </c>
      <c r="KO42" s="34">
        <f>+Mex!AK42</f>
        <v>0</v>
      </c>
      <c r="KP42" s="35">
        <f t="shared" si="173"/>
        <v>0</v>
      </c>
      <c r="KQ42" s="65">
        <f t="shared" ref="KQ42:KQ79" si="204">KP42/7.8/2</f>
        <v>0</v>
      </c>
      <c r="KR42" s="34">
        <f>+'Arg&amp;Braz'!AK42</f>
        <v>0</v>
      </c>
      <c r="KS42" s="35">
        <f t="shared" si="174"/>
        <v>0</v>
      </c>
      <c r="KT42" s="65">
        <f t="shared" ref="KT42:KT63" si="205">KS42/7.8/2</f>
        <v>0</v>
      </c>
      <c r="KU42" s="34">
        <f>+Ita!BL42</f>
        <v>0</v>
      </c>
      <c r="KV42" s="315">
        <f>+Ita!BM42</f>
        <v>0</v>
      </c>
      <c r="KW42" s="35">
        <f>+Ita!BN42</f>
        <v>0</v>
      </c>
      <c r="KX42" s="35">
        <f t="shared" si="191"/>
        <v>0</v>
      </c>
      <c r="KY42" s="65">
        <f t="shared" si="142"/>
        <v>0</v>
      </c>
      <c r="KZ42" s="34">
        <f>+Mex!AN42</f>
        <v>0</v>
      </c>
      <c r="LA42" s="315">
        <f>+Mex!AO42</f>
        <v>0</v>
      </c>
      <c r="LB42" s="35">
        <f>+Mex!AP42</f>
        <v>0</v>
      </c>
      <c r="LC42" s="35">
        <f t="shared" si="192"/>
        <v>0</v>
      </c>
      <c r="LD42" s="65">
        <f t="shared" si="144"/>
        <v>0</v>
      </c>
      <c r="LE42" s="34">
        <f>+'Arg&amp;Braz'!O42</f>
        <v>0</v>
      </c>
      <c r="LF42" s="315">
        <f>+'Arg&amp;Braz'!P42</f>
        <v>0</v>
      </c>
      <c r="LG42" s="35">
        <f>+'Arg&amp;Braz'!Q42</f>
        <v>0</v>
      </c>
      <c r="LH42" s="35">
        <f t="shared" si="193"/>
        <v>0</v>
      </c>
      <c r="LI42" s="65">
        <f t="shared" si="146"/>
        <v>0</v>
      </c>
      <c r="LJ42" s="34">
        <f>+'Arg&amp;Braz'!AN42</f>
        <v>0</v>
      </c>
      <c r="LK42" s="315">
        <f>+'Arg&amp;Braz'!AO42</f>
        <v>0</v>
      </c>
      <c r="LL42" s="35">
        <f>+'Arg&amp;Braz'!AP42</f>
        <v>0</v>
      </c>
      <c r="LM42" s="35">
        <f t="shared" si="147"/>
        <v>0</v>
      </c>
      <c r="LN42" s="65">
        <f t="shared" si="148"/>
        <v>0</v>
      </c>
      <c r="LO42" s="34">
        <f>+Bel!BA42</f>
        <v>0</v>
      </c>
      <c r="LP42" s="315">
        <f>+Bel!BB42</f>
        <v>0</v>
      </c>
      <c r="LQ42" s="35">
        <f>+Bel!BC42</f>
        <v>0</v>
      </c>
      <c r="LR42" s="35">
        <f t="shared" si="149"/>
        <v>0</v>
      </c>
      <c r="LS42" s="65">
        <f t="shared" si="190"/>
        <v>0</v>
      </c>
      <c r="LT42" s="34">
        <f>+Ita!BQ42</f>
        <v>0</v>
      </c>
      <c r="LU42" s="315">
        <f>+Ita!BR42</f>
        <v>0</v>
      </c>
      <c r="LV42" s="35">
        <f>+Ita!BS42</f>
        <v>0</v>
      </c>
      <c r="LW42" s="35">
        <f t="shared" si="194"/>
        <v>0</v>
      </c>
      <c r="LX42" s="65">
        <f t="shared" si="152"/>
        <v>0</v>
      </c>
      <c r="LY42" s="34">
        <f>+Ita!BV42</f>
        <v>0</v>
      </c>
      <c r="LZ42" s="315">
        <f>+Ita!BW42</f>
        <v>0</v>
      </c>
      <c r="MA42" s="35">
        <f>+Ita!BX42</f>
        <v>0</v>
      </c>
      <c r="MB42" s="35">
        <f t="shared" si="195"/>
        <v>0</v>
      </c>
      <c r="MC42" s="65">
        <f t="shared" si="154"/>
        <v>0</v>
      </c>
      <c r="MD42" s="34">
        <f>+Pol!AK42</f>
        <v>0</v>
      </c>
      <c r="ME42" s="315">
        <f>+Pol!AL42</f>
        <v>0</v>
      </c>
      <c r="MF42" s="35">
        <f>+Pol!AM42</f>
        <v>0</v>
      </c>
      <c r="MG42" s="35">
        <f t="shared" si="196"/>
        <v>0</v>
      </c>
      <c r="MH42" s="65">
        <f t="shared" si="156"/>
        <v>0</v>
      </c>
      <c r="MI42" s="34">
        <f>+Rus!U42</f>
        <v>0</v>
      </c>
      <c r="MJ42" s="315">
        <f>+Rus!V42</f>
        <v>0</v>
      </c>
      <c r="MK42" s="35">
        <f>+Rus!W42</f>
        <v>0</v>
      </c>
      <c r="ML42" s="35">
        <f t="shared" si="90"/>
        <v>0</v>
      </c>
      <c r="MM42" s="65">
        <f t="shared" si="91"/>
        <v>0</v>
      </c>
      <c r="MN42" s="34">
        <f>+Mex!AS42</f>
        <v>0</v>
      </c>
      <c r="MO42" s="315">
        <f>+Mex!AT42</f>
        <v>0</v>
      </c>
      <c r="MP42" s="35">
        <f>+Mex!AU42</f>
        <v>0</v>
      </c>
      <c r="MQ42" s="35">
        <f t="shared" si="197"/>
        <v>0</v>
      </c>
      <c r="MR42" s="65">
        <f t="shared" si="158"/>
        <v>0</v>
      </c>
      <c r="MS42" s="34">
        <f>+'Arg&amp;Braz'!T42</f>
        <v>0</v>
      </c>
      <c r="MT42" s="315">
        <f>+'Arg&amp;Braz'!U42</f>
        <v>0</v>
      </c>
      <c r="MU42" s="35">
        <f>+'Arg&amp;Braz'!V42</f>
        <v>0</v>
      </c>
      <c r="MV42" s="35">
        <f t="shared" si="159"/>
        <v>0</v>
      </c>
      <c r="MW42" s="65">
        <f t="shared" si="160"/>
        <v>0</v>
      </c>
      <c r="MX42" s="34">
        <f>Bel!BF42</f>
        <v>0</v>
      </c>
      <c r="MY42" s="35">
        <f t="shared" si="161"/>
        <v>0</v>
      </c>
      <c r="MZ42" s="65">
        <f t="shared" si="92"/>
        <v>0</v>
      </c>
      <c r="NA42" s="34">
        <f>Ita!CA42</f>
        <v>0</v>
      </c>
      <c r="NB42" s="35">
        <f t="shared" si="198"/>
        <v>0</v>
      </c>
      <c r="NC42" s="65">
        <f t="shared" ref="NC42:NC79" si="206">NB42/7.8/2</f>
        <v>0</v>
      </c>
    </row>
    <row r="43" spans="1:367" s="28" customFormat="1" ht="21" customHeight="1">
      <c r="A43" s="27" t="s">
        <v>146</v>
      </c>
      <c r="B43" s="67"/>
      <c r="C43" s="68">
        <f t="shared" si="94"/>
        <v>1840.8</v>
      </c>
      <c r="D43" s="68"/>
      <c r="E43" s="68"/>
      <c r="F43" s="68"/>
      <c r="G43" s="69">
        <f t="shared" si="95"/>
        <v>1840.8</v>
      </c>
      <c r="H43" s="73">
        <f>+Bel!A43</f>
        <v>120</v>
      </c>
      <c r="I43" s="74">
        <f>+Ita!A43</f>
        <v>62</v>
      </c>
      <c r="J43" s="74">
        <f>+Pol!A43</f>
        <v>60</v>
      </c>
      <c r="K43" s="74">
        <f>+Rus!A43</f>
        <v>0</v>
      </c>
      <c r="L43" s="74">
        <f>+'Arg&amp;Braz'!A43</f>
        <v>36</v>
      </c>
      <c r="M43" s="74">
        <f>+Mex!A43</f>
        <v>30</v>
      </c>
      <c r="N43" s="71">
        <f>+VIE!A43</f>
        <v>0</v>
      </c>
      <c r="O43" s="71">
        <f>+SIMS!A43</f>
        <v>0</v>
      </c>
      <c r="P43" s="74"/>
      <c r="Q43" s="75">
        <f>+KSC!A43</f>
        <v>13</v>
      </c>
      <c r="R43" s="146">
        <f t="shared" si="96"/>
        <v>1170</v>
      </c>
      <c r="S43" s="147">
        <f t="shared" si="97"/>
        <v>3135.6000000000004</v>
      </c>
      <c r="T43" s="148">
        <f t="shared" si="0"/>
        <v>468</v>
      </c>
      <c r="U43" s="148"/>
      <c r="V43" s="27" t="s">
        <v>146</v>
      </c>
      <c r="W43" s="388">
        <f>+Bel!C43</f>
        <v>436.79999999999995</v>
      </c>
      <c r="X43" s="389">
        <f>+Bel!D43</f>
        <v>436.79999999999995</v>
      </c>
      <c r="Y43" s="35">
        <f t="shared" si="199"/>
        <v>873.59999999999991</v>
      </c>
      <c r="Z43" s="65">
        <f t="shared" si="99"/>
        <v>55.999999999999993</v>
      </c>
      <c r="AA43" s="34">
        <f>+Ita!C43</f>
        <v>249.6</v>
      </c>
      <c r="AB43" s="35">
        <f>+Ita!D43</f>
        <v>249.6</v>
      </c>
      <c r="AC43" s="35">
        <f t="shared" si="100"/>
        <v>499.2</v>
      </c>
      <c r="AD43" s="65">
        <f t="shared" si="101"/>
        <v>32</v>
      </c>
      <c r="AE43" s="52">
        <f>+Pol!C43</f>
        <v>234</v>
      </c>
      <c r="AF43" s="53">
        <f>+Pol!D43</f>
        <v>234</v>
      </c>
      <c r="AG43" s="35">
        <f t="shared" si="102"/>
        <v>468</v>
      </c>
      <c r="AH43" s="65">
        <f t="shared" si="103"/>
        <v>30</v>
      </c>
      <c r="AI43" s="54">
        <f>+Mex!C43</f>
        <v>0</v>
      </c>
      <c r="AJ43" s="55">
        <f>+Mex!D43</f>
        <v>0</v>
      </c>
      <c r="AK43" s="31">
        <f t="shared" si="1"/>
        <v>0</v>
      </c>
      <c r="AL43" s="43">
        <f t="shared" si="2"/>
        <v>0</v>
      </c>
      <c r="AM43" s="279">
        <f>+SIMS!C43</f>
        <v>0</v>
      </c>
      <c r="AN43" s="277">
        <f>+SIMS!D43</f>
        <v>0</v>
      </c>
      <c r="AO43" s="277">
        <f t="shared" si="3"/>
        <v>0</v>
      </c>
      <c r="AP43" s="272">
        <f t="shared" si="104"/>
        <v>0</v>
      </c>
      <c r="AQ43" s="279">
        <f>+KSC!G43</f>
        <v>0</v>
      </c>
      <c r="AR43" s="277">
        <f>+KSC!H43</f>
        <v>0</v>
      </c>
      <c r="AS43" s="277">
        <f t="shared" si="4"/>
        <v>0</v>
      </c>
      <c r="AT43" s="272">
        <f t="shared" si="105"/>
        <v>0</v>
      </c>
      <c r="AU43" s="279">
        <f>+SIMS!G43</f>
        <v>0</v>
      </c>
      <c r="AV43" s="277">
        <f>+SIMS!H43</f>
        <v>0</v>
      </c>
      <c r="AW43" s="277">
        <f t="shared" si="165"/>
        <v>0</v>
      </c>
      <c r="AX43" s="272">
        <f t="shared" si="106"/>
        <v>0</v>
      </c>
      <c r="AY43" s="34">
        <f>+Bel!G43</f>
        <v>0</v>
      </c>
      <c r="AZ43" s="315">
        <f>+Bel!H43</f>
        <v>0</v>
      </c>
      <c r="BA43" s="35">
        <f>+Bel!I43</f>
        <v>0</v>
      </c>
      <c r="BB43" s="35">
        <f t="shared" si="107"/>
        <v>0</v>
      </c>
      <c r="BC43" s="65">
        <f t="shared" si="108"/>
        <v>0</v>
      </c>
      <c r="BD43" s="34">
        <f>+Ita!G43</f>
        <v>0</v>
      </c>
      <c r="BE43" s="315">
        <f>+Ita!H43</f>
        <v>0</v>
      </c>
      <c r="BF43" s="35">
        <f>+Ita!I43</f>
        <v>0</v>
      </c>
      <c r="BG43" s="35">
        <f t="shared" si="5"/>
        <v>0</v>
      </c>
      <c r="BH43" s="65">
        <f t="shared" si="109"/>
        <v>0</v>
      </c>
      <c r="BI43" s="34">
        <f>+Ita!AX43</f>
        <v>15.6</v>
      </c>
      <c r="BJ43" s="315">
        <f>+Ita!AY43</f>
        <v>15.6</v>
      </c>
      <c r="BK43" s="35">
        <f>+Ita!AZ43</f>
        <v>15.6</v>
      </c>
      <c r="BL43" s="35">
        <f t="shared" si="6"/>
        <v>46.8</v>
      </c>
      <c r="BM43" s="65">
        <f t="shared" si="110"/>
        <v>3</v>
      </c>
      <c r="BN43" s="34">
        <f>+Pol!G43</f>
        <v>156</v>
      </c>
      <c r="BO43" s="315">
        <f>+Pol!H43</f>
        <v>156</v>
      </c>
      <c r="BP43" s="35">
        <f>+Pol!I43</f>
        <v>156</v>
      </c>
      <c r="BQ43" s="35">
        <f t="shared" si="7"/>
        <v>468</v>
      </c>
      <c r="BR43" s="65">
        <f t="shared" si="111"/>
        <v>30</v>
      </c>
      <c r="BS43" s="34">
        <f>+Mex!G43</f>
        <v>62.4</v>
      </c>
      <c r="BT43" s="315">
        <f>+Mex!H43</f>
        <v>62.4</v>
      </c>
      <c r="BU43" s="35">
        <f>+Mex!I43</f>
        <v>62.4</v>
      </c>
      <c r="BV43" s="35">
        <f t="shared" si="112"/>
        <v>187.2</v>
      </c>
      <c r="BW43" s="65">
        <f t="shared" si="113"/>
        <v>12</v>
      </c>
      <c r="BX43" s="34">
        <f>+VIE!C43</f>
        <v>0</v>
      </c>
      <c r="BY43" s="315">
        <f>+VIE!D43</f>
        <v>0</v>
      </c>
      <c r="BZ43" s="35">
        <f t="shared" si="8"/>
        <v>0</v>
      </c>
      <c r="CA43" s="65">
        <f t="shared" si="114"/>
        <v>0</v>
      </c>
      <c r="CB43" s="34">
        <f>+SIMS!AC43</f>
        <v>0</v>
      </c>
      <c r="CC43" s="315">
        <f>+SIMS!AD43</f>
        <v>0</v>
      </c>
      <c r="CD43" s="35">
        <f>+SIMS!AE43</f>
        <v>0</v>
      </c>
      <c r="CE43" s="35">
        <f t="shared" si="9"/>
        <v>0</v>
      </c>
      <c r="CF43" s="65">
        <f t="shared" si="115"/>
        <v>0</v>
      </c>
      <c r="CG43" s="388">
        <f>+Bel!L43</f>
        <v>234</v>
      </c>
      <c r="CH43" s="389">
        <f>+Bel!M43</f>
        <v>234</v>
      </c>
      <c r="CI43" s="35">
        <f t="shared" si="10"/>
        <v>468</v>
      </c>
      <c r="CJ43" s="65">
        <f t="shared" si="11"/>
        <v>30</v>
      </c>
      <c r="CK43" s="34">
        <f>+Ita!L43</f>
        <v>0</v>
      </c>
      <c r="CL43" s="35">
        <f>+Ita!M43</f>
        <v>0</v>
      </c>
      <c r="CM43" s="35">
        <f>SUM(CK43:CL43)</f>
        <v>0</v>
      </c>
      <c r="CN43" s="65">
        <f t="shared" si="13"/>
        <v>0</v>
      </c>
      <c r="CO43" s="34">
        <f>+Mex!L43</f>
        <v>62.4</v>
      </c>
      <c r="CP43" s="35">
        <f>+Mex!M43</f>
        <v>62.4</v>
      </c>
      <c r="CQ43" s="35">
        <f t="shared" si="14"/>
        <v>124.8</v>
      </c>
      <c r="CR43" s="65">
        <f t="shared" si="15"/>
        <v>8</v>
      </c>
      <c r="CS43" s="32">
        <f>+SIMS!Y43</f>
        <v>0</v>
      </c>
      <c r="CT43" s="33">
        <f>+SIMS!Z43</f>
        <v>0</v>
      </c>
      <c r="CU43" s="35">
        <f t="shared" si="16"/>
        <v>0</v>
      </c>
      <c r="CV43" s="65">
        <f t="shared" si="116"/>
        <v>0</v>
      </c>
      <c r="CW43" s="32">
        <f>+VIE!M43</f>
        <v>0</v>
      </c>
      <c r="CX43" s="33">
        <f>+VIE!N43</f>
        <v>0</v>
      </c>
      <c r="CY43" s="35">
        <f t="shared" si="17"/>
        <v>0</v>
      </c>
      <c r="CZ43" s="43">
        <f t="shared" si="117"/>
        <v>0</v>
      </c>
      <c r="DA43" s="34">
        <f>+Ita!BC43</f>
        <v>62.4</v>
      </c>
      <c r="DB43" s="35">
        <f t="shared" si="118"/>
        <v>62.4</v>
      </c>
      <c r="DC43" s="65">
        <f t="shared" si="18"/>
        <v>4</v>
      </c>
      <c r="DD43" s="388">
        <f>+Bel!P43</f>
        <v>156</v>
      </c>
      <c r="DE43" s="389">
        <f t="shared" si="119"/>
        <v>156</v>
      </c>
      <c r="DF43" s="65">
        <f t="shared" si="19"/>
        <v>10</v>
      </c>
      <c r="DG43" s="34">
        <f>+Ita!P43</f>
        <v>78</v>
      </c>
      <c r="DH43" s="35">
        <f t="shared" si="120"/>
        <v>78</v>
      </c>
      <c r="DI43" s="65">
        <f t="shared" si="20"/>
        <v>5</v>
      </c>
      <c r="DJ43" s="34">
        <f>+Pol!L43</f>
        <v>0</v>
      </c>
      <c r="DK43" s="35">
        <f t="shared" si="121"/>
        <v>0</v>
      </c>
      <c r="DL43" s="65">
        <f t="shared" si="21"/>
        <v>0</v>
      </c>
      <c r="DM43" s="379">
        <f>+Rus!C43</f>
        <v>0</v>
      </c>
      <c r="DN43" s="365">
        <f t="shared" si="22"/>
        <v>0</v>
      </c>
      <c r="DO43" s="366">
        <f t="shared" si="23"/>
        <v>0</v>
      </c>
      <c r="DP43" s="34">
        <f>+Bel!S43</f>
        <v>0</v>
      </c>
      <c r="DQ43" s="35">
        <f>+Bel!T43</f>
        <v>0</v>
      </c>
      <c r="DR43" s="35">
        <f>+Bel!U43</f>
        <v>0</v>
      </c>
      <c r="DS43" s="35">
        <f>+Bel!V43</f>
        <v>0</v>
      </c>
      <c r="DT43" s="35">
        <f t="shared" si="24"/>
        <v>0</v>
      </c>
      <c r="DU43" s="65">
        <f t="shared" si="25"/>
        <v>0</v>
      </c>
      <c r="DV43" s="34">
        <f>+Ita!S43</f>
        <v>0</v>
      </c>
      <c r="DW43" s="35">
        <f>+Ita!T43</f>
        <v>0</v>
      </c>
      <c r="DX43" s="35">
        <f>+Ita!U43</f>
        <v>0</v>
      </c>
      <c r="DY43" s="35">
        <f>+Ita!V43</f>
        <v>0</v>
      </c>
      <c r="DZ43" s="35">
        <f t="shared" si="26"/>
        <v>0</v>
      </c>
      <c r="EA43" s="65">
        <f t="shared" si="27"/>
        <v>0</v>
      </c>
      <c r="EB43" s="34">
        <f>+Pol!O43</f>
        <v>0</v>
      </c>
      <c r="EC43" s="35">
        <f>+Pol!P43</f>
        <v>0</v>
      </c>
      <c r="ED43" s="35">
        <f>+Pol!Q43</f>
        <v>0</v>
      </c>
      <c r="EE43" s="35">
        <f>+Pol!R43</f>
        <v>0</v>
      </c>
      <c r="EF43" s="35">
        <f t="shared" si="28"/>
        <v>0</v>
      </c>
      <c r="EG43" s="65">
        <f t="shared" si="29"/>
        <v>0</v>
      </c>
      <c r="EH43" s="34">
        <f>+Rus!J43</f>
        <v>0</v>
      </c>
      <c r="EI43" s="35">
        <f>+Rus!K43</f>
        <v>0</v>
      </c>
      <c r="EJ43" s="35">
        <f>+Rus!L43</f>
        <v>0</v>
      </c>
      <c r="EK43" s="35">
        <f>+Rus!M43</f>
        <v>0</v>
      </c>
      <c r="EL43" s="35">
        <f t="shared" si="122"/>
        <v>0</v>
      </c>
      <c r="EM43" s="65">
        <f t="shared" si="30"/>
        <v>0</v>
      </c>
      <c r="EN43" s="34">
        <f>+Mex!AE43</f>
        <v>31.2</v>
      </c>
      <c r="EO43" s="35">
        <f>+Mex!AF43</f>
        <v>31.2</v>
      </c>
      <c r="EP43" s="35">
        <f>+Mex!AG43</f>
        <v>46.8</v>
      </c>
      <c r="EQ43" s="35">
        <f>+Mex!AH43</f>
        <v>46.8</v>
      </c>
      <c r="ER43" s="35">
        <f t="shared" si="123"/>
        <v>156</v>
      </c>
      <c r="ES43" s="65">
        <f t="shared" si="31"/>
        <v>10</v>
      </c>
      <c r="ET43" s="32">
        <f>+VIE!G43</f>
        <v>0</v>
      </c>
      <c r="EU43" s="33">
        <f>+VIE!H43</f>
        <v>0</v>
      </c>
      <c r="EV43" s="33">
        <f>+VIE!I43</f>
        <v>0</v>
      </c>
      <c r="EW43" s="33">
        <f>+VIE!J43</f>
        <v>0</v>
      </c>
      <c r="EX43" s="33">
        <f t="shared" si="32"/>
        <v>0</v>
      </c>
      <c r="EY43" s="44">
        <f t="shared" si="124"/>
        <v>0</v>
      </c>
      <c r="EZ43" s="427">
        <f>+Bel!Y43</f>
        <v>62.4</v>
      </c>
      <c r="FA43" s="389">
        <f>+Bel!Z43</f>
        <v>62.4</v>
      </c>
      <c r="FB43" s="35">
        <f t="shared" si="33"/>
        <v>124.8</v>
      </c>
      <c r="FC43" s="65">
        <f t="shared" si="34"/>
        <v>8</v>
      </c>
      <c r="FD43" s="34">
        <f>+Ita!Y43</f>
        <v>0</v>
      </c>
      <c r="FE43" s="35">
        <f>+Ita!Z43</f>
        <v>0</v>
      </c>
      <c r="FF43" s="35">
        <f t="shared" si="35"/>
        <v>0</v>
      </c>
      <c r="FG43" s="65">
        <f t="shared" si="36"/>
        <v>0</v>
      </c>
      <c r="FH43" s="385">
        <f>+Pol!U43</f>
        <v>0</v>
      </c>
      <c r="FI43" s="35">
        <f>+Pol!V43</f>
        <v>0</v>
      </c>
      <c r="FJ43" s="35">
        <f t="shared" si="37"/>
        <v>0</v>
      </c>
      <c r="FK43" s="65">
        <f t="shared" si="38"/>
        <v>0</v>
      </c>
      <c r="FL43" s="34">
        <f>+Rus!F43</f>
        <v>0</v>
      </c>
      <c r="FM43" s="35">
        <f>+Rus!G43</f>
        <v>0</v>
      </c>
      <c r="FN43" s="35">
        <f t="shared" si="39"/>
        <v>0</v>
      </c>
      <c r="FO43" s="65">
        <f t="shared" si="40"/>
        <v>0</v>
      </c>
      <c r="FP43" s="385">
        <f>+SIMS!O43</f>
        <v>0</v>
      </c>
      <c r="FQ43" s="35">
        <f>+SIMS!P43</f>
        <v>0</v>
      </c>
      <c r="FR43" s="35">
        <f>SUM(FP43:FQ43)</f>
        <v>0</v>
      </c>
      <c r="FS43" s="65">
        <f t="shared" si="125"/>
        <v>0</v>
      </c>
      <c r="FT43" s="388">
        <f>+Bel!AC43</f>
        <v>62.4</v>
      </c>
      <c r="FU43" s="389">
        <f>+Bel!AD43</f>
        <v>62.4</v>
      </c>
      <c r="FV43" s="389">
        <f>+Bel!AE43</f>
        <v>62.4</v>
      </c>
      <c r="FW43" s="389">
        <f>+Bel!AF43</f>
        <v>62.4</v>
      </c>
      <c r="FX43" s="35">
        <f t="shared" si="42"/>
        <v>249.6</v>
      </c>
      <c r="FY43" s="65">
        <f t="shared" si="176"/>
        <v>16</v>
      </c>
      <c r="FZ43" s="34">
        <f>+Ita!AC43</f>
        <v>62.4</v>
      </c>
      <c r="GA43" s="35">
        <f>+Ita!AD43</f>
        <v>62.4</v>
      </c>
      <c r="GB43" s="35">
        <f>+Ita!AE43</f>
        <v>62.4</v>
      </c>
      <c r="GC43" s="35">
        <f>+Ita!AF43</f>
        <v>62.4</v>
      </c>
      <c r="GD43" s="35">
        <f t="shared" si="44"/>
        <v>249.6</v>
      </c>
      <c r="GE43" s="65">
        <f t="shared" si="177"/>
        <v>16</v>
      </c>
      <c r="GF43" s="34">
        <f>+Pol!Y43</f>
        <v>0</v>
      </c>
      <c r="GG43" s="35">
        <f>+Pol!Z43</f>
        <v>0</v>
      </c>
      <c r="GH43" s="35">
        <f>+Pol!AA43</f>
        <v>0</v>
      </c>
      <c r="GI43" s="35">
        <f>+Pol!AB43</f>
        <v>0</v>
      </c>
      <c r="GJ43" s="35">
        <f t="shared" si="46"/>
        <v>0</v>
      </c>
      <c r="GK43" s="65">
        <f t="shared" si="178"/>
        <v>0</v>
      </c>
      <c r="GL43" s="34">
        <f>+SIMS!S43</f>
        <v>0</v>
      </c>
      <c r="GM43" s="35">
        <f>+SIMS!T43</f>
        <v>0</v>
      </c>
      <c r="GN43" s="35">
        <f>+SIMS!U43</f>
        <v>0</v>
      </c>
      <c r="GO43" s="35">
        <f>+SIMS!V43</f>
        <v>0</v>
      </c>
      <c r="GP43" s="35">
        <f t="shared" si="48"/>
        <v>0</v>
      </c>
      <c r="GQ43" s="65">
        <f t="shared" si="126"/>
        <v>0</v>
      </c>
      <c r="GR43" s="516">
        <f>+KSC!C43</f>
        <v>336</v>
      </c>
      <c r="GS43" s="517">
        <f>+KSC!D43</f>
        <v>312</v>
      </c>
      <c r="GT43" s="277">
        <f t="shared" si="49"/>
        <v>648</v>
      </c>
      <c r="GU43" s="272">
        <f t="shared" si="127"/>
        <v>13</v>
      </c>
      <c r="GV43" s="34">
        <f>+Bel!AI43</f>
        <v>0</v>
      </c>
      <c r="GW43" s="35">
        <f t="shared" si="189"/>
        <v>0</v>
      </c>
      <c r="GX43" s="65">
        <f t="shared" si="200"/>
        <v>0</v>
      </c>
      <c r="GY43" s="34">
        <f>+Ita!AI43</f>
        <v>0</v>
      </c>
      <c r="GZ43" s="35">
        <f t="shared" si="179"/>
        <v>0</v>
      </c>
      <c r="HA43" s="65">
        <f t="shared" si="51"/>
        <v>0</v>
      </c>
      <c r="HB43" s="34">
        <f>+Ita!BF43</f>
        <v>0</v>
      </c>
      <c r="HC43" s="35">
        <f t="shared" si="180"/>
        <v>0</v>
      </c>
      <c r="HD43" s="65">
        <f t="shared" si="52"/>
        <v>0</v>
      </c>
      <c r="HE43" s="34">
        <f>+Pol!AE43</f>
        <v>0</v>
      </c>
      <c r="HF43" s="35">
        <f t="shared" si="168"/>
        <v>0</v>
      </c>
      <c r="HG43" s="65">
        <f t="shared" si="53"/>
        <v>0</v>
      </c>
      <c r="HH43" s="34">
        <f>+Mex!P43</f>
        <v>0</v>
      </c>
      <c r="HI43" s="35">
        <f t="shared" si="169"/>
        <v>0</v>
      </c>
      <c r="HJ43" s="65">
        <f t="shared" si="54"/>
        <v>0</v>
      </c>
      <c r="HK43" s="404">
        <f>+SIMS!K43</f>
        <v>0</v>
      </c>
      <c r="HL43" s="405">
        <f>+SIMS!L43</f>
        <v>0</v>
      </c>
      <c r="HM43" s="405">
        <f t="shared" si="166"/>
        <v>0</v>
      </c>
      <c r="HN43" s="406">
        <f t="shared" si="133"/>
        <v>0</v>
      </c>
      <c r="HO43" s="475">
        <f>+Bel!AL43</f>
        <v>0</v>
      </c>
      <c r="HP43" s="476">
        <f>+Bel!AM43</f>
        <v>0</v>
      </c>
      <c r="HQ43" s="476">
        <f t="shared" si="134"/>
        <v>0</v>
      </c>
      <c r="HR43" s="477">
        <f t="shared" si="55"/>
        <v>0</v>
      </c>
      <c r="HS43" s="475">
        <f>+Ita!AL43</f>
        <v>0</v>
      </c>
      <c r="HT43" s="476">
        <f>+Ita!AM43</f>
        <v>0</v>
      </c>
      <c r="HU43" s="476">
        <f t="shared" si="56"/>
        <v>0</v>
      </c>
      <c r="HV43" s="477">
        <f t="shared" si="57"/>
        <v>0</v>
      </c>
      <c r="HW43" s="34">
        <f>+Mex!S43</f>
        <v>0</v>
      </c>
      <c r="HX43" s="35">
        <f>+Mex!T43</f>
        <v>0</v>
      </c>
      <c r="HY43" s="35">
        <f t="shared" si="58"/>
        <v>0</v>
      </c>
      <c r="HZ43" s="65">
        <f t="shared" si="59"/>
        <v>0</v>
      </c>
      <c r="IA43" s="475">
        <f>+'Arg&amp;Braz'!C43</f>
        <v>15.6</v>
      </c>
      <c r="IB43" s="470">
        <f>+'Arg&amp;Braz'!D43</f>
        <v>15.6</v>
      </c>
      <c r="IC43" s="476">
        <f t="shared" si="60"/>
        <v>31.2</v>
      </c>
      <c r="ID43" s="477">
        <f t="shared" si="61"/>
        <v>2</v>
      </c>
      <c r="IE43" s="475">
        <f>+'Arg&amp;Braz'!Y43</f>
        <v>78</v>
      </c>
      <c r="IF43" s="476">
        <f>+'Arg&amp;Braz'!Z43</f>
        <v>78</v>
      </c>
      <c r="IG43" s="476">
        <f t="shared" si="62"/>
        <v>156</v>
      </c>
      <c r="IH43" s="477">
        <f t="shared" si="63"/>
        <v>10</v>
      </c>
      <c r="II43" s="475">
        <f>+Bel!AP43</f>
        <v>0</v>
      </c>
      <c r="IJ43" s="476">
        <f>+Bel!AQ43</f>
        <v>0</v>
      </c>
      <c r="IK43" s="476">
        <f t="shared" si="64"/>
        <v>0</v>
      </c>
      <c r="IL43" s="477">
        <f t="shared" si="65"/>
        <v>0</v>
      </c>
      <c r="IM43" s="475">
        <f>+Ita!AP43</f>
        <v>0</v>
      </c>
      <c r="IN43" s="476">
        <f>+Ita!AQ43</f>
        <v>0</v>
      </c>
      <c r="IO43" s="476">
        <f t="shared" si="66"/>
        <v>0</v>
      </c>
      <c r="IP43" s="477">
        <f t="shared" si="67"/>
        <v>0</v>
      </c>
      <c r="IQ43" s="34">
        <f>+Mex!W43</f>
        <v>0</v>
      </c>
      <c r="IR43" s="35">
        <f>+Mex!X43</f>
        <v>0</v>
      </c>
      <c r="IS43" s="35">
        <f t="shared" si="68"/>
        <v>0</v>
      </c>
      <c r="IT43" s="65">
        <f t="shared" si="69"/>
        <v>0</v>
      </c>
      <c r="IU43" s="475">
        <f>+'Arg&amp;Braz'!G43</f>
        <v>15.6</v>
      </c>
      <c r="IV43" s="476">
        <f>+'Arg&amp;Braz'!H43</f>
        <v>15.6</v>
      </c>
      <c r="IW43" s="476">
        <f t="shared" si="70"/>
        <v>31.2</v>
      </c>
      <c r="IX43" s="477">
        <f t="shared" si="71"/>
        <v>2</v>
      </c>
      <c r="IY43" s="475">
        <f>+'Arg&amp;Braz'!AC43</f>
        <v>78</v>
      </c>
      <c r="IZ43" s="476">
        <f>+'Arg&amp;Braz'!AD43</f>
        <v>78</v>
      </c>
      <c r="JA43" s="476">
        <f t="shared" si="72"/>
        <v>156</v>
      </c>
      <c r="JB43" s="477">
        <f t="shared" si="163"/>
        <v>10</v>
      </c>
      <c r="JC43" s="475">
        <f>+Bel!AT43</f>
        <v>0</v>
      </c>
      <c r="JD43" s="476">
        <f>+Bel!AU43</f>
        <v>0</v>
      </c>
      <c r="JE43" s="476">
        <f t="shared" si="73"/>
        <v>0</v>
      </c>
      <c r="JF43" s="477">
        <f t="shared" si="74"/>
        <v>0</v>
      </c>
      <c r="JG43" s="475">
        <f>+Ita!AT43</f>
        <v>0</v>
      </c>
      <c r="JH43" s="476">
        <f>+Ita!AU43</f>
        <v>0</v>
      </c>
      <c r="JI43" s="476">
        <f t="shared" si="75"/>
        <v>0</v>
      </c>
      <c r="JJ43" s="477">
        <f t="shared" si="76"/>
        <v>0</v>
      </c>
      <c r="JK43" s="34">
        <f>+Mex!AA43</f>
        <v>0</v>
      </c>
      <c r="JL43" s="35">
        <f>+Mex!AB43</f>
        <v>0</v>
      </c>
      <c r="JM43" s="35">
        <f t="shared" si="77"/>
        <v>0</v>
      </c>
      <c r="JN43" s="65">
        <f t="shared" si="78"/>
        <v>0</v>
      </c>
      <c r="JO43" s="475">
        <f>+'Arg&amp;Braz'!K43</f>
        <v>15.6</v>
      </c>
      <c r="JP43" s="476">
        <f>+'Arg&amp;Braz'!L43</f>
        <v>15.6</v>
      </c>
      <c r="JQ43" s="476">
        <f t="shared" si="79"/>
        <v>31.2</v>
      </c>
      <c r="JR43" s="477">
        <f t="shared" si="80"/>
        <v>2</v>
      </c>
      <c r="JS43" s="475">
        <f>+'Arg&amp;Braz'!AG43</f>
        <v>78</v>
      </c>
      <c r="JT43" s="476">
        <f>+'Arg&amp;Braz'!AH43</f>
        <v>78</v>
      </c>
      <c r="JU43" s="476">
        <f t="shared" si="81"/>
        <v>156</v>
      </c>
      <c r="JV43" s="477">
        <f t="shared" si="164"/>
        <v>10</v>
      </c>
      <c r="JW43" s="279">
        <f>+KSC!K43</f>
        <v>0</v>
      </c>
      <c r="JX43" s="277">
        <f>+KSC!L43</f>
        <v>0</v>
      </c>
      <c r="JY43" s="277">
        <f t="shared" si="82"/>
        <v>0</v>
      </c>
      <c r="JZ43" s="272">
        <f t="shared" si="135"/>
        <v>0</v>
      </c>
      <c r="KA43" s="34">
        <f>+Rus!P43</f>
        <v>0</v>
      </c>
      <c r="KB43" s="315">
        <f>+Rus!Q43</f>
        <v>0</v>
      </c>
      <c r="KC43" s="35">
        <f>+Rus!R43</f>
        <v>0</v>
      </c>
      <c r="KD43" s="35">
        <f t="shared" si="83"/>
        <v>0</v>
      </c>
      <c r="KE43" s="65">
        <f t="shared" si="84"/>
        <v>0</v>
      </c>
      <c r="KF43" s="34">
        <f>+Bel!AX43</f>
        <v>0</v>
      </c>
      <c r="KG43" s="35">
        <f t="shared" si="170"/>
        <v>0</v>
      </c>
      <c r="KH43" s="65">
        <f t="shared" si="201"/>
        <v>0</v>
      </c>
      <c r="KI43" s="34">
        <f>+Ita!BI43</f>
        <v>0</v>
      </c>
      <c r="KJ43" s="35">
        <f t="shared" si="171"/>
        <v>0</v>
      </c>
      <c r="KK43" s="65">
        <f t="shared" si="202"/>
        <v>0</v>
      </c>
      <c r="KL43" s="34">
        <f>+Pol!AH43</f>
        <v>0</v>
      </c>
      <c r="KM43" s="35">
        <f t="shared" si="172"/>
        <v>0</v>
      </c>
      <c r="KN43" s="65">
        <f t="shared" si="203"/>
        <v>0</v>
      </c>
      <c r="KO43" s="34">
        <f>+Mex!AK43</f>
        <v>0</v>
      </c>
      <c r="KP43" s="35">
        <f t="shared" si="173"/>
        <v>0</v>
      </c>
      <c r="KQ43" s="65">
        <f t="shared" si="204"/>
        <v>0</v>
      </c>
      <c r="KR43" s="34">
        <f>+'Arg&amp;Braz'!AK43</f>
        <v>0</v>
      </c>
      <c r="KS43" s="35">
        <f t="shared" si="174"/>
        <v>0</v>
      </c>
      <c r="KT43" s="65">
        <f t="shared" si="205"/>
        <v>0</v>
      </c>
      <c r="KU43" s="34">
        <f>+Ita!BL43</f>
        <v>0</v>
      </c>
      <c r="KV43" s="315">
        <f>+Ita!BM43</f>
        <v>0</v>
      </c>
      <c r="KW43" s="35">
        <f>+Ita!BN43</f>
        <v>0</v>
      </c>
      <c r="KX43" s="35">
        <f t="shared" si="191"/>
        <v>0</v>
      </c>
      <c r="KY43" s="65">
        <f t="shared" si="142"/>
        <v>0</v>
      </c>
      <c r="KZ43" s="34">
        <f>+Mex!AN43</f>
        <v>0</v>
      </c>
      <c r="LA43" s="315">
        <f>+Mex!AO43</f>
        <v>0</v>
      </c>
      <c r="LB43" s="35">
        <f>+Mex!AP43</f>
        <v>0</v>
      </c>
      <c r="LC43" s="35">
        <f t="shared" si="192"/>
        <v>0</v>
      </c>
      <c r="LD43" s="65">
        <f t="shared" si="144"/>
        <v>0</v>
      </c>
      <c r="LE43" s="34">
        <f>+'Arg&amp;Braz'!O43</f>
        <v>0</v>
      </c>
      <c r="LF43" s="315">
        <f>+'Arg&amp;Braz'!P43</f>
        <v>0</v>
      </c>
      <c r="LG43" s="35">
        <f>+'Arg&amp;Braz'!Q43</f>
        <v>0</v>
      </c>
      <c r="LH43" s="35">
        <f t="shared" si="193"/>
        <v>0</v>
      </c>
      <c r="LI43" s="65">
        <f t="shared" si="146"/>
        <v>0</v>
      </c>
      <c r="LJ43" s="34">
        <f>+'Arg&amp;Braz'!AN43</f>
        <v>0</v>
      </c>
      <c r="LK43" s="315">
        <f>+'Arg&amp;Braz'!AO43</f>
        <v>0</v>
      </c>
      <c r="LL43" s="35">
        <f>+'Arg&amp;Braz'!AP43</f>
        <v>0</v>
      </c>
      <c r="LM43" s="35">
        <f t="shared" si="147"/>
        <v>0</v>
      </c>
      <c r="LN43" s="65">
        <f t="shared" si="148"/>
        <v>0</v>
      </c>
      <c r="LO43" s="34">
        <f>+Bel!BA43</f>
        <v>0</v>
      </c>
      <c r="LP43" s="315">
        <f>+Bel!BB43</f>
        <v>0</v>
      </c>
      <c r="LQ43" s="35">
        <f>+Bel!BC43</f>
        <v>0</v>
      </c>
      <c r="LR43" s="35">
        <f t="shared" si="149"/>
        <v>0</v>
      </c>
      <c r="LS43" s="65">
        <f t="shared" si="190"/>
        <v>0</v>
      </c>
      <c r="LT43" s="34">
        <f>+Ita!BQ43</f>
        <v>0</v>
      </c>
      <c r="LU43" s="315">
        <f>+Ita!BR43</f>
        <v>0</v>
      </c>
      <c r="LV43" s="35">
        <f>+Ita!BS43</f>
        <v>0</v>
      </c>
      <c r="LW43" s="35">
        <f t="shared" si="194"/>
        <v>0</v>
      </c>
      <c r="LX43" s="65">
        <f t="shared" si="152"/>
        <v>0</v>
      </c>
      <c r="LY43" s="34">
        <f>+Ita!BV43</f>
        <v>0</v>
      </c>
      <c r="LZ43" s="315">
        <f>+Ita!BW43</f>
        <v>0</v>
      </c>
      <c r="MA43" s="35">
        <f>+Ita!BX43</f>
        <v>0</v>
      </c>
      <c r="MB43" s="35">
        <f t="shared" si="195"/>
        <v>0</v>
      </c>
      <c r="MC43" s="65">
        <f t="shared" si="154"/>
        <v>0</v>
      </c>
      <c r="MD43" s="34">
        <f>+Pol!AK43</f>
        <v>0</v>
      </c>
      <c r="ME43" s="315">
        <f>+Pol!AL43</f>
        <v>0</v>
      </c>
      <c r="MF43" s="35">
        <f>+Pol!AM43</f>
        <v>0</v>
      </c>
      <c r="MG43" s="35">
        <f t="shared" si="196"/>
        <v>0</v>
      </c>
      <c r="MH43" s="65">
        <f t="shared" si="156"/>
        <v>0</v>
      </c>
      <c r="MI43" s="34">
        <f>+Rus!U43</f>
        <v>0</v>
      </c>
      <c r="MJ43" s="315">
        <f>+Rus!V43</f>
        <v>0</v>
      </c>
      <c r="MK43" s="35">
        <f>+Rus!W43</f>
        <v>0</v>
      </c>
      <c r="ML43" s="35">
        <f t="shared" si="90"/>
        <v>0</v>
      </c>
      <c r="MM43" s="65">
        <f t="shared" si="91"/>
        <v>0</v>
      </c>
      <c r="MN43" s="34">
        <f>+Mex!AS43</f>
        <v>0</v>
      </c>
      <c r="MO43" s="315">
        <f>+Mex!AT43</f>
        <v>0</v>
      </c>
      <c r="MP43" s="35">
        <f>+Mex!AU43</f>
        <v>0</v>
      </c>
      <c r="MQ43" s="35">
        <f t="shared" si="197"/>
        <v>0</v>
      </c>
      <c r="MR43" s="65">
        <f t="shared" si="158"/>
        <v>0</v>
      </c>
      <c r="MS43" s="34">
        <f>+'Arg&amp;Braz'!T43</f>
        <v>0</v>
      </c>
      <c r="MT43" s="315">
        <f>+'Arg&amp;Braz'!U43</f>
        <v>0</v>
      </c>
      <c r="MU43" s="35">
        <f>+'Arg&amp;Braz'!V43</f>
        <v>0</v>
      </c>
      <c r="MV43" s="35">
        <f t="shared" si="159"/>
        <v>0</v>
      </c>
      <c r="MW43" s="65">
        <f t="shared" si="160"/>
        <v>0</v>
      </c>
      <c r="MX43" s="34">
        <f>Bel!BF43</f>
        <v>0</v>
      </c>
      <c r="MY43" s="35">
        <f t="shared" si="161"/>
        <v>0</v>
      </c>
      <c r="MZ43" s="65">
        <f t="shared" si="92"/>
        <v>0</v>
      </c>
      <c r="NA43" s="34">
        <f>Ita!CA43</f>
        <v>0</v>
      </c>
      <c r="NB43" s="35">
        <f t="shared" si="198"/>
        <v>0</v>
      </c>
      <c r="NC43" s="65">
        <f t="shared" si="206"/>
        <v>0</v>
      </c>
    </row>
    <row r="44" spans="1:367" s="28" customFormat="1" ht="21" customHeight="1">
      <c r="A44" s="29" t="s">
        <v>147</v>
      </c>
      <c r="B44" s="67"/>
      <c r="C44" s="68">
        <f t="shared" si="94"/>
        <v>156</v>
      </c>
      <c r="D44" s="68"/>
      <c r="E44" s="68"/>
      <c r="F44" s="68"/>
      <c r="G44" s="69">
        <f t="shared" si="95"/>
        <v>156</v>
      </c>
      <c r="H44" s="73">
        <f>+Bel!A44</f>
        <v>0</v>
      </c>
      <c r="I44" s="74">
        <f>+Ita!A44</f>
        <v>78</v>
      </c>
      <c r="J44" s="74">
        <f>+Pol!A44</f>
        <v>60.000000000000007</v>
      </c>
      <c r="K44" s="74">
        <f>+Rus!A44</f>
        <v>0</v>
      </c>
      <c r="L44" s="74">
        <f>+'Arg&amp;Braz'!A44</f>
        <v>0</v>
      </c>
      <c r="M44" s="74">
        <f>+Mex!A44</f>
        <v>0</v>
      </c>
      <c r="N44" s="71">
        <f>+VIE!A44</f>
        <v>0</v>
      </c>
      <c r="O44" s="71">
        <f>+SIMS!A44</f>
        <v>0</v>
      </c>
      <c r="P44" s="74"/>
      <c r="Q44" s="75">
        <f>+KSC!A44</f>
        <v>13</v>
      </c>
      <c r="R44" s="146">
        <f t="shared" si="96"/>
        <v>655.19999999999993</v>
      </c>
      <c r="S44" s="147">
        <f t="shared" si="97"/>
        <v>1497.6000000000001</v>
      </c>
      <c r="T44" s="148">
        <f t="shared" si="0"/>
        <v>0</v>
      </c>
      <c r="U44" s="148"/>
      <c r="V44" s="27" t="s">
        <v>147</v>
      </c>
      <c r="W44" s="34">
        <f>+Bel!C44</f>
        <v>0</v>
      </c>
      <c r="X44" s="35">
        <f>+Bel!D44</f>
        <v>0</v>
      </c>
      <c r="Y44" s="35">
        <f t="shared" si="199"/>
        <v>0</v>
      </c>
      <c r="Z44" s="65">
        <f>Y44/7.8/2</f>
        <v>0</v>
      </c>
      <c r="AA44" s="34">
        <f>+Ita!C44</f>
        <v>78</v>
      </c>
      <c r="AB44" s="35">
        <f>+Ita!D44</f>
        <v>78</v>
      </c>
      <c r="AC44" s="35">
        <f t="shared" si="100"/>
        <v>156</v>
      </c>
      <c r="AD44" s="65">
        <f t="shared" si="101"/>
        <v>10</v>
      </c>
      <c r="AE44" s="52">
        <f>+Pol!C44</f>
        <v>0</v>
      </c>
      <c r="AF44" s="53">
        <f>+Pol!D44</f>
        <v>0</v>
      </c>
      <c r="AG44" s="35">
        <f t="shared" si="102"/>
        <v>0</v>
      </c>
      <c r="AH44" s="65">
        <f t="shared" si="103"/>
        <v>0</v>
      </c>
      <c r="AI44" s="54">
        <f>+Mex!C44</f>
        <v>0</v>
      </c>
      <c r="AJ44" s="55">
        <f>+Mex!D44</f>
        <v>0</v>
      </c>
      <c r="AK44" s="31">
        <f t="shared" si="1"/>
        <v>0</v>
      </c>
      <c r="AL44" s="43">
        <f t="shared" si="2"/>
        <v>0</v>
      </c>
      <c r="AM44" s="279">
        <f>+SIMS!C44</f>
        <v>0</v>
      </c>
      <c r="AN44" s="277">
        <f>+SIMS!D44</f>
        <v>0</v>
      </c>
      <c r="AO44" s="274">
        <f t="shared" si="3"/>
        <v>0</v>
      </c>
      <c r="AP44" s="272">
        <f t="shared" si="104"/>
        <v>0</v>
      </c>
      <c r="AQ44" s="279">
        <f>+KSC!G44</f>
        <v>0</v>
      </c>
      <c r="AR44" s="277">
        <f>+KSC!H44</f>
        <v>0</v>
      </c>
      <c r="AS44" s="274">
        <f t="shared" si="4"/>
        <v>0</v>
      </c>
      <c r="AT44" s="272">
        <f t="shared" si="105"/>
        <v>0</v>
      </c>
      <c r="AU44" s="279">
        <f>+SIMS!G44</f>
        <v>0</v>
      </c>
      <c r="AV44" s="277">
        <f>+SIMS!H44</f>
        <v>0</v>
      </c>
      <c r="AW44" s="274">
        <f t="shared" si="165"/>
        <v>0</v>
      </c>
      <c r="AX44" s="272">
        <f t="shared" si="106"/>
        <v>0</v>
      </c>
      <c r="AY44" s="52">
        <f>+Bel!G44</f>
        <v>0</v>
      </c>
      <c r="AZ44" s="390">
        <f>+Bel!H44</f>
        <v>0</v>
      </c>
      <c r="BA44" s="53">
        <f>+Bel!I44</f>
        <v>0</v>
      </c>
      <c r="BB44" s="35">
        <f t="shared" si="107"/>
        <v>0</v>
      </c>
      <c r="BC44" s="65">
        <f t="shared" si="108"/>
        <v>0</v>
      </c>
      <c r="BD44" s="34">
        <f>+Ita!G44</f>
        <v>0</v>
      </c>
      <c r="BE44" s="315">
        <f>+Ita!H44</f>
        <v>0</v>
      </c>
      <c r="BF44" s="35">
        <f>+Ita!I44</f>
        <v>0</v>
      </c>
      <c r="BG44" s="35">
        <f t="shared" si="5"/>
        <v>0</v>
      </c>
      <c r="BH44" s="65">
        <f t="shared" si="109"/>
        <v>0</v>
      </c>
      <c r="BI44" s="34">
        <f>+Ita!AX44</f>
        <v>0</v>
      </c>
      <c r="BJ44" s="315">
        <f>+Ita!AY44</f>
        <v>0</v>
      </c>
      <c r="BK44" s="35">
        <f>+Ita!AZ44</f>
        <v>0</v>
      </c>
      <c r="BL44" s="35">
        <f t="shared" si="6"/>
        <v>0</v>
      </c>
      <c r="BM44" s="65">
        <f t="shared" si="110"/>
        <v>0</v>
      </c>
      <c r="BN44" s="52">
        <f>+Pol!G44</f>
        <v>280.8</v>
      </c>
      <c r="BO44" s="390">
        <f>+Pol!H44</f>
        <v>280.8</v>
      </c>
      <c r="BP44" s="53">
        <f>+Pol!I44</f>
        <v>280.8</v>
      </c>
      <c r="BQ44" s="35">
        <f t="shared" si="7"/>
        <v>842.40000000000009</v>
      </c>
      <c r="BR44" s="65">
        <f t="shared" si="111"/>
        <v>54.000000000000007</v>
      </c>
      <c r="BS44" s="34">
        <f>+Mex!G44</f>
        <v>0</v>
      </c>
      <c r="BT44" s="315">
        <f>+Mex!H44</f>
        <v>0</v>
      </c>
      <c r="BU44" s="35">
        <f>+Mex!I44</f>
        <v>0</v>
      </c>
      <c r="BV44" s="35">
        <f t="shared" si="112"/>
        <v>0</v>
      </c>
      <c r="BW44" s="65">
        <f t="shared" si="113"/>
        <v>0</v>
      </c>
      <c r="BX44" s="52">
        <f>+VIE!C44</f>
        <v>0</v>
      </c>
      <c r="BY44" s="390">
        <f>+VIE!D44</f>
        <v>0</v>
      </c>
      <c r="BZ44" s="35">
        <f t="shared" si="8"/>
        <v>0</v>
      </c>
      <c r="CA44" s="65">
        <f t="shared" si="114"/>
        <v>0</v>
      </c>
      <c r="CB44" s="52">
        <f>+SIMS!AC44</f>
        <v>0</v>
      </c>
      <c r="CC44" s="390">
        <f>+SIMS!AD44</f>
        <v>0</v>
      </c>
      <c r="CD44" s="53">
        <f>+SIMS!AE44</f>
        <v>0</v>
      </c>
      <c r="CE44" s="35">
        <f t="shared" si="9"/>
        <v>0</v>
      </c>
      <c r="CF44" s="65">
        <f t="shared" si="115"/>
        <v>0</v>
      </c>
      <c r="CG44" s="34">
        <f>+Bel!L44</f>
        <v>0</v>
      </c>
      <c r="CH44" s="35">
        <f>+Bel!M44</f>
        <v>0</v>
      </c>
      <c r="CI44" s="35">
        <f t="shared" si="10"/>
        <v>0</v>
      </c>
      <c r="CJ44" s="65">
        <f t="shared" si="11"/>
        <v>0</v>
      </c>
      <c r="CK44" s="34">
        <f>+Ita!L44</f>
        <v>249.60000000000002</v>
      </c>
      <c r="CL44" s="35">
        <f>+Ita!M44</f>
        <v>249.60000000000002</v>
      </c>
      <c r="CM44" s="35">
        <f t="shared" ref="CM44:CM55" si="207">SUM(CK44:CL44)</f>
        <v>499.20000000000005</v>
      </c>
      <c r="CN44" s="65">
        <f t="shared" si="13"/>
        <v>32.000000000000007</v>
      </c>
      <c r="CO44" s="34">
        <f>+Mex!L44</f>
        <v>0</v>
      </c>
      <c r="CP44" s="35">
        <f>+Mex!M44</f>
        <v>0</v>
      </c>
      <c r="CQ44" s="35">
        <f t="shared" si="14"/>
        <v>0</v>
      </c>
      <c r="CR44" s="65">
        <f t="shared" si="15"/>
        <v>0</v>
      </c>
      <c r="CS44" s="34">
        <f>+SIMS!Y44</f>
        <v>0</v>
      </c>
      <c r="CT44" s="35">
        <f>+SIMS!Z44</f>
        <v>0</v>
      </c>
      <c r="CU44" s="35">
        <f t="shared" si="16"/>
        <v>0</v>
      </c>
      <c r="CV44" s="65">
        <f t="shared" si="116"/>
        <v>0</v>
      </c>
      <c r="CW44" s="34">
        <f>+VIE!M44</f>
        <v>0</v>
      </c>
      <c r="CX44" s="35">
        <f>+VIE!N44</f>
        <v>0</v>
      </c>
      <c r="CY44" s="35">
        <f t="shared" si="17"/>
        <v>0</v>
      </c>
      <c r="CZ44" s="43">
        <f t="shared" si="117"/>
        <v>0</v>
      </c>
      <c r="DA44" s="34">
        <f>+Ita!BC44</f>
        <v>0</v>
      </c>
      <c r="DB44" s="35">
        <f t="shared" si="118"/>
        <v>0</v>
      </c>
      <c r="DC44" s="65">
        <f t="shared" si="18"/>
        <v>0</v>
      </c>
      <c r="DD44" s="34">
        <f>+Bel!P44</f>
        <v>0</v>
      </c>
      <c r="DE44" s="35">
        <f t="shared" si="119"/>
        <v>0</v>
      </c>
      <c r="DF44" s="65">
        <f t="shared" si="19"/>
        <v>0</v>
      </c>
      <c r="DG44" s="34">
        <f>+Ita!P44</f>
        <v>187.2</v>
      </c>
      <c r="DH44" s="35">
        <f t="shared" si="120"/>
        <v>187.2</v>
      </c>
      <c r="DI44" s="65">
        <f t="shared" si="20"/>
        <v>12</v>
      </c>
      <c r="DJ44" s="34">
        <f>+Pol!L44</f>
        <v>0</v>
      </c>
      <c r="DK44" s="35">
        <f t="shared" si="121"/>
        <v>0</v>
      </c>
      <c r="DL44" s="65">
        <f t="shared" si="21"/>
        <v>0</v>
      </c>
      <c r="DM44" s="379">
        <f>+Rus!C44</f>
        <v>0</v>
      </c>
      <c r="DN44" s="365">
        <f t="shared" si="22"/>
        <v>0</v>
      </c>
      <c r="DO44" s="366">
        <f t="shared" si="23"/>
        <v>0</v>
      </c>
      <c r="DP44" s="34">
        <f>+Bel!S44</f>
        <v>0</v>
      </c>
      <c r="DQ44" s="35">
        <f>+Bel!T44</f>
        <v>0</v>
      </c>
      <c r="DR44" s="35">
        <f>+Bel!U44</f>
        <v>0</v>
      </c>
      <c r="DS44" s="35">
        <f>+Bel!V44</f>
        <v>0</v>
      </c>
      <c r="DT44" s="35">
        <f t="shared" si="24"/>
        <v>0</v>
      </c>
      <c r="DU44" s="65">
        <f t="shared" si="25"/>
        <v>0</v>
      </c>
      <c r="DV44" s="34">
        <f>+Ita!S44</f>
        <v>0</v>
      </c>
      <c r="DW44" s="35">
        <f>+Ita!T44</f>
        <v>0</v>
      </c>
      <c r="DX44" s="35">
        <f>+Ita!U44</f>
        <v>0</v>
      </c>
      <c r="DY44" s="35">
        <f>+Ita!V44</f>
        <v>0</v>
      </c>
      <c r="DZ44" s="35">
        <f t="shared" si="26"/>
        <v>0</v>
      </c>
      <c r="EA44" s="65">
        <f t="shared" si="27"/>
        <v>0</v>
      </c>
      <c r="EB44" s="34">
        <f>+Pol!O44</f>
        <v>0</v>
      </c>
      <c r="EC44" s="35">
        <f>+Pol!P44</f>
        <v>0</v>
      </c>
      <c r="ED44" s="35">
        <f>+Pol!Q44</f>
        <v>0</v>
      </c>
      <c r="EE44" s="35">
        <f>+Pol!R44</f>
        <v>0</v>
      </c>
      <c r="EF44" s="35">
        <f t="shared" si="28"/>
        <v>0</v>
      </c>
      <c r="EG44" s="65">
        <f t="shared" si="29"/>
        <v>0</v>
      </c>
      <c r="EH44" s="34">
        <f>+Rus!J44</f>
        <v>0</v>
      </c>
      <c r="EI44" s="35">
        <f>+Rus!K44</f>
        <v>0</v>
      </c>
      <c r="EJ44" s="35">
        <f>+Rus!L44</f>
        <v>0</v>
      </c>
      <c r="EK44" s="35">
        <f>+Rus!M44</f>
        <v>0</v>
      </c>
      <c r="EL44" s="35">
        <f t="shared" si="122"/>
        <v>0</v>
      </c>
      <c r="EM44" s="65">
        <f t="shared" si="30"/>
        <v>0</v>
      </c>
      <c r="EN44" s="34">
        <f>+Mex!AE44</f>
        <v>0</v>
      </c>
      <c r="EO44" s="35">
        <f>+Mex!AF44</f>
        <v>0</v>
      </c>
      <c r="EP44" s="35">
        <f>+Mex!AG44</f>
        <v>0</v>
      </c>
      <c r="EQ44" s="35">
        <f>+Mex!AH44</f>
        <v>0</v>
      </c>
      <c r="ER44" s="35">
        <f t="shared" si="123"/>
        <v>0</v>
      </c>
      <c r="ES44" s="65">
        <f t="shared" si="31"/>
        <v>0</v>
      </c>
      <c r="ET44" s="32">
        <f>+VIE!G44</f>
        <v>0</v>
      </c>
      <c r="EU44" s="33">
        <f>+VIE!H44</f>
        <v>0</v>
      </c>
      <c r="EV44" s="33">
        <f>+VIE!I44</f>
        <v>0</v>
      </c>
      <c r="EW44" s="33">
        <f>+VIE!J44</f>
        <v>0</v>
      </c>
      <c r="EX44" s="33">
        <f t="shared" si="32"/>
        <v>0</v>
      </c>
      <c r="EY44" s="44">
        <f t="shared" si="124"/>
        <v>0</v>
      </c>
      <c r="EZ44" s="385">
        <f>+Bel!Y44</f>
        <v>0</v>
      </c>
      <c r="FA44" s="35">
        <f>+Bel!Z44</f>
        <v>0</v>
      </c>
      <c r="FB44" s="35">
        <f t="shared" si="33"/>
        <v>0</v>
      </c>
      <c r="FC44" s="65">
        <f t="shared" si="34"/>
        <v>0</v>
      </c>
      <c r="FD44" s="34">
        <f>+Ita!Y44</f>
        <v>0</v>
      </c>
      <c r="FE44" s="35">
        <f>+Ita!Z44</f>
        <v>0</v>
      </c>
      <c r="FF44" s="35">
        <f t="shared" si="35"/>
        <v>0</v>
      </c>
      <c r="FG44" s="65">
        <f t="shared" si="36"/>
        <v>0</v>
      </c>
      <c r="FH44" s="385">
        <f>+Pol!U44</f>
        <v>46.8</v>
      </c>
      <c r="FI44" s="35">
        <f>+Pol!V44</f>
        <v>46.8</v>
      </c>
      <c r="FJ44" s="35">
        <f t="shared" si="37"/>
        <v>93.6</v>
      </c>
      <c r="FK44" s="65">
        <f t="shared" si="38"/>
        <v>6</v>
      </c>
      <c r="FL44" s="34">
        <f>+Rus!F44</f>
        <v>0</v>
      </c>
      <c r="FM44" s="35">
        <f>+Rus!G44</f>
        <v>0</v>
      </c>
      <c r="FN44" s="35">
        <f t="shared" si="39"/>
        <v>0</v>
      </c>
      <c r="FO44" s="65">
        <f t="shared" si="40"/>
        <v>0</v>
      </c>
      <c r="FP44" s="385">
        <f>+SIMS!O44</f>
        <v>0</v>
      </c>
      <c r="FQ44" s="35">
        <f>+SIMS!P44</f>
        <v>0</v>
      </c>
      <c r="FR44" s="35">
        <f>SUM(FP44:FQ44)</f>
        <v>0</v>
      </c>
      <c r="FS44" s="65">
        <f t="shared" si="125"/>
        <v>0</v>
      </c>
      <c r="FT44" s="34">
        <f>+Bel!AC44</f>
        <v>0</v>
      </c>
      <c r="FU44" s="35">
        <f>+Bel!AD44</f>
        <v>0</v>
      </c>
      <c r="FV44" s="35">
        <f>+Bel!AE44</f>
        <v>0</v>
      </c>
      <c r="FW44" s="35">
        <f>+Bel!AF44</f>
        <v>0</v>
      </c>
      <c r="FX44" s="35">
        <f t="shared" si="42"/>
        <v>0</v>
      </c>
      <c r="FY44" s="65">
        <f t="shared" si="176"/>
        <v>0</v>
      </c>
      <c r="FZ44" s="34">
        <f>+Ita!AC44</f>
        <v>0</v>
      </c>
      <c r="GA44" s="35">
        <f>+Ita!AD44</f>
        <v>0</v>
      </c>
      <c r="GB44" s="35">
        <f>+Ita!AE44</f>
        <v>0</v>
      </c>
      <c r="GC44" s="35">
        <f>+Ita!AF44</f>
        <v>0</v>
      </c>
      <c r="GD44" s="35">
        <f t="shared" si="44"/>
        <v>0</v>
      </c>
      <c r="GE44" s="65">
        <f t="shared" si="177"/>
        <v>0</v>
      </c>
      <c r="GF44" s="34">
        <f>+Pol!Y44</f>
        <v>0</v>
      </c>
      <c r="GG44" s="35">
        <f>+Pol!Z44</f>
        <v>0</v>
      </c>
      <c r="GH44" s="35">
        <f>+Pol!AA44</f>
        <v>0</v>
      </c>
      <c r="GI44" s="35">
        <f>+Pol!AB44</f>
        <v>0</v>
      </c>
      <c r="GJ44" s="35">
        <f t="shared" si="46"/>
        <v>0</v>
      </c>
      <c r="GK44" s="65">
        <f t="shared" si="178"/>
        <v>0</v>
      </c>
      <c r="GL44" s="34">
        <f>+SIMS!S44</f>
        <v>0</v>
      </c>
      <c r="GM44" s="35">
        <f>+SIMS!T44</f>
        <v>0</v>
      </c>
      <c r="GN44" s="35">
        <f>+SIMS!U44</f>
        <v>0</v>
      </c>
      <c r="GO44" s="35">
        <f>+SIMS!V44</f>
        <v>0</v>
      </c>
      <c r="GP44" s="35">
        <f t="shared" si="48"/>
        <v>0</v>
      </c>
      <c r="GQ44" s="65">
        <f t="shared" si="126"/>
        <v>0</v>
      </c>
      <c r="GR44" s="516">
        <f>+KSC!C44</f>
        <v>336</v>
      </c>
      <c r="GS44" s="517">
        <f>+KSC!D44</f>
        <v>312</v>
      </c>
      <c r="GT44" s="274">
        <f t="shared" si="49"/>
        <v>648</v>
      </c>
      <c r="GU44" s="272">
        <f t="shared" si="127"/>
        <v>13</v>
      </c>
      <c r="GV44" s="34">
        <f>+Bel!AI44</f>
        <v>0</v>
      </c>
      <c r="GW44" s="35">
        <f t="shared" si="189"/>
        <v>0</v>
      </c>
      <c r="GX44" s="65">
        <f t="shared" si="200"/>
        <v>0</v>
      </c>
      <c r="GY44" s="34">
        <f>+Ita!AI44</f>
        <v>0</v>
      </c>
      <c r="GZ44" s="35">
        <f t="shared" si="179"/>
        <v>0</v>
      </c>
      <c r="HA44" s="65">
        <f t="shared" si="51"/>
        <v>0</v>
      </c>
      <c r="HB44" s="34">
        <f>+Ita!BF44</f>
        <v>0</v>
      </c>
      <c r="HC44" s="35">
        <f t="shared" si="180"/>
        <v>0</v>
      </c>
      <c r="HD44" s="65">
        <f t="shared" si="52"/>
        <v>0</v>
      </c>
      <c r="HE44" s="34">
        <f>+Pol!AE44</f>
        <v>0</v>
      </c>
      <c r="HF44" s="35">
        <f t="shared" si="168"/>
        <v>0</v>
      </c>
      <c r="HG44" s="65">
        <f t="shared" si="53"/>
        <v>0</v>
      </c>
      <c r="HH44" s="34">
        <f>+Mex!P44</f>
        <v>0</v>
      </c>
      <c r="HI44" s="35">
        <f t="shared" si="169"/>
        <v>0</v>
      </c>
      <c r="HJ44" s="65">
        <f t="shared" si="54"/>
        <v>0</v>
      </c>
      <c r="HK44" s="404">
        <f>+SIMS!K44</f>
        <v>0</v>
      </c>
      <c r="HL44" s="405">
        <f>+SIMS!L44</f>
        <v>0</v>
      </c>
      <c r="HM44" s="405">
        <f t="shared" si="166"/>
        <v>0</v>
      </c>
      <c r="HN44" s="406">
        <f t="shared" si="133"/>
        <v>0</v>
      </c>
      <c r="HO44" s="475">
        <f>+Bel!AL44</f>
        <v>0</v>
      </c>
      <c r="HP44" s="476">
        <f>+Bel!AM44</f>
        <v>0</v>
      </c>
      <c r="HQ44" s="476">
        <f t="shared" si="134"/>
        <v>0</v>
      </c>
      <c r="HR44" s="477">
        <f t="shared" si="55"/>
        <v>0</v>
      </c>
      <c r="HS44" s="475">
        <f>+Ita!AL44</f>
        <v>62.4</v>
      </c>
      <c r="HT44" s="476">
        <f>+Ita!AM44</f>
        <v>62.4</v>
      </c>
      <c r="HU44" s="476">
        <f t="shared" si="56"/>
        <v>124.8</v>
      </c>
      <c r="HV44" s="477">
        <f t="shared" si="57"/>
        <v>8</v>
      </c>
      <c r="HW44" s="34">
        <f>+Mex!S44</f>
        <v>0</v>
      </c>
      <c r="HX44" s="35">
        <f>+Mex!T44</f>
        <v>0</v>
      </c>
      <c r="HY44" s="35">
        <f t="shared" si="58"/>
        <v>0</v>
      </c>
      <c r="HZ44" s="65">
        <f t="shared" si="59"/>
        <v>0</v>
      </c>
      <c r="IA44" s="475">
        <f>+'Arg&amp;Braz'!C44</f>
        <v>0</v>
      </c>
      <c r="IB44" s="473">
        <f>+'Arg&amp;Braz'!D44</f>
        <v>0</v>
      </c>
      <c r="IC44" s="473">
        <f t="shared" si="60"/>
        <v>0</v>
      </c>
      <c r="ID44" s="474">
        <f t="shared" si="61"/>
        <v>0</v>
      </c>
      <c r="IE44" s="472">
        <f>+'Arg&amp;Braz'!Y44</f>
        <v>0</v>
      </c>
      <c r="IF44" s="473">
        <f>+'Arg&amp;Braz'!Z44</f>
        <v>0</v>
      </c>
      <c r="IG44" s="473">
        <f t="shared" si="62"/>
        <v>0</v>
      </c>
      <c r="IH44" s="474">
        <f t="shared" si="63"/>
        <v>0</v>
      </c>
      <c r="II44" s="475">
        <f>+Bel!AP44</f>
        <v>0</v>
      </c>
      <c r="IJ44" s="476">
        <f>+Bel!AQ44</f>
        <v>0</v>
      </c>
      <c r="IK44" s="476">
        <f t="shared" si="64"/>
        <v>0</v>
      </c>
      <c r="IL44" s="477">
        <f t="shared" si="65"/>
        <v>0</v>
      </c>
      <c r="IM44" s="475">
        <f>+Ita!AP44</f>
        <v>62.4</v>
      </c>
      <c r="IN44" s="476">
        <f>+Ita!AQ44</f>
        <v>62.4</v>
      </c>
      <c r="IO44" s="476">
        <f t="shared" si="66"/>
        <v>124.8</v>
      </c>
      <c r="IP44" s="477">
        <f t="shared" si="67"/>
        <v>8</v>
      </c>
      <c r="IQ44" s="34">
        <f>+Mex!W44</f>
        <v>0</v>
      </c>
      <c r="IR44" s="35">
        <f>+Mex!X44</f>
        <v>0</v>
      </c>
      <c r="IS44" s="35">
        <f t="shared" si="68"/>
        <v>0</v>
      </c>
      <c r="IT44" s="65">
        <f t="shared" si="69"/>
        <v>0</v>
      </c>
      <c r="IU44" s="472">
        <f>+'Arg&amp;Braz'!G44</f>
        <v>0</v>
      </c>
      <c r="IV44" s="473">
        <f>+'Arg&amp;Braz'!H44</f>
        <v>0</v>
      </c>
      <c r="IW44" s="473">
        <f t="shared" si="70"/>
        <v>0</v>
      </c>
      <c r="IX44" s="474">
        <f t="shared" si="71"/>
        <v>0</v>
      </c>
      <c r="IY44" s="472">
        <f>+'Arg&amp;Braz'!AC44</f>
        <v>0</v>
      </c>
      <c r="IZ44" s="473">
        <f>+'Arg&amp;Braz'!AD44</f>
        <v>0</v>
      </c>
      <c r="JA44" s="473">
        <f t="shared" si="72"/>
        <v>0</v>
      </c>
      <c r="JB44" s="474">
        <f t="shared" si="163"/>
        <v>0</v>
      </c>
      <c r="JC44" s="475">
        <f>+Bel!AT44</f>
        <v>0</v>
      </c>
      <c r="JD44" s="476">
        <f>+Bel!AU44</f>
        <v>0</v>
      </c>
      <c r="JE44" s="476">
        <f t="shared" si="73"/>
        <v>0</v>
      </c>
      <c r="JF44" s="477">
        <f t="shared" si="74"/>
        <v>0</v>
      </c>
      <c r="JG44" s="475">
        <f>+Ita!AT44</f>
        <v>62.4</v>
      </c>
      <c r="JH44" s="476">
        <f>+Ita!AU44</f>
        <v>62.4</v>
      </c>
      <c r="JI44" s="476">
        <f t="shared" si="75"/>
        <v>124.8</v>
      </c>
      <c r="JJ44" s="477">
        <f t="shared" si="76"/>
        <v>8</v>
      </c>
      <c r="JK44" s="34">
        <f>+Mex!AA44</f>
        <v>0</v>
      </c>
      <c r="JL44" s="35">
        <f>+Mex!AB44</f>
        <v>0</v>
      </c>
      <c r="JM44" s="35">
        <f t="shared" si="77"/>
        <v>0</v>
      </c>
      <c r="JN44" s="65">
        <f t="shared" si="78"/>
        <v>0</v>
      </c>
      <c r="JO44" s="472">
        <f>+'Arg&amp;Braz'!K44</f>
        <v>0</v>
      </c>
      <c r="JP44" s="473">
        <f>+'Arg&amp;Braz'!L44</f>
        <v>0</v>
      </c>
      <c r="JQ44" s="473">
        <f t="shared" si="79"/>
        <v>0</v>
      </c>
      <c r="JR44" s="474">
        <f t="shared" si="80"/>
        <v>0</v>
      </c>
      <c r="JS44" s="472">
        <f>+'Arg&amp;Braz'!AG44</f>
        <v>0</v>
      </c>
      <c r="JT44" s="473">
        <f>+'Arg&amp;Braz'!AH44</f>
        <v>0</v>
      </c>
      <c r="JU44" s="473">
        <f t="shared" si="81"/>
        <v>0</v>
      </c>
      <c r="JV44" s="474">
        <f t="shared" si="164"/>
        <v>0</v>
      </c>
      <c r="JW44" s="279">
        <f>+KSC!K44</f>
        <v>0</v>
      </c>
      <c r="JX44" s="277">
        <f>+KSC!L44</f>
        <v>0</v>
      </c>
      <c r="JY44" s="274">
        <f t="shared" si="82"/>
        <v>0</v>
      </c>
      <c r="JZ44" s="272">
        <f t="shared" si="135"/>
        <v>0</v>
      </c>
      <c r="KA44" s="34">
        <f>+Rus!P44</f>
        <v>0</v>
      </c>
      <c r="KB44" s="315">
        <f>+Rus!Q44</f>
        <v>0</v>
      </c>
      <c r="KC44" s="35">
        <f>+Rus!R44</f>
        <v>0</v>
      </c>
      <c r="KD44" s="35">
        <f t="shared" si="83"/>
        <v>0</v>
      </c>
      <c r="KE44" s="65">
        <f t="shared" si="84"/>
        <v>0</v>
      </c>
      <c r="KF44" s="34">
        <f>+Bel!AX44</f>
        <v>0</v>
      </c>
      <c r="KG44" s="35">
        <f t="shared" si="170"/>
        <v>0</v>
      </c>
      <c r="KH44" s="65">
        <f t="shared" si="201"/>
        <v>0</v>
      </c>
      <c r="KI44" s="34">
        <f>+Ita!BI44</f>
        <v>0</v>
      </c>
      <c r="KJ44" s="35">
        <f t="shared" si="171"/>
        <v>0</v>
      </c>
      <c r="KK44" s="65">
        <f t="shared" si="202"/>
        <v>0</v>
      </c>
      <c r="KL44" s="34">
        <f>+Pol!AH44</f>
        <v>0</v>
      </c>
      <c r="KM44" s="35">
        <f t="shared" si="172"/>
        <v>0</v>
      </c>
      <c r="KN44" s="65">
        <f t="shared" si="203"/>
        <v>0</v>
      </c>
      <c r="KO44" s="34">
        <f>+Mex!AK44</f>
        <v>0</v>
      </c>
      <c r="KP44" s="35">
        <f t="shared" si="173"/>
        <v>0</v>
      </c>
      <c r="KQ44" s="65">
        <f t="shared" si="204"/>
        <v>0</v>
      </c>
      <c r="KR44" s="34">
        <f>+'Arg&amp;Braz'!AK44</f>
        <v>0</v>
      </c>
      <c r="KS44" s="35">
        <f t="shared" si="174"/>
        <v>0</v>
      </c>
      <c r="KT44" s="65">
        <f t="shared" si="205"/>
        <v>0</v>
      </c>
      <c r="KU44" s="34">
        <f>+Ita!BL44</f>
        <v>0</v>
      </c>
      <c r="KV44" s="315">
        <f>+Ita!BM44</f>
        <v>0</v>
      </c>
      <c r="KW44" s="35">
        <f>+Ita!BN44</f>
        <v>0</v>
      </c>
      <c r="KX44" s="35">
        <f t="shared" si="191"/>
        <v>0</v>
      </c>
      <c r="KY44" s="65">
        <f t="shared" si="142"/>
        <v>0</v>
      </c>
      <c r="KZ44" s="34">
        <f>+Mex!AN44</f>
        <v>0</v>
      </c>
      <c r="LA44" s="315">
        <f>+Mex!AO44</f>
        <v>0</v>
      </c>
      <c r="LB44" s="35">
        <f>+Mex!AP44</f>
        <v>0</v>
      </c>
      <c r="LC44" s="35">
        <f t="shared" si="192"/>
        <v>0</v>
      </c>
      <c r="LD44" s="65">
        <f t="shared" si="144"/>
        <v>0</v>
      </c>
      <c r="LE44" s="34">
        <f>+'Arg&amp;Braz'!O44</f>
        <v>0</v>
      </c>
      <c r="LF44" s="315">
        <f>+'Arg&amp;Braz'!P44</f>
        <v>0</v>
      </c>
      <c r="LG44" s="35">
        <f>+'Arg&amp;Braz'!Q44</f>
        <v>0</v>
      </c>
      <c r="LH44" s="35">
        <f t="shared" si="193"/>
        <v>0</v>
      </c>
      <c r="LI44" s="65">
        <f t="shared" si="146"/>
        <v>0</v>
      </c>
      <c r="LJ44" s="34">
        <f>+'Arg&amp;Braz'!AN44</f>
        <v>0</v>
      </c>
      <c r="LK44" s="315">
        <f>+'Arg&amp;Braz'!AO44</f>
        <v>0</v>
      </c>
      <c r="LL44" s="35">
        <f>+'Arg&amp;Braz'!AP44</f>
        <v>0</v>
      </c>
      <c r="LM44" s="35">
        <f t="shared" si="147"/>
        <v>0</v>
      </c>
      <c r="LN44" s="65">
        <f t="shared" si="148"/>
        <v>0</v>
      </c>
      <c r="LO44" s="52">
        <f>+Bel!BA44</f>
        <v>0</v>
      </c>
      <c r="LP44" s="390">
        <f>+Bel!BB44</f>
        <v>0</v>
      </c>
      <c r="LQ44" s="53">
        <f>+Bel!BC44</f>
        <v>0</v>
      </c>
      <c r="LR44" s="35">
        <f t="shared" si="149"/>
        <v>0</v>
      </c>
      <c r="LS44" s="65">
        <f t="shared" si="190"/>
        <v>0</v>
      </c>
      <c r="LT44" s="34">
        <f>+Ita!BQ44</f>
        <v>0</v>
      </c>
      <c r="LU44" s="315">
        <f>+Ita!BR44</f>
        <v>0</v>
      </c>
      <c r="LV44" s="35">
        <f>+Ita!BS44</f>
        <v>0</v>
      </c>
      <c r="LW44" s="35">
        <f t="shared" si="194"/>
        <v>0</v>
      </c>
      <c r="LX44" s="65">
        <f t="shared" si="152"/>
        <v>0</v>
      </c>
      <c r="LY44" s="34">
        <f>+Ita!BV44</f>
        <v>0</v>
      </c>
      <c r="LZ44" s="315">
        <f>+Ita!BW44</f>
        <v>0</v>
      </c>
      <c r="MA44" s="35">
        <f>+Ita!BX44</f>
        <v>0</v>
      </c>
      <c r="MB44" s="35">
        <f t="shared" si="195"/>
        <v>0</v>
      </c>
      <c r="MC44" s="65">
        <f t="shared" si="154"/>
        <v>0</v>
      </c>
      <c r="MD44" s="34">
        <f>+Pol!AK44</f>
        <v>0</v>
      </c>
      <c r="ME44" s="315">
        <f>+Pol!AL44</f>
        <v>0</v>
      </c>
      <c r="MF44" s="35">
        <f>+Pol!AM44</f>
        <v>0</v>
      </c>
      <c r="MG44" s="35">
        <f t="shared" si="196"/>
        <v>0</v>
      </c>
      <c r="MH44" s="65">
        <f t="shared" si="156"/>
        <v>0</v>
      </c>
      <c r="MI44" s="34">
        <f>+Rus!U44</f>
        <v>0</v>
      </c>
      <c r="MJ44" s="315">
        <f>+Rus!V44</f>
        <v>0</v>
      </c>
      <c r="MK44" s="35">
        <f>+Rus!W44</f>
        <v>0</v>
      </c>
      <c r="ML44" s="35">
        <f t="shared" si="90"/>
        <v>0</v>
      </c>
      <c r="MM44" s="65">
        <f t="shared" si="91"/>
        <v>0</v>
      </c>
      <c r="MN44" s="34">
        <f>+Mex!AS44</f>
        <v>0</v>
      </c>
      <c r="MO44" s="315">
        <f>+Mex!AT44</f>
        <v>0</v>
      </c>
      <c r="MP44" s="35">
        <f>+Mex!AU44</f>
        <v>0</v>
      </c>
      <c r="MQ44" s="35">
        <f t="shared" si="197"/>
        <v>0</v>
      </c>
      <c r="MR44" s="65">
        <f t="shared" si="158"/>
        <v>0</v>
      </c>
      <c r="MS44" s="34">
        <f>+'Arg&amp;Braz'!T44</f>
        <v>0</v>
      </c>
      <c r="MT44" s="315">
        <f>+'Arg&amp;Braz'!U44</f>
        <v>0</v>
      </c>
      <c r="MU44" s="35">
        <f>+'Arg&amp;Braz'!V44</f>
        <v>0</v>
      </c>
      <c r="MV44" s="35">
        <f t="shared" si="159"/>
        <v>0</v>
      </c>
      <c r="MW44" s="65">
        <f t="shared" si="160"/>
        <v>0</v>
      </c>
      <c r="MX44" s="34">
        <f>Bel!BF44</f>
        <v>0</v>
      </c>
      <c r="MY44" s="35">
        <f t="shared" si="161"/>
        <v>0</v>
      </c>
      <c r="MZ44" s="65">
        <f t="shared" si="92"/>
        <v>0</v>
      </c>
      <c r="NA44" s="34">
        <f>Ita!CA44</f>
        <v>0</v>
      </c>
      <c r="NB44" s="35">
        <f t="shared" si="198"/>
        <v>0</v>
      </c>
      <c r="NC44" s="65">
        <f t="shared" si="206"/>
        <v>0</v>
      </c>
    </row>
    <row r="45" spans="1:367" s="28" customFormat="1" ht="21" customHeight="1">
      <c r="A45" s="27" t="s">
        <v>148</v>
      </c>
      <c r="B45" s="67"/>
      <c r="C45" s="68">
        <f t="shared" si="94"/>
        <v>374.4</v>
      </c>
      <c r="D45" s="68"/>
      <c r="E45" s="68"/>
      <c r="F45" s="68"/>
      <c r="G45" s="69">
        <f t="shared" si="95"/>
        <v>374.4</v>
      </c>
      <c r="H45" s="73">
        <f>+Bel!A45</f>
        <v>30</v>
      </c>
      <c r="I45" s="74">
        <f>+Ita!A45</f>
        <v>30</v>
      </c>
      <c r="J45" s="74">
        <f>+Pol!A45</f>
        <v>30</v>
      </c>
      <c r="K45" s="74">
        <f>+Rus!A45</f>
        <v>0</v>
      </c>
      <c r="L45" s="74">
        <f>+'Arg&amp;Braz'!A45</f>
        <v>0</v>
      </c>
      <c r="M45" s="74">
        <f>+Mex!A45</f>
        <v>42</v>
      </c>
      <c r="N45" s="71">
        <f>+VIE!A45</f>
        <v>0</v>
      </c>
      <c r="O45" s="71">
        <f>+SIMS!A45</f>
        <v>54</v>
      </c>
      <c r="P45" s="74"/>
      <c r="Q45" s="75">
        <f>+KSC!A45</f>
        <v>13</v>
      </c>
      <c r="R45" s="146">
        <f t="shared" si="96"/>
        <v>982.8</v>
      </c>
      <c r="S45" s="147">
        <f t="shared" si="97"/>
        <v>1076.3999999999999</v>
      </c>
      <c r="T45" s="148">
        <f t="shared" si="0"/>
        <v>0</v>
      </c>
      <c r="U45" s="148"/>
      <c r="V45" s="27" t="s">
        <v>148</v>
      </c>
      <c r="W45" s="34">
        <f>+Bel!C45</f>
        <v>140.4</v>
      </c>
      <c r="X45" s="35">
        <f>+Bel!D45</f>
        <v>140.4</v>
      </c>
      <c r="Y45" s="35">
        <f t="shared" si="199"/>
        <v>280.8</v>
      </c>
      <c r="Z45" s="65">
        <f t="shared" si="99"/>
        <v>18</v>
      </c>
      <c r="AA45" s="34">
        <f>+Ita!C45</f>
        <v>0</v>
      </c>
      <c r="AB45" s="35">
        <f>+Ita!D45</f>
        <v>0</v>
      </c>
      <c r="AC45" s="35">
        <f t="shared" si="100"/>
        <v>0</v>
      </c>
      <c r="AD45" s="65">
        <f t="shared" si="101"/>
        <v>0</v>
      </c>
      <c r="AE45" s="52">
        <f>+Pol!C45</f>
        <v>46.8</v>
      </c>
      <c r="AF45" s="53">
        <f>+Pol!D45</f>
        <v>46.8</v>
      </c>
      <c r="AG45" s="35">
        <f t="shared" si="102"/>
        <v>93.6</v>
      </c>
      <c r="AH45" s="65">
        <f t="shared" si="103"/>
        <v>6</v>
      </c>
      <c r="AI45" s="52">
        <f>+Mex!C45</f>
        <v>0</v>
      </c>
      <c r="AJ45" s="53">
        <f>+Mex!D45</f>
        <v>0</v>
      </c>
      <c r="AK45" s="35">
        <f t="shared" si="1"/>
        <v>0</v>
      </c>
      <c r="AL45" s="65">
        <f t="shared" si="2"/>
        <v>0</v>
      </c>
      <c r="AM45" s="279">
        <f>+SIMS!C45</f>
        <v>0</v>
      </c>
      <c r="AN45" s="277">
        <f>+SIMS!D45</f>
        <v>0</v>
      </c>
      <c r="AO45" s="274">
        <f t="shared" si="3"/>
        <v>0</v>
      </c>
      <c r="AP45" s="272">
        <f t="shared" si="104"/>
        <v>0</v>
      </c>
      <c r="AQ45" s="279">
        <f>+KSC!G45</f>
        <v>0</v>
      </c>
      <c r="AR45" s="277">
        <f>+KSC!H45</f>
        <v>0</v>
      </c>
      <c r="AS45" s="274">
        <f t="shared" si="4"/>
        <v>0</v>
      </c>
      <c r="AT45" s="272">
        <f t="shared" si="105"/>
        <v>0</v>
      </c>
      <c r="AU45" s="279">
        <f>+SIMS!G45</f>
        <v>0</v>
      </c>
      <c r="AV45" s="277">
        <f>+SIMS!H45</f>
        <v>0</v>
      </c>
      <c r="AW45" s="274">
        <f t="shared" si="165"/>
        <v>0</v>
      </c>
      <c r="AX45" s="272">
        <f t="shared" si="106"/>
        <v>0</v>
      </c>
      <c r="AY45" s="34">
        <f>+Bel!G45</f>
        <v>0</v>
      </c>
      <c r="AZ45" s="315">
        <f>+Bel!H45</f>
        <v>0</v>
      </c>
      <c r="BA45" s="35">
        <f>+Bel!I45</f>
        <v>0</v>
      </c>
      <c r="BB45" s="35">
        <f t="shared" si="107"/>
        <v>0</v>
      </c>
      <c r="BC45" s="65">
        <f t="shared" si="108"/>
        <v>0</v>
      </c>
      <c r="BD45" s="52">
        <f>+Ita!G45</f>
        <v>0</v>
      </c>
      <c r="BE45" s="390">
        <f>+Ita!H45</f>
        <v>0</v>
      </c>
      <c r="BF45" s="53">
        <f>+Ita!I45</f>
        <v>0</v>
      </c>
      <c r="BG45" s="35">
        <f t="shared" si="5"/>
        <v>0</v>
      </c>
      <c r="BH45" s="65">
        <f t="shared" si="109"/>
        <v>0</v>
      </c>
      <c r="BI45" s="34">
        <f>+Ita!AX45</f>
        <v>0</v>
      </c>
      <c r="BJ45" s="315">
        <f>+Ita!AY45</f>
        <v>0</v>
      </c>
      <c r="BK45" s="35">
        <f>+Ita!AZ45</f>
        <v>0</v>
      </c>
      <c r="BL45" s="35">
        <f t="shared" si="6"/>
        <v>0</v>
      </c>
      <c r="BM45" s="65">
        <f t="shared" si="110"/>
        <v>0</v>
      </c>
      <c r="BN45" s="34">
        <f>+Pol!G45</f>
        <v>46.8</v>
      </c>
      <c r="BO45" s="315">
        <f>+Pol!H45</f>
        <v>46.8</v>
      </c>
      <c r="BP45" s="35">
        <f>+Pol!I45</f>
        <v>46.8</v>
      </c>
      <c r="BQ45" s="35">
        <f t="shared" si="7"/>
        <v>140.39999999999998</v>
      </c>
      <c r="BR45" s="65">
        <f t="shared" si="111"/>
        <v>8.9999999999999982</v>
      </c>
      <c r="BS45" s="52">
        <f>+Mex!G45</f>
        <v>0</v>
      </c>
      <c r="BT45" s="315">
        <f>+Mex!H45</f>
        <v>0</v>
      </c>
      <c r="BU45" s="35">
        <f>+Mex!I45</f>
        <v>0</v>
      </c>
      <c r="BV45" s="35">
        <f t="shared" si="112"/>
        <v>0</v>
      </c>
      <c r="BW45" s="65">
        <f t="shared" si="113"/>
        <v>0</v>
      </c>
      <c r="BX45" s="34">
        <f>+VIE!C45</f>
        <v>0</v>
      </c>
      <c r="BY45" s="315">
        <f>+VIE!D45</f>
        <v>0</v>
      </c>
      <c r="BZ45" s="35">
        <f t="shared" si="8"/>
        <v>0</v>
      </c>
      <c r="CA45" s="65">
        <f t="shared" si="114"/>
        <v>0</v>
      </c>
      <c r="CB45" s="34">
        <f>+SIMS!AC45</f>
        <v>390</v>
      </c>
      <c r="CC45" s="315">
        <f>+SIMS!AD45</f>
        <v>384</v>
      </c>
      <c r="CD45" s="35">
        <f>+SIMS!AE45</f>
        <v>396</v>
      </c>
      <c r="CE45" s="35">
        <f t="shared" si="9"/>
        <v>1170</v>
      </c>
      <c r="CF45" s="65">
        <f t="shared" si="115"/>
        <v>29</v>
      </c>
      <c r="CG45" s="52">
        <f>+Bel!L45</f>
        <v>46.8</v>
      </c>
      <c r="CH45" s="53">
        <f>+Bel!M45</f>
        <v>46.8</v>
      </c>
      <c r="CI45" s="35">
        <f t="shared" si="10"/>
        <v>93.6</v>
      </c>
      <c r="CJ45" s="65">
        <f t="shared" si="11"/>
        <v>6</v>
      </c>
      <c r="CK45" s="34">
        <f>+Ita!L45</f>
        <v>187.2</v>
      </c>
      <c r="CL45" s="35">
        <f>+Ita!M45</f>
        <v>187.2</v>
      </c>
      <c r="CM45" s="35">
        <f t="shared" si="207"/>
        <v>374.4</v>
      </c>
      <c r="CN45" s="65">
        <f t="shared" si="13"/>
        <v>24</v>
      </c>
      <c r="CO45" s="34">
        <f>+Mex!L45</f>
        <v>46.8</v>
      </c>
      <c r="CP45" s="35">
        <f>+Mex!M45</f>
        <v>46.8</v>
      </c>
      <c r="CQ45" s="35">
        <f t="shared" si="14"/>
        <v>93.6</v>
      </c>
      <c r="CR45" s="65">
        <f t="shared" si="15"/>
        <v>6</v>
      </c>
      <c r="CS45" s="52">
        <f>+SIMS!Y45</f>
        <v>0</v>
      </c>
      <c r="CT45" s="53">
        <f>+SIMS!Z45</f>
        <v>0</v>
      </c>
      <c r="CU45" s="35">
        <f t="shared" si="16"/>
        <v>0</v>
      </c>
      <c r="CV45" s="65">
        <f t="shared" si="116"/>
        <v>0</v>
      </c>
      <c r="CW45" s="52">
        <f>+VIE!M45</f>
        <v>0</v>
      </c>
      <c r="CX45" s="53">
        <f>+VIE!N45</f>
        <v>0</v>
      </c>
      <c r="CY45" s="35">
        <f t="shared" si="17"/>
        <v>0</v>
      </c>
      <c r="CZ45" s="43">
        <f t="shared" si="117"/>
        <v>0</v>
      </c>
      <c r="DA45" s="34">
        <f>+Ita!BC45</f>
        <v>93.6</v>
      </c>
      <c r="DB45" s="35">
        <f t="shared" si="118"/>
        <v>93.6</v>
      </c>
      <c r="DC45" s="65">
        <f t="shared" si="18"/>
        <v>6</v>
      </c>
      <c r="DD45" s="34">
        <f>+Bel!P45</f>
        <v>0</v>
      </c>
      <c r="DE45" s="35">
        <f t="shared" si="119"/>
        <v>0</v>
      </c>
      <c r="DF45" s="65">
        <f t="shared" si="19"/>
        <v>0</v>
      </c>
      <c r="DG45" s="34">
        <f>+Ita!P45</f>
        <v>0</v>
      </c>
      <c r="DH45" s="35">
        <f t="shared" si="120"/>
        <v>0</v>
      </c>
      <c r="DI45" s="65">
        <f t="shared" si="20"/>
        <v>0</v>
      </c>
      <c r="DJ45" s="34">
        <f>+Pol!L45</f>
        <v>46.8</v>
      </c>
      <c r="DK45" s="35">
        <f t="shared" si="121"/>
        <v>46.8</v>
      </c>
      <c r="DL45" s="65">
        <f t="shared" si="21"/>
        <v>3</v>
      </c>
      <c r="DM45" s="380">
        <f>+Rus!C45</f>
        <v>0</v>
      </c>
      <c r="DN45" s="365">
        <f t="shared" si="22"/>
        <v>0</v>
      </c>
      <c r="DO45" s="366">
        <f t="shared" si="23"/>
        <v>0</v>
      </c>
      <c r="DP45" s="34">
        <f>+Bel!S45</f>
        <v>0</v>
      </c>
      <c r="DQ45" s="35">
        <f>+Bel!T45</f>
        <v>0</v>
      </c>
      <c r="DR45" s="35">
        <f>+Bel!U45</f>
        <v>0</v>
      </c>
      <c r="DS45" s="35">
        <f>+Bel!V45</f>
        <v>0</v>
      </c>
      <c r="DT45" s="35">
        <f t="shared" si="24"/>
        <v>0</v>
      </c>
      <c r="DU45" s="65">
        <f t="shared" si="25"/>
        <v>0</v>
      </c>
      <c r="DV45" s="34">
        <f>+Ita!S45</f>
        <v>0</v>
      </c>
      <c r="DW45" s="35">
        <f>+Ita!T45</f>
        <v>0</v>
      </c>
      <c r="DX45" s="35">
        <f>+Ita!U45</f>
        <v>0</v>
      </c>
      <c r="DY45" s="35">
        <f>+Ita!V45</f>
        <v>0</v>
      </c>
      <c r="DZ45" s="35">
        <f t="shared" si="26"/>
        <v>0</v>
      </c>
      <c r="EA45" s="65">
        <f t="shared" si="27"/>
        <v>0</v>
      </c>
      <c r="EB45" s="34">
        <f>+Pol!O45</f>
        <v>46.8</v>
      </c>
      <c r="EC45" s="35">
        <f>+Pol!P45</f>
        <v>46.8</v>
      </c>
      <c r="ED45" s="35">
        <f>+Pol!Q45</f>
        <v>46.8</v>
      </c>
      <c r="EE45" s="35">
        <f>+Pol!R45</f>
        <v>46.8</v>
      </c>
      <c r="EF45" s="35">
        <f t="shared" si="28"/>
        <v>187.2</v>
      </c>
      <c r="EG45" s="65">
        <f t="shared" si="29"/>
        <v>12</v>
      </c>
      <c r="EH45" s="34">
        <f>+Rus!J45</f>
        <v>0</v>
      </c>
      <c r="EI45" s="35">
        <f>+Rus!K45</f>
        <v>0</v>
      </c>
      <c r="EJ45" s="35">
        <f>+Rus!L45</f>
        <v>0</v>
      </c>
      <c r="EK45" s="35">
        <f>+Rus!M45</f>
        <v>0</v>
      </c>
      <c r="EL45" s="35">
        <f t="shared" si="122"/>
        <v>0</v>
      </c>
      <c r="EM45" s="65">
        <f t="shared" si="30"/>
        <v>0</v>
      </c>
      <c r="EN45" s="34">
        <f>+Mex!AE45</f>
        <v>0</v>
      </c>
      <c r="EO45" s="35">
        <f>+Mex!AF45</f>
        <v>0</v>
      </c>
      <c r="EP45" s="35">
        <f>+Mex!AG45</f>
        <v>0</v>
      </c>
      <c r="EQ45" s="35">
        <f>+Mex!AH45</f>
        <v>0</v>
      </c>
      <c r="ER45" s="35">
        <f t="shared" si="123"/>
        <v>0</v>
      </c>
      <c r="ES45" s="65">
        <f t="shared" si="31"/>
        <v>0</v>
      </c>
      <c r="ET45" s="32">
        <f>+VIE!G45</f>
        <v>0</v>
      </c>
      <c r="EU45" s="33">
        <f>+VIE!H45</f>
        <v>0</v>
      </c>
      <c r="EV45" s="33">
        <f>+VIE!I45</f>
        <v>0</v>
      </c>
      <c r="EW45" s="33">
        <f>+VIE!J45</f>
        <v>0</v>
      </c>
      <c r="EX45" s="33">
        <f t="shared" si="32"/>
        <v>0</v>
      </c>
      <c r="EY45" s="44">
        <f t="shared" si="124"/>
        <v>0</v>
      </c>
      <c r="EZ45" s="385">
        <f>+Bel!Y45</f>
        <v>46.8</v>
      </c>
      <c r="FA45" s="35">
        <f>+Bel!Z45</f>
        <v>46.8</v>
      </c>
      <c r="FB45" s="35">
        <f t="shared" si="33"/>
        <v>93.6</v>
      </c>
      <c r="FC45" s="65">
        <f t="shared" si="34"/>
        <v>6</v>
      </c>
      <c r="FD45" s="34">
        <f>+Ita!Y45</f>
        <v>0</v>
      </c>
      <c r="FE45" s="35">
        <f>+Ita!Z45</f>
        <v>0</v>
      </c>
      <c r="FF45" s="35">
        <f t="shared" si="35"/>
        <v>0</v>
      </c>
      <c r="FG45" s="65">
        <f t="shared" si="36"/>
        <v>0</v>
      </c>
      <c r="FH45" s="385">
        <f>+Pol!U45</f>
        <v>0</v>
      </c>
      <c r="FI45" s="35">
        <f>+Pol!V45</f>
        <v>0</v>
      </c>
      <c r="FJ45" s="35">
        <f t="shared" si="37"/>
        <v>0</v>
      </c>
      <c r="FK45" s="65">
        <f t="shared" si="38"/>
        <v>0</v>
      </c>
      <c r="FL45" s="34">
        <f>+Rus!F45</f>
        <v>0</v>
      </c>
      <c r="FM45" s="35">
        <f>+Rus!G45</f>
        <v>0</v>
      </c>
      <c r="FN45" s="35">
        <f t="shared" si="39"/>
        <v>0</v>
      </c>
      <c r="FO45" s="65">
        <f t="shared" si="40"/>
        <v>0</v>
      </c>
      <c r="FP45" s="385">
        <f>+SIMS!O45</f>
        <v>162</v>
      </c>
      <c r="FQ45" s="35">
        <f>+SIMS!P45</f>
        <v>172</v>
      </c>
      <c r="FR45" s="35">
        <f>SUM(FP45:FQ45)</f>
        <v>334</v>
      </c>
      <c r="FS45" s="65">
        <f t="shared" si="125"/>
        <v>7</v>
      </c>
      <c r="FT45" s="34">
        <f>+Bel!AC45</f>
        <v>0</v>
      </c>
      <c r="FU45" s="35">
        <f>+Bel!AD45</f>
        <v>0</v>
      </c>
      <c r="FV45" s="35">
        <f>+Bel!AE45</f>
        <v>0</v>
      </c>
      <c r="FW45" s="35">
        <f>+Bel!AF45</f>
        <v>0</v>
      </c>
      <c r="FX45" s="35">
        <f t="shared" si="42"/>
        <v>0</v>
      </c>
      <c r="FY45" s="65">
        <f t="shared" si="176"/>
        <v>0</v>
      </c>
      <c r="FZ45" s="34">
        <f>+Ita!AC45</f>
        <v>0</v>
      </c>
      <c r="GA45" s="35">
        <f>+Ita!AD45</f>
        <v>0</v>
      </c>
      <c r="GB45" s="35">
        <f>+Ita!AE45</f>
        <v>0</v>
      </c>
      <c r="GC45" s="35">
        <f>+Ita!AF45</f>
        <v>0</v>
      </c>
      <c r="GD45" s="35">
        <f t="shared" si="44"/>
        <v>0</v>
      </c>
      <c r="GE45" s="65">
        <f t="shared" si="177"/>
        <v>0</v>
      </c>
      <c r="GF45" s="34">
        <f>+Pol!Y45</f>
        <v>0</v>
      </c>
      <c r="GG45" s="35">
        <f>+Pol!Z45</f>
        <v>0</v>
      </c>
      <c r="GH45" s="35">
        <f>+Pol!AA45</f>
        <v>0</v>
      </c>
      <c r="GI45" s="35">
        <f>+Pol!AB45</f>
        <v>0</v>
      </c>
      <c r="GJ45" s="35">
        <f t="shared" si="46"/>
        <v>0</v>
      </c>
      <c r="GK45" s="65">
        <f t="shared" si="178"/>
        <v>0</v>
      </c>
      <c r="GL45" s="34">
        <f>+SIMS!S45</f>
        <v>160</v>
      </c>
      <c r="GM45" s="35">
        <f>+SIMS!T45</f>
        <v>180</v>
      </c>
      <c r="GN45" s="35">
        <f>+SIMS!U45</f>
        <v>160</v>
      </c>
      <c r="GO45" s="35">
        <f>+SIMS!V45</f>
        <v>180</v>
      </c>
      <c r="GP45" s="35">
        <f t="shared" si="48"/>
        <v>680</v>
      </c>
      <c r="GQ45" s="65">
        <f t="shared" si="126"/>
        <v>18</v>
      </c>
      <c r="GR45" s="516">
        <f>+KSC!C45</f>
        <v>336</v>
      </c>
      <c r="GS45" s="517">
        <f>+KSC!D45</f>
        <v>312</v>
      </c>
      <c r="GT45" s="274">
        <f t="shared" si="49"/>
        <v>648</v>
      </c>
      <c r="GU45" s="272">
        <f t="shared" si="127"/>
        <v>13</v>
      </c>
      <c r="GV45" s="34">
        <f>+Bel!AI45</f>
        <v>0</v>
      </c>
      <c r="GW45" s="35">
        <f>SUM(GV45:GV45)</f>
        <v>0</v>
      </c>
      <c r="GX45" s="65">
        <f t="shared" si="200"/>
        <v>0</v>
      </c>
      <c r="GY45" s="34">
        <f>+Ita!AI45</f>
        <v>0</v>
      </c>
      <c r="GZ45" s="35">
        <f t="shared" si="179"/>
        <v>0</v>
      </c>
      <c r="HA45" s="65">
        <f t="shared" si="51"/>
        <v>0</v>
      </c>
      <c r="HB45" s="34">
        <f>+Ita!BF45</f>
        <v>0</v>
      </c>
      <c r="HC45" s="35">
        <f t="shared" si="180"/>
        <v>0</v>
      </c>
      <c r="HD45" s="65">
        <f t="shared" si="52"/>
        <v>0</v>
      </c>
      <c r="HE45" s="34">
        <f>+Pol!AE45</f>
        <v>0</v>
      </c>
      <c r="HF45" s="35">
        <f t="shared" si="168"/>
        <v>0</v>
      </c>
      <c r="HG45" s="65">
        <f t="shared" si="53"/>
        <v>0</v>
      </c>
      <c r="HH45" s="34">
        <f>+Mex!P45</f>
        <v>0</v>
      </c>
      <c r="HI45" s="35">
        <f t="shared" si="169"/>
        <v>0</v>
      </c>
      <c r="HJ45" s="65">
        <f t="shared" si="54"/>
        <v>0</v>
      </c>
      <c r="HK45" s="404">
        <f>+SIMS!K45</f>
        <v>0</v>
      </c>
      <c r="HL45" s="405">
        <f>+SIMS!L45</f>
        <v>0</v>
      </c>
      <c r="HM45" s="405">
        <f t="shared" si="166"/>
        <v>0</v>
      </c>
      <c r="HN45" s="406">
        <f t="shared" si="133"/>
        <v>0</v>
      </c>
      <c r="HO45" s="475">
        <f>+Bel!AL45</f>
        <v>0</v>
      </c>
      <c r="HP45" s="476">
        <f>+Bel!AM45</f>
        <v>0</v>
      </c>
      <c r="HQ45" s="476">
        <f t="shared" si="134"/>
        <v>0</v>
      </c>
      <c r="HR45" s="477">
        <f t="shared" si="55"/>
        <v>0</v>
      </c>
      <c r="HS45" s="475">
        <f>+Ita!AL45</f>
        <v>0</v>
      </c>
      <c r="HT45" s="476">
        <f>+Ita!AM45</f>
        <v>0</v>
      </c>
      <c r="HU45" s="476">
        <f t="shared" si="56"/>
        <v>0</v>
      </c>
      <c r="HV45" s="477">
        <f t="shared" si="57"/>
        <v>0</v>
      </c>
      <c r="HW45" s="52">
        <f>+Mex!S45</f>
        <v>93.6</v>
      </c>
      <c r="HX45" s="53">
        <f>+Mex!T45</f>
        <v>93.6</v>
      </c>
      <c r="HY45" s="35">
        <f t="shared" si="58"/>
        <v>187.2</v>
      </c>
      <c r="HZ45" s="65">
        <f t="shared" si="59"/>
        <v>12</v>
      </c>
      <c r="IA45" s="475">
        <f>+'Arg&amp;Braz'!C45</f>
        <v>0</v>
      </c>
      <c r="IB45" s="473">
        <f>+'Arg&amp;Braz'!D45</f>
        <v>0</v>
      </c>
      <c r="IC45" s="473">
        <f t="shared" si="60"/>
        <v>0</v>
      </c>
      <c r="ID45" s="474">
        <f t="shared" si="61"/>
        <v>0</v>
      </c>
      <c r="IE45" s="472">
        <f>+'Arg&amp;Braz'!Y45</f>
        <v>0</v>
      </c>
      <c r="IF45" s="473">
        <f>+'Arg&amp;Braz'!Z45</f>
        <v>0</v>
      </c>
      <c r="IG45" s="473">
        <f t="shared" si="62"/>
        <v>0</v>
      </c>
      <c r="IH45" s="474">
        <f t="shared" si="63"/>
        <v>0</v>
      </c>
      <c r="II45" s="475">
        <f>+Bel!AP45</f>
        <v>0</v>
      </c>
      <c r="IJ45" s="476">
        <f>+Bel!AQ45</f>
        <v>0</v>
      </c>
      <c r="IK45" s="476">
        <f t="shared" si="64"/>
        <v>0</v>
      </c>
      <c r="IL45" s="477">
        <f t="shared" si="65"/>
        <v>0</v>
      </c>
      <c r="IM45" s="475">
        <f>+Ita!AP45</f>
        <v>0</v>
      </c>
      <c r="IN45" s="476">
        <f>+Ita!AQ45</f>
        <v>0</v>
      </c>
      <c r="IO45" s="476">
        <f t="shared" si="66"/>
        <v>0</v>
      </c>
      <c r="IP45" s="477">
        <f t="shared" si="67"/>
        <v>0</v>
      </c>
      <c r="IQ45" s="52">
        <f>+Mex!W45</f>
        <v>93.6</v>
      </c>
      <c r="IR45" s="53">
        <f>+Mex!X45</f>
        <v>93.6</v>
      </c>
      <c r="IS45" s="35">
        <f t="shared" si="68"/>
        <v>187.2</v>
      </c>
      <c r="IT45" s="65">
        <f t="shared" si="69"/>
        <v>12</v>
      </c>
      <c r="IU45" s="472">
        <f>+'Arg&amp;Braz'!G45</f>
        <v>0</v>
      </c>
      <c r="IV45" s="473">
        <f>+'Arg&amp;Braz'!H45</f>
        <v>0</v>
      </c>
      <c r="IW45" s="473">
        <f t="shared" si="70"/>
        <v>0</v>
      </c>
      <c r="IX45" s="474">
        <f t="shared" si="71"/>
        <v>0</v>
      </c>
      <c r="IY45" s="472">
        <f>+'Arg&amp;Braz'!AC45</f>
        <v>0</v>
      </c>
      <c r="IZ45" s="473">
        <f>+'Arg&amp;Braz'!AD45</f>
        <v>0</v>
      </c>
      <c r="JA45" s="473">
        <f t="shared" si="72"/>
        <v>0</v>
      </c>
      <c r="JB45" s="474">
        <f t="shared" si="163"/>
        <v>0</v>
      </c>
      <c r="JC45" s="475">
        <f>+Bel!AT45</f>
        <v>0</v>
      </c>
      <c r="JD45" s="476">
        <f>+Bel!AU45</f>
        <v>0</v>
      </c>
      <c r="JE45" s="476">
        <f t="shared" si="73"/>
        <v>0</v>
      </c>
      <c r="JF45" s="477">
        <f t="shared" si="74"/>
        <v>0</v>
      </c>
      <c r="JG45" s="475">
        <f>+Ita!AT45</f>
        <v>0</v>
      </c>
      <c r="JH45" s="476">
        <f>+Ita!AU45</f>
        <v>0</v>
      </c>
      <c r="JI45" s="476">
        <f t="shared" si="75"/>
        <v>0</v>
      </c>
      <c r="JJ45" s="477">
        <f t="shared" si="76"/>
        <v>0</v>
      </c>
      <c r="JK45" s="52">
        <f>+Mex!AA45</f>
        <v>93.6</v>
      </c>
      <c r="JL45" s="53">
        <f>+Mex!AB45</f>
        <v>93.6</v>
      </c>
      <c r="JM45" s="35">
        <f t="shared" si="77"/>
        <v>187.2</v>
      </c>
      <c r="JN45" s="65">
        <f t="shared" si="78"/>
        <v>12</v>
      </c>
      <c r="JO45" s="472">
        <f>+'Arg&amp;Braz'!K45</f>
        <v>0</v>
      </c>
      <c r="JP45" s="473">
        <f>+'Arg&amp;Braz'!L45</f>
        <v>0</v>
      </c>
      <c r="JQ45" s="473">
        <f t="shared" si="79"/>
        <v>0</v>
      </c>
      <c r="JR45" s="474">
        <f t="shared" si="80"/>
        <v>0</v>
      </c>
      <c r="JS45" s="472">
        <f>+'Arg&amp;Braz'!AG45</f>
        <v>0</v>
      </c>
      <c r="JT45" s="473">
        <f>+'Arg&amp;Braz'!AH45</f>
        <v>0</v>
      </c>
      <c r="JU45" s="473">
        <f t="shared" si="81"/>
        <v>0</v>
      </c>
      <c r="JV45" s="474">
        <f t="shared" si="164"/>
        <v>0</v>
      </c>
      <c r="JW45" s="279">
        <f>+KSC!K45</f>
        <v>0</v>
      </c>
      <c r="JX45" s="277">
        <f>+KSC!L45</f>
        <v>0</v>
      </c>
      <c r="JY45" s="274">
        <f t="shared" si="82"/>
        <v>0</v>
      </c>
      <c r="JZ45" s="272">
        <f t="shared" si="135"/>
        <v>0</v>
      </c>
      <c r="KA45" s="52">
        <f>+Rus!P45</f>
        <v>0</v>
      </c>
      <c r="KB45" s="390">
        <f>+Rus!Q45</f>
        <v>0</v>
      </c>
      <c r="KC45" s="53">
        <f>+Rus!R45</f>
        <v>0</v>
      </c>
      <c r="KD45" s="35">
        <f t="shared" si="83"/>
        <v>0</v>
      </c>
      <c r="KE45" s="65">
        <f t="shared" si="84"/>
        <v>0</v>
      </c>
      <c r="KF45" s="34">
        <f>+Bel!AX45</f>
        <v>0</v>
      </c>
      <c r="KG45" s="35">
        <f t="shared" si="170"/>
        <v>0</v>
      </c>
      <c r="KH45" s="65">
        <f t="shared" si="201"/>
        <v>0</v>
      </c>
      <c r="KI45" s="34">
        <f>+Ita!BI45</f>
        <v>0</v>
      </c>
      <c r="KJ45" s="35">
        <f t="shared" si="171"/>
        <v>0</v>
      </c>
      <c r="KK45" s="65">
        <f t="shared" si="202"/>
        <v>0</v>
      </c>
      <c r="KL45" s="34">
        <f>+Pol!AH45</f>
        <v>0</v>
      </c>
      <c r="KM45" s="35">
        <f t="shared" si="172"/>
        <v>0</v>
      </c>
      <c r="KN45" s="65">
        <f t="shared" si="203"/>
        <v>0</v>
      </c>
      <c r="KO45" s="34">
        <f>+Mex!AK45</f>
        <v>0</v>
      </c>
      <c r="KP45" s="35">
        <f t="shared" si="173"/>
        <v>0</v>
      </c>
      <c r="KQ45" s="65">
        <f t="shared" si="204"/>
        <v>0</v>
      </c>
      <c r="KR45" s="34">
        <f>+'Arg&amp;Braz'!AK45</f>
        <v>0</v>
      </c>
      <c r="KS45" s="35">
        <f t="shared" si="174"/>
        <v>0</v>
      </c>
      <c r="KT45" s="65">
        <f t="shared" si="205"/>
        <v>0</v>
      </c>
      <c r="KU45" s="34">
        <f>+Ita!BL45</f>
        <v>0</v>
      </c>
      <c r="KV45" s="315">
        <f>+Ita!BM45</f>
        <v>0</v>
      </c>
      <c r="KW45" s="35">
        <f>+Ita!BN45</f>
        <v>0</v>
      </c>
      <c r="KX45" s="35">
        <f t="shared" si="191"/>
        <v>0</v>
      </c>
      <c r="KY45" s="65">
        <f t="shared" si="142"/>
        <v>0</v>
      </c>
      <c r="KZ45" s="34">
        <f>+Mex!AN45</f>
        <v>0</v>
      </c>
      <c r="LA45" s="315">
        <f>+Mex!AO45</f>
        <v>0</v>
      </c>
      <c r="LB45" s="35">
        <f>+Mex!AP45</f>
        <v>0</v>
      </c>
      <c r="LC45" s="35">
        <f t="shared" si="192"/>
        <v>0</v>
      </c>
      <c r="LD45" s="65">
        <f t="shared" si="144"/>
        <v>0</v>
      </c>
      <c r="LE45" s="34">
        <f>+'Arg&amp;Braz'!O45</f>
        <v>0</v>
      </c>
      <c r="LF45" s="315">
        <f>+'Arg&amp;Braz'!P45</f>
        <v>0</v>
      </c>
      <c r="LG45" s="35">
        <f>+'Arg&amp;Braz'!Q45</f>
        <v>0</v>
      </c>
      <c r="LH45" s="35">
        <f t="shared" si="193"/>
        <v>0</v>
      </c>
      <c r="LI45" s="65">
        <f t="shared" si="146"/>
        <v>0</v>
      </c>
      <c r="LJ45" s="34">
        <f>+'Arg&amp;Braz'!AN45</f>
        <v>0</v>
      </c>
      <c r="LK45" s="315">
        <f>+'Arg&amp;Braz'!AO45</f>
        <v>0</v>
      </c>
      <c r="LL45" s="35">
        <f>+'Arg&amp;Braz'!AP45</f>
        <v>0</v>
      </c>
      <c r="LM45" s="35">
        <f t="shared" si="147"/>
        <v>0</v>
      </c>
      <c r="LN45" s="65">
        <f t="shared" si="148"/>
        <v>0</v>
      </c>
      <c r="LO45" s="34">
        <f>+Bel!BA45</f>
        <v>0</v>
      </c>
      <c r="LP45" s="315">
        <f>+Bel!BB45</f>
        <v>0</v>
      </c>
      <c r="LQ45" s="35">
        <f>+Bel!BC45</f>
        <v>0</v>
      </c>
      <c r="LR45" s="35">
        <f t="shared" si="149"/>
        <v>0</v>
      </c>
      <c r="LS45" s="65">
        <f t="shared" si="190"/>
        <v>0</v>
      </c>
      <c r="LT45" s="34">
        <f>+Ita!BQ45</f>
        <v>0</v>
      </c>
      <c r="LU45" s="315">
        <f>+Ita!BR45</f>
        <v>0</v>
      </c>
      <c r="LV45" s="35">
        <f>+Ita!BS45</f>
        <v>0</v>
      </c>
      <c r="LW45" s="35">
        <f t="shared" si="194"/>
        <v>0</v>
      </c>
      <c r="LX45" s="65">
        <f t="shared" si="152"/>
        <v>0</v>
      </c>
      <c r="LY45" s="34">
        <f>+Ita!BV45</f>
        <v>0</v>
      </c>
      <c r="LZ45" s="315">
        <f>+Ita!BW45</f>
        <v>0</v>
      </c>
      <c r="MA45" s="35">
        <f>+Ita!BX45</f>
        <v>0</v>
      </c>
      <c r="MB45" s="35">
        <f t="shared" si="195"/>
        <v>0</v>
      </c>
      <c r="MC45" s="65">
        <f t="shared" si="154"/>
        <v>0</v>
      </c>
      <c r="MD45" s="34">
        <f>+Pol!AK45</f>
        <v>0</v>
      </c>
      <c r="ME45" s="315">
        <f>+Pol!AL45</f>
        <v>0</v>
      </c>
      <c r="MF45" s="35">
        <f>+Pol!AM45</f>
        <v>0</v>
      </c>
      <c r="MG45" s="35">
        <f t="shared" si="196"/>
        <v>0</v>
      </c>
      <c r="MH45" s="65">
        <f t="shared" si="156"/>
        <v>0</v>
      </c>
      <c r="MI45" s="52">
        <f>+Rus!U45</f>
        <v>0</v>
      </c>
      <c r="MJ45" s="390">
        <f>+Rus!V45</f>
        <v>0</v>
      </c>
      <c r="MK45" s="53">
        <f>+Rus!W45</f>
        <v>0</v>
      </c>
      <c r="ML45" s="35">
        <f t="shared" si="90"/>
        <v>0</v>
      </c>
      <c r="MM45" s="65">
        <f t="shared" si="91"/>
        <v>0</v>
      </c>
      <c r="MN45" s="34">
        <f>+Mex!AS45</f>
        <v>0</v>
      </c>
      <c r="MO45" s="315">
        <f>+Mex!AT45</f>
        <v>0</v>
      </c>
      <c r="MP45" s="35">
        <f>+Mex!AU45</f>
        <v>0</v>
      </c>
      <c r="MQ45" s="35">
        <f t="shared" si="197"/>
        <v>0</v>
      </c>
      <c r="MR45" s="65">
        <f t="shared" si="158"/>
        <v>0</v>
      </c>
      <c r="MS45" s="34">
        <f>+'Arg&amp;Braz'!T45</f>
        <v>0</v>
      </c>
      <c r="MT45" s="315">
        <f>+'Arg&amp;Braz'!U45</f>
        <v>0</v>
      </c>
      <c r="MU45" s="35">
        <f>+'Arg&amp;Braz'!V45</f>
        <v>0</v>
      </c>
      <c r="MV45" s="35">
        <f t="shared" si="159"/>
        <v>0</v>
      </c>
      <c r="MW45" s="65">
        <f t="shared" si="160"/>
        <v>0</v>
      </c>
      <c r="MX45" s="34">
        <f>Bel!BF45</f>
        <v>0</v>
      </c>
      <c r="MY45" s="35">
        <f t="shared" si="161"/>
        <v>0</v>
      </c>
      <c r="MZ45" s="65">
        <f t="shared" si="92"/>
        <v>0</v>
      </c>
      <c r="NA45" s="34">
        <f>Ita!CA45</f>
        <v>0</v>
      </c>
      <c r="NB45" s="35">
        <f t="shared" si="198"/>
        <v>0</v>
      </c>
      <c r="NC45" s="65">
        <f t="shared" si="206"/>
        <v>0</v>
      </c>
    </row>
    <row r="46" spans="1:367" s="28" customFormat="1" ht="21" customHeight="1">
      <c r="A46" s="27" t="s">
        <v>149</v>
      </c>
      <c r="B46" s="67"/>
      <c r="C46" s="68">
        <f t="shared" si="94"/>
        <v>1622.4</v>
      </c>
      <c r="D46" s="68"/>
      <c r="E46" s="68"/>
      <c r="F46" s="68"/>
      <c r="G46" s="69">
        <f>SUM(B46:D46)</f>
        <v>1622.4</v>
      </c>
      <c r="H46" s="73">
        <f>+Bel!A46</f>
        <v>30.000000000000004</v>
      </c>
      <c r="I46" s="74">
        <f>+Ita!A46</f>
        <v>150</v>
      </c>
      <c r="J46" s="74">
        <f>+Pol!A46</f>
        <v>23</v>
      </c>
      <c r="K46" s="74">
        <f>+Rus!A46</f>
        <v>0</v>
      </c>
      <c r="L46" s="74">
        <f>+'Arg&amp;Braz'!A46</f>
        <v>0</v>
      </c>
      <c r="M46" s="74">
        <f>+Mex!A46</f>
        <v>30</v>
      </c>
      <c r="N46" s="71">
        <f>+VIE!A46</f>
        <v>0</v>
      </c>
      <c r="O46" s="71">
        <f>+SIMS!A46</f>
        <v>0</v>
      </c>
      <c r="P46" s="74"/>
      <c r="Q46" s="75">
        <f>+KSC!A46</f>
        <v>0</v>
      </c>
      <c r="R46" s="146">
        <f t="shared" si="96"/>
        <v>702</v>
      </c>
      <c r="S46" s="147">
        <f t="shared" si="97"/>
        <v>2932.7999999999997</v>
      </c>
      <c r="T46" s="148">
        <f t="shared" si="0"/>
        <v>0</v>
      </c>
      <c r="U46" s="148"/>
      <c r="V46" s="27" t="s">
        <v>149</v>
      </c>
      <c r="W46" s="34">
        <f>+Bel!C46</f>
        <v>0</v>
      </c>
      <c r="X46" s="35">
        <f>+Bel!D46</f>
        <v>0</v>
      </c>
      <c r="Y46" s="35">
        <f t="shared" si="199"/>
        <v>0</v>
      </c>
      <c r="Z46" s="65">
        <f t="shared" si="99"/>
        <v>0</v>
      </c>
      <c r="AA46" s="34">
        <f>+Ita!C46</f>
        <v>717.6</v>
      </c>
      <c r="AB46" s="35">
        <f>+Ita!D46</f>
        <v>717.6</v>
      </c>
      <c r="AC46" s="35">
        <f t="shared" si="100"/>
        <v>1435.2</v>
      </c>
      <c r="AD46" s="65">
        <f t="shared" si="101"/>
        <v>92</v>
      </c>
      <c r="AE46" s="52">
        <f>+Pol!C46</f>
        <v>93.6</v>
      </c>
      <c r="AF46" s="53">
        <f>+Pol!D46</f>
        <v>93.6</v>
      </c>
      <c r="AG46" s="35">
        <f t="shared" si="102"/>
        <v>187.2</v>
      </c>
      <c r="AH46" s="65">
        <f t="shared" si="103"/>
        <v>12</v>
      </c>
      <c r="AI46" s="52">
        <f>+Mex!C46</f>
        <v>0</v>
      </c>
      <c r="AJ46" s="53">
        <f>+Mex!D46</f>
        <v>0</v>
      </c>
      <c r="AK46" s="35">
        <f t="shared" si="1"/>
        <v>0</v>
      </c>
      <c r="AL46" s="65">
        <f t="shared" si="2"/>
        <v>0</v>
      </c>
      <c r="AM46" s="279">
        <f>+SIMS!C46</f>
        <v>0</v>
      </c>
      <c r="AN46" s="277">
        <f>+SIMS!D46</f>
        <v>0</v>
      </c>
      <c r="AO46" s="274">
        <f t="shared" si="3"/>
        <v>0</v>
      </c>
      <c r="AP46" s="272">
        <f t="shared" si="104"/>
        <v>0</v>
      </c>
      <c r="AQ46" s="279">
        <f>+KSC!G46</f>
        <v>0</v>
      </c>
      <c r="AR46" s="277">
        <f>+KSC!H46</f>
        <v>0</v>
      </c>
      <c r="AS46" s="274">
        <f t="shared" si="4"/>
        <v>0</v>
      </c>
      <c r="AT46" s="272">
        <f t="shared" si="105"/>
        <v>0</v>
      </c>
      <c r="AU46" s="279">
        <f>+SIMS!G46</f>
        <v>0</v>
      </c>
      <c r="AV46" s="277">
        <f>+SIMS!H46</f>
        <v>0</v>
      </c>
      <c r="AW46" s="274">
        <f t="shared" si="165"/>
        <v>0</v>
      </c>
      <c r="AX46" s="272">
        <f t="shared" si="106"/>
        <v>0</v>
      </c>
      <c r="AY46" s="52">
        <f>+Bel!G46</f>
        <v>140.4</v>
      </c>
      <c r="AZ46" s="390">
        <f>+Bel!H46</f>
        <v>140.4</v>
      </c>
      <c r="BA46" s="53">
        <f>+Bel!I46</f>
        <v>140.4</v>
      </c>
      <c r="BB46" s="35">
        <f t="shared" si="107"/>
        <v>421.20000000000005</v>
      </c>
      <c r="BC46" s="65">
        <f t="shared" si="108"/>
        <v>27.000000000000004</v>
      </c>
      <c r="BD46" s="52">
        <f>+Ita!G46</f>
        <v>0</v>
      </c>
      <c r="BE46" s="390">
        <f>+Ita!H46</f>
        <v>0</v>
      </c>
      <c r="BF46" s="53">
        <f>+Ita!I46</f>
        <v>0</v>
      </c>
      <c r="BG46" s="35">
        <f t="shared" si="5"/>
        <v>0</v>
      </c>
      <c r="BH46" s="65">
        <f t="shared" si="109"/>
        <v>0</v>
      </c>
      <c r="BI46" s="34">
        <f>+Ita!AX46</f>
        <v>62.4</v>
      </c>
      <c r="BJ46" s="315">
        <f>+Ita!AY46</f>
        <v>62.4</v>
      </c>
      <c r="BK46" s="35">
        <f>+Ita!AZ46</f>
        <v>62.4</v>
      </c>
      <c r="BL46" s="35">
        <f t="shared" si="6"/>
        <v>187.2</v>
      </c>
      <c r="BM46" s="65">
        <f t="shared" si="110"/>
        <v>12</v>
      </c>
      <c r="BN46" s="34">
        <f>+Pol!G46</f>
        <v>46.8</v>
      </c>
      <c r="BO46" s="315">
        <f>+Pol!H46</f>
        <v>0</v>
      </c>
      <c r="BP46" s="35">
        <f>+Pol!I46</f>
        <v>0</v>
      </c>
      <c r="BQ46" s="35">
        <f t="shared" si="7"/>
        <v>46.8</v>
      </c>
      <c r="BR46" s="65">
        <f t="shared" si="111"/>
        <v>3</v>
      </c>
      <c r="BS46" s="52">
        <f>+Mex!G46</f>
        <v>93.6</v>
      </c>
      <c r="BT46" s="315">
        <f>+Mex!H46</f>
        <v>78</v>
      </c>
      <c r="BU46" s="35">
        <f>+Mex!I46</f>
        <v>78</v>
      </c>
      <c r="BV46" s="35">
        <f t="shared" si="112"/>
        <v>249.6</v>
      </c>
      <c r="BW46" s="65">
        <f t="shared" si="113"/>
        <v>16</v>
      </c>
      <c r="BX46" s="52">
        <f>+VIE!C46</f>
        <v>0</v>
      </c>
      <c r="BY46" s="390">
        <f>+VIE!D46</f>
        <v>0</v>
      </c>
      <c r="BZ46" s="35">
        <f t="shared" si="8"/>
        <v>0</v>
      </c>
      <c r="CA46" s="65">
        <f t="shared" si="114"/>
        <v>0</v>
      </c>
      <c r="CB46" s="52">
        <f>+SIMS!AC46</f>
        <v>0</v>
      </c>
      <c r="CC46" s="390">
        <f>+SIMS!AD46</f>
        <v>0</v>
      </c>
      <c r="CD46" s="53">
        <f>+SIMS!AE46</f>
        <v>0</v>
      </c>
      <c r="CE46" s="35">
        <f t="shared" si="9"/>
        <v>0</v>
      </c>
      <c r="CF46" s="65">
        <f t="shared" si="115"/>
        <v>0</v>
      </c>
      <c r="CG46" s="52">
        <f>+Bel!L46</f>
        <v>15.6</v>
      </c>
      <c r="CH46" s="53">
        <f>+Bel!M46</f>
        <v>15.6</v>
      </c>
      <c r="CI46" s="35">
        <f t="shared" si="10"/>
        <v>31.2</v>
      </c>
      <c r="CJ46" s="65">
        <f>CI46/7.8/2</f>
        <v>2</v>
      </c>
      <c r="CK46" s="34">
        <f>+Ita!L46</f>
        <v>187.2</v>
      </c>
      <c r="CL46" s="35">
        <f>+Ita!M46</f>
        <v>187.2</v>
      </c>
      <c r="CM46" s="35">
        <f t="shared" si="207"/>
        <v>374.4</v>
      </c>
      <c r="CN46" s="65">
        <f t="shared" si="13"/>
        <v>24</v>
      </c>
      <c r="CO46" s="52">
        <f>+Mex!L46</f>
        <v>0</v>
      </c>
      <c r="CP46" s="53">
        <f>+Mex!M46</f>
        <v>0</v>
      </c>
      <c r="CQ46" s="35">
        <f>SUM(CO46:CP46)</f>
        <v>0</v>
      </c>
      <c r="CR46" s="65">
        <f t="shared" si="15"/>
        <v>0</v>
      </c>
      <c r="CS46" s="52">
        <f>+SIMS!Y46</f>
        <v>0</v>
      </c>
      <c r="CT46" s="53">
        <f>+SIMS!Z46</f>
        <v>0</v>
      </c>
      <c r="CU46" s="35">
        <f>SUM(CS46:CT46)</f>
        <v>0</v>
      </c>
      <c r="CV46" s="65">
        <f t="shared" si="116"/>
        <v>0</v>
      </c>
      <c r="CW46" s="52">
        <f>+VIE!M46</f>
        <v>0</v>
      </c>
      <c r="CX46" s="53">
        <f>+VIE!N46</f>
        <v>0</v>
      </c>
      <c r="CY46" s="35">
        <f>SUM(CW46:CX46)</f>
        <v>0</v>
      </c>
      <c r="CZ46" s="43">
        <f t="shared" si="117"/>
        <v>0</v>
      </c>
      <c r="DA46" s="34">
        <f>+Ita!BC46</f>
        <v>31.2</v>
      </c>
      <c r="DB46" s="35">
        <f t="shared" si="118"/>
        <v>31.2</v>
      </c>
      <c r="DC46" s="65">
        <f t="shared" si="18"/>
        <v>2</v>
      </c>
      <c r="DD46" s="34">
        <f>+Bel!P46</f>
        <v>15.6</v>
      </c>
      <c r="DE46" s="35">
        <f t="shared" si="119"/>
        <v>15.6</v>
      </c>
      <c r="DF46" s="65">
        <f t="shared" si="19"/>
        <v>1</v>
      </c>
      <c r="DG46" s="34">
        <f>+Ita!P46</f>
        <v>0</v>
      </c>
      <c r="DH46" s="35">
        <f t="shared" si="120"/>
        <v>0</v>
      </c>
      <c r="DI46" s="65">
        <f t="shared" si="20"/>
        <v>0</v>
      </c>
      <c r="DJ46" s="34">
        <f>+Pol!L46</f>
        <v>0</v>
      </c>
      <c r="DK46" s="35">
        <f t="shared" si="121"/>
        <v>0</v>
      </c>
      <c r="DL46" s="65">
        <f t="shared" si="21"/>
        <v>0</v>
      </c>
      <c r="DM46" s="379">
        <f>+Rus!C46</f>
        <v>0</v>
      </c>
      <c r="DN46" s="365">
        <f t="shared" si="22"/>
        <v>0</v>
      </c>
      <c r="DO46" s="366">
        <f t="shared" si="23"/>
        <v>0</v>
      </c>
      <c r="DP46" s="34">
        <f>+Bel!S46</f>
        <v>0</v>
      </c>
      <c r="DQ46" s="35">
        <f>+Bel!T46</f>
        <v>0</v>
      </c>
      <c r="DR46" s="35">
        <f>+Bel!U46</f>
        <v>0</v>
      </c>
      <c r="DS46" s="35">
        <f>+Bel!V46</f>
        <v>0</v>
      </c>
      <c r="DT46" s="35">
        <f t="shared" si="24"/>
        <v>0</v>
      </c>
      <c r="DU46" s="65">
        <f t="shared" si="25"/>
        <v>0</v>
      </c>
      <c r="DV46" s="34">
        <f>+Ita!S46</f>
        <v>0</v>
      </c>
      <c r="DW46" s="35">
        <f>+Ita!T46</f>
        <v>0</v>
      </c>
      <c r="DX46" s="35">
        <f>+Ita!U46</f>
        <v>0</v>
      </c>
      <c r="DY46" s="35">
        <f>+Ita!V46</f>
        <v>0</v>
      </c>
      <c r="DZ46" s="35">
        <f t="shared" si="26"/>
        <v>0</v>
      </c>
      <c r="EA46" s="65">
        <f t="shared" si="27"/>
        <v>0</v>
      </c>
      <c r="EB46" s="34">
        <f>+Pol!O46</f>
        <v>0</v>
      </c>
      <c r="EC46" s="35">
        <f>+Pol!P46</f>
        <v>0</v>
      </c>
      <c r="ED46" s="35">
        <f>+Pol!Q46</f>
        <v>0</v>
      </c>
      <c r="EE46" s="35">
        <f>+Pol!R46</f>
        <v>0</v>
      </c>
      <c r="EF46" s="35">
        <f t="shared" si="28"/>
        <v>0</v>
      </c>
      <c r="EG46" s="65">
        <f t="shared" si="29"/>
        <v>0</v>
      </c>
      <c r="EH46" s="34">
        <f>+Rus!J46</f>
        <v>0</v>
      </c>
      <c r="EI46" s="35">
        <f>+Rus!K46</f>
        <v>0</v>
      </c>
      <c r="EJ46" s="35">
        <f>+Rus!L46</f>
        <v>0</v>
      </c>
      <c r="EK46" s="35">
        <f>+Rus!M46</f>
        <v>0</v>
      </c>
      <c r="EL46" s="35">
        <f t="shared" si="122"/>
        <v>0</v>
      </c>
      <c r="EM46" s="65">
        <f t="shared" si="30"/>
        <v>0</v>
      </c>
      <c r="EN46" s="34">
        <f>+Mex!AE46</f>
        <v>78</v>
      </c>
      <c r="EO46" s="35">
        <f>+Mex!AF46</f>
        <v>78</v>
      </c>
      <c r="EP46" s="35">
        <f>+Mex!AG46</f>
        <v>31.2</v>
      </c>
      <c r="EQ46" s="35">
        <f>+Mex!AH46</f>
        <v>31.2</v>
      </c>
      <c r="ER46" s="35">
        <f t="shared" si="123"/>
        <v>218.39999999999998</v>
      </c>
      <c r="ES46" s="65">
        <f t="shared" si="31"/>
        <v>13.999999999999998</v>
      </c>
      <c r="ET46" s="32">
        <f>+VIE!G46</f>
        <v>0</v>
      </c>
      <c r="EU46" s="33">
        <f>+VIE!H46</f>
        <v>0</v>
      </c>
      <c r="EV46" s="33">
        <f>+VIE!I46</f>
        <v>0</v>
      </c>
      <c r="EW46" s="33">
        <f>+VIE!J46</f>
        <v>0</v>
      </c>
      <c r="EX46" s="33">
        <f t="shared" si="32"/>
        <v>0</v>
      </c>
      <c r="EY46" s="44">
        <f t="shared" si="124"/>
        <v>0</v>
      </c>
      <c r="EZ46" s="385">
        <f>+Bel!Y46</f>
        <v>0</v>
      </c>
      <c r="FA46" s="35">
        <f>+Bel!Z46</f>
        <v>0</v>
      </c>
      <c r="FB46" s="35">
        <f t="shared" si="33"/>
        <v>0</v>
      </c>
      <c r="FC46" s="65">
        <f t="shared" si="34"/>
        <v>0</v>
      </c>
      <c r="FD46" s="34">
        <f>+Ita!Y46</f>
        <v>0</v>
      </c>
      <c r="FE46" s="35">
        <f>+Ita!Z46</f>
        <v>0</v>
      </c>
      <c r="FF46" s="35">
        <f t="shared" si="35"/>
        <v>0</v>
      </c>
      <c r="FG46" s="65">
        <f t="shared" si="36"/>
        <v>0</v>
      </c>
      <c r="FH46" s="34">
        <f>+Pol!U46</f>
        <v>62.4</v>
      </c>
      <c r="FI46" s="35">
        <f>+Pol!V46</f>
        <v>62.4</v>
      </c>
      <c r="FJ46" s="35">
        <f t="shared" si="37"/>
        <v>124.8</v>
      </c>
      <c r="FK46" s="65">
        <f t="shared" si="38"/>
        <v>8</v>
      </c>
      <c r="FL46" s="34">
        <f>+Rus!F46</f>
        <v>0</v>
      </c>
      <c r="FM46" s="35">
        <f>+Rus!G46</f>
        <v>0</v>
      </c>
      <c r="FN46" s="35">
        <f t="shared" si="39"/>
        <v>0</v>
      </c>
      <c r="FO46" s="65">
        <f t="shared" si="40"/>
        <v>0</v>
      </c>
      <c r="FP46" s="385">
        <f>+SIMS!O46</f>
        <v>0</v>
      </c>
      <c r="FQ46" s="35">
        <f>+SIMS!P46</f>
        <v>0</v>
      </c>
      <c r="FR46" s="35">
        <f>SUM(FP46:FQ46)</f>
        <v>0</v>
      </c>
      <c r="FS46" s="65">
        <f t="shared" si="125"/>
        <v>0</v>
      </c>
      <c r="FT46" s="34">
        <f>+Bel!AC46</f>
        <v>0</v>
      </c>
      <c r="FU46" s="35">
        <f>+Bel!AD46</f>
        <v>0</v>
      </c>
      <c r="FV46" s="35">
        <f>+Bel!AE46</f>
        <v>0</v>
      </c>
      <c r="FW46" s="35">
        <f>+Bel!AF46</f>
        <v>0</v>
      </c>
      <c r="FX46" s="35">
        <f t="shared" si="42"/>
        <v>0</v>
      </c>
      <c r="FY46" s="65">
        <f t="shared" si="176"/>
        <v>0</v>
      </c>
      <c r="FZ46" s="34">
        <f>+Ita!AC46</f>
        <v>78</v>
      </c>
      <c r="GA46" s="35">
        <f>+Ita!AD46</f>
        <v>78</v>
      </c>
      <c r="GB46" s="35">
        <f>+Ita!AE46</f>
        <v>78</v>
      </c>
      <c r="GC46" s="35">
        <f>+Ita!AF46</f>
        <v>78</v>
      </c>
      <c r="GD46" s="35">
        <f t="shared" si="44"/>
        <v>312</v>
      </c>
      <c r="GE46" s="65">
        <f t="shared" si="177"/>
        <v>20</v>
      </c>
      <c r="GF46" s="34">
        <f>+Pol!Y46</f>
        <v>0</v>
      </c>
      <c r="GG46" s="35">
        <f>+Pol!Z46</f>
        <v>0</v>
      </c>
      <c r="GH46" s="35">
        <f>+Pol!AA46</f>
        <v>0</v>
      </c>
      <c r="GI46" s="35">
        <f>+Pol!AB46</f>
        <v>0</v>
      </c>
      <c r="GJ46" s="35">
        <f t="shared" si="46"/>
        <v>0</v>
      </c>
      <c r="GK46" s="65">
        <f t="shared" si="178"/>
        <v>0</v>
      </c>
      <c r="GL46" s="34">
        <f>+SIMS!S46</f>
        <v>0</v>
      </c>
      <c r="GM46" s="35">
        <f>+SIMS!T46</f>
        <v>0</v>
      </c>
      <c r="GN46" s="35">
        <f>+SIMS!U46</f>
        <v>0</v>
      </c>
      <c r="GO46" s="35">
        <f>+SIMS!V46</f>
        <v>0</v>
      </c>
      <c r="GP46" s="35">
        <f t="shared" si="48"/>
        <v>0</v>
      </c>
      <c r="GQ46" s="65">
        <f t="shared" si="126"/>
        <v>0</v>
      </c>
      <c r="GR46" s="273">
        <f>+KSC!C46</f>
        <v>0</v>
      </c>
      <c r="GS46" s="274">
        <f>+KSC!D46</f>
        <v>0</v>
      </c>
      <c r="GT46" s="274">
        <f t="shared" si="49"/>
        <v>0</v>
      </c>
      <c r="GU46" s="272">
        <f t="shared" si="127"/>
        <v>0</v>
      </c>
      <c r="GV46" s="34">
        <f>+Bel!AI46</f>
        <v>0</v>
      </c>
      <c r="GW46" s="35">
        <f t="shared" ref="GW46:GW57" si="208">SUM(GV46:GV46)</f>
        <v>0</v>
      </c>
      <c r="GX46" s="65">
        <f t="shared" si="200"/>
        <v>0</v>
      </c>
      <c r="GY46" s="34">
        <f>+Ita!AI46</f>
        <v>0</v>
      </c>
      <c r="GZ46" s="35">
        <f t="shared" si="179"/>
        <v>0</v>
      </c>
      <c r="HA46" s="65">
        <f t="shared" si="51"/>
        <v>0</v>
      </c>
      <c r="HB46" s="34">
        <f>+Ita!BF46</f>
        <v>0</v>
      </c>
      <c r="HC46" s="35">
        <f t="shared" si="180"/>
        <v>0</v>
      </c>
      <c r="HD46" s="65">
        <f t="shared" si="52"/>
        <v>0</v>
      </c>
      <c r="HE46" s="34">
        <f>+Pol!AE46</f>
        <v>0</v>
      </c>
      <c r="HF46" s="35">
        <f t="shared" si="168"/>
        <v>0</v>
      </c>
      <c r="HG46" s="65">
        <f t="shared" si="53"/>
        <v>0</v>
      </c>
      <c r="HH46" s="34">
        <f>+Mex!P46</f>
        <v>0</v>
      </c>
      <c r="HI46" s="35">
        <f t="shared" si="169"/>
        <v>0</v>
      </c>
      <c r="HJ46" s="65">
        <f t="shared" si="54"/>
        <v>0</v>
      </c>
      <c r="HK46" s="404">
        <f>+SIMS!K46</f>
        <v>0</v>
      </c>
      <c r="HL46" s="405">
        <f>+SIMS!L46</f>
        <v>0</v>
      </c>
      <c r="HM46" s="405">
        <f t="shared" si="166"/>
        <v>0</v>
      </c>
      <c r="HN46" s="406">
        <f t="shared" si="133"/>
        <v>0</v>
      </c>
      <c r="HO46" s="475">
        <f>+Bel!AL46</f>
        <v>0</v>
      </c>
      <c r="HP46" s="476">
        <f>+Bel!AM46</f>
        <v>0</v>
      </c>
      <c r="HQ46" s="476">
        <f t="shared" si="134"/>
        <v>0</v>
      </c>
      <c r="HR46" s="477">
        <f t="shared" si="55"/>
        <v>0</v>
      </c>
      <c r="HS46" s="475">
        <f>+Ita!AL46</f>
        <v>0</v>
      </c>
      <c r="HT46" s="476">
        <f>+Ita!AM46</f>
        <v>0</v>
      </c>
      <c r="HU46" s="476">
        <f t="shared" si="56"/>
        <v>0</v>
      </c>
      <c r="HV46" s="477">
        <f t="shared" si="57"/>
        <v>0</v>
      </c>
      <c r="HW46" s="34">
        <f>+Mex!S46</f>
        <v>0</v>
      </c>
      <c r="HX46" s="35">
        <f>+Mex!T46</f>
        <v>0</v>
      </c>
      <c r="HY46" s="35">
        <f t="shared" si="58"/>
        <v>0</v>
      </c>
      <c r="HZ46" s="65">
        <f t="shared" si="59"/>
        <v>0</v>
      </c>
      <c r="IA46" s="478">
        <f>+'Arg&amp;Braz'!C46</f>
        <v>0</v>
      </c>
      <c r="IB46" s="479">
        <f>+'Arg&amp;Braz'!D46</f>
        <v>0</v>
      </c>
      <c r="IC46" s="476">
        <f t="shared" si="60"/>
        <v>0</v>
      </c>
      <c r="ID46" s="477">
        <f t="shared" si="61"/>
        <v>0</v>
      </c>
      <c r="IE46" s="475">
        <f>+'Arg&amp;Braz'!Y46</f>
        <v>0</v>
      </c>
      <c r="IF46" s="476">
        <f>+'Arg&amp;Braz'!Z46</f>
        <v>0</v>
      </c>
      <c r="IG46" s="476">
        <f t="shared" si="62"/>
        <v>0</v>
      </c>
      <c r="IH46" s="477">
        <f t="shared" si="63"/>
        <v>0</v>
      </c>
      <c r="II46" s="475">
        <f>+Bel!AP46</f>
        <v>0</v>
      </c>
      <c r="IJ46" s="476">
        <f>+Bel!AQ46</f>
        <v>0</v>
      </c>
      <c r="IK46" s="476">
        <f t="shared" si="64"/>
        <v>0</v>
      </c>
      <c r="IL46" s="477">
        <f t="shared" si="65"/>
        <v>0</v>
      </c>
      <c r="IM46" s="475">
        <f>+Ita!AP46</f>
        <v>0</v>
      </c>
      <c r="IN46" s="476">
        <f>+Ita!AQ46</f>
        <v>0</v>
      </c>
      <c r="IO46" s="476">
        <f t="shared" si="66"/>
        <v>0</v>
      </c>
      <c r="IP46" s="477">
        <f t="shared" si="67"/>
        <v>0</v>
      </c>
      <c r="IQ46" s="34">
        <f>+Mex!W46</f>
        <v>0</v>
      </c>
      <c r="IR46" s="35">
        <f>+Mex!X46</f>
        <v>0</v>
      </c>
      <c r="IS46" s="35">
        <f t="shared" si="68"/>
        <v>0</v>
      </c>
      <c r="IT46" s="65">
        <f t="shared" si="69"/>
        <v>0</v>
      </c>
      <c r="IU46" s="478">
        <f>+'Arg&amp;Braz'!G46</f>
        <v>0</v>
      </c>
      <c r="IV46" s="479">
        <f>+'Arg&amp;Braz'!H46</f>
        <v>0</v>
      </c>
      <c r="IW46" s="476">
        <f t="shared" si="70"/>
        <v>0</v>
      </c>
      <c r="IX46" s="477">
        <f t="shared" si="71"/>
        <v>0</v>
      </c>
      <c r="IY46" s="475">
        <f>+'Arg&amp;Braz'!AC46</f>
        <v>0</v>
      </c>
      <c r="IZ46" s="476">
        <f>+'Arg&amp;Braz'!AD46</f>
        <v>0</v>
      </c>
      <c r="JA46" s="476">
        <f t="shared" si="72"/>
        <v>0</v>
      </c>
      <c r="JB46" s="477">
        <f t="shared" si="163"/>
        <v>0</v>
      </c>
      <c r="JC46" s="475">
        <f>+Bel!AT46</f>
        <v>0</v>
      </c>
      <c r="JD46" s="476">
        <f>+Bel!AU46</f>
        <v>0</v>
      </c>
      <c r="JE46" s="476">
        <f t="shared" si="73"/>
        <v>0</v>
      </c>
      <c r="JF46" s="477">
        <f t="shared" si="74"/>
        <v>0</v>
      </c>
      <c r="JG46" s="475">
        <f>+Ita!AT46</f>
        <v>0</v>
      </c>
      <c r="JH46" s="476">
        <f>+Ita!AU46</f>
        <v>0</v>
      </c>
      <c r="JI46" s="476">
        <f t="shared" si="75"/>
        <v>0</v>
      </c>
      <c r="JJ46" s="477">
        <f t="shared" si="76"/>
        <v>0</v>
      </c>
      <c r="JK46" s="34">
        <f>+Mex!AA46</f>
        <v>0</v>
      </c>
      <c r="JL46" s="35">
        <f>+Mex!AB46</f>
        <v>0</v>
      </c>
      <c r="JM46" s="35">
        <f t="shared" si="77"/>
        <v>0</v>
      </c>
      <c r="JN46" s="65">
        <f t="shared" si="78"/>
        <v>0</v>
      </c>
      <c r="JO46" s="478">
        <f>+'Arg&amp;Braz'!K46</f>
        <v>0</v>
      </c>
      <c r="JP46" s="479">
        <f>+'Arg&amp;Braz'!L46</f>
        <v>0</v>
      </c>
      <c r="JQ46" s="476">
        <f t="shared" si="79"/>
        <v>0</v>
      </c>
      <c r="JR46" s="477">
        <f t="shared" si="80"/>
        <v>0</v>
      </c>
      <c r="JS46" s="475">
        <f>+'Arg&amp;Braz'!AG46</f>
        <v>0</v>
      </c>
      <c r="JT46" s="476">
        <f>+'Arg&amp;Braz'!AH46</f>
        <v>0</v>
      </c>
      <c r="JU46" s="476">
        <f t="shared" si="81"/>
        <v>0</v>
      </c>
      <c r="JV46" s="477">
        <f t="shared" si="164"/>
        <v>0</v>
      </c>
      <c r="JW46" s="279">
        <f>+KSC!K46</f>
        <v>0</v>
      </c>
      <c r="JX46" s="277">
        <f>+KSC!L46</f>
        <v>0</v>
      </c>
      <c r="JY46" s="274">
        <f t="shared" si="82"/>
        <v>0</v>
      </c>
      <c r="JZ46" s="272">
        <f t="shared" si="135"/>
        <v>0</v>
      </c>
      <c r="KA46" s="34">
        <f>+Rus!P46</f>
        <v>0</v>
      </c>
      <c r="KB46" s="315">
        <f>+Rus!Q46</f>
        <v>0</v>
      </c>
      <c r="KC46" s="35">
        <f>+Rus!R46</f>
        <v>0</v>
      </c>
      <c r="KD46" s="35">
        <f t="shared" si="83"/>
        <v>0</v>
      </c>
      <c r="KE46" s="65">
        <f t="shared" si="84"/>
        <v>0</v>
      </c>
      <c r="KF46" s="34">
        <f>+Bel!AX46</f>
        <v>0</v>
      </c>
      <c r="KG46" s="35">
        <f t="shared" si="170"/>
        <v>0</v>
      </c>
      <c r="KH46" s="65">
        <f t="shared" si="201"/>
        <v>0</v>
      </c>
      <c r="KI46" s="34">
        <f>+Ita!BI46</f>
        <v>0</v>
      </c>
      <c r="KJ46" s="35">
        <f t="shared" si="171"/>
        <v>0</v>
      </c>
      <c r="KK46" s="65">
        <f t="shared" si="202"/>
        <v>0</v>
      </c>
      <c r="KL46" s="34">
        <f>+Pol!AH46</f>
        <v>0</v>
      </c>
      <c r="KM46" s="35">
        <f t="shared" si="172"/>
        <v>0</v>
      </c>
      <c r="KN46" s="65">
        <f t="shared" si="203"/>
        <v>0</v>
      </c>
      <c r="KO46" s="34">
        <f>+Mex!AK46</f>
        <v>0</v>
      </c>
      <c r="KP46" s="35">
        <f t="shared" si="173"/>
        <v>0</v>
      </c>
      <c r="KQ46" s="65">
        <f t="shared" si="204"/>
        <v>0</v>
      </c>
      <c r="KR46" s="34">
        <f>+'Arg&amp;Braz'!AK46</f>
        <v>0</v>
      </c>
      <c r="KS46" s="35">
        <f t="shared" si="174"/>
        <v>0</v>
      </c>
      <c r="KT46" s="65">
        <f t="shared" si="205"/>
        <v>0</v>
      </c>
      <c r="KU46" s="34">
        <f>+Ita!BL46</f>
        <v>0</v>
      </c>
      <c r="KV46" s="315">
        <f>+Ita!BM46</f>
        <v>0</v>
      </c>
      <c r="KW46" s="35">
        <f>+Ita!BN46</f>
        <v>0</v>
      </c>
      <c r="KX46" s="35">
        <f t="shared" si="191"/>
        <v>0</v>
      </c>
      <c r="KY46" s="65">
        <f t="shared" si="142"/>
        <v>0</v>
      </c>
      <c r="KZ46" s="34">
        <f>+Mex!AN46</f>
        <v>0</v>
      </c>
      <c r="LA46" s="315">
        <f>+Mex!AO46</f>
        <v>0</v>
      </c>
      <c r="LB46" s="35">
        <f>+Mex!AP46</f>
        <v>0</v>
      </c>
      <c r="LC46" s="35">
        <f t="shared" si="192"/>
        <v>0</v>
      </c>
      <c r="LD46" s="65">
        <f t="shared" si="144"/>
        <v>0</v>
      </c>
      <c r="LE46" s="34">
        <f>+'Arg&amp;Braz'!O46</f>
        <v>0</v>
      </c>
      <c r="LF46" s="315">
        <f>+'Arg&amp;Braz'!P46</f>
        <v>0</v>
      </c>
      <c r="LG46" s="35">
        <f>+'Arg&amp;Braz'!Q46</f>
        <v>0</v>
      </c>
      <c r="LH46" s="35">
        <f t="shared" si="193"/>
        <v>0</v>
      </c>
      <c r="LI46" s="65">
        <f t="shared" si="146"/>
        <v>0</v>
      </c>
      <c r="LJ46" s="34">
        <f>+'Arg&amp;Braz'!AN46</f>
        <v>0</v>
      </c>
      <c r="LK46" s="315">
        <f>+'Arg&amp;Braz'!AO46</f>
        <v>0</v>
      </c>
      <c r="LL46" s="35">
        <f>+'Arg&amp;Braz'!AP46</f>
        <v>0</v>
      </c>
      <c r="LM46" s="35">
        <f t="shared" si="147"/>
        <v>0</v>
      </c>
      <c r="LN46" s="65">
        <f t="shared" si="148"/>
        <v>0</v>
      </c>
      <c r="LO46" s="52">
        <f>+Bel!BA46</f>
        <v>0</v>
      </c>
      <c r="LP46" s="390">
        <f>+Bel!BB46</f>
        <v>0</v>
      </c>
      <c r="LQ46" s="53">
        <f>+Bel!BC46</f>
        <v>0</v>
      </c>
      <c r="LR46" s="35">
        <f t="shared" si="149"/>
        <v>0</v>
      </c>
      <c r="LS46" s="65">
        <f t="shared" si="190"/>
        <v>0</v>
      </c>
      <c r="LT46" s="34">
        <f>+Ita!BQ46</f>
        <v>0</v>
      </c>
      <c r="LU46" s="315">
        <f>+Ita!BR46</f>
        <v>0</v>
      </c>
      <c r="LV46" s="35">
        <f>+Ita!BS46</f>
        <v>0</v>
      </c>
      <c r="LW46" s="35">
        <f t="shared" si="194"/>
        <v>0</v>
      </c>
      <c r="LX46" s="65">
        <f t="shared" si="152"/>
        <v>0</v>
      </c>
      <c r="LY46" s="34">
        <f>+Ita!BV46</f>
        <v>0</v>
      </c>
      <c r="LZ46" s="315">
        <f>+Ita!BW46</f>
        <v>0</v>
      </c>
      <c r="MA46" s="35">
        <f>+Ita!BX46</f>
        <v>0</v>
      </c>
      <c r="MB46" s="35">
        <f t="shared" si="195"/>
        <v>0</v>
      </c>
      <c r="MC46" s="65">
        <f t="shared" si="154"/>
        <v>0</v>
      </c>
      <c r="MD46" s="34">
        <f>+Pol!AK46</f>
        <v>0</v>
      </c>
      <c r="ME46" s="315">
        <f>+Pol!AL46</f>
        <v>0</v>
      </c>
      <c r="MF46" s="35">
        <f>+Pol!AM46</f>
        <v>0</v>
      </c>
      <c r="MG46" s="35">
        <f t="shared" si="196"/>
        <v>0</v>
      </c>
      <c r="MH46" s="65">
        <f t="shared" si="156"/>
        <v>0</v>
      </c>
      <c r="MI46" s="34">
        <f>+Rus!U46</f>
        <v>0</v>
      </c>
      <c r="MJ46" s="315">
        <f>+Rus!V46</f>
        <v>0</v>
      </c>
      <c r="MK46" s="35">
        <f>+Rus!W46</f>
        <v>0</v>
      </c>
      <c r="ML46" s="35">
        <f t="shared" si="90"/>
        <v>0</v>
      </c>
      <c r="MM46" s="65">
        <f t="shared" si="91"/>
        <v>0</v>
      </c>
      <c r="MN46" s="34">
        <f>+Mex!AS46</f>
        <v>0</v>
      </c>
      <c r="MO46" s="315">
        <f>+Mex!AT46</f>
        <v>0</v>
      </c>
      <c r="MP46" s="35">
        <f>+Mex!AU46</f>
        <v>0</v>
      </c>
      <c r="MQ46" s="35">
        <f t="shared" si="197"/>
        <v>0</v>
      </c>
      <c r="MR46" s="65">
        <f t="shared" si="158"/>
        <v>0</v>
      </c>
      <c r="MS46" s="34">
        <f>+'Arg&amp;Braz'!T46</f>
        <v>0</v>
      </c>
      <c r="MT46" s="315">
        <f>+'Arg&amp;Braz'!U46</f>
        <v>0</v>
      </c>
      <c r="MU46" s="35">
        <f>+'Arg&amp;Braz'!V46</f>
        <v>0</v>
      </c>
      <c r="MV46" s="35">
        <f t="shared" si="159"/>
        <v>0</v>
      </c>
      <c r="MW46" s="65">
        <f t="shared" si="160"/>
        <v>0</v>
      </c>
      <c r="MX46" s="34">
        <f>Bel!BF46</f>
        <v>0</v>
      </c>
      <c r="MY46" s="35">
        <f t="shared" si="161"/>
        <v>0</v>
      </c>
      <c r="MZ46" s="65">
        <f t="shared" si="92"/>
        <v>0</v>
      </c>
      <c r="NA46" s="34">
        <f>Ita!CA46</f>
        <v>0</v>
      </c>
      <c r="NB46" s="35">
        <f t="shared" si="198"/>
        <v>0</v>
      </c>
      <c r="NC46" s="65">
        <f t="shared" si="206"/>
        <v>0</v>
      </c>
    </row>
    <row r="47" spans="1:367" s="28" customFormat="1" ht="21" customHeight="1">
      <c r="A47" s="27" t="s">
        <v>150</v>
      </c>
      <c r="B47" s="67"/>
      <c r="C47" s="68">
        <f t="shared" si="94"/>
        <v>842.4</v>
      </c>
      <c r="D47" s="68"/>
      <c r="E47" s="68"/>
      <c r="F47" s="68"/>
      <c r="G47" s="69">
        <f t="shared" si="95"/>
        <v>842.4</v>
      </c>
      <c r="H47" s="73">
        <f>+Bel!A47</f>
        <v>60</v>
      </c>
      <c r="I47" s="74">
        <f>+Ita!A47</f>
        <v>36</v>
      </c>
      <c r="J47" s="74">
        <f>+Pol!A47</f>
        <v>0</v>
      </c>
      <c r="K47" s="74">
        <f>+Rus!A47</f>
        <v>0</v>
      </c>
      <c r="L47" s="74">
        <f>+'Arg&amp;Braz'!A47</f>
        <v>0</v>
      </c>
      <c r="M47" s="74">
        <f>+Mex!A47</f>
        <v>23</v>
      </c>
      <c r="N47" s="71">
        <f>+VIE!A47</f>
        <v>0</v>
      </c>
      <c r="O47" s="71">
        <f>+SIMS!A47</f>
        <v>25</v>
      </c>
      <c r="P47" s="74"/>
      <c r="Q47" s="75">
        <f>+KSC!A47</f>
        <v>34</v>
      </c>
      <c r="R47" s="146">
        <f t="shared" si="96"/>
        <v>421.2</v>
      </c>
      <c r="S47" s="147">
        <f t="shared" si="97"/>
        <v>1435.2</v>
      </c>
      <c r="T47" s="148">
        <f t="shared" si="0"/>
        <v>0</v>
      </c>
      <c r="U47" s="148"/>
      <c r="V47" s="27" t="s">
        <v>150</v>
      </c>
      <c r="W47" s="388">
        <f>+Bel!C47</f>
        <v>421.2</v>
      </c>
      <c r="X47" s="389">
        <f>+Bel!D47</f>
        <v>421.2</v>
      </c>
      <c r="Y47" s="35">
        <f t="shared" si="199"/>
        <v>842.4</v>
      </c>
      <c r="Z47" s="65">
        <f t="shared" si="99"/>
        <v>54</v>
      </c>
      <c r="AA47" s="34">
        <f>+Ita!C47</f>
        <v>0</v>
      </c>
      <c r="AB47" s="35">
        <f>+Ita!D47</f>
        <v>0</v>
      </c>
      <c r="AC47" s="35">
        <f t="shared" si="100"/>
        <v>0</v>
      </c>
      <c r="AD47" s="65">
        <f t="shared" si="101"/>
        <v>0</v>
      </c>
      <c r="AE47" s="52">
        <f>+Pol!C47</f>
        <v>0</v>
      </c>
      <c r="AF47" s="53">
        <f>+Pol!D47</f>
        <v>0</v>
      </c>
      <c r="AG47" s="35">
        <f t="shared" si="102"/>
        <v>0</v>
      </c>
      <c r="AH47" s="65">
        <f t="shared" si="103"/>
        <v>0</v>
      </c>
      <c r="AI47" s="52">
        <f>+Mex!C47</f>
        <v>62.4</v>
      </c>
      <c r="AJ47" s="53">
        <f>+Mex!D47</f>
        <v>78</v>
      </c>
      <c r="AK47" s="31">
        <f t="shared" si="1"/>
        <v>140.4</v>
      </c>
      <c r="AL47" s="43">
        <f t="shared" si="2"/>
        <v>9</v>
      </c>
      <c r="AM47" s="273">
        <f>+SIMS!C47</f>
        <v>0</v>
      </c>
      <c r="AN47" s="274">
        <f>+SIMS!D47</f>
        <v>0</v>
      </c>
      <c r="AO47" s="274">
        <f t="shared" si="3"/>
        <v>0</v>
      </c>
      <c r="AP47" s="272">
        <f t="shared" si="104"/>
        <v>0</v>
      </c>
      <c r="AQ47" s="516">
        <f>+KSC!G47</f>
        <v>84</v>
      </c>
      <c r="AR47" s="518">
        <f>+KSC!H47</f>
        <v>136</v>
      </c>
      <c r="AS47" s="274">
        <f t="shared" si="4"/>
        <v>220</v>
      </c>
      <c r="AT47" s="272">
        <f t="shared" si="105"/>
        <v>7</v>
      </c>
      <c r="AU47" s="273">
        <f>+SIMS!G47</f>
        <v>0</v>
      </c>
      <c r="AV47" s="274">
        <f>+SIMS!H47</f>
        <v>0</v>
      </c>
      <c r="AW47" s="274">
        <f t="shared" si="165"/>
        <v>0</v>
      </c>
      <c r="AX47" s="272">
        <f t="shared" si="106"/>
        <v>0</v>
      </c>
      <c r="AY47" s="52">
        <f>+Bel!G47</f>
        <v>0</v>
      </c>
      <c r="AZ47" s="390">
        <f>+Bel!H47</f>
        <v>0</v>
      </c>
      <c r="BA47" s="53">
        <f>+Bel!I47</f>
        <v>0</v>
      </c>
      <c r="BB47" s="35">
        <f t="shared" si="107"/>
        <v>0</v>
      </c>
      <c r="BC47" s="65">
        <f t="shared" si="108"/>
        <v>0</v>
      </c>
      <c r="BD47" s="34">
        <f>+Ita!G47</f>
        <v>0</v>
      </c>
      <c r="BE47" s="315">
        <f>+Ita!H47</f>
        <v>0</v>
      </c>
      <c r="BF47" s="35">
        <f>+Ita!I47</f>
        <v>0</v>
      </c>
      <c r="BG47" s="35">
        <f t="shared" si="5"/>
        <v>0</v>
      </c>
      <c r="BH47" s="65">
        <f t="shared" si="109"/>
        <v>0</v>
      </c>
      <c r="BI47" s="52">
        <f>+Ita!AX47</f>
        <v>0</v>
      </c>
      <c r="BJ47" s="390">
        <f>+Ita!AY47</f>
        <v>0</v>
      </c>
      <c r="BK47" s="53">
        <f>+Ita!AZ47</f>
        <v>0</v>
      </c>
      <c r="BL47" s="35">
        <f t="shared" si="6"/>
        <v>0</v>
      </c>
      <c r="BM47" s="65">
        <f t="shared" si="110"/>
        <v>0</v>
      </c>
      <c r="BN47" s="34">
        <f>+Pol!G47</f>
        <v>0</v>
      </c>
      <c r="BO47" s="315">
        <f>+Pol!H47</f>
        <v>0</v>
      </c>
      <c r="BP47" s="35">
        <f>+Pol!I47</f>
        <v>0</v>
      </c>
      <c r="BQ47" s="35">
        <f t="shared" si="7"/>
        <v>0</v>
      </c>
      <c r="BR47" s="65">
        <f t="shared" si="111"/>
        <v>0</v>
      </c>
      <c r="BS47" s="52">
        <f>+Mex!G47</f>
        <v>31.2</v>
      </c>
      <c r="BT47" s="390">
        <f>+Mex!H47</f>
        <v>31.2</v>
      </c>
      <c r="BU47" s="53">
        <f>+Mex!I47</f>
        <v>46.8</v>
      </c>
      <c r="BV47" s="35">
        <f t="shared" si="112"/>
        <v>109.19999999999999</v>
      </c>
      <c r="BW47" s="65">
        <f t="shared" si="113"/>
        <v>6.9999999999999991</v>
      </c>
      <c r="BX47" s="52">
        <f>+VIE!C47</f>
        <v>0</v>
      </c>
      <c r="BY47" s="390">
        <f>+VIE!D47</f>
        <v>0</v>
      </c>
      <c r="BZ47" s="35">
        <f t="shared" si="8"/>
        <v>0</v>
      </c>
      <c r="CA47" s="65">
        <f t="shared" si="114"/>
        <v>0</v>
      </c>
      <c r="CB47" s="52">
        <f>+SIMS!AC47</f>
        <v>0</v>
      </c>
      <c r="CC47" s="390">
        <f>+SIMS!AD47</f>
        <v>0</v>
      </c>
      <c r="CD47" s="53">
        <f>+SIMS!AE47</f>
        <v>0</v>
      </c>
      <c r="CE47" s="35">
        <f t="shared" si="9"/>
        <v>0</v>
      </c>
      <c r="CF47" s="65">
        <f t="shared" si="115"/>
        <v>0</v>
      </c>
      <c r="CG47" s="388">
        <f>+Bel!L47</f>
        <v>15.6</v>
      </c>
      <c r="CH47" s="389">
        <f>+Bel!M47</f>
        <v>15.6</v>
      </c>
      <c r="CI47" s="35">
        <f t="shared" si="10"/>
        <v>31.2</v>
      </c>
      <c r="CJ47" s="65">
        <f t="shared" ref="CJ47:CJ81" si="209">CI47/7.8/2</f>
        <v>2</v>
      </c>
      <c r="CK47" s="388">
        <f>+Ita!L47</f>
        <v>156</v>
      </c>
      <c r="CL47" s="389">
        <f>+Ita!M47</f>
        <v>156</v>
      </c>
      <c r="CM47" s="35">
        <f t="shared" si="207"/>
        <v>312</v>
      </c>
      <c r="CN47" s="65">
        <f t="shared" si="13"/>
        <v>20</v>
      </c>
      <c r="CO47" s="34">
        <f>+Mex!L47</f>
        <v>0</v>
      </c>
      <c r="CP47" s="35">
        <f>+Mex!M47</f>
        <v>0</v>
      </c>
      <c r="CQ47" s="31">
        <f t="shared" si="14"/>
        <v>0</v>
      </c>
      <c r="CR47" s="43">
        <f t="shared" si="15"/>
        <v>0</v>
      </c>
      <c r="CS47" s="34">
        <f>+SIMS!Y47</f>
        <v>0</v>
      </c>
      <c r="CT47" s="35">
        <f>+SIMS!Z47</f>
        <v>0</v>
      </c>
      <c r="CU47" s="31">
        <f t="shared" si="16"/>
        <v>0</v>
      </c>
      <c r="CV47" s="43">
        <f t="shared" si="116"/>
        <v>0</v>
      </c>
      <c r="CW47" s="34">
        <f>+VIE!M47</f>
        <v>0</v>
      </c>
      <c r="CX47" s="35">
        <f>+VIE!N47</f>
        <v>0</v>
      </c>
      <c r="CY47" s="31">
        <f t="shared" si="17"/>
        <v>0</v>
      </c>
      <c r="CZ47" s="43">
        <f t="shared" si="117"/>
        <v>0</v>
      </c>
      <c r="DA47" s="34">
        <f>+Ita!BC47</f>
        <v>0</v>
      </c>
      <c r="DB47" s="35">
        <f t="shared" si="118"/>
        <v>0</v>
      </c>
      <c r="DC47" s="65">
        <f t="shared" si="18"/>
        <v>0</v>
      </c>
      <c r="DD47" s="34">
        <f>+Bel!P47</f>
        <v>0</v>
      </c>
      <c r="DE47" s="35">
        <f t="shared" si="119"/>
        <v>0</v>
      </c>
      <c r="DF47" s="65">
        <f t="shared" si="19"/>
        <v>0</v>
      </c>
      <c r="DG47" s="388">
        <f>+Ita!P47</f>
        <v>124.8</v>
      </c>
      <c r="DH47" s="35">
        <f t="shared" si="120"/>
        <v>124.8</v>
      </c>
      <c r="DI47" s="65">
        <f t="shared" si="20"/>
        <v>8</v>
      </c>
      <c r="DJ47" s="34">
        <f>+Pol!L47</f>
        <v>0</v>
      </c>
      <c r="DK47" s="35">
        <f t="shared" si="121"/>
        <v>0</v>
      </c>
      <c r="DL47" s="65">
        <f t="shared" si="21"/>
        <v>0</v>
      </c>
      <c r="DM47" s="380">
        <f>+Rus!C47</f>
        <v>0</v>
      </c>
      <c r="DN47" s="365">
        <f t="shared" si="22"/>
        <v>0</v>
      </c>
      <c r="DO47" s="366">
        <f t="shared" si="23"/>
        <v>0</v>
      </c>
      <c r="DP47" s="34">
        <f>+Bel!S47</f>
        <v>0</v>
      </c>
      <c r="DQ47" s="35">
        <f>+Bel!T47</f>
        <v>0</v>
      </c>
      <c r="DR47" s="35">
        <f>+Bel!U47</f>
        <v>0</v>
      </c>
      <c r="DS47" s="35">
        <f>+Bel!V47</f>
        <v>0</v>
      </c>
      <c r="DT47" s="35">
        <f t="shared" si="24"/>
        <v>0</v>
      </c>
      <c r="DU47" s="65">
        <f t="shared" si="25"/>
        <v>0</v>
      </c>
      <c r="DV47" s="34">
        <f>+Ita!S47</f>
        <v>0</v>
      </c>
      <c r="DW47" s="35">
        <f>+Ita!T47</f>
        <v>0</v>
      </c>
      <c r="DX47" s="35">
        <f>+Ita!U47</f>
        <v>0</v>
      </c>
      <c r="DY47" s="35">
        <f>+Ita!V47</f>
        <v>0</v>
      </c>
      <c r="DZ47" s="35">
        <f t="shared" si="26"/>
        <v>0</v>
      </c>
      <c r="EA47" s="65">
        <f t="shared" si="27"/>
        <v>0</v>
      </c>
      <c r="EB47" s="34">
        <f>+Pol!O47</f>
        <v>0</v>
      </c>
      <c r="EC47" s="35">
        <f>+Pol!P47</f>
        <v>0</v>
      </c>
      <c r="ED47" s="35">
        <f>+Pol!Q47</f>
        <v>0</v>
      </c>
      <c r="EE47" s="35">
        <f>+Pol!R47</f>
        <v>0</v>
      </c>
      <c r="EF47" s="35">
        <f t="shared" si="28"/>
        <v>0</v>
      </c>
      <c r="EG47" s="65">
        <f t="shared" si="29"/>
        <v>0</v>
      </c>
      <c r="EH47" s="34">
        <f>+Rus!J47</f>
        <v>0</v>
      </c>
      <c r="EI47" s="35">
        <f>+Rus!K47</f>
        <v>0</v>
      </c>
      <c r="EJ47" s="35">
        <f>+Rus!L47</f>
        <v>0</v>
      </c>
      <c r="EK47" s="35">
        <f>+Rus!M47</f>
        <v>0</v>
      </c>
      <c r="EL47" s="35">
        <f t="shared" si="122"/>
        <v>0</v>
      </c>
      <c r="EM47" s="65">
        <f t="shared" si="30"/>
        <v>0</v>
      </c>
      <c r="EN47" s="34">
        <f>+Mex!AE47</f>
        <v>0</v>
      </c>
      <c r="EO47" s="35">
        <f>+Mex!AF47</f>
        <v>15.6</v>
      </c>
      <c r="EP47" s="35">
        <f>+Mex!AG47</f>
        <v>46.8</v>
      </c>
      <c r="EQ47" s="35">
        <f>+Mex!AH47</f>
        <v>46.8</v>
      </c>
      <c r="ER47" s="35">
        <f t="shared" si="123"/>
        <v>109.19999999999999</v>
      </c>
      <c r="ES47" s="65">
        <f t="shared" si="31"/>
        <v>6.9999999999999991</v>
      </c>
      <c r="ET47" s="32">
        <f>+VIE!G47</f>
        <v>0</v>
      </c>
      <c r="EU47" s="33">
        <f>+VIE!H47</f>
        <v>0</v>
      </c>
      <c r="EV47" s="33">
        <f>+VIE!I47</f>
        <v>0</v>
      </c>
      <c r="EW47" s="33">
        <f>+VIE!J47</f>
        <v>0</v>
      </c>
      <c r="EX47" s="33">
        <f t="shared" si="32"/>
        <v>0</v>
      </c>
      <c r="EY47" s="44">
        <f t="shared" si="124"/>
        <v>0</v>
      </c>
      <c r="EZ47" s="385">
        <f>+Bel!Y47</f>
        <v>0</v>
      </c>
      <c r="FA47" s="35">
        <f>+Bel!Z47</f>
        <v>0</v>
      </c>
      <c r="FB47" s="35">
        <f t="shared" si="33"/>
        <v>0</v>
      </c>
      <c r="FC47" s="65">
        <f t="shared" si="34"/>
        <v>0</v>
      </c>
      <c r="FD47" s="34">
        <f>+Ita!Y47</f>
        <v>0</v>
      </c>
      <c r="FE47" s="35">
        <f>+Ita!Z47</f>
        <v>0</v>
      </c>
      <c r="FF47" s="35">
        <f t="shared" si="35"/>
        <v>0</v>
      </c>
      <c r="FG47" s="65">
        <f t="shared" si="36"/>
        <v>0</v>
      </c>
      <c r="FH47" s="385">
        <f>+Pol!U47</f>
        <v>0</v>
      </c>
      <c r="FI47" s="35">
        <f>+Pol!V47</f>
        <v>0</v>
      </c>
      <c r="FJ47" s="35">
        <f t="shared" si="37"/>
        <v>0</v>
      </c>
      <c r="FK47" s="65">
        <f t="shared" si="38"/>
        <v>0</v>
      </c>
      <c r="FL47" s="34">
        <f>+Rus!F47</f>
        <v>0</v>
      </c>
      <c r="FM47" s="35">
        <f>+Rus!G47</f>
        <v>0</v>
      </c>
      <c r="FN47" s="35">
        <f t="shared" si="39"/>
        <v>0</v>
      </c>
      <c r="FO47" s="65">
        <f t="shared" si="40"/>
        <v>0</v>
      </c>
      <c r="FP47" s="385">
        <f>+SIMS!O47</f>
        <v>216</v>
      </c>
      <c r="FQ47" s="35">
        <f>+SIMS!P47</f>
        <v>215</v>
      </c>
      <c r="FR47" s="35">
        <f t="shared" ref="FR47:FR79" si="210">SUM(FP47:FQ47)</f>
        <v>431</v>
      </c>
      <c r="FS47" s="65">
        <f t="shared" si="125"/>
        <v>9</v>
      </c>
      <c r="FT47" s="388">
        <f>+Bel!AC47</f>
        <v>15.6</v>
      </c>
      <c r="FU47" s="389">
        <f>+Bel!AD47</f>
        <v>15.6</v>
      </c>
      <c r="FV47" s="389">
        <f>+Bel!AE47</f>
        <v>15.6</v>
      </c>
      <c r="FW47" s="389">
        <f>+Bel!AF47</f>
        <v>15.6</v>
      </c>
      <c r="FX47" s="35">
        <f t="shared" si="42"/>
        <v>62.4</v>
      </c>
      <c r="FY47" s="65">
        <f t="shared" si="176"/>
        <v>4</v>
      </c>
      <c r="FZ47" s="388">
        <f>+Ita!AC47</f>
        <v>31.2</v>
      </c>
      <c r="GA47" s="389">
        <f>+Ita!AD47</f>
        <v>31.2</v>
      </c>
      <c r="GB47" s="389">
        <f>+Ita!AE47</f>
        <v>31.2</v>
      </c>
      <c r="GC47" s="389">
        <f>+Ita!AF47</f>
        <v>31.2</v>
      </c>
      <c r="GD47" s="35">
        <f t="shared" si="44"/>
        <v>124.8</v>
      </c>
      <c r="GE47" s="65">
        <f t="shared" si="177"/>
        <v>8</v>
      </c>
      <c r="GF47" s="34">
        <f>+Pol!Y47</f>
        <v>0</v>
      </c>
      <c r="GG47" s="35">
        <f>+Pol!Z47</f>
        <v>0</v>
      </c>
      <c r="GH47" s="35">
        <f>+Pol!AA47</f>
        <v>0</v>
      </c>
      <c r="GI47" s="35">
        <f>+Pol!AB47</f>
        <v>0</v>
      </c>
      <c r="GJ47" s="35">
        <f t="shared" si="46"/>
        <v>0</v>
      </c>
      <c r="GK47" s="65">
        <f t="shared" si="178"/>
        <v>0</v>
      </c>
      <c r="GL47" s="34">
        <f>+SIMS!S47</f>
        <v>120</v>
      </c>
      <c r="GM47" s="35">
        <f>+SIMS!T47</f>
        <v>108</v>
      </c>
      <c r="GN47" s="35">
        <f>+SIMS!U47</f>
        <v>120</v>
      </c>
      <c r="GO47" s="35">
        <f>+SIMS!V47</f>
        <v>108</v>
      </c>
      <c r="GP47" s="35">
        <f t="shared" si="48"/>
        <v>456</v>
      </c>
      <c r="GQ47" s="65">
        <f t="shared" si="126"/>
        <v>12</v>
      </c>
      <c r="GR47" s="516">
        <f>+KSC!C47</f>
        <v>672</v>
      </c>
      <c r="GS47" s="518">
        <f>+KSC!D47</f>
        <v>676</v>
      </c>
      <c r="GT47" s="274">
        <f t="shared" si="49"/>
        <v>1348</v>
      </c>
      <c r="GU47" s="543">
        <f t="shared" si="127"/>
        <v>27</v>
      </c>
      <c r="GV47" s="34">
        <f>+Bel!AI47</f>
        <v>0</v>
      </c>
      <c r="GW47" s="35">
        <f t="shared" si="208"/>
        <v>0</v>
      </c>
      <c r="GX47" s="65">
        <f t="shared" si="200"/>
        <v>0</v>
      </c>
      <c r="GY47" s="34">
        <f>+Ita!AI47</f>
        <v>0</v>
      </c>
      <c r="GZ47" s="35">
        <f t="shared" si="179"/>
        <v>0</v>
      </c>
      <c r="HA47" s="65">
        <f t="shared" si="51"/>
        <v>0</v>
      </c>
      <c r="HB47" s="34">
        <f>+Ita!BF47</f>
        <v>0</v>
      </c>
      <c r="HC47" s="35">
        <f t="shared" si="180"/>
        <v>0</v>
      </c>
      <c r="HD47" s="65">
        <f t="shared" si="52"/>
        <v>0</v>
      </c>
      <c r="HE47" s="34">
        <f>+Pol!AE47</f>
        <v>0</v>
      </c>
      <c r="HF47" s="35">
        <f t="shared" ref="HF47:HF53" si="211">SUM(HE47:HE47)</f>
        <v>0</v>
      </c>
      <c r="HG47" s="65">
        <f t="shared" si="53"/>
        <v>0</v>
      </c>
      <c r="HH47" s="34">
        <f>+Mex!P47</f>
        <v>0</v>
      </c>
      <c r="HI47" s="35">
        <f t="shared" ref="HI47:HI53" si="212">SUM(HH47:HH47)</f>
        <v>0</v>
      </c>
      <c r="HJ47" s="65">
        <f t="shared" si="54"/>
        <v>0</v>
      </c>
      <c r="HK47" s="404">
        <f>+SIMS!K47</f>
        <v>58</v>
      </c>
      <c r="HL47" s="405">
        <f>+SIMS!L47</f>
        <v>76</v>
      </c>
      <c r="HM47" s="409">
        <f t="shared" si="166"/>
        <v>134</v>
      </c>
      <c r="HN47" s="410">
        <f t="shared" si="133"/>
        <v>4</v>
      </c>
      <c r="HO47" s="475">
        <f>+Bel!AL47</f>
        <v>0</v>
      </c>
      <c r="HP47" s="476">
        <f>+Bel!AM47</f>
        <v>0</v>
      </c>
      <c r="HQ47" s="476">
        <f t="shared" si="134"/>
        <v>0</v>
      </c>
      <c r="HR47" s="477">
        <f t="shared" si="55"/>
        <v>0</v>
      </c>
      <c r="HS47" s="475">
        <f>+Ita!AL47</f>
        <v>0</v>
      </c>
      <c r="HT47" s="476">
        <f>+Ita!AM47</f>
        <v>0</v>
      </c>
      <c r="HU47" s="476">
        <f t="shared" si="56"/>
        <v>0</v>
      </c>
      <c r="HV47" s="477">
        <f t="shared" si="57"/>
        <v>0</v>
      </c>
      <c r="HW47" s="52">
        <f>+Mex!S47</f>
        <v>0</v>
      </c>
      <c r="HX47" s="53">
        <f>+Mex!T47</f>
        <v>0</v>
      </c>
      <c r="HY47" s="35">
        <f t="shared" si="58"/>
        <v>0</v>
      </c>
      <c r="HZ47" s="65">
        <f t="shared" si="59"/>
        <v>0</v>
      </c>
      <c r="IA47" s="475">
        <f>+'Arg&amp;Braz'!C47</f>
        <v>0</v>
      </c>
      <c r="IB47" s="473">
        <f>+'Arg&amp;Braz'!D47</f>
        <v>0</v>
      </c>
      <c r="IC47" s="473">
        <f t="shared" si="60"/>
        <v>0</v>
      </c>
      <c r="ID47" s="474">
        <f t="shared" si="61"/>
        <v>0</v>
      </c>
      <c r="IE47" s="472">
        <f>+'Arg&amp;Braz'!Y47</f>
        <v>0</v>
      </c>
      <c r="IF47" s="473">
        <f>+'Arg&amp;Braz'!Z47</f>
        <v>0</v>
      </c>
      <c r="IG47" s="473">
        <f t="shared" si="62"/>
        <v>0</v>
      </c>
      <c r="IH47" s="474">
        <f t="shared" si="63"/>
        <v>0</v>
      </c>
      <c r="II47" s="475">
        <f>+Bel!AP47</f>
        <v>0</v>
      </c>
      <c r="IJ47" s="476">
        <f>+Bel!AQ47</f>
        <v>0</v>
      </c>
      <c r="IK47" s="476">
        <f t="shared" si="64"/>
        <v>0</v>
      </c>
      <c r="IL47" s="477">
        <f t="shared" si="65"/>
        <v>0</v>
      </c>
      <c r="IM47" s="475">
        <f>+Ita!AP47</f>
        <v>0</v>
      </c>
      <c r="IN47" s="476">
        <f>+Ita!AQ47</f>
        <v>0</v>
      </c>
      <c r="IO47" s="476">
        <f t="shared" si="66"/>
        <v>0</v>
      </c>
      <c r="IP47" s="477">
        <f t="shared" si="67"/>
        <v>0</v>
      </c>
      <c r="IQ47" s="34">
        <f>+Mex!W47</f>
        <v>0</v>
      </c>
      <c r="IR47" s="35">
        <f>+Mex!X47</f>
        <v>0</v>
      </c>
      <c r="IS47" s="35">
        <f t="shared" si="68"/>
        <v>0</v>
      </c>
      <c r="IT47" s="65">
        <f t="shared" si="69"/>
        <v>0</v>
      </c>
      <c r="IU47" s="472">
        <f>+'Arg&amp;Braz'!G47</f>
        <v>0</v>
      </c>
      <c r="IV47" s="473">
        <f>+'Arg&amp;Braz'!H47</f>
        <v>0</v>
      </c>
      <c r="IW47" s="473">
        <f t="shared" si="70"/>
        <v>0</v>
      </c>
      <c r="IX47" s="474">
        <f t="shared" si="71"/>
        <v>0</v>
      </c>
      <c r="IY47" s="472">
        <f>+'Arg&amp;Braz'!AC47</f>
        <v>0</v>
      </c>
      <c r="IZ47" s="473">
        <f>+'Arg&amp;Braz'!AD47</f>
        <v>0</v>
      </c>
      <c r="JA47" s="473">
        <f t="shared" si="72"/>
        <v>0</v>
      </c>
      <c r="JB47" s="474">
        <f t="shared" si="163"/>
        <v>0</v>
      </c>
      <c r="JC47" s="475">
        <f>+Bel!AT47</f>
        <v>0</v>
      </c>
      <c r="JD47" s="476">
        <f>+Bel!AU47</f>
        <v>0</v>
      </c>
      <c r="JE47" s="476">
        <f t="shared" si="73"/>
        <v>0</v>
      </c>
      <c r="JF47" s="477">
        <f t="shared" si="74"/>
        <v>0</v>
      </c>
      <c r="JG47" s="475">
        <f>+Ita!AT47</f>
        <v>0</v>
      </c>
      <c r="JH47" s="476">
        <f>+Ita!AU47</f>
        <v>0</v>
      </c>
      <c r="JI47" s="476">
        <f t="shared" si="75"/>
        <v>0</v>
      </c>
      <c r="JJ47" s="477">
        <f t="shared" si="76"/>
        <v>0</v>
      </c>
      <c r="JK47" s="52">
        <f>+Mex!AA47</f>
        <v>0</v>
      </c>
      <c r="JL47" s="53">
        <f>+Mex!AB47</f>
        <v>0</v>
      </c>
      <c r="JM47" s="35">
        <f t="shared" si="77"/>
        <v>0</v>
      </c>
      <c r="JN47" s="65">
        <f t="shared" si="78"/>
        <v>0</v>
      </c>
      <c r="JO47" s="472">
        <f>+'Arg&amp;Braz'!K47</f>
        <v>0</v>
      </c>
      <c r="JP47" s="473">
        <f>+'Arg&amp;Braz'!L47</f>
        <v>0</v>
      </c>
      <c r="JQ47" s="473">
        <f t="shared" si="79"/>
        <v>0</v>
      </c>
      <c r="JR47" s="474">
        <f t="shared" si="80"/>
        <v>0</v>
      </c>
      <c r="JS47" s="472">
        <f>+'Arg&amp;Braz'!AG47</f>
        <v>0</v>
      </c>
      <c r="JT47" s="473">
        <f>+'Arg&amp;Braz'!AH47</f>
        <v>0</v>
      </c>
      <c r="JU47" s="473">
        <f t="shared" si="81"/>
        <v>0</v>
      </c>
      <c r="JV47" s="474">
        <f t="shared" si="164"/>
        <v>0</v>
      </c>
      <c r="JW47" s="279">
        <f>+KSC!K47</f>
        <v>0</v>
      </c>
      <c r="JX47" s="277">
        <f>+KSC!L47</f>
        <v>0</v>
      </c>
      <c r="JY47" s="274">
        <f t="shared" si="82"/>
        <v>0</v>
      </c>
      <c r="JZ47" s="272">
        <f t="shared" si="135"/>
        <v>0</v>
      </c>
      <c r="KA47" s="52">
        <f>+Rus!P47</f>
        <v>0</v>
      </c>
      <c r="KB47" s="390">
        <f>+Rus!Q47</f>
        <v>0</v>
      </c>
      <c r="KC47" s="53">
        <f>+Rus!R47</f>
        <v>0</v>
      </c>
      <c r="KD47" s="35">
        <f t="shared" si="83"/>
        <v>0</v>
      </c>
      <c r="KE47" s="65">
        <f t="shared" si="84"/>
        <v>0</v>
      </c>
      <c r="KF47" s="34">
        <f>+Bel!AX47</f>
        <v>0</v>
      </c>
      <c r="KG47" s="35">
        <f t="shared" si="170"/>
        <v>0</v>
      </c>
      <c r="KH47" s="65">
        <f t="shared" si="201"/>
        <v>0</v>
      </c>
      <c r="KI47" s="34">
        <f>+Ita!BI47</f>
        <v>0</v>
      </c>
      <c r="KJ47" s="35">
        <f t="shared" si="171"/>
        <v>0</v>
      </c>
      <c r="KK47" s="65">
        <f t="shared" si="202"/>
        <v>0</v>
      </c>
      <c r="KL47" s="34">
        <f>+Pol!AH47</f>
        <v>0</v>
      </c>
      <c r="KM47" s="35">
        <f t="shared" si="172"/>
        <v>0</v>
      </c>
      <c r="KN47" s="65">
        <f t="shared" si="203"/>
        <v>0</v>
      </c>
      <c r="KO47" s="34">
        <f>+Mex!AK47</f>
        <v>0</v>
      </c>
      <c r="KP47" s="35">
        <f t="shared" si="173"/>
        <v>0</v>
      </c>
      <c r="KQ47" s="65">
        <f t="shared" si="204"/>
        <v>0</v>
      </c>
      <c r="KR47" s="34">
        <f>+'Arg&amp;Braz'!AK47</f>
        <v>0</v>
      </c>
      <c r="KS47" s="35">
        <f t="shared" si="174"/>
        <v>0</v>
      </c>
      <c r="KT47" s="65">
        <f t="shared" si="205"/>
        <v>0</v>
      </c>
      <c r="KU47" s="52">
        <f>+Ita!BL47</f>
        <v>0</v>
      </c>
      <c r="KV47" s="390">
        <f>+Ita!BM47</f>
        <v>0</v>
      </c>
      <c r="KW47" s="53">
        <f>+Ita!BN47</f>
        <v>0</v>
      </c>
      <c r="KX47" s="35">
        <f t="shared" si="191"/>
        <v>0</v>
      </c>
      <c r="KY47" s="65">
        <f t="shared" si="142"/>
        <v>0</v>
      </c>
      <c r="KZ47" s="52">
        <f>+Mex!AN47</f>
        <v>0</v>
      </c>
      <c r="LA47" s="390">
        <f>+Mex!AO47</f>
        <v>0</v>
      </c>
      <c r="LB47" s="53">
        <f>+Mex!AP47</f>
        <v>0</v>
      </c>
      <c r="LC47" s="35">
        <f t="shared" si="192"/>
        <v>0</v>
      </c>
      <c r="LD47" s="65">
        <f t="shared" si="144"/>
        <v>0</v>
      </c>
      <c r="LE47" s="52">
        <f>+'Arg&amp;Braz'!O47</f>
        <v>0</v>
      </c>
      <c r="LF47" s="390">
        <f>+'Arg&amp;Braz'!P47</f>
        <v>0</v>
      </c>
      <c r="LG47" s="53">
        <f>+'Arg&amp;Braz'!Q47</f>
        <v>0</v>
      </c>
      <c r="LH47" s="35">
        <f t="shared" si="193"/>
        <v>0</v>
      </c>
      <c r="LI47" s="65">
        <f t="shared" si="146"/>
        <v>0</v>
      </c>
      <c r="LJ47" s="52">
        <f>+'Arg&amp;Braz'!AN47</f>
        <v>0</v>
      </c>
      <c r="LK47" s="390">
        <f>+'Arg&amp;Braz'!AO47</f>
        <v>0</v>
      </c>
      <c r="LL47" s="53">
        <f>+'Arg&amp;Braz'!AP47</f>
        <v>0</v>
      </c>
      <c r="LM47" s="35">
        <f t="shared" si="147"/>
        <v>0</v>
      </c>
      <c r="LN47" s="65">
        <f t="shared" si="148"/>
        <v>0</v>
      </c>
      <c r="LO47" s="52">
        <f>+Bel!BA47</f>
        <v>0</v>
      </c>
      <c r="LP47" s="390">
        <f>+Bel!BB47</f>
        <v>0</v>
      </c>
      <c r="LQ47" s="53">
        <f>+Bel!BC47</f>
        <v>0</v>
      </c>
      <c r="LR47" s="35">
        <f t="shared" si="149"/>
        <v>0</v>
      </c>
      <c r="LS47" s="65">
        <f t="shared" si="190"/>
        <v>0</v>
      </c>
      <c r="LT47" s="52">
        <f>+Ita!BQ47</f>
        <v>0</v>
      </c>
      <c r="LU47" s="390">
        <f>+Ita!BR47</f>
        <v>0</v>
      </c>
      <c r="LV47" s="53">
        <f>+Ita!BS47</f>
        <v>0</v>
      </c>
      <c r="LW47" s="35">
        <f t="shared" si="194"/>
        <v>0</v>
      </c>
      <c r="LX47" s="65">
        <f t="shared" si="152"/>
        <v>0</v>
      </c>
      <c r="LY47" s="52">
        <f>+Ita!BV47</f>
        <v>0</v>
      </c>
      <c r="LZ47" s="390">
        <f>+Ita!BW47</f>
        <v>0</v>
      </c>
      <c r="MA47" s="53">
        <f>+Ita!BX47</f>
        <v>0</v>
      </c>
      <c r="MB47" s="35">
        <f t="shared" si="195"/>
        <v>0</v>
      </c>
      <c r="MC47" s="65">
        <f t="shared" si="154"/>
        <v>0</v>
      </c>
      <c r="MD47" s="52">
        <f>+Pol!AK47</f>
        <v>0</v>
      </c>
      <c r="ME47" s="390">
        <f>+Pol!AL47</f>
        <v>0</v>
      </c>
      <c r="MF47" s="53">
        <f>+Pol!AM47</f>
        <v>0</v>
      </c>
      <c r="MG47" s="35">
        <f t="shared" si="196"/>
        <v>0</v>
      </c>
      <c r="MH47" s="65">
        <f t="shared" si="156"/>
        <v>0</v>
      </c>
      <c r="MI47" s="52">
        <f>+Rus!U47</f>
        <v>0</v>
      </c>
      <c r="MJ47" s="390">
        <f>+Rus!V47</f>
        <v>0</v>
      </c>
      <c r="MK47" s="53">
        <f>+Rus!W47</f>
        <v>0</v>
      </c>
      <c r="ML47" s="35">
        <f t="shared" si="90"/>
        <v>0</v>
      </c>
      <c r="MM47" s="65">
        <f t="shared" si="91"/>
        <v>0</v>
      </c>
      <c r="MN47" s="52">
        <f>+Mex!AS47</f>
        <v>0</v>
      </c>
      <c r="MO47" s="390">
        <f>+Mex!AT47</f>
        <v>0</v>
      </c>
      <c r="MP47" s="53">
        <f>+Mex!AU47</f>
        <v>0</v>
      </c>
      <c r="MQ47" s="35">
        <f t="shared" si="197"/>
        <v>0</v>
      </c>
      <c r="MR47" s="65">
        <f t="shared" si="158"/>
        <v>0</v>
      </c>
      <c r="MS47" s="52">
        <f>+'Arg&amp;Braz'!T47</f>
        <v>0</v>
      </c>
      <c r="MT47" s="390">
        <f>+'Arg&amp;Braz'!U47</f>
        <v>0</v>
      </c>
      <c r="MU47" s="53">
        <f>+'Arg&amp;Braz'!V47</f>
        <v>0</v>
      </c>
      <c r="MV47" s="35">
        <f t="shared" si="159"/>
        <v>0</v>
      </c>
      <c r="MW47" s="65">
        <f t="shared" si="160"/>
        <v>0</v>
      </c>
      <c r="MX47" s="34">
        <f>Bel!BF47</f>
        <v>0</v>
      </c>
      <c r="MY47" s="35">
        <f t="shared" si="161"/>
        <v>0</v>
      </c>
      <c r="MZ47" s="65">
        <f t="shared" si="92"/>
        <v>0</v>
      </c>
      <c r="NA47" s="34">
        <f>Ita!CA47</f>
        <v>0</v>
      </c>
      <c r="NB47" s="35">
        <f t="shared" si="198"/>
        <v>0</v>
      </c>
      <c r="NC47" s="65">
        <f t="shared" si="206"/>
        <v>0</v>
      </c>
    </row>
    <row r="48" spans="1:367" s="28" customFormat="1" ht="21" customHeight="1">
      <c r="A48" s="27" t="s">
        <v>151</v>
      </c>
      <c r="B48" s="67"/>
      <c r="C48" s="68">
        <f t="shared" si="94"/>
        <v>0</v>
      </c>
      <c r="D48" s="68"/>
      <c r="E48" s="68"/>
      <c r="F48" s="68"/>
      <c r="G48" s="69">
        <f t="shared" si="95"/>
        <v>0</v>
      </c>
      <c r="H48" s="70">
        <f>+Bel!A48</f>
        <v>0</v>
      </c>
      <c r="I48" s="71">
        <f>+Ita!A48</f>
        <v>0</v>
      </c>
      <c r="J48" s="71">
        <f>+Pol!A48</f>
        <v>0</v>
      </c>
      <c r="K48" s="71">
        <f>+Rus!A48</f>
        <v>0</v>
      </c>
      <c r="L48" s="71">
        <f>+'Arg&amp;Braz'!A48</f>
        <v>0</v>
      </c>
      <c r="M48" s="71">
        <f>+Mex!A48</f>
        <v>58</v>
      </c>
      <c r="N48" s="71">
        <f>+VIE!A48</f>
        <v>0</v>
      </c>
      <c r="O48" s="71">
        <f>+SIMS!A48</f>
        <v>30</v>
      </c>
      <c r="P48" s="71"/>
      <c r="Q48" s="72">
        <f>+KSC!A48</f>
        <v>46</v>
      </c>
      <c r="R48" s="146">
        <f t="shared" si="96"/>
        <v>904.8</v>
      </c>
      <c r="S48" s="147">
        <f t="shared" si="97"/>
        <v>0</v>
      </c>
      <c r="T48" s="148">
        <f t="shared" ref="T48:T74" si="213">+SUM(IG48,JA48,JU48)</f>
        <v>0</v>
      </c>
      <c r="U48" s="148"/>
      <c r="V48" s="27" t="s">
        <v>151</v>
      </c>
      <c r="W48" s="34">
        <f>+Bel!C48</f>
        <v>0</v>
      </c>
      <c r="X48" s="35">
        <f>+Bel!D48</f>
        <v>0</v>
      </c>
      <c r="Y48" s="35">
        <f>SUM(W48:X48)</f>
        <v>0</v>
      </c>
      <c r="Z48" s="65">
        <f t="shared" si="99"/>
        <v>0</v>
      </c>
      <c r="AA48" s="34">
        <f>+Ita!C48</f>
        <v>0</v>
      </c>
      <c r="AB48" s="35">
        <f>+Ita!D48</f>
        <v>0</v>
      </c>
      <c r="AC48" s="35">
        <f t="shared" si="100"/>
        <v>0</v>
      </c>
      <c r="AD48" s="65">
        <f t="shared" si="101"/>
        <v>0</v>
      </c>
      <c r="AE48" s="52">
        <f>+Pol!C48</f>
        <v>0</v>
      </c>
      <c r="AF48" s="53">
        <f>+Pol!D48</f>
        <v>0</v>
      </c>
      <c r="AG48" s="35">
        <f t="shared" si="102"/>
        <v>0</v>
      </c>
      <c r="AH48" s="65">
        <f t="shared" si="103"/>
        <v>0</v>
      </c>
      <c r="AI48" s="54">
        <f>+Mex!C48</f>
        <v>0</v>
      </c>
      <c r="AJ48" s="55">
        <f>+Mex!D48</f>
        <v>0</v>
      </c>
      <c r="AK48" s="31">
        <f t="shared" si="1"/>
        <v>0</v>
      </c>
      <c r="AL48" s="43">
        <f t="shared" si="2"/>
        <v>0</v>
      </c>
      <c r="AM48" s="273">
        <f>+SIMS!C48</f>
        <v>0</v>
      </c>
      <c r="AN48" s="274">
        <f>+SIMS!D48</f>
        <v>0</v>
      </c>
      <c r="AO48" s="274">
        <f t="shared" si="3"/>
        <v>0</v>
      </c>
      <c r="AP48" s="272">
        <f t="shared" si="104"/>
        <v>0</v>
      </c>
      <c r="AQ48" s="273">
        <f>+KSC!G48</f>
        <v>728</v>
      </c>
      <c r="AR48" s="274">
        <f>+KSC!H48</f>
        <v>680</v>
      </c>
      <c r="AS48" s="274">
        <f t="shared" si="4"/>
        <v>1408</v>
      </c>
      <c r="AT48" s="272">
        <f t="shared" si="105"/>
        <v>46</v>
      </c>
      <c r="AU48" s="273">
        <f>+SIMS!G48</f>
        <v>0</v>
      </c>
      <c r="AV48" s="274">
        <f>+SIMS!H48</f>
        <v>0</v>
      </c>
      <c r="AW48" s="274">
        <f t="shared" si="165"/>
        <v>0</v>
      </c>
      <c r="AX48" s="272">
        <f t="shared" si="106"/>
        <v>0</v>
      </c>
      <c r="AY48" s="34">
        <f>+Bel!G48</f>
        <v>0</v>
      </c>
      <c r="AZ48" s="315">
        <f>+Bel!H48</f>
        <v>0</v>
      </c>
      <c r="BA48" s="35">
        <f>+Bel!I48</f>
        <v>0</v>
      </c>
      <c r="BB48" s="35">
        <f t="shared" si="107"/>
        <v>0</v>
      </c>
      <c r="BC48" s="65">
        <f t="shared" si="108"/>
        <v>0</v>
      </c>
      <c r="BD48" s="34">
        <f>+Ita!G48</f>
        <v>0</v>
      </c>
      <c r="BE48" s="315">
        <f>+Ita!H48</f>
        <v>0</v>
      </c>
      <c r="BF48" s="35">
        <f>+Ita!I48</f>
        <v>0</v>
      </c>
      <c r="BG48" s="35">
        <f t="shared" si="5"/>
        <v>0</v>
      </c>
      <c r="BH48" s="65">
        <f t="shared" si="109"/>
        <v>0</v>
      </c>
      <c r="BI48" s="34">
        <f>+Ita!AX48</f>
        <v>0</v>
      </c>
      <c r="BJ48" s="315">
        <f>+Ita!AY48</f>
        <v>0</v>
      </c>
      <c r="BK48" s="35">
        <f>+Ita!AZ48</f>
        <v>0</v>
      </c>
      <c r="BL48" s="35">
        <f t="shared" si="6"/>
        <v>0</v>
      </c>
      <c r="BM48" s="65">
        <f t="shared" si="110"/>
        <v>0</v>
      </c>
      <c r="BN48" s="34">
        <f>+Pol!G48</f>
        <v>0</v>
      </c>
      <c r="BO48" s="315">
        <f>+Pol!H48</f>
        <v>0</v>
      </c>
      <c r="BP48" s="35">
        <f>+Pol!I48</f>
        <v>0</v>
      </c>
      <c r="BQ48" s="35">
        <f t="shared" si="7"/>
        <v>0</v>
      </c>
      <c r="BR48" s="65">
        <f t="shared" si="111"/>
        <v>0</v>
      </c>
      <c r="BS48" s="34">
        <f>+Mex!G48</f>
        <v>0</v>
      </c>
      <c r="BT48" s="315">
        <f>+Mex!H48</f>
        <v>0</v>
      </c>
      <c r="BU48" s="35">
        <f>+Mex!I48</f>
        <v>0</v>
      </c>
      <c r="BV48" s="35">
        <f t="shared" si="112"/>
        <v>0</v>
      </c>
      <c r="BW48" s="65">
        <f t="shared" si="113"/>
        <v>0</v>
      </c>
      <c r="BX48" s="34">
        <f>+VIE!C48</f>
        <v>0</v>
      </c>
      <c r="BY48" s="315">
        <f>+VIE!D48</f>
        <v>0</v>
      </c>
      <c r="BZ48" s="35">
        <f t="shared" ref="BZ48:BZ79" si="214">SUM(BX48:BY48)</f>
        <v>0</v>
      </c>
      <c r="CA48" s="65">
        <f t="shared" si="114"/>
        <v>0</v>
      </c>
      <c r="CB48" s="34">
        <f>+SIMS!AC48</f>
        <v>0</v>
      </c>
      <c r="CC48" s="315">
        <f>+SIMS!AD48</f>
        <v>0</v>
      </c>
      <c r="CD48" s="35">
        <f>+SIMS!AE48</f>
        <v>0</v>
      </c>
      <c r="CE48" s="35">
        <f t="shared" si="9"/>
        <v>0</v>
      </c>
      <c r="CF48" s="65">
        <f t="shared" si="115"/>
        <v>0</v>
      </c>
      <c r="CG48" s="34">
        <f>+Bel!L48</f>
        <v>0</v>
      </c>
      <c r="CH48" s="35">
        <f>+Bel!M48</f>
        <v>0</v>
      </c>
      <c r="CI48" s="35">
        <f t="shared" si="10"/>
        <v>0</v>
      </c>
      <c r="CJ48" s="65">
        <f t="shared" si="209"/>
        <v>0</v>
      </c>
      <c r="CK48" s="34">
        <f>+Ita!L48</f>
        <v>0</v>
      </c>
      <c r="CL48" s="35">
        <f>+Ita!M48</f>
        <v>0</v>
      </c>
      <c r="CM48" s="35">
        <f t="shared" si="207"/>
        <v>0</v>
      </c>
      <c r="CN48" s="65">
        <f t="shared" si="13"/>
        <v>0</v>
      </c>
      <c r="CO48" s="32">
        <f>+Mex!L48</f>
        <v>0</v>
      </c>
      <c r="CP48" s="33">
        <f>+Mex!M48</f>
        <v>0</v>
      </c>
      <c r="CQ48" s="35">
        <f t="shared" si="14"/>
        <v>0</v>
      </c>
      <c r="CR48" s="65">
        <f t="shared" si="15"/>
        <v>0</v>
      </c>
      <c r="CS48" s="34">
        <f>+SIMS!Y48</f>
        <v>0</v>
      </c>
      <c r="CT48" s="35">
        <f>+SIMS!Z48</f>
        <v>0</v>
      </c>
      <c r="CU48" s="35">
        <f t="shared" si="16"/>
        <v>0</v>
      </c>
      <c r="CV48" s="65">
        <f t="shared" si="116"/>
        <v>0</v>
      </c>
      <c r="CW48" s="34">
        <f>+VIE!M48</f>
        <v>0</v>
      </c>
      <c r="CX48" s="35">
        <f>+VIE!N48</f>
        <v>0</v>
      </c>
      <c r="CY48" s="35">
        <f t="shared" si="17"/>
        <v>0</v>
      </c>
      <c r="CZ48" s="43">
        <f t="shared" si="117"/>
        <v>0</v>
      </c>
      <c r="DA48" s="34">
        <f>+Ita!BC48</f>
        <v>0</v>
      </c>
      <c r="DB48" s="35">
        <f t="shared" si="118"/>
        <v>0</v>
      </c>
      <c r="DC48" s="65">
        <f t="shared" si="18"/>
        <v>0</v>
      </c>
      <c r="DD48" s="34">
        <f>+Bel!P48</f>
        <v>0</v>
      </c>
      <c r="DE48" s="35">
        <f t="shared" si="119"/>
        <v>0</v>
      </c>
      <c r="DF48" s="65">
        <f t="shared" si="19"/>
        <v>0</v>
      </c>
      <c r="DG48" s="34">
        <f>+Ita!P48</f>
        <v>0</v>
      </c>
      <c r="DH48" s="35">
        <f t="shared" si="120"/>
        <v>0</v>
      </c>
      <c r="DI48" s="65">
        <f t="shared" si="20"/>
        <v>0</v>
      </c>
      <c r="DJ48" s="34">
        <f>+Pol!L48</f>
        <v>0</v>
      </c>
      <c r="DK48" s="35">
        <f t="shared" si="121"/>
        <v>0</v>
      </c>
      <c r="DL48" s="65">
        <f t="shared" si="21"/>
        <v>0</v>
      </c>
      <c r="DM48" s="379">
        <f>+Rus!C48</f>
        <v>0</v>
      </c>
      <c r="DN48" s="365">
        <f t="shared" ref="DN48:DN79" si="215">SUM(DM48:DM48)</f>
        <v>0</v>
      </c>
      <c r="DO48" s="366">
        <f t="shared" si="23"/>
        <v>0</v>
      </c>
      <c r="DP48" s="34">
        <f>+Bel!S48</f>
        <v>0</v>
      </c>
      <c r="DQ48" s="35">
        <f>+Bel!T48</f>
        <v>0</v>
      </c>
      <c r="DR48" s="35">
        <f>+Bel!U48</f>
        <v>0</v>
      </c>
      <c r="DS48" s="35">
        <f>+Bel!V48</f>
        <v>0</v>
      </c>
      <c r="DT48" s="35">
        <f t="shared" ref="DT48:DT79" si="216">SUM(DP48:DS48)</f>
        <v>0</v>
      </c>
      <c r="DU48" s="65">
        <f t="shared" si="25"/>
        <v>0</v>
      </c>
      <c r="DV48" s="34">
        <f>+Ita!S48</f>
        <v>0</v>
      </c>
      <c r="DW48" s="35">
        <f>+Ita!T48</f>
        <v>0</v>
      </c>
      <c r="DX48" s="35">
        <f>+Ita!U48</f>
        <v>0</v>
      </c>
      <c r="DY48" s="35">
        <f>+Ita!V48</f>
        <v>0</v>
      </c>
      <c r="DZ48" s="35">
        <f t="shared" ref="DZ48:DZ79" si="217">SUM(DV48:DY48)</f>
        <v>0</v>
      </c>
      <c r="EA48" s="65">
        <f t="shared" si="27"/>
        <v>0</v>
      </c>
      <c r="EB48" s="34">
        <f>+Pol!O48</f>
        <v>0</v>
      </c>
      <c r="EC48" s="35">
        <f>+Pol!P48</f>
        <v>0</v>
      </c>
      <c r="ED48" s="35">
        <f>+Pol!Q48</f>
        <v>0</v>
      </c>
      <c r="EE48" s="35">
        <f>+Pol!R48</f>
        <v>0</v>
      </c>
      <c r="EF48" s="35">
        <f t="shared" ref="EF48:EF79" si="218">SUM(EB48:EE48)</f>
        <v>0</v>
      </c>
      <c r="EG48" s="65">
        <f t="shared" si="29"/>
        <v>0</v>
      </c>
      <c r="EH48" s="34">
        <f>+Rus!J48</f>
        <v>0</v>
      </c>
      <c r="EI48" s="35">
        <f>+Rus!K48</f>
        <v>0</v>
      </c>
      <c r="EJ48" s="35">
        <f>+Rus!L48</f>
        <v>0</v>
      </c>
      <c r="EK48" s="35">
        <f>+Rus!M48</f>
        <v>0</v>
      </c>
      <c r="EL48" s="35">
        <f t="shared" ref="EL48:EL79" si="219">SUM(EH48:EK48)</f>
        <v>0</v>
      </c>
      <c r="EM48" s="65">
        <f t="shared" si="30"/>
        <v>0</v>
      </c>
      <c r="EN48" s="34">
        <f>+Mex!AE48</f>
        <v>46.8</v>
      </c>
      <c r="EO48" s="35">
        <f>+Mex!AF48</f>
        <v>31.2</v>
      </c>
      <c r="EP48" s="35">
        <f>+Mex!AG48</f>
        <v>31.2</v>
      </c>
      <c r="EQ48" s="35">
        <f>+Mex!AH48</f>
        <v>31.2</v>
      </c>
      <c r="ER48" s="35">
        <f t="shared" si="123"/>
        <v>140.4</v>
      </c>
      <c r="ES48" s="65">
        <f t="shared" si="31"/>
        <v>9</v>
      </c>
      <c r="ET48" s="32">
        <f>+VIE!G48</f>
        <v>0</v>
      </c>
      <c r="EU48" s="33">
        <f>+VIE!H48</f>
        <v>0</v>
      </c>
      <c r="EV48" s="33">
        <f>+VIE!I48</f>
        <v>0</v>
      </c>
      <c r="EW48" s="33">
        <f>+VIE!J48</f>
        <v>0</v>
      </c>
      <c r="EX48" s="33">
        <f t="shared" ref="EX48:EX79" si="220">SUM(ET48:EW48)</f>
        <v>0</v>
      </c>
      <c r="EY48" s="44">
        <f t="shared" si="124"/>
        <v>0</v>
      </c>
      <c r="EZ48" s="385">
        <f>+Bel!Y48</f>
        <v>0</v>
      </c>
      <c r="FA48" s="35">
        <f>+Bel!Z48</f>
        <v>0</v>
      </c>
      <c r="FB48" s="35">
        <f t="shared" si="33"/>
        <v>0</v>
      </c>
      <c r="FC48" s="65">
        <f t="shared" si="34"/>
        <v>0</v>
      </c>
      <c r="FD48" s="34">
        <f>+Ita!Y48</f>
        <v>0</v>
      </c>
      <c r="FE48" s="35">
        <f>+Ita!Z48</f>
        <v>0</v>
      </c>
      <c r="FF48" s="35">
        <f t="shared" si="35"/>
        <v>0</v>
      </c>
      <c r="FG48" s="65">
        <f t="shared" si="36"/>
        <v>0</v>
      </c>
      <c r="FH48" s="385">
        <f>+Pol!U48</f>
        <v>0</v>
      </c>
      <c r="FI48" s="35">
        <f>+Pol!V48</f>
        <v>0</v>
      </c>
      <c r="FJ48" s="35">
        <f t="shared" si="37"/>
        <v>0</v>
      </c>
      <c r="FK48" s="65">
        <f t="shared" si="38"/>
        <v>0</v>
      </c>
      <c r="FL48" s="34">
        <f>+Rus!F48</f>
        <v>0</v>
      </c>
      <c r="FM48" s="35">
        <f>+Rus!G48</f>
        <v>0</v>
      </c>
      <c r="FN48" s="35">
        <f t="shared" si="39"/>
        <v>0</v>
      </c>
      <c r="FO48" s="65">
        <f t="shared" si="40"/>
        <v>0</v>
      </c>
      <c r="FP48" s="385">
        <f>+SIMS!O48</f>
        <v>216</v>
      </c>
      <c r="FQ48" s="35">
        <f>+SIMS!P48</f>
        <v>215</v>
      </c>
      <c r="FR48" s="35">
        <f t="shared" si="210"/>
        <v>431</v>
      </c>
      <c r="FS48" s="65">
        <f t="shared" si="125"/>
        <v>9</v>
      </c>
      <c r="FT48" s="34">
        <f>+Bel!AC48</f>
        <v>0</v>
      </c>
      <c r="FU48" s="35">
        <f>+Bel!AD48</f>
        <v>0</v>
      </c>
      <c r="FV48" s="35">
        <f>+Bel!AE48</f>
        <v>0</v>
      </c>
      <c r="FW48" s="35">
        <f>+Bel!AF48</f>
        <v>0</v>
      </c>
      <c r="FX48" s="35">
        <f t="shared" ref="FX48:FX79" si="221">SUM(FT48:FW48)</f>
        <v>0</v>
      </c>
      <c r="FY48" s="65">
        <f t="shared" si="176"/>
        <v>0</v>
      </c>
      <c r="FZ48" s="34">
        <f>+Ita!AC48</f>
        <v>0</v>
      </c>
      <c r="GA48" s="35">
        <f>+Ita!AD48</f>
        <v>0</v>
      </c>
      <c r="GB48" s="35">
        <f>+Ita!AE48</f>
        <v>0</v>
      </c>
      <c r="GC48" s="35">
        <f>+Ita!AF48</f>
        <v>0</v>
      </c>
      <c r="GD48" s="35">
        <f t="shared" ref="GD48:GD79" si="222">SUM(FZ48:GC48)</f>
        <v>0</v>
      </c>
      <c r="GE48" s="65">
        <f t="shared" si="177"/>
        <v>0</v>
      </c>
      <c r="GF48" s="34">
        <f>+Pol!Y48</f>
        <v>0</v>
      </c>
      <c r="GG48" s="35">
        <f>+Pol!Z48</f>
        <v>0</v>
      </c>
      <c r="GH48" s="35">
        <f>+Pol!AA48</f>
        <v>0</v>
      </c>
      <c r="GI48" s="35">
        <f>+Pol!AB48</f>
        <v>0</v>
      </c>
      <c r="GJ48" s="35">
        <f t="shared" ref="GJ48:GJ79" si="223">SUM(GF48:GI48)</f>
        <v>0</v>
      </c>
      <c r="GK48" s="65">
        <f t="shared" si="178"/>
        <v>0</v>
      </c>
      <c r="GL48" s="34">
        <f>+SIMS!S48</f>
        <v>120</v>
      </c>
      <c r="GM48" s="35">
        <f>+SIMS!T48</f>
        <v>144</v>
      </c>
      <c r="GN48" s="35">
        <f>+SIMS!U48</f>
        <v>120</v>
      </c>
      <c r="GO48" s="35">
        <f>+SIMS!V48</f>
        <v>144</v>
      </c>
      <c r="GP48" s="35">
        <f t="shared" ref="GP48:GP81" si="224">SUM(GL48:GO48)</f>
        <v>528</v>
      </c>
      <c r="GQ48" s="65">
        <f t="shared" si="126"/>
        <v>14</v>
      </c>
      <c r="GR48" s="273">
        <f>+KSC!C48</f>
        <v>0</v>
      </c>
      <c r="GS48" s="274">
        <f>+KSC!D48</f>
        <v>0</v>
      </c>
      <c r="GT48" s="274">
        <f t="shared" si="49"/>
        <v>0</v>
      </c>
      <c r="GU48" s="272">
        <f t="shared" si="127"/>
        <v>0</v>
      </c>
      <c r="GV48" s="34">
        <f>+Bel!AI48</f>
        <v>0</v>
      </c>
      <c r="GW48" s="35">
        <f t="shared" si="208"/>
        <v>0</v>
      </c>
      <c r="GX48" s="65">
        <f t="shared" si="200"/>
        <v>0</v>
      </c>
      <c r="GY48" s="34">
        <f>+Ita!AI48</f>
        <v>0</v>
      </c>
      <c r="GZ48" s="35">
        <f t="shared" si="179"/>
        <v>0</v>
      </c>
      <c r="HA48" s="65">
        <f t="shared" si="51"/>
        <v>0</v>
      </c>
      <c r="HB48" s="34">
        <f>+Ita!BF48</f>
        <v>0</v>
      </c>
      <c r="HC48" s="35">
        <f t="shared" si="180"/>
        <v>0</v>
      </c>
      <c r="HD48" s="65">
        <f t="shared" si="52"/>
        <v>0</v>
      </c>
      <c r="HE48" s="34">
        <f>+Pol!AE48</f>
        <v>0</v>
      </c>
      <c r="HF48" s="35">
        <f t="shared" si="211"/>
        <v>0</v>
      </c>
      <c r="HG48" s="65">
        <f t="shared" si="53"/>
        <v>0</v>
      </c>
      <c r="HH48" s="34">
        <f>+Mex!P48</f>
        <v>0</v>
      </c>
      <c r="HI48" s="35">
        <f t="shared" si="212"/>
        <v>0</v>
      </c>
      <c r="HJ48" s="65">
        <f t="shared" si="54"/>
        <v>0</v>
      </c>
      <c r="HK48" s="404">
        <f>+SIMS!K48</f>
        <v>116</v>
      </c>
      <c r="HL48" s="405">
        <f>+SIMS!L48</f>
        <v>114</v>
      </c>
      <c r="HM48" s="405">
        <f t="shared" si="166"/>
        <v>230</v>
      </c>
      <c r="HN48" s="406">
        <f t="shared" si="133"/>
        <v>7</v>
      </c>
      <c r="HO48" s="475">
        <f>+Bel!AL48</f>
        <v>0</v>
      </c>
      <c r="HP48" s="476">
        <f>+Bel!AM48</f>
        <v>0</v>
      </c>
      <c r="HQ48" s="476">
        <f t="shared" si="134"/>
        <v>0</v>
      </c>
      <c r="HR48" s="477">
        <f t="shared" si="55"/>
        <v>0</v>
      </c>
      <c r="HS48" s="475">
        <f>+Ita!AL48</f>
        <v>0</v>
      </c>
      <c r="HT48" s="476">
        <f>+Ita!AM48</f>
        <v>0</v>
      </c>
      <c r="HU48" s="476">
        <f t="shared" si="56"/>
        <v>0</v>
      </c>
      <c r="HV48" s="477">
        <f t="shared" si="57"/>
        <v>0</v>
      </c>
      <c r="HW48" s="34">
        <f>+Mex!S48</f>
        <v>156</v>
      </c>
      <c r="HX48" s="35">
        <f>+Mex!T48</f>
        <v>124.8</v>
      </c>
      <c r="HY48" s="35">
        <f t="shared" si="58"/>
        <v>280.8</v>
      </c>
      <c r="HZ48" s="65">
        <f t="shared" si="59"/>
        <v>18</v>
      </c>
      <c r="IA48" s="475">
        <f>+'Arg&amp;Braz'!C48</f>
        <v>0</v>
      </c>
      <c r="IB48" s="476">
        <f>+'Arg&amp;Braz'!D48</f>
        <v>0</v>
      </c>
      <c r="IC48" s="476">
        <f t="shared" si="60"/>
        <v>0</v>
      </c>
      <c r="ID48" s="477">
        <f t="shared" si="61"/>
        <v>0</v>
      </c>
      <c r="IE48" s="475">
        <f>+'Arg&amp;Braz'!Y48</f>
        <v>0</v>
      </c>
      <c r="IF48" s="476">
        <f>+'Arg&amp;Braz'!Z48</f>
        <v>0</v>
      </c>
      <c r="IG48" s="476">
        <f t="shared" si="62"/>
        <v>0</v>
      </c>
      <c r="IH48" s="477">
        <f t="shared" si="63"/>
        <v>0</v>
      </c>
      <c r="II48" s="475">
        <f>+Bel!AP48</f>
        <v>0</v>
      </c>
      <c r="IJ48" s="476">
        <f>+Bel!AQ48</f>
        <v>0</v>
      </c>
      <c r="IK48" s="476">
        <f t="shared" si="64"/>
        <v>0</v>
      </c>
      <c r="IL48" s="477">
        <f t="shared" si="65"/>
        <v>0</v>
      </c>
      <c r="IM48" s="475">
        <f>+Ita!AP48</f>
        <v>0</v>
      </c>
      <c r="IN48" s="476">
        <f>+Ita!AQ48</f>
        <v>0</v>
      </c>
      <c r="IO48" s="476">
        <f t="shared" si="66"/>
        <v>0</v>
      </c>
      <c r="IP48" s="477">
        <f t="shared" si="67"/>
        <v>0</v>
      </c>
      <c r="IQ48" s="34">
        <f>+Mex!W48</f>
        <v>109.2</v>
      </c>
      <c r="IR48" s="35">
        <f>+Mex!X48</f>
        <v>124.8</v>
      </c>
      <c r="IS48" s="35">
        <f t="shared" si="68"/>
        <v>234</v>
      </c>
      <c r="IT48" s="65">
        <f t="shared" si="69"/>
        <v>15</v>
      </c>
      <c r="IU48" s="475">
        <f>+'Arg&amp;Braz'!G48</f>
        <v>0</v>
      </c>
      <c r="IV48" s="476">
        <f>+'Arg&amp;Braz'!H48</f>
        <v>0</v>
      </c>
      <c r="IW48" s="476">
        <f t="shared" si="70"/>
        <v>0</v>
      </c>
      <c r="IX48" s="477">
        <f t="shared" si="71"/>
        <v>0</v>
      </c>
      <c r="IY48" s="475">
        <f>+'Arg&amp;Braz'!AC48</f>
        <v>0</v>
      </c>
      <c r="IZ48" s="476">
        <f>+'Arg&amp;Braz'!AD48</f>
        <v>0</v>
      </c>
      <c r="JA48" s="476">
        <f t="shared" si="72"/>
        <v>0</v>
      </c>
      <c r="JB48" s="477">
        <f t="shared" si="163"/>
        <v>0</v>
      </c>
      <c r="JC48" s="475">
        <f>+Bel!AT48</f>
        <v>0</v>
      </c>
      <c r="JD48" s="476">
        <f>+Bel!AU48</f>
        <v>0</v>
      </c>
      <c r="JE48" s="476">
        <f t="shared" si="73"/>
        <v>0</v>
      </c>
      <c r="JF48" s="477">
        <f t="shared" si="74"/>
        <v>0</v>
      </c>
      <c r="JG48" s="475">
        <f>+Ita!AT48</f>
        <v>0</v>
      </c>
      <c r="JH48" s="476">
        <f>+Ita!AU48</f>
        <v>0</v>
      </c>
      <c r="JI48" s="476">
        <f t="shared" si="75"/>
        <v>0</v>
      </c>
      <c r="JJ48" s="477">
        <f t="shared" si="76"/>
        <v>0</v>
      </c>
      <c r="JK48" s="34">
        <f>+Mex!AA48</f>
        <v>124.8</v>
      </c>
      <c r="JL48" s="35">
        <f>+Mex!AB48</f>
        <v>124.8</v>
      </c>
      <c r="JM48" s="35">
        <f t="shared" si="77"/>
        <v>249.6</v>
      </c>
      <c r="JN48" s="65">
        <f t="shared" si="78"/>
        <v>16</v>
      </c>
      <c r="JO48" s="475">
        <f>+'Arg&amp;Braz'!K48</f>
        <v>0</v>
      </c>
      <c r="JP48" s="476">
        <f>+'Arg&amp;Braz'!L48</f>
        <v>0</v>
      </c>
      <c r="JQ48" s="476">
        <f t="shared" si="79"/>
        <v>0</v>
      </c>
      <c r="JR48" s="477">
        <f t="shared" si="80"/>
        <v>0</v>
      </c>
      <c r="JS48" s="475">
        <f>+'Arg&amp;Braz'!AG48</f>
        <v>0</v>
      </c>
      <c r="JT48" s="476">
        <f>+'Arg&amp;Braz'!AH48</f>
        <v>0</v>
      </c>
      <c r="JU48" s="476">
        <f t="shared" si="81"/>
        <v>0</v>
      </c>
      <c r="JV48" s="477">
        <f t="shared" si="164"/>
        <v>0</v>
      </c>
      <c r="JW48" s="273">
        <f>+KSC!K48</f>
        <v>0</v>
      </c>
      <c r="JX48" s="274">
        <f>+KSC!L48</f>
        <v>0</v>
      </c>
      <c r="JY48" s="274">
        <f t="shared" si="82"/>
        <v>0</v>
      </c>
      <c r="JZ48" s="272">
        <f t="shared" si="135"/>
        <v>0</v>
      </c>
      <c r="KA48" s="34">
        <f>+Rus!P48</f>
        <v>0</v>
      </c>
      <c r="KB48" s="315">
        <f>+Rus!Q48</f>
        <v>0</v>
      </c>
      <c r="KC48" s="35">
        <f>+Rus!R48</f>
        <v>0</v>
      </c>
      <c r="KD48" s="35">
        <f t="shared" si="83"/>
        <v>0</v>
      </c>
      <c r="KE48" s="65">
        <f t="shared" si="84"/>
        <v>0</v>
      </c>
      <c r="KF48" s="34">
        <f>+Bel!AX48</f>
        <v>0</v>
      </c>
      <c r="KG48" s="35">
        <f t="shared" si="170"/>
        <v>0</v>
      </c>
      <c r="KH48" s="65">
        <f t="shared" si="201"/>
        <v>0</v>
      </c>
      <c r="KI48" s="34">
        <f>+Ita!BI48</f>
        <v>0</v>
      </c>
      <c r="KJ48" s="35">
        <f t="shared" si="171"/>
        <v>0</v>
      </c>
      <c r="KK48" s="65">
        <f t="shared" si="202"/>
        <v>0</v>
      </c>
      <c r="KL48" s="34">
        <f>+Pol!AH48</f>
        <v>0</v>
      </c>
      <c r="KM48" s="35">
        <f t="shared" si="172"/>
        <v>0</v>
      </c>
      <c r="KN48" s="65">
        <f t="shared" si="203"/>
        <v>0</v>
      </c>
      <c r="KO48" s="34">
        <f>+Mex!AK48</f>
        <v>0</v>
      </c>
      <c r="KP48" s="35">
        <f t="shared" si="173"/>
        <v>0</v>
      </c>
      <c r="KQ48" s="65">
        <f t="shared" si="204"/>
        <v>0</v>
      </c>
      <c r="KR48" s="34">
        <f>+'Arg&amp;Braz'!AK48</f>
        <v>0</v>
      </c>
      <c r="KS48" s="35">
        <f t="shared" si="174"/>
        <v>0</v>
      </c>
      <c r="KT48" s="65">
        <f t="shared" si="205"/>
        <v>0</v>
      </c>
      <c r="KU48" s="34">
        <f>+Ita!BL48</f>
        <v>0</v>
      </c>
      <c r="KV48" s="315">
        <f>+Ita!BM48</f>
        <v>0</v>
      </c>
      <c r="KW48" s="35">
        <f>+Ita!BN48</f>
        <v>0</v>
      </c>
      <c r="KX48" s="35">
        <f t="shared" si="191"/>
        <v>0</v>
      </c>
      <c r="KY48" s="65">
        <f t="shared" si="142"/>
        <v>0</v>
      </c>
      <c r="KZ48" s="34">
        <f>+Mex!AN48</f>
        <v>0</v>
      </c>
      <c r="LA48" s="315">
        <f>+Mex!AO48</f>
        <v>0</v>
      </c>
      <c r="LB48" s="35">
        <f>+Mex!AP48</f>
        <v>0</v>
      </c>
      <c r="LC48" s="35">
        <f t="shared" si="192"/>
        <v>0</v>
      </c>
      <c r="LD48" s="65">
        <f t="shared" si="144"/>
        <v>0</v>
      </c>
      <c r="LE48" s="34">
        <f>+'Arg&amp;Braz'!O48</f>
        <v>0</v>
      </c>
      <c r="LF48" s="315">
        <f>+'Arg&amp;Braz'!P48</f>
        <v>0</v>
      </c>
      <c r="LG48" s="35">
        <f>+'Arg&amp;Braz'!Q48</f>
        <v>0</v>
      </c>
      <c r="LH48" s="35">
        <f t="shared" si="193"/>
        <v>0</v>
      </c>
      <c r="LI48" s="65">
        <f t="shared" si="146"/>
        <v>0</v>
      </c>
      <c r="LJ48" s="34">
        <f>+'Arg&amp;Braz'!AN48</f>
        <v>0</v>
      </c>
      <c r="LK48" s="315">
        <f>+'Arg&amp;Braz'!AO48</f>
        <v>0</v>
      </c>
      <c r="LL48" s="35">
        <f>+'Arg&amp;Braz'!AP48</f>
        <v>0</v>
      </c>
      <c r="LM48" s="35">
        <f t="shared" si="147"/>
        <v>0</v>
      </c>
      <c r="LN48" s="65">
        <f t="shared" si="148"/>
        <v>0</v>
      </c>
      <c r="LO48" s="34">
        <f>+Bel!BA48</f>
        <v>0</v>
      </c>
      <c r="LP48" s="315">
        <f>+Bel!BB48</f>
        <v>0</v>
      </c>
      <c r="LQ48" s="35">
        <f>+Bel!BC48</f>
        <v>0</v>
      </c>
      <c r="LR48" s="35">
        <f t="shared" si="149"/>
        <v>0</v>
      </c>
      <c r="LS48" s="65">
        <f t="shared" si="190"/>
        <v>0</v>
      </c>
      <c r="LT48" s="34">
        <f>+Ita!BQ48</f>
        <v>0</v>
      </c>
      <c r="LU48" s="315">
        <f>+Ita!BR48</f>
        <v>0</v>
      </c>
      <c r="LV48" s="35">
        <f>+Ita!BS48</f>
        <v>0</v>
      </c>
      <c r="LW48" s="35">
        <f t="shared" si="194"/>
        <v>0</v>
      </c>
      <c r="LX48" s="65">
        <f t="shared" si="152"/>
        <v>0</v>
      </c>
      <c r="LY48" s="34">
        <f>+Ita!BV48</f>
        <v>0</v>
      </c>
      <c r="LZ48" s="315">
        <f>+Ita!BW48</f>
        <v>0</v>
      </c>
      <c r="MA48" s="35">
        <f>+Ita!BX48</f>
        <v>0</v>
      </c>
      <c r="MB48" s="35">
        <f t="shared" si="195"/>
        <v>0</v>
      </c>
      <c r="MC48" s="65">
        <f t="shared" si="154"/>
        <v>0</v>
      </c>
      <c r="MD48" s="34">
        <f>+Pol!AK48</f>
        <v>0</v>
      </c>
      <c r="ME48" s="315">
        <f>+Pol!AL48</f>
        <v>0</v>
      </c>
      <c r="MF48" s="35">
        <f>+Pol!AM48</f>
        <v>0</v>
      </c>
      <c r="MG48" s="35">
        <f t="shared" si="196"/>
        <v>0</v>
      </c>
      <c r="MH48" s="65">
        <f t="shared" si="156"/>
        <v>0</v>
      </c>
      <c r="MI48" s="34">
        <f>+Rus!U48</f>
        <v>0</v>
      </c>
      <c r="MJ48" s="315">
        <f>+Rus!V48</f>
        <v>0</v>
      </c>
      <c r="MK48" s="35">
        <f>+Rus!W48</f>
        <v>0</v>
      </c>
      <c r="ML48" s="35">
        <f t="shared" si="90"/>
        <v>0</v>
      </c>
      <c r="MM48" s="65">
        <f t="shared" si="91"/>
        <v>0</v>
      </c>
      <c r="MN48" s="34">
        <f>+Mex!AS48</f>
        <v>0</v>
      </c>
      <c r="MO48" s="315">
        <f>+Mex!AT48</f>
        <v>0</v>
      </c>
      <c r="MP48" s="35">
        <f>+Mex!AU48</f>
        <v>0</v>
      </c>
      <c r="MQ48" s="35">
        <f t="shared" si="197"/>
        <v>0</v>
      </c>
      <c r="MR48" s="65">
        <f t="shared" si="158"/>
        <v>0</v>
      </c>
      <c r="MS48" s="34">
        <f>+'Arg&amp;Braz'!T48</f>
        <v>0</v>
      </c>
      <c r="MT48" s="315">
        <f>+'Arg&amp;Braz'!U48</f>
        <v>0</v>
      </c>
      <c r="MU48" s="35">
        <f>+'Arg&amp;Braz'!V48</f>
        <v>0</v>
      </c>
      <c r="MV48" s="35">
        <f t="shared" si="159"/>
        <v>0</v>
      </c>
      <c r="MW48" s="65">
        <f t="shared" si="160"/>
        <v>0</v>
      </c>
      <c r="MX48" s="34">
        <f>Bel!BF48</f>
        <v>0</v>
      </c>
      <c r="MY48" s="35">
        <f t="shared" si="161"/>
        <v>0</v>
      </c>
      <c r="MZ48" s="65">
        <f t="shared" si="92"/>
        <v>0</v>
      </c>
      <c r="NA48" s="34">
        <f>Ita!CA48</f>
        <v>0</v>
      </c>
      <c r="NB48" s="35">
        <f t="shared" si="198"/>
        <v>0</v>
      </c>
      <c r="NC48" s="65">
        <f t="shared" si="206"/>
        <v>0</v>
      </c>
    </row>
    <row r="49" spans="1:367" s="28" customFormat="1" ht="21" customHeight="1">
      <c r="A49" s="27" t="s">
        <v>152</v>
      </c>
      <c r="B49" s="67"/>
      <c r="C49" s="68">
        <f t="shared" si="94"/>
        <v>1996.8</v>
      </c>
      <c r="D49" s="68"/>
      <c r="E49" s="68"/>
      <c r="F49" s="68"/>
      <c r="G49" s="69">
        <f t="shared" ref="G49:G82" si="225">SUM(B49:D49)</f>
        <v>1996.8</v>
      </c>
      <c r="H49" s="70">
        <f>+Bel!A49</f>
        <v>34</v>
      </c>
      <c r="I49" s="71">
        <f>+Ita!A49</f>
        <v>142</v>
      </c>
      <c r="J49" s="71">
        <f>+Pol!A49</f>
        <v>0</v>
      </c>
      <c r="K49" s="71">
        <f>+Rus!A49</f>
        <v>0</v>
      </c>
      <c r="L49" s="71">
        <f>+'Arg&amp;Braz'!A49</f>
        <v>0</v>
      </c>
      <c r="M49" s="71">
        <f>+Mex!A49</f>
        <v>0</v>
      </c>
      <c r="N49" s="71">
        <f>+VIE!A49</f>
        <v>0</v>
      </c>
      <c r="O49" s="71">
        <f>+SIMS!A49</f>
        <v>0</v>
      </c>
      <c r="P49" s="71"/>
      <c r="Q49" s="72">
        <f>+KSC!A49</f>
        <v>0</v>
      </c>
      <c r="R49" s="146">
        <f t="shared" si="96"/>
        <v>249.6</v>
      </c>
      <c r="S49" s="147">
        <f t="shared" si="97"/>
        <v>2496</v>
      </c>
      <c r="T49" s="148">
        <f t="shared" si="213"/>
        <v>0</v>
      </c>
      <c r="U49" s="148"/>
      <c r="V49" s="27" t="s">
        <v>152</v>
      </c>
      <c r="W49" s="386">
        <f>+Bel!C49</f>
        <v>218.4</v>
      </c>
      <c r="X49" s="387">
        <f>+Bel!D49</f>
        <v>218.4</v>
      </c>
      <c r="Y49" s="35">
        <f t="shared" ref="Y49:Y81" si="226">SUM(W49:X49)</f>
        <v>436.8</v>
      </c>
      <c r="Z49" s="65">
        <f t="shared" si="99"/>
        <v>28</v>
      </c>
      <c r="AA49" s="388">
        <f>+Ita!C49</f>
        <v>780</v>
      </c>
      <c r="AB49" s="389">
        <f>+Ita!D49</f>
        <v>780</v>
      </c>
      <c r="AC49" s="35">
        <f t="shared" si="100"/>
        <v>1560</v>
      </c>
      <c r="AD49" s="65">
        <f t="shared" si="101"/>
        <v>100</v>
      </c>
      <c r="AE49" s="52">
        <f>+Pol!C49</f>
        <v>0</v>
      </c>
      <c r="AF49" s="53">
        <f>+Pol!D49</f>
        <v>0</v>
      </c>
      <c r="AG49" s="35">
        <f t="shared" si="102"/>
        <v>0</v>
      </c>
      <c r="AH49" s="65">
        <f t="shared" si="103"/>
        <v>0</v>
      </c>
      <c r="AI49" s="54">
        <f>+Mex!C49</f>
        <v>0</v>
      </c>
      <c r="AJ49" s="55">
        <f>+Mex!D49</f>
        <v>0</v>
      </c>
      <c r="AK49" s="35">
        <f t="shared" si="1"/>
        <v>0</v>
      </c>
      <c r="AL49" s="65">
        <f t="shared" si="2"/>
        <v>0</v>
      </c>
      <c r="AM49" s="273">
        <f>+SIMS!C49</f>
        <v>0</v>
      </c>
      <c r="AN49" s="274">
        <f>+SIMS!D49</f>
        <v>0</v>
      </c>
      <c r="AO49" s="274">
        <f t="shared" si="3"/>
        <v>0</v>
      </c>
      <c r="AP49" s="272">
        <f t="shared" si="104"/>
        <v>0</v>
      </c>
      <c r="AQ49" s="273">
        <f>+KSC!G49</f>
        <v>0</v>
      </c>
      <c r="AR49" s="274">
        <f>+KSC!H49</f>
        <v>0</v>
      </c>
      <c r="AS49" s="274">
        <f t="shared" si="4"/>
        <v>0</v>
      </c>
      <c r="AT49" s="272">
        <f t="shared" si="105"/>
        <v>0</v>
      </c>
      <c r="AU49" s="273">
        <f>+SIMS!G49</f>
        <v>0</v>
      </c>
      <c r="AV49" s="274">
        <f>+SIMS!H49</f>
        <v>0</v>
      </c>
      <c r="AW49" s="274">
        <f t="shared" si="165"/>
        <v>0</v>
      </c>
      <c r="AX49" s="272">
        <f t="shared" si="106"/>
        <v>0</v>
      </c>
      <c r="AY49" s="235">
        <f>+Bel!G49</f>
        <v>0</v>
      </c>
      <c r="AZ49" s="507">
        <f>+Bel!H49</f>
        <v>0</v>
      </c>
      <c r="BA49" s="236">
        <f>+Bel!I49</f>
        <v>0</v>
      </c>
      <c r="BB49" s="35">
        <f t="shared" si="107"/>
        <v>0</v>
      </c>
      <c r="BC49" s="65">
        <f t="shared" si="108"/>
        <v>0</v>
      </c>
      <c r="BD49" s="52">
        <f>+Ita!G49</f>
        <v>0</v>
      </c>
      <c r="BE49" s="390">
        <f>+Ita!H49</f>
        <v>0</v>
      </c>
      <c r="BF49" s="53">
        <f>+Ita!I49</f>
        <v>0</v>
      </c>
      <c r="BG49" s="35">
        <f t="shared" si="5"/>
        <v>0</v>
      </c>
      <c r="BH49" s="65">
        <f t="shared" si="109"/>
        <v>0</v>
      </c>
      <c r="BI49" s="34">
        <f>+Ita!AX49</f>
        <v>0</v>
      </c>
      <c r="BJ49" s="315">
        <f>+Ita!AY49</f>
        <v>0</v>
      </c>
      <c r="BK49" s="35">
        <f>+Ita!AZ49</f>
        <v>0</v>
      </c>
      <c r="BL49" s="35">
        <f t="shared" si="6"/>
        <v>0</v>
      </c>
      <c r="BM49" s="65">
        <f t="shared" si="110"/>
        <v>0</v>
      </c>
      <c r="BN49" s="52">
        <f>+Pol!G49</f>
        <v>0</v>
      </c>
      <c r="BO49" s="390">
        <f>+Pol!H49</f>
        <v>0</v>
      </c>
      <c r="BP49" s="53">
        <f>+Pol!I49</f>
        <v>0</v>
      </c>
      <c r="BQ49" s="35">
        <f t="shared" si="7"/>
        <v>0</v>
      </c>
      <c r="BR49" s="65">
        <f t="shared" si="111"/>
        <v>0</v>
      </c>
      <c r="BS49" s="52">
        <f>+Mex!G49</f>
        <v>0</v>
      </c>
      <c r="BT49" s="390">
        <f>+Mex!H49</f>
        <v>0</v>
      </c>
      <c r="BU49" s="53">
        <f>+Mex!I49</f>
        <v>0</v>
      </c>
      <c r="BV49" s="35">
        <f t="shared" si="112"/>
        <v>0</v>
      </c>
      <c r="BW49" s="65">
        <f t="shared" si="113"/>
        <v>0</v>
      </c>
      <c r="BX49" s="52">
        <f>+VIE!C49</f>
        <v>0</v>
      </c>
      <c r="BY49" s="390">
        <f>+VIE!D49</f>
        <v>0</v>
      </c>
      <c r="BZ49" s="35">
        <f t="shared" si="214"/>
        <v>0</v>
      </c>
      <c r="CA49" s="65">
        <f t="shared" si="114"/>
        <v>0</v>
      </c>
      <c r="CB49" s="52">
        <f>+SIMS!AC49</f>
        <v>0</v>
      </c>
      <c r="CC49" s="390">
        <f>+SIMS!AD49</f>
        <v>0</v>
      </c>
      <c r="CD49" s="53">
        <f>+SIMS!AE49</f>
        <v>0</v>
      </c>
      <c r="CE49" s="35">
        <f t="shared" si="9"/>
        <v>0</v>
      </c>
      <c r="CF49" s="65">
        <f t="shared" si="115"/>
        <v>0</v>
      </c>
      <c r="CG49" s="386">
        <f>+Bel!L49</f>
        <v>46.8</v>
      </c>
      <c r="CH49" s="387">
        <f>+Bel!M49</f>
        <v>46.8</v>
      </c>
      <c r="CI49" s="35">
        <f t="shared" si="10"/>
        <v>93.6</v>
      </c>
      <c r="CJ49" s="65">
        <f t="shared" si="209"/>
        <v>6</v>
      </c>
      <c r="CK49" s="388">
        <f>+Ita!L49</f>
        <v>202.8</v>
      </c>
      <c r="CL49" s="389">
        <f>+Ita!M49</f>
        <v>202.8</v>
      </c>
      <c r="CM49" s="35">
        <f t="shared" si="207"/>
        <v>405.6</v>
      </c>
      <c r="CN49" s="65">
        <f t="shared" si="13"/>
        <v>26.000000000000004</v>
      </c>
      <c r="CO49" s="54">
        <f>+Mex!L49</f>
        <v>0</v>
      </c>
      <c r="CP49" s="55">
        <f>+Mex!M49</f>
        <v>0</v>
      </c>
      <c r="CQ49" s="35">
        <f t="shared" si="14"/>
        <v>0</v>
      </c>
      <c r="CR49" s="65">
        <f t="shared" si="15"/>
        <v>0</v>
      </c>
      <c r="CS49" s="34">
        <f>+SIMS!Y49</f>
        <v>0</v>
      </c>
      <c r="CT49" s="35">
        <f>+SIMS!Z49</f>
        <v>0</v>
      </c>
      <c r="CU49" s="35">
        <f t="shared" si="16"/>
        <v>0</v>
      </c>
      <c r="CV49" s="65">
        <f t="shared" si="116"/>
        <v>0</v>
      </c>
      <c r="CW49" s="34">
        <f>+VIE!M49</f>
        <v>0</v>
      </c>
      <c r="CX49" s="35">
        <f>+VIE!N49</f>
        <v>0</v>
      </c>
      <c r="CY49" s="35">
        <f t="shared" si="17"/>
        <v>0</v>
      </c>
      <c r="CZ49" s="43">
        <f t="shared" si="117"/>
        <v>0</v>
      </c>
      <c r="DA49" s="34">
        <f>+Ita!BC49</f>
        <v>0</v>
      </c>
      <c r="DB49" s="35">
        <f t="shared" si="118"/>
        <v>0</v>
      </c>
      <c r="DC49" s="65">
        <f t="shared" si="18"/>
        <v>0</v>
      </c>
      <c r="DD49" s="34">
        <f>+Bel!P49</f>
        <v>0</v>
      </c>
      <c r="DE49" s="35">
        <f t="shared" si="119"/>
        <v>0</v>
      </c>
      <c r="DF49" s="65">
        <f t="shared" si="19"/>
        <v>0</v>
      </c>
      <c r="DG49" s="388">
        <f>+Ita!P49</f>
        <v>124.8</v>
      </c>
      <c r="DH49" s="35">
        <f t="shared" si="120"/>
        <v>124.8</v>
      </c>
      <c r="DI49" s="65">
        <f t="shared" si="20"/>
        <v>8</v>
      </c>
      <c r="DJ49" s="34">
        <f>+Pol!L49</f>
        <v>0</v>
      </c>
      <c r="DK49" s="35">
        <f t="shared" si="121"/>
        <v>0</v>
      </c>
      <c r="DL49" s="65">
        <f t="shared" si="21"/>
        <v>0</v>
      </c>
      <c r="DM49" s="379">
        <f>+Rus!C49</f>
        <v>0</v>
      </c>
      <c r="DN49" s="365">
        <f t="shared" si="215"/>
        <v>0</v>
      </c>
      <c r="DO49" s="366">
        <f t="shared" si="23"/>
        <v>0</v>
      </c>
      <c r="DP49" s="34">
        <f>+Bel!S49</f>
        <v>0</v>
      </c>
      <c r="DQ49" s="35">
        <f>+Bel!T49</f>
        <v>0</v>
      </c>
      <c r="DR49" s="35">
        <f>+Bel!U49</f>
        <v>0</v>
      </c>
      <c r="DS49" s="35">
        <f>+Bel!V49</f>
        <v>0</v>
      </c>
      <c r="DT49" s="35">
        <f t="shared" si="216"/>
        <v>0</v>
      </c>
      <c r="DU49" s="65">
        <f t="shared" si="25"/>
        <v>0</v>
      </c>
      <c r="DV49" s="34">
        <f>+Ita!S49</f>
        <v>0</v>
      </c>
      <c r="DW49" s="35">
        <f>+Ita!T49</f>
        <v>0</v>
      </c>
      <c r="DX49" s="35">
        <f>+Ita!U49</f>
        <v>0</v>
      </c>
      <c r="DY49" s="35">
        <f>+Ita!V49</f>
        <v>0</v>
      </c>
      <c r="DZ49" s="35">
        <f t="shared" si="217"/>
        <v>0</v>
      </c>
      <c r="EA49" s="65">
        <f t="shared" si="27"/>
        <v>0</v>
      </c>
      <c r="EB49" s="34">
        <f>+Pol!O49</f>
        <v>0</v>
      </c>
      <c r="EC49" s="35">
        <f>+Pol!P49</f>
        <v>0</v>
      </c>
      <c r="ED49" s="35">
        <f>+Pol!Q49</f>
        <v>0</v>
      </c>
      <c r="EE49" s="35">
        <f>+Pol!R49</f>
        <v>0</v>
      </c>
      <c r="EF49" s="35">
        <f t="shared" si="218"/>
        <v>0</v>
      </c>
      <c r="EG49" s="65">
        <f t="shared" si="29"/>
        <v>0</v>
      </c>
      <c r="EH49" s="34">
        <f>+Rus!J49</f>
        <v>0</v>
      </c>
      <c r="EI49" s="35">
        <f>+Rus!K49</f>
        <v>0</v>
      </c>
      <c r="EJ49" s="35">
        <f>+Rus!L49</f>
        <v>0</v>
      </c>
      <c r="EK49" s="35">
        <f>+Rus!M49</f>
        <v>0</v>
      </c>
      <c r="EL49" s="35">
        <f t="shared" si="219"/>
        <v>0</v>
      </c>
      <c r="EM49" s="65">
        <f t="shared" si="30"/>
        <v>0</v>
      </c>
      <c r="EN49" s="34">
        <f>+Mex!AE49</f>
        <v>0</v>
      </c>
      <c r="EO49" s="35">
        <f>+Mex!AF49</f>
        <v>0</v>
      </c>
      <c r="EP49" s="35">
        <f>+Mex!AG49</f>
        <v>0</v>
      </c>
      <c r="EQ49" s="35">
        <f>+Mex!AH49</f>
        <v>0</v>
      </c>
      <c r="ER49" s="35">
        <f t="shared" si="123"/>
        <v>0</v>
      </c>
      <c r="ES49" s="65">
        <f t="shared" si="31"/>
        <v>0</v>
      </c>
      <c r="ET49" s="34">
        <f>+VIE!G49</f>
        <v>0</v>
      </c>
      <c r="EU49" s="35">
        <f>+VIE!H49</f>
        <v>0</v>
      </c>
      <c r="EV49" s="35">
        <f>+VIE!I49</f>
        <v>0</v>
      </c>
      <c r="EW49" s="35">
        <f>+VIE!J49</f>
        <v>0</v>
      </c>
      <c r="EX49" s="35">
        <f t="shared" si="220"/>
        <v>0</v>
      </c>
      <c r="EY49" s="65">
        <f t="shared" si="124"/>
        <v>0</v>
      </c>
      <c r="EZ49" s="34">
        <f>+Bel!Y49</f>
        <v>0</v>
      </c>
      <c r="FA49" s="35">
        <f>+Bel!Z49</f>
        <v>0</v>
      </c>
      <c r="FB49" s="35">
        <f t="shared" si="33"/>
        <v>0</v>
      </c>
      <c r="FC49" s="65">
        <f t="shared" si="34"/>
        <v>0</v>
      </c>
      <c r="FD49" s="52">
        <f>+Ita!Y49</f>
        <v>0</v>
      </c>
      <c r="FE49" s="53">
        <f>+Ita!Z49</f>
        <v>0</v>
      </c>
      <c r="FF49" s="35">
        <f t="shared" si="35"/>
        <v>0</v>
      </c>
      <c r="FG49" s="65">
        <f t="shared" si="36"/>
        <v>0</v>
      </c>
      <c r="FH49" s="385">
        <f>+Pol!U49</f>
        <v>0</v>
      </c>
      <c r="FI49" s="35">
        <f>+Pol!V49</f>
        <v>0</v>
      </c>
      <c r="FJ49" s="35">
        <f t="shared" si="37"/>
        <v>0</v>
      </c>
      <c r="FK49" s="65">
        <f t="shared" si="38"/>
        <v>0</v>
      </c>
      <c r="FL49" s="52">
        <f>+Rus!F49</f>
        <v>0</v>
      </c>
      <c r="FM49" s="53">
        <f>+Rus!G49</f>
        <v>0</v>
      </c>
      <c r="FN49" s="35">
        <f t="shared" si="39"/>
        <v>0</v>
      </c>
      <c r="FO49" s="65">
        <f t="shared" si="40"/>
        <v>0</v>
      </c>
      <c r="FP49" s="34">
        <f>+SIMS!O49</f>
        <v>0</v>
      </c>
      <c r="FQ49" s="35">
        <f>+SIMS!P49</f>
        <v>0</v>
      </c>
      <c r="FR49" s="35">
        <f t="shared" si="210"/>
        <v>0</v>
      </c>
      <c r="FS49" s="65">
        <f t="shared" si="125"/>
        <v>0</v>
      </c>
      <c r="FT49" s="34">
        <f>+Bel!AC49</f>
        <v>0</v>
      </c>
      <c r="FU49" s="35">
        <f>+Bel!AD49</f>
        <v>0</v>
      </c>
      <c r="FV49" s="35">
        <f>+Bel!AE49</f>
        <v>0</v>
      </c>
      <c r="FW49" s="35">
        <f>+Bel!AF49</f>
        <v>0</v>
      </c>
      <c r="FX49" s="35">
        <f t="shared" si="221"/>
        <v>0</v>
      </c>
      <c r="FY49" s="65">
        <f t="shared" si="176"/>
        <v>0</v>
      </c>
      <c r="FZ49" s="34">
        <f>+Ita!AC49</f>
        <v>31.2</v>
      </c>
      <c r="GA49" s="35">
        <f>+Ita!AD49</f>
        <v>31.2</v>
      </c>
      <c r="GB49" s="35">
        <f>+Ita!AE49</f>
        <v>31.2</v>
      </c>
      <c r="GC49" s="35">
        <f>+Ita!AF49</f>
        <v>31.2</v>
      </c>
      <c r="GD49" s="35">
        <f t="shared" si="222"/>
        <v>124.8</v>
      </c>
      <c r="GE49" s="65">
        <f t="shared" si="177"/>
        <v>8</v>
      </c>
      <c r="GF49" s="34">
        <f>+Pol!Y49</f>
        <v>0</v>
      </c>
      <c r="GG49" s="35">
        <f>+Pol!Z49</f>
        <v>0</v>
      </c>
      <c r="GH49" s="35">
        <f>+Pol!AA49</f>
        <v>0</v>
      </c>
      <c r="GI49" s="35">
        <f>+Pol!AB49</f>
        <v>0</v>
      </c>
      <c r="GJ49" s="35">
        <f t="shared" si="223"/>
        <v>0</v>
      </c>
      <c r="GK49" s="65">
        <f t="shared" si="178"/>
        <v>0</v>
      </c>
      <c r="GL49" s="34">
        <f>+SIMS!S49</f>
        <v>0</v>
      </c>
      <c r="GM49" s="35">
        <f>+SIMS!T49</f>
        <v>0</v>
      </c>
      <c r="GN49" s="35">
        <f>+SIMS!U49</f>
        <v>0</v>
      </c>
      <c r="GO49" s="35">
        <f>+SIMS!V49</f>
        <v>0</v>
      </c>
      <c r="GP49" s="35">
        <f t="shared" si="224"/>
        <v>0</v>
      </c>
      <c r="GQ49" s="65">
        <f t="shared" si="126"/>
        <v>0</v>
      </c>
      <c r="GR49" s="273">
        <f>+KSC!C49</f>
        <v>0</v>
      </c>
      <c r="GS49" s="302">
        <f>+KSC!D49</f>
        <v>0</v>
      </c>
      <c r="GT49" s="274">
        <f t="shared" si="49"/>
        <v>0</v>
      </c>
      <c r="GU49" s="272">
        <f t="shared" si="127"/>
        <v>0</v>
      </c>
      <c r="GV49" s="34">
        <f>+Bel!AI49</f>
        <v>0</v>
      </c>
      <c r="GW49" s="35">
        <f t="shared" si="208"/>
        <v>0</v>
      </c>
      <c r="GX49" s="65">
        <f t="shared" si="200"/>
        <v>0</v>
      </c>
      <c r="GY49" s="34">
        <f>+Ita!AI49</f>
        <v>0</v>
      </c>
      <c r="GZ49" s="35">
        <f t="shared" si="179"/>
        <v>0</v>
      </c>
      <c r="HA49" s="65">
        <f t="shared" si="51"/>
        <v>0</v>
      </c>
      <c r="HB49" s="34">
        <f>+Ita!BF49</f>
        <v>0</v>
      </c>
      <c r="HC49" s="35">
        <f t="shared" si="180"/>
        <v>0</v>
      </c>
      <c r="HD49" s="65">
        <f t="shared" si="52"/>
        <v>0</v>
      </c>
      <c r="HE49" s="34">
        <f>+Pol!AE49</f>
        <v>0</v>
      </c>
      <c r="HF49" s="35">
        <f t="shared" si="211"/>
        <v>0</v>
      </c>
      <c r="HG49" s="65">
        <f t="shared" si="53"/>
        <v>0</v>
      </c>
      <c r="HH49" s="239">
        <f>+Mex!P49</f>
        <v>0</v>
      </c>
      <c r="HI49" s="35">
        <f t="shared" si="212"/>
        <v>0</v>
      </c>
      <c r="HJ49" s="65">
        <f t="shared" si="54"/>
        <v>0</v>
      </c>
      <c r="HK49" s="404">
        <f>+SIMS!K49</f>
        <v>0</v>
      </c>
      <c r="HL49" s="405">
        <f>+SIMS!L49</f>
        <v>0</v>
      </c>
      <c r="HM49" s="405">
        <f t="shared" si="166"/>
        <v>0</v>
      </c>
      <c r="HN49" s="406">
        <f t="shared" si="133"/>
        <v>0</v>
      </c>
      <c r="HO49" s="475">
        <f>+Bel!AL49</f>
        <v>0</v>
      </c>
      <c r="HP49" s="476">
        <f>+Bel!AM49</f>
        <v>0</v>
      </c>
      <c r="HQ49" s="476">
        <f t="shared" si="134"/>
        <v>0</v>
      </c>
      <c r="HR49" s="477">
        <f t="shared" si="55"/>
        <v>0</v>
      </c>
      <c r="HS49" s="475">
        <f>+Ita!AL49</f>
        <v>0</v>
      </c>
      <c r="HT49" s="476">
        <f>+Ita!AM49</f>
        <v>0</v>
      </c>
      <c r="HU49" s="476">
        <f t="shared" si="56"/>
        <v>0</v>
      </c>
      <c r="HV49" s="477">
        <f t="shared" si="57"/>
        <v>0</v>
      </c>
      <c r="HW49" s="34">
        <f>+Mex!S49</f>
        <v>0</v>
      </c>
      <c r="HX49" s="35">
        <f>+Mex!T49</f>
        <v>0</v>
      </c>
      <c r="HY49" s="35">
        <f t="shared" si="58"/>
        <v>0</v>
      </c>
      <c r="HZ49" s="65">
        <f t="shared" si="59"/>
        <v>0</v>
      </c>
      <c r="IA49" s="475">
        <f>+'Arg&amp;Braz'!C49</f>
        <v>0</v>
      </c>
      <c r="IB49" s="473">
        <f>+'Arg&amp;Braz'!D49</f>
        <v>0</v>
      </c>
      <c r="IC49" s="473">
        <f t="shared" si="60"/>
        <v>0</v>
      </c>
      <c r="ID49" s="474">
        <f t="shared" si="61"/>
        <v>0</v>
      </c>
      <c r="IE49" s="472">
        <f>+'Arg&amp;Braz'!Y49</f>
        <v>0</v>
      </c>
      <c r="IF49" s="473">
        <f>+'Arg&amp;Braz'!Z49</f>
        <v>0</v>
      </c>
      <c r="IG49" s="473">
        <f t="shared" si="62"/>
        <v>0</v>
      </c>
      <c r="IH49" s="474">
        <f t="shared" si="63"/>
        <v>0</v>
      </c>
      <c r="II49" s="475">
        <f>+Bel!AP49</f>
        <v>0</v>
      </c>
      <c r="IJ49" s="476">
        <f>+Bel!AQ49</f>
        <v>0</v>
      </c>
      <c r="IK49" s="476">
        <f t="shared" si="64"/>
        <v>0</v>
      </c>
      <c r="IL49" s="477">
        <f t="shared" si="65"/>
        <v>0</v>
      </c>
      <c r="IM49" s="475">
        <f>+Ita!AP49</f>
        <v>0</v>
      </c>
      <c r="IN49" s="476">
        <f>+Ita!AQ49</f>
        <v>0</v>
      </c>
      <c r="IO49" s="476">
        <f t="shared" si="66"/>
        <v>0</v>
      </c>
      <c r="IP49" s="477">
        <f t="shared" si="67"/>
        <v>0</v>
      </c>
      <c r="IQ49" s="34">
        <f>+Mex!W49</f>
        <v>0</v>
      </c>
      <c r="IR49" s="35">
        <f>+Mex!X49</f>
        <v>0</v>
      </c>
      <c r="IS49" s="35">
        <f t="shared" si="68"/>
        <v>0</v>
      </c>
      <c r="IT49" s="65">
        <f t="shared" si="69"/>
        <v>0</v>
      </c>
      <c r="IU49" s="472">
        <f>+'Arg&amp;Braz'!G49</f>
        <v>0</v>
      </c>
      <c r="IV49" s="473">
        <f>+'Arg&amp;Braz'!H49</f>
        <v>0</v>
      </c>
      <c r="IW49" s="473">
        <f t="shared" si="70"/>
        <v>0</v>
      </c>
      <c r="IX49" s="474">
        <f t="shared" si="71"/>
        <v>0</v>
      </c>
      <c r="IY49" s="472">
        <f>+'Arg&amp;Braz'!AC49</f>
        <v>0</v>
      </c>
      <c r="IZ49" s="473">
        <f>+'Arg&amp;Braz'!AD49</f>
        <v>0</v>
      </c>
      <c r="JA49" s="473">
        <f t="shared" si="72"/>
        <v>0</v>
      </c>
      <c r="JB49" s="474">
        <f t="shared" si="163"/>
        <v>0</v>
      </c>
      <c r="JC49" s="475">
        <f>+Bel!AT49</f>
        <v>0</v>
      </c>
      <c r="JD49" s="476">
        <f>+Bel!AU49</f>
        <v>0</v>
      </c>
      <c r="JE49" s="476">
        <f t="shared" si="73"/>
        <v>0</v>
      </c>
      <c r="JF49" s="477">
        <f t="shared" si="74"/>
        <v>0</v>
      </c>
      <c r="JG49" s="475">
        <f>+Ita!AT49</f>
        <v>0</v>
      </c>
      <c r="JH49" s="476">
        <f>+Ita!AU49</f>
        <v>0</v>
      </c>
      <c r="JI49" s="476">
        <f t="shared" si="75"/>
        <v>0</v>
      </c>
      <c r="JJ49" s="477">
        <f t="shared" si="76"/>
        <v>0</v>
      </c>
      <c r="JK49" s="34">
        <f>+Mex!AA49</f>
        <v>0</v>
      </c>
      <c r="JL49" s="35">
        <f>+Mex!AB49</f>
        <v>0</v>
      </c>
      <c r="JM49" s="35">
        <f t="shared" si="77"/>
        <v>0</v>
      </c>
      <c r="JN49" s="65">
        <f t="shared" si="78"/>
        <v>0</v>
      </c>
      <c r="JO49" s="472">
        <f>+'Arg&amp;Braz'!K49</f>
        <v>0</v>
      </c>
      <c r="JP49" s="473">
        <f>+'Arg&amp;Braz'!L49</f>
        <v>0</v>
      </c>
      <c r="JQ49" s="473">
        <f t="shared" si="79"/>
        <v>0</v>
      </c>
      <c r="JR49" s="474">
        <f t="shared" si="80"/>
        <v>0</v>
      </c>
      <c r="JS49" s="472">
        <f>+'Arg&amp;Braz'!AG49</f>
        <v>0</v>
      </c>
      <c r="JT49" s="473">
        <f>+'Arg&amp;Braz'!AH49</f>
        <v>0</v>
      </c>
      <c r="JU49" s="473">
        <f t="shared" si="81"/>
        <v>0</v>
      </c>
      <c r="JV49" s="474">
        <f t="shared" si="164"/>
        <v>0</v>
      </c>
      <c r="JW49" s="301">
        <f>+KSC!K49</f>
        <v>0</v>
      </c>
      <c r="JX49" s="302">
        <f>+KSC!L49</f>
        <v>0</v>
      </c>
      <c r="JY49" s="274">
        <f t="shared" si="82"/>
        <v>0</v>
      </c>
      <c r="JZ49" s="272">
        <f t="shared" si="135"/>
        <v>0</v>
      </c>
      <c r="KA49" s="34">
        <f>+Rus!P49</f>
        <v>0</v>
      </c>
      <c r="KB49" s="315">
        <f>+Rus!Q49</f>
        <v>0</v>
      </c>
      <c r="KC49" s="35">
        <f>+Rus!R49</f>
        <v>0</v>
      </c>
      <c r="KD49" s="35">
        <f t="shared" si="83"/>
        <v>0</v>
      </c>
      <c r="KE49" s="65">
        <f t="shared" si="84"/>
        <v>0</v>
      </c>
      <c r="KF49" s="34">
        <f>+Bel!AX49</f>
        <v>0</v>
      </c>
      <c r="KG49" s="35">
        <f t="shared" si="170"/>
        <v>0</v>
      </c>
      <c r="KH49" s="65">
        <f t="shared" si="201"/>
        <v>0</v>
      </c>
      <c r="KI49" s="34">
        <f>+Ita!BI49</f>
        <v>0</v>
      </c>
      <c r="KJ49" s="35">
        <f t="shared" si="171"/>
        <v>0</v>
      </c>
      <c r="KK49" s="65">
        <f t="shared" si="202"/>
        <v>0</v>
      </c>
      <c r="KL49" s="34">
        <f>+Pol!AH49</f>
        <v>0</v>
      </c>
      <c r="KM49" s="35">
        <f t="shared" si="172"/>
        <v>0</v>
      </c>
      <c r="KN49" s="65">
        <f t="shared" si="203"/>
        <v>0</v>
      </c>
      <c r="KO49" s="34">
        <f>+Mex!AK49</f>
        <v>0</v>
      </c>
      <c r="KP49" s="35">
        <f t="shared" si="173"/>
        <v>0</v>
      </c>
      <c r="KQ49" s="65">
        <f t="shared" si="204"/>
        <v>0</v>
      </c>
      <c r="KR49" s="34">
        <f>+'Arg&amp;Braz'!AK49</f>
        <v>0</v>
      </c>
      <c r="KS49" s="35">
        <f t="shared" si="174"/>
        <v>0</v>
      </c>
      <c r="KT49" s="65">
        <f t="shared" si="205"/>
        <v>0</v>
      </c>
      <c r="KU49" s="34">
        <f>+Ita!BL49</f>
        <v>0</v>
      </c>
      <c r="KV49" s="315">
        <f>+Ita!BM49</f>
        <v>0</v>
      </c>
      <c r="KW49" s="35">
        <f>+Ita!BN49</f>
        <v>0</v>
      </c>
      <c r="KX49" s="35">
        <f t="shared" si="191"/>
        <v>0</v>
      </c>
      <c r="KY49" s="65">
        <f t="shared" si="142"/>
        <v>0</v>
      </c>
      <c r="KZ49" s="34">
        <f>+Mex!AN49</f>
        <v>0</v>
      </c>
      <c r="LA49" s="315">
        <f>+Mex!AO49</f>
        <v>0</v>
      </c>
      <c r="LB49" s="35">
        <f>+Mex!AP49</f>
        <v>0</v>
      </c>
      <c r="LC49" s="35">
        <f t="shared" si="192"/>
        <v>0</v>
      </c>
      <c r="LD49" s="65">
        <f t="shared" si="144"/>
        <v>0</v>
      </c>
      <c r="LE49" s="34">
        <f>+'Arg&amp;Braz'!O49</f>
        <v>0</v>
      </c>
      <c r="LF49" s="315">
        <f>+'Arg&amp;Braz'!P49</f>
        <v>0</v>
      </c>
      <c r="LG49" s="35">
        <f>+'Arg&amp;Braz'!Q49</f>
        <v>0</v>
      </c>
      <c r="LH49" s="35">
        <f t="shared" si="193"/>
        <v>0</v>
      </c>
      <c r="LI49" s="65">
        <f t="shared" si="146"/>
        <v>0</v>
      </c>
      <c r="LJ49" s="34">
        <f>+'Arg&amp;Braz'!AN49</f>
        <v>0</v>
      </c>
      <c r="LK49" s="315">
        <f>+'Arg&amp;Braz'!AO49</f>
        <v>0</v>
      </c>
      <c r="LL49" s="35">
        <f>+'Arg&amp;Braz'!AP49</f>
        <v>0</v>
      </c>
      <c r="LM49" s="35">
        <f t="shared" si="147"/>
        <v>0</v>
      </c>
      <c r="LN49" s="65">
        <f t="shared" si="148"/>
        <v>0</v>
      </c>
      <c r="LO49" s="235">
        <f>+Bel!BA49</f>
        <v>0</v>
      </c>
      <c r="LP49" s="507">
        <f>+Bel!BB49</f>
        <v>0</v>
      </c>
      <c r="LQ49" s="236">
        <f>+Bel!BC49</f>
        <v>0</v>
      </c>
      <c r="LR49" s="35">
        <f t="shared" si="149"/>
        <v>0</v>
      </c>
      <c r="LS49" s="65">
        <f t="shared" si="190"/>
        <v>0</v>
      </c>
      <c r="LT49" s="34">
        <f>+Ita!BQ49</f>
        <v>0</v>
      </c>
      <c r="LU49" s="315">
        <f>+Ita!BR49</f>
        <v>0</v>
      </c>
      <c r="LV49" s="35">
        <f>+Ita!BS49</f>
        <v>0</v>
      </c>
      <c r="LW49" s="35">
        <f t="shared" si="194"/>
        <v>0</v>
      </c>
      <c r="LX49" s="65">
        <f t="shared" si="152"/>
        <v>0</v>
      </c>
      <c r="LY49" s="34">
        <f>+Ita!BV49</f>
        <v>0</v>
      </c>
      <c r="LZ49" s="315">
        <f>+Ita!BW49</f>
        <v>0</v>
      </c>
      <c r="MA49" s="35">
        <f>+Ita!BX49</f>
        <v>0</v>
      </c>
      <c r="MB49" s="35">
        <f t="shared" si="195"/>
        <v>0</v>
      </c>
      <c r="MC49" s="65">
        <f t="shared" si="154"/>
        <v>0</v>
      </c>
      <c r="MD49" s="34">
        <f>+Pol!AK49</f>
        <v>0</v>
      </c>
      <c r="ME49" s="315">
        <f>+Pol!AL49</f>
        <v>0</v>
      </c>
      <c r="MF49" s="35">
        <f>+Pol!AM49</f>
        <v>0</v>
      </c>
      <c r="MG49" s="35">
        <f t="shared" si="196"/>
        <v>0</v>
      </c>
      <c r="MH49" s="65">
        <f t="shared" si="156"/>
        <v>0</v>
      </c>
      <c r="MI49" s="34">
        <f>+Rus!U49</f>
        <v>0</v>
      </c>
      <c r="MJ49" s="315">
        <f>+Rus!V49</f>
        <v>0</v>
      </c>
      <c r="MK49" s="35">
        <f>+Rus!W49</f>
        <v>0</v>
      </c>
      <c r="ML49" s="35">
        <f t="shared" si="90"/>
        <v>0</v>
      </c>
      <c r="MM49" s="65">
        <f t="shared" si="91"/>
        <v>0</v>
      </c>
      <c r="MN49" s="34">
        <f>+Mex!AS49</f>
        <v>0</v>
      </c>
      <c r="MO49" s="315">
        <f>+Mex!AT49</f>
        <v>0</v>
      </c>
      <c r="MP49" s="35">
        <f>+Mex!AU49</f>
        <v>0</v>
      </c>
      <c r="MQ49" s="35">
        <f t="shared" si="197"/>
        <v>0</v>
      </c>
      <c r="MR49" s="65">
        <f t="shared" si="158"/>
        <v>0</v>
      </c>
      <c r="MS49" s="34">
        <f>+'Arg&amp;Braz'!T49</f>
        <v>0</v>
      </c>
      <c r="MT49" s="315">
        <f>+'Arg&amp;Braz'!U49</f>
        <v>0</v>
      </c>
      <c r="MU49" s="35">
        <f>+'Arg&amp;Braz'!V49</f>
        <v>0</v>
      </c>
      <c r="MV49" s="35">
        <f t="shared" si="159"/>
        <v>0</v>
      </c>
      <c r="MW49" s="65">
        <f t="shared" si="160"/>
        <v>0</v>
      </c>
      <c r="MX49" s="34">
        <f>Bel!BF49</f>
        <v>0</v>
      </c>
      <c r="MY49" s="35">
        <f t="shared" si="161"/>
        <v>0</v>
      </c>
      <c r="MZ49" s="65">
        <f t="shared" si="92"/>
        <v>0</v>
      </c>
      <c r="NA49" s="34">
        <f>Ita!CA49</f>
        <v>0</v>
      </c>
      <c r="NB49" s="35">
        <f t="shared" si="198"/>
        <v>0</v>
      </c>
      <c r="NC49" s="65">
        <f t="shared" si="206"/>
        <v>0</v>
      </c>
    </row>
    <row r="50" spans="1:367" s="28" customFormat="1" ht="21" customHeight="1">
      <c r="A50" s="27" t="s">
        <v>153</v>
      </c>
      <c r="B50" s="67"/>
      <c r="C50" s="68">
        <f t="shared" si="94"/>
        <v>998.4</v>
      </c>
      <c r="D50" s="68"/>
      <c r="E50" s="68"/>
      <c r="F50" s="68"/>
      <c r="G50" s="69">
        <f t="shared" si="225"/>
        <v>998.4</v>
      </c>
      <c r="H50" s="70">
        <f>+Bel!A50</f>
        <v>60</v>
      </c>
      <c r="I50" s="71">
        <f>+Ita!A50</f>
        <v>28</v>
      </c>
      <c r="J50" s="71">
        <f>+Pol!A50</f>
        <v>30</v>
      </c>
      <c r="K50" s="71">
        <f>+Rus!A50</f>
        <v>58</v>
      </c>
      <c r="L50" s="71">
        <f>+'Arg&amp;Braz'!A50</f>
        <v>0</v>
      </c>
      <c r="M50" s="71">
        <f>+Mex!A50</f>
        <v>52</v>
      </c>
      <c r="N50" s="71">
        <f>+VIE!A50</f>
        <v>0</v>
      </c>
      <c r="O50" s="71">
        <f>+SIMS!A50</f>
        <v>45</v>
      </c>
      <c r="P50" s="71"/>
      <c r="Q50" s="72">
        <f>+KSC!A50</f>
        <v>13</v>
      </c>
      <c r="R50" s="146">
        <f t="shared" si="96"/>
        <v>1403.9999999999998</v>
      </c>
      <c r="S50" s="147">
        <f t="shared" si="97"/>
        <v>2152.8000000000002</v>
      </c>
      <c r="T50" s="148">
        <f t="shared" si="213"/>
        <v>0</v>
      </c>
      <c r="U50" s="148"/>
      <c r="V50" s="27" t="s">
        <v>153</v>
      </c>
      <c r="W50" s="34">
        <f>+Bel!C50</f>
        <v>343.2</v>
      </c>
      <c r="X50" s="35">
        <f>+Bel!D50</f>
        <v>343.2</v>
      </c>
      <c r="Y50" s="35">
        <f t="shared" si="226"/>
        <v>686.4</v>
      </c>
      <c r="Z50" s="65">
        <f t="shared" si="99"/>
        <v>44</v>
      </c>
      <c r="AA50" s="34">
        <f>+Ita!C50</f>
        <v>156</v>
      </c>
      <c r="AB50" s="35">
        <f>+Ita!D50</f>
        <v>156</v>
      </c>
      <c r="AC50" s="35">
        <f t="shared" si="100"/>
        <v>312</v>
      </c>
      <c r="AD50" s="65">
        <f t="shared" si="101"/>
        <v>20</v>
      </c>
      <c r="AE50" s="52">
        <f>+Pol!C50</f>
        <v>0</v>
      </c>
      <c r="AF50" s="53">
        <f>+Pol!D50</f>
        <v>0</v>
      </c>
      <c r="AG50" s="35">
        <f t="shared" si="102"/>
        <v>0</v>
      </c>
      <c r="AH50" s="65">
        <f t="shared" si="103"/>
        <v>0</v>
      </c>
      <c r="AI50" s="54">
        <f>+Mex!C50</f>
        <v>0</v>
      </c>
      <c r="AJ50" s="55">
        <f>+Mex!D50</f>
        <v>0</v>
      </c>
      <c r="AK50" s="35">
        <f t="shared" si="1"/>
        <v>0</v>
      </c>
      <c r="AL50" s="65">
        <f t="shared" si="2"/>
        <v>0</v>
      </c>
      <c r="AM50" s="273">
        <f>+SIMS!C50</f>
        <v>0</v>
      </c>
      <c r="AN50" s="274">
        <f>+SIMS!D50</f>
        <v>0</v>
      </c>
      <c r="AO50" s="274">
        <f t="shared" si="3"/>
        <v>0</v>
      </c>
      <c r="AP50" s="272">
        <f t="shared" si="104"/>
        <v>0</v>
      </c>
      <c r="AQ50" s="273">
        <f>+KSC!G50</f>
        <v>0</v>
      </c>
      <c r="AR50" s="274">
        <f>+KSC!H50</f>
        <v>0</v>
      </c>
      <c r="AS50" s="274">
        <f t="shared" si="4"/>
        <v>0</v>
      </c>
      <c r="AT50" s="272">
        <f t="shared" si="105"/>
        <v>0</v>
      </c>
      <c r="AU50" s="273">
        <f>+SIMS!G50</f>
        <v>0</v>
      </c>
      <c r="AV50" s="274">
        <f>+SIMS!H50</f>
        <v>0</v>
      </c>
      <c r="AW50" s="274">
        <f t="shared" si="165"/>
        <v>0</v>
      </c>
      <c r="AX50" s="272">
        <f t="shared" si="106"/>
        <v>0</v>
      </c>
      <c r="AY50" s="34">
        <f>+Bel!G50</f>
        <v>156</v>
      </c>
      <c r="AZ50" s="315">
        <f>+Bel!H50</f>
        <v>93.6</v>
      </c>
      <c r="BA50" s="35">
        <f>+Bel!I50</f>
        <v>0</v>
      </c>
      <c r="BB50" s="35">
        <f t="shared" si="107"/>
        <v>249.6</v>
      </c>
      <c r="BC50" s="65">
        <f t="shared" si="108"/>
        <v>16</v>
      </c>
      <c r="BD50" s="34">
        <f>+Ita!G50</f>
        <v>0</v>
      </c>
      <c r="BE50" s="315">
        <f>+Ita!H50</f>
        <v>0</v>
      </c>
      <c r="BF50" s="35">
        <f>+Ita!I50</f>
        <v>0</v>
      </c>
      <c r="BG50" s="35">
        <f t="shared" si="5"/>
        <v>0</v>
      </c>
      <c r="BH50" s="65">
        <f t="shared" si="109"/>
        <v>0</v>
      </c>
      <c r="BI50" s="52">
        <f>+Ita!AX50</f>
        <v>0</v>
      </c>
      <c r="BJ50" s="390">
        <f>+Ita!AY50</f>
        <v>0</v>
      </c>
      <c r="BK50" s="53">
        <f>+Ita!AZ50</f>
        <v>0</v>
      </c>
      <c r="BL50" s="35">
        <f t="shared" si="6"/>
        <v>0</v>
      </c>
      <c r="BM50" s="65">
        <f t="shared" si="110"/>
        <v>0</v>
      </c>
      <c r="BN50" s="52">
        <f>+Pol!G50</f>
        <v>109.2</v>
      </c>
      <c r="BO50" s="390">
        <f>+Pol!H50</f>
        <v>140.4</v>
      </c>
      <c r="BP50" s="53">
        <f>+Pol!I50</f>
        <v>140.4</v>
      </c>
      <c r="BQ50" s="35">
        <f t="shared" si="7"/>
        <v>390</v>
      </c>
      <c r="BR50" s="65">
        <f t="shared" si="111"/>
        <v>25</v>
      </c>
      <c r="BS50" s="34">
        <f>+Mex!G50</f>
        <v>140.4</v>
      </c>
      <c r="BT50" s="315">
        <f>+Mex!H50</f>
        <v>156</v>
      </c>
      <c r="BU50" s="35">
        <f>+Mex!I50</f>
        <v>140.4</v>
      </c>
      <c r="BV50" s="35">
        <f t="shared" si="112"/>
        <v>436.79999999999995</v>
      </c>
      <c r="BW50" s="65">
        <f t="shared" si="113"/>
        <v>27.999999999999996</v>
      </c>
      <c r="BX50" s="34">
        <f>+VIE!C50</f>
        <v>0</v>
      </c>
      <c r="BY50" s="315">
        <f>+VIE!D50</f>
        <v>0</v>
      </c>
      <c r="BZ50" s="35">
        <f t="shared" si="214"/>
        <v>0</v>
      </c>
      <c r="CA50" s="65">
        <f t="shared" si="114"/>
        <v>0</v>
      </c>
      <c r="CB50" s="34">
        <f>+SIMS!AC50</f>
        <v>0</v>
      </c>
      <c r="CC50" s="315">
        <f>+SIMS!AD50</f>
        <v>0</v>
      </c>
      <c r="CD50" s="35">
        <f>+SIMS!AE50</f>
        <v>0</v>
      </c>
      <c r="CE50" s="35">
        <f t="shared" si="9"/>
        <v>0</v>
      </c>
      <c r="CF50" s="65">
        <f t="shared" si="115"/>
        <v>0</v>
      </c>
      <c r="CG50" s="52">
        <f>+Bel!L50</f>
        <v>0</v>
      </c>
      <c r="CH50" s="53">
        <f>+Bel!M50</f>
        <v>0</v>
      </c>
      <c r="CI50" s="35">
        <f t="shared" si="10"/>
        <v>0</v>
      </c>
      <c r="CJ50" s="65">
        <f t="shared" si="209"/>
        <v>0</v>
      </c>
      <c r="CK50" s="34">
        <f>+Ita!L50</f>
        <v>0</v>
      </c>
      <c r="CL50" s="35">
        <f>+Ita!M50</f>
        <v>0</v>
      </c>
      <c r="CM50" s="35">
        <f t="shared" si="207"/>
        <v>0</v>
      </c>
      <c r="CN50" s="65">
        <f t="shared" si="13"/>
        <v>0</v>
      </c>
      <c r="CO50" s="32">
        <f>+Mex!L50</f>
        <v>0</v>
      </c>
      <c r="CP50" s="33">
        <f>+Mex!M50</f>
        <v>0</v>
      </c>
      <c r="CQ50" s="35">
        <f t="shared" si="14"/>
        <v>0</v>
      </c>
      <c r="CR50" s="65">
        <f t="shared" si="15"/>
        <v>0</v>
      </c>
      <c r="CS50" s="34">
        <f>+SIMS!Y50</f>
        <v>0</v>
      </c>
      <c r="CT50" s="35">
        <f>+SIMS!Z50</f>
        <v>0</v>
      </c>
      <c r="CU50" s="35">
        <f t="shared" si="16"/>
        <v>0</v>
      </c>
      <c r="CV50" s="65">
        <f t="shared" si="116"/>
        <v>0</v>
      </c>
      <c r="CW50" s="34">
        <f>+VIE!M50</f>
        <v>0</v>
      </c>
      <c r="CX50" s="35">
        <f>+VIE!N50</f>
        <v>0</v>
      </c>
      <c r="CY50" s="35">
        <f t="shared" si="17"/>
        <v>0</v>
      </c>
      <c r="CZ50" s="43">
        <f t="shared" si="117"/>
        <v>0</v>
      </c>
      <c r="DA50" s="34">
        <f>+Ita!BC50</f>
        <v>31.2</v>
      </c>
      <c r="DB50" s="35">
        <f t="shared" si="118"/>
        <v>31.2</v>
      </c>
      <c r="DC50" s="65">
        <f t="shared" si="18"/>
        <v>2</v>
      </c>
      <c r="DD50" s="34">
        <f>+Bel!P50</f>
        <v>0</v>
      </c>
      <c r="DE50" s="35">
        <f t="shared" si="119"/>
        <v>0</v>
      </c>
      <c r="DF50" s="65">
        <f t="shared" si="19"/>
        <v>0</v>
      </c>
      <c r="DG50" s="34">
        <f>+Ita!P50</f>
        <v>93.6</v>
      </c>
      <c r="DH50" s="35">
        <f t="shared" si="120"/>
        <v>93.6</v>
      </c>
      <c r="DI50" s="65">
        <f t="shared" si="20"/>
        <v>6</v>
      </c>
      <c r="DJ50" s="34">
        <f>+Pol!L50</f>
        <v>0</v>
      </c>
      <c r="DK50" s="35">
        <f t="shared" si="121"/>
        <v>0</v>
      </c>
      <c r="DL50" s="65">
        <f t="shared" si="21"/>
        <v>0</v>
      </c>
      <c r="DM50" s="380">
        <f>+Rus!C50</f>
        <v>0</v>
      </c>
      <c r="DN50" s="365">
        <f t="shared" si="215"/>
        <v>0</v>
      </c>
      <c r="DO50" s="366">
        <f t="shared" si="23"/>
        <v>0</v>
      </c>
      <c r="DP50" s="34">
        <f>+Bel!S50</f>
        <v>0</v>
      </c>
      <c r="DQ50" s="35">
        <f>+Bel!T50</f>
        <v>0</v>
      </c>
      <c r="DR50" s="35">
        <f>+Bel!U50</f>
        <v>0</v>
      </c>
      <c r="DS50" s="35">
        <f>+Bel!V50</f>
        <v>0</v>
      </c>
      <c r="DT50" s="35">
        <f t="shared" si="216"/>
        <v>0</v>
      </c>
      <c r="DU50" s="65">
        <f t="shared" si="25"/>
        <v>0</v>
      </c>
      <c r="DV50" s="34">
        <f>+Ita!S50</f>
        <v>0</v>
      </c>
      <c r="DW50" s="35">
        <f>+Ita!T50</f>
        <v>0</v>
      </c>
      <c r="DX50" s="35">
        <f>+Ita!U50</f>
        <v>0</v>
      </c>
      <c r="DY50" s="35">
        <f>+Ita!V50</f>
        <v>0</v>
      </c>
      <c r="DZ50" s="35">
        <f t="shared" si="217"/>
        <v>0</v>
      </c>
      <c r="EA50" s="65">
        <f t="shared" si="27"/>
        <v>0</v>
      </c>
      <c r="EB50" s="34">
        <f>+Pol!O50</f>
        <v>0</v>
      </c>
      <c r="EC50" s="35">
        <f>+Pol!P50</f>
        <v>0</v>
      </c>
      <c r="ED50" s="35">
        <f>+Pol!Q50</f>
        <v>0</v>
      </c>
      <c r="EE50" s="35">
        <f>+Pol!R50</f>
        <v>0</v>
      </c>
      <c r="EF50" s="35">
        <f t="shared" si="218"/>
        <v>0</v>
      </c>
      <c r="EG50" s="65">
        <f t="shared" si="29"/>
        <v>0</v>
      </c>
      <c r="EH50" s="388">
        <f>+Rus!J50</f>
        <v>358.8</v>
      </c>
      <c r="EI50" s="389">
        <f>+Rus!K50</f>
        <v>358.8</v>
      </c>
      <c r="EJ50" s="35">
        <f>+Rus!L50</f>
        <v>0</v>
      </c>
      <c r="EK50" s="35">
        <f>+Rus!M50</f>
        <v>0</v>
      </c>
      <c r="EL50" s="35">
        <f t="shared" si="219"/>
        <v>717.6</v>
      </c>
      <c r="EM50" s="65">
        <f t="shared" si="30"/>
        <v>46</v>
      </c>
      <c r="EN50" s="34">
        <f>+Mex!AE50</f>
        <v>0</v>
      </c>
      <c r="EO50" s="35">
        <f>+Mex!AF50</f>
        <v>0</v>
      </c>
      <c r="EP50" s="35">
        <f>+Mex!AG50</f>
        <v>0</v>
      </c>
      <c r="EQ50" s="35">
        <f>+Mex!AH50</f>
        <v>0</v>
      </c>
      <c r="ER50" s="35">
        <f t="shared" si="123"/>
        <v>0</v>
      </c>
      <c r="ES50" s="65">
        <f t="shared" si="31"/>
        <v>0</v>
      </c>
      <c r="ET50" s="34">
        <f>+VIE!G50</f>
        <v>0</v>
      </c>
      <c r="EU50" s="35">
        <f>+VIE!H50</f>
        <v>0</v>
      </c>
      <c r="EV50" s="35">
        <f>+VIE!I50</f>
        <v>0</v>
      </c>
      <c r="EW50" s="35">
        <f>+VIE!J50</f>
        <v>0</v>
      </c>
      <c r="EX50" s="35">
        <f t="shared" si="220"/>
        <v>0</v>
      </c>
      <c r="EY50" s="65">
        <f t="shared" si="124"/>
        <v>0</v>
      </c>
      <c r="EZ50" s="385">
        <f>+Bel!Y50</f>
        <v>0</v>
      </c>
      <c r="FA50" s="35">
        <f>+Bel!Z50</f>
        <v>0</v>
      </c>
      <c r="FB50" s="35">
        <f t="shared" si="33"/>
        <v>0</v>
      </c>
      <c r="FC50" s="65">
        <f t="shared" si="34"/>
        <v>0</v>
      </c>
      <c r="FD50" s="34">
        <f>+Ita!Y50</f>
        <v>0</v>
      </c>
      <c r="FE50" s="35">
        <f>+Ita!Z50</f>
        <v>0</v>
      </c>
      <c r="FF50" s="35">
        <f t="shared" si="35"/>
        <v>0</v>
      </c>
      <c r="FG50" s="65">
        <f t="shared" si="36"/>
        <v>0</v>
      </c>
      <c r="FH50" s="385">
        <f>+Pol!U50</f>
        <v>0</v>
      </c>
      <c r="FI50" s="35">
        <f>+Pol!V50</f>
        <v>0</v>
      </c>
      <c r="FJ50" s="35">
        <f t="shared" si="37"/>
        <v>0</v>
      </c>
      <c r="FK50" s="65">
        <f t="shared" si="38"/>
        <v>0</v>
      </c>
      <c r="FL50" s="386">
        <f>+Rus!F50</f>
        <v>93.6</v>
      </c>
      <c r="FM50" s="387">
        <f>+Rus!G50</f>
        <v>93.6</v>
      </c>
      <c r="FN50" s="35">
        <f t="shared" si="39"/>
        <v>187.2</v>
      </c>
      <c r="FO50" s="65">
        <f t="shared" si="40"/>
        <v>12</v>
      </c>
      <c r="FP50" s="34">
        <f>+SIMS!O50</f>
        <v>216</v>
      </c>
      <c r="FQ50" s="35">
        <f>+SIMS!P50</f>
        <v>215</v>
      </c>
      <c r="FR50" s="35">
        <f t="shared" si="210"/>
        <v>431</v>
      </c>
      <c r="FS50" s="65">
        <f t="shared" si="125"/>
        <v>9</v>
      </c>
      <c r="FT50" s="34">
        <f>+Bel!AC50</f>
        <v>0</v>
      </c>
      <c r="FU50" s="35">
        <f>+Bel!AD50</f>
        <v>0</v>
      </c>
      <c r="FV50" s="35">
        <f>+Bel!AE50</f>
        <v>0</v>
      </c>
      <c r="FW50" s="35">
        <f>+Bel!AF50</f>
        <v>0</v>
      </c>
      <c r="FX50" s="35">
        <f t="shared" si="221"/>
        <v>0</v>
      </c>
      <c r="FY50" s="65">
        <f t="shared" si="176"/>
        <v>0</v>
      </c>
      <c r="FZ50" s="34">
        <f>+Ita!AC50</f>
        <v>0</v>
      </c>
      <c r="GA50" s="35">
        <f>+Ita!AD50</f>
        <v>0</v>
      </c>
      <c r="GB50" s="35">
        <f>+Ita!AE50</f>
        <v>0</v>
      </c>
      <c r="GC50" s="35">
        <f>+Ita!AF50</f>
        <v>0</v>
      </c>
      <c r="GD50" s="35">
        <f t="shared" si="222"/>
        <v>0</v>
      </c>
      <c r="GE50" s="65">
        <f t="shared" si="177"/>
        <v>0</v>
      </c>
      <c r="GF50" s="34">
        <f>+Pol!Y50</f>
        <v>0</v>
      </c>
      <c r="GG50" s="35">
        <f>+Pol!Z50</f>
        <v>0</v>
      </c>
      <c r="GH50" s="35">
        <f>+Pol!AA50</f>
        <v>0</v>
      </c>
      <c r="GI50" s="35">
        <f>+Pol!AB50</f>
        <v>0</v>
      </c>
      <c r="GJ50" s="35">
        <f t="shared" si="223"/>
        <v>0</v>
      </c>
      <c r="GK50" s="65">
        <f t="shared" si="178"/>
        <v>0</v>
      </c>
      <c r="GL50" s="34">
        <f>+SIMS!S50</f>
        <v>200</v>
      </c>
      <c r="GM50" s="35">
        <f>+SIMS!T50</f>
        <v>216</v>
      </c>
      <c r="GN50" s="35">
        <f>+SIMS!U50</f>
        <v>200</v>
      </c>
      <c r="GO50" s="35">
        <f>+SIMS!V50</f>
        <v>216</v>
      </c>
      <c r="GP50" s="35">
        <f t="shared" si="224"/>
        <v>832</v>
      </c>
      <c r="GQ50" s="65">
        <f t="shared" si="126"/>
        <v>22</v>
      </c>
      <c r="GR50" s="516">
        <f>+KSC!C50</f>
        <v>336</v>
      </c>
      <c r="GS50" s="518">
        <f>+KSC!D50</f>
        <v>312</v>
      </c>
      <c r="GT50" s="274">
        <f t="shared" si="49"/>
        <v>648</v>
      </c>
      <c r="GU50" s="272">
        <f t="shared" si="127"/>
        <v>13</v>
      </c>
      <c r="GV50" s="34">
        <f>+Bel!AI50</f>
        <v>0</v>
      </c>
      <c r="GW50" s="35">
        <f t="shared" si="208"/>
        <v>0</v>
      </c>
      <c r="GX50" s="65">
        <f t="shared" si="200"/>
        <v>0</v>
      </c>
      <c r="GY50" s="34">
        <f>+Ita!AI50</f>
        <v>0</v>
      </c>
      <c r="GZ50" s="35">
        <f t="shared" si="179"/>
        <v>0</v>
      </c>
      <c r="HA50" s="65">
        <f t="shared" si="51"/>
        <v>0</v>
      </c>
      <c r="HB50" s="34">
        <f>+Ita!BF50</f>
        <v>0</v>
      </c>
      <c r="HC50" s="35">
        <f t="shared" si="180"/>
        <v>0</v>
      </c>
      <c r="HD50" s="65">
        <f t="shared" si="52"/>
        <v>0</v>
      </c>
      <c r="HE50" s="34">
        <f>+Pol!AE50</f>
        <v>78</v>
      </c>
      <c r="HF50" s="35">
        <f t="shared" si="211"/>
        <v>78</v>
      </c>
      <c r="HG50" s="65">
        <f t="shared" si="53"/>
        <v>5</v>
      </c>
      <c r="HH50" s="34">
        <f>+Mex!P50</f>
        <v>0</v>
      </c>
      <c r="HI50" s="35">
        <f t="shared" si="212"/>
        <v>0</v>
      </c>
      <c r="HJ50" s="65">
        <f t="shared" si="54"/>
        <v>0</v>
      </c>
      <c r="HK50" s="404">
        <f>+SIMS!K50</f>
        <v>232</v>
      </c>
      <c r="HL50" s="405">
        <f>+SIMS!L50</f>
        <v>228</v>
      </c>
      <c r="HM50" s="405">
        <f t="shared" si="166"/>
        <v>460</v>
      </c>
      <c r="HN50" s="406">
        <f t="shared" si="133"/>
        <v>14</v>
      </c>
      <c r="HO50" s="475">
        <f>+Bel!AL50</f>
        <v>0</v>
      </c>
      <c r="HP50" s="476">
        <f>+Bel!AM50</f>
        <v>0</v>
      </c>
      <c r="HQ50" s="476">
        <f t="shared" si="134"/>
        <v>0</v>
      </c>
      <c r="HR50" s="477">
        <f t="shared" si="55"/>
        <v>0</v>
      </c>
      <c r="HS50" s="475">
        <f>+Ita!AL50</f>
        <v>0</v>
      </c>
      <c r="HT50" s="476">
        <f>+Ita!AM50</f>
        <v>0</v>
      </c>
      <c r="HU50" s="476">
        <f t="shared" si="56"/>
        <v>0</v>
      </c>
      <c r="HV50" s="477">
        <f t="shared" si="57"/>
        <v>0</v>
      </c>
      <c r="HW50" s="52">
        <f>+Mex!S50</f>
        <v>62.4</v>
      </c>
      <c r="HX50" s="53">
        <f>+Mex!T50</f>
        <v>62.4</v>
      </c>
      <c r="HY50" s="35">
        <f t="shared" si="58"/>
        <v>124.8</v>
      </c>
      <c r="HZ50" s="65">
        <f t="shared" si="59"/>
        <v>8</v>
      </c>
      <c r="IA50" s="475">
        <f>+'Arg&amp;Braz'!C50</f>
        <v>0</v>
      </c>
      <c r="IB50" s="473">
        <f>+'Arg&amp;Braz'!D50</f>
        <v>0</v>
      </c>
      <c r="IC50" s="473">
        <f t="shared" si="60"/>
        <v>0</v>
      </c>
      <c r="ID50" s="474">
        <f t="shared" si="61"/>
        <v>0</v>
      </c>
      <c r="IE50" s="472">
        <f>+'Arg&amp;Braz'!Y50</f>
        <v>0</v>
      </c>
      <c r="IF50" s="473">
        <f>+'Arg&amp;Braz'!Z50</f>
        <v>0</v>
      </c>
      <c r="IG50" s="473">
        <f t="shared" si="62"/>
        <v>0</v>
      </c>
      <c r="IH50" s="474">
        <f t="shared" si="63"/>
        <v>0</v>
      </c>
      <c r="II50" s="475">
        <f>+Bel!AP50</f>
        <v>0</v>
      </c>
      <c r="IJ50" s="476">
        <f>+Bel!AQ50</f>
        <v>0</v>
      </c>
      <c r="IK50" s="476">
        <f t="shared" si="64"/>
        <v>0</v>
      </c>
      <c r="IL50" s="477">
        <f t="shared" si="65"/>
        <v>0</v>
      </c>
      <c r="IM50" s="475">
        <f>+Ita!AP50</f>
        <v>0</v>
      </c>
      <c r="IN50" s="476">
        <f>+Ita!AQ50</f>
        <v>0</v>
      </c>
      <c r="IO50" s="476">
        <f t="shared" si="66"/>
        <v>0</v>
      </c>
      <c r="IP50" s="477">
        <f t="shared" si="67"/>
        <v>0</v>
      </c>
      <c r="IQ50" s="52">
        <f>+Mex!W50</f>
        <v>62.4</v>
      </c>
      <c r="IR50" s="53">
        <f>+Mex!X50</f>
        <v>62.4</v>
      </c>
      <c r="IS50" s="35">
        <f t="shared" si="68"/>
        <v>124.8</v>
      </c>
      <c r="IT50" s="65">
        <f t="shared" si="69"/>
        <v>8</v>
      </c>
      <c r="IU50" s="472">
        <f>+'Arg&amp;Braz'!G50</f>
        <v>0</v>
      </c>
      <c r="IV50" s="473">
        <f>+'Arg&amp;Braz'!H50</f>
        <v>0</v>
      </c>
      <c r="IW50" s="473">
        <f t="shared" si="70"/>
        <v>0</v>
      </c>
      <c r="IX50" s="474">
        <f t="shared" si="71"/>
        <v>0</v>
      </c>
      <c r="IY50" s="472">
        <f>+'Arg&amp;Braz'!AC50</f>
        <v>0</v>
      </c>
      <c r="IZ50" s="473">
        <f>+'Arg&amp;Braz'!AD50</f>
        <v>0</v>
      </c>
      <c r="JA50" s="473">
        <f t="shared" si="72"/>
        <v>0</v>
      </c>
      <c r="JB50" s="474">
        <f t="shared" si="163"/>
        <v>0</v>
      </c>
      <c r="JC50" s="475">
        <f>+Bel!AT50</f>
        <v>0</v>
      </c>
      <c r="JD50" s="476">
        <f>+Bel!AU50</f>
        <v>0</v>
      </c>
      <c r="JE50" s="476">
        <f t="shared" si="73"/>
        <v>0</v>
      </c>
      <c r="JF50" s="477">
        <f t="shared" si="74"/>
        <v>0</v>
      </c>
      <c r="JG50" s="475">
        <f>+Ita!AT50</f>
        <v>0</v>
      </c>
      <c r="JH50" s="476">
        <f>+Ita!AU50</f>
        <v>0</v>
      </c>
      <c r="JI50" s="476">
        <f t="shared" si="75"/>
        <v>0</v>
      </c>
      <c r="JJ50" s="477">
        <f t="shared" si="76"/>
        <v>0</v>
      </c>
      <c r="JK50" s="52">
        <f>+Mex!AA50</f>
        <v>62.4</v>
      </c>
      <c r="JL50" s="53">
        <f>+Mex!AB50</f>
        <v>62.4</v>
      </c>
      <c r="JM50" s="35">
        <f t="shared" si="77"/>
        <v>124.8</v>
      </c>
      <c r="JN50" s="65">
        <f t="shared" si="78"/>
        <v>8</v>
      </c>
      <c r="JO50" s="472">
        <f>+'Arg&amp;Braz'!K50</f>
        <v>0</v>
      </c>
      <c r="JP50" s="473">
        <f>+'Arg&amp;Braz'!L50</f>
        <v>0</v>
      </c>
      <c r="JQ50" s="473">
        <f t="shared" si="79"/>
        <v>0</v>
      </c>
      <c r="JR50" s="474">
        <f t="shared" si="80"/>
        <v>0</v>
      </c>
      <c r="JS50" s="472">
        <f>+'Arg&amp;Braz'!AG50</f>
        <v>0</v>
      </c>
      <c r="JT50" s="473">
        <f>+'Arg&amp;Braz'!AH50</f>
        <v>0</v>
      </c>
      <c r="JU50" s="473">
        <f t="shared" si="81"/>
        <v>0</v>
      </c>
      <c r="JV50" s="474">
        <f t="shared" si="164"/>
        <v>0</v>
      </c>
      <c r="JW50" s="301">
        <f>+KSC!K50</f>
        <v>0</v>
      </c>
      <c r="JX50" s="302">
        <f>+KSC!L50</f>
        <v>0</v>
      </c>
      <c r="JY50" s="274">
        <f t="shared" si="82"/>
        <v>0</v>
      </c>
      <c r="JZ50" s="272">
        <f t="shared" si="135"/>
        <v>0</v>
      </c>
      <c r="KA50" s="52">
        <f>+Rus!P50</f>
        <v>0</v>
      </c>
      <c r="KB50" s="390">
        <f>+Rus!Q50</f>
        <v>0</v>
      </c>
      <c r="KC50" s="53">
        <f>+Rus!R50</f>
        <v>0</v>
      </c>
      <c r="KD50" s="35">
        <f t="shared" si="83"/>
        <v>0</v>
      </c>
      <c r="KE50" s="65">
        <f t="shared" si="84"/>
        <v>0</v>
      </c>
      <c r="KF50" s="34">
        <f>+Bel!AX50</f>
        <v>0</v>
      </c>
      <c r="KG50" s="35">
        <f t="shared" si="170"/>
        <v>0</v>
      </c>
      <c r="KH50" s="65">
        <f t="shared" si="201"/>
        <v>0</v>
      </c>
      <c r="KI50" s="34">
        <f>+Ita!BI50</f>
        <v>0</v>
      </c>
      <c r="KJ50" s="35">
        <f t="shared" si="171"/>
        <v>0</v>
      </c>
      <c r="KK50" s="65">
        <f t="shared" si="202"/>
        <v>0</v>
      </c>
      <c r="KL50" s="34">
        <f>+Pol!AH50</f>
        <v>0</v>
      </c>
      <c r="KM50" s="35">
        <f t="shared" si="172"/>
        <v>0</v>
      </c>
      <c r="KN50" s="65">
        <f t="shared" si="203"/>
        <v>0</v>
      </c>
      <c r="KO50" s="34">
        <f>+Mex!AK50</f>
        <v>0</v>
      </c>
      <c r="KP50" s="35">
        <f t="shared" si="173"/>
        <v>0</v>
      </c>
      <c r="KQ50" s="65">
        <f t="shared" si="204"/>
        <v>0</v>
      </c>
      <c r="KR50" s="34">
        <f>+'Arg&amp;Braz'!AK50</f>
        <v>0</v>
      </c>
      <c r="KS50" s="35">
        <f t="shared" si="174"/>
        <v>0</v>
      </c>
      <c r="KT50" s="65">
        <f t="shared" si="205"/>
        <v>0</v>
      </c>
      <c r="KU50" s="52">
        <f>+Ita!BL50</f>
        <v>0</v>
      </c>
      <c r="KV50" s="390">
        <f>+Ita!BM50</f>
        <v>0</v>
      </c>
      <c r="KW50" s="53">
        <f>+Ita!BN50</f>
        <v>0</v>
      </c>
      <c r="KX50" s="35">
        <f t="shared" si="191"/>
        <v>0</v>
      </c>
      <c r="KY50" s="65">
        <f t="shared" si="142"/>
        <v>0</v>
      </c>
      <c r="KZ50" s="52">
        <f>+Mex!AN50</f>
        <v>0</v>
      </c>
      <c r="LA50" s="390">
        <f>+Mex!AO50</f>
        <v>0</v>
      </c>
      <c r="LB50" s="53">
        <f>+Mex!AP50</f>
        <v>0</v>
      </c>
      <c r="LC50" s="35">
        <f t="shared" si="192"/>
        <v>0</v>
      </c>
      <c r="LD50" s="65">
        <f t="shared" si="144"/>
        <v>0</v>
      </c>
      <c r="LE50" s="52">
        <f>+'Arg&amp;Braz'!O50</f>
        <v>0</v>
      </c>
      <c r="LF50" s="390">
        <f>+'Arg&amp;Braz'!P50</f>
        <v>0</v>
      </c>
      <c r="LG50" s="53">
        <f>+'Arg&amp;Braz'!Q50</f>
        <v>0</v>
      </c>
      <c r="LH50" s="35">
        <f t="shared" si="193"/>
        <v>0</v>
      </c>
      <c r="LI50" s="65">
        <f t="shared" si="146"/>
        <v>0</v>
      </c>
      <c r="LJ50" s="52">
        <f>+'Arg&amp;Braz'!AN50</f>
        <v>0</v>
      </c>
      <c r="LK50" s="390">
        <f>+'Arg&amp;Braz'!AO50</f>
        <v>0</v>
      </c>
      <c r="LL50" s="53">
        <f>+'Arg&amp;Braz'!AP50</f>
        <v>0</v>
      </c>
      <c r="LM50" s="35">
        <f t="shared" si="147"/>
        <v>0</v>
      </c>
      <c r="LN50" s="65">
        <f t="shared" si="148"/>
        <v>0</v>
      </c>
      <c r="LO50" s="34">
        <f>+Bel!BA50</f>
        <v>0</v>
      </c>
      <c r="LP50" s="315">
        <f>+Bel!BB50</f>
        <v>0</v>
      </c>
      <c r="LQ50" s="35">
        <f>+Bel!BC50</f>
        <v>0</v>
      </c>
      <c r="LR50" s="35">
        <f t="shared" si="149"/>
        <v>0</v>
      </c>
      <c r="LS50" s="65">
        <f t="shared" si="190"/>
        <v>0</v>
      </c>
      <c r="LT50" s="52">
        <f>+Ita!BQ50</f>
        <v>0</v>
      </c>
      <c r="LU50" s="390">
        <f>+Ita!BR50</f>
        <v>0</v>
      </c>
      <c r="LV50" s="53">
        <f>+Ita!BS50</f>
        <v>0</v>
      </c>
      <c r="LW50" s="35">
        <f t="shared" si="194"/>
        <v>0</v>
      </c>
      <c r="LX50" s="65">
        <f t="shared" si="152"/>
        <v>0</v>
      </c>
      <c r="LY50" s="52">
        <f>+Ita!BV50</f>
        <v>0</v>
      </c>
      <c r="LZ50" s="390">
        <f>+Ita!BW50</f>
        <v>0</v>
      </c>
      <c r="MA50" s="53">
        <f>+Ita!BX50</f>
        <v>0</v>
      </c>
      <c r="MB50" s="35">
        <f t="shared" si="195"/>
        <v>0</v>
      </c>
      <c r="MC50" s="65">
        <f t="shared" si="154"/>
        <v>0</v>
      </c>
      <c r="MD50" s="52">
        <f>+Pol!AK50</f>
        <v>0</v>
      </c>
      <c r="ME50" s="390">
        <f>+Pol!AL50</f>
        <v>0</v>
      </c>
      <c r="MF50" s="53">
        <f>+Pol!AM50</f>
        <v>0</v>
      </c>
      <c r="MG50" s="35">
        <f t="shared" si="196"/>
        <v>0</v>
      </c>
      <c r="MH50" s="65">
        <f t="shared" si="156"/>
        <v>0</v>
      </c>
      <c r="MI50" s="52">
        <f>+Rus!U50</f>
        <v>0</v>
      </c>
      <c r="MJ50" s="390">
        <f>+Rus!V50</f>
        <v>0</v>
      </c>
      <c r="MK50" s="53">
        <f>+Rus!W50</f>
        <v>0</v>
      </c>
      <c r="ML50" s="35">
        <f t="shared" si="90"/>
        <v>0</v>
      </c>
      <c r="MM50" s="65">
        <f t="shared" si="91"/>
        <v>0</v>
      </c>
      <c r="MN50" s="52">
        <f>+Mex!AS50</f>
        <v>0</v>
      </c>
      <c r="MO50" s="390">
        <f>+Mex!AT50</f>
        <v>0</v>
      </c>
      <c r="MP50" s="53">
        <f>+Mex!AU50</f>
        <v>0</v>
      </c>
      <c r="MQ50" s="35">
        <f t="shared" si="197"/>
        <v>0</v>
      </c>
      <c r="MR50" s="65">
        <f t="shared" si="158"/>
        <v>0</v>
      </c>
      <c r="MS50" s="52">
        <f>+'Arg&amp;Braz'!T50</f>
        <v>0</v>
      </c>
      <c r="MT50" s="390">
        <f>+'Arg&amp;Braz'!U50</f>
        <v>0</v>
      </c>
      <c r="MU50" s="53">
        <f>+'Arg&amp;Braz'!V50</f>
        <v>0</v>
      </c>
      <c r="MV50" s="35">
        <f t="shared" si="159"/>
        <v>0</v>
      </c>
      <c r="MW50" s="65">
        <f t="shared" si="160"/>
        <v>0</v>
      </c>
      <c r="MX50" s="34">
        <f>Bel!BF50</f>
        <v>0</v>
      </c>
      <c r="MY50" s="35">
        <f t="shared" si="161"/>
        <v>0</v>
      </c>
      <c r="MZ50" s="65">
        <f t="shared" si="92"/>
        <v>0</v>
      </c>
      <c r="NA50" s="34">
        <f>Ita!CA50</f>
        <v>0</v>
      </c>
      <c r="NB50" s="35">
        <f t="shared" si="198"/>
        <v>0</v>
      </c>
      <c r="NC50" s="65">
        <f t="shared" si="206"/>
        <v>0</v>
      </c>
    </row>
    <row r="51" spans="1:367" s="28" customFormat="1" ht="21" customHeight="1">
      <c r="A51" s="27" t="s">
        <v>154</v>
      </c>
      <c r="B51" s="67"/>
      <c r="C51" s="68">
        <f t="shared" si="94"/>
        <v>0</v>
      </c>
      <c r="D51" s="68"/>
      <c r="E51" s="68"/>
      <c r="F51" s="68"/>
      <c r="G51" s="69">
        <f t="shared" si="225"/>
        <v>0</v>
      </c>
      <c r="H51" s="70">
        <f>+Bel!A51</f>
        <v>0</v>
      </c>
      <c r="I51" s="71">
        <f>+Ita!A51</f>
        <v>0</v>
      </c>
      <c r="J51" s="71">
        <f>+Pol!A51</f>
        <v>28</v>
      </c>
      <c r="K51" s="71">
        <f>+Rus!A51</f>
        <v>0</v>
      </c>
      <c r="L51" s="71">
        <f>+'Arg&amp;Braz'!A51</f>
        <v>0</v>
      </c>
      <c r="M51" s="71">
        <f>+Mex!A51</f>
        <v>0</v>
      </c>
      <c r="N51" s="71">
        <f>+VIE!A51</f>
        <v>0</v>
      </c>
      <c r="O51" s="71">
        <f>+SIMS!A51</f>
        <v>30</v>
      </c>
      <c r="P51" s="71"/>
      <c r="Q51" s="72">
        <f>+KSC!A51</f>
        <v>13</v>
      </c>
      <c r="R51" s="146">
        <f t="shared" si="96"/>
        <v>187.2</v>
      </c>
      <c r="S51" s="147">
        <f t="shared" si="97"/>
        <v>249.60000000000002</v>
      </c>
      <c r="T51" s="148">
        <f t="shared" si="213"/>
        <v>0</v>
      </c>
      <c r="U51" s="148"/>
      <c r="V51" s="27" t="s">
        <v>154</v>
      </c>
      <c r="W51" s="34">
        <f>+Bel!C51</f>
        <v>0</v>
      </c>
      <c r="X51" s="35">
        <f>+Bel!D51</f>
        <v>0</v>
      </c>
      <c r="Y51" s="35">
        <f t="shared" si="226"/>
        <v>0</v>
      </c>
      <c r="Z51" s="65">
        <f t="shared" si="99"/>
        <v>0</v>
      </c>
      <c r="AA51" s="34">
        <f>+Ita!C51</f>
        <v>0</v>
      </c>
      <c r="AB51" s="35">
        <f>+Ita!D51</f>
        <v>0</v>
      </c>
      <c r="AC51" s="35">
        <f t="shared" si="100"/>
        <v>0</v>
      </c>
      <c r="AD51" s="65">
        <f t="shared" si="101"/>
        <v>0</v>
      </c>
      <c r="AE51" s="52">
        <f>+Pol!C51</f>
        <v>0</v>
      </c>
      <c r="AF51" s="53">
        <f>+Pol!D51</f>
        <v>0</v>
      </c>
      <c r="AG51" s="35">
        <f t="shared" si="102"/>
        <v>0</v>
      </c>
      <c r="AH51" s="65">
        <f t="shared" si="103"/>
        <v>0</v>
      </c>
      <c r="AI51" s="54">
        <f>+Mex!C51</f>
        <v>0</v>
      </c>
      <c r="AJ51" s="55">
        <f>+Mex!D51</f>
        <v>0</v>
      </c>
      <c r="AK51" s="35">
        <f t="shared" si="1"/>
        <v>0</v>
      </c>
      <c r="AL51" s="65">
        <f t="shared" si="2"/>
        <v>0</v>
      </c>
      <c r="AM51" s="273">
        <f>+SIMS!C51</f>
        <v>0</v>
      </c>
      <c r="AN51" s="274">
        <f>+SIMS!D51</f>
        <v>0</v>
      </c>
      <c r="AO51" s="274">
        <f t="shared" si="3"/>
        <v>0</v>
      </c>
      <c r="AP51" s="272">
        <f t="shared" si="104"/>
        <v>0</v>
      </c>
      <c r="AQ51" s="273">
        <f>+KSC!G51</f>
        <v>0</v>
      </c>
      <c r="AR51" s="274">
        <f>+KSC!H51</f>
        <v>0</v>
      </c>
      <c r="AS51" s="274">
        <f t="shared" si="4"/>
        <v>0</v>
      </c>
      <c r="AT51" s="272">
        <f t="shared" si="105"/>
        <v>0</v>
      </c>
      <c r="AU51" s="273">
        <f>+SIMS!G51</f>
        <v>0</v>
      </c>
      <c r="AV51" s="274">
        <f>+SIMS!H51</f>
        <v>0</v>
      </c>
      <c r="AW51" s="274">
        <f t="shared" si="165"/>
        <v>0</v>
      </c>
      <c r="AX51" s="272">
        <f t="shared" si="106"/>
        <v>0</v>
      </c>
      <c r="AY51" s="235">
        <f>+Bel!G51</f>
        <v>0</v>
      </c>
      <c r="AZ51" s="507">
        <f>+Bel!H51</f>
        <v>0</v>
      </c>
      <c r="BA51" s="236">
        <f>+Bel!I51</f>
        <v>0</v>
      </c>
      <c r="BB51" s="35">
        <f t="shared" si="107"/>
        <v>0</v>
      </c>
      <c r="BC51" s="65">
        <f t="shared" si="108"/>
        <v>0</v>
      </c>
      <c r="BD51" s="34">
        <f>+Ita!G51</f>
        <v>0</v>
      </c>
      <c r="BE51" s="315">
        <f>+Ita!H51</f>
        <v>0</v>
      </c>
      <c r="BF51" s="35">
        <f>+Ita!I51</f>
        <v>0</v>
      </c>
      <c r="BG51" s="35">
        <f t="shared" si="5"/>
        <v>0</v>
      </c>
      <c r="BH51" s="65">
        <f t="shared" si="109"/>
        <v>0</v>
      </c>
      <c r="BI51" s="34">
        <f>+Ita!AX51</f>
        <v>0</v>
      </c>
      <c r="BJ51" s="315">
        <f>+Ita!AY51</f>
        <v>0</v>
      </c>
      <c r="BK51" s="35">
        <f>+Ita!AZ51</f>
        <v>0</v>
      </c>
      <c r="BL51" s="35">
        <f t="shared" si="6"/>
        <v>0</v>
      </c>
      <c r="BM51" s="65">
        <f t="shared" si="110"/>
        <v>0</v>
      </c>
      <c r="BN51" s="34">
        <f>+Pol!G51</f>
        <v>46.8</v>
      </c>
      <c r="BO51" s="315">
        <f>+Pol!H51</f>
        <v>78</v>
      </c>
      <c r="BP51" s="35">
        <f>+Pol!I51</f>
        <v>78</v>
      </c>
      <c r="BQ51" s="35">
        <f t="shared" si="7"/>
        <v>202.8</v>
      </c>
      <c r="BR51" s="65">
        <f t="shared" si="111"/>
        <v>13.000000000000002</v>
      </c>
      <c r="BS51" s="34">
        <f>+Mex!G51</f>
        <v>0</v>
      </c>
      <c r="BT51" s="315">
        <f>+Mex!H51</f>
        <v>0</v>
      </c>
      <c r="BU51" s="35">
        <f>+Mex!I51</f>
        <v>0</v>
      </c>
      <c r="BV51" s="35">
        <f t="shared" si="112"/>
        <v>0</v>
      </c>
      <c r="BW51" s="65">
        <f t="shared" si="113"/>
        <v>0</v>
      </c>
      <c r="BX51" s="52">
        <f>+VIE!C51</f>
        <v>0</v>
      </c>
      <c r="BY51" s="390">
        <f>+VIE!D51</f>
        <v>0</v>
      </c>
      <c r="BZ51" s="35">
        <f t="shared" si="214"/>
        <v>0</v>
      </c>
      <c r="CA51" s="65">
        <f t="shared" si="114"/>
        <v>0</v>
      </c>
      <c r="CB51" s="52">
        <f>+SIMS!AC51</f>
        <v>0</v>
      </c>
      <c r="CC51" s="390">
        <f>+SIMS!AD51</f>
        <v>0</v>
      </c>
      <c r="CD51" s="53">
        <f>+SIMS!AE51</f>
        <v>0</v>
      </c>
      <c r="CE51" s="35">
        <f t="shared" si="9"/>
        <v>0</v>
      </c>
      <c r="CF51" s="65">
        <f t="shared" si="115"/>
        <v>0</v>
      </c>
      <c r="CG51" s="52">
        <f>+Bel!L51</f>
        <v>0</v>
      </c>
      <c r="CH51" s="53">
        <f>+Bel!M51</f>
        <v>0</v>
      </c>
      <c r="CI51" s="35">
        <f t="shared" si="10"/>
        <v>0</v>
      </c>
      <c r="CJ51" s="65">
        <f t="shared" si="209"/>
        <v>0</v>
      </c>
      <c r="CK51" s="34">
        <f>+Ita!L51</f>
        <v>0</v>
      </c>
      <c r="CL51" s="35">
        <f>+Ita!M51</f>
        <v>0</v>
      </c>
      <c r="CM51" s="35">
        <f t="shared" si="207"/>
        <v>0</v>
      </c>
      <c r="CN51" s="65">
        <f t="shared" si="13"/>
        <v>0</v>
      </c>
      <c r="CO51" s="32">
        <f>+Mex!L51</f>
        <v>0</v>
      </c>
      <c r="CP51" s="33">
        <f>+Mex!M51</f>
        <v>0</v>
      </c>
      <c r="CQ51" s="35">
        <f t="shared" si="14"/>
        <v>0</v>
      </c>
      <c r="CR51" s="65">
        <f t="shared" si="15"/>
        <v>0</v>
      </c>
      <c r="CS51" s="34">
        <f>+SIMS!Y51</f>
        <v>0</v>
      </c>
      <c r="CT51" s="35">
        <f>+SIMS!Z51</f>
        <v>0</v>
      </c>
      <c r="CU51" s="35">
        <f t="shared" si="16"/>
        <v>0</v>
      </c>
      <c r="CV51" s="65">
        <f t="shared" si="116"/>
        <v>0</v>
      </c>
      <c r="CW51" s="34">
        <f>+VIE!M51</f>
        <v>0</v>
      </c>
      <c r="CX51" s="35">
        <f>+VIE!N51</f>
        <v>0</v>
      </c>
      <c r="CY51" s="35">
        <f t="shared" si="17"/>
        <v>0</v>
      </c>
      <c r="CZ51" s="43">
        <f t="shared" si="117"/>
        <v>0</v>
      </c>
      <c r="DA51" s="34">
        <f>+Ita!BC51</f>
        <v>0</v>
      </c>
      <c r="DB51" s="35">
        <f t="shared" si="118"/>
        <v>0</v>
      </c>
      <c r="DC51" s="65">
        <f t="shared" si="18"/>
        <v>0</v>
      </c>
      <c r="DD51" s="239">
        <f>+Bel!P51</f>
        <v>0</v>
      </c>
      <c r="DE51" s="35">
        <f t="shared" si="119"/>
        <v>0</v>
      </c>
      <c r="DF51" s="65">
        <f t="shared" si="19"/>
        <v>0</v>
      </c>
      <c r="DG51" s="34">
        <f>+Ita!P51</f>
        <v>0</v>
      </c>
      <c r="DH51" s="35">
        <f t="shared" si="120"/>
        <v>0</v>
      </c>
      <c r="DI51" s="65">
        <f t="shared" si="20"/>
        <v>0</v>
      </c>
      <c r="DJ51" s="34">
        <f>+Pol!L51</f>
        <v>0</v>
      </c>
      <c r="DK51" s="35">
        <f t="shared" si="121"/>
        <v>0</v>
      </c>
      <c r="DL51" s="65">
        <f t="shared" si="21"/>
        <v>0</v>
      </c>
      <c r="DM51" s="379">
        <f>+Rus!C51</f>
        <v>0</v>
      </c>
      <c r="DN51" s="365">
        <f t="shared" si="215"/>
        <v>0</v>
      </c>
      <c r="DO51" s="366">
        <f t="shared" si="23"/>
        <v>0</v>
      </c>
      <c r="DP51" s="34">
        <f>+Bel!S51</f>
        <v>0</v>
      </c>
      <c r="DQ51" s="35">
        <f>+Bel!T51</f>
        <v>0</v>
      </c>
      <c r="DR51" s="35">
        <f>+Bel!U51</f>
        <v>0</v>
      </c>
      <c r="DS51" s="35">
        <f>+Bel!V51</f>
        <v>0</v>
      </c>
      <c r="DT51" s="35">
        <f t="shared" si="216"/>
        <v>0</v>
      </c>
      <c r="DU51" s="65">
        <f t="shared" si="25"/>
        <v>0</v>
      </c>
      <c r="DV51" s="34">
        <f>+Ita!S51</f>
        <v>0</v>
      </c>
      <c r="DW51" s="35">
        <f>+Ita!T51</f>
        <v>0</v>
      </c>
      <c r="DX51" s="35">
        <f>+Ita!U51</f>
        <v>0</v>
      </c>
      <c r="DY51" s="35">
        <f>+Ita!V51</f>
        <v>0</v>
      </c>
      <c r="DZ51" s="35">
        <f t="shared" si="217"/>
        <v>0</v>
      </c>
      <c r="EA51" s="65">
        <f t="shared" si="27"/>
        <v>0</v>
      </c>
      <c r="EB51" s="34">
        <f>+Pol!O51</f>
        <v>0</v>
      </c>
      <c r="EC51" s="35">
        <f>+Pol!P51</f>
        <v>0</v>
      </c>
      <c r="ED51" s="35">
        <f>+Pol!Q51</f>
        <v>0</v>
      </c>
      <c r="EE51" s="35">
        <f>+Pol!R51</f>
        <v>0</v>
      </c>
      <c r="EF51" s="35">
        <f t="shared" si="218"/>
        <v>0</v>
      </c>
      <c r="EG51" s="65">
        <f t="shared" si="29"/>
        <v>0</v>
      </c>
      <c r="EH51" s="34">
        <f>+Rus!J51</f>
        <v>0</v>
      </c>
      <c r="EI51" s="35">
        <f>+Rus!K51</f>
        <v>0</v>
      </c>
      <c r="EJ51" s="35">
        <f>+Rus!L51</f>
        <v>0</v>
      </c>
      <c r="EK51" s="35">
        <f>+Rus!M51</f>
        <v>0</v>
      </c>
      <c r="EL51" s="35">
        <f t="shared" si="219"/>
        <v>0</v>
      </c>
      <c r="EM51" s="65">
        <f t="shared" si="30"/>
        <v>0</v>
      </c>
      <c r="EN51" s="34">
        <f>+Mex!AE51</f>
        <v>0</v>
      </c>
      <c r="EO51" s="35">
        <f>+Mex!AF51</f>
        <v>0</v>
      </c>
      <c r="EP51" s="35">
        <f>+Mex!AG51</f>
        <v>0</v>
      </c>
      <c r="EQ51" s="35">
        <f>+Mex!AH51</f>
        <v>0</v>
      </c>
      <c r="ER51" s="35">
        <f t="shared" si="123"/>
        <v>0</v>
      </c>
      <c r="ES51" s="65">
        <f t="shared" si="31"/>
        <v>0</v>
      </c>
      <c r="ET51" s="34">
        <f>+VIE!G51</f>
        <v>0</v>
      </c>
      <c r="EU51" s="35">
        <f>+VIE!H51</f>
        <v>0</v>
      </c>
      <c r="EV51" s="35">
        <f>+VIE!I51</f>
        <v>0</v>
      </c>
      <c r="EW51" s="35">
        <f>+VIE!J51</f>
        <v>0</v>
      </c>
      <c r="EX51" s="35">
        <f t="shared" si="220"/>
        <v>0</v>
      </c>
      <c r="EY51" s="65">
        <f t="shared" si="124"/>
        <v>0</v>
      </c>
      <c r="EZ51" s="34">
        <f>+Bel!Y51</f>
        <v>0</v>
      </c>
      <c r="FA51" s="35">
        <f>+Bel!Z51</f>
        <v>0</v>
      </c>
      <c r="FB51" s="35">
        <f t="shared" si="33"/>
        <v>0</v>
      </c>
      <c r="FC51" s="65">
        <f t="shared" si="34"/>
        <v>0</v>
      </c>
      <c r="FD51" s="34">
        <f>+Ita!Y51</f>
        <v>0</v>
      </c>
      <c r="FE51" s="35">
        <f>+Ita!Z51</f>
        <v>0</v>
      </c>
      <c r="FF51" s="35">
        <f t="shared" si="35"/>
        <v>0</v>
      </c>
      <c r="FG51" s="65">
        <f t="shared" si="36"/>
        <v>0</v>
      </c>
      <c r="FH51" s="385">
        <f>+Pol!U51</f>
        <v>0</v>
      </c>
      <c r="FI51" s="35">
        <f>+Pol!V51</f>
        <v>0</v>
      </c>
      <c r="FJ51" s="35">
        <f t="shared" si="37"/>
        <v>0</v>
      </c>
      <c r="FK51" s="65">
        <f t="shared" si="38"/>
        <v>0</v>
      </c>
      <c r="FL51" s="34">
        <f>+Rus!F51</f>
        <v>0</v>
      </c>
      <c r="FM51" s="35">
        <f>+Rus!G51</f>
        <v>0</v>
      </c>
      <c r="FN51" s="35">
        <f t="shared" si="39"/>
        <v>0</v>
      </c>
      <c r="FO51" s="65">
        <f t="shared" si="40"/>
        <v>0</v>
      </c>
      <c r="FP51" s="34">
        <f>+SIMS!O51</f>
        <v>162</v>
      </c>
      <c r="FQ51" s="35">
        <f>+SIMS!P51</f>
        <v>129</v>
      </c>
      <c r="FR51" s="35">
        <f t="shared" si="210"/>
        <v>291</v>
      </c>
      <c r="FS51" s="65">
        <f t="shared" si="125"/>
        <v>6</v>
      </c>
      <c r="FT51" s="34">
        <f>+Bel!AC51</f>
        <v>0</v>
      </c>
      <c r="FU51" s="35">
        <f>+Bel!AD51</f>
        <v>0</v>
      </c>
      <c r="FV51" s="35">
        <f>+Bel!AE51</f>
        <v>0</v>
      </c>
      <c r="FW51" s="35">
        <f>+Bel!AF51</f>
        <v>0</v>
      </c>
      <c r="FX51" s="35">
        <f t="shared" si="221"/>
        <v>0</v>
      </c>
      <c r="FY51" s="65">
        <f t="shared" si="176"/>
        <v>0</v>
      </c>
      <c r="FZ51" s="34">
        <f>+Ita!AC51</f>
        <v>0</v>
      </c>
      <c r="GA51" s="35">
        <f>+Ita!AD51</f>
        <v>0</v>
      </c>
      <c r="GB51" s="35">
        <f>+Ita!AE51</f>
        <v>0</v>
      </c>
      <c r="GC51" s="35">
        <f>+Ita!AF51</f>
        <v>0</v>
      </c>
      <c r="GD51" s="35">
        <f t="shared" si="222"/>
        <v>0</v>
      </c>
      <c r="GE51" s="65">
        <f t="shared" si="177"/>
        <v>0</v>
      </c>
      <c r="GF51" s="34">
        <f>+Pol!Y51</f>
        <v>46.8</v>
      </c>
      <c r="GG51" s="35">
        <f>+Pol!Z51</f>
        <v>46.8</v>
      </c>
      <c r="GH51" s="35">
        <f>+Pol!AA51</f>
        <v>46.8</v>
      </c>
      <c r="GI51" s="35">
        <f>+Pol!AB51</f>
        <v>46.8</v>
      </c>
      <c r="GJ51" s="35">
        <f t="shared" si="223"/>
        <v>187.2</v>
      </c>
      <c r="GK51" s="65">
        <f t="shared" si="178"/>
        <v>12</v>
      </c>
      <c r="GL51" s="34">
        <f>+SIMS!S51</f>
        <v>80</v>
      </c>
      <c r="GM51" s="35">
        <f>+SIMS!T51</f>
        <v>108</v>
      </c>
      <c r="GN51" s="35">
        <f>+SIMS!U51</f>
        <v>80</v>
      </c>
      <c r="GO51" s="35">
        <f>+SIMS!V51</f>
        <v>108</v>
      </c>
      <c r="GP51" s="35">
        <f t="shared" si="224"/>
        <v>376</v>
      </c>
      <c r="GQ51" s="65">
        <f t="shared" si="126"/>
        <v>10</v>
      </c>
      <c r="GR51" s="516">
        <f>+KSC!C51</f>
        <v>336</v>
      </c>
      <c r="GS51" s="518">
        <f>+KSC!D51</f>
        <v>312</v>
      </c>
      <c r="GT51" s="274">
        <f t="shared" si="49"/>
        <v>648</v>
      </c>
      <c r="GU51" s="272">
        <f t="shared" si="127"/>
        <v>13</v>
      </c>
      <c r="GV51" s="536">
        <f>+Bel!AI51</f>
        <v>0</v>
      </c>
      <c r="GW51" s="35">
        <f t="shared" si="208"/>
        <v>0</v>
      </c>
      <c r="GX51" s="65">
        <f t="shared" si="200"/>
        <v>0</v>
      </c>
      <c r="GY51" s="34">
        <f>+Ita!AI51</f>
        <v>0</v>
      </c>
      <c r="GZ51" s="35">
        <f t="shared" si="179"/>
        <v>0</v>
      </c>
      <c r="HA51" s="65">
        <f t="shared" si="51"/>
        <v>0</v>
      </c>
      <c r="HB51" s="34">
        <f>+Ita!BF51</f>
        <v>0</v>
      </c>
      <c r="HC51" s="35">
        <f t="shared" si="180"/>
        <v>0</v>
      </c>
      <c r="HD51" s="65">
        <f t="shared" si="52"/>
        <v>0</v>
      </c>
      <c r="HE51" s="34">
        <f>+Pol!AE51</f>
        <v>46.8</v>
      </c>
      <c r="HF51" s="35">
        <f t="shared" si="211"/>
        <v>46.8</v>
      </c>
      <c r="HG51" s="65">
        <f t="shared" si="53"/>
        <v>3</v>
      </c>
      <c r="HH51" s="34">
        <f>+Mex!P51</f>
        <v>0</v>
      </c>
      <c r="HI51" s="35">
        <f t="shared" si="212"/>
        <v>0</v>
      </c>
      <c r="HJ51" s="65">
        <f t="shared" si="54"/>
        <v>0</v>
      </c>
      <c r="HK51" s="404">
        <f>+SIMS!K51</f>
        <v>232</v>
      </c>
      <c r="HL51" s="405">
        <f>+SIMS!L51</f>
        <v>228</v>
      </c>
      <c r="HM51" s="405">
        <f t="shared" si="166"/>
        <v>460</v>
      </c>
      <c r="HN51" s="406">
        <f t="shared" si="133"/>
        <v>14</v>
      </c>
      <c r="HO51" s="475">
        <f>+Bel!AL51</f>
        <v>0</v>
      </c>
      <c r="HP51" s="476">
        <f>+Bel!AM51</f>
        <v>0</v>
      </c>
      <c r="HQ51" s="476">
        <f t="shared" si="134"/>
        <v>0</v>
      </c>
      <c r="HR51" s="477">
        <f t="shared" si="55"/>
        <v>0</v>
      </c>
      <c r="HS51" s="475">
        <f>+Ita!AL51</f>
        <v>0</v>
      </c>
      <c r="HT51" s="476">
        <f>+Ita!AM51</f>
        <v>0</v>
      </c>
      <c r="HU51" s="476">
        <f t="shared" si="56"/>
        <v>0</v>
      </c>
      <c r="HV51" s="477">
        <f t="shared" si="57"/>
        <v>0</v>
      </c>
      <c r="HW51" s="34">
        <f>+Mex!S51</f>
        <v>0</v>
      </c>
      <c r="HX51" s="35">
        <f>+Mex!T51</f>
        <v>0</v>
      </c>
      <c r="HY51" s="35">
        <f t="shared" si="58"/>
        <v>0</v>
      </c>
      <c r="HZ51" s="65">
        <f t="shared" si="59"/>
        <v>0</v>
      </c>
      <c r="IA51" s="475">
        <f>+'Arg&amp;Braz'!C51</f>
        <v>0</v>
      </c>
      <c r="IB51" s="473">
        <f>+'Arg&amp;Braz'!D51</f>
        <v>0</v>
      </c>
      <c r="IC51" s="473">
        <f t="shared" si="60"/>
        <v>0</v>
      </c>
      <c r="ID51" s="474">
        <f t="shared" si="61"/>
        <v>0</v>
      </c>
      <c r="IE51" s="472">
        <f>+'Arg&amp;Braz'!Y51</f>
        <v>0</v>
      </c>
      <c r="IF51" s="473">
        <f>+'Arg&amp;Braz'!Z51</f>
        <v>0</v>
      </c>
      <c r="IG51" s="473">
        <f t="shared" si="62"/>
        <v>0</v>
      </c>
      <c r="IH51" s="474">
        <f t="shared" si="63"/>
        <v>0</v>
      </c>
      <c r="II51" s="475">
        <f>+Bel!AP51</f>
        <v>0</v>
      </c>
      <c r="IJ51" s="476">
        <f>+Bel!AQ51</f>
        <v>0</v>
      </c>
      <c r="IK51" s="476">
        <f t="shared" si="64"/>
        <v>0</v>
      </c>
      <c r="IL51" s="477">
        <f t="shared" si="65"/>
        <v>0</v>
      </c>
      <c r="IM51" s="475">
        <f>+Ita!AP51</f>
        <v>0</v>
      </c>
      <c r="IN51" s="476">
        <f>+Ita!AQ51</f>
        <v>0</v>
      </c>
      <c r="IO51" s="476">
        <f t="shared" si="66"/>
        <v>0</v>
      </c>
      <c r="IP51" s="477">
        <f t="shared" si="67"/>
        <v>0</v>
      </c>
      <c r="IQ51" s="34">
        <f>+Mex!W51</f>
        <v>0</v>
      </c>
      <c r="IR51" s="35">
        <f>+Mex!X51</f>
        <v>0</v>
      </c>
      <c r="IS51" s="35">
        <f t="shared" si="68"/>
        <v>0</v>
      </c>
      <c r="IT51" s="65">
        <f t="shared" si="69"/>
        <v>0</v>
      </c>
      <c r="IU51" s="472">
        <f>+'Arg&amp;Braz'!G51</f>
        <v>0</v>
      </c>
      <c r="IV51" s="473">
        <f>+'Arg&amp;Braz'!H51</f>
        <v>0</v>
      </c>
      <c r="IW51" s="473">
        <f t="shared" si="70"/>
        <v>0</v>
      </c>
      <c r="IX51" s="474">
        <f t="shared" si="71"/>
        <v>0</v>
      </c>
      <c r="IY51" s="472">
        <f>+'Arg&amp;Braz'!AC51</f>
        <v>0</v>
      </c>
      <c r="IZ51" s="473">
        <f>+'Arg&amp;Braz'!AD51</f>
        <v>0</v>
      </c>
      <c r="JA51" s="473">
        <f t="shared" si="72"/>
        <v>0</v>
      </c>
      <c r="JB51" s="474">
        <f t="shared" si="163"/>
        <v>0</v>
      </c>
      <c r="JC51" s="475">
        <f>+Bel!AT51</f>
        <v>0</v>
      </c>
      <c r="JD51" s="476">
        <f>+Bel!AU51</f>
        <v>0</v>
      </c>
      <c r="JE51" s="476">
        <f t="shared" si="73"/>
        <v>0</v>
      </c>
      <c r="JF51" s="477">
        <f t="shared" si="74"/>
        <v>0</v>
      </c>
      <c r="JG51" s="475">
        <f>+Ita!AT51</f>
        <v>0</v>
      </c>
      <c r="JH51" s="476">
        <f>+Ita!AU51</f>
        <v>0</v>
      </c>
      <c r="JI51" s="476">
        <f t="shared" si="75"/>
        <v>0</v>
      </c>
      <c r="JJ51" s="477">
        <f t="shared" si="76"/>
        <v>0</v>
      </c>
      <c r="JK51" s="34">
        <f>+Mex!AA51</f>
        <v>0</v>
      </c>
      <c r="JL51" s="35">
        <f>+Mex!AB51</f>
        <v>0</v>
      </c>
      <c r="JM51" s="35">
        <f t="shared" si="77"/>
        <v>0</v>
      </c>
      <c r="JN51" s="65">
        <f t="shared" si="78"/>
        <v>0</v>
      </c>
      <c r="JO51" s="472">
        <f>+'Arg&amp;Braz'!K51</f>
        <v>0</v>
      </c>
      <c r="JP51" s="473">
        <f>+'Arg&amp;Braz'!L51</f>
        <v>0</v>
      </c>
      <c r="JQ51" s="473">
        <f t="shared" si="79"/>
        <v>0</v>
      </c>
      <c r="JR51" s="474">
        <f t="shared" si="80"/>
        <v>0</v>
      </c>
      <c r="JS51" s="472">
        <f>+'Arg&amp;Braz'!AG51</f>
        <v>0</v>
      </c>
      <c r="JT51" s="473">
        <f>+'Arg&amp;Braz'!AH51</f>
        <v>0</v>
      </c>
      <c r="JU51" s="473">
        <f t="shared" si="81"/>
        <v>0</v>
      </c>
      <c r="JV51" s="474">
        <f t="shared" si="164"/>
        <v>0</v>
      </c>
      <c r="JW51" s="301">
        <f>+KSC!K51</f>
        <v>0</v>
      </c>
      <c r="JX51" s="302">
        <f>+KSC!L51</f>
        <v>0</v>
      </c>
      <c r="JY51" s="274">
        <f t="shared" si="82"/>
        <v>0</v>
      </c>
      <c r="JZ51" s="272">
        <f t="shared" si="135"/>
        <v>0</v>
      </c>
      <c r="KA51" s="34">
        <f>+Rus!P51</f>
        <v>0</v>
      </c>
      <c r="KB51" s="315">
        <f>+Rus!Q51</f>
        <v>0</v>
      </c>
      <c r="KC51" s="35">
        <f>+Rus!R51</f>
        <v>0</v>
      </c>
      <c r="KD51" s="35">
        <f t="shared" si="83"/>
        <v>0</v>
      </c>
      <c r="KE51" s="65">
        <f t="shared" si="84"/>
        <v>0</v>
      </c>
      <c r="KF51" s="34">
        <f>+Bel!AX51</f>
        <v>0</v>
      </c>
      <c r="KG51" s="35">
        <f t="shared" ref="KG51:KG58" si="227">SUM(KF51:KF51)</f>
        <v>0</v>
      </c>
      <c r="KH51" s="65">
        <f t="shared" si="201"/>
        <v>0</v>
      </c>
      <c r="KI51" s="34">
        <f>+Ita!BI51</f>
        <v>0</v>
      </c>
      <c r="KJ51" s="35">
        <f t="shared" ref="KJ51:KJ58" si="228">SUM(KI51:KI51)</f>
        <v>0</v>
      </c>
      <c r="KK51" s="65">
        <f t="shared" si="202"/>
        <v>0</v>
      </c>
      <c r="KL51" s="34">
        <f>+Pol!AH51</f>
        <v>0</v>
      </c>
      <c r="KM51" s="35">
        <f t="shared" ref="KM51:KM58" si="229">SUM(KL51:KL51)</f>
        <v>0</v>
      </c>
      <c r="KN51" s="65">
        <f t="shared" si="203"/>
        <v>0</v>
      </c>
      <c r="KO51" s="34">
        <f>+Mex!AK51</f>
        <v>0</v>
      </c>
      <c r="KP51" s="35">
        <f t="shared" ref="KP51:KP58" si="230">SUM(KO51:KO51)</f>
        <v>0</v>
      </c>
      <c r="KQ51" s="65">
        <f t="shared" si="204"/>
        <v>0</v>
      </c>
      <c r="KR51" s="34">
        <f>+'Arg&amp;Braz'!AK51</f>
        <v>0</v>
      </c>
      <c r="KS51" s="35">
        <f t="shared" ref="KS51:KS58" si="231">SUM(KR51:KR51)</f>
        <v>0</v>
      </c>
      <c r="KT51" s="65">
        <f t="shared" si="205"/>
        <v>0</v>
      </c>
      <c r="KU51" s="34">
        <f>+Ita!BL51</f>
        <v>0</v>
      </c>
      <c r="KV51" s="315">
        <f>+Ita!BM51</f>
        <v>0</v>
      </c>
      <c r="KW51" s="35">
        <f>+Ita!BN51</f>
        <v>0</v>
      </c>
      <c r="KX51" s="35">
        <f t="shared" si="191"/>
        <v>0</v>
      </c>
      <c r="KY51" s="65">
        <f t="shared" si="142"/>
        <v>0</v>
      </c>
      <c r="KZ51" s="34">
        <f>+Mex!AN51</f>
        <v>0</v>
      </c>
      <c r="LA51" s="315">
        <f>+Mex!AO51</f>
        <v>0</v>
      </c>
      <c r="LB51" s="35">
        <f>+Mex!AP51</f>
        <v>0</v>
      </c>
      <c r="LC51" s="35">
        <f t="shared" si="192"/>
        <v>0</v>
      </c>
      <c r="LD51" s="65">
        <f t="shared" si="144"/>
        <v>0</v>
      </c>
      <c r="LE51" s="34">
        <f>+'Arg&amp;Braz'!O51</f>
        <v>0</v>
      </c>
      <c r="LF51" s="315">
        <f>+'Arg&amp;Braz'!P51</f>
        <v>0</v>
      </c>
      <c r="LG51" s="35">
        <f>+'Arg&amp;Braz'!Q51</f>
        <v>0</v>
      </c>
      <c r="LH51" s="35">
        <f t="shared" si="193"/>
        <v>0</v>
      </c>
      <c r="LI51" s="65">
        <f t="shared" si="146"/>
        <v>0</v>
      </c>
      <c r="LJ51" s="34">
        <f>+'Arg&amp;Braz'!AN51</f>
        <v>0</v>
      </c>
      <c r="LK51" s="315">
        <f>+'Arg&amp;Braz'!AO51</f>
        <v>0</v>
      </c>
      <c r="LL51" s="35">
        <f>+'Arg&amp;Braz'!AP51</f>
        <v>0</v>
      </c>
      <c r="LM51" s="35">
        <f t="shared" si="147"/>
        <v>0</v>
      </c>
      <c r="LN51" s="65">
        <f t="shared" si="148"/>
        <v>0</v>
      </c>
      <c r="LO51" s="235">
        <f>+Bel!BA51</f>
        <v>0</v>
      </c>
      <c r="LP51" s="507">
        <f>+Bel!BB51</f>
        <v>0</v>
      </c>
      <c r="LQ51" s="236">
        <f>+Bel!BC51</f>
        <v>0</v>
      </c>
      <c r="LR51" s="35">
        <f t="shared" si="149"/>
        <v>0</v>
      </c>
      <c r="LS51" s="65">
        <f t="shared" si="190"/>
        <v>0</v>
      </c>
      <c r="LT51" s="34">
        <f>+Ita!BQ51</f>
        <v>0</v>
      </c>
      <c r="LU51" s="315">
        <f>+Ita!BR51</f>
        <v>0</v>
      </c>
      <c r="LV51" s="35">
        <f>+Ita!BS51</f>
        <v>0</v>
      </c>
      <c r="LW51" s="35">
        <f t="shared" si="194"/>
        <v>0</v>
      </c>
      <c r="LX51" s="65">
        <f t="shared" si="152"/>
        <v>0</v>
      </c>
      <c r="LY51" s="34">
        <f>+Ita!BV51</f>
        <v>0</v>
      </c>
      <c r="LZ51" s="315">
        <f>+Ita!BW51</f>
        <v>0</v>
      </c>
      <c r="MA51" s="35">
        <f>+Ita!BX51</f>
        <v>0</v>
      </c>
      <c r="MB51" s="35">
        <f t="shared" si="195"/>
        <v>0</v>
      </c>
      <c r="MC51" s="65">
        <f t="shared" si="154"/>
        <v>0</v>
      </c>
      <c r="MD51" s="34">
        <f>+Pol!AK51</f>
        <v>0</v>
      </c>
      <c r="ME51" s="315">
        <f>+Pol!AL51</f>
        <v>0</v>
      </c>
      <c r="MF51" s="35">
        <f>+Pol!AM51</f>
        <v>0</v>
      </c>
      <c r="MG51" s="35">
        <f t="shared" si="196"/>
        <v>0</v>
      </c>
      <c r="MH51" s="65">
        <f t="shared" si="156"/>
        <v>0</v>
      </c>
      <c r="MI51" s="34">
        <f>+Rus!U51</f>
        <v>0</v>
      </c>
      <c r="MJ51" s="315">
        <f>+Rus!V51</f>
        <v>0</v>
      </c>
      <c r="MK51" s="35">
        <f>+Rus!W51</f>
        <v>0</v>
      </c>
      <c r="ML51" s="35">
        <f t="shared" si="90"/>
        <v>0</v>
      </c>
      <c r="MM51" s="65">
        <f t="shared" si="91"/>
        <v>0</v>
      </c>
      <c r="MN51" s="34">
        <f>+Mex!AS51</f>
        <v>0</v>
      </c>
      <c r="MO51" s="315">
        <f>+Mex!AT51</f>
        <v>0</v>
      </c>
      <c r="MP51" s="35">
        <f>+Mex!AU51</f>
        <v>0</v>
      </c>
      <c r="MQ51" s="35">
        <f t="shared" si="197"/>
        <v>0</v>
      </c>
      <c r="MR51" s="65">
        <f t="shared" si="158"/>
        <v>0</v>
      </c>
      <c r="MS51" s="34">
        <f>+'Arg&amp;Braz'!T51</f>
        <v>0</v>
      </c>
      <c r="MT51" s="315">
        <f>+'Arg&amp;Braz'!U51</f>
        <v>0</v>
      </c>
      <c r="MU51" s="35">
        <f>+'Arg&amp;Braz'!V51</f>
        <v>0</v>
      </c>
      <c r="MV51" s="35">
        <f t="shared" si="159"/>
        <v>0</v>
      </c>
      <c r="MW51" s="65">
        <f t="shared" si="160"/>
        <v>0</v>
      </c>
      <c r="MX51" s="34">
        <f>Bel!BF51</f>
        <v>0</v>
      </c>
      <c r="MY51" s="35">
        <f t="shared" si="161"/>
        <v>0</v>
      </c>
      <c r="MZ51" s="65">
        <f t="shared" si="92"/>
        <v>0</v>
      </c>
      <c r="NA51" s="34">
        <f>Ita!CA51</f>
        <v>0</v>
      </c>
      <c r="NB51" s="35">
        <f t="shared" si="198"/>
        <v>0</v>
      </c>
      <c r="NC51" s="65">
        <f t="shared" si="206"/>
        <v>0</v>
      </c>
    </row>
    <row r="52" spans="1:367" s="28" customFormat="1" ht="21" customHeight="1">
      <c r="A52" s="27" t="s">
        <v>155</v>
      </c>
      <c r="B52" s="67"/>
      <c r="C52" s="68">
        <f t="shared" si="94"/>
        <v>998.40000000000009</v>
      </c>
      <c r="D52" s="68"/>
      <c r="E52" s="68"/>
      <c r="F52" s="68"/>
      <c r="G52" s="69">
        <f t="shared" si="225"/>
        <v>998.40000000000009</v>
      </c>
      <c r="H52" s="70">
        <f>+Bel!A52</f>
        <v>75</v>
      </c>
      <c r="I52" s="71">
        <f>+Ita!A52</f>
        <v>60.000000000000007</v>
      </c>
      <c r="J52" s="71">
        <f>+Pol!A52</f>
        <v>79</v>
      </c>
      <c r="K52" s="71">
        <f>+Rus!A52</f>
        <v>39</v>
      </c>
      <c r="L52" s="71">
        <f>+'Arg&amp;Braz'!A52</f>
        <v>60</v>
      </c>
      <c r="M52" s="71">
        <f>+Mex!A52</f>
        <v>0</v>
      </c>
      <c r="N52" s="71">
        <f>+VIE!A52</f>
        <v>0</v>
      </c>
      <c r="O52" s="71">
        <f>+SIMS!A52</f>
        <v>28</v>
      </c>
      <c r="P52" s="71"/>
      <c r="Q52" s="72">
        <f>+KSC!A52</f>
        <v>0</v>
      </c>
      <c r="R52" s="146">
        <f t="shared" si="96"/>
        <v>2667.6</v>
      </c>
      <c r="S52" s="147">
        <f t="shared" si="97"/>
        <v>2215.1999999999998</v>
      </c>
      <c r="T52" s="148">
        <f t="shared" si="213"/>
        <v>0</v>
      </c>
      <c r="U52" s="148"/>
      <c r="V52" s="27" t="s">
        <v>155</v>
      </c>
      <c r="W52" s="52">
        <f>+Bel!C52</f>
        <v>93.6</v>
      </c>
      <c r="X52" s="53">
        <f>+Bel!D52</f>
        <v>93.6</v>
      </c>
      <c r="Y52" s="35">
        <f t="shared" si="226"/>
        <v>187.2</v>
      </c>
      <c r="Z52" s="65">
        <f t="shared" si="99"/>
        <v>12</v>
      </c>
      <c r="AA52" s="34">
        <f>+Ita!C52</f>
        <v>405.6</v>
      </c>
      <c r="AB52" s="35">
        <f>+Ita!D52</f>
        <v>405.6</v>
      </c>
      <c r="AC52" s="35">
        <f t="shared" si="100"/>
        <v>811.2</v>
      </c>
      <c r="AD52" s="65">
        <f t="shared" si="101"/>
        <v>52.000000000000007</v>
      </c>
      <c r="AE52" s="52">
        <f>+Pol!C52</f>
        <v>0</v>
      </c>
      <c r="AF52" s="53">
        <f>+Pol!D52</f>
        <v>0</v>
      </c>
      <c r="AG52" s="35">
        <f t="shared" si="102"/>
        <v>0</v>
      </c>
      <c r="AH52" s="65">
        <f t="shared" si="103"/>
        <v>0</v>
      </c>
      <c r="AI52" s="54">
        <f>+Mex!C52</f>
        <v>0</v>
      </c>
      <c r="AJ52" s="55">
        <f>+Mex!D52</f>
        <v>0</v>
      </c>
      <c r="AK52" s="35">
        <f t="shared" si="1"/>
        <v>0</v>
      </c>
      <c r="AL52" s="65">
        <f t="shared" si="2"/>
        <v>0</v>
      </c>
      <c r="AM52" s="281">
        <f>+SIMS!C52</f>
        <v>0</v>
      </c>
      <c r="AN52" s="274">
        <f>+SIMS!D52</f>
        <v>0</v>
      </c>
      <c r="AO52" s="274">
        <f t="shared" si="3"/>
        <v>0</v>
      </c>
      <c r="AP52" s="272">
        <f t="shared" si="104"/>
        <v>0</v>
      </c>
      <c r="AQ52" s="281">
        <f>+KSC!G52</f>
        <v>0</v>
      </c>
      <c r="AR52" s="274">
        <f>+KSC!H52</f>
        <v>0</v>
      </c>
      <c r="AS52" s="274">
        <f t="shared" si="4"/>
        <v>0</v>
      </c>
      <c r="AT52" s="272">
        <f t="shared" si="105"/>
        <v>0</v>
      </c>
      <c r="AU52" s="281">
        <f>+SIMS!G52</f>
        <v>0</v>
      </c>
      <c r="AV52" s="274">
        <f>+SIMS!H52</f>
        <v>0</v>
      </c>
      <c r="AW52" s="274">
        <f t="shared" si="165"/>
        <v>0</v>
      </c>
      <c r="AX52" s="272">
        <f t="shared" si="106"/>
        <v>0</v>
      </c>
      <c r="AY52" s="34">
        <f>+Bel!G52</f>
        <v>218.4</v>
      </c>
      <c r="AZ52" s="315">
        <f>+Bel!H52</f>
        <v>280.8</v>
      </c>
      <c r="BA52" s="35">
        <f>+Bel!I52</f>
        <v>374.4</v>
      </c>
      <c r="BB52" s="35">
        <f t="shared" si="107"/>
        <v>873.6</v>
      </c>
      <c r="BC52" s="65">
        <f t="shared" si="108"/>
        <v>56</v>
      </c>
      <c r="BD52" s="34">
        <f>+Ita!G52</f>
        <v>31.2</v>
      </c>
      <c r="BE52" s="315">
        <f>+Ita!H52</f>
        <v>31.2</v>
      </c>
      <c r="BF52" s="35">
        <f>+Ita!I52</f>
        <v>31.2</v>
      </c>
      <c r="BG52" s="35">
        <f t="shared" si="5"/>
        <v>93.6</v>
      </c>
      <c r="BH52" s="65">
        <f t="shared" si="109"/>
        <v>6</v>
      </c>
      <c r="BI52" s="34">
        <f>+Ita!AX52</f>
        <v>0</v>
      </c>
      <c r="BJ52" s="315">
        <f>+Ita!AY52</f>
        <v>0</v>
      </c>
      <c r="BK52" s="35">
        <f>+Ita!AZ52</f>
        <v>0</v>
      </c>
      <c r="BL52" s="35">
        <f t="shared" si="6"/>
        <v>0</v>
      </c>
      <c r="BM52" s="65">
        <f t="shared" si="110"/>
        <v>0</v>
      </c>
      <c r="BN52" s="34">
        <f>+Pol!G52</f>
        <v>93.6</v>
      </c>
      <c r="BO52" s="315">
        <f>+Pol!H52</f>
        <v>78</v>
      </c>
      <c r="BP52" s="35">
        <f>+Pol!I52</f>
        <v>78</v>
      </c>
      <c r="BQ52" s="35">
        <f t="shared" si="7"/>
        <v>249.6</v>
      </c>
      <c r="BR52" s="65">
        <f t="shared" si="111"/>
        <v>16</v>
      </c>
      <c r="BS52" s="34">
        <f>+Mex!G52</f>
        <v>0</v>
      </c>
      <c r="BT52" s="315">
        <f>+Mex!H52</f>
        <v>0</v>
      </c>
      <c r="BU52" s="35">
        <f>+Mex!I52</f>
        <v>0</v>
      </c>
      <c r="BV52" s="35">
        <f t="shared" si="112"/>
        <v>0</v>
      </c>
      <c r="BW52" s="65">
        <f t="shared" si="113"/>
        <v>0</v>
      </c>
      <c r="BX52" s="34">
        <f>+VIE!C52</f>
        <v>0</v>
      </c>
      <c r="BY52" s="315">
        <f>+VIE!D52</f>
        <v>0</v>
      </c>
      <c r="BZ52" s="35">
        <f t="shared" si="214"/>
        <v>0</v>
      </c>
      <c r="CA52" s="65">
        <f t="shared" si="114"/>
        <v>0</v>
      </c>
      <c r="CB52" s="34">
        <f>+SIMS!AC52</f>
        <v>0</v>
      </c>
      <c r="CC52" s="315">
        <f>+SIMS!AD52</f>
        <v>0</v>
      </c>
      <c r="CD52" s="35">
        <f>+SIMS!AE52</f>
        <v>0</v>
      </c>
      <c r="CE52" s="35">
        <f t="shared" si="9"/>
        <v>0</v>
      </c>
      <c r="CF52" s="65">
        <f t="shared" si="115"/>
        <v>0</v>
      </c>
      <c r="CG52" s="52">
        <f>+Bel!L52</f>
        <v>0</v>
      </c>
      <c r="CH52" s="53">
        <f>+Bel!M52</f>
        <v>0</v>
      </c>
      <c r="CI52" s="35">
        <f t="shared" si="10"/>
        <v>0</v>
      </c>
      <c r="CJ52" s="65">
        <f t="shared" si="209"/>
        <v>0</v>
      </c>
      <c r="CK52" s="34">
        <f>+Ita!L52</f>
        <v>0</v>
      </c>
      <c r="CL52" s="35">
        <f>+Ita!M52</f>
        <v>0</v>
      </c>
      <c r="CM52" s="35">
        <f t="shared" si="207"/>
        <v>0</v>
      </c>
      <c r="CN52" s="65">
        <f t="shared" si="13"/>
        <v>0</v>
      </c>
      <c r="CO52" s="54">
        <f>+Mex!L52</f>
        <v>0</v>
      </c>
      <c r="CP52" s="55">
        <f>+Mex!M52</f>
        <v>0</v>
      </c>
      <c r="CQ52" s="35">
        <f t="shared" si="14"/>
        <v>0</v>
      </c>
      <c r="CR52" s="65">
        <f t="shared" si="15"/>
        <v>0</v>
      </c>
      <c r="CS52" s="52">
        <f>+SIMS!Y52</f>
        <v>0</v>
      </c>
      <c r="CT52" s="53">
        <f>+SIMS!Z52</f>
        <v>0</v>
      </c>
      <c r="CU52" s="35">
        <f t="shared" si="16"/>
        <v>0</v>
      </c>
      <c r="CV52" s="65">
        <f t="shared" si="116"/>
        <v>0</v>
      </c>
      <c r="CW52" s="52">
        <f>+VIE!M52</f>
        <v>0</v>
      </c>
      <c r="CX52" s="53">
        <f>+VIE!N52</f>
        <v>0</v>
      </c>
      <c r="CY52" s="35">
        <f t="shared" si="17"/>
        <v>0</v>
      </c>
      <c r="CZ52" s="43">
        <f t="shared" si="117"/>
        <v>0</v>
      </c>
      <c r="DA52" s="34">
        <f>+Ita!BC52</f>
        <v>31.2</v>
      </c>
      <c r="DB52" s="35">
        <f t="shared" si="118"/>
        <v>31.2</v>
      </c>
      <c r="DC52" s="65">
        <f t="shared" si="18"/>
        <v>2</v>
      </c>
      <c r="DD52" s="34">
        <f>+Bel!P52</f>
        <v>78</v>
      </c>
      <c r="DE52" s="35">
        <f t="shared" si="119"/>
        <v>78</v>
      </c>
      <c r="DF52" s="65">
        <f t="shared" si="19"/>
        <v>5</v>
      </c>
      <c r="DG52" s="34">
        <f>+Ita!P52</f>
        <v>0</v>
      </c>
      <c r="DH52" s="35">
        <f t="shared" si="120"/>
        <v>0</v>
      </c>
      <c r="DI52" s="65">
        <f t="shared" si="20"/>
        <v>0</v>
      </c>
      <c r="DJ52" s="34">
        <f>+Pol!L52</f>
        <v>46.8</v>
      </c>
      <c r="DK52" s="35">
        <f t="shared" si="121"/>
        <v>46.8</v>
      </c>
      <c r="DL52" s="65">
        <f t="shared" si="21"/>
        <v>3</v>
      </c>
      <c r="DM52" s="379">
        <f>+Rus!C52</f>
        <v>0</v>
      </c>
      <c r="DN52" s="365">
        <f t="shared" si="215"/>
        <v>0</v>
      </c>
      <c r="DO52" s="366">
        <f t="shared" si="23"/>
        <v>0</v>
      </c>
      <c r="DP52" s="34">
        <f>+Bel!S52</f>
        <v>0</v>
      </c>
      <c r="DQ52" s="35">
        <f>+Bel!T52</f>
        <v>0</v>
      </c>
      <c r="DR52" s="35">
        <f>+Bel!U52</f>
        <v>0</v>
      </c>
      <c r="DS52" s="35">
        <f>+Bel!V52</f>
        <v>0</v>
      </c>
      <c r="DT52" s="35">
        <f t="shared" si="216"/>
        <v>0</v>
      </c>
      <c r="DU52" s="65">
        <f t="shared" si="25"/>
        <v>0</v>
      </c>
      <c r="DV52" s="34">
        <f>+Ita!S52</f>
        <v>0</v>
      </c>
      <c r="DW52" s="35">
        <f>+Ita!T52</f>
        <v>0</v>
      </c>
      <c r="DX52" s="35">
        <f>+Ita!U52</f>
        <v>0</v>
      </c>
      <c r="DY52" s="35">
        <f>+Ita!V52</f>
        <v>0</v>
      </c>
      <c r="DZ52" s="35">
        <f t="shared" si="217"/>
        <v>0</v>
      </c>
      <c r="EA52" s="65">
        <f t="shared" si="27"/>
        <v>0</v>
      </c>
      <c r="EB52" s="34">
        <f>+Pol!O52</f>
        <v>0</v>
      </c>
      <c r="EC52" s="35">
        <f>+Pol!P52</f>
        <v>0</v>
      </c>
      <c r="ED52" s="35">
        <f>+Pol!Q52</f>
        <v>15.6</v>
      </c>
      <c r="EE52" s="35">
        <f>+Pol!R52</f>
        <v>15.6</v>
      </c>
      <c r="EF52" s="35">
        <f t="shared" si="218"/>
        <v>31.2</v>
      </c>
      <c r="EG52" s="65">
        <f t="shared" si="29"/>
        <v>2</v>
      </c>
      <c r="EH52" s="388">
        <f>+Rus!J52</f>
        <v>171.6</v>
      </c>
      <c r="EI52" s="389">
        <f>+Rus!K52</f>
        <v>156</v>
      </c>
      <c r="EJ52" s="35">
        <f>+Rus!L52</f>
        <v>0</v>
      </c>
      <c r="EK52" s="35">
        <f>+Rus!M52</f>
        <v>0</v>
      </c>
      <c r="EL52" s="35">
        <f t="shared" si="219"/>
        <v>327.60000000000002</v>
      </c>
      <c r="EM52" s="65">
        <f t="shared" si="30"/>
        <v>21.000000000000004</v>
      </c>
      <c r="EN52" s="34">
        <f>+Mex!AE52</f>
        <v>0</v>
      </c>
      <c r="EO52" s="35">
        <f>+Mex!AF52</f>
        <v>0</v>
      </c>
      <c r="EP52" s="35">
        <f>+Mex!AG52</f>
        <v>0</v>
      </c>
      <c r="EQ52" s="35">
        <f>+Mex!AH52</f>
        <v>0</v>
      </c>
      <c r="ER52" s="35">
        <f t="shared" si="123"/>
        <v>0</v>
      </c>
      <c r="ES52" s="65">
        <f t="shared" si="31"/>
        <v>0</v>
      </c>
      <c r="ET52" s="32">
        <f>+VIE!G52</f>
        <v>0</v>
      </c>
      <c r="EU52" s="33">
        <f>+VIE!H52</f>
        <v>0</v>
      </c>
      <c r="EV52" s="33">
        <f>+VIE!I52</f>
        <v>0</v>
      </c>
      <c r="EW52" s="33">
        <f>+VIE!J52</f>
        <v>0</v>
      </c>
      <c r="EX52" s="35">
        <f t="shared" si="220"/>
        <v>0</v>
      </c>
      <c r="EY52" s="65">
        <f t="shared" si="124"/>
        <v>0</v>
      </c>
      <c r="EZ52" s="385">
        <f>+Bel!Y52</f>
        <v>15.6</v>
      </c>
      <c r="FA52" s="35">
        <f>+Bel!Z52</f>
        <v>15.6</v>
      </c>
      <c r="FB52" s="35">
        <f t="shared" si="33"/>
        <v>31.2</v>
      </c>
      <c r="FC52" s="65">
        <f t="shared" si="34"/>
        <v>2</v>
      </c>
      <c r="FD52" s="52">
        <f>+Ita!Y52</f>
        <v>0</v>
      </c>
      <c r="FE52" s="53">
        <f>+Ita!Z52</f>
        <v>0</v>
      </c>
      <c r="FF52" s="35">
        <f t="shared" si="35"/>
        <v>0</v>
      </c>
      <c r="FG52" s="65">
        <f t="shared" si="36"/>
        <v>0</v>
      </c>
      <c r="FH52" s="427">
        <f>+Pol!U52</f>
        <v>109.19999999999999</v>
      </c>
      <c r="FI52" s="389">
        <f>+Pol!V52</f>
        <v>109.19999999999999</v>
      </c>
      <c r="FJ52" s="35">
        <f t="shared" si="37"/>
        <v>218.39999999999998</v>
      </c>
      <c r="FK52" s="65">
        <f t="shared" si="38"/>
        <v>13.999999999999998</v>
      </c>
      <c r="FL52" s="386">
        <f>+Rus!F52</f>
        <v>140.4</v>
      </c>
      <c r="FM52" s="387">
        <f>+Rus!G52</f>
        <v>140.4</v>
      </c>
      <c r="FN52" s="35">
        <f t="shared" si="39"/>
        <v>280.8</v>
      </c>
      <c r="FO52" s="65">
        <f t="shared" si="40"/>
        <v>18</v>
      </c>
      <c r="FP52" s="385">
        <f>+SIMS!O52</f>
        <v>108</v>
      </c>
      <c r="FQ52" s="35">
        <f>+SIMS!P52</f>
        <v>129</v>
      </c>
      <c r="FR52" s="35">
        <f t="shared" si="210"/>
        <v>237</v>
      </c>
      <c r="FS52" s="65">
        <f t="shared" si="125"/>
        <v>5</v>
      </c>
      <c r="FT52" s="34">
        <f>+Bel!AC52</f>
        <v>0</v>
      </c>
      <c r="FU52" s="35">
        <f>+Bel!AD52</f>
        <v>0</v>
      </c>
      <c r="FV52" s="35">
        <f>+Bel!AE52</f>
        <v>0</v>
      </c>
      <c r="FW52" s="35">
        <f>+Bel!AF52</f>
        <v>0</v>
      </c>
      <c r="FX52" s="35">
        <f t="shared" si="221"/>
        <v>0</v>
      </c>
      <c r="FY52" s="65">
        <f t="shared" si="176"/>
        <v>0</v>
      </c>
      <c r="FZ52" s="34">
        <f>+Ita!AC52</f>
        <v>0</v>
      </c>
      <c r="GA52" s="35">
        <f>+Ita!AD52</f>
        <v>0</v>
      </c>
      <c r="GB52" s="35">
        <f>+Ita!AE52</f>
        <v>0</v>
      </c>
      <c r="GC52" s="35">
        <f>+Ita!AF52</f>
        <v>0</v>
      </c>
      <c r="GD52" s="35">
        <f t="shared" si="222"/>
        <v>0</v>
      </c>
      <c r="GE52" s="65">
        <f t="shared" si="177"/>
        <v>0</v>
      </c>
      <c r="GF52" s="34">
        <f>+Pol!Y52</f>
        <v>171.6</v>
      </c>
      <c r="GG52" s="35">
        <f>+Pol!Z52</f>
        <v>171.6</v>
      </c>
      <c r="GH52" s="35">
        <f>+Pol!AA52</f>
        <v>171.6</v>
      </c>
      <c r="GI52" s="35">
        <f>+Pol!AB52</f>
        <v>171.6</v>
      </c>
      <c r="GJ52" s="35">
        <f t="shared" si="223"/>
        <v>686.4</v>
      </c>
      <c r="GK52" s="65">
        <f t="shared" si="178"/>
        <v>44</v>
      </c>
      <c r="GL52" s="34">
        <f>+SIMS!S52</f>
        <v>160</v>
      </c>
      <c r="GM52" s="35">
        <f>+SIMS!T52</f>
        <v>108</v>
      </c>
      <c r="GN52" s="35">
        <f>+SIMS!U52</f>
        <v>160</v>
      </c>
      <c r="GO52" s="35">
        <f>+SIMS!V52</f>
        <v>108</v>
      </c>
      <c r="GP52" s="35">
        <f t="shared" si="224"/>
        <v>536</v>
      </c>
      <c r="GQ52" s="65">
        <f t="shared" si="126"/>
        <v>14</v>
      </c>
      <c r="GR52" s="273">
        <f>+KSC!C52</f>
        <v>0</v>
      </c>
      <c r="GS52" s="302">
        <f>+KSC!D52</f>
        <v>0</v>
      </c>
      <c r="GT52" s="274">
        <f t="shared" si="49"/>
        <v>0</v>
      </c>
      <c r="GU52" s="272">
        <f t="shared" si="127"/>
        <v>0</v>
      </c>
      <c r="GV52" s="34">
        <f>+Bel!AI52</f>
        <v>0</v>
      </c>
      <c r="GW52" s="35">
        <f t="shared" si="208"/>
        <v>0</v>
      </c>
      <c r="GX52" s="65">
        <f t="shared" si="200"/>
        <v>0</v>
      </c>
      <c r="GY52" s="34">
        <f>+Ita!AI52</f>
        <v>0</v>
      </c>
      <c r="GZ52" s="35">
        <f t="shared" si="179"/>
        <v>0</v>
      </c>
      <c r="HA52" s="65">
        <f t="shared" si="51"/>
        <v>0</v>
      </c>
      <c r="HB52" s="34">
        <f>+Ita!BF52</f>
        <v>0</v>
      </c>
      <c r="HC52" s="35">
        <f t="shared" si="180"/>
        <v>0</v>
      </c>
      <c r="HD52" s="65">
        <f t="shared" si="52"/>
        <v>0</v>
      </c>
      <c r="HE52" s="34">
        <f>+Pol!AE52</f>
        <v>0</v>
      </c>
      <c r="HF52" s="35">
        <f t="shared" si="211"/>
        <v>0</v>
      </c>
      <c r="HG52" s="65">
        <f t="shared" si="53"/>
        <v>0</v>
      </c>
      <c r="HH52" s="34">
        <f>+Mex!P52</f>
        <v>0</v>
      </c>
      <c r="HI52" s="35">
        <f t="shared" si="212"/>
        <v>0</v>
      </c>
      <c r="HJ52" s="65">
        <f t="shared" si="54"/>
        <v>0</v>
      </c>
      <c r="HK52" s="404">
        <f>+SIMS!K52</f>
        <v>145</v>
      </c>
      <c r="HL52" s="405">
        <f>+SIMS!L52</f>
        <v>152</v>
      </c>
      <c r="HM52" s="405">
        <f t="shared" si="166"/>
        <v>297</v>
      </c>
      <c r="HN52" s="406">
        <f t="shared" si="133"/>
        <v>9</v>
      </c>
      <c r="HO52" s="475">
        <f>+Bel!AL52</f>
        <v>0</v>
      </c>
      <c r="HP52" s="476">
        <f>+Bel!AM52</f>
        <v>0</v>
      </c>
      <c r="HQ52" s="476">
        <f t="shared" si="134"/>
        <v>0</v>
      </c>
      <c r="HR52" s="477">
        <f t="shared" si="55"/>
        <v>0</v>
      </c>
      <c r="HS52" s="475">
        <f>+Ita!AL52</f>
        <v>0</v>
      </c>
      <c r="HT52" s="476">
        <f>+Ita!AM52</f>
        <v>0</v>
      </c>
      <c r="HU52" s="476">
        <f t="shared" si="56"/>
        <v>0</v>
      </c>
      <c r="HV52" s="477">
        <f t="shared" si="57"/>
        <v>0</v>
      </c>
      <c r="HW52" s="34">
        <f>+Mex!S52</f>
        <v>0</v>
      </c>
      <c r="HX52" s="35">
        <f>+Mex!T52</f>
        <v>0</v>
      </c>
      <c r="HY52" s="31">
        <f t="shared" si="58"/>
        <v>0</v>
      </c>
      <c r="HZ52" s="43">
        <f t="shared" si="59"/>
        <v>0</v>
      </c>
      <c r="IA52" s="478">
        <f>+'Arg&amp;Braz'!C52</f>
        <v>156</v>
      </c>
      <c r="IB52" s="479">
        <f>+'Arg&amp;Braz'!D52</f>
        <v>156</v>
      </c>
      <c r="IC52" s="476">
        <f t="shared" si="60"/>
        <v>312</v>
      </c>
      <c r="ID52" s="477">
        <f t="shared" si="61"/>
        <v>20</v>
      </c>
      <c r="IE52" s="475">
        <f>+'Arg&amp;Braz'!Y52</f>
        <v>0</v>
      </c>
      <c r="IF52" s="476">
        <f>+'Arg&amp;Braz'!Z52</f>
        <v>0</v>
      </c>
      <c r="IG52" s="476">
        <f t="shared" si="62"/>
        <v>0</v>
      </c>
      <c r="IH52" s="477">
        <f t="shared" si="63"/>
        <v>0</v>
      </c>
      <c r="II52" s="475">
        <f>+Bel!AP52</f>
        <v>0</v>
      </c>
      <c r="IJ52" s="476">
        <f>+Bel!AQ52</f>
        <v>0</v>
      </c>
      <c r="IK52" s="476">
        <f t="shared" si="64"/>
        <v>0</v>
      </c>
      <c r="IL52" s="477">
        <f t="shared" si="65"/>
        <v>0</v>
      </c>
      <c r="IM52" s="475">
        <f>+Ita!AP52</f>
        <v>0</v>
      </c>
      <c r="IN52" s="476">
        <f>+Ita!AQ52</f>
        <v>0</v>
      </c>
      <c r="IO52" s="476">
        <f t="shared" si="66"/>
        <v>0</v>
      </c>
      <c r="IP52" s="477">
        <f t="shared" si="67"/>
        <v>0</v>
      </c>
      <c r="IQ52" s="34">
        <f>+Mex!W52</f>
        <v>0</v>
      </c>
      <c r="IR52" s="35">
        <f>+Mex!X52</f>
        <v>0</v>
      </c>
      <c r="IS52" s="31">
        <f t="shared" si="68"/>
        <v>0</v>
      </c>
      <c r="IT52" s="43">
        <f t="shared" si="69"/>
        <v>0</v>
      </c>
      <c r="IU52" s="478">
        <f>+'Arg&amp;Braz'!G52</f>
        <v>156</v>
      </c>
      <c r="IV52" s="479">
        <f>+'Arg&amp;Braz'!H52</f>
        <v>156</v>
      </c>
      <c r="IW52" s="476">
        <f t="shared" si="70"/>
        <v>312</v>
      </c>
      <c r="IX52" s="477">
        <f t="shared" si="71"/>
        <v>20</v>
      </c>
      <c r="IY52" s="475">
        <f>+'Arg&amp;Braz'!AC52</f>
        <v>0</v>
      </c>
      <c r="IZ52" s="476">
        <f>+'Arg&amp;Braz'!AD52</f>
        <v>0</v>
      </c>
      <c r="JA52" s="476">
        <f t="shared" si="72"/>
        <v>0</v>
      </c>
      <c r="JB52" s="477">
        <f t="shared" si="163"/>
        <v>0</v>
      </c>
      <c r="JC52" s="475">
        <f>+Bel!AT52</f>
        <v>0</v>
      </c>
      <c r="JD52" s="476">
        <f>+Bel!AU52</f>
        <v>0</v>
      </c>
      <c r="JE52" s="476">
        <f t="shared" si="73"/>
        <v>0</v>
      </c>
      <c r="JF52" s="477">
        <f t="shared" si="74"/>
        <v>0</v>
      </c>
      <c r="JG52" s="475">
        <f>+Ita!AT52</f>
        <v>0</v>
      </c>
      <c r="JH52" s="476">
        <f>+Ita!AU52</f>
        <v>0</v>
      </c>
      <c r="JI52" s="476">
        <f t="shared" si="75"/>
        <v>0</v>
      </c>
      <c r="JJ52" s="477">
        <f t="shared" si="76"/>
        <v>0</v>
      </c>
      <c r="JK52" s="34">
        <f>+Mex!AA52</f>
        <v>0</v>
      </c>
      <c r="JL52" s="35">
        <f>+Mex!AB52</f>
        <v>0</v>
      </c>
      <c r="JM52" s="31">
        <f t="shared" si="77"/>
        <v>0</v>
      </c>
      <c r="JN52" s="43">
        <f t="shared" si="78"/>
        <v>0</v>
      </c>
      <c r="JO52" s="478">
        <f>+'Arg&amp;Braz'!K52</f>
        <v>156</v>
      </c>
      <c r="JP52" s="479">
        <f>+'Arg&amp;Braz'!L52</f>
        <v>156</v>
      </c>
      <c r="JQ52" s="476">
        <f t="shared" si="79"/>
        <v>312</v>
      </c>
      <c r="JR52" s="477">
        <f t="shared" si="80"/>
        <v>20</v>
      </c>
      <c r="JS52" s="475">
        <f>+'Arg&amp;Braz'!AG52</f>
        <v>0</v>
      </c>
      <c r="JT52" s="476">
        <f>+'Arg&amp;Braz'!AH52</f>
        <v>0</v>
      </c>
      <c r="JU52" s="476">
        <f t="shared" si="81"/>
        <v>0</v>
      </c>
      <c r="JV52" s="477">
        <f t="shared" si="164"/>
        <v>0</v>
      </c>
      <c r="JW52" s="280">
        <f>+KSC!K52</f>
        <v>0</v>
      </c>
      <c r="JX52" s="274">
        <f>+KSC!L52</f>
        <v>0</v>
      </c>
      <c r="JY52" s="274">
        <f t="shared" si="82"/>
        <v>0</v>
      </c>
      <c r="JZ52" s="272">
        <f t="shared" si="135"/>
        <v>0</v>
      </c>
      <c r="KA52" s="34">
        <f>+Rus!P52</f>
        <v>0</v>
      </c>
      <c r="KB52" s="315">
        <f>+Rus!Q52</f>
        <v>0</v>
      </c>
      <c r="KC52" s="35">
        <f>+Rus!R52</f>
        <v>0</v>
      </c>
      <c r="KD52" s="35">
        <f t="shared" si="83"/>
        <v>0</v>
      </c>
      <c r="KE52" s="65">
        <f t="shared" si="84"/>
        <v>0</v>
      </c>
      <c r="KF52" s="34">
        <f>+Bel!AX52</f>
        <v>0</v>
      </c>
      <c r="KG52" s="35">
        <f t="shared" si="227"/>
        <v>0</v>
      </c>
      <c r="KH52" s="65">
        <f t="shared" si="201"/>
        <v>0</v>
      </c>
      <c r="KI52" s="34">
        <f>+Ita!BI52</f>
        <v>0</v>
      </c>
      <c r="KJ52" s="35">
        <f t="shared" si="228"/>
        <v>0</v>
      </c>
      <c r="KK52" s="65">
        <f t="shared" si="202"/>
        <v>0</v>
      </c>
      <c r="KL52" s="34">
        <f>+Pol!AH52</f>
        <v>0</v>
      </c>
      <c r="KM52" s="35">
        <f t="shared" si="229"/>
        <v>0</v>
      </c>
      <c r="KN52" s="65">
        <f t="shared" si="203"/>
        <v>0</v>
      </c>
      <c r="KO52" s="34">
        <f>+Mex!AK52</f>
        <v>0</v>
      </c>
      <c r="KP52" s="35">
        <f t="shared" si="230"/>
        <v>0</v>
      </c>
      <c r="KQ52" s="65">
        <f t="shared" si="204"/>
        <v>0</v>
      </c>
      <c r="KR52" s="34">
        <f>+'Arg&amp;Braz'!AK52</f>
        <v>0</v>
      </c>
      <c r="KS52" s="35">
        <f t="shared" si="231"/>
        <v>0</v>
      </c>
      <c r="KT52" s="65">
        <f t="shared" si="205"/>
        <v>0</v>
      </c>
      <c r="KU52" s="34">
        <f>+Ita!BL52</f>
        <v>0</v>
      </c>
      <c r="KV52" s="315">
        <f>+Ita!BM52</f>
        <v>0</v>
      </c>
      <c r="KW52" s="35">
        <f>+Ita!BN52</f>
        <v>0</v>
      </c>
      <c r="KX52" s="35">
        <f t="shared" si="191"/>
        <v>0</v>
      </c>
      <c r="KY52" s="65">
        <f t="shared" si="142"/>
        <v>0</v>
      </c>
      <c r="KZ52" s="34">
        <f>+Mex!AN52</f>
        <v>0</v>
      </c>
      <c r="LA52" s="315">
        <f>+Mex!AO52</f>
        <v>0</v>
      </c>
      <c r="LB52" s="35">
        <f>+Mex!AP52</f>
        <v>0</v>
      </c>
      <c r="LC52" s="35">
        <f t="shared" si="192"/>
        <v>0</v>
      </c>
      <c r="LD52" s="65">
        <f t="shared" si="144"/>
        <v>0</v>
      </c>
      <c r="LE52" s="34">
        <f>+'Arg&amp;Braz'!O52</f>
        <v>0</v>
      </c>
      <c r="LF52" s="315">
        <f>+'Arg&amp;Braz'!P52</f>
        <v>0</v>
      </c>
      <c r="LG52" s="35">
        <f>+'Arg&amp;Braz'!Q52</f>
        <v>0</v>
      </c>
      <c r="LH52" s="35">
        <f t="shared" si="193"/>
        <v>0</v>
      </c>
      <c r="LI52" s="65">
        <f t="shared" si="146"/>
        <v>0</v>
      </c>
      <c r="LJ52" s="34">
        <f>+'Arg&amp;Braz'!AN52</f>
        <v>0</v>
      </c>
      <c r="LK52" s="315">
        <f>+'Arg&amp;Braz'!AO52</f>
        <v>0</v>
      </c>
      <c r="LL52" s="35">
        <f>+'Arg&amp;Braz'!AP52</f>
        <v>0</v>
      </c>
      <c r="LM52" s="35">
        <f t="shared" si="147"/>
        <v>0</v>
      </c>
      <c r="LN52" s="65">
        <f t="shared" si="148"/>
        <v>0</v>
      </c>
      <c r="LO52" s="34">
        <f>+Bel!BA52</f>
        <v>0</v>
      </c>
      <c r="LP52" s="315">
        <f>+Bel!BB52</f>
        <v>0</v>
      </c>
      <c r="LQ52" s="35">
        <f>+Bel!BC52</f>
        <v>0</v>
      </c>
      <c r="LR52" s="35">
        <f t="shared" si="149"/>
        <v>0</v>
      </c>
      <c r="LS52" s="65">
        <f t="shared" si="190"/>
        <v>0</v>
      </c>
      <c r="LT52" s="34">
        <f>+Ita!BQ52</f>
        <v>0</v>
      </c>
      <c r="LU52" s="315">
        <f>+Ita!BR52</f>
        <v>0</v>
      </c>
      <c r="LV52" s="35">
        <f>+Ita!BS52</f>
        <v>0</v>
      </c>
      <c r="LW52" s="35">
        <f t="shared" si="194"/>
        <v>0</v>
      </c>
      <c r="LX52" s="65">
        <f t="shared" si="152"/>
        <v>0</v>
      </c>
      <c r="LY52" s="34">
        <f>+Ita!BV52</f>
        <v>0</v>
      </c>
      <c r="LZ52" s="315">
        <f>+Ita!BW52</f>
        <v>0</v>
      </c>
      <c r="MA52" s="35">
        <f>+Ita!BX52</f>
        <v>0</v>
      </c>
      <c r="MB52" s="35">
        <f t="shared" si="195"/>
        <v>0</v>
      </c>
      <c r="MC52" s="65">
        <f t="shared" si="154"/>
        <v>0</v>
      </c>
      <c r="MD52" s="34">
        <f>+Pol!AK52</f>
        <v>0</v>
      </c>
      <c r="ME52" s="315">
        <f>+Pol!AL52</f>
        <v>0</v>
      </c>
      <c r="MF52" s="35">
        <f>+Pol!AM52</f>
        <v>0</v>
      </c>
      <c r="MG52" s="35">
        <f t="shared" si="196"/>
        <v>0</v>
      </c>
      <c r="MH52" s="65">
        <f t="shared" si="156"/>
        <v>0</v>
      </c>
      <c r="MI52" s="34">
        <f>+Rus!U52</f>
        <v>0</v>
      </c>
      <c r="MJ52" s="315">
        <f>+Rus!V52</f>
        <v>0</v>
      </c>
      <c r="MK52" s="35">
        <f>+Rus!W52</f>
        <v>0</v>
      </c>
      <c r="ML52" s="35">
        <f t="shared" si="90"/>
        <v>0</v>
      </c>
      <c r="MM52" s="65">
        <f t="shared" si="91"/>
        <v>0</v>
      </c>
      <c r="MN52" s="34">
        <f>+Mex!AS52</f>
        <v>0</v>
      </c>
      <c r="MO52" s="315">
        <f>+Mex!AT52</f>
        <v>0</v>
      </c>
      <c r="MP52" s="35">
        <f>+Mex!AU52</f>
        <v>0</v>
      </c>
      <c r="MQ52" s="35">
        <f t="shared" si="197"/>
        <v>0</v>
      </c>
      <c r="MR52" s="65">
        <f t="shared" si="158"/>
        <v>0</v>
      </c>
      <c r="MS52" s="34">
        <f>+'Arg&amp;Braz'!T52</f>
        <v>0</v>
      </c>
      <c r="MT52" s="315">
        <f>+'Arg&amp;Braz'!U52</f>
        <v>0</v>
      </c>
      <c r="MU52" s="35">
        <f>+'Arg&amp;Braz'!V52</f>
        <v>0</v>
      </c>
      <c r="MV52" s="35">
        <f t="shared" si="159"/>
        <v>0</v>
      </c>
      <c r="MW52" s="65">
        <f t="shared" si="160"/>
        <v>0</v>
      </c>
      <c r="MX52" s="34">
        <f>Bel!BF52</f>
        <v>0</v>
      </c>
      <c r="MY52" s="35">
        <f t="shared" si="161"/>
        <v>0</v>
      </c>
      <c r="MZ52" s="65">
        <f t="shared" si="92"/>
        <v>0</v>
      </c>
      <c r="NA52" s="34">
        <f>Ita!CA52</f>
        <v>0</v>
      </c>
      <c r="NB52" s="35">
        <f t="shared" si="198"/>
        <v>0</v>
      </c>
      <c r="NC52" s="65">
        <f t="shared" si="206"/>
        <v>0</v>
      </c>
    </row>
    <row r="53" spans="1:367" s="28" customFormat="1" ht="21" customHeight="1">
      <c r="A53" s="27" t="s">
        <v>156</v>
      </c>
      <c r="B53" s="67"/>
      <c r="C53" s="68">
        <f t="shared" si="94"/>
        <v>998.40000000000009</v>
      </c>
      <c r="D53" s="68"/>
      <c r="E53" s="68"/>
      <c r="F53" s="68"/>
      <c r="G53" s="69">
        <f t="shared" si="225"/>
        <v>998.40000000000009</v>
      </c>
      <c r="H53" s="70">
        <f>+Bel!A53</f>
        <v>60</v>
      </c>
      <c r="I53" s="71">
        <f>+Ita!A53</f>
        <v>59</v>
      </c>
      <c r="J53" s="71">
        <f>+Pol!A53</f>
        <v>52</v>
      </c>
      <c r="K53" s="71">
        <f>+Rus!A53</f>
        <v>12</v>
      </c>
      <c r="L53" s="71">
        <f>+'Arg&amp;Braz'!A53</f>
        <v>0</v>
      </c>
      <c r="M53" s="71">
        <f>+Mex!A53</f>
        <v>0</v>
      </c>
      <c r="N53" s="71">
        <f>+VIE!A53</f>
        <v>0</v>
      </c>
      <c r="O53" s="71">
        <f>+SIMS!A53</f>
        <v>0</v>
      </c>
      <c r="P53" s="71"/>
      <c r="Q53" s="72">
        <f>+KSC!A53</f>
        <v>42</v>
      </c>
      <c r="R53" s="146">
        <f t="shared" si="96"/>
        <v>904.8</v>
      </c>
      <c r="S53" s="147">
        <f t="shared" si="97"/>
        <v>1950</v>
      </c>
      <c r="T53" s="148">
        <f t="shared" si="213"/>
        <v>0</v>
      </c>
      <c r="U53" s="148"/>
      <c r="V53" s="27" t="s">
        <v>156</v>
      </c>
      <c r="W53" s="52">
        <f>+Bel!C53</f>
        <v>280.8</v>
      </c>
      <c r="X53" s="53">
        <f>+Bel!D53</f>
        <v>280.8</v>
      </c>
      <c r="Y53" s="35">
        <f t="shared" si="226"/>
        <v>561.6</v>
      </c>
      <c r="Z53" s="65">
        <f t="shared" si="99"/>
        <v>36</v>
      </c>
      <c r="AA53" s="34">
        <f>+Ita!C53</f>
        <v>218.4</v>
      </c>
      <c r="AB53" s="35">
        <f>+Ita!D53</f>
        <v>218.4</v>
      </c>
      <c r="AC53" s="35">
        <f t="shared" si="100"/>
        <v>436.8</v>
      </c>
      <c r="AD53" s="65">
        <f t="shared" si="101"/>
        <v>28</v>
      </c>
      <c r="AE53" s="52">
        <f>+Pol!C53</f>
        <v>0</v>
      </c>
      <c r="AF53" s="53">
        <f>+Pol!D53</f>
        <v>0</v>
      </c>
      <c r="AG53" s="35">
        <f t="shared" si="102"/>
        <v>0</v>
      </c>
      <c r="AH53" s="65">
        <f t="shared" si="103"/>
        <v>0</v>
      </c>
      <c r="AI53" s="54">
        <f>+Mex!C53</f>
        <v>0</v>
      </c>
      <c r="AJ53" s="55">
        <f>+Mex!D53</f>
        <v>0</v>
      </c>
      <c r="AK53" s="35">
        <f t="shared" si="1"/>
        <v>0</v>
      </c>
      <c r="AL53" s="65">
        <f t="shared" si="2"/>
        <v>0</v>
      </c>
      <c r="AM53" s="281">
        <f>+SIMS!C53</f>
        <v>0</v>
      </c>
      <c r="AN53" s="282">
        <f>+SIMS!D53</f>
        <v>0</v>
      </c>
      <c r="AO53" s="277">
        <f t="shared" si="3"/>
        <v>0</v>
      </c>
      <c r="AP53" s="272">
        <f t="shared" si="104"/>
        <v>0</v>
      </c>
      <c r="AQ53" s="281">
        <f>+KSC!G53</f>
        <v>0</v>
      </c>
      <c r="AR53" s="282">
        <f>+KSC!H53</f>
        <v>0</v>
      </c>
      <c r="AS53" s="277">
        <f t="shared" si="4"/>
        <v>0</v>
      </c>
      <c r="AT53" s="272">
        <f t="shared" si="105"/>
        <v>0</v>
      </c>
      <c r="AU53" s="281">
        <f>+SIMS!G53</f>
        <v>0</v>
      </c>
      <c r="AV53" s="282">
        <f>+SIMS!H53</f>
        <v>0</v>
      </c>
      <c r="AW53" s="277">
        <f t="shared" si="165"/>
        <v>0</v>
      </c>
      <c r="AX53" s="272">
        <f t="shared" si="106"/>
        <v>0</v>
      </c>
      <c r="AY53" s="34">
        <f>+Bel!G53</f>
        <v>0</v>
      </c>
      <c r="AZ53" s="315">
        <f>+Bel!H53</f>
        <v>0</v>
      </c>
      <c r="BA53" s="35">
        <f>+Bel!I53</f>
        <v>0</v>
      </c>
      <c r="BB53" s="35">
        <f t="shared" si="107"/>
        <v>0</v>
      </c>
      <c r="BC53" s="65">
        <f t="shared" si="108"/>
        <v>0</v>
      </c>
      <c r="BD53" s="34">
        <f>+Ita!G53</f>
        <v>109.2</v>
      </c>
      <c r="BE53" s="315">
        <f>+Ita!H53</f>
        <v>109.2</v>
      </c>
      <c r="BF53" s="35">
        <f>+Ita!I53</f>
        <v>109.2</v>
      </c>
      <c r="BG53" s="35">
        <f t="shared" si="5"/>
        <v>327.60000000000002</v>
      </c>
      <c r="BH53" s="65">
        <f t="shared" si="109"/>
        <v>21.000000000000004</v>
      </c>
      <c r="BI53" s="34">
        <f>+Ita!AX53</f>
        <v>0</v>
      </c>
      <c r="BJ53" s="315">
        <f>+Ita!AY53</f>
        <v>0</v>
      </c>
      <c r="BK53" s="35">
        <f>+Ita!AZ53</f>
        <v>0</v>
      </c>
      <c r="BL53" s="35">
        <f t="shared" si="6"/>
        <v>0</v>
      </c>
      <c r="BM53" s="65">
        <f t="shared" si="110"/>
        <v>0</v>
      </c>
      <c r="BN53" s="34">
        <f>+Pol!G53</f>
        <v>109.2</v>
      </c>
      <c r="BO53" s="315">
        <f>+Pol!H53</f>
        <v>109.2</v>
      </c>
      <c r="BP53" s="35">
        <f>+Pol!I53</f>
        <v>109.2</v>
      </c>
      <c r="BQ53" s="35">
        <f t="shared" si="7"/>
        <v>327.60000000000002</v>
      </c>
      <c r="BR53" s="65">
        <f t="shared" si="111"/>
        <v>21.000000000000004</v>
      </c>
      <c r="BS53" s="34">
        <f>+Mex!G53</f>
        <v>0</v>
      </c>
      <c r="BT53" s="315">
        <f>+Mex!H53</f>
        <v>0</v>
      </c>
      <c r="BU53" s="35">
        <f>+Mex!I53</f>
        <v>0</v>
      </c>
      <c r="BV53" s="35">
        <f t="shared" si="112"/>
        <v>0</v>
      </c>
      <c r="BW53" s="65">
        <f t="shared" si="113"/>
        <v>0</v>
      </c>
      <c r="BX53" s="34">
        <f>+VIE!C53</f>
        <v>0</v>
      </c>
      <c r="BY53" s="315">
        <f>+VIE!D53</f>
        <v>0</v>
      </c>
      <c r="BZ53" s="35">
        <f t="shared" si="214"/>
        <v>0</v>
      </c>
      <c r="CA53" s="65">
        <f t="shared" si="114"/>
        <v>0</v>
      </c>
      <c r="CB53" s="34">
        <f>+SIMS!AC53</f>
        <v>0</v>
      </c>
      <c r="CC53" s="315">
        <f>+SIMS!AD53</f>
        <v>0</v>
      </c>
      <c r="CD53" s="35">
        <f>+SIMS!AE53</f>
        <v>0</v>
      </c>
      <c r="CE53" s="35">
        <f t="shared" si="9"/>
        <v>0</v>
      </c>
      <c r="CF53" s="65">
        <f t="shared" si="115"/>
        <v>0</v>
      </c>
      <c r="CG53" s="52">
        <f>+Bel!L53</f>
        <v>0</v>
      </c>
      <c r="CH53" s="53">
        <f>+Bel!M53</f>
        <v>0</v>
      </c>
      <c r="CI53" s="35">
        <f t="shared" si="10"/>
        <v>0</v>
      </c>
      <c r="CJ53" s="65">
        <f t="shared" si="209"/>
        <v>0</v>
      </c>
      <c r="CK53" s="34">
        <f>+Ita!L53</f>
        <v>0</v>
      </c>
      <c r="CL53" s="35">
        <f>+Ita!M53</f>
        <v>0</v>
      </c>
      <c r="CM53" s="35">
        <f t="shared" si="207"/>
        <v>0</v>
      </c>
      <c r="CN53" s="65">
        <f t="shared" si="13"/>
        <v>0</v>
      </c>
      <c r="CO53" s="54">
        <f>+Mex!L53</f>
        <v>0</v>
      </c>
      <c r="CP53" s="55">
        <f>+Mex!M53</f>
        <v>0</v>
      </c>
      <c r="CQ53" s="35">
        <f t="shared" si="14"/>
        <v>0</v>
      </c>
      <c r="CR53" s="65">
        <f t="shared" si="15"/>
        <v>0</v>
      </c>
      <c r="CS53" s="52">
        <f>+SIMS!Y53</f>
        <v>0</v>
      </c>
      <c r="CT53" s="53">
        <f>+SIMS!Z53</f>
        <v>0</v>
      </c>
      <c r="CU53" s="35">
        <f t="shared" si="16"/>
        <v>0</v>
      </c>
      <c r="CV53" s="65">
        <f t="shared" si="116"/>
        <v>0</v>
      </c>
      <c r="CW53" s="52">
        <f>+VIE!M53</f>
        <v>0</v>
      </c>
      <c r="CX53" s="53">
        <f>+VIE!N53</f>
        <v>0</v>
      </c>
      <c r="CY53" s="35">
        <f t="shared" si="17"/>
        <v>0</v>
      </c>
      <c r="CZ53" s="43">
        <f t="shared" si="117"/>
        <v>0</v>
      </c>
      <c r="DA53" s="34">
        <f>+Ita!BC53</f>
        <v>0</v>
      </c>
      <c r="DB53" s="35">
        <f t="shared" si="118"/>
        <v>0</v>
      </c>
      <c r="DC53" s="65">
        <f t="shared" si="18"/>
        <v>0</v>
      </c>
      <c r="DD53" s="34">
        <f>+Bel!P53</f>
        <v>0</v>
      </c>
      <c r="DE53" s="35">
        <f t="shared" si="119"/>
        <v>0</v>
      </c>
      <c r="DF53" s="65">
        <f t="shared" si="19"/>
        <v>0</v>
      </c>
      <c r="DG53" s="34">
        <f>+Ita!P53</f>
        <v>15.6</v>
      </c>
      <c r="DH53" s="35">
        <f t="shared" si="120"/>
        <v>15.6</v>
      </c>
      <c r="DI53" s="65">
        <f t="shared" si="20"/>
        <v>1</v>
      </c>
      <c r="DJ53" s="34">
        <f>+Pol!L53</f>
        <v>78</v>
      </c>
      <c r="DK53" s="35">
        <f t="shared" si="121"/>
        <v>78</v>
      </c>
      <c r="DL53" s="65">
        <f t="shared" si="21"/>
        <v>5</v>
      </c>
      <c r="DM53" s="379">
        <f>+Rus!C53</f>
        <v>0</v>
      </c>
      <c r="DN53" s="365">
        <f t="shared" si="215"/>
        <v>0</v>
      </c>
      <c r="DO53" s="366">
        <f t="shared" si="23"/>
        <v>0</v>
      </c>
      <c r="DP53" s="34">
        <f>+Bel!S53</f>
        <v>0</v>
      </c>
      <c r="DQ53" s="35">
        <f>+Bel!T53</f>
        <v>0</v>
      </c>
      <c r="DR53" s="35">
        <f>+Bel!U53</f>
        <v>0</v>
      </c>
      <c r="DS53" s="35">
        <f>+Bel!V53</f>
        <v>0</v>
      </c>
      <c r="DT53" s="35">
        <f t="shared" si="216"/>
        <v>0</v>
      </c>
      <c r="DU53" s="65">
        <f t="shared" si="25"/>
        <v>0</v>
      </c>
      <c r="DV53" s="34">
        <f>+Ita!S53</f>
        <v>0</v>
      </c>
      <c r="DW53" s="35">
        <f>+Ita!T53</f>
        <v>0</v>
      </c>
      <c r="DX53" s="35">
        <f>+Ita!U53</f>
        <v>0</v>
      </c>
      <c r="DY53" s="35">
        <f>+Ita!V53</f>
        <v>0</v>
      </c>
      <c r="DZ53" s="35">
        <f t="shared" si="217"/>
        <v>0</v>
      </c>
      <c r="EA53" s="65">
        <f t="shared" si="27"/>
        <v>0</v>
      </c>
      <c r="EB53" s="34">
        <f>+Pol!O53</f>
        <v>0</v>
      </c>
      <c r="EC53" s="35">
        <f>+Pol!P53</f>
        <v>0</v>
      </c>
      <c r="ED53" s="35">
        <f>+Pol!Q53</f>
        <v>0</v>
      </c>
      <c r="EE53" s="35">
        <f>+Pol!R53</f>
        <v>0</v>
      </c>
      <c r="EF53" s="35">
        <f t="shared" si="218"/>
        <v>0</v>
      </c>
      <c r="EG53" s="65">
        <f t="shared" si="29"/>
        <v>0</v>
      </c>
      <c r="EH53" s="388">
        <f>+Rus!J53</f>
        <v>93.6</v>
      </c>
      <c r="EI53" s="389">
        <f>+Rus!K53</f>
        <v>93.6</v>
      </c>
      <c r="EJ53" s="35">
        <f>+Rus!L53</f>
        <v>0</v>
      </c>
      <c r="EK53" s="35">
        <f>+Rus!M53</f>
        <v>0</v>
      </c>
      <c r="EL53" s="35">
        <f t="shared" si="219"/>
        <v>187.2</v>
      </c>
      <c r="EM53" s="65">
        <f t="shared" si="30"/>
        <v>12</v>
      </c>
      <c r="EN53" s="34">
        <f>+Mex!AE53</f>
        <v>0</v>
      </c>
      <c r="EO53" s="35">
        <f>+Mex!AF53</f>
        <v>0</v>
      </c>
      <c r="EP53" s="35">
        <f>+Mex!AG53</f>
        <v>0</v>
      </c>
      <c r="EQ53" s="35">
        <f>+Mex!AH53</f>
        <v>0</v>
      </c>
      <c r="ER53" s="31">
        <f t="shared" si="123"/>
        <v>0</v>
      </c>
      <c r="ES53" s="43">
        <f t="shared" si="31"/>
        <v>0</v>
      </c>
      <c r="ET53" s="32">
        <f>+VIE!G53</f>
        <v>0</v>
      </c>
      <c r="EU53" s="33">
        <f>+VIE!H53</f>
        <v>0</v>
      </c>
      <c r="EV53" s="33">
        <f>+VIE!I53</f>
        <v>0</v>
      </c>
      <c r="EW53" s="33">
        <f>+VIE!J53</f>
        <v>0</v>
      </c>
      <c r="EX53" s="31">
        <f t="shared" si="220"/>
        <v>0</v>
      </c>
      <c r="EY53" s="43">
        <f t="shared" si="124"/>
        <v>0</v>
      </c>
      <c r="EZ53" s="34">
        <f>+Bel!Y53</f>
        <v>0</v>
      </c>
      <c r="FA53" s="35">
        <f>+Bel!Z53</f>
        <v>0</v>
      </c>
      <c r="FB53" s="35">
        <f t="shared" si="33"/>
        <v>0</v>
      </c>
      <c r="FC53" s="65">
        <f t="shared" si="34"/>
        <v>0</v>
      </c>
      <c r="FD53" s="52">
        <f>+Ita!Y53</f>
        <v>0</v>
      </c>
      <c r="FE53" s="53">
        <f>+Ita!Z53</f>
        <v>0</v>
      </c>
      <c r="FF53" s="35">
        <f t="shared" si="35"/>
        <v>0</v>
      </c>
      <c r="FG53" s="65">
        <f t="shared" si="36"/>
        <v>0</v>
      </c>
      <c r="FH53" s="385">
        <f>+Pol!U53</f>
        <v>0</v>
      </c>
      <c r="FI53" s="35">
        <f>+Pol!V53</f>
        <v>0</v>
      </c>
      <c r="FJ53" s="35">
        <f t="shared" si="37"/>
        <v>0</v>
      </c>
      <c r="FK53" s="65">
        <f t="shared" si="38"/>
        <v>0</v>
      </c>
      <c r="FL53" s="34">
        <f>+Rus!F53</f>
        <v>0</v>
      </c>
      <c r="FM53" s="35">
        <f>+Rus!G53</f>
        <v>0</v>
      </c>
      <c r="FN53" s="35">
        <f t="shared" si="39"/>
        <v>0</v>
      </c>
      <c r="FO53" s="65">
        <f t="shared" si="40"/>
        <v>0</v>
      </c>
      <c r="FP53" s="34">
        <f>+SIMS!O53</f>
        <v>0</v>
      </c>
      <c r="FQ53" s="35">
        <f>+SIMS!P53</f>
        <v>0</v>
      </c>
      <c r="FR53" s="35">
        <f t="shared" si="210"/>
        <v>0</v>
      </c>
      <c r="FS53" s="65">
        <f t="shared" si="125"/>
        <v>0</v>
      </c>
      <c r="FT53" s="34">
        <f>+Bel!AC53</f>
        <v>93.6</v>
      </c>
      <c r="FU53" s="35">
        <f>+Bel!AD53</f>
        <v>93.6</v>
      </c>
      <c r="FV53" s="35">
        <f>+Bel!AE53</f>
        <v>93.6</v>
      </c>
      <c r="FW53" s="35">
        <f>+Bel!AF53</f>
        <v>93.6</v>
      </c>
      <c r="FX53" s="35">
        <f t="shared" si="221"/>
        <v>374.4</v>
      </c>
      <c r="FY53" s="65">
        <f t="shared" si="176"/>
        <v>24</v>
      </c>
      <c r="FZ53" s="34">
        <f>+Ita!AC53</f>
        <v>0</v>
      </c>
      <c r="GA53" s="35">
        <f>+Ita!AD53</f>
        <v>0</v>
      </c>
      <c r="GB53" s="35">
        <f>+Ita!AE53</f>
        <v>0</v>
      </c>
      <c r="GC53" s="35">
        <f>+Ita!AF53</f>
        <v>0</v>
      </c>
      <c r="GD53" s="35">
        <f t="shared" si="222"/>
        <v>0</v>
      </c>
      <c r="GE53" s="65">
        <f t="shared" si="177"/>
        <v>0</v>
      </c>
      <c r="GF53" s="34">
        <f>+Pol!Y53</f>
        <v>62.4</v>
      </c>
      <c r="GG53" s="35">
        <f>+Pol!Z53</f>
        <v>62.4</v>
      </c>
      <c r="GH53" s="35">
        <f>+Pol!AA53</f>
        <v>62.4</v>
      </c>
      <c r="GI53" s="35">
        <f>+Pol!AB53</f>
        <v>62.4</v>
      </c>
      <c r="GJ53" s="35">
        <f t="shared" si="223"/>
        <v>249.6</v>
      </c>
      <c r="GK53" s="65">
        <f t="shared" si="178"/>
        <v>16</v>
      </c>
      <c r="GL53" s="34">
        <f>+SIMS!S53</f>
        <v>0</v>
      </c>
      <c r="GM53" s="35">
        <f>+SIMS!T53</f>
        <v>0</v>
      </c>
      <c r="GN53" s="35">
        <f>+SIMS!U53</f>
        <v>0</v>
      </c>
      <c r="GO53" s="35">
        <f>+SIMS!V53</f>
        <v>0</v>
      </c>
      <c r="GP53" s="35">
        <f t="shared" si="224"/>
        <v>0</v>
      </c>
      <c r="GQ53" s="65">
        <f t="shared" si="126"/>
        <v>0</v>
      </c>
      <c r="GR53" s="516">
        <f>+KSC!C53</f>
        <v>672</v>
      </c>
      <c r="GS53" s="518">
        <f>+KSC!D53</f>
        <v>624</v>
      </c>
      <c r="GT53" s="277">
        <f t="shared" si="49"/>
        <v>1296</v>
      </c>
      <c r="GU53" s="272">
        <f t="shared" si="127"/>
        <v>26</v>
      </c>
      <c r="GV53" s="34">
        <f>+Bel!AI53</f>
        <v>0</v>
      </c>
      <c r="GW53" s="35">
        <f t="shared" si="208"/>
        <v>0</v>
      </c>
      <c r="GX53" s="65">
        <f t="shared" si="200"/>
        <v>0</v>
      </c>
      <c r="GY53" s="34">
        <f>+Ita!AI53</f>
        <v>140.4</v>
      </c>
      <c r="GZ53" s="35">
        <f t="shared" si="179"/>
        <v>140.4</v>
      </c>
      <c r="HA53" s="65">
        <f t="shared" si="51"/>
        <v>9</v>
      </c>
      <c r="HB53" s="34">
        <f>+Ita!BF53</f>
        <v>0</v>
      </c>
      <c r="HC53" s="35">
        <f t="shared" si="180"/>
        <v>0</v>
      </c>
      <c r="HD53" s="65">
        <f t="shared" si="52"/>
        <v>0</v>
      </c>
      <c r="HE53" s="388">
        <f>+Pol!AE53</f>
        <v>156</v>
      </c>
      <c r="HF53" s="35">
        <f t="shared" si="211"/>
        <v>156</v>
      </c>
      <c r="HG53" s="65">
        <f t="shared" si="53"/>
        <v>10</v>
      </c>
      <c r="HH53" s="34">
        <f>+Mex!P53</f>
        <v>0</v>
      </c>
      <c r="HI53" s="35">
        <f t="shared" si="212"/>
        <v>0</v>
      </c>
      <c r="HJ53" s="65">
        <f t="shared" si="54"/>
        <v>0</v>
      </c>
      <c r="HK53" s="404">
        <f>+SIMS!K53</f>
        <v>0</v>
      </c>
      <c r="HL53" s="405">
        <f>+SIMS!L53</f>
        <v>0</v>
      </c>
      <c r="HM53" s="405">
        <f t="shared" si="166"/>
        <v>0</v>
      </c>
      <c r="HN53" s="406">
        <f t="shared" si="133"/>
        <v>0</v>
      </c>
      <c r="HO53" s="478">
        <f>+Bel!AL53</f>
        <v>0</v>
      </c>
      <c r="HP53" s="479">
        <f>+Bel!AM53</f>
        <v>0</v>
      </c>
      <c r="HQ53" s="476">
        <f t="shared" si="134"/>
        <v>0</v>
      </c>
      <c r="HR53" s="477">
        <f t="shared" si="55"/>
        <v>0</v>
      </c>
      <c r="HS53" s="478">
        <f>+Ita!AL53</f>
        <v>0</v>
      </c>
      <c r="HT53" s="479">
        <f>+Ita!AM53</f>
        <v>0</v>
      </c>
      <c r="HU53" s="476">
        <f t="shared" si="56"/>
        <v>0</v>
      </c>
      <c r="HV53" s="477">
        <f t="shared" si="57"/>
        <v>0</v>
      </c>
      <c r="HW53" s="34">
        <f>+Mex!S53</f>
        <v>0</v>
      </c>
      <c r="HX53" s="35">
        <f>+Mex!T53</f>
        <v>0</v>
      </c>
      <c r="HY53" s="31">
        <f t="shared" si="58"/>
        <v>0</v>
      </c>
      <c r="HZ53" s="43">
        <f t="shared" si="59"/>
        <v>0</v>
      </c>
      <c r="IA53" s="478">
        <f>+'Arg&amp;Braz'!C53</f>
        <v>0</v>
      </c>
      <c r="IB53" s="479">
        <f>+'Arg&amp;Braz'!D53</f>
        <v>0</v>
      </c>
      <c r="IC53" s="476">
        <f t="shared" si="60"/>
        <v>0</v>
      </c>
      <c r="ID53" s="477">
        <f t="shared" si="61"/>
        <v>0</v>
      </c>
      <c r="IE53" s="475">
        <f>+'Arg&amp;Braz'!Y53</f>
        <v>0</v>
      </c>
      <c r="IF53" s="476">
        <f>+'Arg&amp;Braz'!Z53</f>
        <v>0</v>
      </c>
      <c r="IG53" s="476">
        <f t="shared" si="62"/>
        <v>0</v>
      </c>
      <c r="IH53" s="477">
        <f t="shared" si="63"/>
        <v>0</v>
      </c>
      <c r="II53" s="478">
        <f>+Bel!AP53</f>
        <v>0</v>
      </c>
      <c r="IJ53" s="479">
        <f>+Bel!AQ53</f>
        <v>0</v>
      </c>
      <c r="IK53" s="476">
        <f t="shared" si="64"/>
        <v>0</v>
      </c>
      <c r="IL53" s="477">
        <f t="shared" si="65"/>
        <v>0</v>
      </c>
      <c r="IM53" s="478">
        <f>+Ita!AP53</f>
        <v>0</v>
      </c>
      <c r="IN53" s="479">
        <f>+Ita!AQ53</f>
        <v>0</v>
      </c>
      <c r="IO53" s="476">
        <f t="shared" si="66"/>
        <v>0</v>
      </c>
      <c r="IP53" s="477">
        <f t="shared" si="67"/>
        <v>0</v>
      </c>
      <c r="IQ53" s="32">
        <f>+Mex!W53</f>
        <v>0</v>
      </c>
      <c r="IR53" s="33">
        <f>+Mex!X53</f>
        <v>0</v>
      </c>
      <c r="IS53" s="31">
        <f t="shared" si="68"/>
        <v>0</v>
      </c>
      <c r="IT53" s="43">
        <f t="shared" si="69"/>
        <v>0</v>
      </c>
      <c r="IU53" s="478">
        <f>+'Arg&amp;Braz'!G53</f>
        <v>0</v>
      </c>
      <c r="IV53" s="479">
        <f>+'Arg&amp;Braz'!H53</f>
        <v>0</v>
      </c>
      <c r="IW53" s="476">
        <f t="shared" si="70"/>
        <v>0</v>
      </c>
      <c r="IX53" s="477">
        <f t="shared" si="71"/>
        <v>0</v>
      </c>
      <c r="IY53" s="475">
        <f>+'Arg&amp;Braz'!AC53</f>
        <v>0</v>
      </c>
      <c r="IZ53" s="476">
        <f>+'Arg&amp;Braz'!AD53</f>
        <v>0</v>
      </c>
      <c r="JA53" s="476">
        <f t="shared" si="72"/>
        <v>0</v>
      </c>
      <c r="JB53" s="477">
        <f t="shared" si="163"/>
        <v>0</v>
      </c>
      <c r="JC53" s="478">
        <f>+Bel!AT53</f>
        <v>0</v>
      </c>
      <c r="JD53" s="479">
        <f>+Bel!AU53</f>
        <v>0</v>
      </c>
      <c r="JE53" s="476">
        <f t="shared" si="73"/>
        <v>0</v>
      </c>
      <c r="JF53" s="477">
        <f t="shared" si="74"/>
        <v>0</v>
      </c>
      <c r="JG53" s="478">
        <f>+Ita!AT53</f>
        <v>0</v>
      </c>
      <c r="JH53" s="479">
        <f>+Ita!AU53</f>
        <v>0</v>
      </c>
      <c r="JI53" s="476">
        <f t="shared" si="75"/>
        <v>0</v>
      </c>
      <c r="JJ53" s="477">
        <f t="shared" si="76"/>
        <v>0</v>
      </c>
      <c r="JK53" s="34">
        <f>+Mex!AA53</f>
        <v>0</v>
      </c>
      <c r="JL53" s="33">
        <f>+Mex!AB53</f>
        <v>0</v>
      </c>
      <c r="JM53" s="31">
        <f t="shared" si="77"/>
        <v>0</v>
      </c>
      <c r="JN53" s="43">
        <f t="shared" si="78"/>
        <v>0</v>
      </c>
      <c r="JO53" s="478">
        <f>+'Arg&amp;Braz'!K53</f>
        <v>0</v>
      </c>
      <c r="JP53" s="479">
        <f>+'Arg&amp;Braz'!L53</f>
        <v>0</v>
      </c>
      <c r="JQ53" s="476">
        <f t="shared" si="79"/>
        <v>0</v>
      </c>
      <c r="JR53" s="477">
        <f t="shared" si="80"/>
        <v>0</v>
      </c>
      <c r="JS53" s="475">
        <f>+'Arg&amp;Braz'!AG53</f>
        <v>0</v>
      </c>
      <c r="JT53" s="476">
        <f>+'Arg&amp;Braz'!AH53</f>
        <v>0</v>
      </c>
      <c r="JU53" s="476">
        <f t="shared" si="81"/>
        <v>0</v>
      </c>
      <c r="JV53" s="477">
        <f t="shared" si="164"/>
        <v>0</v>
      </c>
      <c r="JW53" s="516">
        <f>+KSC!K53</f>
        <v>234</v>
      </c>
      <c r="JX53" s="518">
        <f>+KSC!L53</f>
        <v>210</v>
      </c>
      <c r="JY53" s="277">
        <f t="shared" si="82"/>
        <v>444</v>
      </c>
      <c r="JZ53" s="272">
        <f t="shared" si="135"/>
        <v>16</v>
      </c>
      <c r="KA53" s="34">
        <f>+Rus!P53</f>
        <v>0</v>
      </c>
      <c r="KB53" s="315">
        <f>+Rus!Q53</f>
        <v>0</v>
      </c>
      <c r="KC53" s="35">
        <f>+Rus!R53</f>
        <v>0</v>
      </c>
      <c r="KD53" s="35">
        <f t="shared" si="83"/>
        <v>0</v>
      </c>
      <c r="KE53" s="65">
        <f t="shared" si="84"/>
        <v>0</v>
      </c>
      <c r="KF53" s="34">
        <f>+Bel!AX53</f>
        <v>0</v>
      </c>
      <c r="KG53" s="35">
        <f t="shared" si="227"/>
        <v>0</v>
      </c>
      <c r="KH53" s="65">
        <f t="shared" si="201"/>
        <v>0</v>
      </c>
      <c r="KI53" s="34">
        <f>+Ita!BI53</f>
        <v>0</v>
      </c>
      <c r="KJ53" s="35">
        <f t="shared" si="228"/>
        <v>0</v>
      </c>
      <c r="KK53" s="65">
        <f t="shared" si="202"/>
        <v>0</v>
      </c>
      <c r="KL53" s="34">
        <f>+Pol!AH53</f>
        <v>0</v>
      </c>
      <c r="KM53" s="35">
        <f t="shared" si="229"/>
        <v>0</v>
      </c>
      <c r="KN53" s="65">
        <f t="shared" si="203"/>
        <v>0</v>
      </c>
      <c r="KO53" s="34">
        <f>+Mex!AK53</f>
        <v>0</v>
      </c>
      <c r="KP53" s="35">
        <f t="shared" si="230"/>
        <v>0</v>
      </c>
      <c r="KQ53" s="65">
        <f t="shared" si="204"/>
        <v>0</v>
      </c>
      <c r="KR53" s="34">
        <f>+'Arg&amp;Braz'!AK53</f>
        <v>0</v>
      </c>
      <c r="KS53" s="35">
        <f t="shared" si="231"/>
        <v>0</v>
      </c>
      <c r="KT53" s="65">
        <f t="shared" si="205"/>
        <v>0</v>
      </c>
      <c r="KU53" s="34">
        <f>+Ita!BL53</f>
        <v>0</v>
      </c>
      <c r="KV53" s="315">
        <f>+Ita!BM53</f>
        <v>0</v>
      </c>
      <c r="KW53" s="35">
        <f>+Ita!BN53</f>
        <v>0</v>
      </c>
      <c r="KX53" s="35">
        <f t="shared" si="191"/>
        <v>0</v>
      </c>
      <c r="KY53" s="65">
        <f t="shared" si="142"/>
        <v>0</v>
      </c>
      <c r="KZ53" s="34">
        <f>+Mex!AN53</f>
        <v>0</v>
      </c>
      <c r="LA53" s="315">
        <f>+Mex!AO53</f>
        <v>0</v>
      </c>
      <c r="LB53" s="35">
        <f>+Mex!AP53</f>
        <v>0</v>
      </c>
      <c r="LC53" s="35">
        <f t="shared" si="192"/>
        <v>0</v>
      </c>
      <c r="LD53" s="65">
        <f t="shared" si="144"/>
        <v>0</v>
      </c>
      <c r="LE53" s="34">
        <f>+'Arg&amp;Braz'!O53</f>
        <v>0</v>
      </c>
      <c r="LF53" s="315">
        <f>+'Arg&amp;Braz'!P53</f>
        <v>0</v>
      </c>
      <c r="LG53" s="35">
        <f>+'Arg&amp;Braz'!Q53</f>
        <v>0</v>
      </c>
      <c r="LH53" s="35">
        <f t="shared" si="193"/>
        <v>0</v>
      </c>
      <c r="LI53" s="65">
        <f t="shared" si="146"/>
        <v>0</v>
      </c>
      <c r="LJ53" s="34">
        <f>+'Arg&amp;Braz'!AN53</f>
        <v>0</v>
      </c>
      <c r="LK53" s="315">
        <f>+'Arg&amp;Braz'!AO53</f>
        <v>0</v>
      </c>
      <c r="LL53" s="35">
        <f>+'Arg&amp;Braz'!AP53</f>
        <v>0</v>
      </c>
      <c r="LM53" s="35">
        <f t="shared" si="147"/>
        <v>0</v>
      </c>
      <c r="LN53" s="65">
        <f t="shared" si="148"/>
        <v>0</v>
      </c>
      <c r="LO53" s="34">
        <f>+Bel!BA53</f>
        <v>0</v>
      </c>
      <c r="LP53" s="315">
        <f>+Bel!BB53</f>
        <v>0</v>
      </c>
      <c r="LQ53" s="35">
        <f>+Bel!BC53</f>
        <v>0</v>
      </c>
      <c r="LR53" s="35">
        <f t="shared" si="149"/>
        <v>0</v>
      </c>
      <c r="LS53" s="65">
        <f t="shared" si="190"/>
        <v>0</v>
      </c>
      <c r="LT53" s="34">
        <f>+Ita!BQ53</f>
        <v>0</v>
      </c>
      <c r="LU53" s="315">
        <f>+Ita!BR53</f>
        <v>0</v>
      </c>
      <c r="LV53" s="35">
        <f>+Ita!BS53</f>
        <v>0</v>
      </c>
      <c r="LW53" s="35">
        <f t="shared" si="194"/>
        <v>0</v>
      </c>
      <c r="LX53" s="65">
        <f t="shared" si="152"/>
        <v>0</v>
      </c>
      <c r="LY53" s="34">
        <f>+Ita!BV53</f>
        <v>0</v>
      </c>
      <c r="LZ53" s="315">
        <f>+Ita!BW53</f>
        <v>0</v>
      </c>
      <c r="MA53" s="35">
        <f>+Ita!BX53</f>
        <v>0</v>
      </c>
      <c r="MB53" s="35">
        <f t="shared" si="195"/>
        <v>0</v>
      </c>
      <c r="MC53" s="65">
        <f t="shared" si="154"/>
        <v>0</v>
      </c>
      <c r="MD53" s="34">
        <f>+Pol!AK53</f>
        <v>0</v>
      </c>
      <c r="ME53" s="315">
        <f>+Pol!AL53</f>
        <v>0</v>
      </c>
      <c r="MF53" s="35">
        <f>+Pol!AM53</f>
        <v>0</v>
      </c>
      <c r="MG53" s="35">
        <f t="shared" si="196"/>
        <v>0</v>
      </c>
      <c r="MH53" s="65">
        <f t="shared" si="156"/>
        <v>0</v>
      </c>
      <c r="MI53" s="34">
        <f>+Rus!U53</f>
        <v>0</v>
      </c>
      <c r="MJ53" s="315">
        <f>+Rus!V53</f>
        <v>0</v>
      </c>
      <c r="MK53" s="35">
        <f>+Rus!W53</f>
        <v>0</v>
      </c>
      <c r="ML53" s="35">
        <f t="shared" si="90"/>
        <v>0</v>
      </c>
      <c r="MM53" s="65">
        <f t="shared" si="91"/>
        <v>0</v>
      </c>
      <c r="MN53" s="34">
        <f>+Mex!AS53</f>
        <v>0</v>
      </c>
      <c r="MO53" s="315">
        <f>+Mex!AT53</f>
        <v>0</v>
      </c>
      <c r="MP53" s="35">
        <f>+Mex!AU53</f>
        <v>0</v>
      </c>
      <c r="MQ53" s="35">
        <f t="shared" si="197"/>
        <v>0</v>
      </c>
      <c r="MR53" s="65">
        <f t="shared" si="158"/>
        <v>0</v>
      </c>
      <c r="MS53" s="34">
        <f>+'Arg&amp;Braz'!T53</f>
        <v>0</v>
      </c>
      <c r="MT53" s="315">
        <f>+'Arg&amp;Braz'!U53</f>
        <v>0</v>
      </c>
      <c r="MU53" s="35">
        <f>+'Arg&amp;Braz'!V53</f>
        <v>0</v>
      </c>
      <c r="MV53" s="35">
        <f t="shared" si="159"/>
        <v>0</v>
      </c>
      <c r="MW53" s="65">
        <f t="shared" si="160"/>
        <v>0</v>
      </c>
      <c r="MX53" s="34">
        <f>Bel!BF53</f>
        <v>0</v>
      </c>
      <c r="MY53" s="35">
        <f t="shared" si="161"/>
        <v>0</v>
      </c>
      <c r="MZ53" s="65">
        <f t="shared" si="92"/>
        <v>0</v>
      </c>
      <c r="NA53" s="34">
        <f>Ita!CA53</f>
        <v>0</v>
      </c>
      <c r="NB53" s="35">
        <f t="shared" si="198"/>
        <v>0</v>
      </c>
      <c r="NC53" s="65">
        <f t="shared" si="206"/>
        <v>0</v>
      </c>
    </row>
    <row r="54" spans="1:367" s="28" customFormat="1" ht="21" customHeight="1">
      <c r="A54" s="27" t="s">
        <v>157</v>
      </c>
      <c r="B54" s="67"/>
      <c r="C54" s="68">
        <f t="shared" si="94"/>
        <v>1029.5999999999999</v>
      </c>
      <c r="D54" s="68"/>
      <c r="E54" s="68"/>
      <c r="F54" s="68"/>
      <c r="G54" s="69">
        <f t="shared" si="225"/>
        <v>1029.5999999999999</v>
      </c>
      <c r="H54" s="70">
        <f>+Bel!A54</f>
        <v>44</v>
      </c>
      <c r="I54" s="71">
        <f>+Ita!A54</f>
        <v>0</v>
      </c>
      <c r="J54" s="71">
        <f>+Pol!A54</f>
        <v>88</v>
      </c>
      <c r="K54" s="71">
        <f>+Rus!A54</f>
        <v>24</v>
      </c>
      <c r="L54" s="71">
        <f>+'Arg&amp;Braz'!A54</f>
        <v>0</v>
      </c>
      <c r="M54" s="71">
        <f>+Mex!A54</f>
        <v>52</v>
      </c>
      <c r="N54" s="71">
        <f>+VIE!A54</f>
        <v>0</v>
      </c>
      <c r="O54" s="71">
        <f>+SIMS!A54</f>
        <v>42</v>
      </c>
      <c r="P54" s="71"/>
      <c r="Q54" s="72">
        <f>+KSC!A54</f>
        <v>13</v>
      </c>
      <c r="R54" s="146">
        <f t="shared" si="96"/>
        <v>1216.8000000000002</v>
      </c>
      <c r="S54" s="147">
        <f t="shared" si="97"/>
        <v>2028</v>
      </c>
      <c r="T54" s="148">
        <f t="shared" si="213"/>
        <v>0</v>
      </c>
      <c r="U54" s="148"/>
      <c r="V54" s="27" t="s">
        <v>157</v>
      </c>
      <c r="W54" s="386">
        <f>+Bel!C54</f>
        <v>15.6</v>
      </c>
      <c r="X54" s="387">
        <f>+Bel!D54</f>
        <v>15.6</v>
      </c>
      <c r="Y54" s="35">
        <f t="shared" si="226"/>
        <v>31.2</v>
      </c>
      <c r="Z54" s="65">
        <f t="shared" si="99"/>
        <v>2</v>
      </c>
      <c r="AA54" s="34">
        <f>+Ita!C54</f>
        <v>0</v>
      </c>
      <c r="AB54" s="35">
        <f>+Ita!D54</f>
        <v>0</v>
      </c>
      <c r="AC54" s="35">
        <f t="shared" si="100"/>
        <v>0</v>
      </c>
      <c r="AD54" s="65">
        <f t="shared" si="101"/>
        <v>0</v>
      </c>
      <c r="AE54" s="386">
        <f>+Pol!C54</f>
        <v>499.2</v>
      </c>
      <c r="AF54" s="387">
        <f>+Pol!D54</f>
        <v>499.2</v>
      </c>
      <c r="AG54" s="35">
        <f t="shared" si="102"/>
        <v>998.4</v>
      </c>
      <c r="AH54" s="65">
        <f t="shared" si="103"/>
        <v>64</v>
      </c>
      <c r="AI54" s="54">
        <f>+Mex!C54</f>
        <v>0</v>
      </c>
      <c r="AJ54" s="55">
        <f>+Mex!D54</f>
        <v>0</v>
      </c>
      <c r="AK54" s="35">
        <f t="shared" si="1"/>
        <v>0</v>
      </c>
      <c r="AL54" s="65">
        <f t="shared" si="2"/>
        <v>0</v>
      </c>
      <c r="AM54" s="273">
        <f>+SIMS!C54</f>
        <v>0</v>
      </c>
      <c r="AN54" s="282">
        <f>+SIMS!D54</f>
        <v>0</v>
      </c>
      <c r="AO54" s="277">
        <f t="shared" si="3"/>
        <v>0</v>
      </c>
      <c r="AP54" s="272">
        <f t="shared" si="104"/>
        <v>0</v>
      </c>
      <c r="AQ54" s="273">
        <f>+KSC!G54</f>
        <v>0</v>
      </c>
      <c r="AR54" s="282">
        <f>+KSC!H54</f>
        <v>0</v>
      </c>
      <c r="AS54" s="277">
        <f t="shared" si="4"/>
        <v>0</v>
      </c>
      <c r="AT54" s="272">
        <f t="shared" si="105"/>
        <v>0</v>
      </c>
      <c r="AU54" s="273">
        <f>+SIMS!G54</f>
        <v>0</v>
      </c>
      <c r="AV54" s="282">
        <f>+SIMS!H54</f>
        <v>0</v>
      </c>
      <c r="AW54" s="277">
        <f t="shared" si="165"/>
        <v>0</v>
      </c>
      <c r="AX54" s="272">
        <f t="shared" si="106"/>
        <v>0</v>
      </c>
      <c r="AY54" s="34">
        <f>+Bel!G54</f>
        <v>0</v>
      </c>
      <c r="AZ54" s="315">
        <f>+Bel!H54</f>
        <v>0</v>
      </c>
      <c r="BA54" s="35">
        <f>+Bel!I54</f>
        <v>0</v>
      </c>
      <c r="BB54" s="35">
        <f t="shared" si="107"/>
        <v>0</v>
      </c>
      <c r="BC54" s="65">
        <f t="shared" si="108"/>
        <v>0</v>
      </c>
      <c r="BD54" s="34">
        <f>+Ita!G54</f>
        <v>0</v>
      </c>
      <c r="BE54" s="315">
        <f>+Ita!H54</f>
        <v>0</v>
      </c>
      <c r="BF54" s="35">
        <f>+Ita!I54</f>
        <v>0</v>
      </c>
      <c r="BG54" s="35">
        <f t="shared" si="5"/>
        <v>0</v>
      </c>
      <c r="BH54" s="65">
        <f t="shared" si="109"/>
        <v>0</v>
      </c>
      <c r="BI54" s="34">
        <f>+Ita!AX54</f>
        <v>0</v>
      </c>
      <c r="BJ54" s="315">
        <f>+Ita!AY54</f>
        <v>0</v>
      </c>
      <c r="BK54" s="35">
        <f>+Ita!AZ54</f>
        <v>0</v>
      </c>
      <c r="BL54" s="35">
        <f t="shared" si="6"/>
        <v>0</v>
      </c>
      <c r="BM54" s="65">
        <f t="shared" si="110"/>
        <v>0</v>
      </c>
      <c r="BN54" s="34">
        <f>+Pol!G54</f>
        <v>0</v>
      </c>
      <c r="BO54" s="315">
        <f>+Pol!H54</f>
        <v>0</v>
      </c>
      <c r="BP54" s="35">
        <f>+Pol!I54</f>
        <v>0</v>
      </c>
      <c r="BQ54" s="35">
        <f t="shared" si="7"/>
        <v>0</v>
      </c>
      <c r="BR54" s="65">
        <f t="shared" si="111"/>
        <v>0</v>
      </c>
      <c r="BS54" s="34">
        <f>+Mex!G54</f>
        <v>156</v>
      </c>
      <c r="BT54" s="315">
        <f>+Mex!H54</f>
        <v>156</v>
      </c>
      <c r="BU54" s="35">
        <f>+Mex!I54</f>
        <v>156</v>
      </c>
      <c r="BV54" s="35">
        <f t="shared" si="112"/>
        <v>468</v>
      </c>
      <c r="BW54" s="65">
        <f t="shared" si="113"/>
        <v>30</v>
      </c>
      <c r="BX54" s="34">
        <f>+VIE!C54</f>
        <v>0</v>
      </c>
      <c r="BY54" s="315">
        <f>+VIE!D54</f>
        <v>0</v>
      </c>
      <c r="BZ54" s="35">
        <f t="shared" si="214"/>
        <v>0</v>
      </c>
      <c r="CA54" s="65">
        <f t="shared" si="114"/>
        <v>0</v>
      </c>
      <c r="CB54" s="34">
        <f>+SIMS!AC54</f>
        <v>0</v>
      </c>
      <c r="CC54" s="315">
        <f>+SIMS!AD54</f>
        <v>0</v>
      </c>
      <c r="CD54" s="35">
        <f>+SIMS!AE54</f>
        <v>0</v>
      </c>
      <c r="CE54" s="35">
        <f t="shared" si="9"/>
        <v>0</v>
      </c>
      <c r="CF54" s="65">
        <f t="shared" si="115"/>
        <v>0</v>
      </c>
      <c r="CG54" s="34">
        <f>+Bel!L54</f>
        <v>0</v>
      </c>
      <c r="CH54" s="35">
        <f>+Bel!M54</f>
        <v>0</v>
      </c>
      <c r="CI54" s="35">
        <f t="shared" si="10"/>
        <v>0</v>
      </c>
      <c r="CJ54" s="65">
        <f t="shared" si="209"/>
        <v>0</v>
      </c>
      <c r="CK54" s="34">
        <f>+Ita!L54</f>
        <v>0</v>
      </c>
      <c r="CL54" s="35">
        <f>+Ita!M54</f>
        <v>0</v>
      </c>
      <c r="CM54" s="35">
        <f t="shared" si="207"/>
        <v>0</v>
      </c>
      <c r="CN54" s="65">
        <f t="shared" si="13"/>
        <v>0</v>
      </c>
      <c r="CO54" s="32">
        <f>+Mex!L54</f>
        <v>0</v>
      </c>
      <c r="CP54" s="33">
        <f>+Mex!M54</f>
        <v>0</v>
      </c>
      <c r="CQ54" s="35">
        <f>SUM(CO54:CP54)</f>
        <v>0</v>
      </c>
      <c r="CR54" s="65">
        <f t="shared" si="15"/>
        <v>0</v>
      </c>
      <c r="CS54" s="34">
        <f>+SIMS!Y54</f>
        <v>0</v>
      </c>
      <c r="CT54" s="35">
        <f>+SIMS!Z54</f>
        <v>0</v>
      </c>
      <c r="CU54" s="35">
        <f>SUM(CS54:CT54)</f>
        <v>0</v>
      </c>
      <c r="CV54" s="65">
        <f t="shared" si="116"/>
        <v>0</v>
      </c>
      <c r="CW54" s="34">
        <f>+VIE!M54</f>
        <v>0</v>
      </c>
      <c r="CX54" s="35">
        <f>+VIE!N54</f>
        <v>0</v>
      </c>
      <c r="CY54" s="35">
        <f>SUM(CW54:CX54)</f>
        <v>0</v>
      </c>
      <c r="CZ54" s="43">
        <f t="shared" si="117"/>
        <v>0</v>
      </c>
      <c r="DA54" s="34">
        <f>+Ita!BC54</f>
        <v>0</v>
      </c>
      <c r="DB54" s="35">
        <f t="shared" si="118"/>
        <v>0</v>
      </c>
      <c r="DC54" s="65">
        <f t="shared" si="18"/>
        <v>0</v>
      </c>
      <c r="DD54" s="388">
        <f>+Bel!P54</f>
        <v>78</v>
      </c>
      <c r="DE54" s="35">
        <f t="shared" si="119"/>
        <v>78</v>
      </c>
      <c r="DF54" s="65">
        <f t="shared" si="19"/>
        <v>5</v>
      </c>
      <c r="DG54" s="34">
        <f>+Ita!P54</f>
        <v>0</v>
      </c>
      <c r="DH54" s="35">
        <f t="shared" si="120"/>
        <v>0</v>
      </c>
      <c r="DI54" s="65">
        <f t="shared" si="20"/>
        <v>0</v>
      </c>
      <c r="DJ54" s="34">
        <f>+Pol!L54</f>
        <v>0</v>
      </c>
      <c r="DK54" s="35">
        <f t="shared" si="121"/>
        <v>0</v>
      </c>
      <c r="DL54" s="65">
        <f t="shared" si="21"/>
        <v>0</v>
      </c>
      <c r="DM54" s="379">
        <f>+Rus!C54</f>
        <v>0</v>
      </c>
      <c r="DN54" s="365">
        <f t="shared" si="215"/>
        <v>0</v>
      </c>
      <c r="DO54" s="366">
        <f t="shared" si="23"/>
        <v>0</v>
      </c>
      <c r="DP54" s="34">
        <f>+Bel!S54</f>
        <v>0</v>
      </c>
      <c r="DQ54" s="35">
        <f>+Bel!T54</f>
        <v>0</v>
      </c>
      <c r="DR54" s="389">
        <f>+Bel!U54</f>
        <v>31.2</v>
      </c>
      <c r="DS54" s="389">
        <f>+Bel!V54</f>
        <v>31.2</v>
      </c>
      <c r="DT54" s="35">
        <f t="shared" si="216"/>
        <v>62.4</v>
      </c>
      <c r="DU54" s="65">
        <f t="shared" si="25"/>
        <v>4</v>
      </c>
      <c r="DV54" s="34">
        <f>+Ita!S54</f>
        <v>0</v>
      </c>
      <c r="DW54" s="35">
        <f>+Ita!T54</f>
        <v>0</v>
      </c>
      <c r="DX54" s="35">
        <f>+Ita!U54</f>
        <v>0</v>
      </c>
      <c r="DY54" s="35">
        <f>+Ita!V54</f>
        <v>0</v>
      </c>
      <c r="DZ54" s="35">
        <f t="shared" si="217"/>
        <v>0</v>
      </c>
      <c r="EA54" s="65">
        <f t="shared" si="27"/>
        <v>0</v>
      </c>
      <c r="EB54" s="34">
        <f>+Pol!O54</f>
        <v>0</v>
      </c>
      <c r="EC54" s="35">
        <f>+Pol!P54</f>
        <v>0</v>
      </c>
      <c r="ED54" s="35">
        <f>+Pol!Q54</f>
        <v>0</v>
      </c>
      <c r="EE54" s="35">
        <f>+Pol!R54</f>
        <v>0</v>
      </c>
      <c r="EF54" s="35">
        <f t="shared" si="218"/>
        <v>0</v>
      </c>
      <c r="EG54" s="65">
        <f t="shared" si="29"/>
        <v>0</v>
      </c>
      <c r="EH54" s="388">
        <f>+Rus!J54</f>
        <v>187.2</v>
      </c>
      <c r="EI54" s="389">
        <f>+Rus!K54</f>
        <v>187.2</v>
      </c>
      <c r="EJ54" s="35">
        <f>+Rus!L54</f>
        <v>0</v>
      </c>
      <c r="EK54" s="35">
        <f>+Rus!M54</f>
        <v>0</v>
      </c>
      <c r="EL54" s="35">
        <f t="shared" si="219"/>
        <v>374.4</v>
      </c>
      <c r="EM54" s="65">
        <f t="shared" si="30"/>
        <v>24</v>
      </c>
      <c r="EN54" s="34">
        <f>+Mex!AE54</f>
        <v>0</v>
      </c>
      <c r="EO54" s="35">
        <f>+Mex!AF54</f>
        <v>0</v>
      </c>
      <c r="EP54" s="35">
        <f>+Mex!AG54</f>
        <v>93.6</v>
      </c>
      <c r="EQ54" s="35">
        <f>+Mex!AH54</f>
        <v>93.6</v>
      </c>
      <c r="ER54" s="31">
        <f t="shared" si="123"/>
        <v>187.2</v>
      </c>
      <c r="ES54" s="43">
        <f t="shared" si="31"/>
        <v>12</v>
      </c>
      <c r="ET54" s="32">
        <f>+VIE!G54</f>
        <v>0</v>
      </c>
      <c r="EU54" s="33">
        <f>+VIE!H54</f>
        <v>0</v>
      </c>
      <c r="EV54" s="33">
        <f>+VIE!I54</f>
        <v>0</v>
      </c>
      <c r="EW54" s="33">
        <f>+VIE!J54</f>
        <v>0</v>
      </c>
      <c r="EX54" s="31">
        <f t="shared" si="220"/>
        <v>0</v>
      </c>
      <c r="EY54" s="43">
        <f t="shared" si="124"/>
        <v>0</v>
      </c>
      <c r="EZ54" s="427">
        <f>+Bel!Y54</f>
        <v>62.4</v>
      </c>
      <c r="FA54" s="389">
        <f>+Bel!Z54</f>
        <v>62.4</v>
      </c>
      <c r="FB54" s="35">
        <f t="shared" si="33"/>
        <v>124.8</v>
      </c>
      <c r="FC54" s="65">
        <f t="shared" si="34"/>
        <v>8</v>
      </c>
      <c r="FD54" s="52">
        <f>+Ita!Y54</f>
        <v>0</v>
      </c>
      <c r="FE54" s="53">
        <f>+Ita!Z54</f>
        <v>0</v>
      </c>
      <c r="FF54" s="35">
        <f t="shared" si="35"/>
        <v>0</v>
      </c>
      <c r="FG54" s="65">
        <f t="shared" si="36"/>
        <v>0</v>
      </c>
      <c r="FH54" s="34">
        <f>+Pol!U54</f>
        <v>0</v>
      </c>
      <c r="FI54" s="35">
        <f>+Pol!V54</f>
        <v>0</v>
      </c>
      <c r="FJ54" s="35">
        <f t="shared" si="37"/>
        <v>0</v>
      </c>
      <c r="FK54" s="65">
        <f t="shared" si="38"/>
        <v>0</v>
      </c>
      <c r="FL54" s="52">
        <f>+Rus!F54</f>
        <v>0</v>
      </c>
      <c r="FM54" s="53">
        <f>+Rus!G54</f>
        <v>0</v>
      </c>
      <c r="FN54" s="35">
        <f t="shared" si="39"/>
        <v>0</v>
      </c>
      <c r="FO54" s="65">
        <f t="shared" si="40"/>
        <v>0</v>
      </c>
      <c r="FP54" s="34">
        <f>+SIMS!O54</f>
        <v>108</v>
      </c>
      <c r="FQ54" s="35">
        <f>+SIMS!P54</f>
        <v>86</v>
      </c>
      <c r="FR54" s="35">
        <f t="shared" si="210"/>
        <v>194</v>
      </c>
      <c r="FS54" s="65">
        <f t="shared" si="125"/>
        <v>4</v>
      </c>
      <c r="FT54" s="388">
        <f>+Bel!AC54</f>
        <v>78</v>
      </c>
      <c r="FU54" s="389">
        <f>+Bel!AD54</f>
        <v>78</v>
      </c>
      <c r="FV54" s="389">
        <f>+Bel!AE54</f>
        <v>78</v>
      </c>
      <c r="FW54" s="389">
        <f>+Bel!AF54</f>
        <v>78</v>
      </c>
      <c r="FX54" s="35">
        <f t="shared" si="221"/>
        <v>312</v>
      </c>
      <c r="FY54" s="65">
        <f t="shared" si="176"/>
        <v>20</v>
      </c>
      <c r="FZ54" s="34">
        <f>+Ita!AC54</f>
        <v>0</v>
      </c>
      <c r="GA54" s="35">
        <f>+Ita!AD54</f>
        <v>0</v>
      </c>
      <c r="GB54" s="35">
        <f>+Ita!AE54</f>
        <v>0</v>
      </c>
      <c r="GC54" s="35">
        <f>+Ita!AF54</f>
        <v>0</v>
      </c>
      <c r="GD54" s="35">
        <f t="shared" si="222"/>
        <v>0</v>
      </c>
      <c r="GE54" s="65">
        <f t="shared" si="177"/>
        <v>0</v>
      </c>
      <c r="GF54" s="34">
        <f>+Pol!Y54</f>
        <v>0</v>
      </c>
      <c r="GG54" s="35">
        <f>+Pol!Z54</f>
        <v>0</v>
      </c>
      <c r="GH54" s="35">
        <f>+Pol!AA54</f>
        <v>0</v>
      </c>
      <c r="GI54" s="35">
        <f>+Pol!AB54</f>
        <v>0</v>
      </c>
      <c r="GJ54" s="35">
        <f t="shared" si="223"/>
        <v>0</v>
      </c>
      <c r="GK54" s="65">
        <f t="shared" si="178"/>
        <v>0</v>
      </c>
      <c r="GL54" s="34">
        <f>+SIMS!S54</f>
        <v>200</v>
      </c>
      <c r="GM54" s="35">
        <f>+SIMS!T54</f>
        <v>180</v>
      </c>
      <c r="GN54" s="35">
        <f>+SIMS!U54</f>
        <v>200</v>
      </c>
      <c r="GO54" s="35">
        <f>+SIMS!V54</f>
        <v>180</v>
      </c>
      <c r="GP54" s="35">
        <f t="shared" si="224"/>
        <v>760</v>
      </c>
      <c r="GQ54" s="65">
        <f t="shared" si="126"/>
        <v>20</v>
      </c>
      <c r="GR54" s="516">
        <f>+KSC!C54</f>
        <v>336</v>
      </c>
      <c r="GS54" s="518">
        <f>+KSC!D54</f>
        <v>312</v>
      </c>
      <c r="GT54" s="277">
        <f t="shared" si="49"/>
        <v>648</v>
      </c>
      <c r="GU54" s="272">
        <f t="shared" si="127"/>
        <v>13</v>
      </c>
      <c r="GV54" s="388">
        <f>+Bel!AI54</f>
        <v>78</v>
      </c>
      <c r="GW54" s="35">
        <f t="shared" si="208"/>
        <v>78</v>
      </c>
      <c r="GX54" s="65">
        <f t="shared" si="200"/>
        <v>5</v>
      </c>
      <c r="GY54" s="34">
        <f>+Ita!AI54</f>
        <v>0</v>
      </c>
      <c r="GZ54" s="35">
        <f t="shared" si="179"/>
        <v>0</v>
      </c>
      <c r="HA54" s="65">
        <f t="shared" si="51"/>
        <v>0</v>
      </c>
      <c r="HB54" s="34">
        <f>+Ita!BF54</f>
        <v>0</v>
      </c>
      <c r="HC54" s="35">
        <f t="shared" si="180"/>
        <v>0</v>
      </c>
      <c r="HD54" s="65">
        <f t="shared" si="52"/>
        <v>0</v>
      </c>
      <c r="HE54" s="388">
        <f>+Pol!AE54</f>
        <v>374.4</v>
      </c>
      <c r="HF54" s="35">
        <f t="shared" ref="HF54:HF81" si="232">SUM(HE54:HE54)</f>
        <v>374.4</v>
      </c>
      <c r="HG54" s="65">
        <f t="shared" si="53"/>
        <v>24</v>
      </c>
      <c r="HH54" s="34">
        <f>+Mex!P54</f>
        <v>78</v>
      </c>
      <c r="HI54" s="35">
        <f t="shared" ref="HI54:HI81" si="233">SUM(HH54:HH54)</f>
        <v>78</v>
      </c>
      <c r="HJ54" s="65">
        <f t="shared" si="54"/>
        <v>5</v>
      </c>
      <c r="HK54" s="404">
        <f>+SIMS!K54</f>
        <v>203</v>
      </c>
      <c r="HL54" s="405">
        <f>+SIMS!L54</f>
        <v>418</v>
      </c>
      <c r="HM54" s="405">
        <f t="shared" si="166"/>
        <v>621</v>
      </c>
      <c r="HN54" s="406">
        <f t="shared" si="133"/>
        <v>18</v>
      </c>
      <c r="HO54" s="475">
        <f>+Bel!AL54</f>
        <v>0</v>
      </c>
      <c r="HP54" s="476">
        <f>+Bel!AM54</f>
        <v>0</v>
      </c>
      <c r="HQ54" s="476">
        <f t="shared" si="134"/>
        <v>0</v>
      </c>
      <c r="HR54" s="477">
        <f t="shared" si="55"/>
        <v>0</v>
      </c>
      <c r="HS54" s="475">
        <f>+Ita!AL54</f>
        <v>0</v>
      </c>
      <c r="HT54" s="476">
        <f>+Ita!AM54</f>
        <v>0</v>
      </c>
      <c r="HU54" s="476">
        <f t="shared" si="56"/>
        <v>0</v>
      </c>
      <c r="HV54" s="477">
        <f t="shared" si="57"/>
        <v>0</v>
      </c>
      <c r="HW54" s="52">
        <f>+Mex!S54</f>
        <v>15.6</v>
      </c>
      <c r="HX54" s="53">
        <f>+Mex!T54</f>
        <v>15.6</v>
      </c>
      <c r="HY54" s="31">
        <f t="shared" si="58"/>
        <v>31.2</v>
      </c>
      <c r="HZ54" s="43">
        <f t="shared" si="59"/>
        <v>2</v>
      </c>
      <c r="IA54" s="475">
        <f>+'Arg&amp;Braz'!C54</f>
        <v>0</v>
      </c>
      <c r="IB54" s="476">
        <f>+'Arg&amp;Braz'!D54</f>
        <v>0</v>
      </c>
      <c r="IC54" s="476">
        <f t="shared" si="60"/>
        <v>0</v>
      </c>
      <c r="ID54" s="477">
        <f t="shared" si="61"/>
        <v>0</v>
      </c>
      <c r="IE54" s="475">
        <f>+'Arg&amp;Braz'!Y54</f>
        <v>0</v>
      </c>
      <c r="IF54" s="476">
        <f>+'Arg&amp;Braz'!Z54</f>
        <v>0</v>
      </c>
      <c r="IG54" s="476">
        <f t="shared" si="62"/>
        <v>0</v>
      </c>
      <c r="IH54" s="477">
        <f t="shared" si="63"/>
        <v>0</v>
      </c>
      <c r="II54" s="475">
        <f>+Bel!AP54</f>
        <v>0</v>
      </c>
      <c r="IJ54" s="476">
        <f>+Bel!AQ54</f>
        <v>0</v>
      </c>
      <c r="IK54" s="476">
        <f t="shared" si="64"/>
        <v>0</v>
      </c>
      <c r="IL54" s="477">
        <f t="shared" si="65"/>
        <v>0</v>
      </c>
      <c r="IM54" s="475">
        <f>+Ita!AP54</f>
        <v>0</v>
      </c>
      <c r="IN54" s="476">
        <f>+Ita!AQ54</f>
        <v>0</v>
      </c>
      <c r="IO54" s="476">
        <f t="shared" si="66"/>
        <v>0</v>
      </c>
      <c r="IP54" s="477">
        <f t="shared" si="67"/>
        <v>0</v>
      </c>
      <c r="IQ54" s="34">
        <f>+Mex!W54</f>
        <v>15.6</v>
      </c>
      <c r="IR54" s="35">
        <f>+Mex!X54</f>
        <v>15.6</v>
      </c>
      <c r="IS54" s="31">
        <f t="shared" si="68"/>
        <v>31.2</v>
      </c>
      <c r="IT54" s="43">
        <f t="shared" si="69"/>
        <v>2</v>
      </c>
      <c r="IU54" s="475">
        <f>+'Arg&amp;Braz'!G54</f>
        <v>0</v>
      </c>
      <c r="IV54" s="476">
        <f>+'Arg&amp;Braz'!H54</f>
        <v>0</v>
      </c>
      <c r="IW54" s="476">
        <f t="shared" si="70"/>
        <v>0</v>
      </c>
      <c r="IX54" s="477">
        <f t="shared" si="71"/>
        <v>0</v>
      </c>
      <c r="IY54" s="475">
        <f>+'Arg&amp;Braz'!AC54</f>
        <v>0</v>
      </c>
      <c r="IZ54" s="476">
        <f>+'Arg&amp;Braz'!AD54</f>
        <v>0</v>
      </c>
      <c r="JA54" s="476">
        <f t="shared" si="72"/>
        <v>0</v>
      </c>
      <c r="JB54" s="477">
        <f t="shared" si="163"/>
        <v>0</v>
      </c>
      <c r="JC54" s="478">
        <f>+Bel!AT54</f>
        <v>0</v>
      </c>
      <c r="JD54" s="479">
        <f>+Bel!AU54</f>
        <v>0</v>
      </c>
      <c r="JE54" s="476">
        <f t="shared" si="73"/>
        <v>0</v>
      </c>
      <c r="JF54" s="477">
        <f t="shared" si="74"/>
        <v>0</v>
      </c>
      <c r="JG54" s="478">
        <f>+Ita!AT54</f>
        <v>0</v>
      </c>
      <c r="JH54" s="479">
        <f>+Ita!AU54</f>
        <v>0</v>
      </c>
      <c r="JI54" s="476">
        <f t="shared" si="75"/>
        <v>0</v>
      </c>
      <c r="JJ54" s="477">
        <f t="shared" si="76"/>
        <v>0</v>
      </c>
      <c r="JK54" s="34">
        <f>+Mex!AA54</f>
        <v>15.6</v>
      </c>
      <c r="JL54" s="33">
        <f>+Mex!AB54</f>
        <v>0</v>
      </c>
      <c r="JM54" s="31">
        <f t="shared" si="77"/>
        <v>15.6</v>
      </c>
      <c r="JN54" s="43">
        <f t="shared" si="78"/>
        <v>1</v>
      </c>
      <c r="JO54" s="475">
        <f>+'Arg&amp;Braz'!K54</f>
        <v>0</v>
      </c>
      <c r="JP54" s="476">
        <f>+'Arg&amp;Braz'!L54</f>
        <v>0</v>
      </c>
      <c r="JQ54" s="476">
        <f t="shared" si="79"/>
        <v>0</v>
      </c>
      <c r="JR54" s="477">
        <f t="shared" si="80"/>
        <v>0</v>
      </c>
      <c r="JS54" s="475">
        <f>+'Arg&amp;Braz'!AG54</f>
        <v>0</v>
      </c>
      <c r="JT54" s="476">
        <f>+'Arg&amp;Braz'!AH54</f>
        <v>0</v>
      </c>
      <c r="JU54" s="476">
        <f t="shared" si="81"/>
        <v>0</v>
      </c>
      <c r="JV54" s="477">
        <f t="shared" si="164"/>
        <v>0</v>
      </c>
      <c r="JW54" s="273">
        <f>+KSC!K54</f>
        <v>0</v>
      </c>
      <c r="JX54" s="274">
        <f>+KSC!L54</f>
        <v>0</v>
      </c>
      <c r="JY54" s="277">
        <f t="shared" si="82"/>
        <v>0</v>
      </c>
      <c r="JZ54" s="272">
        <f t="shared" si="135"/>
        <v>0</v>
      </c>
      <c r="KA54" s="34">
        <f>+Rus!P54</f>
        <v>0</v>
      </c>
      <c r="KB54" s="315">
        <f>+Rus!Q54</f>
        <v>0</v>
      </c>
      <c r="KC54" s="35">
        <f>+Rus!R54</f>
        <v>0</v>
      </c>
      <c r="KD54" s="35">
        <f t="shared" si="83"/>
        <v>0</v>
      </c>
      <c r="KE54" s="65">
        <f t="shared" si="84"/>
        <v>0</v>
      </c>
      <c r="KF54" s="34">
        <f>+Bel!AX54</f>
        <v>0</v>
      </c>
      <c r="KG54" s="35">
        <f t="shared" si="227"/>
        <v>0</v>
      </c>
      <c r="KH54" s="65">
        <f t="shared" si="201"/>
        <v>0</v>
      </c>
      <c r="KI54" s="34">
        <f>+Ita!BI54</f>
        <v>0</v>
      </c>
      <c r="KJ54" s="35">
        <f t="shared" si="228"/>
        <v>0</v>
      </c>
      <c r="KK54" s="65">
        <f t="shared" si="202"/>
        <v>0</v>
      </c>
      <c r="KL54" s="34">
        <f>+Pol!AH54</f>
        <v>0</v>
      </c>
      <c r="KM54" s="35">
        <f t="shared" si="229"/>
        <v>0</v>
      </c>
      <c r="KN54" s="65">
        <f t="shared" si="203"/>
        <v>0</v>
      </c>
      <c r="KO54" s="34">
        <f>+Mex!AK54</f>
        <v>0</v>
      </c>
      <c r="KP54" s="35">
        <f t="shared" si="230"/>
        <v>0</v>
      </c>
      <c r="KQ54" s="65">
        <f t="shared" si="204"/>
        <v>0</v>
      </c>
      <c r="KR54" s="34">
        <f>+'Arg&amp;Braz'!AK54</f>
        <v>0</v>
      </c>
      <c r="KS54" s="35">
        <f t="shared" si="231"/>
        <v>0</v>
      </c>
      <c r="KT54" s="65">
        <f t="shared" si="205"/>
        <v>0</v>
      </c>
      <c r="KU54" s="34">
        <f>+Ita!BL54</f>
        <v>0</v>
      </c>
      <c r="KV54" s="315">
        <f>+Ita!BM54</f>
        <v>0</v>
      </c>
      <c r="KW54" s="35">
        <f>+Ita!BN54</f>
        <v>0</v>
      </c>
      <c r="KX54" s="35">
        <f t="shared" si="191"/>
        <v>0</v>
      </c>
      <c r="KY54" s="65">
        <f t="shared" si="142"/>
        <v>0</v>
      </c>
      <c r="KZ54" s="34">
        <f>+Mex!AN54</f>
        <v>0</v>
      </c>
      <c r="LA54" s="315">
        <f>+Mex!AO54</f>
        <v>0</v>
      </c>
      <c r="LB54" s="35">
        <f>+Mex!AP54</f>
        <v>0</v>
      </c>
      <c r="LC54" s="35">
        <f t="shared" si="192"/>
        <v>0</v>
      </c>
      <c r="LD54" s="65">
        <f t="shared" si="144"/>
        <v>0</v>
      </c>
      <c r="LE54" s="34">
        <f>+'Arg&amp;Braz'!O54</f>
        <v>0</v>
      </c>
      <c r="LF54" s="315">
        <f>+'Arg&amp;Braz'!P54</f>
        <v>0</v>
      </c>
      <c r="LG54" s="35">
        <f>+'Arg&amp;Braz'!Q54</f>
        <v>0</v>
      </c>
      <c r="LH54" s="35">
        <f t="shared" si="193"/>
        <v>0</v>
      </c>
      <c r="LI54" s="65">
        <f t="shared" si="146"/>
        <v>0</v>
      </c>
      <c r="LJ54" s="34">
        <f>+'Arg&amp;Braz'!AN54</f>
        <v>0</v>
      </c>
      <c r="LK54" s="315">
        <f>+'Arg&amp;Braz'!AO54</f>
        <v>0</v>
      </c>
      <c r="LL54" s="35">
        <f>+'Arg&amp;Braz'!AP54</f>
        <v>0</v>
      </c>
      <c r="LM54" s="35">
        <f t="shared" si="147"/>
        <v>0</v>
      </c>
      <c r="LN54" s="65">
        <f t="shared" si="148"/>
        <v>0</v>
      </c>
      <c r="LO54" s="34">
        <f>+Bel!BA54</f>
        <v>0</v>
      </c>
      <c r="LP54" s="315">
        <f>+Bel!BB54</f>
        <v>0</v>
      </c>
      <c r="LQ54" s="35">
        <f>+Bel!BC54</f>
        <v>0</v>
      </c>
      <c r="LR54" s="35">
        <f t="shared" si="149"/>
        <v>0</v>
      </c>
      <c r="LS54" s="65">
        <f t="shared" si="190"/>
        <v>0</v>
      </c>
      <c r="LT54" s="34">
        <f>+Ita!BQ54</f>
        <v>0</v>
      </c>
      <c r="LU54" s="315">
        <f>+Ita!BR54</f>
        <v>0</v>
      </c>
      <c r="LV54" s="35">
        <f>+Ita!BS54</f>
        <v>0</v>
      </c>
      <c r="LW54" s="35">
        <f t="shared" si="194"/>
        <v>0</v>
      </c>
      <c r="LX54" s="65">
        <f t="shared" si="152"/>
        <v>0</v>
      </c>
      <c r="LY54" s="34">
        <f>+Ita!BV54</f>
        <v>0</v>
      </c>
      <c r="LZ54" s="315">
        <f>+Ita!BW54</f>
        <v>0</v>
      </c>
      <c r="MA54" s="35">
        <f>+Ita!BX54</f>
        <v>0</v>
      </c>
      <c r="MB54" s="35">
        <f t="shared" si="195"/>
        <v>0</v>
      </c>
      <c r="MC54" s="65">
        <f t="shared" si="154"/>
        <v>0</v>
      </c>
      <c r="MD54" s="34">
        <f>+Pol!AK54</f>
        <v>0</v>
      </c>
      <c r="ME54" s="315">
        <f>+Pol!AL54</f>
        <v>0</v>
      </c>
      <c r="MF54" s="35">
        <f>+Pol!AM54</f>
        <v>0</v>
      </c>
      <c r="MG54" s="35">
        <f t="shared" si="196"/>
        <v>0</v>
      </c>
      <c r="MH54" s="65">
        <f t="shared" si="156"/>
        <v>0</v>
      </c>
      <c r="MI54" s="34">
        <f>+Rus!U54</f>
        <v>0</v>
      </c>
      <c r="MJ54" s="315">
        <f>+Rus!V54</f>
        <v>0</v>
      </c>
      <c r="MK54" s="35">
        <f>+Rus!W54</f>
        <v>0</v>
      </c>
      <c r="ML54" s="35">
        <f t="shared" si="90"/>
        <v>0</v>
      </c>
      <c r="MM54" s="65">
        <f t="shared" si="91"/>
        <v>0</v>
      </c>
      <c r="MN54" s="34">
        <f>+Mex!AS54</f>
        <v>0</v>
      </c>
      <c r="MO54" s="315">
        <f>+Mex!AT54</f>
        <v>0</v>
      </c>
      <c r="MP54" s="35">
        <f>+Mex!AU54</f>
        <v>0</v>
      </c>
      <c r="MQ54" s="35">
        <f t="shared" si="197"/>
        <v>0</v>
      </c>
      <c r="MR54" s="65">
        <f t="shared" si="158"/>
        <v>0</v>
      </c>
      <c r="MS54" s="34">
        <f>+'Arg&amp;Braz'!T54</f>
        <v>0</v>
      </c>
      <c r="MT54" s="315">
        <f>+'Arg&amp;Braz'!U54</f>
        <v>0</v>
      </c>
      <c r="MU54" s="35">
        <f>+'Arg&amp;Braz'!V54</f>
        <v>0</v>
      </c>
      <c r="MV54" s="35">
        <f t="shared" si="159"/>
        <v>0</v>
      </c>
      <c r="MW54" s="65">
        <f t="shared" si="160"/>
        <v>0</v>
      </c>
      <c r="MX54" s="34">
        <f>Bel!BF54</f>
        <v>0</v>
      </c>
      <c r="MY54" s="35">
        <f t="shared" si="161"/>
        <v>0</v>
      </c>
      <c r="MZ54" s="65">
        <f t="shared" si="92"/>
        <v>0</v>
      </c>
      <c r="NA54" s="34">
        <f>Ita!CA54</f>
        <v>0</v>
      </c>
      <c r="NB54" s="35">
        <f t="shared" si="198"/>
        <v>0</v>
      </c>
      <c r="NC54" s="65">
        <f t="shared" si="206"/>
        <v>0</v>
      </c>
    </row>
    <row r="55" spans="1:367" s="28" customFormat="1" ht="21" customHeight="1">
      <c r="A55" s="27" t="s">
        <v>158</v>
      </c>
      <c r="B55" s="67"/>
      <c r="C55" s="68">
        <f t="shared" si="94"/>
        <v>936</v>
      </c>
      <c r="D55" s="68"/>
      <c r="E55" s="68"/>
      <c r="F55" s="68"/>
      <c r="G55" s="69">
        <f t="shared" si="225"/>
        <v>936</v>
      </c>
      <c r="H55" s="70">
        <f>+Bel!A55</f>
        <v>18</v>
      </c>
      <c r="I55" s="71">
        <f>+Ita!A55</f>
        <v>60</v>
      </c>
      <c r="J55" s="71">
        <f>+Pol!A55</f>
        <v>56</v>
      </c>
      <c r="K55" s="71">
        <f>+Rus!A55</f>
        <v>34</v>
      </c>
      <c r="L55" s="71">
        <f>+'Arg&amp;Braz'!A55</f>
        <v>0</v>
      </c>
      <c r="M55" s="71">
        <f>+Mex!A55</f>
        <v>0</v>
      </c>
      <c r="N55" s="71">
        <f>+VIE!A55</f>
        <v>0</v>
      </c>
      <c r="O55" s="71">
        <f>+SIMS!A55</f>
        <v>22</v>
      </c>
      <c r="P55" s="71"/>
      <c r="Q55" s="72">
        <f>+KSC!A55</f>
        <v>30</v>
      </c>
      <c r="R55" s="146">
        <f t="shared" si="96"/>
        <v>1294.8</v>
      </c>
      <c r="S55" s="147">
        <f t="shared" si="97"/>
        <v>1326</v>
      </c>
      <c r="T55" s="148">
        <f t="shared" si="213"/>
        <v>0</v>
      </c>
      <c r="U55" s="148"/>
      <c r="V55" s="27" t="s">
        <v>158</v>
      </c>
      <c r="W55" s="52">
        <f>+Bel!C55</f>
        <v>0</v>
      </c>
      <c r="X55" s="53">
        <f>+Bel!D55</f>
        <v>0</v>
      </c>
      <c r="Y55" s="35">
        <f t="shared" si="226"/>
        <v>0</v>
      </c>
      <c r="Z55" s="65">
        <f t="shared" si="99"/>
        <v>0</v>
      </c>
      <c r="AA55" s="34">
        <f>+Ita!C55</f>
        <v>436.8</v>
      </c>
      <c r="AB55" s="35">
        <f>+Ita!D55</f>
        <v>499.2</v>
      </c>
      <c r="AC55" s="35">
        <f t="shared" si="100"/>
        <v>936</v>
      </c>
      <c r="AD55" s="65">
        <f t="shared" si="101"/>
        <v>60</v>
      </c>
      <c r="AE55" s="52">
        <f>+Pol!C55</f>
        <v>0</v>
      </c>
      <c r="AF55" s="53">
        <f>+Pol!D55</f>
        <v>0</v>
      </c>
      <c r="AG55" s="35">
        <f t="shared" si="102"/>
        <v>0</v>
      </c>
      <c r="AH55" s="65">
        <f t="shared" si="103"/>
        <v>0</v>
      </c>
      <c r="AI55" s="54">
        <f>+Mex!C55</f>
        <v>0</v>
      </c>
      <c r="AJ55" s="55">
        <f>+Mex!D55</f>
        <v>0</v>
      </c>
      <c r="AK55" s="35">
        <f t="shared" si="1"/>
        <v>0</v>
      </c>
      <c r="AL55" s="65">
        <f t="shared" si="2"/>
        <v>0</v>
      </c>
      <c r="AM55" s="281">
        <f>+SIMS!C55</f>
        <v>0</v>
      </c>
      <c r="AN55" s="274">
        <f>+SIMS!D55</f>
        <v>0</v>
      </c>
      <c r="AO55" s="277">
        <f t="shared" si="3"/>
        <v>0</v>
      </c>
      <c r="AP55" s="272">
        <f t="shared" si="104"/>
        <v>0</v>
      </c>
      <c r="AQ55" s="281">
        <f>+KSC!G55</f>
        <v>0</v>
      </c>
      <c r="AR55" s="274">
        <f>+KSC!H55</f>
        <v>0</v>
      </c>
      <c r="AS55" s="277">
        <f t="shared" si="4"/>
        <v>0</v>
      </c>
      <c r="AT55" s="272">
        <f t="shared" si="105"/>
        <v>0</v>
      </c>
      <c r="AU55" s="281">
        <f>+SIMS!G55</f>
        <v>0</v>
      </c>
      <c r="AV55" s="274">
        <f>+SIMS!H55</f>
        <v>0</v>
      </c>
      <c r="AW55" s="277">
        <f t="shared" si="165"/>
        <v>0</v>
      </c>
      <c r="AX55" s="272">
        <f t="shared" si="106"/>
        <v>0</v>
      </c>
      <c r="AY55" s="52">
        <f>+Bel!G55</f>
        <v>0</v>
      </c>
      <c r="AZ55" s="390">
        <f>+Bel!H55</f>
        <v>0</v>
      </c>
      <c r="BA55" s="53">
        <f>+Bel!I55</f>
        <v>0</v>
      </c>
      <c r="BB55" s="35">
        <f t="shared" si="107"/>
        <v>0</v>
      </c>
      <c r="BC55" s="65">
        <f t="shared" si="108"/>
        <v>0</v>
      </c>
      <c r="BD55" s="34">
        <f>+Ita!G55</f>
        <v>0</v>
      </c>
      <c r="BE55" s="315">
        <f>+Ita!H55</f>
        <v>0</v>
      </c>
      <c r="BF55" s="35">
        <f>+Ita!I55</f>
        <v>0</v>
      </c>
      <c r="BG55" s="35">
        <f t="shared" si="5"/>
        <v>0</v>
      </c>
      <c r="BH55" s="65">
        <f t="shared" si="109"/>
        <v>0</v>
      </c>
      <c r="BI55" s="34">
        <f>+Ita!AX55</f>
        <v>0</v>
      </c>
      <c r="BJ55" s="315">
        <f>+Ita!AY55</f>
        <v>0</v>
      </c>
      <c r="BK55" s="35">
        <f>+Ita!AZ55</f>
        <v>0</v>
      </c>
      <c r="BL55" s="35">
        <f t="shared" si="6"/>
        <v>0</v>
      </c>
      <c r="BM55" s="65">
        <f t="shared" si="110"/>
        <v>0</v>
      </c>
      <c r="BN55" s="386">
        <f>+Pol!G55</f>
        <v>124.8</v>
      </c>
      <c r="BO55" s="539">
        <f>+Pol!H55</f>
        <v>124.8</v>
      </c>
      <c r="BP55" s="387">
        <f>+Pol!I55</f>
        <v>124.8</v>
      </c>
      <c r="BQ55" s="35">
        <f t="shared" si="7"/>
        <v>374.4</v>
      </c>
      <c r="BR55" s="65">
        <f t="shared" si="111"/>
        <v>24</v>
      </c>
      <c r="BS55" s="34">
        <f>+Mex!G55</f>
        <v>0</v>
      </c>
      <c r="BT55" s="315">
        <f>+Mex!H55</f>
        <v>0</v>
      </c>
      <c r="BU55" s="35">
        <f>+Mex!I55</f>
        <v>0</v>
      </c>
      <c r="BV55" s="35">
        <f t="shared" si="112"/>
        <v>0</v>
      </c>
      <c r="BW55" s="65">
        <f t="shared" si="113"/>
        <v>0</v>
      </c>
      <c r="BX55" s="52">
        <f>+VIE!C55</f>
        <v>0</v>
      </c>
      <c r="BY55" s="390">
        <f>+VIE!D55</f>
        <v>0</v>
      </c>
      <c r="BZ55" s="35">
        <f t="shared" si="214"/>
        <v>0</v>
      </c>
      <c r="CA55" s="65">
        <f t="shared" si="114"/>
        <v>0</v>
      </c>
      <c r="CB55" s="52">
        <f>+SIMS!AC55</f>
        <v>0</v>
      </c>
      <c r="CC55" s="390">
        <f>+SIMS!AD55</f>
        <v>0</v>
      </c>
      <c r="CD55" s="53">
        <f>+SIMS!AE55</f>
        <v>0</v>
      </c>
      <c r="CE55" s="35">
        <f t="shared" si="9"/>
        <v>0</v>
      </c>
      <c r="CF55" s="65">
        <f t="shared" si="115"/>
        <v>0</v>
      </c>
      <c r="CG55" s="52">
        <f>+Bel!L55</f>
        <v>0</v>
      </c>
      <c r="CH55" s="53">
        <f>+Bel!M55</f>
        <v>0</v>
      </c>
      <c r="CI55" s="35">
        <f t="shared" si="10"/>
        <v>0</v>
      </c>
      <c r="CJ55" s="65">
        <f t="shared" si="209"/>
        <v>0</v>
      </c>
      <c r="CK55" s="34">
        <f>+Ita!L55</f>
        <v>0</v>
      </c>
      <c r="CL55" s="35">
        <f>+Ita!M55</f>
        <v>0</v>
      </c>
      <c r="CM55" s="35">
        <f t="shared" si="207"/>
        <v>0</v>
      </c>
      <c r="CN55" s="65">
        <f t="shared" si="13"/>
        <v>0</v>
      </c>
      <c r="CO55" s="54">
        <f>+Mex!L55</f>
        <v>0</v>
      </c>
      <c r="CP55" s="55">
        <f>+Mex!M55</f>
        <v>0</v>
      </c>
      <c r="CQ55" s="35">
        <f t="shared" si="14"/>
        <v>0</v>
      </c>
      <c r="CR55" s="65">
        <f t="shared" si="15"/>
        <v>0</v>
      </c>
      <c r="CS55" s="52">
        <f>+SIMS!Y55</f>
        <v>0</v>
      </c>
      <c r="CT55" s="53">
        <f>+SIMS!Z55</f>
        <v>0</v>
      </c>
      <c r="CU55" s="35">
        <f t="shared" si="16"/>
        <v>0</v>
      </c>
      <c r="CV55" s="65">
        <f t="shared" si="116"/>
        <v>0</v>
      </c>
      <c r="CW55" s="52">
        <f>+VIE!M55</f>
        <v>0</v>
      </c>
      <c r="CX55" s="53">
        <f>+VIE!N55</f>
        <v>0</v>
      </c>
      <c r="CY55" s="35">
        <f t="shared" si="17"/>
        <v>0</v>
      </c>
      <c r="CZ55" s="43">
        <f t="shared" si="117"/>
        <v>0</v>
      </c>
      <c r="DA55" s="34">
        <f>+Ita!BC55</f>
        <v>0</v>
      </c>
      <c r="DB55" s="35">
        <f t="shared" si="118"/>
        <v>0</v>
      </c>
      <c r="DC55" s="65">
        <f t="shared" si="18"/>
        <v>0</v>
      </c>
      <c r="DD55" s="34">
        <f>+Bel!P55</f>
        <v>78</v>
      </c>
      <c r="DE55" s="35">
        <f t="shared" si="119"/>
        <v>78</v>
      </c>
      <c r="DF55" s="65">
        <f t="shared" si="19"/>
        <v>5</v>
      </c>
      <c r="DG55" s="34">
        <f>+Ita!P55</f>
        <v>0</v>
      </c>
      <c r="DH55" s="35">
        <f t="shared" si="120"/>
        <v>0</v>
      </c>
      <c r="DI55" s="65">
        <f t="shared" si="20"/>
        <v>0</v>
      </c>
      <c r="DJ55" s="34">
        <f>+Pol!L55</f>
        <v>0</v>
      </c>
      <c r="DK55" s="35">
        <f t="shared" si="121"/>
        <v>0</v>
      </c>
      <c r="DL55" s="65">
        <f t="shared" si="21"/>
        <v>0</v>
      </c>
      <c r="DM55" s="379">
        <f>+Rus!C55</f>
        <v>0</v>
      </c>
      <c r="DN55" s="365">
        <f t="shared" si="215"/>
        <v>0</v>
      </c>
      <c r="DO55" s="366">
        <f>DN55/7.8/2</f>
        <v>0</v>
      </c>
      <c r="DP55" s="34">
        <f>+Bel!S55</f>
        <v>0</v>
      </c>
      <c r="DQ55" s="35">
        <f>+Bel!T55</f>
        <v>0</v>
      </c>
      <c r="DR55" s="35">
        <f>+Bel!U55</f>
        <v>31.2</v>
      </c>
      <c r="DS55" s="35">
        <f>+Bel!V55</f>
        <v>31.2</v>
      </c>
      <c r="DT55" s="35">
        <f t="shared" si="216"/>
        <v>62.4</v>
      </c>
      <c r="DU55" s="65">
        <f t="shared" si="25"/>
        <v>4</v>
      </c>
      <c r="DV55" s="34">
        <f>+Ita!S55</f>
        <v>0</v>
      </c>
      <c r="DW55" s="35">
        <f>+Ita!T55</f>
        <v>0</v>
      </c>
      <c r="DX55" s="35">
        <f>+Ita!U55</f>
        <v>0</v>
      </c>
      <c r="DY55" s="35">
        <f>+Ita!V55</f>
        <v>0</v>
      </c>
      <c r="DZ55" s="35">
        <f t="shared" si="217"/>
        <v>0</v>
      </c>
      <c r="EA55" s="65">
        <f t="shared" si="27"/>
        <v>0</v>
      </c>
      <c r="EB55" s="34">
        <f>+Pol!O55</f>
        <v>0</v>
      </c>
      <c r="EC55" s="35">
        <f>+Pol!P55</f>
        <v>0</v>
      </c>
      <c r="ED55" s="35">
        <f>+Pol!Q55</f>
        <v>0</v>
      </c>
      <c r="EE55" s="35">
        <f>+Pol!R55</f>
        <v>0</v>
      </c>
      <c r="EF55" s="35">
        <f t="shared" si="218"/>
        <v>0</v>
      </c>
      <c r="EG55" s="65">
        <f t="shared" si="29"/>
        <v>0</v>
      </c>
      <c r="EH55" s="388">
        <f>+Rus!J55</f>
        <v>156</v>
      </c>
      <c r="EI55" s="389">
        <f>+Rus!K55</f>
        <v>156</v>
      </c>
      <c r="EJ55" s="35">
        <f>+Rus!L55</f>
        <v>0</v>
      </c>
      <c r="EK55" s="35">
        <f>+Rus!M55</f>
        <v>0</v>
      </c>
      <c r="EL55" s="35">
        <f t="shared" si="219"/>
        <v>312</v>
      </c>
      <c r="EM55" s="65">
        <f t="shared" si="30"/>
        <v>20</v>
      </c>
      <c r="EN55" s="34">
        <f>+Mex!AE55</f>
        <v>0</v>
      </c>
      <c r="EO55" s="35">
        <f>+Mex!AF55</f>
        <v>0</v>
      </c>
      <c r="EP55" s="35">
        <f>+Mex!AG55</f>
        <v>0</v>
      </c>
      <c r="EQ55" s="35">
        <f>+Mex!AH55</f>
        <v>0</v>
      </c>
      <c r="ER55" s="31">
        <f t="shared" si="123"/>
        <v>0</v>
      </c>
      <c r="ES55" s="43">
        <f t="shared" si="31"/>
        <v>0</v>
      </c>
      <c r="ET55" s="32">
        <f>+VIE!G55</f>
        <v>0</v>
      </c>
      <c r="EU55" s="33">
        <f>+VIE!H55</f>
        <v>0</v>
      </c>
      <c r="EV55" s="33">
        <f>+VIE!I55</f>
        <v>0</v>
      </c>
      <c r="EW55" s="33">
        <f>+VIE!J55</f>
        <v>0</v>
      </c>
      <c r="EX55" s="31">
        <f>SUM(ET55:EW55)</f>
        <v>0</v>
      </c>
      <c r="EY55" s="43">
        <f t="shared" si="124"/>
        <v>0</v>
      </c>
      <c r="EZ55" s="52">
        <f>+Bel!Y55</f>
        <v>62.4</v>
      </c>
      <c r="FA55" s="53">
        <f>+Bel!Z55</f>
        <v>62.4</v>
      </c>
      <c r="FB55" s="35">
        <f t="shared" si="33"/>
        <v>124.8</v>
      </c>
      <c r="FC55" s="65">
        <f t="shared" si="34"/>
        <v>8</v>
      </c>
      <c r="FD55" s="52">
        <f>+Ita!Y55</f>
        <v>0</v>
      </c>
      <c r="FE55" s="53">
        <f>+Ita!Z55</f>
        <v>0</v>
      </c>
      <c r="FF55" s="35">
        <f t="shared" si="35"/>
        <v>0</v>
      </c>
      <c r="FG55" s="65">
        <f t="shared" si="36"/>
        <v>0</v>
      </c>
      <c r="FH55" s="34">
        <f>+Pol!U55</f>
        <v>0</v>
      </c>
      <c r="FI55" s="35">
        <f>+Pol!V55</f>
        <v>0</v>
      </c>
      <c r="FJ55" s="35">
        <f t="shared" si="37"/>
        <v>0</v>
      </c>
      <c r="FK55" s="65">
        <f t="shared" si="38"/>
        <v>0</v>
      </c>
      <c r="FL55" s="386">
        <f>+Rus!F55</f>
        <v>109.2</v>
      </c>
      <c r="FM55" s="387">
        <f>+Rus!G55</f>
        <v>109.2</v>
      </c>
      <c r="FN55" s="35">
        <f t="shared" si="39"/>
        <v>218.4</v>
      </c>
      <c r="FO55" s="65">
        <f t="shared" si="40"/>
        <v>14</v>
      </c>
      <c r="FP55" s="52">
        <f>+SIMS!O55</f>
        <v>162</v>
      </c>
      <c r="FQ55" s="53">
        <f>+SIMS!P55</f>
        <v>129</v>
      </c>
      <c r="FR55" s="35">
        <f t="shared" si="210"/>
        <v>291</v>
      </c>
      <c r="FS55" s="65">
        <f t="shared" si="125"/>
        <v>6</v>
      </c>
      <c r="FT55" s="34">
        <f>+Bel!AC55</f>
        <v>0</v>
      </c>
      <c r="FU55" s="35">
        <f>+Bel!AD55</f>
        <v>0</v>
      </c>
      <c r="FV55" s="35">
        <f>+Bel!AE55</f>
        <v>0</v>
      </c>
      <c r="FW55" s="35">
        <f>+Bel!AF55</f>
        <v>0</v>
      </c>
      <c r="FX55" s="35">
        <f t="shared" si="221"/>
        <v>0</v>
      </c>
      <c r="FY55" s="65">
        <f t="shared" si="176"/>
        <v>0</v>
      </c>
      <c r="FZ55" s="34">
        <f>+Ita!AC55</f>
        <v>0</v>
      </c>
      <c r="GA55" s="35">
        <f>+Ita!AD55</f>
        <v>0</v>
      </c>
      <c r="GB55" s="35">
        <f>+Ita!AE55</f>
        <v>0</v>
      </c>
      <c r="GC55" s="35">
        <f>+Ita!AF55</f>
        <v>0</v>
      </c>
      <c r="GD55" s="35">
        <f t="shared" si="222"/>
        <v>0</v>
      </c>
      <c r="GE55" s="65">
        <f t="shared" si="177"/>
        <v>0</v>
      </c>
      <c r="GF55" s="388">
        <f>+Pol!Y55</f>
        <v>124.8</v>
      </c>
      <c r="GG55" s="389">
        <f>+Pol!Z55</f>
        <v>124.8</v>
      </c>
      <c r="GH55" s="389">
        <f>+Pol!AA55</f>
        <v>124.8</v>
      </c>
      <c r="GI55" s="389">
        <f>+Pol!AB55</f>
        <v>124.8</v>
      </c>
      <c r="GJ55" s="35">
        <f t="shared" si="223"/>
        <v>499.2</v>
      </c>
      <c r="GK55" s="65">
        <f t="shared" si="178"/>
        <v>32</v>
      </c>
      <c r="GL55" s="34">
        <f>+SIMS!S55</f>
        <v>80</v>
      </c>
      <c r="GM55" s="35">
        <f>+SIMS!T55</f>
        <v>72</v>
      </c>
      <c r="GN55" s="35">
        <f>+SIMS!U55</f>
        <v>80</v>
      </c>
      <c r="GO55" s="35">
        <f>+SIMS!V55</f>
        <v>72</v>
      </c>
      <c r="GP55" s="35">
        <f t="shared" si="224"/>
        <v>304</v>
      </c>
      <c r="GQ55" s="65">
        <f t="shared" si="126"/>
        <v>8</v>
      </c>
      <c r="GR55" s="516">
        <f>+KSC!C55</f>
        <v>336</v>
      </c>
      <c r="GS55" s="518">
        <f>+KSC!D55</f>
        <v>312</v>
      </c>
      <c r="GT55" s="277">
        <f t="shared" si="49"/>
        <v>648</v>
      </c>
      <c r="GU55" s="272">
        <f t="shared" si="127"/>
        <v>13</v>
      </c>
      <c r="GV55" s="34">
        <f>+Bel!AI55</f>
        <v>15.6</v>
      </c>
      <c r="GW55" s="35">
        <f t="shared" si="208"/>
        <v>15.6</v>
      </c>
      <c r="GX55" s="65">
        <f t="shared" si="200"/>
        <v>1</v>
      </c>
      <c r="GY55" s="34">
        <f>+Ita!AI55</f>
        <v>0</v>
      </c>
      <c r="GZ55" s="35">
        <f t="shared" si="179"/>
        <v>0</v>
      </c>
      <c r="HA55" s="65">
        <f t="shared" si="51"/>
        <v>0</v>
      </c>
      <c r="HB55" s="34">
        <f>+Ita!BF55</f>
        <v>0</v>
      </c>
      <c r="HC55" s="35">
        <f t="shared" si="180"/>
        <v>0</v>
      </c>
      <c r="HD55" s="65">
        <f t="shared" si="52"/>
        <v>0</v>
      </c>
      <c r="HE55" s="34">
        <f>+Pol!AE55</f>
        <v>0</v>
      </c>
      <c r="HF55" s="35">
        <f t="shared" si="232"/>
        <v>0</v>
      </c>
      <c r="HG55" s="65">
        <f t="shared" si="53"/>
        <v>0</v>
      </c>
      <c r="HH55" s="34">
        <f>+Mex!P55</f>
        <v>0</v>
      </c>
      <c r="HI55" s="35">
        <f t="shared" si="233"/>
        <v>0</v>
      </c>
      <c r="HJ55" s="65">
        <f t="shared" si="54"/>
        <v>0</v>
      </c>
      <c r="HK55" s="404">
        <f>+SIMS!K55</f>
        <v>0</v>
      </c>
      <c r="HL55" s="405">
        <f>+SIMS!L55</f>
        <v>304</v>
      </c>
      <c r="HM55" s="405">
        <f t="shared" si="166"/>
        <v>304</v>
      </c>
      <c r="HN55" s="406">
        <f t="shared" si="133"/>
        <v>8</v>
      </c>
      <c r="HO55" s="475">
        <f>+Bel!AL55</f>
        <v>0</v>
      </c>
      <c r="HP55" s="476">
        <f>+Bel!AM55</f>
        <v>0</v>
      </c>
      <c r="HQ55" s="476">
        <f t="shared" si="134"/>
        <v>0</v>
      </c>
      <c r="HR55" s="477">
        <f t="shared" si="55"/>
        <v>0</v>
      </c>
      <c r="HS55" s="475">
        <f>+Ita!AL55</f>
        <v>0</v>
      </c>
      <c r="HT55" s="476">
        <f>+Ita!AM55</f>
        <v>0</v>
      </c>
      <c r="HU55" s="476">
        <f t="shared" si="56"/>
        <v>0</v>
      </c>
      <c r="HV55" s="477">
        <f t="shared" si="57"/>
        <v>0</v>
      </c>
      <c r="HW55" s="34">
        <f>+Mex!S55</f>
        <v>0</v>
      </c>
      <c r="HX55" s="35">
        <f>+Mex!T55</f>
        <v>0</v>
      </c>
      <c r="HY55" s="31">
        <f>SUM(HW55:HX55)</f>
        <v>0</v>
      </c>
      <c r="HZ55" s="43">
        <f>HY55/7.8/2</f>
        <v>0</v>
      </c>
      <c r="IA55" s="475">
        <f>+'Arg&amp;Braz'!C55</f>
        <v>0</v>
      </c>
      <c r="IB55" s="473">
        <f>+'Arg&amp;Braz'!D55</f>
        <v>0</v>
      </c>
      <c r="IC55" s="473">
        <f t="shared" si="60"/>
        <v>0</v>
      </c>
      <c r="ID55" s="474">
        <f t="shared" si="61"/>
        <v>0</v>
      </c>
      <c r="IE55" s="475">
        <f>+'Arg&amp;Braz'!Y55</f>
        <v>0</v>
      </c>
      <c r="IF55" s="482">
        <f>+'Arg&amp;Braz'!Z55</f>
        <v>0</v>
      </c>
      <c r="IG55" s="476">
        <f t="shared" si="62"/>
        <v>0</v>
      </c>
      <c r="IH55" s="477">
        <f t="shared" si="63"/>
        <v>0</v>
      </c>
      <c r="II55" s="475">
        <f>+Bel!AP55</f>
        <v>0</v>
      </c>
      <c r="IJ55" s="476">
        <f>+Bel!AQ55</f>
        <v>0</v>
      </c>
      <c r="IK55" s="476">
        <f t="shared" si="64"/>
        <v>0</v>
      </c>
      <c r="IL55" s="477">
        <f t="shared" si="65"/>
        <v>0</v>
      </c>
      <c r="IM55" s="475">
        <f>+Ita!AP55</f>
        <v>0</v>
      </c>
      <c r="IN55" s="476">
        <f>+Ita!AQ55</f>
        <v>0</v>
      </c>
      <c r="IO55" s="476">
        <f t="shared" si="66"/>
        <v>0</v>
      </c>
      <c r="IP55" s="477">
        <f t="shared" si="67"/>
        <v>0</v>
      </c>
      <c r="IQ55" s="34">
        <f>+Mex!W55</f>
        <v>0</v>
      </c>
      <c r="IR55" s="35">
        <f>+Mex!X55</f>
        <v>0</v>
      </c>
      <c r="IS55" s="31">
        <f>SUM(IQ55:IR55)</f>
        <v>0</v>
      </c>
      <c r="IT55" s="43">
        <f>IS55/7.8/2</f>
        <v>0</v>
      </c>
      <c r="IU55" s="472">
        <f>+'Arg&amp;Braz'!G55</f>
        <v>0</v>
      </c>
      <c r="IV55" s="473">
        <f>+'Arg&amp;Braz'!H55</f>
        <v>0</v>
      </c>
      <c r="IW55" s="473">
        <f t="shared" si="70"/>
        <v>0</v>
      </c>
      <c r="IX55" s="474">
        <f t="shared" si="71"/>
        <v>0</v>
      </c>
      <c r="IY55" s="475">
        <f>+'Arg&amp;Braz'!AC55</f>
        <v>0</v>
      </c>
      <c r="IZ55" s="482">
        <f>+'Arg&amp;Braz'!AD55</f>
        <v>0</v>
      </c>
      <c r="JA55" s="476">
        <f t="shared" si="72"/>
        <v>0</v>
      </c>
      <c r="JB55" s="477">
        <f t="shared" si="163"/>
        <v>0</v>
      </c>
      <c r="JC55" s="475">
        <f>+Bel!AT55</f>
        <v>0</v>
      </c>
      <c r="JD55" s="476">
        <f>+Bel!AU55</f>
        <v>0</v>
      </c>
      <c r="JE55" s="476">
        <f t="shared" si="73"/>
        <v>0</v>
      </c>
      <c r="JF55" s="477">
        <f t="shared" si="74"/>
        <v>0</v>
      </c>
      <c r="JG55" s="475">
        <f>+Ita!AT55</f>
        <v>0</v>
      </c>
      <c r="JH55" s="476">
        <f>+Ita!AU55</f>
        <v>0</v>
      </c>
      <c r="JI55" s="476">
        <f t="shared" si="75"/>
        <v>0</v>
      </c>
      <c r="JJ55" s="477">
        <f t="shared" si="76"/>
        <v>0</v>
      </c>
      <c r="JK55" s="34">
        <f>+Mex!AA55</f>
        <v>0</v>
      </c>
      <c r="JL55" s="33">
        <f>+Mex!AB55</f>
        <v>0</v>
      </c>
      <c r="JM55" s="31">
        <f>SUM(JK55:JL55)</f>
        <v>0</v>
      </c>
      <c r="JN55" s="43">
        <f>JM55/7.8/2</f>
        <v>0</v>
      </c>
      <c r="JO55" s="472">
        <f>+'Arg&amp;Braz'!K55</f>
        <v>0</v>
      </c>
      <c r="JP55" s="473">
        <f>+'Arg&amp;Braz'!L55</f>
        <v>0</v>
      </c>
      <c r="JQ55" s="473">
        <f t="shared" si="79"/>
        <v>0</v>
      </c>
      <c r="JR55" s="474">
        <f t="shared" si="80"/>
        <v>0</v>
      </c>
      <c r="JS55" s="475">
        <f>+'Arg&amp;Braz'!AG55</f>
        <v>0</v>
      </c>
      <c r="JT55" s="482">
        <f>+'Arg&amp;Braz'!AH55</f>
        <v>0</v>
      </c>
      <c r="JU55" s="476">
        <f t="shared" si="81"/>
        <v>0</v>
      </c>
      <c r="JV55" s="477">
        <f t="shared" si="164"/>
        <v>0</v>
      </c>
      <c r="JW55" s="273">
        <f>+KSC!K55</f>
        <v>234</v>
      </c>
      <c r="JX55" s="274">
        <f>+KSC!L55</f>
        <v>240</v>
      </c>
      <c r="JY55" s="277">
        <f t="shared" si="82"/>
        <v>474</v>
      </c>
      <c r="JZ55" s="272">
        <f t="shared" si="135"/>
        <v>17</v>
      </c>
      <c r="KA55" s="34">
        <f>+Rus!P55</f>
        <v>0</v>
      </c>
      <c r="KB55" s="315">
        <f>+Rus!Q55</f>
        <v>0</v>
      </c>
      <c r="KC55" s="35">
        <f>+Rus!R55</f>
        <v>0</v>
      </c>
      <c r="KD55" s="35">
        <f t="shared" si="83"/>
        <v>0</v>
      </c>
      <c r="KE55" s="65">
        <f t="shared" si="84"/>
        <v>0</v>
      </c>
      <c r="KF55" s="34">
        <f>+Bel!AX55</f>
        <v>0</v>
      </c>
      <c r="KG55" s="35">
        <f t="shared" si="227"/>
        <v>0</v>
      </c>
      <c r="KH55" s="65">
        <f t="shared" si="201"/>
        <v>0</v>
      </c>
      <c r="KI55" s="34">
        <f>+Ita!BI55</f>
        <v>0</v>
      </c>
      <c r="KJ55" s="35">
        <f t="shared" si="228"/>
        <v>0</v>
      </c>
      <c r="KK55" s="65">
        <f t="shared" si="202"/>
        <v>0</v>
      </c>
      <c r="KL55" s="34">
        <f>+Pol!AH55</f>
        <v>0</v>
      </c>
      <c r="KM55" s="35">
        <f t="shared" si="229"/>
        <v>0</v>
      </c>
      <c r="KN55" s="65">
        <f t="shared" si="203"/>
        <v>0</v>
      </c>
      <c r="KO55" s="34">
        <f>+Mex!AK55</f>
        <v>0</v>
      </c>
      <c r="KP55" s="35">
        <f t="shared" si="230"/>
        <v>0</v>
      </c>
      <c r="KQ55" s="65">
        <f t="shared" si="204"/>
        <v>0</v>
      </c>
      <c r="KR55" s="34">
        <f>+'Arg&amp;Braz'!AK55</f>
        <v>0</v>
      </c>
      <c r="KS55" s="35">
        <f t="shared" si="231"/>
        <v>0</v>
      </c>
      <c r="KT55" s="65">
        <f t="shared" si="205"/>
        <v>0</v>
      </c>
      <c r="KU55" s="34">
        <f>+Ita!BL55</f>
        <v>0</v>
      </c>
      <c r="KV55" s="315">
        <f>+Ita!BM55</f>
        <v>0</v>
      </c>
      <c r="KW55" s="35">
        <f>+Ita!BN55</f>
        <v>0</v>
      </c>
      <c r="KX55" s="35">
        <f t="shared" si="191"/>
        <v>0</v>
      </c>
      <c r="KY55" s="65">
        <f t="shared" si="142"/>
        <v>0</v>
      </c>
      <c r="KZ55" s="34">
        <f>+Mex!AN55</f>
        <v>0</v>
      </c>
      <c r="LA55" s="315">
        <f>+Mex!AO55</f>
        <v>0</v>
      </c>
      <c r="LB55" s="35">
        <f>+Mex!AP55</f>
        <v>0</v>
      </c>
      <c r="LC55" s="35">
        <f t="shared" si="192"/>
        <v>0</v>
      </c>
      <c r="LD55" s="65">
        <f t="shared" si="144"/>
        <v>0</v>
      </c>
      <c r="LE55" s="34">
        <f>+'Arg&amp;Braz'!O55</f>
        <v>0</v>
      </c>
      <c r="LF55" s="315">
        <f>+'Arg&amp;Braz'!P55</f>
        <v>0</v>
      </c>
      <c r="LG55" s="35">
        <f>+'Arg&amp;Braz'!Q55</f>
        <v>0</v>
      </c>
      <c r="LH55" s="35">
        <f t="shared" si="193"/>
        <v>0</v>
      </c>
      <c r="LI55" s="65">
        <f t="shared" si="146"/>
        <v>0</v>
      </c>
      <c r="LJ55" s="34">
        <f>+'Arg&amp;Braz'!AN55</f>
        <v>0</v>
      </c>
      <c r="LK55" s="315">
        <f>+'Arg&amp;Braz'!AO55</f>
        <v>0</v>
      </c>
      <c r="LL55" s="35">
        <f>+'Arg&amp;Braz'!AP55</f>
        <v>0</v>
      </c>
      <c r="LM55" s="35">
        <f t="shared" si="147"/>
        <v>0</v>
      </c>
      <c r="LN55" s="65">
        <f t="shared" si="148"/>
        <v>0</v>
      </c>
      <c r="LO55" s="52">
        <f>+Bel!BA55</f>
        <v>0</v>
      </c>
      <c r="LP55" s="390">
        <f>+Bel!BB55</f>
        <v>0</v>
      </c>
      <c r="LQ55" s="53">
        <f>+Bel!BC55</f>
        <v>0</v>
      </c>
      <c r="LR55" s="35">
        <f t="shared" si="149"/>
        <v>0</v>
      </c>
      <c r="LS55" s="65">
        <f t="shared" si="190"/>
        <v>0</v>
      </c>
      <c r="LT55" s="34">
        <f>+Ita!BQ55</f>
        <v>0</v>
      </c>
      <c r="LU55" s="315">
        <f>+Ita!BR55</f>
        <v>0</v>
      </c>
      <c r="LV55" s="35">
        <f>+Ita!BS55</f>
        <v>0</v>
      </c>
      <c r="LW55" s="35">
        <f t="shared" si="194"/>
        <v>0</v>
      </c>
      <c r="LX55" s="65">
        <f t="shared" si="152"/>
        <v>0</v>
      </c>
      <c r="LY55" s="34">
        <f>+Ita!BV55</f>
        <v>0</v>
      </c>
      <c r="LZ55" s="315">
        <f>+Ita!BW55</f>
        <v>0</v>
      </c>
      <c r="MA55" s="35">
        <f>+Ita!BX55</f>
        <v>0</v>
      </c>
      <c r="MB55" s="35">
        <f t="shared" si="195"/>
        <v>0</v>
      </c>
      <c r="MC55" s="65">
        <f t="shared" si="154"/>
        <v>0</v>
      </c>
      <c r="MD55" s="34">
        <f>+Pol!AK55</f>
        <v>0</v>
      </c>
      <c r="ME55" s="315">
        <f>+Pol!AL55</f>
        <v>0</v>
      </c>
      <c r="MF55" s="35">
        <f>+Pol!AM55</f>
        <v>0</v>
      </c>
      <c r="MG55" s="35">
        <f t="shared" si="196"/>
        <v>0</v>
      </c>
      <c r="MH55" s="65">
        <f t="shared" si="156"/>
        <v>0</v>
      </c>
      <c r="MI55" s="34">
        <f>+Rus!U55</f>
        <v>0</v>
      </c>
      <c r="MJ55" s="315">
        <f>+Rus!V55</f>
        <v>0</v>
      </c>
      <c r="MK55" s="35">
        <f>+Rus!W55</f>
        <v>0</v>
      </c>
      <c r="ML55" s="35">
        <f t="shared" si="90"/>
        <v>0</v>
      </c>
      <c r="MM55" s="65">
        <f t="shared" si="91"/>
        <v>0</v>
      </c>
      <c r="MN55" s="34">
        <f>+Mex!AS55</f>
        <v>0</v>
      </c>
      <c r="MO55" s="315">
        <f>+Mex!AT55</f>
        <v>0</v>
      </c>
      <c r="MP55" s="35">
        <f>+Mex!AU55</f>
        <v>0</v>
      </c>
      <c r="MQ55" s="35">
        <f t="shared" si="197"/>
        <v>0</v>
      </c>
      <c r="MR55" s="65">
        <f t="shared" si="158"/>
        <v>0</v>
      </c>
      <c r="MS55" s="34">
        <f>+'Arg&amp;Braz'!T55</f>
        <v>0</v>
      </c>
      <c r="MT55" s="315">
        <f>+'Arg&amp;Braz'!U55</f>
        <v>0</v>
      </c>
      <c r="MU55" s="35">
        <f>+'Arg&amp;Braz'!V55</f>
        <v>0</v>
      </c>
      <c r="MV55" s="35">
        <f t="shared" si="159"/>
        <v>0</v>
      </c>
      <c r="MW55" s="65">
        <f t="shared" si="160"/>
        <v>0</v>
      </c>
      <c r="MX55" s="34">
        <f>Bel!BF55</f>
        <v>0</v>
      </c>
      <c r="MY55" s="35">
        <f t="shared" si="161"/>
        <v>0</v>
      </c>
      <c r="MZ55" s="65">
        <f t="shared" si="92"/>
        <v>0</v>
      </c>
      <c r="NA55" s="34">
        <f>Ita!CA55</f>
        <v>0</v>
      </c>
      <c r="NB55" s="35">
        <f t="shared" si="198"/>
        <v>0</v>
      </c>
      <c r="NC55" s="65">
        <f t="shared" si="206"/>
        <v>0</v>
      </c>
    </row>
    <row r="56" spans="1:367" s="28" customFormat="1" ht="21" customHeight="1">
      <c r="A56" s="27" t="s">
        <v>159</v>
      </c>
      <c r="B56" s="67"/>
      <c r="C56" s="68">
        <f t="shared" si="94"/>
        <v>1060.8</v>
      </c>
      <c r="D56" s="68"/>
      <c r="E56" s="68"/>
      <c r="F56" s="68"/>
      <c r="G56" s="69">
        <f t="shared" si="225"/>
        <v>1060.8</v>
      </c>
      <c r="H56" s="70">
        <f>+Bel!A56</f>
        <v>13</v>
      </c>
      <c r="I56" s="71">
        <f>+Ita!A56</f>
        <v>84</v>
      </c>
      <c r="J56" s="71">
        <f>+Pol!A56</f>
        <v>65</v>
      </c>
      <c r="K56" s="71">
        <f>+Rus!A56</f>
        <v>18</v>
      </c>
      <c r="L56" s="71">
        <f>+'Arg&amp;Braz'!A56</f>
        <v>0</v>
      </c>
      <c r="M56" s="71">
        <f>+Mex!A56</f>
        <v>44</v>
      </c>
      <c r="N56" s="71">
        <f>+VIE!A56</f>
        <v>0</v>
      </c>
      <c r="O56" s="71">
        <f>+SIMS!A56</f>
        <v>0</v>
      </c>
      <c r="P56" s="71"/>
      <c r="Q56" s="72">
        <f>+KSC!A56</f>
        <v>51</v>
      </c>
      <c r="R56" s="146">
        <f t="shared" si="96"/>
        <v>1294.8000000000002</v>
      </c>
      <c r="S56" s="147">
        <f t="shared" si="97"/>
        <v>2199.6</v>
      </c>
      <c r="T56" s="148">
        <f t="shared" si="213"/>
        <v>0</v>
      </c>
      <c r="U56" s="148"/>
      <c r="V56" s="27" t="s">
        <v>159</v>
      </c>
      <c r="W56" s="52">
        <f>+Bel!C56</f>
        <v>0</v>
      </c>
      <c r="X56" s="53">
        <f>+Bel!D56</f>
        <v>0</v>
      </c>
      <c r="Y56" s="35">
        <f t="shared" si="226"/>
        <v>0</v>
      </c>
      <c r="Z56" s="65">
        <f t="shared" si="99"/>
        <v>0</v>
      </c>
      <c r="AA56" s="34">
        <f>+Ita!C56</f>
        <v>546</v>
      </c>
      <c r="AB56" s="35">
        <f>+Ita!D56</f>
        <v>452.4</v>
      </c>
      <c r="AC56" s="35">
        <f t="shared" si="100"/>
        <v>998.4</v>
      </c>
      <c r="AD56" s="65">
        <f t="shared" si="101"/>
        <v>64</v>
      </c>
      <c r="AE56" s="52">
        <f>+Pol!C56</f>
        <v>0</v>
      </c>
      <c r="AF56" s="387">
        <f>+Pol!D56</f>
        <v>62.4</v>
      </c>
      <c r="AG56" s="35">
        <f t="shared" si="102"/>
        <v>62.4</v>
      </c>
      <c r="AH56" s="65">
        <f t="shared" si="103"/>
        <v>4</v>
      </c>
      <c r="AI56" s="54">
        <f>+Mex!C56</f>
        <v>0</v>
      </c>
      <c r="AJ56" s="55">
        <f>+Mex!D56</f>
        <v>0</v>
      </c>
      <c r="AK56" s="35">
        <f t="shared" si="1"/>
        <v>0</v>
      </c>
      <c r="AL56" s="65">
        <f t="shared" si="2"/>
        <v>0</v>
      </c>
      <c r="AM56" s="281">
        <f>+SIMS!C56</f>
        <v>0</v>
      </c>
      <c r="AN56" s="282">
        <f>+SIMS!D56</f>
        <v>0</v>
      </c>
      <c r="AO56" s="277">
        <f t="shared" si="3"/>
        <v>0</v>
      </c>
      <c r="AP56" s="272">
        <f t="shared" si="104"/>
        <v>0</v>
      </c>
      <c r="AQ56" s="281">
        <f>+KSC!G56</f>
        <v>0</v>
      </c>
      <c r="AR56" s="282">
        <f>+KSC!H56</f>
        <v>0</v>
      </c>
      <c r="AS56" s="277">
        <f t="shared" si="4"/>
        <v>0</v>
      </c>
      <c r="AT56" s="272">
        <f t="shared" si="105"/>
        <v>0</v>
      </c>
      <c r="AU56" s="281">
        <f>+SIMS!G56</f>
        <v>0</v>
      </c>
      <c r="AV56" s="282">
        <f>+SIMS!H56</f>
        <v>0</v>
      </c>
      <c r="AW56" s="277">
        <f t="shared" si="165"/>
        <v>0</v>
      </c>
      <c r="AX56" s="272">
        <f t="shared" si="106"/>
        <v>0</v>
      </c>
      <c r="AY56" s="52">
        <f>+Bel!G56</f>
        <v>0</v>
      </c>
      <c r="AZ56" s="390">
        <f>+Bel!H56</f>
        <v>0</v>
      </c>
      <c r="BA56" s="53">
        <f>+Bel!I56</f>
        <v>0</v>
      </c>
      <c r="BB56" s="35">
        <f t="shared" si="107"/>
        <v>0</v>
      </c>
      <c r="BC56" s="65">
        <f t="shared" si="108"/>
        <v>0</v>
      </c>
      <c r="BD56" s="34">
        <f>+Ita!G56</f>
        <v>31.2</v>
      </c>
      <c r="BE56" s="315">
        <f>+Ita!H56</f>
        <v>31.2</v>
      </c>
      <c r="BF56" s="35">
        <f>+Ita!I56</f>
        <v>31.2</v>
      </c>
      <c r="BG56" s="35">
        <f t="shared" si="5"/>
        <v>93.6</v>
      </c>
      <c r="BH56" s="65">
        <f t="shared" si="109"/>
        <v>6</v>
      </c>
      <c r="BI56" s="34">
        <f>+Ita!AX56</f>
        <v>0</v>
      </c>
      <c r="BJ56" s="315">
        <f>+Ita!AY56</f>
        <v>0</v>
      </c>
      <c r="BK56" s="35">
        <f>+Ita!AZ56</f>
        <v>0</v>
      </c>
      <c r="BL56" s="35">
        <f t="shared" si="6"/>
        <v>0</v>
      </c>
      <c r="BM56" s="65">
        <f t="shared" si="110"/>
        <v>0</v>
      </c>
      <c r="BN56" s="52">
        <f>+Pol!G56</f>
        <v>234</v>
      </c>
      <c r="BO56" s="390">
        <f>+Pol!H56</f>
        <v>234</v>
      </c>
      <c r="BP56" s="53">
        <f>+Pol!I56</f>
        <v>234</v>
      </c>
      <c r="BQ56" s="35">
        <f t="shared" si="7"/>
        <v>702</v>
      </c>
      <c r="BR56" s="65">
        <f t="shared" si="111"/>
        <v>45</v>
      </c>
      <c r="BS56" s="32">
        <f>+Mex!G56</f>
        <v>0</v>
      </c>
      <c r="BT56" s="317">
        <f>+Mex!H56</f>
        <v>0</v>
      </c>
      <c r="BU56" s="33">
        <f>+Mex!I56</f>
        <v>0</v>
      </c>
      <c r="BV56" s="35">
        <f t="shared" si="112"/>
        <v>0</v>
      </c>
      <c r="BW56" s="65">
        <f t="shared" si="113"/>
        <v>0</v>
      </c>
      <c r="BX56" s="34">
        <f>+VIE!C56</f>
        <v>0</v>
      </c>
      <c r="BY56" s="315">
        <f>+VIE!D56</f>
        <v>0</v>
      </c>
      <c r="BZ56" s="35">
        <f t="shared" si="214"/>
        <v>0</v>
      </c>
      <c r="CA56" s="65">
        <f t="shared" si="114"/>
        <v>0</v>
      </c>
      <c r="CB56" s="52">
        <f>+SIMS!AC56</f>
        <v>0</v>
      </c>
      <c r="CC56" s="390">
        <f>+SIMS!AD56</f>
        <v>0</v>
      </c>
      <c r="CD56" s="53">
        <f>+SIMS!AE56</f>
        <v>0</v>
      </c>
      <c r="CE56" s="35">
        <f t="shared" si="9"/>
        <v>0</v>
      </c>
      <c r="CF56" s="65">
        <f t="shared" si="115"/>
        <v>0</v>
      </c>
      <c r="CG56" s="52">
        <f>+Bel!L56</f>
        <v>0</v>
      </c>
      <c r="CH56" s="53">
        <f>+Bel!M56</f>
        <v>0</v>
      </c>
      <c r="CI56" s="35">
        <f t="shared" si="10"/>
        <v>0</v>
      </c>
      <c r="CJ56" s="65">
        <f t="shared" si="209"/>
        <v>0</v>
      </c>
      <c r="CK56" s="34">
        <f>+Ita!L56</f>
        <v>0</v>
      </c>
      <c r="CL56" s="35">
        <f>+Ita!M56</f>
        <v>0</v>
      </c>
      <c r="CM56" s="35">
        <f>SUM(CK56:CL56)</f>
        <v>0</v>
      </c>
      <c r="CN56" s="65">
        <f t="shared" si="13"/>
        <v>0</v>
      </c>
      <c r="CO56" s="54">
        <f>+Mex!L56</f>
        <v>0</v>
      </c>
      <c r="CP56" s="55">
        <f>+Mex!M56</f>
        <v>0</v>
      </c>
      <c r="CQ56" s="35">
        <f t="shared" si="14"/>
        <v>0</v>
      </c>
      <c r="CR56" s="65">
        <f t="shared" si="15"/>
        <v>0</v>
      </c>
      <c r="CS56" s="52">
        <f>+SIMS!Y56</f>
        <v>0</v>
      </c>
      <c r="CT56" s="53">
        <f>+SIMS!Z56</f>
        <v>0</v>
      </c>
      <c r="CU56" s="35">
        <f t="shared" si="16"/>
        <v>0</v>
      </c>
      <c r="CV56" s="65">
        <f t="shared" si="116"/>
        <v>0</v>
      </c>
      <c r="CW56" s="52">
        <f>+VIE!M56</f>
        <v>0</v>
      </c>
      <c r="CX56" s="53">
        <f>+VIE!N56</f>
        <v>0</v>
      </c>
      <c r="CY56" s="35">
        <f t="shared" si="17"/>
        <v>0</v>
      </c>
      <c r="CZ56" s="43">
        <f t="shared" si="117"/>
        <v>0</v>
      </c>
      <c r="DA56" s="34">
        <f>+Ita!BC56</f>
        <v>62.4</v>
      </c>
      <c r="DB56" s="35">
        <f t="shared" si="118"/>
        <v>62.4</v>
      </c>
      <c r="DC56" s="65">
        <f t="shared" si="18"/>
        <v>4</v>
      </c>
      <c r="DD56" s="34">
        <f>+Bel!P56</f>
        <v>31.2</v>
      </c>
      <c r="DE56" s="35">
        <f t="shared" si="119"/>
        <v>31.2</v>
      </c>
      <c r="DF56" s="65">
        <f t="shared" si="19"/>
        <v>2</v>
      </c>
      <c r="DG56" s="34">
        <f>+Ita!P56</f>
        <v>93.6</v>
      </c>
      <c r="DH56" s="35">
        <f t="shared" si="120"/>
        <v>93.6</v>
      </c>
      <c r="DI56" s="65">
        <f t="shared" si="20"/>
        <v>6</v>
      </c>
      <c r="DJ56" s="388">
        <f>+Pol!L56</f>
        <v>15.6</v>
      </c>
      <c r="DK56" s="35">
        <f t="shared" si="121"/>
        <v>15.6</v>
      </c>
      <c r="DL56" s="65">
        <f t="shared" si="21"/>
        <v>1</v>
      </c>
      <c r="DM56" s="379">
        <f>+Rus!C56</f>
        <v>0</v>
      </c>
      <c r="DN56" s="365">
        <f t="shared" si="215"/>
        <v>0</v>
      </c>
      <c r="DO56" s="366">
        <f t="shared" si="23"/>
        <v>0</v>
      </c>
      <c r="DP56" s="34">
        <f>+Bel!S56</f>
        <v>0</v>
      </c>
      <c r="DQ56" s="35">
        <f>+Bel!T56</f>
        <v>0</v>
      </c>
      <c r="DR56" s="35">
        <f>+Bel!U56</f>
        <v>62.4</v>
      </c>
      <c r="DS56" s="35">
        <f>+Bel!V56</f>
        <v>62.4</v>
      </c>
      <c r="DT56" s="35">
        <f t="shared" si="216"/>
        <v>124.8</v>
      </c>
      <c r="DU56" s="65">
        <f t="shared" si="25"/>
        <v>8</v>
      </c>
      <c r="DV56" s="34">
        <f>+Ita!S56</f>
        <v>0</v>
      </c>
      <c r="DW56" s="35">
        <f>+Ita!T56</f>
        <v>0</v>
      </c>
      <c r="DX56" s="35">
        <f>+Ita!U56</f>
        <v>0</v>
      </c>
      <c r="DY56" s="35">
        <f>+Ita!V56</f>
        <v>0</v>
      </c>
      <c r="DZ56" s="35">
        <f t="shared" si="217"/>
        <v>0</v>
      </c>
      <c r="EA56" s="65">
        <f t="shared" si="27"/>
        <v>0</v>
      </c>
      <c r="EB56" s="34">
        <f>+Pol!O56</f>
        <v>0</v>
      </c>
      <c r="EC56" s="35">
        <f>+Pol!P56</f>
        <v>0</v>
      </c>
      <c r="ED56" s="35">
        <f>+Pol!Q56</f>
        <v>0</v>
      </c>
      <c r="EE56" s="35">
        <f>+Pol!R56</f>
        <v>0</v>
      </c>
      <c r="EF56" s="35">
        <f t="shared" si="218"/>
        <v>0</v>
      </c>
      <c r="EG56" s="65">
        <f t="shared" si="29"/>
        <v>0</v>
      </c>
      <c r="EH56" s="388">
        <f>+Rus!J56</f>
        <v>140.4</v>
      </c>
      <c r="EI56" s="389">
        <f>+Rus!K56</f>
        <v>140.4</v>
      </c>
      <c r="EJ56" s="35">
        <f>+Rus!L56</f>
        <v>0</v>
      </c>
      <c r="EK56" s="35">
        <f>+Rus!M56</f>
        <v>0</v>
      </c>
      <c r="EL56" s="35">
        <f t="shared" si="219"/>
        <v>280.8</v>
      </c>
      <c r="EM56" s="65">
        <f t="shared" si="30"/>
        <v>18</v>
      </c>
      <c r="EN56" s="34">
        <f>+Mex!AE56</f>
        <v>0</v>
      </c>
      <c r="EO56" s="35">
        <f>+Mex!AF56</f>
        <v>0</v>
      </c>
      <c r="EP56" s="35">
        <f>+Mex!AG56</f>
        <v>15.6</v>
      </c>
      <c r="EQ56" s="35">
        <f>+Mex!AH56</f>
        <v>15.6</v>
      </c>
      <c r="ER56" s="31">
        <f t="shared" si="123"/>
        <v>31.2</v>
      </c>
      <c r="ES56" s="43">
        <f t="shared" si="31"/>
        <v>2</v>
      </c>
      <c r="ET56" s="32">
        <f>+VIE!G56</f>
        <v>0</v>
      </c>
      <c r="EU56" s="33">
        <f>+VIE!H56</f>
        <v>0</v>
      </c>
      <c r="EV56" s="33">
        <f>+VIE!I56</f>
        <v>0</v>
      </c>
      <c r="EW56" s="33">
        <f>+VIE!J56</f>
        <v>0</v>
      </c>
      <c r="EX56" s="31">
        <f>SUM(ET56:EW56)</f>
        <v>0</v>
      </c>
      <c r="EY56" s="43">
        <f t="shared" si="124"/>
        <v>0</v>
      </c>
      <c r="EZ56" s="385">
        <f>+Bel!Y56</f>
        <v>0</v>
      </c>
      <c r="FA56" s="35">
        <f>+Bel!Z56</f>
        <v>0</v>
      </c>
      <c r="FB56" s="35">
        <f t="shared" si="33"/>
        <v>0</v>
      </c>
      <c r="FC56" s="65">
        <f t="shared" si="34"/>
        <v>0</v>
      </c>
      <c r="FD56" s="52">
        <f>+Ita!Y56</f>
        <v>0</v>
      </c>
      <c r="FE56" s="53">
        <f>+Ita!Z56</f>
        <v>0</v>
      </c>
      <c r="FF56" s="35">
        <f t="shared" si="35"/>
        <v>0</v>
      </c>
      <c r="FG56" s="65">
        <f t="shared" si="36"/>
        <v>0</v>
      </c>
      <c r="FH56" s="34">
        <f>+Pol!U56</f>
        <v>0</v>
      </c>
      <c r="FI56" s="35">
        <f>+Pol!V56</f>
        <v>0</v>
      </c>
      <c r="FJ56" s="35">
        <f t="shared" si="37"/>
        <v>0</v>
      </c>
      <c r="FK56" s="65">
        <f t="shared" si="38"/>
        <v>0</v>
      </c>
      <c r="FL56" s="52">
        <f>+Rus!F56</f>
        <v>0</v>
      </c>
      <c r="FM56" s="53">
        <f>+Rus!G56</f>
        <v>0</v>
      </c>
      <c r="FN56" s="35">
        <f t="shared" si="39"/>
        <v>0</v>
      </c>
      <c r="FO56" s="65">
        <f t="shared" si="40"/>
        <v>0</v>
      </c>
      <c r="FP56" s="52">
        <f>+SIMS!O56</f>
        <v>0</v>
      </c>
      <c r="FQ56" s="53">
        <f>+SIMS!P56</f>
        <v>0</v>
      </c>
      <c r="FR56" s="35">
        <f t="shared" si="210"/>
        <v>0</v>
      </c>
      <c r="FS56" s="65">
        <f t="shared" si="125"/>
        <v>0</v>
      </c>
      <c r="FT56" s="34">
        <f>+Bel!AC56</f>
        <v>0</v>
      </c>
      <c r="FU56" s="35">
        <f>+Bel!AD56</f>
        <v>0</v>
      </c>
      <c r="FV56" s="35">
        <f>+Bel!AE56</f>
        <v>0</v>
      </c>
      <c r="FW56" s="35">
        <f>+Bel!AF56</f>
        <v>0</v>
      </c>
      <c r="FX56" s="35">
        <f t="shared" si="221"/>
        <v>0</v>
      </c>
      <c r="FY56" s="65">
        <f t="shared" si="176"/>
        <v>0</v>
      </c>
      <c r="FZ56" s="34">
        <f>+Ita!AC56</f>
        <v>0</v>
      </c>
      <c r="GA56" s="35">
        <f>+Ita!AD56</f>
        <v>0</v>
      </c>
      <c r="GB56" s="35">
        <f>+Ita!AE56</f>
        <v>0</v>
      </c>
      <c r="GC56" s="35">
        <f>+Ita!AF56</f>
        <v>0</v>
      </c>
      <c r="GD56" s="35">
        <f t="shared" si="222"/>
        <v>0</v>
      </c>
      <c r="GE56" s="65">
        <f t="shared" si="177"/>
        <v>0</v>
      </c>
      <c r="GF56" s="34">
        <f>+Pol!Y56</f>
        <v>0</v>
      </c>
      <c r="GG56" s="35">
        <f>+Pol!Z56</f>
        <v>0</v>
      </c>
      <c r="GH56" s="35">
        <f>+Pol!AA56</f>
        <v>0</v>
      </c>
      <c r="GI56" s="35">
        <f>+Pol!AB56</f>
        <v>0</v>
      </c>
      <c r="GJ56" s="35">
        <f t="shared" si="223"/>
        <v>0</v>
      </c>
      <c r="GK56" s="65">
        <f t="shared" si="178"/>
        <v>0</v>
      </c>
      <c r="GL56" s="34">
        <f>+SIMS!S56</f>
        <v>0</v>
      </c>
      <c r="GM56" s="35">
        <f>+SIMS!T56</f>
        <v>0</v>
      </c>
      <c r="GN56" s="35">
        <f>+SIMS!U56</f>
        <v>0</v>
      </c>
      <c r="GO56" s="35">
        <f>+SIMS!V56</f>
        <v>0</v>
      </c>
      <c r="GP56" s="35">
        <f t="shared" si="224"/>
        <v>0</v>
      </c>
      <c r="GQ56" s="65">
        <f t="shared" si="126"/>
        <v>0</v>
      </c>
      <c r="GR56" s="521">
        <f>+KSC!C56</f>
        <v>336</v>
      </c>
      <c r="GS56" s="517">
        <f>+KSC!D56</f>
        <v>364</v>
      </c>
      <c r="GT56" s="277">
        <f t="shared" si="49"/>
        <v>700</v>
      </c>
      <c r="GU56" s="272">
        <f t="shared" si="127"/>
        <v>14</v>
      </c>
      <c r="GV56" s="34">
        <f>+Bel!AI56</f>
        <v>46.8</v>
      </c>
      <c r="GW56" s="35">
        <f t="shared" si="208"/>
        <v>46.8</v>
      </c>
      <c r="GX56" s="65">
        <f t="shared" si="200"/>
        <v>3</v>
      </c>
      <c r="GY56" s="34">
        <f>+Ita!AI56</f>
        <v>62.4</v>
      </c>
      <c r="GZ56" s="35">
        <f t="shared" si="179"/>
        <v>62.4</v>
      </c>
      <c r="HA56" s="65">
        <f t="shared" si="51"/>
        <v>4</v>
      </c>
      <c r="HB56" s="34">
        <f>+Ita!BF56</f>
        <v>0</v>
      </c>
      <c r="HC56" s="35">
        <f t="shared" si="180"/>
        <v>0</v>
      </c>
      <c r="HD56" s="65">
        <f t="shared" si="52"/>
        <v>0</v>
      </c>
      <c r="HE56" s="34">
        <f>+Pol!AE56</f>
        <v>234</v>
      </c>
      <c r="HF56" s="35">
        <f t="shared" si="232"/>
        <v>234</v>
      </c>
      <c r="HG56" s="65">
        <f t="shared" si="53"/>
        <v>15</v>
      </c>
      <c r="HH56" s="34">
        <f>+Mex!P56</f>
        <v>0</v>
      </c>
      <c r="HI56" s="35">
        <f t="shared" si="233"/>
        <v>0</v>
      </c>
      <c r="HJ56" s="65">
        <f t="shared" si="54"/>
        <v>0</v>
      </c>
      <c r="HK56" s="404">
        <f>+SIMS!K56</f>
        <v>0</v>
      </c>
      <c r="HL56" s="405">
        <f>+SIMS!L56</f>
        <v>0</v>
      </c>
      <c r="HM56" s="405">
        <f t="shared" si="166"/>
        <v>0</v>
      </c>
      <c r="HN56" s="406">
        <f t="shared" si="133"/>
        <v>0</v>
      </c>
      <c r="HO56" s="475">
        <f>+Bel!AL56</f>
        <v>0</v>
      </c>
      <c r="HP56" s="476">
        <f>+Bel!AM56</f>
        <v>0</v>
      </c>
      <c r="HQ56" s="476">
        <f t="shared" si="134"/>
        <v>0</v>
      </c>
      <c r="HR56" s="477">
        <f t="shared" si="55"/>
        <v>0</v>
      </c>
      <c r="HS56" s="475">
        <f>+Ita!AL56</f>
        <v>0</v>
      </c>
      <c r="HT56" s="476">
        <f>+Ita!AM56</f>
        <v>0</v>
      </c>
      <c r="HU56" s="476">
        <f t="shared" si="56"/>
        <v>0</v>
      </c>
      <c r="HV56" s="477">
        <f t="shared" si="57"/>
        <v>0</v>
      </c>
      <c r="HW56" s="52">
        <f>+Mex!S56</f>
        <v>109.2</v>
      </c>
      <c r="HX56" s="53">
        <f>+Mex!T56</f>
        <v>109.2</v>
      </c>
      <c r="HY56" s="31">
        <f t="shared" si="58"/>
        <v>218.4</v>
      </c>
      <c r="HZ56" s="43">
        <f t="shared" si="59"/>
        <v>14</v>
      </c>
      <c r="IA56" s="475">
        <f>+'Arg&amp;Braz'!C56</f>
        <v>0</v>
      </c>
      <c r="IB56" s="476">
        <f>+'Arg&amp;Braz'!D56</f>
        <v>0</v>
      </c>
      <c r="IC56" s="476">
        <f t="shared" si="60"/>
        <v>0</v>
      </c>
      <c r="ID56" s="477">
        <f t="shared" si="61"/>
        <v>0</v>
      </c>
      <c r="IE56" s="475">
        <f>+'Arg&amp;Braz'!Y56</f>
        <v>0</v>
      </c>
      <c r="IF56" s="476">
        <f>+'Arg&amp;Braz'!Z56</f>
        <v>0</v>
      </c>
      <c r="IG56" s="476">
        <f t="shared" si="62"/>
        <v>0</v>
      </c>
      <c r="IH56" s="477">
        <f t="shared" si="63"/>
        <v>0</v>
      </c>
      <c r="II56" s="475">
        <f>+Bel!AP56</f>
        <v>0</v>
      </c>
      <c r="IJ56" s="476">
        <f>+Bel!AQ56</f>
        <v>0</v>
      </c>
      <c r="IK56" s="476">
        <f t="shared" si="64"/>
        <v>0</v>
      </c>
      <c r="IL56" s="477">
        <f t="shared" si="65"/>
        <v>0</v>
      </c>
      <c r="IM56" s="475">
        <f>+Ita!AP56</f>
        <v>0</v>
      </c>
      <c r="IN56" s="476">
        <f>+Ita!AQ56</f>
        <v>0</v>
      </c>
      <c r="IO56" s="476">
        <f t="shared" si="66"/>
        <v>0</v>
      </c>
      <c r="IP56" s="477">
        <f t="shared" si="67"/>
        <v>0</v>
      </c>
      <c r="IQ56" s="34">
        <f>+Mex!W56</f>
        <v>109.2</v>
      </c>
      <c r="IR56" s="35">
        <f>+Mex!X56</f>
        <v>109.2</v>
      </c>
      <c r="IS56" s="31">
        <f t="shared" si="68"/>
        <v>218.4</v>
      </c>
      <c r="IT56" s="43">
        <f t="shared" si="69"/>
        <v>14</v>
      </c>
      <c r="IU56" s="475">
        <f>+'Arg&amp;Braz'!G56</f>
        <v>0</v>
      </c>
      <c r="IV56" s="476">
        <f>+'Arg&amp;Braz'!H56</f>
        <v>0</v>
      </c>
      <c r="IW56" s="476">
        <f t="shared" si="70"/>
        <v>0</v>
      </c>
      <c r="IX56" s="477">
        <f t="shared" si="71"/>
        <v>0</v>
      </c>
      <c r="IY56" s="475">
        <f>+'Arg&amp;Braz'!AC56</f>
        <v>0</v>
      </c>
      <c r="IZ56" s="476">
        <f>+'Arg&amp;Braz'!AD56</f>
        <v>0</v>
      </c>
      <c r="JA56" s="476">
        <f t="shared" si="72"/>
        <v>0</v>
      </c>
      <c r="JB56" s="477">
        <f t="shared" si="163"/>
        <v>0</v>
      </c>
      <c r="JC56" s="475">
        <f>+Bel!AT56</f>
        <v>0</v>
      </c>
      <c r="JD56" s="476">
        <f>+Bel!AU56</f>
        <v>0</v>
      </c>
      <c r="JE56" s="476">
        <f t="shared" si="73"/>
        <v>0</v>
      </c>
      <c r="JF56" s="477">
        <f t="shared" si="74"/>
        <v>0</v>
      </c>
      <c r="JG56" s="475">
        <f>+Ita!AT56</f>
        <v>0</v>
      </c>
      <c r="JH56" s="476">
        <f>+Ita!AU56</f>
        <v>0</v>
      </c>
      <c r="JI56" s="476">
        <f t="shared" si="75"/>
        <v>0</v>
      </c>
      <c r="JJ56" s="477">
        <f t="shared" si="76"/>
        <v>0</v>
      </c>
      <c r="JK56" s="34">
        <f>+Mex!AA56</f>
        <v>109.2</v>
      </c>
      <c r="JL56" s="35">
        <f>+Mex!AB56</f>
        <v>109.2</v>
      </c>
      <c r="JM56" s="31">
        <f t="shared" si="77"/>
        <v>218.4</v>
      </c>
      <c r="JN56" s="43">
        <f t="shared" si="78"/>
        <v>14</v>
      </c>
      <c r="JO56" s="475">
        <f>+'Arg&amp;Braz'!K56</f>
        <v>0</v>
      </c>
      <c r="JP56" s="476">
        <f>+'Arg&amp;Braz'!L56</f>
        <v>0</v>
      </c>
      <c r="JQ56" s="476">
        <f t="shared" si="79"/>
        <v>0</v>
      </c>
      <c r="JR56" s="477">
        <f t="shared" si="80"/>
        <v>0</v>
      </c>
      <c r="JS56" s="475">
        <f>+'Arg&amp;Braz'!AG56</f>
        <v>0</v>
      </c>
      <c r="JT56" s="476">
        <f>+'Arg&amp;Braz'!AH56</f>
        <v>0</v>
      </c>
      <c r="JU56" s="476">
        <f t="shared" si="81"/>
        <v>0</v>
      </c>
      <c r="JV56" s="477">
        <f t="shared" si="164"/>
        <v>0</v>
      </c>
      <c r="JW56" s="516">
        <f>+KSC!K56</f>
        <v>520</v>
      </c>
      <c r="JX56" s="518">
        <f>+KSC!L56</f>
        <v>510</v>
      </c>
      <c r="JY56" s="277">
        <f t="shared" si="82"/>
        <v>1030</v>
      </c>
      <c r="JZ56" s="272">
        <f t="shared" si="135"/>
        <v>37</v>
      </c>
      <c r="KA56" s="34">
        <f>+Rus!P56</f>
        <v>0</v>
      </c>
      <c r="KB56" s="315">
        <f>+Rus!Q56</f>
        <v>0</v>
      </c>
      <c r="KC56" s="35">
        <f>+Rus!R56</f>
        <v>0</v>
      </c>
      <c r="KD56" s="35">
        <f t="shared" si="83"/>
        <v>0</v>
      </c>
      <c r="KE56" s="65">
        <f t="shared" si="84"/>
        <v>0</v>
      </c>
      <c r="KF56" s="34">
        <f>+Bel!AX56</f>
        <v>0</v>
      </c>
      <c r="KG56" s="35">
        <f t="shared" si="227"/>
        <v>0</v>
      </c>
      <c r="KH56" s="65">
        <f t="shared" si="201"/>
        <v>0</v>
      </c>
      <c r="KI56" s="34">
        <f>+Ita!BI56</f>
        <v>0</v>
      </c>
      <c r="KJ56" s="35">
        <f t="shared" si="228"/>
        <v>0</v>
      </c>
      <c r="KK56" s="65">
        <f t="shared" si="202"/>
        <v>0</v>
      </c>
      <c r="KL56" s="34">
        <f>+Pol!AH56</f>
        <v>0</v>
      </c>
      <c r="KM56" s="35">
        <f t="shared" si="229"/>
        <v>0</v>
      </c>
      <c r="KN56" s="65">
        <f t="shared" si="203"/>
        <v>0</v>
      </c>
      <c r="KO56" s="34">
        <f>+Mex!AK56</f>
        <v>0</v>
      </c>
      <c r="KP56" s="35">
        <f t="shared" si="230"/>
        <v>0</v>
      </c>
      <c r="KQ56" s="65">
        <f t="shared" si="204"/>
        <v>0</v>
      </c>
      <c r="KR56" s="34">
        <f>+'Arg&amp;Braz'!AK56</f>
        <v>0</v>
      </c>
      <c r="KS56" s="35">
        <f t="shared" si="231"/>
        <v>0</v>
      </c>
      <c r="KT56" s="65">
        <f t="shared" si="205"/>
        <v>0</v>
      </c>
      <c r="KU56" s="34">
        <f>+Ita!BL56</f>
        <v>0</v>
      </c>
      <c r="KV56" s="315">
        <f>+Ita!BM56</f>
        <v>0</v>
      </c>
      <c r="KW56" s="35">
        <f>+Ita!BN56</f>
        <v>0</v>
      </c>
      <c r="KX56" s="35">
        <f t="shared" si="191"/>
        <v>0</v>
      </c>
      <c r="KY56" s="65">
        <f t="shared" si="142"/>
        <v>0</v>
      </c>
      <c r="KZ56" s="34">
        <f>+Mex!AN56</f>
        <v>0</v>
      </c>
      <c r="LA56" s="315">
        <f>+Mex!AO56</f>
        <v>0</v>
      </c>
      <c r="LB56" s="35">
        <f>+Mex!AP56</f>
        <v>0</v>
      </c>
      <c r="LC56" s="35">
        <f t="shared" si="192"/>
        <v>0</v>
      </c>
      <c r="LD56" s="65">
        <f t="shared" si="144"/>
        <v>0</v>
      </c>
      <c r="LE56" s="34">
        <f>+'Arg&amp;Braz'!O56</f>
        <v>0</v>
      </c>
      <c r="LF56" s="315">
        <f>+'Arg&amp;Braz'!P56</f>
        <v>0</v>
      </c>
      <c r="LG56" s="35">
        <f>+'Arg&amp;Braz'!Q56</f>
        <v>0</v>
      </c>
      <c r="LH56" s="35">
        <f t="shared" si="193"/>
        <v>0</v>
      </c>
      <c r="LI56" s="65">
        <f t="shared" si="146"/>
        <v>0</v>
      </c>
      <c r="LJ56" s="34">
        <f>+'Arg&amp;Braz'!AN56</f>
        <v>0</v>
      </c>
      <c r="LK56" s="315">
        <f>+'Arg&amp;Braz'!AO56</f>
        <v>0</v>
      </c>
      <c r="LL56" s="35">
        <f>+'Arg&amp;Braz'!AP56</f>
        <v>0</v>
      </c>
      <c r="LM56" s="35">
        <f t="shared" si="147"/>
        <v>0</v>
      </c>
      <c r="LN56" s="65">
        <f t="shared" si="148"/>
        <v>0</v>
      </c>
      <c r="LO56" s="52">
        <f>+Bel!BA56</f>
        <v>0</v>
      </c>
      <c r="LP56" s="390">
        <f>+Bel!BB56</f>
        <v>0</v>
      </c>
      <c r="LQ56" s="53">
        <f>+Bel!BC56</f>
        <v>0</v>
      </c>
      <c r="LR56" s="35">
        <f t="shared" si="149"/>
        <v>0</v>
      </c>
      <c r="LS56" s="65">
        <f t="shared" si="190"/>
        <v>0</v>
      </c>
      <c r="LT56" s="34">
        <f>+Ita!BQ56</f>
        <v>0</v>
      </c>
      <c r="LU56" s="315">
        <f>+Ita!BR56</f>
        <v>0</v>
      </c>
      <c r="LV56" s="35">
        <f>+Ita!BS56</f>
        <v>0</v>
      </c>
      <c r="LW56" s="35">
        <f t="shared" si="194"/>
        <v>0</v>
      </c>
      <c r="LX56" s="65">
        <f t="shared" si="152"/>
        <v>0</v>
      </c>
      <c r="LY56" s="34">
        <f>+Ita!BV56</f>
        <v>0</v>
      </c>
      <c r="LZ56" s="315">
        <f>+Ita!BW56</f>
        <v>0</v>
      </c>
      <c r="MA56" s="35">
        <f>+Ita!BX56</f>
        <v>0</v>
      </c>
      <c r="MB56" s="35">
        <f t="shared" si="195"/>
        <v>0</v>
      </c>
      <c r="MC56" s="65">
        <f t="shared" si="154"/>
        <v>0</v>
      </c>
      <c r="MD56" s="34">
        <f>+Pol!AK56</f>
        <v>0</v>
      </c>
      <c r="ME56" s="315">
        <f>+Pol!AL56</f>
        <v>0</v>
      </c>
      <c r="MF56" s="35">
        <f>+Pol!AM56</f>
        <v>0</v>
      </c>
      <c r="MG56" s="35">
        <f t="shared" si="196"/>
        <v>0</v>
      </c>
      <c r="MH56" s="65">
        <f t="shared" si="156"/>
        <v>0</v>
      </c>
      <c r="MI56" s="34">
        <f>+Rus!U56</f>
        <v>0</v>
      </c>
      <c r="MJ56" s="315">
        <f>+Rus!V56</f>
        <v>0</v>
      </c>
      <c r="MK56" s="35">
        <f>+Rus!W56</f>
        <v>0</v>
      </c>
      <c r="ML56" s="35">
        <f t="shared" si="90"/>
        <v>0</v>
      </c>
      <c r="MM56" s="65">
        <f t="shared" si="91"/>
        <v>0</v>
      </c>
      <c r="MN56" s="34">
        <f>+Mex!AS56</f>
        <v>0</v>
      </c>
      <c r="MO56" s="315">
        <f>+Mex!AT56</f>
        <v>0</v>
      </c>
      <c r="MP56" s="35">
        <f>+Mex!AU56</f>
        <v>0</v>
      </c>
      <c r="MQ56" s="35">
        <f t="shared" si="197"/>
        <v>0</v>
      </c>
      <c r="MR56" s="65">
        <f t="shared" si="158"/>
        <v>0</v>
      </c>
      <c r="MS56" s="34">
        <f>+'Arg&amp;Braz'!T56</f>
        <v>0</v>
      </c>
      <c r="MT56" s="315">
        <f>+'Arg&amp;Braz'!U56</f>
        <v>0</v>
      </c>
      <c r="MU56" s="35">
        <f>+'Arg&amp;Braz'!V56</f>
        <v>0</v>
      </c>
      <c r="MV56" s="35">
        <f t="shared" si="159"/>
        <v>0</v>
      </c>
      <c r="MW56" s="65">
        <f t="shared" si="160"/>
        <v>0</v>
      </c>
      <c r="MX56" s="34">
        <f>Bel!BF56</f>
        <v>0</v>
      </c>
      <c r="MY56" s="35">
        <f t="shared" si="161"/>
        <v>0</v>
      </c>
      <c r="MZ56" s="65">
        <f t="shared" si="92"/>
        <v>0</v>
      </c>
      <c r="NA56" s="34">
        <f>Ita!CA56</f>
        <v>0</v>
      </c>
      <c r="NB56" s="35">
        <f t="shared" si="198"/>
        <v>0</v>
      </c>
      <c r="NC56" s="65">
        <f t="shared" si="206"/>
        <v>0</v>
      </c>
    </row>
    <row r="57" spans="1:367" s="28" customFormat="1" ht="21" customHeight="1">
      <c r="A57" s="27" t="s">
        <v>160</v>
      </c>
      <c r="B57" s="67"/>
      <c r="C57" s="68">
        <f t="shared" si="94"/>
        <v>62.4</v>
      </c>
      <c r="D57" s="68"/>
      <c r="E57" s="68"/>
      <c r="F57" s="68"/>
      <c r="G57" s="69">
        <f t="shared" si="225"/>
        <v>62.4</v>
      </c>
      <c r="H57" s="70">
        <f>+Bel!A57</f>
        <v>0</v>
      </c>
      <c r="I57" s="71">
        <f>+Ita!A57</f>
        <v>60</v>
      </c>
      <c r="J57" s="71">
        <f>+Pol!A57</f>
        <v>0</v>
      </c>
      <c r="K57" s="71">
        <f>+Rus!A57</f>
        <v>0</v>
      </c>
      <c r="L57" s="71">
        <f>+'Arg&amp;Braz'!A57</f>
        <v>0</v>
      </c>
      <c r="M57" s="71">
        <f>+Mex!A57</f>
        <v>0</v>
      </c>
      <c r="N57" s="71">
        <f>+VIE!A57</f>
        <v>0</v>
      </c>
      <c r="O57" s="71">
        <f>+SIMS!A57</f>
        <v>36</v>
      </c>
      <c r="P57" s="71"/>
      <c r="Q57" s="72">
        <f>+KSC!A57</f>
        <v>39</v>
      </c>
      <c r="R57" s="146">
        <f t="shared" si="96"/>
        <v>639.6</v>
      </c>
      <c r="S57" s="147">
        <f t="shared" si="97"/>
        <v>296.39999999999998</v>
      </c>
      <c r="T57" s="148">
        <f t="shared" si="213"/>
        <v>0</v>
      </c>
      <c r="U57" s="148"/>
      <c r="V57" s="27" t="s">
        <v>160</v>
      </c>
      <c r="W57" s="52">
        <f>+Bel!C57</f>
        <v>0</v>
      </c>
      <c r="X57" s="53">
        <f>+Bel!D57</f>
        <v>0</v>
      </c>
      <c r="Y57" s="35">
        <f t="shared" si="226"/>
        <v>0</v>
      </c>
      <c r="Z57" s="65">
        <f t="shared" si="99"/>
        <v>0</v>
      </c>
      <c r="AA57" s="34">
        <f>+Ita!C57</f>
        <v>31.2</v>
      </c>
      <c r="AB57" s="35">
        <f>+Ita!D57</f>
        <v>31.2</v>
      </c>
      <c r="AC57" s="35">
        <f t="shared" si="100"/>
        <v>62.4</v>
      </c>
      <c r="AD57" s="65">
        <f t="shared" si="101"/>
        <v>4</v>
      </c>
      <c r="AE57" s="52">
        <f>+Pol!C57</f>
        <v>0</v>
      </c>
      <c r="AF57" s="53">
        <f>+Pol!D57</f>
        <v>0</v>
      </c>
      <c r="AG57" s="35">
        <f t="shared" si="102"/>
        <v>0</v>
      </c>
      <c r="AH57" s="65">
        <f t="shared" si="103"/>
        <v>0</v>
      </c>
      <c r="AI57" s="54">
        <f>+Mex!C57</f>
        <v>0</v>
      </c>
      <c r="AJ57" s="55">
        <f>+Mex!D57</f>
        <v>0</v>
      </c>
      <c r="AK57" s="35">
        <f t="shared" si="1"/>
        <v>0</v>
      </c>
      <c r="AL57" s="65">
        <f t="shared" si="2"/>
        <v>0</v>
      </c>
      <c r="AM57" s="280">
        <f>+SIMS!C57</f>
        <v>0</v>
      </c>
      <c r="AN57" s="283">
        <f>+SIMS!D57</f>
        <v>0</v>
      </c>
      <c r="AO57" s="277">
        <f t="shared" si="3"/>
        <v>0</v>
      </c>
      <c r="AP57" s="272">
        <f t="shared" si="104"/>
        <v>0</v>
      </c>
      <c r="AQ57" s="280">
        <f>+KSC!G57</f>
        <v>0</v>
      </c>
      <c r="AR57" s="283">
        <f>+KSC!H57</f>
        <v>0</v>
      </c>
      <c r="AS57" s="277">
        <f t="shared" si="4"/>
        <v>0</v>
      </c>
      <c r="AT57" s="272">
        <f t="shared" si="105"/>
        <v>0</v>
      </c>
      <c r="AU57" s="280">
        <f>+SIMS!G57</f>
        <v>0</v>
      </c>
      <c r="AV57" s="283">
        <f>+SIMS!H57</f>
        <v>0</v>
      </c>
      <c r="AW57" s="277">
        <f t="shared" si="165"/>
        <v>0</v>
      </c>
      <c r="AX57" s="272">
        <f t="shared" si="106"/>
        <v>0</v>
      </c>
      <c r="AY57" s="52">
        <f>+Bel!G57</f>
        <v>0</v>
      </c>
      <c r="AZ57" s="390">
        <f>+Bel!H57</f>
        <v>0</v>
      </c>
      <c r="BA57" s="53">
        <f>+Bel!I57</f>
        <v>0</v>
      </c>
      <c r="BB57" s="35">
        <f t="shared" si="107"/>
        <v>0</v>
      </c>
      <c r="BC57" s="65">
        <f t="shared" si="108"/>
        <v>0</v>
      </c>
      <c r="BD57" s="34">
        <f>+Ita!G57</f>
        <v>0</v>
      </c>
      <c r="BE57" s="315">
        <f>+Ita!H57</f>
        <v>0</v>
      </c>
      <c r="BF57" s="35">
        <f>+Ita!I57</f>
        <v>0</v>
      </c>
      <c r="BG57" s="35">
        <f t="shared" si="5"/>
        <v>0</v>
      </c>
      <c r="BH57" s="65">
        <f t="shared" si="109"/>
        <v>0</v>
      </c>
      <c r="BI57" s="34">
        <f>+Ita!AX57</f>
        <v>0</v>
      </c>
      <c r="BJ57" s="315">
        <f>+Ita!AY57</f>
        <v>0</v>
      </c>
      <c r="BK57" s="35">
        <f>+Ita!AZ57</f>
        <v>0</v>
      </c>
      <c r="BL57" s="35">
        <f t="shared" si="6"/>
        <v>0</v>
      </c>
      <c r="BM57" s="65">
        <f t="shared" si="110"/>
        <v>0</v>
      </c>
      <c r="BN57" s="34">
        <f>+Pol!G57</f>
        <v>0</v>
      </c>
      <c r="BO57" s="315">
        <f>+Pol!H57</f>
        <v>0</v>
      </c>
      <c r="BP57" s="35">
        <f>+Pol!I57</f>
        <v>0</v>
      </c>
      <c r="BQ57" s="35">
        <f t="shared" si="7"/>
        <v>0</v>
      </c>
      <c r="BR57" s="65">
        <f t="shared" si="111"/>
        <v>0</v>
      </c>
      <c r="BS57" s="32">
        <f>+Mex!G57</f>
        <v>0</v>
      </c>
      <c r="BT57" s="317">
        <f>+Mex!H57</f>
        <v>0</v>
      </c>
      <c r="BU57" s="33">
        <f>+Mex!I57</f>
        <v>0</v>
      </c>
      <c r="BV57" s="35">
        <f t="shared" si="112"/>
        <v>0</v>
      </c>
      <c r="BW57" s="65">
        <f t="shared" si="113"/>
        <v>0</v>
      </c>
      <c r="BX57" s="34">
        <f>+VIE!C57</f>
        <v>0</v>
      </c>
      <c r="BY57" s="315">
        <f>+VIE!D57</f>
        <v>0</v>
      </c>
      <c r="BZ57" s="35">
        <f t="shared" si="214"/>
        <v>0</v>
      </c>
      <c r="CA57" s="65">
        <f t="shared" si="114"/>
        <v>0</v>
      </c>
      <c r="CB57" s="235">
        <f>+SIMS!AC57</f>
        <v>0</v>
      </c>
      <c r="CC57" s="507">
        <f>+SIMS!AD57</f>
        <v>0</v>
      </c>
      <c r="CD57" s="236">
        <f>+SIMS!AE57</f>
        <v>0</v>
      </c>
      <c r="CE57" s="35">
        <f t="shared" si="9"/>
        <v>0</v>
      </c>
      <c r="CF57" s="65">
        <f t="shared" si="115"/>
        <v>0</v>
      </c>
      <c r="CG57" s="52">
        <f>+Bel!L57</f>
        <v>0</v>
      </c>
      <c r="CH57" s="53">
        <f>+Bel!M57</f>
        <v>0</v>
      </c>
      <c r="CI57" s="35">
        <f t="shared" si="10"/>
        <v>0</v>
      </c>
      <c r="CJ57" s="65">
        <f t="shared" si="209"/>
        <v>0</v>
      </c>
      <c r="CK57" s="34">
        <f>+Ita!L57</f>
        <v>0</v>
      </c>
      <c r="CL57" s="35">
        <f>+Ita!M57</f>
        <v>0</v>
      </c>
      <c r="CM57" s="35">
        <f t="shared" ref="CM57:CM70" si="234">SUM(CK57:CL57)</f>
        <v>0</v>
      </c>
      <c r="CN57" s="65">
        <f t="shared" si="13"/>
        <v>0</v>
      </c>
      <c r="CO57" s="54">
        <f>+Mex!L57</f>
        <v>0</v>
      </c>
      <c r="CP57" s="55">
        <f>+Mex!M57</f>
        <v>0</v>
      </c>
      <c r="CQ57" s="35">
        <f t="shared" si="14"/>
        <v>0</v>
      </c>
      <c r="CR57" s="65">
        <f t="shared" si="15"/>
        <v>0</v>
      </c>
      <c r="CS57" s="52">
        <f>+SIMS!Y57</f>
        <v>0</v>
      </c>
      <c r="CT57" s="53">
        <f>+SIMS!Z57</f>
        <v>0</v>
      </c>
      <c r="CU57" s="35">
        <f t="shared" si="16"/>
        <v>0</v>
      </c>
      <c r="CV57" s="65">
        <f t="shared" si="116"/>
        <v>0</v>
      </c>
      <c r="CW57" s="52">
        <f>+VIE!M57</f>
        <v>0</v>
      </c>
      <c r="CX57" s="53">
        <f>+VIE!N57</f>
        <v>0</v>
      </c>
      <c r="CY57" s="35">
        <f t="shared" si="17"/>
        <v>0</v>
      </c>
      <c r="CZ57" s="43">
        <f t="shared" si="117"/>
        <v>0</v>
      </c>
      <c r="DA57" s="34">
        <f>+Ita!BC57</f>
        <v>0</v>
      </c>
      <c r="DB57" s="35">
        <f t="shared" si="118"/>
        <v>0</v>
      </c>
      <c r="DC57" s="65">
        <f t="shared" si="18"/>
        <v>0</v>
      </c>
      <c r="DD57" s="34">
        <f>+Bel!P57</f>
        <v>0</v>
      </c>
      <c r="DE57" s="35">
        <f t="shared" si="119"/>
        <v>0</v>
      </c>
      <c r="DF57" s="65">
        <f t="shared" si="19"/>
        <v>0</v>
      </c>
      <c r="DG57" s="34">
        <f>+Ita!P57</f>
        <v>15.6</v>
      </c>
      <c r="DH57" s="35">
        <f t="shared" si="120"/>
        <v>15.6</v>
      </c>
      <c r="DI57" s="65">
        <f t="shared" si="20"/>
        <v>1</v>
      </c>
      <c r="DJ57" s="34">
        <f>+Pol!L57</f>
        <v>0</v>
      </c>
      <c r="DK57" s="35">
        <f t="shared" si="121"/>
        <v>0</v>
      </c>
      <c r="DL57" s="65">
        <f t="shared" si="21"/>
        <v>0</v>
      </c>
      <c r="DM57" s="379">
        <f>+Rus!C57</f>
        <v>0</v>
      </c>
      <c r="DN57" s="365">
        <f t="shared" si="215"/>
        <v>0</v>
      </c>
      <c r="DO57" s="366">
        <f t="shared" si="23"/>
        <v>0</v>
      </c>
      <c r="DP57" s="34">
        <f>+Bel!S57</f>
        <v>0</v>
      </c>
      <c r="DQ57" s="35">
        <f>+Bel!T57</f>
        <v>0</v>
      </c>
      <c r="DR57" s="35">
        <f>+Bel!U57</f>
        <v>0</v>
      </c>
      <c r="DS57" s="35">
        <f>+Bel!V57</f>
        <v>0</v>
      </c>
      <c r="DT57" s="35">
        <f t="shared" si="216"/>
        <v>0</v>
      </c>
      <c r="DU57" s="65">
        <f t="shared" si="25"/>
        <v>0</v>
      </c>
      <c r="DV57" s="34">
        <f>+Ita!S57</f>
        <v>0</v>
      </c>
      <c r="DW57" s="35">
        <f>+Ita!T57</f>
        <v>0</v>
      </c>
      <c r="DX57" s="35">
        <f>+Ita!U57</f>
        <v>0</v>
      </c>
      <c r="DY57" s="35">
        <f>+Ita!V57</f>
        <v>0</v>
      </c>
      <c r="DZ57" s="35">
        <f t="shared" si="217"/>
        <v>0</v>
      </c>
      <c r="EA57" s="65">
        <f t="shared" si="27"/>
        <v>0</v>
      </c>
      <c r="EB57" s="34">
        <f>+Pol!O57</f>
        <v>0</v>
      </c>
      <c r="EC57" s="35">
        <f>+Pol!P57</f>
        <v>0</v>
      </c>
      <c r="ED57" s="35">
        <f>+Pol!Q57</f>
        <v>0</v>
      </c>
      <c r="EE57" s="35">
        <f>+Pol!R57</f>
        <v>0</v>
      </c>
      <c r="EF57" s="35">
        <f t="shared" si="218"/>
        <v>0</v>
      </c>
      <c r="EG57" s="65">
        <f t="shared" si="29"/>
        <v>0</v>
      </c>
      <c r="EH57" s="34">
        <f>+Rus!J57</f>
        <v>0</v>
      </c>
      <c r="EI57" s="35">
        <f>+Rus!K57</f>
        <v>0</v>
      </c>
      <c r="EJ57" s="35">
        <f>+Rus!L57</f>
        <v>0</v>
      </c>
      <c r="EK57" s="35">
        <f>+Rus!M57</f>
        <v>0</v>
      </c>
      <c r="EL57" s="35">
        <f t="shared" si="219"/>
        <v>0</v>
      </c>
      <c r="EM57" s="65">
        <f t="shared" si="30"/>
        <v>0</v>
      </c>
      <c r="EN57" s="34">
        <f>+Mex!AE57</f>
        <v>0</v>
      </c>
      <c r="EO57" s="35">
        <f>+Mex!AF57</f>
        <v>0</v>
      </c>
      <c r="EP57" s="35">
        <f>+Mex!AG57</f>
        <v>0</v>
      </c>
      <c r="EQ57" s="35">
        <f>+Mex!AH57</f>
        <v>0</v>
      </c>
      <c r="ER57" s="31">
        <f t="shared" si="123"/>
        <v>0</v>
      </c>
      <c r="ES57" s="43">
        <f t="shared" si="31"/>
        <v>0</v>
      </c>
      <c r="ET57" s="30">
        <f>+VIE!G57</f>
        <v>0</v>
      </c>
      <c r="EU57" s="31">
        <f>+VIE!H57</f>
        <v>0</v>
      </c>
      <c r="EV57" s="31">
        <f>+VIE!I57</f>
        <v>0</v>
      </c>
      <c r="EW57" s="31">
        <f>+VIE!J57</f>
        <v>0</v>
      </c>
      <c r="EX57" s="31">
        <f t="shared" si="220"/>
        <v>0</v>
      </c>
      <c r="EY57" s="43">
        <f t="shared" si="124"/>
        <v>0</v>
      </c>
      <c r="EZ57" s="385">
        <f>+Bel!Y57</f>
        <v>0</v>
      </c>
      <c r="FA57" s="35">
        <f>+Bel!Z57</f>
        <v>0</v>
      </c>
      <c r="FB57" s="35">
        <f t="shared" si="33"/>
        <v>0</v>
      </c>
      <c r="FC57" s="65">
        <f t="shared" si="34"/>
        <v>0</v>
      </c>
      <c r="FD57" s="52">
        <f>+Ita!Y57</f>
        <v>0</v>
      </c>
      <c r="FE57" s="53">
        <f>+Ita!Z57</f>
        <v>0</v>
      </c>
      <c r="FF57" s="35">
        <f t="shared" si="35"/>
        <v>0</v>
      </c>
      <c r="FG57" s="65">
        <f t="shared" si="36"/>
        <v>0</v>
      </c>
      <c r="FH57" s="385">
        <f>+Pol!U57</f>
        <v>0</v>
      </c>
      <c r="FI57" s="35">
        <f>+Pol!V57</f>
        <v>0</v>
      </c>
      <c r="FJ57" s="35">
        <f t="shared" si="37"/>
        <v>0</v>
      </c>
      <c r="FK57" s="65">
        <f t="shared" si="38"/>
        <v>0</v>
      </c>
      <c r="FL57" s="52">
        <f>+Rus!F57</f>
        <v>0</v>
      </c>
      <c r="FM57" s="53">
        <f>+Rus!G57</f>
        <v>0</v>
      </c>
      <c r="FN57" s="35">
        <f t="shared" si="39"/>
        <v>0</v>
      </c>
      <c r="FO57" s="65">
        <f t="shared" si="40"/>
        <v>0</v>
      </c>
      <c r="FP57" s="52">
        <f>+SIMS!O57</f>
        <v>0</v>
      </c>
      <c r="FQ57" s="53">
        <f>+SIMS!P57</f>
        <v>0</v>
      </c>
      <c r="FR57" s="35">
        <f t="shared" si="210"/>
        <v>0</v>
      </c>
      <c r="FS57" s="65">
        <f t="shared" si="125"/>
        <v>0</v>
      </c>
      <c r="FT57" s="34">
        <f>+Bel!AC57</f>
        <v>0</v>
      </c>
      <c r="FU57" s="35">
        <f>+Bel!AD57</f>
        <v>0</v>
      </c>
      <c r="FV57" s="35">
        <f>+Bel!AE57</f>
        <v>0</v>
      </c>
      <c r="FW57" s="35">
        <f>+Bel!AF57</f>
        <v>0</v>
      </c>
      <c r="FX57" s="35">
        <f t="shared" si="221"/>
        <v>0</v>
      </c>
      <c r="FY57" s="65">
        <f t="shared" si="176"/>
        <v>0</v>
      </c>
      <c r="FZ57" s="34">
        <f>+Ita!AC57</f>
        <v>156</v>
      </c>
      <c r="GA57" s="35">
        <f>+Ita!AD57</f>
        <v>156</v>
      </c>
      <c r="GB57" s="35">
        <f>+Ita!AE57</f>
        <v>156</v>
      </c>
      <c r="GC57" s="35">
        <f>+Ita!AF57</f>
        <v>156</v>
      </c>
      <c r="GD57" s="35">
        <f t="shared" si="222"/>
        <v>624</v>
      </c>
      <c r="GE57" s="65">
        <f t="shared" si="177"/>
        <v>40</v>
      </c>
      <c r="GF57" s="34">
        <f>+Pol!Y57</f>
        <v>0</v>
      </c>
      <c r="GG57" s="35">
        <f>+Pol!Z57</f>
        <v>0</v>
      </c>
      <c r="GH57" s="35">
        <f>+Pol!AA57</f>
        <v>0</v>
      </c>
      <c r="GI57" s="35">
        <f>+Pol!AB57</f>
        <v>0</v>
      </c>
      <c r="GJ57" s="35">
        <f t="shared" si="223"/>
        <v>0</v>
      </c>
      <c r="GK57" s="65">
        <f t="shared" si="178"/>
        <v>0</v>
      </c>
      <c r="GL57" s="34">
        <f>+SIMS!S57</f>
        <v>200</v>
      </c>
      <c r="GM57" s="35">
        <f>+SIMS!T57</f>
        <v>252</v>
      </c>
      <c r="GN57" s="35">
        <f>+SIMS!U57</f>
        <v>200</v>
      </c>
      <c r="GO57" s="35">
        <f>+SIMS!V57</f>
        <v>252</v>
      </c>
      <c r="GP57" s="35">
        <f t="shared" si="224"/>
        <v>904</v>
      </c>
      <c r="GQ57" s="65">
        <f t="shared" si="126"/>
        <v>24</v>
      </c>
      <c r="GR57" s="521">
        <f>+KSC!C57</f>
        <v>336</v>
      </c>
      <c r="GS57" s="517">
        <f>+KSC!D57</f>
        <v>312</v>
      </c>
      <c r="GT57" s="277">
        <f t="shared" si="49"/>
        <v>648</v>
      </c>
      <c r="GU57" s="272">
        <f t="shared" si="127"/>
        <v>13</v>
      </c>
      <c r="GV57" s="34">
        <f>+Bel!AI57</f>
        <v>0</v>
      </c>
      <c r="GW57" s="35">
        <f t="shared" si="208"/>
        <v>0</v>
      </c>
      <c r="GX57" s="65">
        <f t="shared" si="200"/>
        <v>0</v>
      </c>
      <c r="GY57" s="34">
        <f>+Ita!AI57</f>
        <v>234</v>
      </c>
      <c r="GZ57" s="35">
        <f t="shared" si="179"/>
        <v>234</v>
      </c>
      <c r="HA57" s="65">
        <f t="shared" si="51"/>
        <v>15</v>
      </c>
      <c r="HB57" s="34">
        <f>+Ita!BF57</f>
        <v>0</v>
      </c>
      <c r="HC57" s="35">
        <f t="shared" si="180"/>
        <v>0</v>
      </c>
      <c r="HD57" s="65">
        <f t="shared" si="52"/>
        <v>0</v>
      </c>
      <c r="HE57" s="34">
        <f>+Pol!AE57</f>
        <v>0</v>
      </c>
      <c r="HF57" s="35">
        <f t="shared" si="232"/>
        <v>0</v>
      </c>
      <c r="HG57" s="65">
        <f t="shared" si="53"/>
        <v>0</v>
      </c>
      <c r="HH57" s="34">
        <f>+Mex!P57</f>
        <v>0</v>
      </c>
      <c r="HI57" s="35">
        <f t="shared" si="233"/>
        <v>0</v>
      </c>
      <c r="HJ57" s="43">
        <f t="shared" si="54"/>
        <v>0</v>
      </c>
      <c r="HK57" s="404">
        <f>+SIMS!K57</f>
        <v>0</v>
      </c>
      <c r="HL57" s="405">
        <f>+SIMS!L57</f>
        <v>456</v>
      </c>
      <c r="HM57" s="405">
        <f t="shared" si="166"/>
        <v>456</v>
      </c>
      <c r="HN57" s="406">
        <f t="shared" si="133"/>
        <v>12</v>
      </c>
      <c r="HO57" s="478">
        <f>+Bel!AL57</f>
        <v>0</v>
      </c>
      <c r="HP57" s="479">
        <f>+Bel!AM57</f>
        <v>0</v>
      </c>
      <c r="HQ57" s="476">
        <f t="shared" si="134"/>
        <v>0</v>
      </c>
      <c r="HR57" s="477">
        <f t="shared" si="55"/>
        <v>0</v>
      </c>
      <c r="HS57" s="478">
        <f>+Ita!AL57</f>
        <v>0</v>
      </c>
      <c r="HT57" s="479">
        <f>+Ita!AM57</f>
        <v>0</v>
      </c>
      <c r="HU57" s="476">
        <f t="shared" si="56"/>
        <v>0</v>
      </c>
      <c r="HV57" s="477">
        <f t="shared" si="57"/>
        <v>0</v>
      </c>
      <c r="HW57" s="34">
        <f>+Mex!S57</f>
        <v>0</v>
      </c>
      <c r="HX57" s="35">
        <f>+Mex!T57</f>
        <v>0</v>
      </c>
      <c r="HY57" s="31">
        <f t="shared" si="58"/>
        <v>0</v>
      </c>
      <c r="HZ57" s="43">
        <f t="shared" si="59"/>
        <v>0</v>
      </c>
      <c r="IA57" s="478">
        <f>+'Arg&amp;Braz'!C57</f>
        <v>0</v>
      </c>
      <c r="IB57" s="479">
        <f>+'Arg&amp;Braz'!D57</f>
        <v>0</v>
      </c>
      <c r="IC57" s="476">
        <f t="shared" si="60"/>
        <v>0</v>
      </c>
      <c r="ID57" s="477">
        <f t="shared" si="61"/>
        <v>0</v>
      </c>
      <c r="IE57" s="472">
        <f>+'Arg&amp;Braz'!Y57</f>
        <v>0</v>
      </c>
      <c r="IF57" s="473">
        <f>+'Arg&amp;Braz'!Z57</f>
        <v>0</v>
      </c>
      <c r="IG57" s="476">
        <f t="shared" si="62"/>
        <v>0</v>
      </c>
      <c r="IH57" s="477">
        <f t="shared" si="63"/>
        <v>0</v>
      </c>
      <c r="II57" s="478">
        <f>+Bel!AP57</f>
        <v>0</v>
      </c>
      <c r="IJ57" s="479">
        <f>+Bel!AQ57</f>
        <v>0</v>
      </c>
      <c r="IK57" s="476">
        <f t="shared" si="64"/>
        <v>0</v>
      </c>
      <c r="IL57" s="477">
        <f t="shared" si="65"/>
        <v>0</v>
      </c>
      <c r="IM57" s="478">
        <f>+Ita!AP57</f>
        <v>0</v>
      </c>
      <c r="IN57" s="479">
        <f>+Ita!AQ57</f>
        <v>0</v>
      </c>
      <c r="IO57" s="476">
        <f t="shared" si="66"/>
        <v>0</v>
      </c>
      <c r="IP57" s="477">
        <f t="shared" si="67"/>
        <v>0</v>
      </c>
      <c r="IQ57" s="34">
        <f>+Mex!W57</f>
        <v>0</v>
      </c>
      <c r="IR57" s="35">
        <f>+Mex!X57</f>
        <v>0</v>
      </c>
      <c r="IS57" s="31">
        <f>SUM(IQ57:IR57)</f>
        <v>0</v>
      </c>
      <c r="IT57" s="43">
        <f t="shared" si="69"/>
        <v>0</v>
      </c>
      <c r="IU57" s="478">
        <f>+'Arg&amp;Braz'!G57</f>
        <v>0</v>
      </c>
      <c r="IV57" s="479">
        <f>+'Arg&amp;Braz'!H57</f>
        <v>0</v>
      </c>
      <c r="IW57" s="476">
        <f t="shared" si="70"/>
        <v>0</v>
      </c>
      <c r="IX57" s="477">
        <f t="shared" si="71"/>
        <v>0</v>
      </c>
      <c r="IY57" s="472">
        <f>+'Arg&amp;Braz'!AC57</f>
        <v>0</v>
      </c>
      <c r="IZ57" s="473">
        <f>+'Arg&amp;Braz'!AD57</f>
        <v>0</v>
      </c>
      <c r="JA57" s="476">
        <f t="shared" si="72"/>
        <v>0</v>
      </c>
      <c r="JB57" s="477">
        <f t="shared" si="163"/>
        <v>0</v>
      </c>
      <c r="JC57" s="478">
        <f>+Bel!AT57</f>
        <v>0</v>
      </c>
      <c r="JD57" s="479">
        <f>+Bel!AU57</f>
        <v>0</v>
      </c>
      <c r="JE57" s="476">
        <f t="shared" si="73"/>
        <v>0</v>
      </c>
      <c r="JF57" s="477">
        <f t="shared" si="74"/>
        <v>0</v>
      </c>
      <c r="JG57" s="478">
        <f>+Ita!AT57</f>
        <v>0</v>
      </c>
      <c r="JH57" s="479">
        <f>+Ita!AU57</f>
        <v>0</v>
      </c>
      <c r="JI57" s="476">
        <f t="shared" si="75"/>
        <v>0</v>
      </c>
      <c r="JJ57" s="477">
        <f t="shared" si="76"/>
        <v>0</v>
      </c>
      <c r="JK57" s="34">
        <f>+Mex!AA57</f>
        <v>0</v>
      </c>
      <c r="JL57" s="35">
        <f>+Mex!AB57</f>
        <v>0</v>
      </c>
      <c r="JM57" s="31">
        <f t="shared" si="77"/>
        <v>0</v>
      </c>
      <c r="JN57" s="43">
        <f t="shared" si="78"/>
        <v>0</v>
      </c>
      <c r="JO57" s="478">
        <f>+'Arg&amp;Braz'!K57</f>
        <v>0</v>
      </c>
      <c r="JP57" s="479">
        <f>+'Arg&amp;Braz'!L57</f>
        <v>0</v>
      </c>
      <c r="JQ57" s="476">
        <f t="shared" si="79"/>
        <v>0</v>
      </c>
      <c r="JR57" s="477">
        <f t="shared" si="80"/>
        <v>0</v>
      </c>
      <c r="JS57" s="472">
        <f>+'Arg&amp;Braz'!AG57</f>
        <v>0</v>
      </c>
      <c r="JT57" s="473">
        <f>+'Arg&amp;Braz'!AH57</f>
        <v>0</v>
      </c>
      <c r="JU57" s="476">
        <f t="shared" si="81"/>
        <v>0</v>
      </c>
      <c r="JV57" s="477">
        <f t="shared" si="164"/>
        <v>0</v>
      </c>
      <c r="JW57" s="516">
        <f>+KSC!K57</f>
        <v>364</v>
      </c>
      <c r="JX57" s="518">
        <f>+KSC!L57</f>
        <v>360</v>
      </c>
      <c r="JY57" s="277">
        <f t="shared" si="82"/>
        <v>724</v>
      </c>
      <c r="JZ57" s="272">
        <f t="shared" si="135"/>
        <v>26</v>
      </c>
      <c r="KA57" s="34">
        <f>+Rus!P57</f>
        <v>0</v>
      </c>
      <c r="KB57" s="315">
        <f>+Rus!Q57</f>
        <v>0</v>
      </c>
      <c r="KC57" s="35">
        <f>+Rus!R57</f>
        <v>0</v>
      </c>
      <c r="KD57" s="35">
        <f t="shared" si="83"/>
        <v>0</v>
      </c>
      <c r="KE57" s="65">
        <f t="shared" si="84"/>
        <v>0</v>
      </c>
      <c r="KF57" s="34">
        <f>+Bel!AX57</f>
        <v>0</v>
      </c>
      <c r="KG57" s="35">
        <f t="shared" si="227"/>
        <v>0</v>
      </c>
      <c r="KH57" s="65">
        <f t="shared" si="201"/>
        <v>0</v>
      </c>
      <c r="KI57" s="34">
        <f>+Ita!BI57</f>
        <v>0</v>
      </c>
      <c r="KJ57" s="35">
        <f t="shared" si="228"/>
        <v>0</v>
      </c>
      <c r="KK57" s="65">
        <f t="shared" si="202"/>
        <v>0</v>
      </c>
      <c r="KL57" s="34">
        <f>+Pol!AH57</f>
        <v>0</v>
      </c>
      <c r="KM57" s="35">
        <f t="shared" si="229"/>
        <v>0</v>
      </c>
      <c r="KN57" s="65">
        <f t="shared" si="203"/>
        <v>0</v>
      </c>
      <c r="KO57" s="34">
        <f>+Mex!AK57</f>
        <v>0</v>
      </c>
      <c r="KP57" s="35">
        <f t="shared" si="230"/>
        <v>0</v>
      </c>
      <c r="KQ57" s="65">
        <f t="shared" si="204"/>
        <v>0</v>
      </c>
      <c r="KR57" s="34">
        <f>+'Arg&amp;Braz'!AK57</f>
        <v>0</v>
      </c>
      <c r="KS57" s="35">
        <f t="shared" si="231"/>
        <v>0</v>
      </c>
      <c r="KT57" s="65">
        <f t="shared" si="205"/>
        <v>0</v>
      </c>
      <c r="KU57" s="34">
        <f>+Ita!BL57</f>
        <v>0</v>
      </c>
      <c r="KV57" s="315">
        <f>+Ita!BM57</f>
        <v>0</v>
      </c>
      <c r="KW57" s="35">
        <f>+Ita!BN57</f>
        <v>0</v>
      </c>
      <c r="KX57" s="35">
        <f t="shared" si="191"/>
        <v>0</v>
      </c>
      <c r="KY57" s="65">
        <f t="shared" si="142"/>
        <v>0</v>
      </c>
      <c r="KZ57" s="34">
        <f>+Mex!AN57</f>
        <v>0</v>
      </c>
      <c r="LA57" s="315">
        <f>+Mex!AO57</f>
        <v>0</v>
      </c>
      <c r="LB57" s="35">
        <f>+Mex!AP57</f>
        <v>0</v>
      </c>
      <c r="LC57" s="35">
        <f t="shared" si="192"/>
        <v>0</v>
      </c>
      <c r="LD57" s="65">
        <f t="shared" si="144"/>
        <v>0</v>
      </c>
      <c r="LE57" s="34">
        <f>+'Arg&amp;Braz'!O57</f>
        <v>0</v>
      </c>
      <c r="LF57" s="315">
        <f>+'Arg&amp;Braz'!P57</f>
        <v>0</v>
      </c>
      <c r="LG57" s="35">
        <f>+'Arg&amp;Braz'!Q57</f>
        <v>0</v>
      </c>
      <c r="LH57" s="35">
        <f t="shared" si="193"/>
        <v>0</v>
      </c>
      <c r="LI57" s="65">
        <f t="shared" si="146"/>
        <v>0</v>
      </c>
      <c r="LJ57" s="34">
        <f>+'Arg&amp;Braz'!AN57</f>
        <v>0</v>
      </c>
      <c r="LK57" s="315">
        <f>+'Arg&amp;Braz'!AO57</f>
        <v>0</v>
      </c>
      <c r="LL57" s="35">
        <f>+'Arg&amp;Braz'!AP57</f>
        <v>0</v>
      </c>
      <c r="LM57" s="35">
        <f t="shared" si="147"/>
        <v>0</v>
      </c>
      <c r="LN57" s="65">
        <f t="shared" si="148"/>
        <v>0</v>
      </c>
      <c r="LO57" s="52">
        <f>+Bel!BA57</f>
        <v>0</v>
      </c>
      <c r="LP57" s="390">
        <f>+Bel!BB57</f>
        <v>0</v>
      </c>
      <c r="LQ57" s="53">
        <f>+Bel!BC57</f>
        <v>0</v>
      </c>
      <c r="LR57" s="35">
        <f t="shared" si="149"/>
        <v>0</v>
      </c>
      <c r="LS57" s="65">
        <f t="shared" si="190"/>
        <v>0</v>
      </c>
      <c r="LT57" s="34">
        <f>+Ita!BQ57</f>
        <v>0</v>
      </c>
      <c r="LU57" s="315">
        <f>+Ita!BR57</f>
        <v>0</v>
      </c>
      <c r="LV57" s="35">
        <f>+Ita!BS57</f>
        <v>0</v>
      </c>
      <c r="LW57" s="35">
        <f t="shared" si="194"/>
        <v>0</v>
      </c>
      <c r="LX57" s="65">
        <f t="shared" si="152"/>
        <v>0</v>
      </c>
      <c r="LY57" s="34">
        <f>+Ita!BV57</f>
        <v>0</v>
      </c>
      <c r="LZ57" s="315">
        <f>+Ita!BW57</f>
        <v>0</v>
      </c>
      <c r="MA57" s="35">
        <f>+Ita!BX57</f>
        <v>0</v>
      </c>
      <c r="MB57" s="35">
        <f t="shared" si="195"/>
        <v>0</v>
      </c>
      <c r="MC57" s="65">
        <f t="shared" si="154"/>
        <v>0</v>
      </c>
      <c r="MD57" s="34">
        <f>+Pol!AK57</f>
        <v>0</v>
      </c>
      <c r="ME57" s="315">
        <f>+Pol!AL57</f>
        <v>0</v>
      </c>
      <c r="MF57" s="35">
        <f>+Pol!AM57</f>
        <v>0</v>
      </c>
      <c r="MG57" s="35">
        <f t="shared" si="196"/>
        <v>0</v>
      </c>
      <c r="MH57" s="65">
        <f t="shared" si="156"/>
        <v>0</v>
      </c>
      <c r="MI57" s="34">
        <f>+Rus!U57</f>
        <v>0</v>
      </c>
      <c r="MJ57" s="315">
        <f>+Rus!V57</f>
        <v>0</v>
      </c>
      <c r="MK57" s="35">
        <f>+Rus!W57</f>
        <v>0</v>
      </c>
      <c r="ML57" s="35">
        <f t="shared" si="90"/>
        <v>0</v>
      </c>
      <c r="MM57" s="65">
        <f t="shared" si="91"/>
        <v>0</v>
      </c>
      <c r="MN57" s="34">
        <f>+Mex!AS57</f>
        <v>0</v>
      </c>
      <c r="MO57" s="315">
        <f>+Mex!AT57</f>
        <v>0</v>
      </c>
      <c r="MP57" s="35">
        <f>+Mex!AU57</f>
        <v>0</v>
      </c>
      <c r="MQ57" s="35">
        <f t="shared" si="197"/>
        <v>0</v>
      </c>
      <c r="MR57" s="65">
        <f t="shared" si="158"/>
        <v>0</v>
      </c>
      <c r="MS57" s="34">
        <f>+'Arg&amp;Braz'!T57</f>
        <v>0</v>
      </c>
      <c r="MT57" s="315">
        <f>+'Arg&amp;Braz'!U57</f>
        <v>0</v>
      </c>
      <c r="MU57" s="35">
        <f>+'Arg&amp;Braz'!V57</f>
        <v>0</v>
      </c>
      <c r="MV57" s="35">
        <f t="shared" si="159"/>
        <v>0</v>
      </c>
      <c r="MW57" s="65">
        <f t="shared" si="160"/>
        <v>0</v>
      </c>
      <c r="MX57" s="34">
        <f>Bel!BF57</f>
        <v>0</v>
      </c>
      <c r="MY57" s="35">
        <f t="shared" si="161"/>
        <v>0</v>
      </c>
      <c r="MZ57" s="65">
        <f t="shared" si="92"/>
        <v>0</v>
      </c>
      <c r="NA57" s="34">
        <f>Ita!CA57</f>
        <v>0</v>
      </c>
      <c r="NB57" s="35">
        <f t="shared" si="198"/>
        <v>0</v>
      </c>
      <c r="NC57" s="65">
        <f t="shared" si="206"/>
        <v>0</v>
      </c>
    </row>
    <row r="58" spans="1:367" s="28" customFormat="1" ht="21" customHeight="1">
      <c r="A58" s="27" t="s">
        <v>161</v>
      </c>
      <c r="B58" s="67"/>
      <c r="C58" s="68">
        <f t="shared" si="94"/>
        <v>1903.1999999999998</v>
      </c>
      <c r="D58" s="68"/>
      <c r="E58" s="68"/>
      <c r="F58" s="68"/>
      <c r="G58" s="69">
        <f t="shared" si="225"/>
        <v>1903.1999999999998</v>
      </c>
      <c r="H58" s="70">
        <f>+Bel!A58</f>
        <v>53</v>
      </c>
      <c r="I58" s="71">
        <f>+Ita!A58</f>
        <v>111</v>
      </c>
      <c r="J58" s="71">
        <f>+Pol!A58</f>
        <v>122</v>
      </c>
      <c r="K58" s="71">
        <f>+Rus!A58</f>
        <v>44</v>
      </c>
      <c r="L58" s="71">
        <f>+'Arg&amp;Braz'!A58</f>
        <v>0</v>
      </c>
      <c r="M58" s="71">
        <f>+Mex!A58</f>
        <v>0</v>
      </c>
      <c r="N58" s="71">
        <f>+VIE!A58</f>
        <v>0</v>
      </c>
      <c r="O58" s="71">
        <f>+SIMS!A58</f>
        <v>0</v>
      </c>
      <c r="P58" s="71"/>
      <c r="Q58" s="72">
        <f>+KSC!A58</f>
        <v>13</v>
      </c>
      <c r="R58" s="146">
        <f t="shared" si="96"/>
        <v>1419.6</v>
      </c>
      <c r="S58" s="147">
        <f t="shared" si="97"/>
        <v>3400.7999999999993</v>
      </c>
      <c r="T58" s="148">
        <f t="shared" si="213"/>
        <v>0</v>
      </c>
      <c r="U58" s="148"/>
      <c r="V58" s="27" t="s">
        <v>161</v>
      </c>
      <c r="W58" s="52">
        <f>+Bel!C58</f>
        <v>187.2</v>
      </c>
      <c r="X58" s="53">
        <f>+Bel!D58</f>
        <v>187.2</v>
      </c>
      <c r="Y58" s="35">
        <f t="shared" si="226"/>
        <v>374.4</v>
      </c>
      <c r="Z58" s="65">
        <f t="shared" si="99"/>
        <v>24</v>
      </c>
      <c r="AA58" s="34">
        <f>+Ita!C58</f>
        <v>78</v>
      </c>
      <c r="AB58" s="35">
        <f>+Ita!D58</f>
        <v>109.2</v>
      </c>
      <c r="AC58" s="35">
        <f t="shared" si="100"/>
        <v>187.2</v>
      </c>
      <c r="AD58" s="65">
        <f t="shared" si="101"/>
        <v>12</v>
      </c>
      <c r="AE58" s="52">
        <f>+Pol!C58</f>
        <v>702</v>
      </c>
      <c r="AF58" s="53">
        <f>+Pol!D58</f>
        <v>639.6</v>
      </c>
      <c r="AG58" s="35">
        <f t="shared" si="102"/>
        <v>1341.6</v>
      </c>
      <c r="AH58" s="65">
        <f t="shared" si="103"/>
        <v>86</v>
      </c>
      <c r="AI58" s="54">
        <f>+Mex!C58</f>
        <v>0</v>
      </c>
      <c r="AJ58" s="55">
        <f>+Mex!D58</f>
        <v>0</v>
      </c>
      <c r="AK58" s="35">
        <f t="shared" si="1"/>
        <v>0</v>
      </c>
      <c r="AL58" s="65">
        <f t="shared" si="2"/>
        <v>0</v>
      </c>
      <c r="AM58" s="280">
        <f>+SIMS!C58</f>
        <v>0</v>
      </c>
      <c r="AN58" s="283">
        <f>+SIMS!D58</f>
        <v>0</v>
      </c>
      <c r="AO58" s="277">
        <f t="shared" si="3"/>
        <v>0</v>
      </c>
      <c r="AP58" s="272">
        <f t="shared" si="104"/>
        <v>0</v>
      </c>
      <c r="AQ58" s="280">
        <f>+KSC!G58</f>
        <v>0</v>
      </c>
      <c r="AR58" s="283">
        <f>+KSC!H58</f>
        <v>0</v>
      </c>
      <c r="AS58" s="277">
        <f t="shared" si="4"/>
        <v>0</v>
      </c>
      <c r="AT58" s="272">
        <f t="shared" si="105"/>
        <v>0</v>
      </c>
      <c r="AU58" s="280">
        <f>+SIMS!G58</f>
        <v>0</v>
      </c>
      <c r="AV58" s="283">
        <f>+SIMS!H58</f>
        <v>0</v>
      </c>
      <c r="AW58" s="277">
        <f t="shared" si="165"/>
        <v>0</v>
      </c>
      <c r="AX58" s="272">
        <f t="shared" si="106"/>
        <v>0</v>
      </c>
      <c r="AY58" s="52">
        <f>+Bel!G58</f>
        <v>0</v>
      </c>
      <c r="AZ58" s="390">
        <f>+Bel!H58</f>
        <v>0</v>
      </c>
      <c r="BA58" s="53">
        <f>+Bel!I58</f>
        <v>0</v>
      </c>
      <c r="BB58" s="35">
        <f t="shared" si="107"/>
        <v>0</v>
      </c>
      <c r="BC58" s="65">
        <f t="shared" si="108"/>
        <v>0</v>
      </c>
      <c r="BD58" s="34">
        <f>+Ita!G58</f>
        <v>218.4</v>
      </c>
      <c r="BE58" s="315">
        <f>+Ita!H58</f>
        <v>218.4</v>
      </c>
      <c r="BF58" s="35">
        <f>+Ita!I58</f>
        <v>218.4</v>
      </c>
      <c r="BG58" s="35">
        <f t="shared" si="5"/>
        <v>655.20000000000005</v>
      </c>
      <c r="BH58" s="65">
        <f t="shared" si="109"/>
        <v>42.000000000000007</v>
      </c>
      <c r="BI58" s="34">
        <f>+Ita!AX58</f>
        <v>0</v>
      </c>
      <c r="BJ58" s="315">
        <f>+Ita!AY58</f>
        <v>0</v>
      </c>
      <c r="BK58" s="35">
        <f>+Ita!AZ58</f>
        <v>0</v>
      </c>
      <c r="BL58" s="35">
        <f t="shared" si="6"/>
        <v>0</v>
      </c>
      <c r="BM58" s="65">
        <f t="shared" si="110"/>
        <v>0</v>
      </c>
      <c r="BN58" s="34">
        <f>+Pol!G58</f>
        <v>124.8</v>
      </c>
      <c r="BO58" s="315">
        <f>+Pol!H58</f>
        <v>46.8</v>
      </c>
      <c r="BP58" s="35">
        <f>+Pol!I58</f>
        <v>46.8</v>
      </c>
      <c r="BQ58" s="35">
        <f t="shared" si="7"/>
        <v>218.39999999999998</v>
      </c>
      <c r="BR58" s="65">
        <f t="shared" si="111"/>
        <v>13.999999999999998</v>
      </c>
      <c r="BS58" s="32">
        <f>+Mex!G58</f>
        <v>0</v>
      </c>
      <c r="BT58" s="317">
        <f>+Mex!H58</f>
        <v>0</v>
      </c>
      <c r="BU58" s="33">
        <f>+Mex!I58</f>
        <v>0</v>
      </c>
      <c r="BV58" s="35">
        <f t="shared" si="112"/>
        <v>0</v>
      </c>
      <c r="BW58" s="65">
        <f t="shared" si="113"/>
        <v>0</v>
      </c>
      <c r="BX58" s="52">
        <f>+VIE!C58</f>
        <v>0</v>
      </c>
      <c r="BY58" s="390">
        <f>+VIE!D58</f>
        <v>0</v>
      </c>
      <c r="BZ58" s="35">
        <f t="shared" si="214"/>
        <v>0</v>
      </c>
      <c r="CA58" s="65">
        <f t="shared" si="114"/>
        <v>0</v>
      </c>
      <c r="CB58" s="235">
        <f>+SIMS!AC58</f>
        <v>0</v>
      </c>
      <c r="CC58" s="507">
        <f>+SIMS!AD58</f>
        <v>0</v>
      </c>
      <c r="CD58" s="236">
        <f>+SIMS!AE58</f>
        <v>0</v>
      </c>
      <c r="CE58" s="35">
        <f t="shared" si="9"/>
        <v>0</v>
      </c>
      <c r="CF58" s="65">
        <f t="shared" si="115"/>
        <v>0</v>
      </c>
      <c r="CG58" s="52">
        <f>+Bel!L58</f>
        <v>0</v>
      </c>
      <c r="CH58" s="53">
        <f>+Bel!M58</f>
        <v>0</v>
      </c>
      <c r="CI58" s="35">
        <f t="shared" si="10"/>
        <v>0</v>
      </c>
      <c r="CJ58" s="65">
        <f t="shared" si="209"/>
        <v>0</v>
      </c>
      <c r="CK58" s="34">
        <f>+Ita!L58</f>
        <v>0</v>
      </c>
      <c r="CL58" s="35">
        <f>+Ita!M58</f>
        <v>0</v>
      </c>
      <c r="CM58" s="35">
        <f t="shared" si="234"/>
        <v>0</v>
      </c>
      <c r="CN58" s="65">
        <f t="shared" si="13"/>
        <v>0</v>
      </c>
      <c r="CO58" s="54">
        <f>+Mex!L58</f>
        <v>0</v>
      </c>
      <c r="CP58" s="55">
        <f>+Mex!M58</f>
        <v>0</v>
      </c>
      <c r="CQ58" s="35">
        <f t="shared" si="14"/>
        <v>0</v>
      </c>
      <c r="CR58" s="65">
        <f t="shared" si="15"/>
        <v>0</v>
      </c>
      <c r="CS58" s="52">
        <f>+SIMS!Y58</f>
        <v>0</v>
      </c>
      <c r="CT58" s="53">
        <f>+SIMS!Z58</f>
        <v>0</v>
      </c>
      <c r="CU58" s="35">
        <f t="shared" si="16"/>
        <v>0</v>
      </c>
      <c r="CV58" s="65">
        <f t="shared" si="116"/>
        <v>0</v>
      </c>
      <c r="CW58" s="52">
        <f>+VIE!M58</f>
        <v>0</v>
      </c>
      <c r="CX58" s="53">
        <f>+VIE!N58</f>
        <v>0</v>
      </c>
      <c r="CY58" s="35">
        <f t="shared" si="17"/>
        <v>0</v>
      </c>
      <c r="CZ58" s="43">
        <f t="shared" si="117"/>
        <v>0</v>
      </c>
      <c r="DA58" s="34">
        <f>+Ita!BC58</f>
        <v>78</v>
      </c>
      <c r="DB58" s="35">
        <f t="shared" si="118"/>
        <v>78</v>
      </c>
      <c r="DC58" s="65">
        <f t="shared" si="18"/>
        <v>5</v>
      </c>
      <c r="DD58" s="34">
        <f>+Bel!P58</f>
        <v>0</v>
      </c>
      <c r="DE58" s="35">
        <f t="shared" si="119"/>
        <v>0</v>
      </c>
      <c r="DF58" s="65">
        <f t="shared" si="19"/>
        <v>0</v>
      </c>
      <c r="DG58" s="34">
        <f>+Ita!P58</f>
        <v>280.8</v>
      </c>
      <c r="DH58" s="35">
        <f t="shared" si="120"/>
        <v>280.8</v>
      </c>
      <c r="DI58" s="65">
        <f t="shared" si="20"/>
        <v>18</v>
      </c>
      <c r="DJ58" s="34">
        <f>+Pol!L58</f>
        <v>0</v>
      </c>
      <c r="DK58" s="35">
        <f t="shared" si="121"/>
        <v>0</v>
      </c>
      <c r="DL58" s="65">
        <f t="shared" si="21"/>
        <v>0</v>
      </c>
      <c r="DM58" s="380">
        <f>+Rus!C58</f>
        <v>0</v>
      </c>
      <c r="DN58" s="365">
        <f t="shared" si="215"/>
        <v>0</v>
      </c>
      <c r="DO58" s="366">
        <f t="shared" si="23"/>
        <v>0</v>
      </c>
      <c r="DP58" s="34">
        <f>+Bel!S58</f>
        <v>0</v>
      </c>
      <c r="DQ58" s="35">
        <f>+Bel!T58</f>
        <v>0</v>
      </c>
      <c r="DR58" s="35">
        <f>+Bel!U58</f>
        <v>31.2</v>
      </c>
      <c r="DS58" s="35">
        <f>+Bel!V58</f>
        <v>31.2</v>
      </c>
      <c r="DT58" s="35">
        <f t="shared" si="216"/>
        <v>62.4</v>
      </c>
      <c r="DU58" s="65">
        <f t="shared" si="25"/>
        <v>4</v>
      </c>
      <c r="DV58" s="34">
        <f>+Ita!S58</f>
        <v>0</v>
      </c>
      <c r="DW58" s="35">
        <f>+Ita!T58</f>
        <v>0</v>
      </c>
      <c r="DX58" s="35">
        <f>+Ita!U58</f>
        <v>0</v>
      </c>
      <c r="DY58" s="35">
        <f>+Ita!V58</f>
        <v>0</v>
      </c>
      <c r="DZ58" s="35">
        <f t="shared" si="217"/>
        <v>0</v>
      </c>
      <c r="EA58" s="65">
        <f t="shared" si="27"/>
        <v>0</v>
      </c>
      <c r="EB58" s="34">
        <f>+Pol!O58</f>
        <v>0</v>
      </c>
      <c r="EC58" s="35">
        <f>+Pol!P58</f>
        <v>0</v>
      </c>
      <c r="ED58" s="35">
        <f>+Pol!Q58</f>
        <v>0</v>
      </c>
      <c r="EE58" s="35">
        <f>+Pol!R58</f>
        <v>0</v>
      </c>
      <c r="EF58" s="35">
        <f t="shared" si="218"/>
        <v>0</v>
      </c>
      <c r="EG58" s="65">
        <f t="shared" si="29"/>
        <v>0</v>
      </c>
      <c r="EH58" s="388">
        <f>+Rus!J58</f>
        <v>343.2</v>
      </c>
      <c r="EI58" s="389">
        <f>+Rus!K58</f>
        <v>343.2</v>
      </c>
      <c r="EJ58" s="35">
        <f>+Rus!L58</f>
        <v>0</v>
      </c>
      <c r="EK58" s="35">
        <f>+Rus!M58</f>
        <v>0</v>
      </c>
      <c r="EL58" s="35">
        <f t="shared" si="219"/>
        <v>686.4</v>
      </c>
      <c r="EM58" s="65">
        <f t="shared" si="30"/>
        <v>44</v>
      </c>
      <c r="EN58" s="34">
        <f>+Mex!AE58</f>
        <v>0</v>
      </c>
      <c r="EO58" s="35">
        <f>+Mex!AF58</f>
        <v>0</v>
      </c>
      <c r="EP58" s="35">
        <f>+Mex!AG58</f>
        <v>0</v>
      </c>
      <c r="EQ58" s="35">
        <f>+Mex!AH58</f>
        <v>0</v>
      </c>
      <c r="ER58" s="31">
        <f t="shared" si="123"/>
        <v>0</v>
      </c>
      <c r="ES58" s="43">
        <f t="shared" si="31"/>
        <v>0</v>
      </c>
      <c r="ET58" s="34">
        <f>+VIE!G58</f>
        <v>0</v>
      </c>
      <c r="EU58" s="35">
        <f>+VIE!H58</f>
        <v>0</v>
      </c>
      <c r="EV58" s="35">
        <f>+VIE!I58</f>
        <v>0</v>
      </c>
      <c r="EW58" s="35">
        <f>+VIE!J58</f>
        <v>0</v>
      </c>
      <c r="EX58" s="31">
        <f t="shared" si="220"/>
        <v>0</v>
      </c>
      <c r="EY58" s="43">
        <f t="shared" si="124"/>
        <v>0</v>
      </c>
      <c r="EZ58" s="52">
        <f>+Bel!Y58</f>
        <v>0</v>
      </c>
      <c r="FA58" s="53">
        <f>+Bel!Z58</f>
        <v>0</v>
      </c>
      <c r="FB58" s="35">
        <f t="shared" si="33"/>
        <v>0</v>
      </c>
      <c r="FC58" s="65">
        <f t="shared" si="34"/>
        <v>0</v>
      </c>
      <c r="FD58" s="52">
        <f>+Ita!Y58</f>
        <v>0</v>
      </c>
      <c r="FE58" s="53">
        <f>+Ita!Z58</f>
        <v>0</v>
      </c>
      <c r="FF58" s="35">
        <f t="shared" si="35"/>
        <v>0</v>
      </c>
      <c r="FG58" s="65">
        <f t="shared" si="36"/>
        <v>0</v>
      </c>
      <c r="FH58" s="34">
        <f>+Pol!U58</f>
        <v>0</v>
      </c>
      <c r="FI58" s="35">
        <f>+Pol!V58</f>
        <v>0</v>
      </c>
      <c r="FJ58" s="35">
        <f t="shared" si="37"/>
        <v>0</v>
      </c>
      <c r="FK58" s="65">
        <f t="shared" si="38"/>
        <v>0</v>
      </c>
      <c r="FL58" s="52">
        <f>+Rus!F58</f>
        <v>0</v>
      </c>
      <c r="FM58" s="53">
        <f>+Rus!G58</f>
        <v>0</v>
      </c>
      <c r="FN58" s="35">
        <f t="shared" si="39"/>
        <v>0</v>
      </c>
      <c r="FO58" s="65">
        <f t="shared" si="40"/>
        <v>0</v>
      </c>
      <c r="FP58" s="52">
        <f>+SIMS!O58</f>
        <v>0</v>
      </c>
      <c r="FQ58" s="53">
        <f>+SIMS!P58</f>
        <v>0</v>
      </c>
      <c r="FR58" s="35">
        <f t="shared" si="210"/>
        <v>0</v>
      </c>
      <c r="FS58" s="65">
        <f t="shared" si="125"/>
        <v>0</v>
      </c>
      <c r="FT58" s="34">
        <f>+Bel!AC58</f>
        <v>15.6</v>
      </c>
      <c r="FU58" s="35">
        <f>+Bel!AD58</f>
        <v>15.6</v>
      </c>
      <c r="FV58" s="35">
        <f>+Bel!AE58</f>
        <v>15.6</v>
      </c>
      <c r="FW58" s="35">
        <f>+Bel!AF58</f>
        <v>15.6</v>
      </c>
      <c r="FX58" s="35">
        <f t="shared" si="221"/>
        <v>62.4</v>
      </c>
      <c r="FY58" s="65">
        <f t="shared" si="176"/>
        <v>4</v>
      </c>
      <c r="FZ58" s="34">
        <f>+Ita!AC58</f>
        <v>62.4</v>
      </c>
      <c r="GA58" s="35">
        <f>+Ita!AD58</f>
        <v>62.4</v>
      </c>
      <c r="GB58" s="35">
        <f>+Ita!AE58</f>
        <v>62.4</v>
      </c>
      <c r="GC58" s="35">
        <f>+Ita!AF58</f>
        <v>62.4</v>
      </c>
      <c r="GD58" s="35">
        <f t="shared" si="222"/>
        <v>249.6</v>
      </c>
      <c r="GE58" s="65">
        <f t="shared" si="177"/>
        <v>16</v>
      </c>
      <c r="GF58" s="34">
        <f>+Pol!Y58</f>
        <v>0</v>
      </c>
      <c r="GG58" s="35">
        <f>+Pol!Z58</f>
        <v>0</v>
      </c>
      <c r="GH58" s="35">
        <f>+Pol!AA58</f>
        <v>0</v>
      </c>
      <c r="GI58" s="35">
        <f>+Pol!AB58</f>
        <v>0</v>
      </c>
      <c r="GJ58" s="35">
        <f t="shared" si="223"/>
        <v>0</v>
      </c>
      <c r="GK58" s="65">
        <f t="shared" si="178"/>
        <v>0</v>
      </c>
      <c r="GL58" s="34">
        <f>+SIMS!S58</f>
        <v>0</v>
      </c>
      <c r="GM58" s="35">
        <f>+SIMS!T58</f>
        <v>0</v>
      </c>
      <c r="GN58" s="35">
        <f>+SIMS!U58</f>
        <v>0</v>
      </c>
      <c r="GO58" s="35">
        <f>+SIMS!V58</f>
        <v>0</v>
      </c>
      <c r="GP58" s="35">
        <f t="shared" si="224"/>
        <v>0</v>
      </c>
      <c r="GQ58" s="65">
        <f t="shared" si="126"/>
        <v>0</v>
      </c>
      <c r="GR58" s="521">
        <f>+KSC!C58</f>
        <v>336</v>
      </c>
      <c r="GS58" s="517">
        <f>+KSC!D58</f>
        <v>312</v>
      </c>
      <c r="GT58" s="277">
        <f t="shared" si="49"/>
        <v>648</v>
      </c>
      <c r="GU58" s="272">
        <f t="shared" si="127"/>
        <v>13</v>
      </c>
      <c r="GV58" s="388">
        <f>+Bel!AI58</f>
        <v>327.60000000000002</v>
      </c>
      <c r="GW58" s="35"/>
      <c r="GX58" s="65">
        <f t="shared" si="200"/>
        <v>0</v>
      </c>
      <c r="GY58" s="34">
        <f>+Ita!AI58</f>
        <v>109.2</v>
      </c>
      <c r="GZ58" s="35">
        <f t="shared" si="179"/>
        <v>109.2</v>
      </c>
      <c r="HA58" s="65">
        <f t="shared" si="51"/>
        <v>7</v>
      </c>
      <c r="HB58" s="34">
        <f>+Ita!BF58</f>
        <v>171.6</v>
      </c>
      <c r="HC58" s="35">
        <f t="shared" si="180"/>
        <v>171.6</v>
      </c>
      <c r="HD58" s="65">
        <f t="shared" si="52"/>
        <v>11</v>
      </c>
      <c r="HE58" s="388">
        <f>+Pol!AE58</f>
        <v>343.2</v>
      </c>
      <c r="HF58" s="35">
        <f t="shared" si="232"/>
        <v>343.2</v>
      </c>
      <c r="HG58" s="65">
        <f t="shared" si="53"/>
        <v>22</v>
      </c>
      <c r="HH58" s="34">
        <f>+Mex!P58</f>
        <v>0</v>
      </c>
      <c r="HI58" s="35">
        <f t="shared" si="233"/>
        <v>0</v>
      </c>
      <c r="HJ58" s="65">
        <f t="shared" si="54"/>
        <v>0</v>
      </c>
      <c r="HK58" s="404">
        <f>+SIMS!K58</f>
        <v>0</v>
      </c>
      <c r="HL58" s="412">
        <f>+SIMS!L58</f>
        <v>0</v>
      </c>
      <c r="HM58" s="405">
        <f t="shared" si="166"/>
        <v>0</v>
      </c>
      <c r="HN58" s="406">
        <f t="shared" si="133"/>
        <v>0</v>
      </c>
      <c r="HO58" s="478">
        <f>+Bel!AL58</f>
        <v>0</v>
      </c>
      <c r="HP58" s="479">
        <f>+Bel!AM58</f>
        <v>0</v>
      </c>
      <c r="HQ58" s="476">
        <f t="shared" si="134"/>
        <v>0</v>
      </c>
      <c r="HR58" s="477">
        <f t="shared" si="55"/>
        <v>0</v>
      </c>
      <c r="HS58" s="478">
        <f>+Ita!AL58</f>
        <v>0</v>
      </c>
      <c r="HT58" s="479">
        <f>+Ita!AM58</f>
        <v>0</v>
      </c>
      <c r="HU58" s="476">
        <f t="shared" si="56"/>
        <v>0</v>
      </c>
      <c r="HV58" s="477">
        <f t="shared" si="57"/>
        <v>0</v>
      </c>
      <c r="HW58" s="52">
        <f>+Mex!S58</f>
        <v>0</v>
      </c>
      <c r="HX58" s="35">
        <f>+Mex!T58</f>
        <v>0</v>
      </c>
      <c r="HY58" s="31">
        <f t="shared" si="58"/>
        <v>0</v>
      </c>
      <c r="HZ58" s="43">
        <f t="shared" si="59"/>
        <v>0</v>
      </c>
      <c r="IA58" s="475">
        <f>+'Arg&amp;Braz'!C58</f>
        <v>0</v>
      </c>
      <c r="IB58" s="476">
        <f>+'Arg&amp;Braz'!D58</f>
        <v>0</v>
      </c>
      <c r="IC58" s="476">
        <f t="shared" si="60"/>
        <v>0</v>
      </c>
      <c r="ID58" s="477">
        <f t="shared" si="61"/>
        <v>0</v>
      </c>
      <c r="IE58" s="475">
        <f>+'Arg&amp;Braz'!Y58</f>
        <v>0</v>
      </c>
      <c r="IF58" s="476">
        <f>+'Arg&amp;Braz'!Z58</f>
        <v>0</v>
      </c>
      <c r="IG58" s="476">
        <f t="shared" si="62"/>
        <v>0</v>
      </c>
      <c r="IH58" s="477">
        <f t="shared" si="63"/>
        <v>0</v>
      </c>
      <c r="II58" s="478">
        <f>+Bel!AP58</f>
        <v>0</v>
      </c>
      <c r="IJ58" s="479">
        <f>+Bel!AQ58</f>
        <v>0</v>
      </c>
      <c r="IK58" s="476">
        <f t="shared" si="64"/>
        <v>0</v>
      </c>
      <c r="IL58" s="477">
        <f t="shared" si="65"/>
        <v>0</v>
      </c>
      <c r="IM58" s="478">
        <f>+Ita!AP58</f>
        <v>0</v>
      </c>
      <c r="IN58" s="479">
        <f>+Ita!AQ58</f>
        <v>0</v>
      </c>
      <c r="IO58" s="476">
        <f t="shared" si="66"/>
        <v>0</v>
      </c>
      <c r="IP58" s="477">
        <f t="shared" si="67"/>
        <v>0</v>
      </c>
      <c r="IQ58" s="34">
        <f>+Mex!W58</f>
        <v>0</v>
      </c>
      <c r="IR58" s="35">
        <f>+Mex!X58</f>
        <v>0</v>
      </c>
      <c r="IS58" s="31">
        <f t="shared" si="68"/>
        <v>0</v>
      </c>
      <c r="IT58" s="43">
        <f t="shared" si="69"/>
        <v>0</v>
      </c>
      <c r="IU58" s="475">
        <f>+'Arg&amp;Braz'!G58</f>
        <v>0</v>
      </c>
      <c r="IV58" s="476">
        <f>+'Arg&amp;Braz'!H58</f>
        <v>0</v>
      </c>
      <c r="IW58" s="476">
        <f t="shared" si="70"/>
        <v>0</v>
      </c>
      <c r="IX58" s="477">
        <f t="shared" si="71"/>
        <v>0</v>
      </c>
      <c r="IY58" s="475">
        <f>+'Arg&amp;Braz'!AC58</f>
        <v>0</v>
      </c>
      <c r="IZ58" s="476">
        <f>+'Arg&amp;Braz'!AD58</f>
        <v>0</v>
      </c>
      <c r="JA58" s="476">
        <f t="shared" si="72"/>
        <v>0</v>
      </c>
      <c r="JB58" s="477">
        <f t="shared" si="163"/>
        <v>0</v>
      </c>
      <c r="JC58" s="478">
        <f>+Bel!AT58</f>
        <v>0</v>
      </c>
      <c r="JD58" s="479">
        <f>+Bel!AU58</f>
        <v>0</v>
      </c>
      <c r="JE58" s="476">
        <f t="shared" si="73"/>
        <v>0</v>
      </c>
      <c r="JF58" s="477">
        <f t="shared" si="74"/>
        <v>0</v>
      </c>
      <c r="JG58" s="478">
        <f>+Ita!AT58</f>
        <v>0</v>
      </c>
      <c r="JH58" s="479">
        <f>+Ita!AU58</f>
        <v>0</v>
      </c>
      <c r="JI58" s="476">
        <f t="shared" si="75"/>
        <v>0</v>
      </c>
      <c r="JJ58" s="477">
        <f t="shared" si="76"/>
        <v>0</v>
      </c>
      <c r="JK58" s="52">
        <f>+Mex!AA58</f>
        <v>0</v>
      </c>
      <c r="JL58" s="53">
        <f>+Mex!AB58</f>
        <v>0</v>
      </c>
      <c r="JM58" s="31">
        <f t="shared" si="77"/>
        <v>0</v>
      </c>
      <c r="JN58" s="43">
        <f t="shared" si="78"/>
        <v>0</v>
      </c>
      <c r="JO58" s="475">
        <f>+'Arg&amp;Braz'!K58</f>
        <v>0</v>
      </c>
      <c r="JP58" s="476">
        <f>+'Arg&amp;Braz'!L58</f>
        <v>0</v>
      </c>
      <c r="JQ58" s="476">
        <f t="shared" si="79"/>
        <v>0</v>
      </c>
      <c r="JR58" s="477">
        <f t="shared" si="80"/>
        <v>0</v>
      </c>
      <c r="JS58" s="475">
        <f>+'Arg&amp;Braz'!AG58</f>
        <v>0</v>
      </c>
      <c r="JT58" s="476">
        <f>+'Arg&amp;Braz'!AH58</f>
        <v>0</v>
      </c>
      <c r="JU58" s="476">
        <f t="shared" si="81"/>
        <v>0</v>
      </c>
      <c r="JV58" s="477">
        <f t="shared" si="164"/>
        <v>0</v>
      </c>
      <c r="JW58" s="273">
        <f>+KSC!K58</f>
        <v>0</v>
      </c>
      <c r="JX58" s="274">
        <f>+KSC!L58</f>
        <v>0</v>
      </c>
      <c r="JY58" s="277">
        <f t="shared" si="82"/>
        <v>0</v>
      </c>
      <c r="JZ58" s="272">
        <f t="shared" si="135"/>
        <v>0</v>
      </c>
      <c r="KA58" s="34">
        <f>+Rus!P58</f>
        <v>0</v>
      </c>
      <c r="KB58" s="315">
        <f>+Rus!Q58</f>
        <v>0</v>
      </c>
      <c r="KC58" s="35">
        <f>+Rus!R58</f>
        <v>0</v>
      </c>
      <c r="KD58" s="35">
        <f t="shared" si="83"/>
        <v>0</v>
      </c>
      <c r="KE58" s="65">
        <f t="shared" si="84"/>
        <v>0</v>
      </c>
      <c r="KF58" s="34">
        <f>+Bel!AX58</f>
        <v>0</v>
      </c>
      <c r="KG58" s="35">
        <f t="shared" si="227"/>
        <v>0</v>
      </c>
      <c r="KH58" s="65">
        <f t="shared" si="201"/>
        <v>0</v>
      </c>
      <c r="KI58" s="34">
        <f>+Ita!BI58</f>
        <v>0</v>
      </c>
      <c r="KJ58" s="35">
        <f t="shared" si="228"/>
        <v>0</v>
      </c>
      <c r="KK58" s="65">
        <f t="shared" si="202"/>
        <v>0</v>
      </c>
      <c r="KL58" s="34">
        <f>+Pol!AH58</f>
        <v>0</v>
      </c>
      <c r="KM58" s="35">
        <f t="shared" si="229"/>
        <v>0</v>
      </c>
      <c r="KN58" s="65">
        <f t="shared" si="203"/>
        <v>0</v>
      </c>
      <c r="KO58" s="34">
        <f>+Mex!AK58</f>
        <v>0</v>
      </c>
      <c r="KP58" s="35">
        <f t="shared" si="230"/>
        <v>0</v>
      </c>
      <c r="KQ58" s="65">
        <f t="shared" si="204"/>
        <v>0</v>
      </c>
      <c r="KR58" s="34">
        <f>+'Arg&amp;Braz'!AK58</f>
        <v>0</v>
      </c>
      <c r="KS58" s="35">
        <f t="shared" si="231"/>
        <v>0</v>
      </c>
      <c r="KT58" s="65">
        <f t="shared" si="205"/>
        <v>0</v>
      </c>
      <c r="KU58" s="34">
        <f>+Ita!BL58</f>
        <v>0</v>
      </c>
      <c r="KV58" s="315">
        <f>+Ita!BM58</f>
        <v>0</v>
      </c>
      <c r="KW58" s="35">
        <f>+Ita!BN58</f>
        <v>0</v>
      </c>
      <c r="KX58" s="35">
        <f t="shared" si="191"/>
        <v>0</v>
      </c>
      <c r="KY58" s="65">
        <f t="shared" si="142"/>
        <v>0</v>
      </c>
      <c r="KZ58" s="34">
        <f>+Mex!AN58</f>
        <v>0</v>
      </c>
      <c r="LA58" s="315">
        <f>+Mex!AO58</f>
        <v>0</v>
      </c>
      <c r="LB58" s="35">
        <f>+Mex!AP58</f>
        <v>0</v>
      </c>
      <c r="LC58" s="35">
        <f t="shared" si="192"/>
        <v>0</v>
      </c>
      <c r="LD58" s="65">
        <f t="shared" si="144"/>
        <v>0</v>
      </c>
      <c r="LE58" s="34">
        <f>+'Arg&amp;Braz'!O58</f>
        <v>0</v>
      </c>
      <c r="LF58" s="315">
        <f>+'Arg&amp;Braz'!P58</f>
        <v>0</v>
      </c>
      <c r="LG58" s="35">
        <f>+'Arg&amp;Braz'!Q58</f>
        <v>0</v>
      </c>
      <c r="LH58" s="35">
        <f t="shared" si="193"/>
        <v>0</v>
      </c>
      <c r="LI58" s="65">
        <f t="shared" si="146"/>
        <v>0</v>
      </c>
      <c r="LJ58" s="34">
        <f>+'Arg&amp;Braz'!AN58</f>
        <v>0</v>
      </c>
      <c r="LK58" s="315">
        <f>+'Arg&amp;Braz'!AO58</f>
        <v>0</v>
      </c>
      <c r="LL58" s="35">
        <f>+'Arg&amp;Braz'!AP58</f>
        <v>0</v>
      </c>
      <c r="LM58" s="35">
        <f t="shared" si="147"/>
        <v>0</v>
      </c>
      <c r="LN58" s="65">
        <f t="shared" si="148"/>
        <v>0</v>
      </c>
      <c r="LO58" s="52">
        <f>+Bel!BA58</f>
        <v>0</v>
      </c>
      <c r="LP58" s="390">
        <f>+Bel!BB58</f>
        <v>0</v>
      </c>
      <c r="LQ58" s="53">
        <f>+Bel!BC58</f>
        <v>0</v>
      </c>
      <c r="LR58" s="35">
        <f t="shared" si="149"/>
        <v>0</v>
      </c>
      <c r="LS58" s="65">
        <f t="shared" si="190"/>
        <v>0</v>
      </c>
      <c r="LT58" s="34">
        <f>+Ita!BQ58</f>
        <v>0</v>
      </c>
      <c r="LU58" s="315">
        <f>+Ita!BR58</f>
        <v>0</v>
      </c>
      <c r="LV58" s="35">
        <f>+Ita!BS58</f>
        <v>0</v>
      </c>
      <c r="LW58" s="35">
        <f t="shared" si="194"/>
        <v>0</v>
      </c>
      <c r="LX58" s="65">
        <f t="shared" si="152"/>
        <v>0</v>
      </c>
      <c r="LY58" s="34">
        <f>+Ita!BV58</f>
        <v>0</v>
      </c>
      <c r="LZ58" s="315">
        <f>+Ita!BW58</f>
        <v>0</v>
      </c>
      <c r="MA58" s="35">
        <f>+Ita!BX58</f>
        <v>0</v>
      </c>
      <c r="MB58" s="35">
        <f t="shared" si="195"/>
        <v>0</v>
      </c>
      <c r="MC58" s="65">
        <f t="shared" si="154"/>
        <v>0</v>
      </c>
      <c r="MD58" s="34">
        <f>+Pol!AK58</f>
        <v>0</v>
      </c>
      <c r="ME58" s="315">
        <f>+Pol!AL58</f>
        <v>0</v>
      </c>
      <c r="MF58" s="35">
        <f>+Pol!AM58</f>
        <v>0</v>
      </c>
      <c r="MG58" s="35">
        <f t="shared" si="196"/>
        <v>0</v>
      </c>
      <c r="MH58" s="65">
        <f t="shared" si="156"/>
        <v>0</v>
      </c>
      <c r="MI58" s="34">
        <f>+Rus!U58</f>
        <v>0</v>
      </c>
      <c r="MJ58" s="315">
        <f>+Rus!V58</f>
        <v>0</v>
      </c>
      <c r="MK58" s="35">
        <f>+Rus!W58</f>
        <v>0</v>
      </c>
      <c r="ML58" s="35">
        <f t="shared" si="90"/>
        <v>0</v>
      </c>
      <c r="MM58" s="65">
        <f t="shared" si="91"/>
        <v>0</v>
      </c>
      <c r="MN58" s="34">
        <f>+Mex!AS58</f>
        <v>0</v>
      </c>
      <c r="MO58" s="315">
        <f>+Mex!AT58</f>
        <v>0</v>
      </c>
      <c r="MP58" s="35">
        <f>+Mex!AU58</f>
        <v>0</v>
      </c>
      <c r="MQ58" s="35">
        <f t="shared" si="197"/>
        <v>0</v>
      </c>
      <c r="MR58" s="65">
        <f t="shared" si="158"/>
        <v>0</v>
      </c>
      <c r="MS58" s="34">
        <f>+'Arg&amp;Braz'!T58</f>
        <v>0</v>
      </c>
      <c r="MT58" s="315">
        <f>+'Arg&amp;Braz'!U58</f>
        <v>0</v>
      </c>
      <c r="MU58" s="35">
        <f>+'Arg&amp;Braz'!V58</f>
        <v>0</v>
      </c>
      <c r="MV58" s="35">
        <f t="shared" si="159"/>
        <v>0</v>
      </c>
      <c r="MW58" s="65">
        <f t="shared" si="160"/>
        <v>0</v>
      </c>
      <c r="MX58" s="34">
        <f>Bel!BF58</f>
        <v>0</v>
      </c>
      <c r="MY58" s="35">
        <f t="shared" si="161"/>
        <v>0</v>
      </c>
      <c r="MZ58" s="65">
        <f t="shared" si="92"/>
        <v>0</v>
      </c>
      <c r="NA58" s="34">
        <f>Ita!CA58</f>
        <v>0</v>
      </c>
      <c r="NB58" s="35">
        <f t="shared" si="198"/>
        <v>0</v>
      </c>
      <c r="NC58" s="65">
        <f t="shared" si="206"/>
        <v>0</v>
      </c>
    </row>
    <row r="59" spans="1:367" s="28" customFormat="1" ht="21" customHeight="1">
      <c r="A59" s="27" t="s">
        <v>162</v>
      </c>
      <c r="B59" s="67"/>
      <c r="C59" s="68">
        <f t="shared" si="94"/>
        <v>405.6</v>
      </c>
      <c r="D59" s="68"/>
      <c r="E59" s="68"/>
      <c r="F59" s="68"/>
      <c r="G59" s="69">
        <f t="shared" si="225"/>
        <v>405.6</v>
      </c>
      <c r="H59" s="70">
        <f>+Bel!A59</f>
        <v>22</v>
      </c>
      <c r="I59" s="71">
        <f>+Ita!A59</f>
        <v>59</v>
      </c>
      <c r="J59" s="71">
        <f>+Pol!A59</f>
        <v>119</v>
      </c>
      <c r="K59" s="71">
        <f>+Rus!A59</f>
        <v>0</v>
      </c>
      <c r="L59" s="71">
        <f>+'Arg&amp;Braz'!A59</f>
        <v>60</v>
      </c>
      <c r="M59" s="71">
        <f>+Mex!A59</f>
        <v>77</v>
      </c>
      <c r="N59" s="71">
        <f>+VIE!A59</f>
        <v>0</v>
      </c>
      <c r="O59" s="71">
        <f>+SIMS!A59</f>
        <v>10</v>
      </c>
      <c r="P59" s="71"/>
      <c r="Q59" s="72">
        <f>+KSC!A59</f>
        <v>75</v>
      </c>
      <c r="R59" s="146">
        <f t="shared" si="96"/>
        <v>2308.8000000000002</v>
      </c>
      <c r="S59" s="147">
        <f t="shared" si="97"/>
        <v>2199.6</v>
      </c>
      <c r="T59" s="148">
        <f t="shared" si="213"/>
        <v>748.8</v>
      </c>
      <c r="U59" s="148"/>
      <c r="V59" s="27" t="s">
        <v>162</v>
      </c>
      <c r="W59" s="52">
        <f>+Bel!C59</f>
        <v>0</v>
      </c>
      <c r="X59" s="53">
        <f>+Bel!D59</f>
        <v>0</v>
      </c>
      <c r="Y59" s="35">
        <f t="shared" si="226"/>
        <v>0</v>
      </c>
      <c r="Z59" s="65">
        <f t="shared" si="99"/>
        <v>0</v>
      </c>
      <c r="AA59" s="34">
        <f>+Ita!C59</f>
        <v>0</v>
      </c>
      <c r="AB59" s="35">
        <f>+Ita!D59</f>
        <v>0</v>
      </c>
      <c r="AC59" s="35">
        <f t="shared" si="100"/>
        <v>0</v>
      </c>
      <c r="AD59" s="65">
        <f t="shared" si="101"/>
        <v>0</v>
      </c>
      <c r="AE59" s="52">
        <f>+Pol!C59</f>
        <v>202.8</v>
      </c>
      <c r="AF59" s="53">
        <f>+Pol!D59</f>
        <v>202.8</v>
      </c>
      <c r="AG59" s="35">
        <f t="shared" si="102"/>
        <v>405.6</v>
      </c>
      <c r="AH59" s="65">
        <f t="shared" si="103"/>
        <v>26.000000000000004</v>
      </c>
      <c r="AI59" s="54">
        <f>+Mex!C59</f>
        <v>0</v>
      </c>
      <c r="AJ59" s="55">
        <f>+Mex!D59</f>
        <v>0</v>
      </c>
      <c r="AK59" s="31">
        <f t="shared" si="1"/>
        <v>0</v>
      </c>
      <c r="AL59" s="43">
        <f t="shared" si="2"/>
        <v>0</v>
      </c>
      <c r="AM59" s="279">
        <f>+SIMS!C59</f>
        <v>0</v>
      </c>
      <c r="AN59" s="284">
        <f>+SIMS!D59</f>
        <v>0</v>
      </c>
      <c r="AO59" s="277">
        <f t="shared" si="3"/>
        <v>0</v>
      </c>
      <c r="AP59" s="272">
        <f t="shared" si="104"/>
        <v>0</v>
      </c>
      <c r="AQ59" s="279">
        <f>+KSC!G59</f>
        <v>0</v>
      </c>
      <c r="AR59" s="284">
        <f>+KSC!H59</f>
        <v>0</v>
      </c>
      <c r="AS59" s="277">
        <f t="shared" si="4"/>
        <v>0</v>
      </c>
      <c r="AT59" s="272">
        <f t="shared" si="105"/>
        <v>0</v>
      </c>
      <c r="AU59" s="279">
        <f>+SIMS!G59</f>
        <v>0</v>
      </c>
      <c r="AV59" s="284">
        <f>+SIMS!H59</f>
        <v>0</v>
      </c>
      <c r="AW59" s="277">
        <f t="shared" si="165"/>
        <v>0</v>
      </c>
      <c r="AX59" s="272">
        <f t="shared" si="106"/>
        <v>0</v>
      </c>
      <c r="AY59" s="34">
        <f>+Bel!G59</f>
        <v>62.4</v>
      </c>
      <c r="AZ59" s="315">
        <f>+Bel!H59</f>
        <v>78</v>
      </c>
      <c r="BA59" s="35">
        <f>+Bel!I59</f>
        <v>78</v>
      </c>
      <c r="BB59" s="35">
        <f>SUM(AY59:BA59)</f>
        <v>218.4</v>
      </c>
      <c r="BC59" s="65">
        <f t="shared" si="108"/>
        <v>14</v>
      </c>
      <c r="BD59" s="52">
        <f>+Ita!G59</f>
        <v>0</v>
      </c>
      <c r="BE59" s="390">
        <f>+Ita!H59</f>
        <v>0</v>
      </c>
      <c r="BF59" s="53">
        <f>+Ita!I59</f>
        <v>0</v>
      </c>
      <c r="BG59" s="35">
        <f>SUM(BD59:BF59)</f>
        <v>0</v>
      </c>
      <c r="BH59" s="65">
        <f t="shared" si="109"/>
        <v>0</v>
      </c>
      <c r="BI59" s="34">
        <f>+Ita!AX59</f>
        <v>0</v>
      </c>
      <c r="BJ59" s="315">
        <f>+Ita!AY59</f>
        <v>0</v>
      </c>
      <c r="BK59" s="35">
        <f>+Ita!AZ59</f>
        <v>0</v>
      </c>
      <c r="BL59" s="35">
        <f t="shared" si="6"/>
        <v>0</v>
      </c>
      <c r="BM59" s="65">
        <f t="shared" si="110"/>
        <v>0</v>
      </c>
      <c r="BN59" s="34">
        <f>+Pol!G59</f>
        <v>280.8</v>
      </c>
      <c r="BO59" s="315">
        <f>+Pol!H59</f>
        <v>358.8</v>
      </c>
      <c r="BP59" s="35">
        <f>+Pol!I59</f>
        <v>343.2</v>
      </c>
      <c r="BQ59" s="35">
        <f>SUM(BN59:BP59)</f>
        <v>982.8</v>
      </c>
      <c r="BR59" s="65">
        <f t="shared" si="111"/>
        <v>63</v>
      </c>
      <c r="BS59" s="30">
        <f>+Mex!G59</f>
        <v>0</v>
      </c>
      <c r="BT59" s="320">
        <f>+Mex!H59</f>
        <v>0</v>
      </c>
      <c r="BU59" s="31">
        <f>+Mex!I59</f>
        <v>0</v>
      </c>
      <c r="BV59" s="35">
        <f>SUM(BS59:BU59)</f>
        <v>0</v>
      </c>
      <c r="BW59" s="65">
        <f t="shared" si="113"/>
        <v>0</v>
      </c>
      <c r="BX59" s="34">
        <f>+VIE!C59</f>
        <v>0</v>
      </c>
      <c r="BY59" s="315">
        <f>+VIE!D59</f>
        <v>0</v>
      </c>
      <c r="BZ59" s="35">
        <f t="shared" si="214"/>
        <v>0</v>
      </c>
      <c r="CA59" s="65">
        <f t="shared" si="114"/>
        <v>0</v>
      </c>
      <c r="CB59" s="34">
        <f>+SIMS!AC59</f>
        <v>0</v>
      </c>
      <c r="CC59" s="315">
        <f>+SIMS!AD59</f>
        <v>0</v>
      </c>
      <c r="CD59" s="35">
        <f>+SIMS!AE59</f>
        <v>0</v>
      </c>
      <c r="CE59" s="35">
        <f t="shared" si="9"/>
        <v>0</v>
      </c>
      <c r="CF59" s="65">
        <f t="shared" si="115"/>
        <v>0</v>
      </c>
      <c r="CG59" s="52">
        <f>+Bel!L59</f>
        <v>0</v>
      </c>
      <c r="CH59" s="53">
        <f>+Bel!M59</f>
        <v>0</v>
      </c>
      <c r="CI59" s="35">
        <f t="shared" ref="CI59:CI81" si="235">SUM(CG59:CH59)</f>
        <v>0</v>
      </c>
      <c r="CJ59" s="65">
        <f t="shared" si="209"/>
        <v>0</v>
      </c>
      <c r="CK59" s="34">
        <f>+Ita!L59</f>
        <v>0</v>
      </c>
      <c r="CL59" s="35">
        <f>+Ita!M59</f>
        <v>0</v>
      </c>
      <c r="CM59" s="35">
        <f t="shared" si="234"/>
        <v>0</v>
      </c>
      <c r="CN59" s="65">
        <f t="shared" si="13"/>
        <v>0</v>
      </c>
      <c r="CO59" s="54">
        <f>+Mex!L59</f>
        <v>0</v>
      </c>
      <c r="CP59" s="55">
        <f>+Mex!M59</f>
        <v>0</v>
      </c>
      <c r="CQ59" s="35">
        <f t="shared" si="14"/>
        <v>0</v>
      </c>
      <c r="CR59" s="65">
        <f t="shared" si="15"/>
        <v>0</v>
      </c>
      <c r="CS59" s="52">
        <f>+SIMS!Y59</f>
        <v>0</v>
      </c>
      <c r="CT59" s="53">
        <f>+SIMS!Z59</f>
        <v>0</v>
      </c>
      <c r="CU59" s="35">
        <f t="shared" si="16"/>
        <v>0</v>
      </c>
      <c r="CV59" s="65">
        <f t="shared" si="116"/>
        <v>0</v>
      </c>
      <c r="CW59" s="52">
        <f>+VIE!M59</f>
        <v>0</v>
      </c>
      <c r="CX59" s="53">
        <f>+VIE!N59</f>
        <v>0</v>
      </c>
      <c r="CY59" s="35">
        <f t="shared" si="17"/>
        <v>0</v>
      </c>
      <c r="CZ59" s="43">
        <f t="shared" si="117"/>
        <v>0</v>
      </c>
      <c r="DA59" s="34">
        <f>+Ita!BC59</f>
        <v>0</v>
      </c>
      <c r="DB59" s="35">
        <f t="shared" si="118"/>
        <v>0</v>
      </c>
      <c r="DC59" s="65">
        <f t="shared" si="18"/>
        <v>0</v>
      </c>
      <c r="DD59" s="34">
        <f>+Bel!P59</f>
        <v>0</v>
      </c>
      <c r="DE59" s="35">
        <f t="shared" si="119"/>
        <v>0</v>
      </c>
      <c r="DF59" s="65">
        <f t="shared" si="19"/>
        <v>0</v>
      </c>
      <c r="DG59" s="34">
        <f>+Ita!P59</f>
        <v>171.6</v>
      </c>
      <c r="DH59" s="35">
        <f t="shared" si="120"/>
        <v>171.6</v>
      </c>
      <c r="DI59" s="65">
        <f t="shared" si="20"/>
        <v>11</v>
      </c>
      <c r="DJ59" s="34">
        <f>+Pol!L59</f>
        <v>31.2</v>
      </c>
      <c r="DK59" s="35">
        <f t="shared" si="121"/>
        <v>31.2</v>
      </c>
      <c r="DL59" s="65">
        <f t="shared" si="21"/>
        <v>2</v>
      </c>
      <c r="DM59" s="380">
        <f>+Rus!C59</f>
        <v>0</v>
      </c>
      <c r="DN59" s="365">
        <f t="shared" si="215"/>
        <v>0</v>
      </c>
      <c r="DO59" s="366">
        <f t="shared" si="23"/>
        <v>0</v>
      </c>
      <c r="DP59" s="34">
        <f>+Bel!S59</f>
        <v>0</v>
      </c>
      <c r="DQ59" s="35">
        <f>+Bel!T59</f>
        <v>0</v>
      </c>
      <c r="DR59" s="35">
        <f>+Bel!U59</f>
        <v>62.4</v>
      </c>
      <c r="DS59" s="35">
        <f>+Bel!V59</f>
        <v>62.4</v>
      </c>
      <c r="DT59" s="35">
        <f t="shared" si="216"/>
        <v>124.8</v>
      </c>
      <c r="DU59" s="65">
        <f t="shared" si="25"/>
        <v>8</v>
      </c>
      <c r="DV59" s="34">
        <f>+Ita!S59</f>
        <v>0</v>
      </c>
      <c r="DW59" s="35">
        <f>+Ita!T59</f>
        <v>0</v>
      </c>
      <c r="DX59" s="35">
        <f>+Ita!U59</f>
        <v>0</v>
      </c>
      <c r="DY59" s="35">
        <f>+Ita!V59</f>
        <v>0</v>
      </c>
      <c r="DZ59" s="35">
        <f t="shared" si="217"/>
        <v>0</v>
      </c>
      <c r="EA59" s="65">
        <f t="shared" si="27"/>
        <v>0</v>
      </c>
      <c r="EB59" s="34">
        <f>+Pol!O59</f>
        <v>0</v>
      </c>
      <c r="EC59" s="35">
        <f>+Pol!P59</f>
        <v>0</v>
      </c>
      <c r="ED59" s="35">
        <f>+Pol!Q59</f>
        <v>0</v>
      </c>
      <c r="EE59" s="35">
        <f>+Pol!R59</f>
        <v>0</v>
      </c>
      <c r="EF59" s="35">
        <f t="shared" si="218"/>
        <v>0</v>
      </c>
      <c r="EG59" s="65">
        <f t="shared" si="29"/>
        <v>0</v>
      </c>
      <c r="EH59" s="34">
        <f>+Rus!J59</f>
        <v>0</v>
      </c>
      <c r="EI59" s="35">
        <f>+Rus!K59</f>
        <v>0</v>
      </c>
      <c r="EJ59" s="35">
        <f>+Rus!L59</f>
        <v>0</v>
      </c>
      <c r="EK59" s="35">
        <f>+Rus!M59</f>
        <v>0</v>
      </c>
      <c r="EL59" s="35">
        <f t="shared" si="219"/>
        <v>0</v>
      </c>
      <c r="EM59" s="65">
        <f t="shared" si="30"/>
        <v>0</v>
      </c>
      <c r="EN59" s="32">
        <f>+Mex!AE59</f>
        <v>0</v>
      </c>
      <c r="EO59" s="33">
        <f>+Mex!AF59</f>
        <v>0</v>
      </c>
      <c r="EP59" s="35">
        <f>+Mex!AG59</f>
        <v>62.4</v>
      </c>
      <c r="EQ59" s="35">
        <f>+Mex!AH59</f>
        <v>62.4</v>
      </c>
      <c r="ER59" s="31">
        <f t="shared" si="123"/>
        <v>124.8</v>
      </c>
      <c r="ES59" s="43">
        <f t="shared" si="31"/>
        <v>8</v>
      </c>
      <c r="ET59" s="34">
        <f>+VIE!G59</f>
        <v>0</v>
      </c>
      <c r="EU59" s="35">
        <f>+VIE!H59</f>
        <v>0</v>
      </c>
      <c r="EV59" s="35">
        <f>+VIE!I59</f>
        <v>0</v>
      </c>
      <c r="EW59" s="35">
        <f>+VIE!J59</f>
        <v>0</v>
      </c>
      <c r="EX59" s="31">
        <f t="shared" si="220"/>
        <v>0</v>
      </c>
      <c r="EY59" s="43">
        <f t="shared" si="124"/>
        <v>0</v>
      </c>
      <c r="EZ59" s="52">
        <f>+Bel!Y59</f>
        <v>0</v>
      </c>
      <c r="FA59" s="53">
        <f>+Bel!Z59</f>
        <v>0</v>
      </c>
      <c r="FB59" s="35">
        <f t="shared" si="33"/>
        <v>0</v>
      </c>
      <c r="FC59" s="65">
        <f t="shared" si="34"/>
        <v>0</v>
      </c>
      <c r="FD59" s="52">
        <f>+Ita!Y59</f>
        <v>0</v>
      </c>
      <c r="FE59" s="53">
        <f>+Ita!Z59</f>
        <v>0</v>
      </c>
      <c r="FF59" s="35">
        <f t="shared" si="35"/>
        <v>0</v>
      </c>
      <c r="FG59" s="65">
        <f t="shared" si="36"/>
        <v>0</v>
      </c>
      <c r="FH59" s="34">
        <f>+Pol!U59</f>
        <v>0</v>
      </c>
      <c r="FI59" s="35">
        <f>+Pol!V59</f>
        <v>0</v>
      </c>
      <c r="FJ59" s="35">
        <f t="shared" si="37"/>
        <v>0</v>
      </c>
      <c r="FK59" s="65">
        <f t="shared" si="38"/>
        <v>0</v>
      </c>
      <c r="FL59" s="52">
        <f>+Rus!F59</f>
        <v>0</v>
      </c>
      <c r="FM59" s="53">
        <f>+Rus!G59</f>
        <v>0</v>
      </c>
      <c r="FN59" s="35">
        <f t="shared" si="39"/>
        <v>0</v>
      </c>
      <c r="FO59" s="65">
        <f t="shared" si="40"/>
        <v>0</v>
      </c>
      <c r="FP59" s="52">
        <f>+SIMS!O59</f>
        <v>0</v>
      </c>
      <c r="FQ59" s="53">
        <f>+SIMS!P59</f>
        <v>0</v>
      </c>
      <c r="FR59" s="35">
        <f t="shared" si="210"/>
        <v>0</v>
      </c>
      <c r="FS59" s="65">
        <f t="shared" si="125"/>
        <v>0</v>
      </c>
      <c r="FT59" s="34">
        <f>+Bel!AC59</f>
        <v>0</v>
      </c>
      <c r="FU59" s="35">
        <f>+Bel!AD59</f>
        <v>0</v>
      </c>
      <c r="FV59" s="35">
        <f>+Bel!AE59</f>
        <v>0</v>
      </c>
      <c r="FW59" s="35">
        <f>+Bel!AF59</f>
        <v>0</v>
      </c>
      <c r="FX59" s="35">
        <f t="shared" si="221"/>
        <v>0</v>
      </c>
      <c r="FY59" s="65">
        <f t="shared" si="176"/>
        <v>0</v>
      </c>
      <c r="FZ59" s="34">
        <f>+Ita!AC59</f>
        <v>62.4</v>
      </c>
      <c r="GA59" s="35">
        <f>+Ita!AD59</f>
        <v>62.4</v>
      </c>
      <c r="GB59" s="35">
        <f>+Ita!AE59</f>
        <v>62.4</v>
      </c>
      <c r="GC59" s="35">
        <f>+Ita!AF59</f>
        <v>62.4</v>
      </c>
      <c r="GD59" s="35">
        <f t="shared" si="222"/>
        <v>249.6</v>
      </c>
      <c r="GE59" s="65">
        <f t="shared" si="177"/>
        <v>16</v>
      </c>
      <c r="GF59" s="34">
        <f>+Pol!Y59</f>
        <v>109.19999999999999</v>
      </c>
      <c r="GG59" s="35">
        <f>+Pol!Z59</f>
        <v>109.19999999999999</v>
      </c>
      <c r="GH59" s="35">
        <f>+Pol!AA59</f>
        <v>109.19999999999999</v>
      </c>
      <c r="GI59" s="35">
        <f>+Pol!AB59</f>
        <v>109.19999999999999</v>
      </c>
      <c r="GJ59" s="35">
        <f t="shared" si="223"/>
        <v>436.79999999999995</v>
      </c>
      <c r="GK59" s="65">
        <f t="shared" si="178"/>
        <v>27.999999999999996</v>
      </c>
      <c r="GL59" s="34">
        <f>+SIMS!S59</f>
        <v>80</v>
      </c>
      <c r="GM59" s="35">
        <f>+SIMS!T59</f>
        <v>108</v>
      </c>
      <c r="GN59" s="35">
        <f>+SIMS!U59</f>
        <v>80</v>
      </c>
      <c r="GO59" s="35">
        <f>+SIMS!V59</f>
        <v>108</v>
      </c>
      <c r="GP59" s="31">
        <f t="shared" si="224"/>
        <v>376</v>
      </c>
      <c r="GQ59" s="43">
        <f t="shared" si="126"/>
        <v>10</v>
      </c>
      <c r="GR59" s="521">
        <f>+KSC!C59</f>
        <v>336</v>
      </c>
      <c r="GS59" s="517">
        <f>+KSC!D59</f>
        <v>312</v>
      </c>
      <c r="GT59" s="277">
        <f t="shared" si="49"/>
        <v>648</v>
      </c>
      <c r="GU59" s="272">
        <f t="shared" si="127"/>
        <v>13</v>
      </c>
      <c r="GV59" s="34">
        <f>+Bel!AI59</f>
        <v>0</v>
      </c>
      <c r="GW59" s="35">
        <f>SUM(GV59:GV59)</f>
        <v>0</v>
      </c>
      <c r="GX59" s="65">
        <f t="shared" si="200"/>
        <v>0</v>
      </c>
      <c r="GY59" s="34">
        <f>+Ita!AI59</f>
        <v>499.2</v>
      </c>
      <c r="GZ59" s="35">
        <f t="shared" si="179"/>
        <v>499.2</v>
      </c>
      <c r="HA59" s="65">
        <f t="shared" si="51"/>
        <v>32</v>
      </c>
      <c r="HB59" s="34">
        <f>+Ita!BF59</f>
        <v>0</v>
      </c>
      <c r="HC59" s="35">
        <f t="shared" si="180"/>
        <v>0</v>
      </c>
      <c r="HD59" s="65">
        <f t="shared" si="52"/>
        <v>0</v>
      </c>
      <c r="HE59" s="34">
        <f>+Pol!AE59</f>
        <v>0</v>
      </c>
      <c r="HF59" s="35">
        <f t="shared" si="232"/>
        <v>0</v>
      </c>
      <c r="HG59" s="65">
        <f t="shared" si="53"/>
        <v>0</v>
      </c>
      <c r="HH59" s="34">
        <f>+Mex!P59</f>
        <v>93.6</v>
      </c>
      <c r="HI59" s="35">
        <f t="shared" si="233"/>
        <v>93.6</v>
      </c>
      <c r="HJ59" s="65">
        <f t="shared" si="54"/>
        <v>6</v>
      </c>
      <c r="HK59" s="404">
        <f>+SIMS!K59</f>
        <v>0</v>
      </c>
      <c r="HL59" s="412">
        <f>+SIMS!L59</f>
        <v>0</v>
      </c>
      <c r="HM59" s="405">
        <f t="shared" si="166"/>
        <v>0</v>
      </c>
      <c r="HN59" s="406">
        <f t="shared" si="133"/>
        <v>0</v>
      </c>
      <c r="HO59" s="475">
        <f>+Bel!AL59</f>
        <v>0</v>
      </c>
      <c r="HP59" s="476">
        <f>+Bel!AM59</f>
        <v>0</v>
      </c>
      <c r="HQ59" s="476">
        <f t="shared" si="134"/>
        <v>0</v>
      </c>
      <c r="HR59" s="477">
        <f t="shared" si="55"/>
        <v>0</v>
      </c>
      <c r="HS59" s="475">
        <f>+Ita!AL59</f>
        <v>0</v>
      </c>
      <c r="HT59" s="476">
        <f>+Ita!AM59</f>
        <v>0</v>
      </c>
      <c r="HU59" s="476">
        <f t="shared" si="56"/>
        <v>0</v>
      </c>
      <c r="HV59" s="477">
        <f t="shared" si="57"/>
        <v>0</v>
      </c>
      <c r="HW59" s="34">
        <f>+Mex!S59</f>
        <v>202.8</v>
      </c>
      <c r="HX59" s="35">
        <f>+Mex!T59</f>
        <v>140.4</v>
      </c>
      <c r="HY59" s="35">
        <f t="shared" ref="HY59:HY81" si="236">SUM(HW59:HX59)</f>
        <v>343.20000000000005</v>
      </c>
      <c r="HZ59" s="65">
        <f t="shared" si="59"/>
        <v>22.000000000000004</v>
      </c>
      <c r="IA59" s="475">
        <f>+'Arg&amp;Braz'!C59</f>
        <v>31.2</v>
      </c>
      <c r="IB59" s="476">
        <f>+'Arg&amp;Braz'!D59</f>
        <v>31.2</v>
      </c>
      <c r="IC59" s="476">
        <f t="shared" si="60"/>
        <v>62.4</v>
      </c>
      <c r="ID59" s="477">
        <f t="shared" si="61"/>
        <v>4</v>
      </c>
      <c r="IE59" s="475">
        <f>+'Arg&amp;Braz'!Y59</f>
        <v>124.8</v>
      </c>
      <c r="IF59" s="476">
        <f>+'Arg&amp;Braz'!Z59</f>
        <v>124.8</v>
      </c>
      <c r="IG59" s="476">
        <f t="shared" si="62"/>
        <v>249.6</v>
      </c>
      <c r="IH59" s="477">
        <f t="shared" si="63"/>
        <v>16</v>
      </c>
      <c r="II59" s="475">
        <f>+Bel!AP59</f>
        <v>0</v>
      </c>
      <c r="IJ59" s="476">
        <f>+Bel!AQ59</f>
        <v>0</v>
      </c>
      <c r="IK59" s="476">
        <f t="shared" si="64"/>
        <v>0</v>
      </c>
      <c r="IL59" s="477">
        <f t="shared" si="65"/>
        <v>0</v>
      </c>
      <c r="IM59" s="475">
        <f>+Ita!AP59</f>
        <v>0</v>
      </c>
      <c r="IN59" s="476">
        <f>+Ita!AQ59</f>
        <v>0</v>
      </c>
      <c r="IO59" s="476">
        <f t="shared" si="66"/>
        <v>0</v>
      </c>
      <c r="IP59" s="477">
        <f t="shared" si="67"/>
        <v>0</v>
      </c>
      <c r="IQ59" s="34">
        <f>+Mex!W59</f>
        <v>140.4</v>
      </c>
      <c r="IR59" s="35">
        <f>+Mex!X59</f>
        <v>140.4</v>
      </c>
      <c r="IS59" s="35">
        <f t="shared" ref="IS59:IS81" si="237">SUM(IQ59:IR59)</f>
        <v>280.8</v>
      </c>
      <c r="IT59" s="65">
        <f t="shared" si="69"/>
        <v>18</v>
      </c>
      <c r="IU59" s="475">
        <f>+'Arg&amp;Braz'!G59</f>
        <v>31.2</v>
      </c>
      <c r="IV59" s="476">
        <f>+'Arg&amp;Braz'!H59</f>
        <v>31.2</v>
      </c>
      <c r="IW59" s="476">
        <f t="shared" si="70"/>
        <v>62.4</v>
      </c>
      <c r="IX59" s="477">
        <f t="shared" si="71"/>
        <v>4</v>
      </c>
      <c r="IY59" s="475">
        <f>+'Arg&amp;Braz'!AC59</f>
        <v>124.8</v>
      </c>
      <c r="IZ59" s="476">
        <f>+'Arg&amp;Braz'!AD59</f>
        <v>124.8</v>
      </c>
      <c r="JA59" s="476">
        <f t="shared" si="72"/>
        <v>249.6</v>
      </c>
      <c r="JB59" s="477">
        <f t="shared" si="163"/>
        <v>16</v>
      </c>
      <c r="JC59" s="475">
        <f>+Bel!AT59</f>
        <v>0</v>
      </c>
      <c r="JD59" s="476">
        <f>+Bel!AU59</f>
        <v>0</v>
      </c>
      <c r="JE59" s="476">
        <f t="shared" si="73"/>
        <v>0</v>
      </c>
      <c r="JF59" s="477">
        <f t="shared" si="74"/>
        <v>0</v>
      </c>
      <c r="JG59" s="475">
        <f>+Ita!AT59</f>
        <v>0</v>
      </c>
      <c r="JH59" s="476">
        <f>+Ita!AU59</f>
        <v>0</v>
      </c>
      <c r="JI59" s="476">
        <f t="shared" si="75"/>
        <v>0</v>
      </c>
      <c r="JJ59" s="477">
        <f t="shared" si="76"/>
        <v>0</v>
      </c>
      <c r="JK59" s="34">
        <f>+Mex!AA59</f>
        <v>202.8</v>
      </c>
      <c r="JL59" s="35">
        <f>+Mex!AB59</f>
        <v>156</v>
      </c>
      <c r="JM59" s="31">
        <f t="shared" ref="JM59:JM81" si="238">SUM(JK59:JL59)</f>
        <v>358.8</v>
      </c>
      <c r="JN59" s="43">
        <f t="shared" si="78"/>
        <v>23</v>
      </c>
      <c r="JO59" s="475">
        <f>+'Arg&amp;Braz'!K59</f>
        <v>31.2</v>
      </c>
      <c r="JP59" s="476">
        <f>+'Arg&amp;Braz'!L59</f>
        <v>31.2</v>
      </c>
      <c r="JQ59" s="476">
        <f t="shared" si="79"/>
        <v>62.4</v>
      </c>
      <c r="JR59" s="477">
        <f t="shared" si="80"/>
        <v>4</v>
      </c>
      <c r="JS59" s="475">
        <f>+'Arg&amp;Braz'!AG59</f>
        <v>124.8</v>
      </c>
      <c r="JT59" s="476">
        <f>+'Arg&amp;Braz'!AH59</f>
        <v>124.8</v>
      </c>
      <c r="JU59" s="476">
        <f t="shared" si="81"/>
        <v>249.6</v>
      </c>
      <c r="JV59" s="477">
        <f t="shared" si="164"/>
        <v>16</v>
      </c>
      <c r="JW59" s="516">
        <f>+KSC!K59</f>
        <v>858</v>
      </c>
      <c r="JX59" s="518">
        <f>+KSC!L59</f>
        <v>870</v>
      </c>
      <c r="JY59" s="277">
        <f t="shared" si="82"/>
        <v>1728</v>
      </c>
      <c r="JZ59" s="272">
        <f t="shared" si="135"/>
        <v>62</v>
      </c>
      <c r="KA59" s="34">
        <f>+Rus!P59</f>
        <v>0</v>
      </c>
      <c r="KB59" s="315">
        <f>+Rus!Q59</f>
        <v>0</v>
      </c>
      <c r="KC59" s="35">
        <f>+Rus!R59</f>
        <v>0</v>
      </c>
      <c r="KD59" s="35">
        <f>SUM(KA59:KC59)</f>
        <v>0</v>
      </c>
      <c r="KE59" s="65">
        <f t="shared" si="84"/>
        <v>0</v>
      </c>
      <c r="KF59" s="34">
        <f>+Bel!AX59</f>
        <v>0</v>
      </c>
      <c r="KG59" s="35">
        <f>SUM(KF59:KF59)</f>
        <v>0</v>
      </c>
      <c r="KH59" s="65">
        <f t="shared" si="201"/>
        <v>0</v>
      </c>
      <c r="KI59" s="34">
        <f>+Ita!BI59</f>
        <v>0</v>
      </c>
      <c r="KJ59" s="35">
        <f>SUM(KI59:KI59)</f>
        <v>0</v>
      </c>
      <c r="KK59" s="65">
        <f t="shared" si="202"/>
        <v>0</v>
      </c>
      <c r="KL59" s="34">
        <f>+Pol!AH59</f>
        <v>0</v>
      </c>
      <c r="KM59" s="35">
        <f>SUM(KL59:KL59)</f>
        <v>0</v>
      </c>
      <c r="KN59" s="65">
        <f t="shared" si="203"/>
        <v>0</v>
      </c>
      <c r="KO59" s="34">
        <f>+Mex!AK59</f>
        <v>0</v>
      </c>
      <c r="KP59" s="35">
        <f>SUM(KO59:KO59)</f>
        <v>0</v>
      </c>
      <c r="KQ59" s="65">
        <f t="shared" si="204"/>
        <v>0</v>
      </c>
      <c r="KR59" s="34">
        <f>+'Arg&amp;Braz'!AK59</f>
        <v>0</v>
      </c>
      <c r="KS59" s="35">
        <f>SUM(KR59:KR59)</f>
        <v>0</v>
      </c>
      <c r="KT59" s="65">
        <f t="shared" si="205"/>
        <v>0</v>
      </c>
      <c r="KU59" s="34">
        <f>+Ita!BL59</f>
        <v>0</v>
      </c>
      <c r="KV59" s="315">
        <f>+Ita!BM59</f>
        <v>0</v>
      </c>
      <c r="KW59" s="35">
        <f>+Ita!BN59</f>
        <v>0</v>
      </c>
      <c r="KX59" s="35">
        <f t="shared" si="191"/>
        <v>0</v>
      </c>
      <c r="KY59" s="65">
        <f t="shared" si="142"/>
        <v>0</v>
      </c>
      <c r="KZ59" s="34">
        <f>+Mex!AN59</f>
        <v>0</v>
      </c>
      <c r="LA59" s="315">
        <f>+Mex!AO59</f>
        <v>0</v>
      </c>
      <c r="LB59" s="35">
        <f>+Mex!AP59</f>
        <v>0</v>
      </c>
      <c r="LC59" s="35">
        <f t="shared" si="192"/>
        <v>0</v>
      </c>
      <c r="LD59" s="65">
        <f t="shared" si="144"/>
        <v>0</v>
      </c>
      <c r="LE59" s="34">
        <f>+'Arg&amp;Braz'!O59</f>
        <v>0</v>
      </c>
      <c r="LF59" s="315">
        <f>+'Arg&amp;Braz'!P59</f>
        <v>0</v>
      </c>
      <c r="LG59" s="35">
        <f>+'Arg&amp;Braz'!Q59</f>
        <v>0</v>
      </c>
      <c r="LH59" s="35">
        <f t="shared" si="193"/>
        <v>0</v>
      </c>
      <c r="LI59" s="65">
        <f t="shared" si="146"/>
        <v>0</v>
      </c>
      <c r="LJ59" s="34">
        <f>+'Arg&amp;Braz'!AN59</f>
        <v>0</v>
      </c>
      <c r="LK59" s="315">
        <f>+'Arg&amp;Braz'!AO59</f>
        <v>0</v>
      </c>
      <c r="LL59" s="35">
        <f>+'Arg&amp;Braz'!AP59</f>
        <v>0</v>
      </c>
      <c r="LM59" s="35">
        <f t="shared" si="147"/>
        <v>0</v>
      </c>
      <c r="LN59" s="65">
        <f t="shared" si="148"/>
        <v>0</v>
      </c>
      <c r="LO59" s="34">
        <f>+Bel!BA59</f>
        <v>0</v>
      </c>
      <c r="LP59" s="315">
        <f>+Bel!BB59</f>
        <v>0</v>
      </c>
      <c r="LQ59" s="35">
        <f>+Bel!BC59</f>
        <v>0</v>
      </c>
      <c r="LR59" s="35">
        <f t="shared" si="149"/>
        <v>0</v>
      </c>
      <c r="LS59" s="65">
        <f t="shared" si="190"/>
        <v>0</v>
      </c>
      <c r="LT59" s="34">
        <f>+Ita!BQ59</f>
        <v>0</v>
      </c>
      <c r="LU59" s="315">
        <f>+Ita!BR59</f>
        <v>0</v>
      </c>
      <c r="LV59" s="35">
        <f>+Ita!BS59</f>
        <v>0</v>
      </c>
      <c r="LW59" s="35">
        <f t="shared" si="194"/>
        <v>0</v>
      </c>
      <c r="LX59" s="65">
        <f t="shared" si="152"/>
        <v>0</v>
      </c>
      <c r="LY59" s="34">
        <f>+Ita!BV59</f>
        <v>0</v>
      </c>
      <c r="LZ59" s="315">
        <f>+Ita!BW59</f>
        <v>0</v>
      </c>
      <c r="MA59" s="35">
        <f>+Ita!BX59</f>
        <v>0</v>
      </c>
      <c r="MB59" s="35">
        <f t="shared" si="195"/>
        <v>0</v>
      </c>
      <c r="MC59" s="65">
        <f t="shared" si="154"/>
        <v>0</v>
      </c>
      <c r="MD59" s="34">
        <f>+Pol!AK59</f>
        <v>0</v>
      </c>
      <c r="ME59" s="315">
        <f>+Pol!AL59</f>
        <v>0</v>
      </c>
      <c r="MF59" s="35">
        <f>+Pol!AM59</f>
        <v>0</v>
      </c>
      <c r="MG59" s="35">
        <f t="shared" si="196"/>
        <v>0</v>
      </c>
      <c r="MH59" s="65">
        <f t="shared" si="156"/>
        <v>0</v>
      </c>
      <c r="MI59" s="34">
        <f>+Rus!U59</f>
        <v>0</v>
      </c>
      <c r="MJ59" s="315">
        <f>+Rus!V59</f>
        <v>0</v>
      </c>
      <c r="MK59" s="35">
        <f>+Rus!W59</f>
        <v>0</v>
      </c>
      <c r="ML59" s="35">
        <f>SUM(MI59:MK59)</f>
        <v>0</v>
      </c>
      <c r="MM59" s="65">
        <f t="shared" si="91"/>
        <v>0</v>
      </c>
      <c r="MN59" s="34">
        <f>+Mex!AS59</f>
        <v>0</v>
      </c>
      <c r="MO59" s="315">
        <f>+Mex!AT59</f>
        <v>0</v>
      </c>
      <c r="MP59" s="35">
        <f>+Mex!AU59</f>
        <v>0</v>
      </c>
      <c r="MQ59" s="35">
        <f t="shared" si="197"/>
        <v>0</v>
      </c>
      <c r="MR59" s="65">
        <f t="shared" si="158"/>
        <v>0</v>
      </c>
      <c r="MS59" s="34">
        <f>+'Arg&amp;Braz'!T59</f>
        <v>0</v>
      </c>
      <c r="MT59" s="315">
        <f>+'Arg&amp;Braz'!U59</f>
        <v>0</v>
      </c>
      <c r="MU59" s="35">
        <f>+'Arg&amp;Braz'!V59</f>
        <v>0</v>
      </c>
      <c r="MV59" s="35">
        <f t="shared" si="159"/>
        <v>0</v>
      </c>
      <c r="MW59" s="65">
        <f t="shared" si="160"/>
        <v>0</v>
      </c>
      <c r="MX59" s="34">
        <f>Bel!BF59</f>
        <v>0</v>
      </c>
      <c r="MY59" s="35">
        <f t="shared" si="161"/>
        <v>0</v>
      </c>
      <c r="MZ59" s="65">
        <f t="shared" si="92"/>
        <v>0</v>
      </c>
      <c r="NA59" s="34">
        <f>Ita!CA59</f>
        <v>0</v>
      </c>
      <c r="NB59" s="35">
        <f>SUM(NA59:NA59)</f>
        <v>0</v>
      </c>
      <c r="NC59" s="65">
        <f t="shared" si="206"/>
        <v>0</v>
      </c>
    </row>
    <row r="60" spans="1:367" s="28" customFormat="1" ht="21" customHeight="1">
      <c r="A60" s="27" t="s">
        <v>163</v>
      </c>
      <c r="B60" s="67"/>
      <c r="C60" s="68">
        <f t="shared" si="94"/>
        <v>0</v>
      </c>
      <c r="D60" s="68"/>
      <c r="E60" s="68"/>
      <c r="F60" s="68"/>
      <c r="G60" s="69">
        <f t="shared" si="225"/>
        <v>0</v>
      </c>
      <c r="H60" s="70">
        <f>+Bel!A60</f>
        <v>0</v>
      </c>
      <c r="I60" s="71">
        <f>+Ita!A60</f>
        <v>0</v>
      </c>
      <c r="J60" s="71">
        <f>+Pol!A60</f>
        <v>0</v>
      </c>
      <c r="K60" s="71">
        <f>+Rus!A60</f>
        <v>54</v>
      </c>
      <c r="L60" s="71">
        <f>+'Arg&amp;Braz'!A60</f>
        <v>82</v>
      </c>
      <c r="M60" s="71">
        <f>+Mex!A60</f>
        <v>0</v>
      </c>
      <c r="N60" s="71">
        <f>+VIE!A60</f>
        <v>0</v>
      </c>
      <c r="O60" s="71">
        <f>+SIMS!A60</f>
        <v>19</v>
      </c>
      <c r="P60" s="71"/>
      <c r="Q60" s="72">
        <f>+KSC!A60</f>
        <v>45</v>
      </c>
      <c r="R60" s="146">
        <f t="shared" si="96"/>
        <v>1404</v>
      </c>
      <c r="S60" s="147">
        <f t="shared" si="97"/>
        <v>0</v>
      </c>
      <c r="T60" s="148">
        <f t="shared" si="213"/>
        <v>717.6</v>
      </c>
      <c r="U60" s="148"/>
      <c r="V60" s="27" t="s">
        <v>163</v>
      </c>
      <c r="W60" s="52">
        <f>+Bel!C60</f>
        <v>0</v>
      </c>
      <c r="X60" s="53">
        <f>+Bel!D60</f>
        <v>0</v>
      </c>
      <c r="Y60" s="35">
        <f t="shared" si="226"/>
        <v>0</v>
      </c>
      <c r="Z60" s="65">
        <f t="shared" si="99"/>
        <v>0</v>
      </c>
      <c r="AA60" s="34">
        <f>+Ita!C60</f>
        <v>0</v>
      </c>
      <c r="AB60" s="35">
        <f>+Ita!D60</f>
        <v>0</v>
      </c>
      <c r="AC60" s="35">
        <f t="shared" si="100"/>
        <v>0</v>
      </c>
      <c r="AD60" s="65">
        <f t="shared" si="101"/>
        <v>0</v>
      </c>
      <c r="AE60" s="52">
        <f>+Pol!C60</f>
        <v>0</v>
      </c>
      <c r="AF60" s="53">
        <f>+Pol!D60</f>
        <v>0</v>
      </c>
      <c r="AG60" s="35">
        <f t="shared" si="102"/>
        <v>0</v>
      </c>
      <c r="AH60" s="65">
        <f t="shared" si="103"/>
        <v>0</v>
      </c>
      <c r="AI60" s="54">
        <f>+Mex!C60</f>
        <v>0</v>
      </c>
      <c r="AJ60" s="55">
        <f>+Mex!D60</f>
        <v>0</v>
      </c>
      <c r="AK60" s="31">
        <f t="shared" si="1"/>
        <v>0</v>
      </c>
      <c r="AL60" s="43">
        <f t="shared" si="2"/>
        <v>0</v>
      </c>
      <c r="AM60" s="279">
        <f>+SIMS!C60</f>
        <v>0</v>
      </c>
      <c r="AN60" s="284">
        <f>+SIMS!D60</f>
        <v>0</v>
      </c>
      <c r="AO60" s="277">
        <f t="shared" si="3"/>
        <v>0</v>
      </c>
      <c r="AP60" s="272">
        <f t="shared" si="104"/>
        <v>0</v>
      </c>
      <c r="AQ60" s="279">
        <f>+KSC!G60</f>
        <v>0</v>
      </c>
      <c r="AR60" s="284">
        <f>+KSC!H60</f>
        <v>0</v>
      </c>
      <c r="AS60" s="277">
        <f t="shared" si="4"/>
        <v>0</v>
      </c>
      <c r="AT60" s="272">
        <f t="shared" si="105"/>
        <v>0</v>
      </c>
      <c r="AU60" s="279">
        <f>+SIMS!G60</f>
        <v>0</v>
      </c>
      <c r="AV60" s="284">
        <f>+SIMS!H60</f>
        <v>0</v>
      </c>
      <c r="AW60" s="277">
        <f t="shared" si="165"/>
        <v>0</v>
      </c>
      <c r="AX60" s="272">
        <f t="shared" si="106"/>
        <v>0</v>
      </c>
      <c r="AY60" s="34">
        <f>+Bel!G60</f>
        <v>0</v>
      </c>
      <c r="AZ60" s="315">
        <f>+Bel!H60</f>
        <v>0</v>
      </c>
      <c r="BA60" s="35">
        <f>+Bel!I60</f>
        <v>0</v>
      </c>
      <c r="BB60" s="35">
        <f>SUM(AY60:BA60)</f>
        <v>0</v>
      </c>
      <c r="BC60" s="65">
        <f>BB60/7.8/2</f>
        <v>0</v>
      </c>
      <c r="BD60" s="34">
        <f>+Ita!G60</f>
        <v>0</v>
      </c>
      <c r="BE60" s="315">
        <f>+Ita!H60</f>
        <v>0</v>
      </c>
      <c r="BF60" s="35">
        <f>+Ita!I60</f>
        <v>0</v>
      </c>
      <c r="BG60" s="35">
        <f>SUM(BD60:BF60)</f>
        <v>0</v>
      </c>
      <c r="BH60" s="65">
        <f>BG60/7.8/2</f>
        <v>0</v>
      </c>
      <c r="BI60" s="34">
        <f>+Ita!AX60</f>
        <v>0</v>
      </c>
      <c r="BJ60" s="315">
        <f>+Ita!AY60</f>
        <v>0</v>
      </c>
      <c r="BK60" s="35">
        <f>+Ita!AZ60</f>
        <v>0</v>
      </c>
      <c r="BL60" s="35">
        <f t="shared" si="6"/>
        <v>0</v>
      </c>
      <c r="BM60" s="65">
        <f t="shared" si="110"/>
        <v>0</v>
      </c>
      <c r="BN60" s="34">
        <f>+Pol!G60</f>
        <v>0</v>
      </c>
      <c r="BO60" s="315">
        <f>+Pol!H60</f>
        <v>0</v>
      </c>
      <c r="BP60" s="35">
        <f>+Pol!I60</f>
        <v>0</v>
      </c>
      <c r="BQ60" s="35">
        <f>SUM(BN60:BP60)</f>
        <v>0</v>
      </c>
      <c r="BR60" s="65">
        <f>BQ60/7.8/2</f>
        <v>0</v>
      </c>
      <c r="BS60" s="30">
        <f>+Mex!G60</f>
        <v>0</v>
      </c>
      <c r="BT60" s="320">
        <f>+Mex!H60</f>
        <v>0</v>
      </c>
      <c r="BU60" s="31">
        <f>+Mex!I60</f>
        <v>0</v>
      </c>
      <c r="BV60" s="35">
        <f>SUM(BS60:BU60)</f>
        <v>0</v>
      </c>
      <c r="BW60" s="65">
        <f>BV60/7.8/2</f>
        <v>0</v>
      </c>
      <c r="BX60" s="34">
        <f>+VIE!C60</f>
        <v>0</v>
      </c>
      <c r="BY60" s="315">
        <f>+VIE!D60</f>
        <v>0</v>
      </c>
      <c r="BZ60" s="35">
        <f t="shared" si="214"/>
        <v>0</v>
      </c>
      <c r="CA60" s="65">
        <f t="shared" si="114"/>
        <v>0</v>
      </c>
      <c r="CB60" s="239">
        <f>+SIMS!AC60</f>
        <v>0</v>
      </c>
      <c r="CC60" s="315">
        <f>+SIMS!AD60</f>
        <v>0</v>
      </c>
      <c r="CD60" s="35">
        <f>+SIMS!AE60</f>
        <v>0</v>
      </c>
      <c r="CE60" s="35">
        <f t="shared" si="9"/>
        <v>0</v>
      </c>
      <c r="CF60" s="65">
        <f t="shared" si="115"/>
        <v>0</v>
      </c>
      <c r="CG60" s="52">
        <f>+Bel!L60</f>
        <v>0</v>
      </c>
      <c r="CH60" s="53">
        <f>+Bel!M60</f>
        <v>0</v>
      </c>
      <c r="CI60" s="35">
        <f t="shared" si="235"/>
        <v>0</v>
      </c>
      <c r="CJ60" s="65">
        <f t="shared" si="209"/>
        <v>0</v>
      </c>
      <c r="CK60" s="34">
        <f>+Ita!L60</f>
        <v>0</v>
      </c>
      <c r="CL60" s="35">
        <f>+Ita!M60</f>
        <v>0</v>
      </c>
      <c r="CM60" s="35">
        <f t="shared" si="234"/>
        <v>0</v>
      </c>
      <c r="CN60" s="65">
        <f t="shared" si="13"/>
        <v>0</v>
      </c>
      <c r="CO60" s="54">
        <f>+Mex!L60</f>
        <v>0</v>
      </c>
      <c r="CP60" s="55">
        <f>+Mex!M60</f>
        <v>0</v>
      </c>
      <c r="CQ60" s="31">
        <f t="shared" si="14"/>
        <v>0</v>
      </c>
      <c r="CR60" s="43">
        <f t="shared" si="15"/>
        <v>0</v>
      </c>
      <c r="CS60" s="52">
        <f>+SIMS!Y60</f>
        <v>0</v>
      </c>
      <c r="CT60" s="53">
        <f>+SIMS!Z60</f>
        <v>0</v>
      </c>
      <c r="CU60" s="31">
        <f t="shared" si="16"/>
        <v>0</v>
      </c>
      <c r="CV60" s="43">
        <f t="shared" si="116"/>
        <v>0</v>
      </c>
      <c r="CW60" s="52">
        <f>+VIE!M60</f>
        <v>0</v>
      </c>
      <c r="CX60" s="53">
        <f>+VIE!N60</f>
        <v>0</v>
      </c>
      <c r="CY60" s="31">
        <f t="shared" si="17"/>
        <v>0</v>
      </c>
      <c r="CZ60" s="43">
        <f t="shared" si="117"/>
        <v>0</v>
      </c>
      <c r="DA60" s="34">
        <f>+Ita!BC60</f>
        <v>0</v>
      </c>
      <c r="DB60" s="35">
        <f t="shared" si="118"/>
        <v>0</v>
      </c>
      <c r="DC60" s="65">
        <f t="shared" si="18"/>
        <v>0</v>
      </c>
      <c r="DD60" s="34">
        <f>+Bel!P60</f>
        <v>0</v>
      </c>
      <c r="DE60" s="35">
        <f t="shared" si="119"/>
        <v>0</v>
      </c>
      <c r="DF60" s="65">
        <f t="shared" si="19"/>
        <v>0</v>
      </c>
      <c r="DG60" s="34">
        <f>+Ita!P60</f>
        <v>0</v>
      </c>
      <c r="DH60" s="35">
        <f t="shared" si="120"/>
        <v>0</v>
      </c>
      <c r="DI60" s="65">
        <f t="shared" si="20"/>
        <v>0</v>
      </c>
      <c r="DJ60" s="34">
        <f>+Pol!L60</f>
        <v>0</v>
      </c>
      <c r="DK60" s="35">
        <f t="shared" si="121"/>
        <v>0</v>
      </c>
      <c r="DL60" s="65">
        <f t="shared" si="21"/>
        <v>0</v>
      </c>
      <c r="DM60" s="379">
        <f>+Rus!C60</f>
        <v>0</v>
      </c>
      <c r="DN60" s="365">
        <f t="shared" si="215"/>
        <v>0</v>
      </c>
      <c r="DO60" s="366">
        <f t="shared" si="23"/>
        <v>0</v>
      </c>
      <c r="DP60" s="34">
        <f>+Bel!S60</f>
        <v>0</v>
      </c>
      <c r="DQ60" s="35">
        <f>+Bel!T60</f>
        <v>0</v>
      </c>
      <c r="DR60" s="35">
        <f>+Bel!U60</f>
        <v>0</v>
      </c>
      <c r="DS60" s="35">
        <f>+Bel!V60</f>
        <v>0</v>
      </c>
      <c r="DT60" s="35">
        <f t="shared" si="216"/>
        <v>0</v>
      </c>
      <c r="DU60" s="65">
        <f>DT60/7.8/2</f>
        <v>0</v>
      </c>
      <c r="DV60" s="34">
        <f>+Ita!S60</f>
        <v>0</v>
      </c>
      <c r="DW60" s="35">
        <f>+Ita!T60</f>
        <v>0</v>
      </c>
      <c r="DX60" s="35">
        <f>+Ita!U60</f>
        <v>0</v>
      </c>
      <c r="DY60" s="35">
        <f>+Ita!V60</f>
        <v>0</v>
      </c>
      <c r="DZ60" s="35">
        <f t="shared" si="217"/>
        <v>0</v>
      </c>
      <c r="EA60" s="65">
        <f>DZ60/7.8/2</f>
        <v>0</v>
      </c>
      <c r="EB60" s="34">
        <f>+Pol!O60</f>
        <v>0</v>
      </c>
      <c r="EC60" s="35">
        <f>+Pol!P60</f>
        <v>0</v>
      </c>
      <c r="ED60" s="35">
        <f>+Pol!Q60</f>
        <v>0</v>
      </c>
      <c r="EE60" s="35">
        <f>+Pol!R60</f>
        <v>0</v>
      </c>
      <c r="EF60" s="35">
        <f t="shared" si="218"/>
        <v>0</v>
      </c>
      <c r="EG60" s="65">
        <f>EF60/7.8/2</f>
        <v>0</v>
      </c>
      <c r="EH60" s="388">
        <f>+Rus!J60</f>
        <v>265.2</v>
      </c>
      <c r="EI60" s="389">
        <f>+Rus!K60</f>
        <v>265.2</v>
      </c>
      <c r="EJ60" s="35">
        <f>+Rus!L60</f>
        <v>0</v>
      </c>
      <c r="EK60" s="35">
        <f>+Rus!M60</f>
        <v>0</v>
      </c>
      <c r="EL60" s="35">
        <f t="shared" si="219"/>
        <v>530.4</v>
      </c>
      <c r="EM60" s="65">
        <f>EL60/7.8/2</f>
        <v>34</v>
      </c>
      <c r="EN60" s="32">
        <f>+Mex!AE60</f>
        <v>0</v>
      </c>
      <c r="EO60" s="33">
        <f>+Mex!AF60</f>
        <v>0</v>
      </c>
      <c r="EP60" s="33">
        <f>+Mex!AG60</f>
        <v>0</v>
      </c>
      <c r="EQ60" s="33">
        <f>+Mex!AH60</f>
        <v>0</v>
      </c>
      <c r="ER60" s="31">
        <f t="shared" si="123"/>
        <v>0</v>
      </c>
      <c r="ES60" s="43">
        <f>ER60/7.8/2</f>
        <v>0</v>
      </c>
      <c r="ET60" s="30">
        <f>+VIE!G60</f>
        <v>0</v>
      </c>
      <c r="EU60" s="31">
        <f>+VIE!H60</f>
        <v>0</v>
      </c>
      <c r="EV60" s="31">
        <f>+VIE!I60</f>
        <v>0</v>
      </c>
      <c r="EW60" s="31">
        <f>+VIE!J60</f>
        <v>0</v>
      </c>
      <c r="EX60" s="31">
        <f t="shared" si="220"/>
        <v>0</v>
      </c>
      <c r="EY60" s="43">
        <f t="shared" si="124"/>
        <v>0</v>
      </c>
      <c r="EZ60" s="52">
        <f>+Bel!Y60</f>
        <v>0</v>
      </c>
      <c r="FA60" s="53">
        <f>+Bel!Z60</f>
        <v>0</v>
      </c>
      <c r="FB60" s="35">
        <f t="shared" si="33"/>
        <v>0</v>
      </c>
      <c r="FC60" s="65">
        <f t="shared" si="34"/>
        <v>0</v>
      </c>
      <c r="FD60" s="52">
        <f>+Ita!Y60</f>
        <v>0</v>
      </c>
      <c r="FE60" s="53">
        <f>+Ita!Z60</f>
        <v>0</v>
      </c>
      <c r="FF60" s="35">
        <f t="shared" si="35"/>
        <v>0</v>
      </c>
      <c r="FG60" s="65">
        <f t="shared" si="36"/>
        <v>0</v>
      </c>
      <c r="FH60" s="52">
        <f>+Pol!U60</f>
        <v>0</v>
      </c>
      <c r="FI60" s="53">
        <f>+Pol!V60</f>
        <v>0</v>
      </c>
      <c r="FJ60" s="35">
        <f t="shared" si="37"/>
        <v>0</v>
      </c>
      <c r="FK60" s="65">
        <f t="shared" si="38"/>
        <v>0</v>
      </c>
      <c r="FL60" s="386">
        <f>+Rus!F60</f>
        <v>156</v>
      </c>
      <c r="FM60" s="387">
        <f>+Rus!G60</f>
        <v>156</v>
      </c>
      <c r="FN60" s="35">
        <f t="shared" si="39"/>
        <v>312</v>
      </c>
      <c r="FO60" s="65">
        <f t="shared" si="40"/>
        <v>20</v>
      </c>
      <c r="FP60" s="52">
        <f>+SIMS!O60</f>
        <v>216</v>
      </c>
      <c r="FQ60" s="53">
        <f>+SIMS!P60</f>
        <v>215</v>
      </c>
      <c r="FR60" s="35">
        <f t="shared" si="210"/>
        <v>431</v>
      </c>
      <c r="FS60" s="65">
        <f t="shared" si="125"/>
        <v>9</v>
      </c>
      <c r="FT60" s="34">
        <f>+Bel!AC60</f>
        <v>0</v>
      </c>
      <c r="FU60" s="35">
        <f>+Bel!AD60</f>
        <v>0</v>
      </c>
      <c r="FV60" s="35">
        <f>+Bel!AE60</f>
        <v>0</v>
      </c>
      <c r="FW60" s="35">
        <f>+Bel!AF60</f>
        <v>0</v>
      </c>
      <c r="FX60" s="35">
        <f t="shared" si="221"/>
        <v>0</v>
      </c>
      <c r="FY60" s="65">
        <f>FX60/7.8/2</f>
        <v>0</v>
      </c>
      <c r="FZ60" s="34">
        <f>+Ita!AC60</f>
        <v>0</v>
      </c>
      <c r="GA60" s="35">
        <f>+Ita!AD60</f>
        <v>0</v>
      </c>
      <c r="GB60" s="35">
        <f>+Ita!AE60</f>
        <v>0</v>
      </c>
      <c r="GC60" s="35">
        <f>+Ita!AF60</f>
        <v>0</v>
      </c>
      <c r="GD60" s="35">
        <f t="shared" si="222"/>
        <v>0</v>
      </c>
      <c r="GE60" s="65">
        <f>GD60/7.8/2</f>
        <v>0</v>
      </c>
      <c r="GF60" s="34">
        <f>+Pol!Y60</f>
        <v>0</v>
      </c>
      <c r="GG60" s="35">
        <f>+Pol!Z60</f>
        <v>0</v>
      </c>
      <c r="GH60" s="35">
        <f>+Pol!AA60</f>
        <v>0</v>
      </c>
      <c r="GI60" s="35">
        <f>+Pol!AB60</f>
        <v>0</v>
      </c>
      <c r="GJ60" s="35">
        <f t="shared" si="223"/>
        <v>0</v>
      </c>
      <c r="GK60" s="65">
        <f>GJ60/7.8/2</f>
        <v>0</v>
      </c>
      <c r="GL60" s="34">
        <f>+SIMS!S60</f>
        <v>80</v>
      </c>
      <c r="GM60" s="35">
        <f>+SIMS!T60</f>
        <v>108</v>
      </c>
      <c r="GN60" s="35">
        <f>+SIMS!U60</f>
        <v>80</v>
      </c>
      <c r="GO60" s="35">
        <f>+SIMS!V60</f>
        <v>108</v>
      </c>
      <c r="GP60" s="31">
        <f t="shared" si="224"/>
        <v>376</v>
      </c>
      <c r="GQ60" s="43">
        <f t="shared" si="126"/>
        <v>10</v>
      </c>
      <c r="GR60" s="521">
        <f>+KSC!C60</f>
        <v>336</v>
      </c>
      <c r="GS60" s="517">
        <f>+KSC!D60</f>
        <v>312</v>
      </c>
      <c r="GT60" s="277">
        <f t="shared" si="49"/>
        <v>648</v>
      </c>
      <c r="GU60" s="272">
        <f t="shared" si="127"/>
        <v>13</v>
      </c>
      <c r="GV60" s="34">
        <f>+Bel!AI60</f>
        <v>0</v>
      </c>
      <c r="GW60" s="35">
        <f>SUM(GV60:GV60)</f>
        <v>0</v>
      </c>
      <c r="GX60" s="65">
        <f t="shared" si="200"/>
        <v>0</v>
      </c>
      <c r="GY60" s="34">
        <f>+Ita!AI60</f>
        <v>0</v>
      </c>
      <c r="GZ60" s="35">
        <f t="shared" si="179"/>
        <v>0</v>
      </c>
      <c r="HA60" s="65">
        <f t="shared" si="51"/>
        <v>0</v>
      </c>
      <c r="HB60" s="34">
        <f>+Ita!BF60</f>
        <v>0</v>
      </c>
      <c r="HC60" s="35">
        <f t="shared" si="180"/>
        <v>0</v>
      </c>
      <c r="HD60" s="65">
        <f t="shared" si="52"/>
        <v>0</v>
      </c>
      <c r="HE60" s="34">
        <f>+Pol!AE60</f>
        <v>0</v>
      </c>
      <c r="HF60" s="35">
        <f t="shared" si="232"/>
        <v>0</v>
      </c>
      <c r="HG60" s="65">
        <f t="shared" si="53"/>
        <v>0</v>
      </c>
      <c r="HH60" s="34">
        <f>+Mex!P60</f>
        <v>0</v>
      </c>
      <c r="HI60" s="35">
        <f t="shared" si="233"/>
        <v>0</v>
      </c>
      <c r="HJ60" s="43">
        <f t="shared" si="54"/>
        <v>0</v>
      </c>
      <c r="HK60" s="413">
        <f>+SIMS!K60</f>
        <v>0</v>
      </c>
      <c r="HL60" s="412">
        <f>+SIMS!L60</f>
        <v>0</v>
      </c>
      <c r="HM60" s="405">
        <f t="shared" si="166"/>
        <v>0</v>
      </c>
      <c r="HN60" s="406">
        <f t="shared" si="133"/>
        <v>0</v>
      </c>
      <c r="HO60" s="475">
        <f>+Bel!AL60</f>
        <v>0</v>
      </c>
      <c r="HP60" s="476">
        <f>+Bel!AM60</f>
        <v>0</v>
      </c>
      <c r="HQ60" s="476">
        <f t="shared" si="134"/>
        <v>0</v>
      </c>
      <c r="HR60" s="477">
        <f t="shared" si="55"/>
        <v>0</v>
      </c>
      <c r="HS60" s="475">
        <f>+Ita!AL60</f>
        <v>0</v>
      </c>
      <c r="HT60" s="476">
        <f>+Ita!AM60</f>
        <v>0</v>
      </c>
      <c r="HU60" s="476">
        <f t="shared" si="56"/>
        <v>0</v>
      </c>
      <c r="HV60" s="477">
        <f t="shared" si="57"/>
        <v>0</v>
      </c>
      <c r="HW60" s="34">
        <f>+Mex!S60</f>
        <v>0</v>
      </c>
      <c r="HX60" s="35">
        <f>+Mex!T60</f>
        <v>0</v>
      </c>
      <c r="HY60" s="31">
        <f t="shared" si="236"/>
        <v>0</v>
      </c>
      <c r="HZ60" s="43">
        <f t="shared" si="59"/>
        <v>0</v>
      </c>
      <c r="IA60" s="475">
        <f>+'Arg&amp;Braz'!C60</f>
        <v>93.6</v>
      </c>
      <c r="IB60" s="476">
        <f>+'Arg&amp;Braz'!D60</f>
        <v>93.6</v>
      </c>
      <c r="IC60" s="476">
        <f t="shared" si="60"/>
        <v>187.2</v>
      </c>
      <c r="ID60" s="477">
        <f t="shared" si="61"/>
        <v>12</v>
      </c>
      <c r="IE60" s="475">
        <f>+'Arg&amp;Braz'!Y60</f>
        <v>124.8</v>
      </c>
      <c r="IF60" s="476">
        <f>+'Arg&amp;Braz'!Z60</f>
        <v>124.8</v>
      </c>
      <c r="IG60" s="476">
        <f t="shared" si="62"/>
        <v>249.6</v>
      </c>
      <c r="IH60" s="477">
        <f t="shared" si="63"/>
        <v>16</v>
      </c>
      <c r="II60" s="475">
        <f>+Bel!AP60</f>
        <v>0</v>
      </c>
      <c r="IJ60" s="476">
        <f>+Bel!AQ60</f>
        <v>0</v>
      </c>
      <c r="IK60" s="476">
        <f t="shared" si="64"/>
        <v>0</v>
      </c>
      <c r="IL60" s="477">
        <f t="shared" si="65"/>
        <v>0</v>
      </c>
      <c r="IM60" s="475">
        <f>+Ita!AP60</f>
        <v>0</v>
      </c>
      <c r="IN60" s="476">
        <f>+Ita!AQ60</f>
        <v>0</v>
      </c>
      <c r="IO60" s="476">
        <f t="shared" si="66"/>
        <v>0</v>
      </c>
      <c r="IP60" s="477">
        <f t="shared" si="67"/>
        <v>0</v>
      </c>
      <c r="IQ60" s="34">
        <f>+Mex!W60</f>
        <v>0</v>
      </c>
      <c r="IR60" s="35">
        <f>+Mex!X60</f>
        <v>0</v>
      </c>
      <c r="IS60" s="31">
        <f t="shared" si="237"/>
        <v>0</v>
      </c>
      <c r="IT60" s="43">
        <f t="shared" si="69"/>
        <v>0</v>
      </c>
      <c r="IU60" s="475">
        <f>+'Arg&amp;Braz'!G60</f>
        <v>93.6</v>
      </c>
      <c r="IV60" s="476">
        <f>+'Arg&amp;Braz'!H60</f>
        <v>93.6</v>
      </c>
      <c r="IW60" s="476">
        <f t="shared" si="70"/>
        <v>187.2</v>
      </c>
      <c r="IX60" s="477">
        <f t="shared" si="71"/>
        <v>12</v>
      </c>
      <c r="IY60" s="475">
        <f>+'Arg&amp;Braz'!AC60</f>
        <v>124.8</v>
      </c>
      <c r="IZ60" s="476">
        <f>+'Arg&amp;Braz'!AD60</f>
        <v>124.8</v>
      </c>
      <c r="JA60" s="476">
        <f t="shared" si="72"/>
        <v>249.6</v>
      </c>
      <c r="JB60" s="477">
        <f t="shared" si="163"/>
        <v>16</v>
      </c>
      <c r="JC60" s="475">
        <f>+Bel!AT60</f>
        <v>0</v>
      </c>
      <c r="JD60" s="476">
        <f>+Bel!AU60</f>
        <v>0</v>
      </c>
      <c r="JE60" s="476">
        <f t="shared" si="73"/>
        <v>0</v>
      </c>
      <c r="JF60" s="477">
        <f t="shared" si="74"/>
        <v>0</v>
      </c>
      <c r="JG60" s="475">
        <f>+Ita!AT60</f>
        <v>0</v>
      </c>
      <c r="JH60" s="476">
        <f>+Ita!AU60</f>
        <v>0</v>
      </c>
      <c r="JI60" s="476">
        <f t="shared" si="75"/>
        <v>0</v>
      </c>
      <c r="JJ60" s="477">
        <f t="shared" si="76"/>
        <v>0</v>
      </c>
      <c r="JK60" s="34">
        <f>+Mex!AA60</f>
        <v>0</v>
      </c>
      <c r="JL60" s="35">
        <f>+Mex!AB60</f>
        <v>0</v>
      </c>
      <c r="JM60" s="31">
        <f t="shared" si="238"/>
        <v>0</v>
      </c>
      <c r="JN60" s="43">
        <f t="shared" si="78"/>
        <v>0</v>
      </c>
      <c r="JO60" s="475">
        <f>+'Arg&amp;Braz'!K60</f>
        <v>93.6</v>
      </c>
      <c r="JP60" s="476">
        <f>+'Arg&amp;Braz'!L60</f>
        <v>93.6</v>
      </c>
      <c r="JQ60" s="476">
        <f t="shared" si="79"/>
        <v>187.2</v>
      </c>
      <c r="JR60" s="477">
        <f t="shared" si="80"/>
        <v>12</v>
      </c>
      <c r="JS60" s="475">
        <f>+'Arg&amp;Braz'!AG60</f>
        <v>109.2</v>
      </c>
      <c r="JT60" s="476">
        <f>+'Arg&amp;Braz'!AH60</f>
        <v>109.2</v>
      </c>
      <c r="JU60" s="476">
        <f t="shared" si="81"/>
        <v>218.4</v>
      </c>
      <c r="JV60" s="477">
        <f t="shared" si="164"/>
        <v>14</v>
      </c>
      <c r="JW60" s="516">
        <f>+KSC!K60</f>
        <v>442</v>
      </c>
      <c r="JX60" s="518">
        <f>+KSC!L60</f>
        <v>450</v>
      </c>
      <c r="JY60" s="277">
        <f t="shared" si="82"/>
        <v>892</v>
      </c>
      <c r="JZ60" s="272">
        <f t="shared" si="135"/>
        <v>32</v>
      </c>
      <c r="KA60" s="34">
        <f>+Rus!P60</f>
        <v>0</v>
      </c>
      <c r="KB60" s="315">
        <f>+Rus!Q60</f>
        <v>0</v>
      </c>
      <c r="KC60" s="35">
        <f>+Rus!R60</f>
        <v>0</v>
      </c>
      <c r="KD60" s="35">
        <f>SUM(KA60:KC60)</f>
        <v>0</v>
      </c>
      <c r="KE60" s="65">
        <f>KD60/7.8/2</f>
        <v>0</v>
      </c>
      <c r="KF60" s="34">
        <f>+Bel!AX60</f>
        <v>0</v>
      </c>
      <c r="KG60" s="35">
        <f>SUM(KF60:KF60)</f>
        <v>0</v>
      </c>
      <c r="KH60" s="65">
        <f t="shared" si="201"/>
        <v>0</v>
      </c>
      <c r="KI60" s="34">
        <f>+Ita!BI60</f>
        <v>0</v>
      </c>
      <c r="KJ60" s="35">
        <f>SUM(KI60:KI60)</f>
        <v>0</v>
      </c>
      <c r="KK60" s="65">
        <f t="shared" si="202"/>
        <v>0</v>
      </c>
      <c r="KL60" s="34">
        <f>+Pol!AH60</f>
        <v>0</v>
      </c>
      <c r="KM60" s="35">
        <f>SUM(KL60:KL60)</f>
        <v>0</v>
      </c>
      <c r="KN60" s="65">
        <f t="shared" si="203"/>
        <v>0</v>
      </c>
      <c r="KO60" s="34">
        <f>+Mex!AK60</f>
        <v>0</v>
      </c>
      <c r="KP60" s="35">
        <f>SUM(KO60:KO60)</f>
        <v>0</v>
      </c>
      <c r="KQ60" s="65">
        <f t="shared" si="204"/>
        <v>0</v>
      </c>
      <c r="KR60" s="34">
        <f>+'Arg&amp;Braz'!AK60</f>
        <v>0</v>
      </c>
      <c r="KS60" s="35">
        <f>SUM(KR60:KR60)</f>
        <v>0</v>
      </c>
      <c r="KT60" s="65">
        <f t="shared" si="205"/>
        <v>0</v>
      </c>
      <c r="KU60" s="34">
        <f>+Ita!BL60</f>
        <v>0</v>
      </c>
      <c r="KV60" s="315">
        <f>+Ita!BM60</f>
        <v>0</v>
      </c>
      <c r="KW60" s="35">
        <f>+Ita!BN60</f>
        <v>0</v>
      </c>
      <c r="KX60" s="35">
        <f t="shared" si="191"/>
        <v>0</v>
      </c>
      <c r="KY60" s="65">
        <f t="shared" si="142"/>
        <v>0</v>
      </c>
      <c r="KZ60" s="34">
        <f>+Mex!AN60</f>
        <v>0</v>
      </c>
      <c r="LA60" s="315">
        <f>+Mex!AO60</f>
        <v>0</v>
      </c>
      <c r="LB60" s="35">
        <f>+Mex!AP60</f>
        <v>0</v>
      </c>
      <c r="LC60" s="35">
        <f t="shared" si="192"/>
        <v>0</v>
      </c>
      <c r="LD60" s="65">
        <f t="shared" si="144"/>
        <v>0</v>
      </c>
      <c r="LE60" s="34">
        <f>+'Arg&amp;Braz'!O60</f>
        <v>0</v>
      </c>
      <c r="LF60" s="315">
        <f>+'Arg&amp;Braz'!P60</f>
        <v>0</v>
      </c>
      <c r="LG60" s="35">
        <f>+'Arg&amp;Braz'!Q60</f>
        <v>0</v>
      </c>
      <c r="LH60" s="35">
        <f t="shared" si="193"/>
        <v>0</v>
      </c>
      <c r="LI60" s="65">
        <f t="shared" si="146"/>
        <v>0</v>
      </c>
      <c r="LJ60" s="34">
        <f>+'Arg&amp;Braz'!AN60</f>
        <v>0</v>
      </c>
      <c r="LK60" s="315">
        <f>+'Arg&amp;Braz'!AO60</f>
        <v>0</v>
      </c>
      <c r="LL60" s="35">
        <f>+'Arg&amp;Braz'!AP60</f>
        <v>0</v>
      </c>
      <c r="LM60" s="35">
        <f t="shared" si="147"/>
        <v>0</v>
      </c>
      <c r="LN60" s="65">
        <f t="shared" si="148"/>
        <v>0</v>
      </c>
      <c r="LO60" s="34">
        <f>+Bel!BA60</f>
        <v>0</v>
      </c>
      <c r="LP60" s="315">
        <f>+Bel!BB60</f>
        <v>0</v>
      </c>
      <c r="LQ60" s="35">
        <f>+Bel!BC60</f>
        <v>0</v>
      </c>
      <c r="LR60" s="35">
        <f t="shared" si="149"/>
        <v>0</v>
      </c>
      <c r="LS60" s="65">
        <f t="shared" si="190"/>
        <v>0</v>
      </c>
      <c r="LT60" s="34">
        <f>+Ita!BQ60</f>
        <v>0</v>
      </c>
      <c r="LU60" s="315">
        <f>+Ita!BR60</f>
        <v>0</v>
      </c>
      <c r="LV60" s="35">
        <f>+Ita!BS60</f>
        <v>0</v>
      </c>
      <c r="LW60" s="35">
        <f t="shared" si="194"/>
        <v>0</v>
      </c>
      <c r="LX60" s="65">
        <f t="shared" si="152"/>
        <v>0</v>
      </c>
      <c r="LY60" s="34">
        <f>+Ita!BV60</f>
        <v>0</v>
      </c>
      <c r="LZ60" s="315">
        <f>+Ita!BW60</f>
        <v>0</v>
      </c>
      <c r="MA60" s="35">
        <f>+Ita!BX60</f>
        <v>0</v>
      </c>
      <c r="MB60" s="35">
        <f t="shared" si="195"/>
        <v>0</v>
      </c>
      <c r="MC60" s="65">
        <f t="shared" si="154"/>
        <v>0</v>
      </c>
      <c r="MD60" s="34">
        <f>+Pol!AK60</f>
        <v>0</v>
      </c>
      <c r="ME60" s="315">
        <f>+Pol!AL60</f>
        <v>0</v>
      </c>
      <c r="MF60" s="35">
        <f>+Pol!AM60</f>
        <v>0</v>
      </c>
      <c r="MG60" s="35">
        <f t="shared" si="196"/>
        <v>0</v>
      </c>
      <c r="MH60" s="65">
        <f t="shared" si="156"/>
        <v>0</v>
      </c>
      <c r="MI60" s="34">
        <f>+Rus!U60</f>
        <v>0</v>
      </c>
      <c r="MJ60" s="315">
        <f>+Rus!V60</f>
        <v>0</v>
      </c>
      <c r="MK60" s="35">
        <f>+Rus!W60</f>
        <v>0</v>
      </c>
      <c r="ML60" s="35">
        <f>SUM(MI60:MK60)</f>
        <v>0</v>
      </c>
      <c r="MM60" s="65">
        <f>ML60/7.8/2</f>
        <v>0</v>
      </c>
      <c r="MN60" s="34">
        <f>+Mex!AS60</f>
        <v>0</v>
      </c>
      <c r="MO60" s="315">
        <f>+Mex!AT60</f>
        <v>0</v>
      </c>
      <c r="MP60" s="35">
        <f>+Mex!AU60</f>
        <v>0</v>
      </c>
      <c r="MQ60" s="35">
        <f t="shared" si="197"/>
        <v>0</v>
      </c>
      <c r="MR60" s="65">
        <f t="shared" si="158"/>
        <v>0</v>
      </c>
      <c r="MS60" s="34">
        <f>+'Arg&amp;Braz'!T60</f>
        <v>0</v>
      </c>
      <c r="MT60" s="315">
        <f>+'Arg&amp;Braz'!U60</f>
        <v>0</v>
      </c>
      <c r="MU60" s="35">
        <f>+'Arg&amp;Braz'!V60</f>
        <v>0</v>
      </c>
      <c r="MV60" s="35">
        <f t="shared" si="159"/>
        <v>0</v>
      </c>
      <c r="MW60" s="65">
        <f t="shared" si="160"/>
        <v>0</v>
      </c>
      <c r="MX60" s="34">
        <f>Bel!BF60</f>
        <v>0</v>
      </c>
      <c r="MY60" s="35">
        <f t="shared" si="161"/>
        <v>0</v>
      </c>
      <c r="MZ60" s="65">
        <f t="shared" si="92"/>
        <v>0</v>
      </c>
      <c r="NA60" s="34">
        <f>Ita!CA60</f>
        <v>0</v>
      </c>
      <c r="NB60" s="35">
        <f>SUM(NA60:NA60)</f>
        <v>0</v>
      </c>
      <c r="NC60" s="65">
        <f t="shared" si="206"/>
        <v>0</v>
      </c>
    </row>
    <row r="61" spans="1:367" s="28" customFormat="1" ht="21" customHeight="1">
      <c r="A61" s="27" t="s">
        <v>164</v>
      </c>
      <c r="B61" s="67"/>
      <c r="C61" s="68">
        <f t="shared" si="94"/>
        <v>0</v>
      </c>
      <c r="D61" s="68"/>
      <c r="E61" s="68"/>
      <c r="F61" s="68"/>
      <c r="G61" s="69">
        <f t="shared" si="225"/>
        <v>0</v>
      </c>
      <c r="H61" s="70">
        <f>+Bel!A61</f>
        <v>79</v>
      </c>
      <c r="I61" s="71">
        <f>+Ita!A61</f>
        <v>60</v>
      </c>
      <c r="J61" s="71">
        <f>+Pol!A61</f>
        <v>36</v>
      </c>
      <c r="K61" s="71">
        <f>+Rus!A61</f>
        <v>0</v>
      </c>
      <c r="L61" s="71">
        <f>+'Arg&amp;Braz'!A61</f>
        <v>0</v>
      </c>
      <c r="M61" s="71">
        <f>+Mex!A61</f>
        <v>70</v>
      </c>
      <c r="N61" s="71">
        <f>+VIE!A61</f>
        <v>68</v>
      </c>
      <c r="O61" s="71">
        <f>+SIMS!A61</f>
        <v>0</v>
      </c>
      <c r="P61" s="71"/>
      <c r="Q61" s="72">
        <f>+KSC!A61</f>
        <v>47</v>
      </c>
      <c r="R61" s="146">
        <f t="shared" si="96"/>
        <v>1825.2</v>
      </c>
      <c r="S61" s="147">
        <f t="shared" si="97"/>
        <v>1996.8000000000002</v>
      </c>
      <c r="T61" s="148">
        <f t="shared" si="213"/>
        <v>0</v>
      </c>
      <c r="U61" s="148"/>
      <c r="V61" s="27" t="s">
        <v>164</v>
      </c>
      <c r="W61" s="52">
        <f>+Bel!C61</f>
        <v>0</v>
      </c>
      <c r="X61" s="53">
        <f>+Bel!D61</f>
        <v>0</v>
      </c>
      <c r="Y61" s="35">
        <f t="shared" si="226"/>
        <v>0</v>
      </c>
      <c r="Z61" s="65">
        <f t="shared" si="99"/>
        <v>0</v>
      </c>
      <c r="AA61" s="34">
        <f>+Ita!C61</f>
        <v>0</v>
      </c>
      <c r="AB61" s="35">
        <f>+Ita!D61</f>
        <v>0</v>
      </c>
      <c r="AC61" s="35">
        <f t="shared" si="100"/>
        <v>0</v>
      </c>
      <c r="AD61" s="65">
        <f t="shared" si="101"/>
        <v>0</v>
      </c>
      <c r="AE61" s="235">
        <f>+Pol!C61</f>
        <v>0</v>
      </c>
      <c r="AF61" s="236">
        <f>+Pol!D61</f>
        <v>0</v>
      </c>
      <c r="AG61" s="35">
        <f t="shared" si="102"/>
        <v>0</v>
      </c>
      <c r="AH61" s="65">
        <f t="shared" si="103"/>
        <v>0</v>
      </c>
      <c r="AI61" s="54">
        <f>+Mex!C61</f>
        <v>0</v>
      </c>
      <c r="AJ61" s="55">
        <f>+Mex!D61</f>
        <v>0</v>
      </c>
      <c r="AK61" s="31">
        <f t="shared" si="1"/>
        <v>0</v>
      </c>
      <c r="AL61" s="43">
        <f t="shared" si="2"/>
        <v>0</v>
      </c>
      <c r="AM61" s="279">
        <f>+SIMS!C61</f>
        <v>0</v>
      </c>
      <c r="AN61" s="284">
        <f>+SIMS!D61</f>
        <v>0</v>
      </c>
      <c r="AO61" s="277">
        <f t="shared" si="3"/>
        <v>0</v>
      </c>
      <c r="AP61" s="272">
        <f t="shared" si="104"/>
        <v>0</v>
      </c>
      <c r="AQ61" s="279">
        <f>+KSC!G61</f>
        <v>0</v>
      </c>
      <c r="AR61" s="284">
        <f>+KSC!H61</f>
        <v>0</v>
      </c>
      <c r="AS61" s="277">
        <f t="shared" si="4"/>
        <v>0</v>
      </c>
      <c r="AT61" s="272">
        <f t="shared" si="105"/>
        <v>0</v>
      </c>
      <c r="AU61" s="279">
        <f>+SIMS!G61</f>
        <v>0</v>
      </c>
      <c r="AV61" s="284">
        <f>+SIMS!H61</f>
        <v>0</v>
      </c>
      <c r="AW61" s="277">
        <f t="shared" si="165"/>
        <v>0</v>
      </c>
      <c r="AX61" s="272">
        <f t="shared" si="106"/>
        <v>0</v>
      </c>
      <c r="AY61" s="34">
        <f>+Bel!G61</f>
        <v>327.60000000000002</v>
      </c>
      <c r="AZ61" s="315">
        <f>+Bel!H61</f>
        <v>327.60000000000002</v>
      </c>
      <c r="BA61" s="35">
        <f>+Bel!I61</f>
        <v>327.60000000000002</v>
      </c>
      <c r="BB61" s="35">
        <f>SUM(AY61:BA61)</f>
        <v>982.80000000000007</v>
      </c>
      <c r="BC61" s="65">
        <f>BB61/7.8/2</f>
        <v>63.000000000000007</v>
      </c>
      <c r="BD61" s="34">
        <f>+Ita!G61</f>
        <v>0</v>
      </c>
      <c r="BE61" s="315">
        <f>+Ita!H61</f>
        <v>0</v>
      </c>
      <c r="BF61" s="35">
        <f>+Ita!I61</f>
        <v>0</v>
      </c>
      <c r="BG61" s="35">
        <f>SUM(BD61:BF61)</f>
        <v>0</v>
      </c>
      <c r="BH61" s="65">
        <f>BG61/7.8/2</f>
        <v>0</v>
      </c>
      <c r="BI61" s="34">
        <f>+Ita!AX61</f>
        <v>0</v>
      </c>
      <c r="BJ61" s="315">
        <f>+Ita!AY61</f>
        <v>0</v>
      </c>
      <c r="BK61" s="35">
        <f>+Ita!AZ61</f>
        <v>0</v>
      </c>
      <c r="BL61" s="35">
        <f t="shared" si="6"/>
        <v>0</v>
      </c>
      <c r="BM61" s="65">
        <f t="shared" si="110"/>
        <v>0</v>
      </c>
      <c r="BN61" s="34">
        <f>+Pol!G61</f>
        <v>31.200000000000003</v>
      </c>
      <c r="BO61" s="315">
        <f>+Pol!H61</f>
        <v>31.200000000000003</v>
      </c>
      <c r="BP61" s="35">
        <f>+Pol!I61</f>
        <v>31.200000000000003</v>
      </c>
      <c r="BQ61" s="35">
        <f>SUM(BN61:BP61)</f>
        <v>93.600000000000009</v>
      </c>
      <c r="BR61" s="65">
        <f>BQ61/7.8/2</f>
        <v>6.0000000000000009</v>
      </c>
      <c r="BS61" s="30">
        <f>+Mex!G61</f>
        <v>0</v>
      </c>
      <c r="BT61" s="320">
        <f>+Mex!H61</f>
        <v>0</v>
      </c>
      <c r="BU61" s="31">
        <f>+Mex!I61</f>
        <v>0</v>
      </c>
      <c r="BV61" s="35">
        <f>SUM(BS61:BU61)</f>
        <v>0</v>
      </c>
      <c r="BW61" s="65">
        <f>BV61/7.8/2</f>
        <v>0</v>
      </c>
      <c r="BX61" s="34">
        <f>+VIE!C61</f>
        <v>429</v>
      </c>
      <c r="BY61" s="315">
        <f>+VIE!D61</f>
        <v>432</v>
      </c>
      <c r="BZ61" s="35">
        <f t="shared" si="214"/>
        <v>861</v>
      </c>
      <c r="CA61" s="65">
        <f t="shared" si="114"/>
        <v>20</v>
      </c>
      <c r="CB61" s="34">
        <f>+SIMS!AC61</f>
        <v>0</v>
      </c>
      <c r="CC61" s="315">
        <f>+SIMS!AD61</f>
        <v>0</v>
      </c>
      <c r="CD61" s="35">
        <f>+SIMS!AE61</f>
        <v>0</v>
      </c>
      <c r="CE61" s="35">
        <f t="shared" si="9"/>
        <v>0</v>
      </c>
      <c r="CF61" s="65">
        <f t="shared" si="115"/>
        <v>0</v>
      </c>
      <c r="CG61" s="52">
        <f>+Bel!L61</f>
        <v>0</v>
      </c>
      <c r="CH61" s="53">
        <f>+Bel!M61</f>
        <v>0</v>
      </c>
      <c r="CI61" s="35">
        <f t="shared" si="235"/>
        <v>0</v>
      </c>
      <c r="CJ61" s="65">
        <f t="shared" si="209"/>
        <v>0</v>
      </c>
      <c r="CK61" s="34">
        <f>+Ita!L61</f>
        <v>0</v>
      </c>
      <c r="CL61" s="35">
        <f>+Ita!M61</f>
        <v>0</v>
      </c>
      <c r="CM61" s="35">
        <f t="shared" si="234"/>
        <v>0</v>
      </c>
      <c r="CN61" s="65">
        <f t="shared" si="13"/>
        <v>0</v>
      </c>
      <c r="CO61" s="54">
        <f>+Mex!L61</f>
        <v>0</v>
      </c>
      <c r="CP61" s="55">
        <f>+Mex!M61</f>
        <v>0</v>
      </c>
      <c r="CQ61" s="31">
        <f t="shared" si="14"/>
        <v>0</v>
      </c>
      <c r="CR61" s="43">
        <f t="shared" si="15"/>
        <v>0</v>
      </c>
      <c r="CS61" s="34">
        <f>+SIMS!Y61</f>
        <v>0</v>
      </c>
      <c r="CT61" s="35">
        <f>+SIMS!Z61</f>
        <v>0</v>
      </c>
      <c r="CU61" s="31">
        <f t="shared" si="16"/>
        <v>0</v>
      </c>
      <c r="CV61" s="43">
        <f t="shared" si="116"/>
        <v>0</v>
      </c>
      <c r="CW61" s="34">
        <f>+VIE!M61</f>
        <v>0</v>
      </c>
      <c r="CX61" s="35">
        <f>+VIE!N61</f>
        <v>0</v>
      </c>
      <c r="CY61" s="31">
        <f t="shared" si="17"/>
        <v>0</v>
      </c>
      <c r="CZ61" s="43">
        <f t="shared" si="117"/>
        <v>0</v>
      </c>
      <c r="DA61" s="34">
        <f>+Ita!BC61</f>
        <v>15.6</v>
      </c>
      <c r="DB61" s="35">
        <f t="shared" si="118"/>
        <v>15.6</v>
      </c>
      <c r="DC61" s="65">
        <f t="shared" si="18"/>
        <v>1</v>
      </c>
      <c r="DD61" s="34">
        <f>+Bel!P61</f>
        <v>62.4</v>
      </c>
      <c r="DE61" s="35">
        <f t="shared" si="119"/>
        <v>62.4</v>
      </c>
      <c r="DF61" s="65">
        <f t="shared" si="19"/>
        <v>4</v>
      </c>
      <c r="DG61" s="34">
        <f>+Ita!P61</f>
        <v>171.6</v>
      </c>
      <c r="DH61" s="35">
        <f t="shared" si="120"/>
        <v>171.6</v>
      </c>
      <c r="DI61" s="65">
        <f t="shared" si="20"/>
        <v>11</v>
      </c>
      <c r="DJ61" s="34">
        <f>+Pol!L61</f>
        <v>0</v>
      </c>
      <c r="DK61" s="35">
        <f t="shared" si="121"/>
        <v>0</v>
      </c>
      <c r="DL61" s="65">
        <f t="shared" si="21"/>
        <v>0</v>
      </c>
      <c r="DM61" s="379">
        <f>+Rus!C61</f>
        <v>0</v>
      </c>
      <c r="DN61" s="365">
        <f t="shared" si="215"/>
        <v>0</v>
      </c>
      <c r="DO61" s="366">
        <f t="shared" si="23"/>
        <v>0</v>
      </c>
      <c r="DP61" s="34">
        <f>+Bel!S61</f>
        <v>0</v>
      </c>
      <c r="DQ61" s="35">
        <f>+Bel!T61</f>
        <v>0</v>
      </c>
      <c r="DR61" s="35">
        <f>+Bel!U61</f>
        <v>0</v>
      </c>
      <c r="DS61" s="35">
        <f>+Bel!V61</f>
        <v>0</v>
      </c>
      <c r="DT61" s="35">
        <f t="shared" si="216"/>
        <v>0</v>
      </c>
      <c r="DU61" s="65">
        <f t="shared" si="25"/>
        <v>0</v>
      </c>
      <c r="DV61" s="34">
        <f>+Ita!S61</f>
        <v>0</v>
      </c>
      <c r="DW61" s="35">
        <f>+Ita!T61</f>
        <v>0</v>
      </c>
      <c r="DX61" s="35">
        <f>+Ita!U61</f>
        <v>0</v>
      </c>
      <c r="DY61" s="35">
        <f>+Ita!V61</f>
        <v>0</v>
      </c>
      <c r="DZ61" s="35">
        <f t="shared" si="217"/>
        <v>0</v>
      </c>
      <c r="EA61" s="65">
        <f t="shared" si="27"/>
        <v>0</v>
      </c>
      <c r="EB61" s="34">
        <f>+Pol!O61</f>
        <v>0</v>
      </c>
      <c r="EC61" s="35">
        <f>+Pol!P61</f>
        <v>0</v>
      </c>
      <c r="ED61" s="35">
        <f>+Pol!Q61</f>
        <v>0</v>
      </c>
      <c r="EE61" s="35">
        <f>+Pol!R61</f>
        <v>0</v>
      </c>
      <c r="EF61" s="35">
        <f t="shared" si="218"/>
        <v>0</v>
      </c>
      <c r="EG61" s="65">
        <f t="shared" si="29"/>
        <v>0</v>
      </c>
      <c r="EH61" s="34">
        <f>+Rus!J61</f>
        <v>0</v>
      </c>
      <c r="EI61" s="35">
        <f>+Rus!K61</f>
        <v>0</v>
      </c>
      <c r="EJ61" s="35">
        <f>+Rus!L61</f>
        <v>0</v>
      </c>
      <c r="EK61" s="35">
        <f>+Rus!M61</f>
        <v>0</v>
      </c>
      <c r="EL61" s="35">
        <f t="shared" si="219"/>
        <v>0</v>
      </c>
      <c r="EM61" s="65">
        <f t="shared" si="30"/>
        <v>0</v>
      </c>
      <c r="EN61" s="32">
        <f>+Mex!AE61</f>
        <v>0</v>
      </c>
      <c r="EO61" s="33">
        <f>+Mex!AF61</f>
        <v>0</v>
      </c>
      <c r="EP61" s="33">
        <f>+Mex!AG61</f>
        <v>0</v>
      </c>
      <c r="EQ61" s="33">
        <f>+Mex!AH61</f>
        <v>0</v>
      </c>
      <c r="ER61" s="31">
        <f t="shared" si="123"/>
        <v>0</v>
      </c>
      <c r="ES61" s="43">
        <f t="shared" si="31"/>
        <v>0</v>
      </c>
      <c r="ET61" s="34">
        <f>+VIE!G61</f>
        <v>520</v>
      </c>
      <c r="EU61" s="35">
        <f>+VIE!H61</f>
        <v>550</v>
      </c>
      <c r="EV61" s="35">
        <f>+VIE!I61</f>
        <v>520</v>
      </c>
      <c r="EW61" s="35">
        <f>+VIE!J61</f>
        <v>550</v>
      </c>
      <c r="EX61" s="31">
        <f t="shared" si="220"/>
        <v>2140</v>
      </c>
      <c r="EY61" s="43">
        <f t="shared" si="124"/>
        <v>48</v>
      </c>
      <c r="EZ61" s="52">
        <f>+Bel!Y61</f>
        <v>0</v>
      </c>
      <c r="FA61" s="53">
        <f>+Bel!Z61</f>
        <v>0</v>
      </c>
      <c r="FB61" s="35">
        <f t="shared" si="33"/>
        <v>0</v>
      </c>
      <c r="FC61" s="65">
        <f t="shared" si="34"/>
        <v>0</v>
      </c>
      <c r="FD61" s="52">
        <f>+Ita!Y61</f>
        <v>0</v>
      </c>
      <c r="FE61" s="53">
        <f>+Ita!Z61</f>
        <v>0</v>
      </c>
      <c r="FF61" s="35">
        <f t="shared" si="35"/>
        <v>0</v>
      </c>
      <c r="FG61" s="65">
        <f t="shared" si="36"/>
        <v>0</v>
      </c>
      <c r="FH61" s="34">
        <f>+Pol!U61</f>
        <v>0</v>
      </c>
      <c r="FI61" s="35">
        <f>+Pol!V61</f>
        <v>0</v>
      </c>
      <c r="FJ61" s="35">
        <f t="shared" si="37"/>
        <v>0</v>
      </c>
      <c r="FK61" s="65">
        <f t="shared" si="38"/>
        <v>0</v>
      </c>
      <c r="FL61" s="52">
        <f>+Rus!F61</f>
        <v>0</v>
      </c>
      <c r="FM61" s="53">
        <f>+Rus!G61</f>
        <v>0</v>
      </c>
      <c r="FN61" s="35">
        <f t="shared" si="39"/>
        <v>0</v>
      </c>
      <c r="FO61" s="65">
        <f t="shared" si="40"/>
        <v>0</v>
      </c>
      <c r="FP61" s="52">
        <f>+SIMS!O61</f>
        <v>0</v>
      </c>
      <c r="FQ61" s="53">
        <f>+SIMS!P61</f>
        <v>0</v>
      </c>
      <c r="FR61" s="31">
        <f t="shared" si="210"/>
        <v>0</v>
      </c>
      <c r="FS61" s="43">
        <f t="shared" si="125"/>
        <v>0</v>
      </c>
      <c r="FT61" s="34">
        <f>+Bel!AC61</f>
        <v>31.2</v>
      </c>
      <c r="FU61" s="35">
        <f>+Bel!AD61</f>
        <v>31.2</v>
      </c>
      <c r="FV61" s="35">
        <f>+Bel!AE61</f>
        <v>31.2</v>
      </c>
      <c r="FW61" s="35">
        <f>+Bel!AF61</f>
        <v>31.2</v>
      </c>
      <c r="FX61" s="35">
        <f t="shared" si="221"/>
        <v>124.8</v>
      </c>
      <c r="FY61" s="65">
        <f t="shared" ref="FY61:FY79" si="239">FX61/7.8/2</f>
        <v>8</v>
      </c>
      <c r="FZ61" s="34">
        <f>+Ita!AC61</f>
        <v>78</v>
      </c>
      <c r="GA61" s="35">
        <f>+Ita!AD61</f>
        <v>78</v>
      </c>
      <c r="GB61" s="35">
        <f>+Ita!AE61</f>
        <v>78</v>
      </c>
      <c r="GC61" s="35">
        <f>+Ita!AF61</f>
        <v>78</v>
      </c>
      <c r="GD61" s="35">
        <f t="shared" si="222"/>
        <v>312</v>
      </c>
      <c r="GE61" s="65">
        <f t="shared" ref="GE61:GE79" si="240">GD61/7.8/2</f>
        <v>20</v>
      </c>
      <c r="GF61" s="34">
        <f>+Pol!Y61</f>
        <v>0</v>
      </c>
      <c r="GG61" s="35">
        <f>+Pol!Z61</f>
        <v>15.6</v>
      </c>
      <c r="GH61" s="35">
        <f>+Pol!AA61</f>
        <v>15.6</v>
      </c>
      <c r="GI61" s="35">
        <f>+Pol!AB61</f>
        <v>15.6</v>
      </c>
      <c r="GJ61" s="35">
        <f t="shared" si="223"/>
        <v>46.8</v>
      </c>
      <c r="GK61" s="65">
        <f t="shared" ref="GK61:GK79" si="241">GJ61/7.8/2</f>
        <v>3</v>
      </c>
      <c r="GL61" s="34">
        <f>+SIMS!S61</f>
        <v>0</v>
      </c>
      <c r="GM61" s="35">
        <f>+SIMS!T61</f>
        <v>0</v>
      </c>
      <c r="GN61" s="35">
        <f>+SIMS!U61</f>
        <v>0</v>
      </c>
      <c r="GO61" s="35">
        <f>+SIMS!V61</f>
        <v>0</v>
      </c>
      <c r="GP61" s="31">
        <f t="shared" si="224"/>
        <v>0</v>
      </c>
      <c r="GQ61" s="43">
        <f t="shared" si="126"/>
        <v>0</v>
      </c>
      <c r="GR61" s="521">
        <f>+KSC!C61</f>
        <v>336</v>
      </c>
      <c r="GS61" s="517">
        <f>+KSC!D61</f>
        <v>364</v>
      </c>
      <c r="GT61" s="277">
        <f t="shared" si="49"/>
        <v>700</v>
      </c>
      <c r="GU61" s="272">
        <f t="shared" si="127"/>
        <v>14</v>
      </c>
      <c r="GV61" s="34">
        <f>+Bel!AI61</f>
        <v>62.4</v>
      </c>
      <c r="GW61" s="35">
        <f>SUM(GV61:GV61)</f>
        <v>62.4</v>
      </c>
      <c r="GX61" s="65">
        <f t="shared" si="200"/>
        <v>4</v>
      </c>
      <c r="GY61" s="34">
        <f>+Ita!AI61</f>
        <v>436.8</v>
      </c>
      <c r="GZ61" s="35">
        <f>SUM(GY61:GY61)</f>
        <v>436.8</v>
      </c>
      <c r="HA61" s="65">
        <f t="shared" si="51"/>
        <v>28</v>
      </c>
      <c r="HB61" s="34">
        <f>+Ita!BF61</f>
        <v>0</v>
      </c>
      <c r="HC61" s="35">
        <f>SUM(HB61:HB61)</f>
        <v>0</v>
      </c>
      <c r="HD61" s="65">
        <f t="shared" si="52"/>
        <v>0</v>
      </c>
      <c r="HE61" s="34">
        <f>+Pol!AE61</f>
        <v>421.2</v>
      </c>
      <c r="HF61" s="35">
        <f t="shared" si="232"/>
        <v>421.2</v>
      </c>
      <c r="HG61" s="65">
        <f t="shared" si="53"/>
        <v>27</v>
      </c>
      <c r="HH61" s="34">
        <f>+Mex!P61</f>
        <v>0</v>
      </c>
      <c r="HI61" s="35">
        <f t="shared" si="233"/>
        <v>0</v>
      </c>
      <c r="HJ61" s="44">
        <f t="shared" si="54"/>
        <v>0</v>
      </c>
      <c r="HK61" s="413">
        <f>+SIMS!K61</f>
        <v>0</v>
      </c>
      <c r="HL61" s="412">
        <f>+SIMS!L61</f>
        <v>0</v>
      </c>
      <c r="HM61" s="405">
        <f t="shared" si="166"/>
        <v>0</v>
      </c>
      <c r="HN61" s="406">
        <f t="shared" si="133"/>
        <v>0</v>
      </c>
      <c r="HO61" s="478">
        <f>+Bel!AL61</f>
        <v>0</v>
      </c>
      <c r="HP61" s="479">
        <f>+Bel!AM61</f>
        <v>0</v>
      </c>
      <c r="HQ61" s="476">
        <f t="shared" si="134"/>
        <v>0</v>
      </c>
      <c r="HR61" s="477">
        <f t="shared" si="55"/>
        <v>0</v>
      </c>
      <c r="HS61" s="478">
        <f>+Ita!AL61</f>
        <v>0</v>
      </c>
      <c r="HT61" s="479">
        <f>+Ita!AM61</f>
        <v>0</v>
      </c>
      <c r="HU61" s="476">
        <f t="shared" si="56"/>
        <v>0</v>
      </c>
      <c r="HV61" s="477">
        <f t="shared" si="57"/>
        <v>0</v>
      </c>
      <c r="HW61" s="52">
        <f>+Mex!S61</f>
        <v>312</v>
      </c>
      <c r="HX61" s="53">
        <f>+Mex!T61</f>
        <v>124.8</v>
      </c>
      <c r="HY61" s="35">
        <f t="shared" si="236"/>
        <v>436.8</v>
      </c>
      <c r="HZ61" s="65">
        <f t="shared" si="59"/>
        <v>28</v>
      </c>
      <c r="IA61" s="480">
        <f>+'Arg&amp;Braz'!C61</f>
        <v>0</v>
      </c>
      <c r="IB61" s="481">
        <f>+'Arg&amp;Braz'!D61</f>
        <v>0</v>
      </c>
      <c r="IC61" s="476">
        <f t="shared" si="60"/>
        <v>0</v>
      </c>
      <c r="ID61" s="477">
        <f t="shared" si="61"/>
        <v>0</v>
      </c>
      <c r="IE61" s="472">
        <f>+'Arg&amp;Braz'!Y61</f>
        <v>0</v>
      </c>
      <c r="IF61" s="473">
        <f>+'Arg&amp;Braz'!Z61</f>
        <v>0</v>
      </c>
      <c r="IG61" s="473">
        <f t="shared" si="62"/>
        <v>0</v>
      </c>
      <c r="IH61" s="474">
        <f t="shared" si="63"/>
        <v>0</v>
      </c>
      <c r="II61" s="478">
        <f>+Bel!AP61</f>
        <v>0</v>
      </c>
      <c r="IJ61" s="479">
        <f>+Bel!AQ61</f>
        <v>0</v>
      </c>
      <c r="IK61" s="476">
        <f t="shared" si="64"/>
        <v>0</v>
      </c>
      <c r="IL61" s="477">
        <f t="shared" si="65"/>
        <v>0</v>
      </c>
      <c r="IM61" s="478">
        <f>+Ita!AP61</f>
        <v>0</v>
      </c>
      <c r="IN61" s="479">
        <f>+Ita!AQ61</f>
        <v>0</v>
      </c>
      <c r="IO61" s="476">
        <f t="shared" si="66"/>
        <v>0</v>
      </c>
      <c r="IP61" s="477">
        <f t="shared" si="67"/>
        <v>0</v>
      </c>
      <c r="IQ61" s="34">
        <f>+Mex!W61</f>
        <v>124.8</v>
      </c>
      <c r="IR61" s="35">
        <f>+Mex!X61</f>
        <v>109.2</v>
      </c>
      <c r="IS61" s="35">
        <f t="shared" si="237"/>
        <v>234</v>
      </c>
      <c r="IT61" s="65">
        <f t="shared" si="69"/>
        <v>15</v>
      </c>
      <c r="IU61" s="480">
        <f>+'Arg&amp;Braz'!G61</f>
        <v>0</v>
      </c>
      <c r="IV61" s="481">
        <f>+'Arg&amp;Braz'!H61</f>
        <v>0</v>
      </c>
      <c r="IW61" s="476">
        <f t="shared" si="70"/>
        <v>0</v>
      </c>
      <c r="IX61" s="477">
        <f t="shared" si="71"/>
        <v>0</v>
      </c>
      <c r="IY61" s="472">
        <f>+'Arg&amp;Braz'!AC61</f>
        <v>0</v>
      </c>
      <c r="IZ61" s="473">
        <f>+'Arg&amp;Braz'!AD61</f>
        <v>0</v>
      </c>
      <c r="JA61" s="473">
        <f t="shared" si="72"/>
        <v>0</v>
      </c>
      <c r="JB61" s="474">
        <f t="shared" si="163"/>
        <v>0</v>
      </c>
      <c r="JC61" s="478">
        <f>+Bel!AT61</f>
        <v>0</v>
      </c>
      <c r="JD61" s="479">
        <f>+Bel!AU61</f>
        <v>0</v>
      </c>
      <c r="JE61" s="476">
        <f t="shared" si="73"/>
        <v>0</v>
      </c>
      <c r="JF61" s="477">
        <f t="shared" si="74"/>
        <v>0</v>
      </c>
      <c r="JG61" s="478">
        <f>+Ita!AT61</f>
        <v>0</v>
      </c>
      <c r="JH61" s="479">
        <f>+Ita!AU61</f>
        <v>0</v>
      </c>
      <c r="JI61" s="476">
        <f t="shared" si="75"/>
        <v>0</v>
      </c>
      <c r="JJ61" s="477">
        <f t="shared" si="76"/>
        <v>0</v>
      </c>
      <c r="JK61" s="52">
        <f>+Mex!AA61</f>
        <v>296.39999999999998</v>
      </c>
      <c r="JL61" s="53">
        <f>+Mex!AB61</f>
        <v>124.8</v>
      </c>
      <c r="JM61" s="31">
        <f t="shared" si="238"/>
        <v>421.2</v>
      </c>
      <c r="JN61" s="43">
        <f t="shared" si="78"/>
        <v>27</v>
      </c>
      <c r="JO61" s="480">
        <f>+'Arg&amp;Braz'!K61</f>
        <v>0</v>
      </c>
      <c r="JP61" s="481">
        <f>+'Arg&amp;Braz'!L61</f>
        <v>0</v>
      </c>
      <c r="JQ61" s="476">
        <f t="shared" si="79"/>
        <v>0</v>
      </c>
      <c r="JR61" s="477">
        <f t="shared" si="80"/>
        <v>0</v>
      </c>
      <c r="JS61" s="472">
        <f>+'Arg&amp;Braz'!AG61</f>
        <v>0</v>
      </c>
      <c r="JT61" s="473">
        <f>+'Arg&amp;Braz'!AH61</f>
        <v>0</v>
      </c>
      <c r="JU61" s="476">
        <f t="shared" si="81"/>
        <v>0</v>
      </c>
      <c r="JV61" s="477">
        <f t="shared" si="164"/>
        <v>0</v>
      </c>
      <c r="JW61" s="516">
        <f>+KSC!K61</f>
        <v>468</v>
      </c>
      <c r="JX61" s="518">
        <f>+KSC!L61</f>
        <v>450</v>
      </c>
      <c r="JY61" s="277">
        <f t="shared" si="82"/>
        <v>918</v>
      </c>
      <c r="JZ61" s="272">
        <f t="shared" si="135"/>
        <v>33</v>
      </c>
      <c r="KA61" s="34">
        <f>+Rus!P61</f>
        <v>0</v>
      </c>
      <c r="KB61" s="315">
        <f>+Rus!Q61</f>
        <v>0</v>
      </c>
      <c r="KC61" s="35">
        <f>+Rus!R61</f>
        <v>0</v>
      </c>
      <c r="KD61" s="35">
        <f>SUM(KA61:KC61)</f>
        <v>0</v>
      </c>
      <c r="KE61" s="65">
        <f>KD61/7.8/2</f>
        <v>0</v>
      </c>
      <c r="KF61" s="34">
        <f>+Bel!AX61</f>
        <v>0</v>
      </c>
      <c r="KG61" s="35">
        <f t="shared" ref="KG61:KG63" si="242">SUM(KF61:KF61)</f>
        <v>0</v>
      </c>
      <c r="KH61" s="65">
        <f t="shared" si="201"/>
        <v>0</v>
      </c>
      <c r="KI61" s="34">
        <f>+Ita!BI61</f>
        <v>0</v>
      </c>
      <c r="KJ61" s="35">
        <f t="shared" ref="KJ61:KJ63" si="243">SUM(KI61:KI61)</f>
        <v>0</v>
      </c>
      <c r="KK61" s="65">
        <f t="shared" si="202"/>
        <v>0</v>
      </c>
      <c r="KL61" s="34">
        <f>+Pol!AH61</f>
        <v>0</v>
      </c>
      <c r="KM61" s="35">
        <f t="shared" ref="KM61:KM63" si="244">SUM(KL61:KL61)</f>
        <v>0</v>
      </c>
      <c r="KN61" s="65">
        <f t="shared" si="203"/>
        <v>0</v>
      </c>
      <c r="KO61" s="34">
        <f>+Mex!AK61</f>
        <v>0</v>
      </c>
      <c r="KP61" s="35">
        <f t="shared" ref="KP61:KP63" si="245">SUM(KO61:KO61)</f>
        <v>0</v>
      </c>
      <c r="KQ61" s="65">
        <f t="shared" si="204"/>
        <v>0</v>
      </c>
      <c r="KR61" s="34">
        <f>+'Arg&amp;Braz'!AK61</f>
        <v>0</v>
      </c>
      <c r="KS61" s="35">
        <f t="shared" ref="KS61:KS63" si="246">SUM(KR61:KR61)</f>
        <v>0</v>
      </c>
      <c r="KT61" s="65">
        <f t="shared" si="205"/>
        <v>0</v>
      </c>
      <c r="KU61" s="34">
        <f>+Ita!BL61</f>
        <v>0</v>
      </c>
      <c r="KV61" s="315">
        <f>+Ita!BM61</f>
        <v>0</v>
      </c>
      <c r="KW61" s="35">
        <f>+Ita!BN61</f>
        <v>0</v>
      </c>
      <c r="KX61" s="35">
        <f t="shared" si="191"/>
        <v>0</v>
      </c>
      <c r="KY61" s="65">
        <f t="shared" si="142"/>
        <v>0</v>
      </c>
      <c r="KZ61" s="34">
        <f>+Mex!AN61</f>
        <v>0</v>
      </c>
      <c r="LA61" s="315">
        <f>+Mex!AO61</f>
        <v>0</v>
      </c>
      <c r="LB61" s="35">
        <f>+Mex!AP61</f>
        <v>0</v>
      </c>
      <c r="LC61" s="35">
        <f t="shared" si="192"/>
        <v>0</v>
      </c>
      <c r="LD61" s="65">
        <f t="shared" si="144"/>
        <v>0</v>
      </c>
      <c r="LE61" s="34">
        <f>+'Arg&amp;Braz'!O61</f>
        <v>0</v>
      </c>
      <c r="LF61" s="315">
        <f>+'Arg&amp;Braz'!P61</f>
        <v>0</v>
      </c>
      <c r="LG61" s="35">
        <f>+'Arg&amp;Braz'!Q61</f>
        <v>0</v>
      </c>
      <c r="LH61" s="35">
        <f t="shared" si="193"/>
        <v>0</v>
      </c>
      <c r="LI61" s="65">
        <f t="shared" si="146"/>
        <v>0</v>
      </c>
      <c r="LJ61" s="34">
        <f>+'Arg&amp;Braz'!AN61</f>
        <v>0</v>
      </c>
      <c r="LK61" s="315">
        <f>+'Arg&amp;Braz'!AO61</f>
        <v>0</v>
      </c>
      <c r="LL61" s="35">
        <f>+'Arg&amp;Braz'!AP61</f>
        <v>0</v>
      </c>
      <c r="LM61" s="35">
        <f t="shared" si="147"/>
        <v>0</v>
      </c>
      <c r="LN61" s="65">
        <f t="shared" si="148"/>
        <v>0</v>
      </c>
      <c r="LO61" s="34">
        <f>+Bel!BA61</f>
        <v>0</v>
      </c>
      <c r="LP61" s="315">
        <f>+Bel!BB61</f>
        <v>0</v>
      </c>
      <c r="LQ61" s="35">
        <f>+Bel!BC61</f>
        <v>0</v>
      </c>
      <c r="LR61" s="35">
        <f t="shared" si="149"/>
        <v>0</v>
      </c>
      <c r="LS61" s="65">
        <f t="shared" si="190"/>
        <v>0</v>
      </c>
      <c r="LT61" s="34">
        <f>+Ita!BQ61</f>
        <v>0</v>
      </c>
      <c r="LU61" s="315">
        <f>+Ita!BR61</f>
        <v>0</v>
      </c>
      <c r="LV61" s="35">
        <f>+Ita!BS61</f>
        <v>0</v>
      </c>
      <c r="LW61" s="35">
        <f t="shared" si="194"/>
        <v>0</v>
      </c>
      <c r="LX61" s="65">
        <f t="shared" si="152"/>
        <v>0</v>
      </c>
      <c r="LY61" s="34">
        <f>+Ita!BV61</f>
        <v>0</v>
      </c>
      <c r="LZ61" s="315">
        <f>+Ita!BW61</f>
        <v>0</v>
      </c>
      <c r="MA61" s="35">
        <f>+Ita!BX61</f>
        <v>0</v>
      </c>
      <c r="MB61" s="35">
        <f t="shared" si="195"/>
        <v>0</v>
      </c>
      <c r="MC61" s="65">
        <f t="shared" si="154"/>
        <v>0</v>
      </c>
      <c r="MD61" s="34">
        <f>+Pol!AK61</f>
        <v>0</v>
      </c>
      <c r="ME61" s="315">
        <f>+Pol!AL61</f>
        <v>0</v>
      </c>
      <c r="MF61" s="35">
        <f>+Pol!AM61</f>
        <v>0</v>
      </c>
      <c r="MG61" s="35">
        <f t="shared" si="196"/>
        <v>0</v>
      </c>
      <c r="MH61" s="65">
        <f t="shared" si="156"/>
        <v>0</v>
      </c>
      <c r="MI61" s="34">
        <f>+Rus!U61</f>
        <v>0</v>
      </c>
      <c r="MJ61" s="315">
        <f>+Rus!V61</f>
        <v>0</v>
      </c>
      <c r="MK61" s="35">
        <f>+Rus!W61</f>
        <v>0</v>
      </c>
      <c r="ML61" s="35">
        <f>SUM(MI61:MK61)</f>
        <v>0</v>
      </c>
      <c r="MM61" s="65">
        <f>ML61/7.8/2</f>
        <v>0</v>
      </c>
      <c r="MN61" s="34">
        <f>+Mex!AS61</f>
        <v>0</v>
      </c>
      <c r="MO61" s="315">
        <f>+Mex!AT61</f>
        <v>0</v>
      </c>
      <c r="MP61" s="35">
        <f>+Mex!AU61</f>
        <v>0</v>
      </c>
      <c r="MQ61" s="35">
        <f t="shared" si="197"/>
        <v>0</v>
      </c>
      <c r="MR61" s="65">
        <f t="shared" si="158"/>
        <v>0</v>
      </c>
      <c r="MS61" s="34">
        <f>+'Arg&amp;Braz'!T61</f>
        <v>0</v>
      </c>
      <c r="MT61" s="315">
        <f>+'Arg&amp;Braz'!U61</f>
        <v>0</v>
      </c>
      <c r="MU61" s="35">
        <f>+'Arg&amp;Braz'!V61</f>
        <v>0</v>
      </c>
      <c r="MV61" s="35">
        <f t="shared" si="159"/>
        <v>0</v>
      </c>
      <c r="MW61" s="65">
        <f t="shared" si="160"/>
        <v>0</v>
      </c>
      <c r="MX61" s="34">
        <f>Bel!BF61</f>
        <v>0</v>
      </c>
      <c r="MY61" s="35">
        <f t="shared" si="161"/>
        <v>0</v>
      </c>
      <c r="MZ61" s="65">
        <f t="shared" si="92"/>
        <v>0</v>
      </c>
      <c r="NA61" s="34">
        <f>Ita!CA61</f>
        <v>0</v>
      </c>
      <c r="NB61" s="35">
        <f t="shared" ref="NB61:NB63" si="247">SUM(NA61:NA61)</f>
        <v>0</v>
      </c>
      <c r="NC61" s="65">
        <f t="shared" si="206"/>
        <v>0</v>
      </c>
    </row>
    <row r="62" spans="1:367" s="28" customFormat="1" ht="21" customHeight="1">
      <c r="A62" s="27" t="s">
        <v>165</v>
      </c>
      <c r="B62" s="67"/>
      <c r="C62" s="68">
        <f t="shared" si="94"/>
        <v>0</v>
      </c>
      <c r="D62" s="68"/>
      <c r="E62" s="68"/>
      <c r="F62" s="68"/>
      <c r="G62" s="69">
        <f t="shared" si="225"/>
        <v>0</v>
      </c>
      <c r="H62" s="70">
        <f>+Bel!A62</f>
        <v>0</v>
      </c>
      <c r="I62" s="71">
        <f>+Ita!A62</f>
        <v>60</v>
      </c>
      <c r="J62" s="71">
        <f>+Pol!A62</f>
        <v>29</v>
      </c>
      <c r="K62" s="71">
        <f>+Rus!A62</f>
        <v>44</v>
      </c>
      <c r="L62" s="71">
        <f>+'Arg&amp;Braz'!A62</f>
        <v>0</v>
      </c>
      <c r="M62" s="71">
        <f>+Mex!A62</f>
        <v>0</v>
      </c>
      <c r="N62" s="71">
        <f>+VIE!A62</f>
        <v>10</v>
      </c>
      <c r="O62" s="71">
        <f>+SIMS!A62</f>
        <v>0</v>
      </c>
      <c r="P62" s="71"/>
      <c r="Q62" s="72">
        <f>+KSC!A62</f>
        <v>47</v>
      </c>
      <c r="R62" s="146">
        <f t="shared" si="96"/>
        <v>1326</v>
      </c>
      <c r="S62" s="147">
        <f t="shared" si="97"/>
        <v>748.8</v>
      </c>
      <c r="T62" s="148">
        <f t="shared" si="213"/>
        <v>0</v>
      </c>
      <c r="U62" s="148"/>
      <c r="V62" s="27" t="s">
        <v>165</v>
      </c>
      <c r="W62" s="52">
        <f>+Bel!C62</f>
        <v>0</v>
      </c>
      <c r="X62" s="53">
        <f>+Bel!D62</f>
        <v>0</v>
      </c>
      <c r="Y62" s="35">
        <f t="shared" si="226"/>
        <v>0</v>
      </c>
      <c r="Z62" s="65">
        <f t="shared" si="99"/>
        <v>0</v>
      </c>
      <c r="AA62" s="34">
        <f>+Ita!C62</f>
        <v>0</v>
      </c>
      <c r="AB62" s="35">
        <f>+Ita!D62</f>
        <v>0</v>
      </c>
      <c r="AC62" s="35">
        <f t="shared" si="100"/>
        <v>0</v>
      </c>
      <c r="AD62" s="65">
        <f t="shared" si="101"/>
        <v>0</v>
      </c>
      <c r="AE62" s="52">
        <f>+Pol!C62</f>
        <v>0</v>
      </c>
      <c r="AF62" s="53">
        <f>+Pol!D62</f>
        <v>0</v>
      </c>
      <c r="AG62" s="35">
        <f t="shared" si="102"/>
        <v>0</v>
      </c>
      <c r="AH62" s="65">
        <f t="shared" si="103"/>
        <v>0</v>
      </c>
      <c r="AI62" s="54">
        <f>+Mex!C62</f>
        <v>0</v>
      </c>
      <c r="AJ62" s="55">
        <f>+Mex!D62</f>
        <v>0</v>
      </c>
      <c r="AK62" s="31">
        <f t="shared" si="1"/>
        <v>0</v>
      </c>
      <c r="AL62" s="43">
        <f t="shared" si="2"/>
        <v>0</v>
      </c>
      <c r="AM62" s="279">
        <f>+SIMS!C62</f>
        <v>0</v>
      </c>
      <c r="AN62" s="284">
        <f>+SIMS!D62</f>
        <v>0</v>
      </c>
      <c r="AO62" s="277">
        <f t="shared" si="3"/>
        <v>0</v>
      </c>
      <c r="AP62" s="272">
        <f t="shared" si="104"/>
        <v>0</v>
      </c>
      <c r="AQ62" s="279">
        <f>+KSC!G62</f>
        <v>0</v>
      </c>
      <c r="AR62" s="284">
        <f>+KSC!H62</f>
        <v>0</v>
      </c>
      <c r="AS62" s="277">
        <f t="shared" si="4"/>
        <v>0</v>
      </c>
      <c r="AT62" s="272">
        <f t="shared" si="105"/>
        <v>0</v>
      </c>
      <c r="AU62" s="279">
        <f>+SIMS!G62</f>
        <v>0</v>
      </c>
      <c r="AV62" s="284">
        <f>+SIMS!H62</f>
        <v>0</v>
      </c>
      <c r="AW62" s="277">
        <f t="shared" si="165"/>
        <v>0</v>
      </c>
      <c r="AX62" s="272">
        <f t="shared" si="106"/>
        <v>0</v>
      </c>
      <c r="AY62" s="34">
        <f>+Bel!G62</f>
        <v>0</v>
      </c>
      <c r="AZ62" s="315">
        <f>+Bel!H62</f>
        <v>0</v>
      </c>
      <c r="BA62" s="35">
        <f>+Bel!I62</f>
        <v>0</v>
      </c>
      <c r="BB62" s="35">
        <f>SUM(AY62:BA62)</f>
        <v>0</v>
      </c>
      <c r="BC62" s="65">
        <f t="shared" si="108"/>
        <v>0</v>
      </c>
      <c r="BD62" s="34">
        <f>+Ita!G62</f>
        <v>171.6</v>
      </c>
      <c r="BE62" s="315">
        <f>+Ita!H62</f>
        <v>171.6</v>
      </c>
      <c r="BF62" s="35">
        <f>+Ita!I62</f>
        <v>171.6</v>
      </c>
      <c r="BG62" s="35">
        <f>SUM(BD62:BF62)</f>
        <v>514.79999999999995</v>
      </c>
      <c r="BH62" s="65">
        <f t="shared" si="109"/>
        <v>33</v>
      </c>
      <c r="BI62" s="34">
        <f>+Ita!AX62</f>
        <v>0</v>
      </c>
      <c r="BJ62" s="315">
        <f>+Ita!AY62</f>
        <v>0</v>
      </c>
      <c r="BK62" s="35">
        <f>+Ita!AZ62</f>
        <v>0</v>
      </c>
      <c r="BL62" s="35">
        <f t="shared" si="6"/>
        <v>0</v>
      </c>
      <c r="BM62" s="65">
        <f t="shared" si="110"/>
        <v>0</v>
      </c>
      <c r="BN62" s="34">
        <f>+Pol!G62</f>
        <v>0</v>
      </c>
      <c r="BO62" s="315">
        <f>+Pol!H62</f>
        <v>0</v>
      </c>
      <c r="BP62" s="35">
        <f>+Pol!I62</f>
        <v>0</v>
      </c>
      <c r="BQ62" s="35">
        <f>SUM(BN62:BP62)</f>
        <v>0</v>
      </c>
      <c r="BR62" s="65">
        <f t="shared" si="111"/>
        <v>0</v>
      </c>
      <c r="BS62" s="34">
        <f>+Mex!G62</f>
        <v>0</v>
      </c>
      <c r="BT62" s="315">
        <f>+Mex!H62</f>
        <v>0</v>
      </c>
      <c r="BU62" s="35">
        <f>+Mex!I62</f>
        <v>0</v>
      </c>
      <c r="BV62" s="35">
        <f>SUM(BS62:BU62)</f>
        <v>0</v>
      </c>
      <c r="BW62" s="65">
        <f t="shared" si="113"/>
        <v>0</v>
      </c>
      <c r="BX62" s="34">
        <f>+VIE!C62</f>
        <v>0</v>
      </c>
      <c r="BY62" s="315">
        <f>+VIE!D62</f>
        <v>0</v>
      </c>
      <c r="BZ62" s="35">
        <f t="shared" si="214"/>
        <v>0</v>
      </c>
      <c r="CA62" s="65">
        <f t="shared" si="114"/>
        <v>0</v>
      </c>
      <c r="CB62" s="239">
        <f>+SIMS!AC62</f>
        <v>0</v>
      </c>
      <c r="CC62" s="322">
        <f>+SIMS!AD62</f>
        <v>0</v>
      </c>
      <c r="CD62" s="238">
        <f>+SIMS!AE62</f>
        <v>0</v>
      </c>
      <c r="CE62" s="35">
        <f t="shared" si="9"/>
        <v>0</v>
      </c>
      <c r="CF62" s="65">
        <f t="shared" si="115"/>
        <v>0</v>
      </c>
      <c r="CG62" s="52">
        <f>+Bel!L62</f>
        <v>0</v>
      </c>
      <c r="CH62" s="53">
        <f>+Bel!M62</f>
        <v>0</v>
      </c>
      <c r="CI62" s="35">
        <f t="shared" si="235"/>
        <v>0</v>
      </c>
      <c r="CJ62" s="65">
        <f t="shared" si="209"/>
        <v>0</v>
      </c>
      <c r="CK62" s="34">
        <f>+Ita!L62</f>
        <v>0</v>
      </c>
      <c r="CL62" s="35">
        <f>+Ita!M62</f>
        <v>0</v>
      </c>
      <c r="CM62" s="35">
        <f t="shared" si="234"/>
        <v>0</v>
      </c>
      <c r="CN62" s="65">
        <f t="shared" si="13"/>
        <v>0</v>
      </c>
      <c r="CO62" s="54">
        <f>+Mex!L62</f>
        <v>0</v>
      </c>
      <c r="CP62" s="55">
        <f>+Mex!M62</f>
        <v>0</v>
      </c>
      <c r="CQ62" s="31">
        <f t="shared" si="14"/>
        <v>0</v>
      </c>
      <c r="CR62" s="43">
        <f t="shared" si="15"/>
        <v>0</v>
      </c>
      <c r="CS62" s="52">
        <f>+SIMS!Y62</f>
        <v>0</v>
      </c>
      <c r="CT62" s="53">
        <f>+SIMS!Z62</f>
        <v>0</v>
      </c>
      <c r="CU62" s="31">
        <f t="shared" si="16"/>
        <v>0</v>
      </c>
      <c r="CV62" s="43">
        <f t="shared" si="116"/>
        <v>0</v>
      </c>
      <c r="CW62" s="52">
        <f>+VIE!M62</f>
        <v>0</v>
      </c>
      <c r="CX62" s="53">
        <f>+VIE!N62</f>
        <v>0</v>
      </c>
      <c r="CY62" s="31">
        <f t="shared" si="17"/>
        <v>0</v>
      </c>
      <c r="CZ62" s="43">
        <f t="shared" si="117"/>
        <v>0</v>
      </c>
      <c r="DA62" s="34">
        <f>+Ita!BC62</f>
        <v>0</v>
      </c>
      <c r="DB62" s="35">
        <f t="shared" si="118"/>
        <v>0</v>
      </c>
      <c r="DC62" s="65">
        <f t="shared" si="18"/>
        <v>0</v>
      </c>
      <c r="DD62" s="34">
        <f>+Bel!P62</f>
        <v>0</v>
      </c>
      <c r="DE62" s="35">
        <f t="shared" si="119"/>
        <v>0</v>
      </c>
      <c r="DF62" s="65">
        <f t="shared" si="19"/>
        <v>0</v>
      </c>
      <c r="DG62" s="34">
        <f>+Ita!P62</f>
        <v>62.4</v>
      </c>
      <c r="DH62" s="35">
        <f t="shared" si="120"/>
        <v>62.4</v>
      </c>
      <c r="DI62" s="65">
        <f t="shared" si="20"/>
        <v>4</v>
      </c>
      <c r="DJ62" s="388">
        <f>+Pol!L62</f>
        <v>62.4</v>
      </c>
      <c r="DK62" s="35">
        <f t="shared" si="121"/>
        <v>62.4</v>
      </c>
      <c r="DL62" s="65">
        <f t="shared" si="21"/>
        <v>4</v>
      </c>
      <c r="DM62" s="380">
        <f>+Rus!C62</f>
        <v>0</v>
      </c>
      <c r="DN62" s="365">
        <f t="shared" si="215"/>
        <v>0</v>
      </c>
      <c r="DO62" s="366">
        <f t="shared" si="23"/>
        <v>0</v>
      </c>
      <c r="DP62" s="34">
        <f>+Bel!S62</f>
        <v>0</v>
      </c>
      <c r="DQ62" s="35">
        <f>+Bel!T62</f>
        <v>0</v>
      </c>
      <c r="DR62" s="35">
        <f>+Bel!U62</f>
        <v>0</v>
      </c>
      <c r="DS62" s="35">
        <f>+Bel!V62</f>
        <v>0</v>
      </c>
      <c r="DT62" s="35">
        <f t="shared" si="216"/>
        <v>0</v>
      </c>
      <c r="DU62" s="65">
        <f t="shared" si="25"/>
        <v>0</v>
      </c>
      <c r="DV62" s="34">
        <f>+Ita!S62</f>
        <v>0</v>
      </c>
      <c r="DW62" s="35">
        <f>+Ita!T62</f>
        <v>0</v>
      </c>
      <c r="DX62" s="35">
        <f>+Ita!U62</f>
        <v>0</v>
      </c>
      <c r="DY62" s="35">
        <f>+Ita!V62</f>
        <v>0</v>
      </c>
      <c r="DZ62" s="35">
        <f t="shared" si="217"/>
        <v>0</v>
      </c>
      <c r="EA62" s="65">
        <f t="shared" si="27"/>
        <v>0</v>
      </c>
      <c r="EB62" s="34">
        <f>+Pol!O62</f>
        <v>0</v>
      </c>
      <c r="EC62" s="35">
        <f>+Pol!P62</f>
        <v>0</v>
      </c>
      <c r="ED62" s="35">
        <f>+Pol!Q62</f>
        <v>0</v>
      </c>
      <c r="EE62" s="35">
        <f>+Pol!R62</f>
        <v>0</v>
      </c>
      <c r="EF62" s="35">
        <f t="shared" si="218"/>
        <v>0</v>
      </c>
      <c r="EG62" s="65">
        <f t="shared" si="29"/>
        <v>0</v>
      </c>
      <c r="EH62" s="386">
        <f>+Rus!J62</f>
        <v>249.6</v>
      </c>
      <c r="EI62" s="387">
        <f>+Rus!K62</f>
        <v>249.6</v>
      </c>
      <c r="EJ62" s="35">
        <f>+Rus!L62</f>
        <v>0</v>
      </c>
      <c r="EK62" s="35">
        <f>+Rus!M62</f>
        <v>0</v>
      </c>
      <c r="EL62" s="35">
        <f t="shared" si="219"/>
        <v>499.2</v>
      </c>
      <c r="EM62" s="65">
        <f t="shared" si="30"/>
        <v>32</v>
      </c>
      <c r="EN62" s="235">
        <f>+Mex!AE62</f>
        <v>0</v>
      </c>
      <c r="EO62" s="236">
        <f>+Mex!AF62</f>
        <v>0</v>
      </c>
      <c r="EP62" s="238">
        <f>+Mex!AG62</f>
        <v>0</v>
      </c>
      <c r="EQ62" s="238">
        <f>+Mex!AH62</f>
        <v>0</v>
      </c>
      <c r="ER62" s="35">
        <f t="shared" si="123"/>
        <v>0</v>
      </c>
      <c r="ES62" s="65">
        <f t="shared" si="31"/>
        <v>0</v>
      </c>
      <c r="ET62" s="30">
        <f>+VIE!G62</f>
        <v>120</v>
      </c>
      <c r="EU62" s="31">
        <f>+VIE!H62</f>
        <v>100</v>
      </c>
      <c r="EV62" s="31">
        <f>+VIE!I62</f>
        <v>120</v>
      </c>
      <c r="EW62" s="31">
        <f>+VIE!J62</f>
        <v>100</v>
      </c>
      <c r="EX62" s="31">
        <f t="shared" si="220"/>
        <v>440</v>
      </c>
      <c r="EY62" s="43">
        <f t="shared" si="124"/>
        <v>10</v>
      </c>
      <c r="EZ62" s="52">
        <f>+Bel!Y62</f>
        <v>0</v>
      </c>
      <c r="FA62" s="53">
        <f>+Bel!Z62</f>
        <v>0</v>
      </c>
      <c r="FB62" s="35">
        <f t="shared" si="33"/>
        <v>0</v>
      </c>
      <c r="FC62" s="65">
        <f t="shared" si="34"/>
        <v>0</v>
      </c>
      <c r="FD62" s="52">
        <f>+Ita!Y62</f>
        <v>0</v>
      </c>
      <c r="FE62" s="53">
        <f>+Ita!Z62</f>
        <v>0</v>
      </c>
      <c r="FF62" s="35">
        <f t="shared" si="35"/>
        <v>0</v>
      </c>
      <c r="FG62" s="65">
        <f t="shared" si="36"/>
        <v>0</v>
      </c>
      <c r="FH62" s="34">
        <f>+Pol!U62</f>
        <v>0</v>
      </c>
      <c r="FI62" s="35">
        <f>+Pol!V62</f>
        <v>0</v>
      </c>
      <c r="FJ62" s="35">
        <f t="shared" si="37"/>
        <v>0</v>
      </c>
      <c r="FK62" s="65">
        <f t="shared" si="38"/>
        <v>0</v>
      </c>
      <c r="FL62" s="386">
        <f>+Rus!F62</f>
        <v>93.6</v>
      </c>
      <c r="FM62" s="387">
        <f>+Rus!G62</f>
        <v>93.6</v>
      </c>
      <c r="FN62" s="35">
        <f t="shared" si="39"/>
        <v>187.2</v>
      </c>
      <c r="FO62" s="65">
        <f t="shared" si="40"/>
        <v>12</v>
      </c>
      <c r="FP62" s="52">
        <f>+SIMS!O62</f>
        <v>0</v>
      </c>
      <c r="FQ62" s="53">
        <f>+SIMS!P62</f>
        <v>0</v>
      </c>
      <c r="FR62" s="35">
        <f t="shared" si="210"/>
        <v>0</v>
      </c>
      <c r="FS62" s="65">
        <f t="shared" si="125"/>
        <v>0</v>
      </c>
      <c r="FT62" s="34">
        <f>+Bel!AC62</f>
        <v>0</v>
      </c>
      <c r="FU62" s="35">
        <f>+Bel!AD62</f>
        <v>0</v>
      </c>
      <c r="FV62" s="35">
        <f>+Bel!AE62</f>
        <v>0</v>
      </c>
      <c r="FW62" s="35">
        <f>+Bel!AF62</f>
        <v>0</v>
      </c>
      <c r="FX62" s="35">
        <f t="shared" si="221"/>
        <v>0</v>
      </c>
      <c r="FY62" s="65">
        <f t="shared" si="239"/>
        <v>0</v>
      </c>
      <c r="FZ62" s="34">
        <f>+Ita!AC62</f>
        <v>31.2</v>
      </c>
      <c r="GA62" s="35">
        <f>+Ita!AD62</f>
        <v>31.2</v>
      </c>
      <c r="GB62" s="35">
        <f>+Ita!AE62</f>
        <v>31.2</v>
      </c>
      <c r="GC62" s="35">
        <f>+Ita!AF62</f>
        <v>31.2</v>
      </c>
      <c r="GD62" s="35">
        <f t="shared" si="222"/>
        <v>124.8</v>
      </c>
      <c r="GE62" s="65">
        <f t="shared" si="240"/>
        <v>8</v>
      </c>
      <c r="GF62" s="388">
        <f>+Pol!Y62</f>
        <v>109.2</v>
      </c>
      <c r="GG62" s="389">
        <f>+Pol!Z62</f>
        <v>93.6</v>
      </c>
      <c r="GH62" s="389">
        <f>+Pol!AA62</f>
        <v>93.6</v>
      </c>
      <c r="GI62" s="389">
        <f>+Pol!AB62</f>
        <v>93.6</v>
      </c>
      <c r="GJ62" s="35">
        <f t="shared" si="223"/>
        <v>390</v>
      </c>
      <c r="GK62" s="65">
        <f t="shared" si="241"/>
        <v>25</v>
      </c>
      <c r="GL62" s="34">
        <f>+SIMS!S62</f>
        <v>0</v>
      </c>
      <c r="GM62" s="35">
        <f>+SIMS!T62</f>
        <v>0</v>
      </c>
      <c r="GN62" s="35">
        <f>+SIMS!U62</f>
        <v>0</v>
      </c>
      <c r="GO62" s="35">
        <f>+SIMS!V62</f>
        <v>0</v>
      </c>
      <c r="GP62" s="31">
        <f t="shared" si="224"/>
        <v>0</v>
      </c>
      <c r="GQ62" s="43">
        <f t="shared" si="126"/>
        <v>0</v>
      </c>
      <c r="GR62" s="521">
        <f>+KSC!C62</f>
        <v>336</v>
      </c>
      <c r="GS62" s="517">
        <f>+KSC!D62</f>
        <v>364</v>
      </c>
      <c r="GT62" s="277">
        <f t="shared" si="49"/>
        <v>700</v>
      </c>
      <c r="GU62" s="272">
        <f t="shared" si="127"/>
        <v>14</v>
      </c>
      <c r="GV62" s="34">
        <f>+Bel!AI62</f>
        <v>0</v>
      </c>
      <c r="GW62" s="35">
        <f t="shared" ref="GW62:GW81" si="248">SUM(GV62:GV62)</f>
        <v>0</v>
      </c>
      <c r="GX62" s="65">
        <f t="shared" si="200"/>
        <v>0</v>
      </c>
      <c r="GY62" s="34">
        <f>+Ita!AI62</f>
        <v>234</v>
      </c>
      <c r="GZ62" s="35">
        <f>SUM(GY62:GY62)</f>
        <v>234</v>
      </c>
      <c r="HA62" s="65">
        <f t="shared" si="51"/>
        <v>15</v>
      </c>
      <c r="HB62" s="34">
        <f>+Ita!BF62</f>
        <v>0</v>
      </c>
      <c r="HC62" s="35">
        <f>SUM(HB62:HB62)</f>
        <v>0</v>
      </c>
      <c r="HD62" s="65">
        <f t="shared" si="52"/>
        <v>0</v>
      </c>
      <c r="HE62" s="34">
        <f>+Pol!AE62</f>
        <v>0</v>
      </c>
      <c r="HF62" s="35">
        <f t="shared" si="232"/>
        <v>0</v>
      </c>
      <c r="HG62" s="65">
        <f t="shared" si="53"/>
        <v>0</v>
      </c>
      <c r="HH62" s="32">
        <f>+Mex!P62</f>
        <v>0</v>
      </c>
      <c r="HI62" s="35">
        <f t="shared" si="233"/>
        <v>0</v>
      </c>
      <c r="HJ62" s="44">
        <f t="shared" si="54"/>
        <v>0</v>
      </c>
      <c r="HK62" s="413">
        <f>+SIMS!K62</f>
        <v>0</v>
      </c>
      <c r="HL62" s="412">
        <f>+SIMS!L62</f>
        <v>0</v>
      </c>
      <c r="HM62" s="405">
        <f t="shared" si="166"/>
        <v>0</v>
      </c>
      <c r="HN62" s="406">
        <f t="shared" si="133"/>
        <v>0</v>
      </c>
      <c r="HO62" s="475">
        <f>+Bel!AL62</f>
        <v>0</v>
      </c>
      <c r="HP62" s="476">
        <f>+Bel!AM62</f>
        <v>0</v>
      </c>
      <c r="HQ62" s="476">
        <f t="shared" si="134"/>
        <v>0</v>
      </c>
      <c r="HR62" s="477">
        <f t="shared" si="55"/>
        <v>0</v>
      </c>
      <c r="HS62" s="475">
        <f>+Ita!AL62</f>
        <v>0</v>
      </c>
      <c r="HT62" s="476">
        <f>+Ita!AM62</f>
        <v>0</v>
      </c>
      <c r="HU62" s="476">
        <f t="shared" si="56"/>
        <v>0</v>
      </c>
      <c r="HV62" s="477">
        <f t="shared" si="57"/>
        <v>0</v>
      </c>
      <c r="HW62" s="52">
        <f>+Mex!S62</f>
        <v>0</v>
      </c>
      <c r="HX62" s="53">
        <f>+Mex!T62</f>
        <v>0</v>
      </c>
      <c r="HY62" s="35">
        <f t="shared" si="236"/>
        <v>0</v>
      </c>
      <c r="HZ62" s="65">
        <f t="shared" si="59"/>
        <v>0</v>
      </c>
      <c r="IA62" s="472">
        <f>+'Arg&amp;Braz'!C62</f>
        <v>0</v>
      </c>
      <c r="IB62" s="473">
        <f>+'Arg&amp;Braz'!D62</f>
        <v>0</v>
      </c>
      <c r="IC62" s="476">
        <f t="shared" si="60"/>
        <v>0</v>
      </c>
      <c r="ID62" s="477">
        <f t="shared" si="61"/>
        <v>0</v>
      </c>
      <c r="IE62" s="472">
        <f>+'Arg&amp;Braz'!Y62</f>
        <v>0</v>
      </c>
      <c r="IF62" s="473">
        <f>+'Arg&amp;Braz'!Z62</f>
        <v>0</v>
      </c>
      <c r="IG62" s="473">
        <f t="shared" si="62"/>
        <v>0</v>
      </c>
      <c r="IH62" s="474">
        <f t="shared" si="63"/>
        <v>0</v>
      </c>
      <c r="II62" s="475">
        <f>+Bel!AP62</f>
        <v>0</v>
      </c>
      <c r="IJ62" s="476">
        <f>+Bel!AQ62</f>
        <v>0</v>
      </c>
      <c r="IK62" s="476">
        <f t="shared" si="64"/>
        <v>0</v>
      </c>
      <c r="IL62" s="477">
        <f t="shared" si="65"/>
        <v>0</v>
      </c>
      <c r="IM62" s="475">
        <f>+Ita!AP62</f>
        <v>0</v>
      </c>
      <c r="IN62" s="476">
        <f>+Ita!AQ62</f>
        <v>0</v>
      </c>
      <c r="IO62" s="476">
        <f t="shared" si="66"/>
        <v>0</v>
      </c>
      <c r="IP62" s="477">
        <f t="shared" si="67"/>
        <v>0</v>
      </c>
      <c r="IQ62" s="52">
        <f>+Mex!W62</f>
        <v>0</v>
      </c>
      <c r="IR62" s="53">
        <f>+Mex!X62</f>
        <v>0</v>
      </c>
      <c r="IS62" s="31">
        <f t="shared" si="237"/>
        <v>0</v>
      </c>
      <c r="IT62" s="43">
        <f t="shared" si="69"/>
        <v>0</v>
      </c>
      <c r="IU62" s="472">
        <f>+'Arg&amp;Braz'!G62</f>
        <v>0</v>
      </c>
      <c r="IV62" s="473">
        <f>+'Arg&amp;Braz'!H62</f>
        <v>0</v>
      </c>
      <c r="IW62" s="476">
        <f t="shared" si="70"/>
        <v>0</v>
      </c>
      <c r="IX62" s="477">
        <f t="shared" si="71"/>
        <v>0</v>
      </c>
      <c r="IY62" s="472">
        <f>+'Arg&amp;Braz'!AC62</f>
        <v>0</v>
      </c>
      <c r="IZ62" s="473">
        <f>+'Arg&amp;Braz'!AD62</f>
        <v>0</v>
      </c>
      <c r="JA62" s="473">
        <f t="shared" si="72"/>
        <v>0</v>
      </c>
      <c r="JB62" s="474">
        <f t="shared" si="163"/>
        <v>0</v>
      </c>
      <c r="JC62" s="475">
        <f>+Bel!AT62</f>
        <v>0</v>
      </c>
      <c r="JD62" s="476">
        <f>+Bel!AU62</f>
        <v>0</v>
      </c>
      <c r="JE62" s="476">
        <f t="shared" si="73"/>
        <v>0</v>
      </c>
      <c r="JF62" s="477">
        <f t="shared" si="74"/>
        <v>0</v>
      </c>
      <c r="JG62" s="475">
        <f>+Ita!AT62</f>
        <v>0</v>
      </c>
      <c r="JH62" s="476">
        <f>+Ita!AU62</f>
        <v>0</v>
      </c>
      <c r="JI62" s="476">
        <f t="shared" si="75"/>
        <v>0</v>
      </c>
      <c r="JJ62" s="477">
        <f t="shared" si="76"/>
        <v>0</v>
      </c>
      <c r="JK62" s="52">
        <f>+Mex!AA62</f>
        <v>0</v>
      </c>
      <c r="JL62" s="53">
        <f>+Mex!AB62</f>
        <v>0</v>
      </c>
      <c r="JM62" s="31">
        <f t="shared" si="238"/>
        <v>0</v>
      </c>
      <c r="JN62" s="43">
        <f t="shared" si="78"/>
        <v>0</v>
      </c>
      <c r="JO62" s="472">
        <f>+'Arg&amp;Braz'!K62</f>
        <v>0</v>
      </c>
      <c r="JP62" s="473">
        <f>+'Arg&amp;Braz'!L62</f>
        <v>0</v>
      </c>
      <c r="JQ62" s="476">
        <f t="shared" si="79"/>
        <v>0</v>
      </c>
      <c r="JR62" s="477">
        <f t="shared" si="80"/>
        <v>0</v>
      </c>
      <c r="JS62" s="472">
        <f>+'Arg&amp;Braz'!AG62</f>
        <v>0</v>
      </c>
      <c r="JT62" s="473">
        <f>+'Arg&amp;Braz'!AH62</f>
        <v>0</v>
      </c>
      <c r="JU62" s="476">
        <f t="shared" si="81"/>
        <v>0</v>
      </c>
      <c r="JV62" s="477">
        <f t="shared" si="164"/>
        <v>0</v>
      </c>
      <c r="JW62" s="516">
        <f>+KSC!K62</f>
        <v>468</v>
      </c>
      <c r="JX62" s="518">
        <f>+KSC!L62</f>
        <v>450</v>
      </c>
      <c r="JY62" s="277">
        <f t="shared" si="82"/>
        <v>918</v>
      </c>
      <c r="JZ62" s="272">
        <f t="shared" si="135"/>
        <v>33</v>
      </c>
      <c r="KA62" s="34">
        <f>+Rus!P62</f>
        <v>0</v>
      </c>
      <c r="KB62" s="315">
        <f>+Rus!Q62</f>
        <v>0</v>
      </c>
      <c r="KC62" s="35">
        <f>+Rus!R62</f>
        <v>0</v>
      </c>
      <c r="KD62" s="35">
        <f>SUM(KA62:KC62)</f>
        <v>0</v>
      </c>
      <c r="KE62" s="65">
        <f t="shared" si="84"/>
        <v>0</v>
      </c>
      <c r="KF62" s="34">
        <f>+Bel!AX62</f>
        <v>0</v>
      </c>
      <c r="KG62" s="35">
        <f t="shared" si="242"/>
        <v>0</v>
      </c>
      <c r="KH62" s="65">
        <f t="shared" si="201"/>
        <v>0</v>
      </c>
      <c r="KI62" s="34">
        <f>+Ita!BI62</f>
        <v>0</v>
      </c>
      <c r="KJ62" s="35">
        <f t="shared" si="243"/>
        <v>0</v>
      </c>
      <c r="KK62" s="65">
        <f t="shared" si="202"/>
        <v>0</v>
      </c>
      <c r="KL62" s="34">
        <f>+Pol!AH62</f>
        <v>0</v>
      </c>
      <c r="KM62" s="35">
        <f t="shared" si="244"/>
        <v>0</v>
      </c>
      <c r="KN62" s="65">
        <f t="shared" si="203"/>
        <v>0</v>
      </c>
      <c r="KO62" s="34">
        <f>+Mex!AK62</f>
        <v>0</v>
      </c>
      <c r="KP62" s="35">
        <f t="shared" si="245"/>
        <v>0</v>
      </c>
      <c r="KQ62" s="65">
        <f t="shared" si="204"/>
        <v>0</v>
      </c>
      <c r="KR62" s="34">
        <f>+'Arg&amp;Braz'!AK62</f>
        <v>0</v>
      </c>
      <c r="KS62" s="35">
        <f t="shared" si="246"/>
        <v>0</v>
      </c>
      <c r="KT62" s="65">
        <f t="shared" si="205"/>
        <v>0</v>
      </c>
      <c r="KU62" s="34">
        <f>+Ita!BL62</f>
        <v>0</v>
      </c>
      <c r="KV62" s="315">
        <f>+Ita!BM62</f>
        <v>0</v>
      </c>
      <c r="KW62" s="35">
        <f>+Ita!BN62</f>
        <v>0</v>
      </c>
      <c r="KX62" s="35">
        <f t="shared" si="191"/>
        <v>0</v>
      </c>
      <c r="KY62" s="65">
        <f t="shared" si="142"/>
        <v>0</v>
      </c>
      <c r="KZ62" s="34">
        <f>+Mex!AN62</f>
        <v>0</v>
      </c>
      <c r="LA62" s="315">
        <f>+Mex!AO62</f>
        <v>0</v>
      </c>
      <c r="LB62" s="35">
        <f>+Mex!AP62</f>
        <v>0</v>
      </c>
      <c r="LC62" s="35">
        <f t="shared" si="192"/>
        <v>0</v>
      </c>
      <c r="LD62" s="65">
        <f t="shared" si="144"/>
        <v>0</v>
      </c>
      <c r="LE62" s="34">
        <f>+'Arg&amp;Braz'!O62</f>
        <v>0</v>
      </c>
      <c r="LF62" s="315">
        <f>+'Arg&amp;Braz'!P62</f>
        <v>0</v>
      </c>
      <c r="LG62" s="35">
        <f>+'Arg&amp;Braz'!Q62</f>
        <v>0</v>
      </c>
      <c r="LH62" s="35">
        <f t="shared" si="193"/>
        <v>0</v>
      </c>
      <c r="LI62" s="65">
        <f t="shared" si="146"/>
        <v>0</v>
      </c>
      <c r="LJ62" s="34">
        <f>+'Arg&amp;Braz'!AN62</f>
        <v>0</v>
      </c>
      <c r="LK62" s="315">
        <f>+'Arg&amp;Braz'!AO62</f>
        <v>0</v>
      </c>
      <c r="LL62" s="35">
        <f>+'Arg&amp;Braz'!AP62</f>
        <v>0</v>
      </c>
      <c r="LM62" s="35">
        <f t="shared" si="147"/>
        <v>0</v>
      </c>
      <c r="LN62" s="65">
        <f t="shared" si="148"/>
        <v>0</v>
      </c>
      <c r="LO62" s="34">
        <f>+Bel!BA62</f>
        <v>0</v>
      </c>
      <c r="LP62" s="315">
        <f>+Bel!BB62</f>
        <v>0</v>
      </c>
      <c r="LQ62" s="35">
        <f>+Bel!BC62</f>
        <v>0</v>
      </c>
      <c r="LR62" s="35">
        <f t="shared" si="149"/>
        <v>0</v>
      </c>
      <c r="LS62" s="65">
        <f t="shared" si="190"/>
        <v>0</v>
      </c>
      <c r="LT62" s="34">
        <f>+Ita!BQ62</f>
        <v>0</v>
      </c>
      <c r="LU62" s="315">
        <f>+Ita!BR62</f>
        <v>0</v>
      </c>
      <c r="LV62" s="35">
        <f>+Ita!BS62</f>
        <v>0</v>
      </c>
      <c r="LW62" s="35">
        <f t="shared" si="194"/>
        <v>0</v>
      </c>
      <c r="LX62" s="65">
        <f t="shared" si="152"/>
        <v>0</v>
      </c>
      <c r="LY62" s="34">
        <f>+Ita!BV62</f>
        <v>0</v>
      </c>
      <c r="LZ62" s="315">
        <f>+Ita!BW62</f>
        <v>0</v>
      </c>
      <c r="MA62" s="35">
        <f>+Ita!BX62</f>
        <v>0</v>
      </c>
      <c r="MB62" s="35">
        <f t="shared" si="195"/>
        <v>0</v>
      </c>
      <c r="MC62" s="65">
        <f t="shared" si="154"/>
        <v>0</v>
      </c>
      <c r="MD62" s="34">
        <f>+Pol!AK62</f>
        <v>0</v>
      </c>
      <c r="ME62" s="315">
        <f>+Pol!AL62</f>
        <v>0</v>
      </c>
      <c r="MF62" s="35">
        <f>+Pol!AM62</f>
        <v>0</v>
      </c>
      <c r="MG62" s="35">
        <f t="shared" si="196"/>
        <v>0</v>
      </c>
      <c r="MH62" s="65">
        <f t="shared" si="156"/>
        <v>0</v>
      </c>
      <c r="MI62" s="34">
        <f>+Rus!U62</f>
        <v>0</v>
      </c>
      <c r="MJ62" s="315">
        <f>+Rus!V62</f>
        <v>0</v>
      </c>
      <c r="MK62" s="35">
        <f>+Rus!W62</f>
        <v>0</v>
      </c>
      <c r="ML62" s="35">
        <f>SUM(MI62:MK62)</f>
        <v>0</v>
      </c>
      <c r="MM62" s="65">
        <f t="shared" ref="MM62:MM79" si="249">ML62/7.8/2</f>
        <v>0</v>
      </c>
      <c r="MN62" s="34">
        <f>+Mex!AS62</f>
        <v>0</v>
      </c>
      <c r="MO62" s="315">
        <f>+Mex!AT62</f>
        <v>0</v>
      </c>
      <c r="MP62" s="35">
        <f>+Mex!AU62</f>
        <v>0</v>
      </c>
      <c r="MQ62" s="35">
        <f t="shared" si="197"/>
        <v>0</v>
      </c>
      <c r="MR62" s="65">
        <f t="shared" si="158"/>
        <v>0</v>
      </c>
      <c r="MS62" s="34">
        <f>+'Arg&amp;Braz'!T62</f>
        <v>0</v>
      </c>
      <c r="MT62" s="315">
        <f>+'Arg&amp;Braz'!U62</f>
        <v>0</v>
      </c>
      <c r="MU62" s="35">
        <f>+'Arg&amp;Braz'!V62</f>
        <v>0</v>
      </c>
      <c r="MV62" s="35">
        <f t="shared" si="159"/>
        <v>0</v>
      </c>
      <c r="MW62" s="65">
        <f t="shared" si="160"/>
        <v>0</v>
      </c>
      <c r="MX62" s="34">
        <f>Bel!BF62</f>
        <v>0</v>
      </c>
      <c r="MY62" s="35">
        <f t="shared" si="161"/>
        <v>0</v>
      </c>
      <c r="MZ62" s="65">
        <f t="shared" si="92"/>
        <v>0</v>
      </c>
      <c r="NA62" s="34">
        <f>Ita!CA62</f>
        <v>0</v>
      </c>
      <c r="NB62" s="35">
        <f t="shared" si="247"/>
        <v>0</v>
      </c>
      <c r="NC62" s="65">
        <f t="shared" si="206"/>
        <v>0</v>
      </c>
    </row>
    <row r="63" spans="1:367" s="28" customFormat="1" ht="21" customHeight="1">
      <c r="A63" s="27" t="s">
        <v>166</v>
      </c>
      <c r="B63" s="67"/>
      <c r="C63" s="68">
        <f t="shared" si="94"/>
        <v>0</v>
      </c>
      <c r="D63" s="68"/>
      <c r="E63" s="68"/>
      <c r="F63" s="68"/>
      <c r="G63" s="69">
        <f t="shared" si="225"/>
        <v>0</v>
      </c>
      <c r="H63" s="70">
        <f>+Bel!A63</f>
        <v>28</v>
      </c>
      <c r="I63" s="71">
        <f>+Ita!A63</f>
        <v>59</v>
      </c>
      <c r="J63" s="71">
        <f>+Pol!A63</f>
        <v>0</v>
      </c>
      <c r="K63" s="71">
        <f>+Rus!A63</f>
        <v>0</v>
      </c>
      <c r="L63" s="71">
        <f>+'Arg&amp;Braz'!A63</f>
        <v>0</v>
      </c>
      <c r="M63" s="71">
        <f>+Mex!A63</f>
        <v>0</v>
      </c>
      <c r="N63" s="71">
        <f>+VIE!A63</f>
        <v>0</v>
      </c>
      <c r="O63" s="71">
        <f>+SIMS!A63</f>
        <v>26</v>
      </c>
      <c r="P63" s="71"/>
      <c r="Q63" s="72">
        <f>+KSC!A63</f>
        <v>44</v>
      </c>
      <c r="R63" s="146">
        <f t="shared" si="96"/>
        <v>343.2</v>
      </c>
      <c r="S63" s="147">
        <f t="shared" si="97"/>
        <v>1014</v>
      </c>
      <c r="T63" s="148">
        <f t="shared" si="213"/>
        <v>0</v>
      </c>
      <c r="U63" s="148"/>
      <c r="V63" s="27" t="s">
        <v>166</v>
      </c>
      <c r="W63" s="52">
        <f>+Bel!C63</f>
        <v>0</v>
      </c>
      <c r="X63" s="53">
        <f>+Bel!D63</f>
        <v>0</v>
      </c>
      <c r="Y63" s="35">
        <f t="shared" si="226"/>
        <v>0</v>
      </c>
      <c r="Z63" s="65">
        <f t="shared" si="99"/>
        <v>0</v>
      </c>
      <c r="AA63" s="34">
        <f>+Ita!C63</f>
        <v>0</v>
      </c>
      <c r="AB63" s="35">
        <f>+Ita!D63</f>
        <v>0</v>
      </c>
      <c r="AC63" s="35">
        <f t="shared" si="100"/>
        <v>0</v>
      </c>
      <c r="AD63" s="65">
        <f t="shared" si="101"/>
        <v>0</v>
      </c>
      <c r="AE63" s="235">
        <f>+Pol!C63</f>
        <v>0</v>
      </c>
      <c r="AF63" s="236">
        <f>+Pol!D63</f>
        <v>0</v>
      </c>
      <c r="AG63" s="35">
        <f t="shared" si="102"/>
        <v>0</v>
      </c>
      <c r="AH63" s="65">
        <f t="shared" si="103"/>
        <v>0</v>
      </c>
      <c r="AI63" s="54">
        <f>+Mex!C63</f>
        <v>0</v>
      </c>
      <c r="AJ63" s="55">
        <f>+Mex!D63</f>
        <v>0</v>
      </c>
      <c r="AK63" s="33">
        <f t="shared" si="1"/>
        <v>0</v>
      </c>
      <c r="AL63" s="44">
        <f t="shared" si="2"/>
        <v>0</v>
      </c>
      <c r="AM63" s="279">
        <f>+SIMS!C63</f>
        <v>0</v>
      </c>
      <c r="AN63" s="284">
        <f>+SIMS!D63</f>
        <v>0</v>
      </c>
      <c r="AO63" s="277">
        <f t="shared" si="3"/>
        <v>0</v>
      </c>
      <c r="AP63" s="272">
        <f t="shared" si="104"/>
        <v>0</v>
      </c>
      <c r="AQ63" s="279">
        <f>+KSC!G63</f>
        <v>0</v>
      </c>
      <c r="AR63" s="284">
        <f>+KSC!H63</f>
        <v>0</v>
      </c>
      <c r="AS63" s="277">
        <f t="shared" si="4"/>
        <v>0</v>
      </c>
      <c r="AT63" s="272">
        <f t="shared" si="105"/>
        <v>0</v>
      </c>
      <c r="AU63" s="279">
        <f>+SIMS!G63</f>
        <v>0</v>
      </c>
      <c r="AV63" s="284">
        <f>+SIMS!H63</f>
        <v>0</v>
      </c>
      <c r="AW63" s="277">
        <f t="shared" si="165"/>
        <v>0</v>
      </c>
      <c r="AX63" s="272">
        <f t="shared" si="106"/>
        <v>0</v>
      </c>
      <c r="AY63" s="34">
        <f>+Bel!G63</f>
        <v>15.6</v>
      </c>
      <c r="AZ63" s="315">
        <f>+Bel!H63</f>
        <v>46.8</v>
      </c>
      <c r="BA63" s="35">
        <f>+Bel!I63</f>
        <v>46.8</v>
      </c>
      <c r="BB63" s="35">
        <f>SUM(AY63:BA63)</f>
        <v>109.19999999999999</v>
      </c>
      <c r="BC63" s="65">
        <f t="shared" si="108"/>
        <v>6.9999999999999991</v>
      </c>
      <c r="BD63" s="34">
        <f>+Ita!G63</f>
        <v>46.8</v>
      </c>
      <c r="BE63" s="315">
        <f>+Ita!H63</f>
        <v>46.8</v>
      </c>
      <c r="BF63" s="35">
        <f>+Ita!I63</f>
        <v>46.8</v>
      </c>
      <c r="BG63" s="35">
        <f>SUM(BD63:BF63)</f>
        <v>140.39999999999998</v>
      </c>
      <c r="BH63" s="65">
        <f t="shared" si="109"/>
        <v>8.9999999999999982</v>
      </c>
      <c r="BI63" s="34">
        <f>+Ita!AX63</f>
        <v>0</v>
      </c>
      <c r="BJ63" s="315">
        <f>+Ita!AY63</f>
        <v>0</v>
      </c>
      <c r="BK63" s="35">
        <f>+Ita!AZ63</f>
        <v>0</v>
      </c>
      <c r="BL63" s="35">
        <f t="shared" si="6"/>
        <v>0</v>
      </c>
      <c r="BM63" s="65">
        <f t="shared" si="110"/>
        <v>0</v>
      </c>
      <c r="BN63" s="34">
        <f>+Pol!G63</f>
        <v>0</v>
      </c>
      <c r="BO63" s="315">
        <f>+Pol!H63</f>
        <v>0</v>
      </c>
      <c r="BP63" s="35">
        <f>+Pol!I63</f>
        <v>0</v>
      </c>
      <c r="BQ63" s="35">
        <f>SUM(BN63:BP63)</f>
        <v>0</v>
      </c>
      <c r="BR63" s="65">
        <f t="shared" si="111"/>
        <v>0</v>
      </c>
      <c r="BS63" s="166">
        <f>+Mex!G63</f>
        <v>0</v>
      </c>
      <c r="BT63" s="321">
        <f>+Mex!H63</f>
        <v>0</v>
      </c>
      <c r="BU63" s="167">
        <f>+Mex!I63</f>
        <v>0</v>
      </c>
      <c r="BV63" s="35">
        <f>SUM(BS63:BU63)</f>
        <v>0</v>
      </c>
      <c r="BW63" s="65">
        <f t="shared" si="113"/>
        <v>0</v>
      </c>
      <c r="BX63" s="34">
        <f>+VIE!C63</f>
        <v>0</v>
      </c>
      <c r="BY63" s="315">
        <f>+VIE!D63</f>
        <v>0</v>
      </c>
      <c r="BZ63" s="35">
        <f t="shared" si="214"/>
        <v>0</v>
      </c>
      <c r="CA63" s="65">
        <f t="shared" si="114"/>
        <v>0</v>
      </c>
      <c r="CB63" s="239">
        <f>+SIMS!AC63</f>
        <v>0</v>
      </c>
      <c r="CC63" s="322">
        <f>+SIMS!AD63</f>
        <v>0</v>
      </c>
      <c r="CD63" s="238">
        <f>+SIMS!AE63</f>
        <v>0</v>
      </c>
      <c r="CE63" s="35">
        <f t="shared" si="9"/>
        <v>0</v>
      </c>
      <c r="CF63" s="65">
        <f t="shared" si="115"/>
        <v>0</v>
      </c>
      <c r="CG63" s="52">
        <f>+Bel!L63</f>
        <v>0</v>
      </c>
      <c r="CH63" s="53">
        <f>+Bel!M63</f>
        <v>0</v>
      </c>
      <c r="CI63" s="35">
        <f t="shared" si="235"/>
        <v>0</v>
      </c>
      <c r="CJ63" s="65">
        <f t="shared" si="209"/>
        <v>0</v>
      </c>
      <c r="CK63" s="34">
        <f>+Ita!L63</f>
        <v>0</v>
      </c>
      <c r="CL63" s="35">
        <f>+Ita!M63</f>
        <v>0</v>
      </c>
      <c r="CM63" s="35">
        <f t="shared" si="234"/>
        <v>0</v>
      </c>
      <c r="CN63" s="65">
        <f t="shared" si="13"/>
        <v>0</v>
      </c>
      <c r="CO63" s="54">
        <f>+Mex!L63</f>
        <v>0</v>
      </c>
      <c r="CP63" s="55">
        <f>+Mex!M63</f>
        <v>0</v>
      </c>
      <c r="CQ63" s="31">
        <f t="shared" si="14"/>
        <v>0</v>
      </c>
      <c r="CR63" s="43">
        <f t="shared" si="15"/>
        <v>0</v>
      </c>
      <c r="CS63" s="52">
        <f>+SIMS!Y63</f>
        <v>0</v>
      </c>
      <c r="CT63" s="53">
        <f>+SIMS!Z63</f>
        <v>0</v>
      </c>
      <c r="CU63" s="35">
        <f t="shared" si="16"/>
        <v>0</v>
      </c>
      <c r="CV63" s="65">
        <f t="shared" si="116"/>
        <v>0</v>
      </c>
      <c r="CW63" s="52">
        <f>+VIE!M63</f>
        <v>0</v>
      </c>
      <c r="CX63" s="53">
        <f>+VIE!N63</f>
        <v>0</v>
      </c>
      <c r="CY63" s="35">
        <f t="shared" si="17"/>
        <v>0</v>
      </c>
      <c r="CZ63" s="65">
        <f t="shared" si="117"/>
        <v>0</v>
      </c>
      <c r="DA63" s="34">
        <f>+Ita!BC63</f>
        <v>0</v>
      </c>
      <c r="DB63" s="35">
        <f t="shared" si="118"/>
        <v>0</v>
      </c>
      <c r="DC63" s="65">
        <f t="shared" si="18"/>
        <v>0</v>
      </c>
      <c r="DD63" s="34">
        <f>+Bel!P63</f>
        <v>0</v>
      </c>
      <c r="DE63" s="35">
        <f t="shared" si="119"/>
        <v>0</v>
      </c>
      <c r="DF63" s="65">
        <f t="shared" si="19"/>
        <v>0</v>
      </c>
      <c r="DG63" s="34">
        <f>+Ita!P63</f>
        <v>124.8</v>
      </c>
      <c r="DH63" s="35">
        <f t="shared" si="120"/>
        <v>124.8</v>
      </c>
      <c r="DI63" s="65">
        <f t="shared" si="20"/>
        <v>8</v>
      </c>
      <c r="DJ63" s="34">
        <f>+Pol!L63</f>
        <v>0</v>
      </c>
      <c r="DK63" s="35">
        <f t="shared" si="121"/>
        <v>0</v>
      </c>
      <c r="DL63" s="65">
        <f t="shared" si="21"/>
        <v>0</v>
      </c>
      <c r="DM63" s="380">
        <f>+Rus!C63</f>
        <v>0</v>
      </c>
      <c r="DN63" s="365">
        <f t="shared" si="215"/>
        <v>0</v>
      </c>
      <c r="DO63" s="366">
        <f t="shared" si="23"/>
        <v>0</v>
      </c>
      <c r="DP63" s="34">
        <f>+Bel!S63</f>
        <v>31.2</v>
      </c>
      <c r="DQ63" s="35">
        <f>+Bel!T63</f>
        <v>31.2</v>
      </c>
      <c r="DR63" s="35">
        <f>+Bel!U63</f>
        <v>0</v>
      </c>
      <c r="DS63" s="35">
        <f>+Bel!V63</f>
        <v>0</v>
      </c>
      <c r="DT63" s="35">
        <f t="shared" si="216"/>
        <v>62.4</v>
      </c>
      <c r="DU63" s="65">
        <f t="shared" si="25"/>
        <v>4</v>
      </c>
      <c r="DV63" s="34">
        <f>+Ita!S63</f>
        <v>0</v>
      </c>
      <c r="DW63" s="35">
        <f>+Ita!T63</f>
        <v>0</v>
      </c>
      <c r="DX63" s="35">
        <f>+Ita!U63</f>
        <v>0</v>
      </c>
      <c r="DY63" s="35">
        <f>+Ita!V63</f>
        <v>0</v>
      </c>
      <c r="DZ63" s="35">
        <f t="shared" si="217"/>
        <v>0</v>
      </c>
      <c r="EA63" s="65">
        <f t="shared" si="27"/>
        <v>0</v>
      </c>
      <c r="EB63" s="34">
        <f>+Pol!O63</f>
        <v>0</v>
      </c>
      <c r="EC63" s="35">
        <f>+Pol!P63</f>
        <v>0</v>
      </c>
      <c r="ED63" s="35">
        <f>+Pol!Q63</f>
        <v>0</v>
      </c>
      <c r="EE63" s="35">
        <f>+Pol!R63</f>
        <v>0</v>
      </c>
      <c r="EF63" s="35">
        <f t="shared" si="218"/>
        <v>0</v>
      </c>
      <c r="EG63" s="65">
        <f t="shared" si="29"/>
        <v>0</v>
      </c>
      <c r="EH63" s="34">
        <f>+Rus!J63</f>
        <v>0</v>
      </c>
      <c r="EI63" s="35">
        <f>+Rus!K63</f>
        <v>0</v>
      </c>
      <c r="EJ63" s="35">
        <f>+Rus!L63</f>
        <v>0</v>
      </c>
      <c r="EK63" s="35">
        <f>+Rus!M63</f>
        <v>0</v>
      </c>
      <c r="EL63" s="35">
        <f t="shared" si="219"/>
        <v>0</v>
      </c>
      <c r="EM63" s="65">
        <f t="shared" si="30"/>
        <v>0</v>
      </c>
      <c r="EN63" s="52">
        <f>+Mex!AE63</f>
        <v>0</v>
      </c>
      <c r="EO63" s="53">
        <f>+Mex!AF63</f>
        <v>0</v>
      </c>
      <c r="EP63" s="33">
        <f>+Mex!AG63</f>
        <v>0</v>
      </c>
      <c r="EQ63" s="33">
        <f>+Mex!AH63</f>
        <v>0</v>
      </c>
      <c r="ER63" s="35">
        <f t="shared" si="123"/>
        <v>0</v>
      </c>
      <c r="ES63" s="65">
        <f t="shared" si="31"/>
        <v>0</v>
      </c>
      <c r="ET63" s="32">
        <f>+VIE!G63</f>
        <v>0</v>
      </c>
      <c r="EU63" s="33">
        <f>+VIE!H63</f>
        <v>0</v>
      </c>
      <c r="EV63" s="33">
        <f>+VIE!I63</f>
        <v>0</v>
      </c>
      <c r="EW63" s="33">
        <f>+VIE!J63</f>
        <v>0</v>
      </c>
      <c r="EX63" s="31">
        <f t="shared" si="220"/>
        <v>0</v>
      </c>
      <c r="EY63" s="43">
        <f t="shared" si="124"/>
        <v>0</v>
      </c>
      <c r="EZ63" s="52">
        <f>+Bel!Y63</f>
        <v>0</v>
      </c>
      <c r="FA63" s="53">
        <f>+Bel!Z63</f>
        <v>0</v>
      </c>
      <c r="FB63" s="35">
        <f t="shared" si="33"/>
        <v>0</v>
      </c>
      <c r="FC63" s="65">
        <f t="shared" si="34"/>
        <v>0</v>
      </c>
      <c r="FD63" s="52">
        <f>+Ita!Y63</f>
        <v>0</v>
      </c>
      <c r="FE63" s="53">
        <f>+Ita!Z63</f>
        <v>0</v>
      </c>
      <c r="FF63" s="35">
        <f t="shared" si="35"/>
        <v>0</v>
      </c>
      <c r="FG63" s="65">
        <f t="shared" si="36"/>
        <v>0</v>
      </c>
      <c r="FH63" s="52">
        <f>+Pol!U63</f>
        <v>0</v>
      </c>
      <c r="FI63" s="53">
        <f>+Pol!V63</f>
        <v>0</v>
      </c>
      <c r="FJ63" s="35">
        <f t="shared" si="37"/>
        <v>0</v>
      </c>
      <c r="FK63" s="65">
        <f t="shared" si="38"/>
        <v>0</v>
      </c>
      <c r="FL63" s="52">
        <f>+Rus!F63</f>
        <v>0</v>
      </c>
      <c r="FM63" s="53">
        <f>+Rus!G63</f>
        <v>0</v>
      </c>
      <c r="FN63" s="35">
        <f t="shared" si="39"/>
        <v>0</v>
      </c>
      <c r="FO63" s="65">
        <f t="shared" si="40"/>
        <v>0</v>
      </c>
      <c r="FP63" s="52">
        <f>+SIMS!O63</f>
        <v>216</v>
      </c>
      <c r="FQ63" s="53">
        <f>+SIMS!P63</f>
        <v>172</v>
      </c>
      <c r="FR63" s="35">
        <f t="shared" si="210"/>
        <v>388</v>
      </c>
      <c r="FS63" s="65">
        <f t="shared" si="125"/>
        <v>8</v>
      </c>
      <c r="FT63" s="34">
        <f>+Bel!AC63</f>
        <v>0</v>
      </c>
      <c r="FU63" s="35">
        <f>+Bel!AD63</f>
        <v>0</v>
      </c>
      <c r="FV63" s="35">
        <f>+Bel!AE63</f>
        <v>0</v>
      </c>
      <c r="FW63" s="35">
        <f>+Bel!AF63</f>
        <v>0</v>
      </c>
      <c r="FX63" s="35">
        <f t="shared" si="221"/>
        <v>0</v>
      </c>
      <c r="FY63" s="65">
        <f t="shared" si="239"/>
        <v>0</v>
      </c>
      <c r="FZ63" s="34">
        <f>+Ita!AC63</f>
        <v>15.6</v>
      </c>
      <c r="GA63" s="35">
        <f>+Ita!AD63</f>
        <v>15.6</v>
      </c>
      <c r="GB63" s="35">
        <f>+Ita!AE63</f>
        <v>15.6</v>
      </c>
      <c r="GC63" s="35">
        <f>+Ita!AF63</f>
        <v>15.6</v>
      </c>
      <c r="GD63" s="35">
        <f t="shared" si="222"/>
        <v>62.4</v>
      </c>
      <c r="GE63" s="65">
        <f t="shared" si="240"/>
        <v>4</v>
      </c>
      <c r="GF63" s="34">
        <f>+Pol!Y63</f>
        <v>0</v>
      </c>
      <c r="GG63" s="35">
        <f>+Pol!Z63</f>
        <v>0</v>
      </c>
      <c r="GH63" s="35">
        <f>+Pol!AA63</f>
        <v>0</v>
      </c>
      <c r="GI63" s="35">
        <f>+Pol!AB63</f>
        <v>0</v>
      </c>
      <c r="GJ63" s="35">
        <f t="shared" si="223"/>
        <v>0</v>
      </c>
      <c r="GK63" s="65">
        <f t="shared" si="241"/>
        <v>0</v>
      </c>
      <c r="GL63" s="34">
        <f>+SIMS!S63</f>
        <v>160</v>
      </c>
      <c r="GM63" s="35">
        <f>+SIMS!T63</f>
        <v>180</v>
      </c>
      <c r="GN63" s="35">
        <f>+SIMS!U63</f>
        <v>160</v>
      </c>
      <c r="GO63" s="35">
        <f>+SIMS!V63</f>
        <v>180</v>
      </c>
      <c r="GP63" s="35">
        <f t="shared" si="224"/>
        <v>680</v>
      </c>
      <c r="GQ63" s="65">
        <f t="shared" si="126"/>
        <v>18</v>
      </c>
      <c r="GR63" s="521">
        <f>+KSC!C63</f>
        <v>192</v>
      </c>
      <c r="GS63" s="517">
        <f>+KSC!D63</f>
        <v>364</v>
      </c>
      <c r="GT63" s="277">
        <f t="shared" si="49"/>
        <v>556</v>
      </c>
      <c r="GU63" s="272">
        <f t="shared" si="127"/>
        <v>11</v>
      </c>
      <c r="GV63" s="34">
        <f>+Bel!AI63</f>
        <v>265.2</v>
      </c>
      <c r="GW63" s="35">
        <f t="shared" si="248"/>
        <v>265.2</v>
      </c>
      <c r="GX63" s="65">
        <f t="shared" si="200"/>
        <v>17</v>
      </c>
      <c r="GY63" s="34">
        <f>+Ita!AI63</f>
        <v>499.2</v>
      </c>
      <c r="GZ63" s="35">
        <f t="shared" ref="GZ63:GZ81" si="250">SUM(GY63:GY63)</f>
        <v>499.2</v>
      </c>
      <c r="HA63" s="65">
        <f t="shared" si="51"/>
        <v>32</v>
      </c>
      <c r="HB63" s="34">
        <f>+Ita!BF63</f>
        <v>0</v>
      </c>
      <c r="HC63" s="35">
        <f t="shared" ref="HC63:HC81" si="251">SUM(HB63:HB63)</f>
        <v>0</v>
      </c>
      <c r="HD63" s="65">
        <f t="shared" si="52"/>
        <v>0</v>
      </c>
      <c r="HE63" s="34">
        <f>+Pol!AE63</f>
        <v>0</v>
      </c>
      <c r="HF63" s="35">
        <f t="shared" si="232"/>
        <v>0</v>
      </c>
      <c r="HG63" s="65">
        <f t="shared" si="53"/>
        <v>0</v>
      </c>
      <c r="HH63" s="32">
        <f>+Mex!P63</f>
        <v>0</v>
      </c>
      <c r="HI63" s="35">
        <f t="shared" si="233"/>
        <v>0</v>
      </c>
      <c r="HJ63" s="44">
        <f t="shared" si="54"/>
        <v>0</v>
      </c>
      <c r="HK63" s="413">
        <f>+SIMS!K63</f>
        <v>0</v>
      </c>
      <c r="HL63" s="412">
        <f>+SIMS!L63</f>
        <v>0</v>
      </c>
      <c r="HM63" s="405">
        <f t="shared" si="166"/>
        <v>0</v>
      </c>
      <c r="HN63" s="406">
        <f t="shared" si="133"/>
        <v>0</v>
      </c>
      <c r="HO63" s="475">
        <f>+Bel!AL63</f>
        <v>0</v>
      </c>
      <c r="HP63" s="476">
        <f>+Bel!AM63</f>
        <v>0</v>
      </c>
      <c r="HQ63" s="476">
        <f t="shared" si="134"/>
        <v>0</v>
      </c>
      <c r="HR63" s="477">
        <f t="shared" si="55"/>
        <v>0</v>
      </c>
      <c r="HS63" s="475">
        <f>+Ita!AL63</f>
        <v>46.8</v>
      </c>
      <c r="HT63" s="476">
        <f>+Ita!AM63</f>
        <v>46.8</v>
      </c>
      <c r="HU63" s="476">
        <f t="shared" si="56"/>
        <v>93.6</v>
      </c>
      <c r="HV63" s="477">
        <f t="shared" si="57"/>
        <v>6</v>
      </c>
      <c r="HW63" s="52">
        <f>+Mex!S63</f>
        <v>0</v>
      </c>
      <c r="HX63" s="53">
        <f>+Mex!T63</f>
        <v>0</v>
      </c>
      <c r="HY63" s="35">
        <f t="shared" si="236"/>
        <v>0</v>
      </c>
      <c r="HZ63" s="65">
        <f t="shared" si="59"/>
        <v>0</v>
      </c>
      <c r="IA63" s="472">
        <f>+'Arg&amp;Braz'!C63</f>
        <v>0</v>
      </c>
      <c r="IB63" s="473">
        <f>+'Arg&amp;Braz'!D63</f>
        <v>0</v>
      </c>
      <c r="IC63" s="473">
        <f t="shared" si="60"/>
        <v>0</v>
      </c>
      <c r="ID63" s="474">
        <f t="shared" si="61"/>
        <v>0</v>
      </c>
      <c r="IE63" s="475">
        <f>+'Arg&amp;Braz'!Y63</f>
        <v>0</v>
      </c>
      <c r="IF63" s="476">
        <f>+'Arg&amp;Braz'!Z63</f>
        <v>0</v>
      </c>
      <c r="IG63" s="476">
        <f t="shared" si="62"/>
        <v>0</v>
      </c>
      <c r="IH63" s="477">
        <f t="shared" si="63"/>
        <v>0</v>
      </c>
      <c r="II63" s="475">
        <f>+Bel!AP63</f>
        <v>0</v>
      </c>
      <c r="IJ63" s="476">
        <f>+Bel!AQ63</f>
        <v>0</v>
      </c>
      <c r="IK63" s="476">
        <f t="shared" si="64"/>
        <v>0</v>
      </c>
      <c r="IL63" s="477">
        <f t="shared" si="65"/>
        <v>0</v>
      </c>
      <c r="IM63" s="475">
        <f>+Ita!AP63</f>
        <v>0</v>
      </c>
      <c r="IN63" s="476">
        <f>+Ita!AQ63</f>
        <v>0</v>
      </c>
      <c r="IO63" s="476">
        <f t="shared" si="66"/>
        <v>0</v>
      </c>
      <c r="IP63" s="477">
        <f t="shared" si="67"/>
        <v>0</v>
      </c>
      <c r="IQ63" s="52">
        <f>+Mex!W63</f>
        <v>0</v>
      </c>
      <c r="IR63" s="53">
        <f>+Mex!X63</f>
        <v>0</v>
      </c>
      <c r="IS63" s="35">
        <f t="shared" si="237"/>
        <v>0</v>
      </c>
      <c r="IT63" s="65">
        <f t="shared" si="69"/>
        <v>0</v>
      </c>
      <c r="IU63" s="472">
        <f>+'Arg&amp;Braz'!G63</f>
        <v>0</v>
      </c>
      <c r="IV63" s="473">
        <f>+'Arg&amp;Braz'!H63</f>
        <v>0</v>
      </c>
      <c r="IW63" s="473">
        <f t="shared" si="70"/>
        <v>0</v>
      </c>
      <c r="IX63" s="474">
        <f t="shared" si="71"/>
        <v>0</v>
      </c>
      <c r="IY63" s="475">
        <f>+'Arg&amp;Braz'!AC63</f>
        <v>0</v>
      </c>
      <c r="IZ63" s="476">
        <f>+'Arg&amp;Braz'!AD63</f>
        <v>0</v>
      </c>
      <c r="JA63" s="476">
        <f t="shared" si="72"/>
        <v>0</v>
      </c>
      <c r="JB63" s="477">
        <f t="shared" si="163"/>
        <v>0</v>
      </c>
      <c r="JC63" s="475">
        <f>+Bel!AT63</f>
        <v>0</v>
      </c>
      <c r="JD63" s="476">
        <f>+Bel!AU63</f>
        <v>0</v>
      </c>
      <c r="JE63" s="476">
        <f t="shared" si="73"/>
        <v>0</v>
      </c>
      <c r="JF63" s="477">
        <f t="shared" si="74"/>
        <v>0</v>
      </c>
      <c r="JG63" s="475">
        <f>+Ita!AT63</f>
        <v>0</v>
      </c>
      <c r="JH63" s="476">
        <f>+Ita!AU63</f>
        <v>0</v>
      </c>
      <c r="JI63" s="476">
        <f t="shared" si="75"/>
        <v>0</v>
      </c>
      <c r="JJ63" s="477">
        <f t="shared" si="76"/>
        <v>0</v>
      </c>
      <c r="JK63" s="34">
        <f>+Mex!AA63</f>
        <v>0</v>
      </c>
      <c r="JL63" s="35">
        <f>+Mex!AB63</f>
        <v>0</v>
      </c>
      <c r="JM63" s="35">
        <f t="shared" si="238"/>
        <v>0</v>
      </c>
      <c r="JN63" s="65">
        <f t="shared" si="78"/>
        <v>0</v>
      </c>
      <c r="JO63" s="472">
        <f>+'Arg&amp;Braz'!K63</f>
        <v>0</v>
      </c>
      <c r="JP63" s="473">
        <f>+'Arg&amp;Braz'!L63</f>
        <v>0</v>
      </c>
      <c r="JQ63" s="473">
        <f t="shared" si="79"/>
        <v>0</v>
      </c>
      <c r="JR63" s="474">
        <f t="shared" si="80"/>
        <v>0</v>
      </c>
      <c r="JS63" s="475">
        <f>+'Arg&amp;Braz'!AG63</f>
        <v>0</v>
      </c>
      <c r="JT63" s="476">
        <f>+'Arg&amp;Braz'!AH63</f>
        <v>0</v>
      </c>
      <c r="JU63" s="476">
        <f t="shared" si="81"/>
        <v>0</v>
      </c>
      <c r="JV63" s="477">
        <f t="shared" si="164"/>
        <v>0</v>
      </c>
      <c r="JW63" s="516">
        <f>+KSC!K63</f>
        <v>468</v>
      </c>
      <c r="JX63" s="518">
        <f>+KSC!L63</f>
        <v>450</v>
      </c>
      <c r="JY63" s="277">
        <f t="shared" si="82"/>
        <v>918</v>
      </c>
      <c r="JZ63" s="272">
        <f t="shared" si="135"/>
        <v>33</v>
      </c>
      <c r="KA63" s="34">
        <f>+Rus!P63</f>
        <v>0</v>
      </c>
      <c r="KB63" s="315">
        <f>+Rus!Q63</f>
        <v>0</v>
      </c>
      <c r="KC63" s="35">
        <f>+Rus!R63</f>
        <v>0</v>
      </c>
      <c r="KD63" s="35">
        <f>SUM(KA63:KC63)</f>
        <v>0</v>
      </c>
      <c r="KE63" s="65">
        <f t="shared" si="84"/>
        <v>0</v>
      </c>
      <c r="KF63" s="34">
        <f>+Bel!AX63</f>
        <v>0</v>
      </c>
      <c r="KG63" s="35">
        <f t="shared" si="242"/>
        <v>0</v>
      </c>
      <c r="KH63" s="65">
        <f t="shared" si="201"/>
        <v>0</v>
      </c>
      <c r="KI63" s="34">
        <f>+Ita!BI63</f>
        <v>0</v>
      </c>
      <c r="KJ63" s="35">
        <f t="shared" si="243"/>
        <v>0</v>
      </c>
      <c r="KK63" s="65">
        <f t="shared" si="202"/>
        <v>0</v>
      </c>
      <c r="KL63" s="34">
        <f>+Pol!AH63</f>
        <v>0</v>
      </c>
      <c r="KM63" s="35">
        <f t="shared" si="244"/>
        <v>0</v>
      </c>
      <c r="KN63" s="65">
        <f t="shared" si="203"/>
        <v>0</v>
      </c>
      <c r="KO63" s="34">
        <f>+Mex!AK63</f>
        <v>0</v>
      </c>
      <c r="KP63" s="35">
        <f t="shared" si="245"/>
        <v>0</v>
      </c>
      <c r="KQ63" s="65">
        <f t="shared" si="204"/>
        <v>0</v>
      </c>
      <c r="KR63" s="34">
        <f>+'Arg&amp;Braz'!AK63</f>
        <v>0</v>
      </c>
      <c r="KS63" s="35">
        <f t="shared" si="246"/>
        <v>0</v>
      </c>
      <c r="KT63" s="65">
        <f t="shared" si="205"/>
        <v>0</v>
      </c>
      <c r="KU63" s="34">
        <f>+Ita!BL63</f>
        <v>0</v>
      </c>
      <c r="KV63" s="315">
        <f>+Ita!BM63</f>
        <v>0</v>
      </c>
      <c r="KW63" s="35">
        <f>+Ita!BN63</f>
        <v>0</v>
      </c>
      <c r="KX63" s="35">
        <f t="shared" si="191"/>
        <v>0</v>
      </c>
      <c r="KY63" s="65">
        <f t="shared" si="142"/>
        <v>0</v>
      </c>
      <c r="KZ63" s="34">
        <f>+Mex!AN63</f>
        <v>0</v>
      </c>
      <c r="LA63" s="315">
        <f>+Mex!AO63</f>
        <v>0</v>
      </c>
      <c r="LB63" s="35">
        <f>+Mex!AP63</f>
        <v>0</v>
      </c>
      <c r="LC63" s="35">
        <f t="shared" si="192"/>
        <v>0</v>
      </c>
      <c r="LD63" s="65">
        <f t="shared" si="144"/>
        <v>0</v>
      </c>
      <c r="LE63" s="34">
        <f>+'Arg&amp;Braz'!O63</f>
        <v>0</v>
      </c>
      <c r="LF63" s="315">
        <f>+'Arg&amp;Braz'!P63</f>
        <v>0</v>
      </c>
      <c r="LG63" s="35">
        <f>+'Arg&amp;Braz'!Q63</f>
        <v>0</v>
      </c>
      <c r="LH63" s="35">
        <f t="shared" si="193"/>
        <v>0</v>
      </c>
      <c r="LI63" s="65">
        <f t="shared" si="146"/>
        <v>0</v>
      </c>
      <c r="LJ63" s="34">
        <f>+'Arg&amp;Braz'!AN63</f>
        <v>0</v>
      </c>
      <c r="LK63" s="315">
        <f>+'Arg&amp;Braz'!AO63</f>
        <v>0</v>
      </c>
      <c r="LL63" s="35">
        <f>+'Arg&amp;Braz'!AP63</f>
        <v>0</v>
      </c>
      <c r="LM63" s="35">
        <f t="shared" si="147"/>
        <v>0</v>
      </c>
      <c r="LN63" s="65">
        <f t="shared" si="148"/>
        <v>0</v>
      </c>
      <c r="LO63" s="34">
        <f>+Bel!BA63</f>
        <v>0</v>
      </c>
      <c r="LP63" s="315">
        <f>+Bel!BB63</f>
        <v>0</v>
      </c>
      <c r="LQ63" s="35">
        <f>+Bel!BC63</f>
        <v>0</v>
      </c>
      <c r="LR63" s="35">
        <f t="shared" si="149"/>
        <v>0</v>
      </c>
      <c r="LS63" s="65">
        <f t="shared" si="190"/>
        <v>0</v>
      </c>
      <c r="LT63" s="34">
        <f>+Ita!BQ63</f>
        <v>0</v>
      </c>
      <c r="LU63" s="315">
        <f>+Ita!BR63</f>
        <v>0</v>
      </c>
      <c r="LV63" s="35">
        <f>+Ita!BS63</f>
        <v>0</v>
      </c>
      <c r="LW63" s="35">
        <f t="shared" si="194"/>
        <v>0</v>
      </c>
      <c r="LX63" s="65">
        <f t="shared" si="152"/>
        <v>0</v>
      </c>
      <c r="LY63" s="34">
        <f>+Ita!BV63</f>
        <v>0</v>
      </c>
      <c r="LZ63" s="315">
        <f>+Ita!BW63</f>
        <v>0</v>
      </c>
      <c r="MA63" s="35">
        <f>+Ita!BX63</f>
        <v>0</v>
      </c>
      <c r="MB63" s="35">
        <f t="shared" si="195"/>
        <v>0</v>
      </c>
      <c r="MC63" s="65">
        <f t="shared" si="154"/>
        <v>0</v>
      </c>
      <c r="MD63" s="34">
        <f>+Pol!AK63</f>
        <v>0</v>
      </c>
      <c r="ME63" s="315">
        <f>+Pol!AL63</f>
        <v>0</v>
      </c>
      <c r="MF63" s="35">
        <f>+Pol!AM63</f>
        <v>0</v>
      </c>
      <c r="MG63" s="35">
        <f t="shared" si="196"/>
        <v>0</v>
      </c>
      <c r="MH63" s="65">
        <f t="shared" si="156"/>
        <v>0</v>
      </c>
      <c r="MI63" s="34">
        <f>+Rus!U63</f>
        <v>0</v>
      </c>
      <c r="MJ63" s="315">
        <f>+Rus!V63</f>
        <v>0</v>
      </c>
      <c r="MK63" s="35">
        <f>+Rus!W63</f>
        <v>0</v>
      </c>
      <c r="ML63" s="35">
        <f>SUM(MI63:MK63)</f>
        <v>0</v>
      </c>
      <c r="MM63" s="65">
        <f t="shared" si="249"/>
        <v>0</v>
      </c>
      <c r="MN63" s="34">
        <f>+Mex!AS63</f>
        <v>0</v>
      </c>
      <c r="MO63" s="315">
        <f>+Mex!AT63</f>
        <v>0</v>
      </c>
      <c r="MP63" s="35">
        <f>+Mex!AU63</f>
        <v>0</v>
      </c>
      <c r="MQ63" s="35">
        <f t="shared" si="197"/>
        <v>0</v>
      </c>
      <c r="MR63" s="65">
        <f t="shared" si="158"/>
        <v>0</v>
      </c>
      <c r="MS63" s="34">
        <f>+'Arg&amp;Braz'!T63</f>
        <v>0</v>
      </c>
      <c r="MT63" s="315">
        <f>+'Arg&amp;Braz'!U63</f>
        <v>0</v>
      </c>
      <c r="MU63" s="35">
        <f>+'Arg&amp;Braz'!V63</f>
        <v>0</v>
      </c>
      <c r="MV63" s="35">
        <f t="shared" si="159"/>
        <v>0</v>
      </c>
      <c r="MW63" s="65">
        <f t="shared" si="160"/>
        <v>0</v>
      </c>
      <c r="MX63" s="34">
        <f>Bel!BF63</f>
        <v>0</v>
      </c>
      <c r="MY63" s="35">
        <f t="shared" si="161"/>
        <v>0</v>
      </c>
      <c r="MZ63" s="65">
        <f t="shared" si="92"/>
        <v>0</v>
      </c>
      <c r="NA63" s="34">
        <f>Ita!CA63</f>
        <v>0</v>
      </c>
      <c r="NB63" s="35">
        <f t="shared" si="247"/>
        <v>0</v>
      </c>
      <c r="NC63" s="65">
        <f t="shared" si="206"/>
        <v>0</v>
      </c>
    </row>
    <row r="64" spans="1:367" s="28" customFormat="1" ht="21" customHeight="1">
      <c r="A64" s="27" t="s">
        <v>167</v>
      </c>
      <c r="B64" s="67"/>
      <c r="C64" s="68">
        <f t="shared" si="94"/>
        <v>0</v>
      </c>
      <c r="D64" s="68"/>
      <c r="E64" s="68"/>
      <c r="F64" s="68"/>
      <c r="G64" s="69">
        <f t="shared" si="225"/>
        <v>0</v>
      </c>
      <c r="H64" s="70">
        <f>+Bel!A64</f>
        <v>24</v>
      </c>
      <c r="I64" s="71">
        <f>+Ita!A64</f>
        <v>0</v>
      </c>
      <c r="J64" s="71">
        <f>+Pol!A64</f>
        <v>30</v>
      </c>
      <c r="K64" s="71">
        <f>+Rus!A64</f>
        <v>28</v>
      </c>
      <c r="L64" s="71">
        <f>+'Arg&amp;Braz'!A64</f>
        <v>0</v>
      </c>
      <c r="M64" s="71">
        <f>+Mex!A64</f>
        <v>28</v>
      </c>
      <c r="N64" s="71">
        <f>+VIE!A64</f>
        <v>0</v>
      </c>
      <c r="O64" s="71">
        <f>+SIMS!A64</f>
        <v>24</v>
      </c>
      <c r="P64" s="71"/>
      <c r="Q64" s="72">
        <f>+KSC!A64</f>
        <v>0</v>
      </c>
      <c r="R64" s="146">
        <f t="shared" si="96"/>
        <v>1107.5999999999999</v>
      </c>
      <c r="S64" s="147">
        <f t="shared" si="97"/>
        <v>608.4</v>
      </c>
      <c r="T64" s="148">
        <f t="shared" si="213"/>
        <v>0</v>
      </c>
      <c r="U64" s="148"/>
      <c r="V64" s="27" t="s">
        <v>167</v>
      </c>
      <c r="W64" s="52">
        <f>+Bel!C64</f>
        <v>0</v>
      </c>
      <c r="X64" s="53">
        <f>+Bel!D64</f>
        <v>0</v>
      </c>
      <c r="Y64" s="35">
        <f t="shared" si="226"/>
        <v>0</v>
      </c>
      <c r="Z64" s="65">
        <f t="shared" si="99"/>
        <v>0</v>
      </c>
      <c r="AA64" s="34">
        <f>+Ita!C64</f>
        <v>0</v>
      </c>
      <c r="AB64" s="35">
        <f>+Ita!D64</f>
        <v>0</v>
      </c>
      <c r="AC64" s="35">
        <f t="shared" si="100"/>
        <v>0</v>
      </c>
      <c r="AD64" s="65">
        <f t="shared" si="101"/>
        <v>0</v>
      </c>
      <c r="AE64" s="235">
        <f>+Pol!C64</f>
        <v>0</v>
      </c>
      <c r="AF64" s="236">
        <f>+Pol!D64</f>
        <v>0</v>
      </c>
      <c r="AG64" s="35">
        <f t="shared" si="102"/>
        <v>0</v>
      </c>
      <c r="AH64" s="65">
        <f t="shared" si="103"/>
        <v>0</v>
      </c>
      <c r="AI64" s="54">
        <f>+Mex!C64</f>
        <v>0</v>
      </c>
      <c r="AJ64" s="55">
        <f>+Mex!D64</f>
        <v>0</v>
      </c>
      <c r="AK64" s="33">
        <f t="shared" si="1"/>
        <v>0</v>
      </c>
      <c r="AL64" s="44">
        <f t="shared" si="2"/>
        <v>0</v>
      </c>
      <c r="AM64" s="279">
        <f>+SIMS!C64</f>
        <v>0</v>
      </c>
      <c r="AN64" s="284">
        <f>+SIMS!D64</f>
        <v>0</v>
      </c>
      <c r="AO64" s="277">
        <f t="shared" si="3"/>
        <v>0</v>
      </c>
      <c r="AP64" s="272">
        <f t="shared" si="104"/>
        <v>0</v>
      </c>
      <c r="AQ64" s="279">
        <f>+KSC!G64</f>
        <v>0</v>
      </c>
      <c r="AR64" s="284">
        <f>+KSC!H64</f>
        <v>0</v>
      </c>
      <c r="AS64" s="277">
        <f t="shared" si="4"/>
        <v>0</v>
      </c>
      <c r="AT64" s="272">
        <f t="shared" si="105"/>
        <v>0</v>
      </c>
      <c r="AU64" s="279">
        <f>+SIMS!G64</f>
        <v>0</v>
      </c>
      <c r="AV64" s="284">
        <f>+SIMS!H64</f>
        <v>0</v>
      </c>
      <c r="AW64" s="277">
        <f t="shared" si="165"/>
        <v>0</v>
      </c>
      <c r="AX64" s="272">
        <f t="shared" si="106"/>
        <v>0</v>
      </c>
      <c r="AY64" s="52">
        <f>+Bel!G64</f>
        <v>93.6</v>
      </c>
      <c r="AZ64" s="390">
        <f>+Bel!H64</f>
        <v>46.8</v>
      </c>
      <c r="BA64" s="53">
        <f>+Bel!I64</f>
        <v>46.8</v>
      </c>
      <c r="BB64" s="35">
        <f t="shared" ref="BB64:BB81" si="252">SUM(AY64:BA64)</f>
        <v>187.2</v>
      </c>
      <c r="BC64" s="65">
        <f t="shared" si="108"/>
        <v>12</v>
      </c>
      <c r="BD64" s="34">
        <f>+Ita!G64</f>
        <v>0</v>
      </c>
      <c r="BE64" s="315">
        <f>+Ita!H64</f>
        <v>0</v>
      </c>
      <c r="BF64" s="35">
        <f>+Ita!I64</f>
        <v>0</v>
      </c>
      <c r="BG64" s="35">
        <f t="shared" ref="BG64:BG81" si="253">SUM(BD64:BF64)</f>
        <v>0</v>
      </c>
      <c r="BH64" s="65">
        <f t="shared" si="109"/>
        <v>0</v>
      </c>
      <c r="BI64" s="52">
        <f>+Ita!AX64</f>
        <v>0</v>
      </c>
      <c r="BJ64" s="390">
        <f>+Ita!AY64</f>
        <v>0</v>
      </c>
      <c r="BK64" s="53">
        <f>+Ita!AZ64</f>
        <v>0</v>
      </c>
      <c r="BL64" s="35">
        <f t="shared" si="6"/>
        <v>0</v>
      </c>
      <c r="BM64" s="65">
        <f t="shared" si="110"/>
        <v>0</v>
      </c>
      <c r="BN64" s="34">
        <f>+Pol!G64</f>
        <v>0</v>
      </c>
      <c r="BO64" s="315">
        <f>+Pol!H64</f>
        <v>0</v>
      </c>
      <c r="BP64" s="35">
        <f>+Pol!I64</f>
        <v>0</v>
      </c>
      <c r="BQ64" s="35">
        <f t="shared" ref="BQ64:BQ81" si="254">SUM(BN64:BP64)</f>
        <v>0</v>
      </c>
      <c r="BR64" s="65">
        <f t="shared" si="111"/>
        <v>0</v>
      </c>
      <c r="BS64" s="166">
        <f>+Mex!G64</f>
        <v>0</v>
      </c>
      <c r="BT64" s="321">
        <f>+Mex!H64</f>
        <v>0</v>
      </c>
      <c r="BU64" s="167">
        <f>+Mex!I64</f>
        <v>0</v>
      </c>
      <c r="BV64" s="35">
        <f t="shared" ref="BV64:BV81" si="255">SUM(BS64:BU64)</f>
        <v>0</v>
      </c>
      <c r="BW64" s="65">
        <f t="shared" si="113"/>
        <v>0</v>
      </c>
      <c r="BX64" s="54">
        <f>+VIE!C64</f>
        <v>0</v>
      </c>
      <c r="BY64" s="316">
        <f>+VIE!D64</f>
        <v>0</v>
      </c>
      <c r="BZ64" s="35">
        <f t="shared" si="214"/>
        <v>0</v>
      </c>
      <c r="CA64" s="65">
        <f t="shared" si="114"/>
        <v>0</v>
      </c>
      <c r="CB64" s="235">
        <f>+SIMS!AC64</f>
        <v>0</v>
      </c>
      <c r="CC64" s="507">
        <f>+SIMS!AD64</f>
        <v>0</v>
      </c>
      <c r="CD64" s="236">
        <f>+SIMS!AE64</f>
        <v>0</v>
      </c>
      <c r="CE64" s="35">
        <f t="shared" si="9"/>
        <v>0</v>
      </c>
      <c r="CF64" s="65">
        <f t="shared" si="115"/>
        <v>0</v>
      </c>
      <c r="CG64" s="52">
        <f>+Bel!L64</f>
        <v>0</v>
      </c>
      <c r="CH64" s="53">
        <f>+Bel!M64</f>
        <v>0</v>
      </c>
      <c r="CI64" s="35">
        <f t="shared" si="235"/>
        <v>0</v>
      </c>
      <c r="CJ64" s="65">
        <f t="shared" si="209"/>
        <v>0</v>
      </c>
      <c r="CK64" s="34">
        <f>+Ita!L64</f>
        <v>0</v>
      </c>
      <c r="CL64" s="35">
        <f>+Ita!M64</f>
        <v>0</v>
      </c>
      <c r="CM64" s="35">
        <f t="shared" si="234"/>
        <v>0</v>
      </c>
      <c r="CN64" s="65">
        <f t="shared" si="13"/>
        <v>0</v>
      </c>
      <c r="CO64" s="54">
        <f>+Mex!L64</f>
        <v>0</v>
      </c>
      <c r="CP64" s="55">
        <f>+Mex!M64</f>
        <v>0</v>
      </c>
      <c r="CQ64" s="33">
        <f t="shared" si="14"/>
        <v>0</v>
      </c>
      <c r="CR64" s="44">
        <f t="shared" si="15"/>
        <v>0</v>
      </c>
      <c r="CS64" s="52">
        <f>+SIMS!Y64</f>
        <v>0</v>
      </c>
      <c r="CT64" s="53">
        <f>+SIMS!Z64</f>
        <v>0</v>
      </c>
      <c r="CU64" s="35">
        <f t="shared" si="16"/>
        <v>0</v>
      </c>
      <c r="CV64" s="65">
        <f t="shared" si="116"/>
        <v>0</v>
      </c>
      <c r="CW64" s="52">
        <f>+VIE!M64</f>
        <v>0</v>
      </c>
      <c r="CX64" s="53">
        <f>+VIE!N64</f>
        <v>0</v>
      </c>
      <c r="CY64" s="35">
        <f t="shared" si="17"/>
        <v>0</v>
      </c>
      <c r="CZ64" s="65">
        <f t="shared" si="117"/>
        <v>0</v>
      </c>
      <c r="DA64" s="34">
        <f>+Ita!BC64</f>
        <v>0</v>
      </c>
      <c r="DB64" s="35">
        <f t="shared" si="118"/>
        <v>0</v>
      </c>
      <c r="DC64" s="65">
        <f t="shared" si="18"/>
        <v>0</v>
      </c>
      <c r="DD64" s="34">
        <f>+Bel!P64</f>
        <v>0</v>
      </c>
      <c r="DE64" s="35">
        <f t="shared" si="119"/>
        <v>0</v>
      </c>
      <c r="DF64" s="65">
        <f t="shared" si="19"/>
        <v>0</v>
      </c>
      <c r="DG64" s="34">
        <f>+Ita!P64</f>
        <v>0</v>
      </c>
      <c r="DH64" s="35">
        <f t="shared" si="120"/>
        <v>0</v>
      </c>
      <c r="DI64" s="65">
        <f t="shared" si="20"/>
        <v>0</v>
      </c>
      <c r="DJ64" s="34">
        <f>+Pol!L64</f>
        <v>46.8</v>
      </c>
      <c r="DK64" s="35">
        <f t="shared" si="121"/>
        <v>46.8</v>
      </c>
      <c r="DL64" s="65">
        <f t="shared" si="21"/>
        <v>3</v>
      </c>
      <c r="DM64" s="519">
        <f>+Rus!C64</f>
        <v>187.2</v>
      </c>
      <c r="DN64" s="365">
        <f t="shared" si="215"/>
        <v>187.2</v>
      </c>
      <c r="DO64" s="366">
        <f>DN64/7.8/2</f>
        <v>12</v>
      </c>
      <c r="DP64" s="34">
        <f>+Bel!S64</f>
        <v>0</v>
      </c>
      <c r="DQ64" s="35">
        <f>+Bel!T64</f>
        <v>0</v>
      </c>
      <c r="DR64" s="35">
        <f>+Bel!U64</f>
        <v>0</v>
      </c>
      <c r="DS64" s="35">
        <f>+Bel!V64</f>
        <v>0</v>
      </c>
      <c r="DT64" s="35">
        <f t="shared" si="216"/>
        <v>0</v>
      </c>
      <c r="DU64" s="65">
        <f t="shared" si="25"/>
        <v>0</v>
      </c>
      <c r="DV64" s="34">
        <f>+Ita!S64</f>
        <v>0</v>
      </c>
      <c r="DW64" s="35">
        <f>+Ita!T64</f>
        <v>0</v>
      </c>
      <c r="DX64" s="35">
        <f>+Ita!U64</f>
        <v>0</v>
      </c>
      <c r="DY64" s="35">
        <f>+Ita!V64</f>
        <v>0</v>
      </c>
      <c r="DZ64" s="35">
        <f t="shared" si="217"/>
        <v>0</v>
      </c>
      <c r="EA64" s="65">
        <f t="shared" si="27"/>
        <v>0</v>
      </c>
      <c r="EB64" s="34">
        <f>+Pol!O64</f>
        <v>0</v>
      </c>
      <c r="EC64" s="35">
        <f>+Pol!P64</f>
        <v>0</v>
      </c>
      <c r="ED64" s="35">
        <f>+Pol!Q64</f>
        <v>0</v>
      </c>
      <c r="EE64" s="35">
        <f>+Pol!R64</f>
        <v>0</v>
      </c>
      <c r="EF64" s="35">
        <f t="shared" si="218"/>
        <v>0</v>
      </c>
      <c r="EG64" s="65">
        <f t="shared" si="29"/>
        <v>0</v>
      </c>
      <c r="EH64" s="388">
        <f>+Rus!J64</f>
        <v>124.8</v>
      </c>
      <c r="EI64" s="389">
        <f>+Rus!K64</f>
        <v>124.8</v>
      </c>
      <c r="EJ64" s="35">
        <f>+Rus!L64</f>
        <v>0</v>
      </c>
      <c r="EK64" s="35">
        <f>+Rus!M64</f>
        <v>0</v>
      </c>
      <c r="EL64" s="35">
        <f t="shared" si="219"/>
        <v>249.6</v>
      </c>
      <c r="EM64" s="65">
        <f t="shared" si="30"/>
        <v>16</v>
      </c>
      <c r="EN64" s="52">
        <f>+Mex!AE64</f>
        <v>0</v>
      </c>
      <c r="EO64" s="53">
        <f>+Mex!AF64</f>
        <v>0</v>
      </c>
      <c r="EP64" s="33">
        <f>+Mex!AG64</f>
        <v>0</v>
      </c>
      <c r="EQ64" s="33">
        <f>+Mex!AH64</f>
        <v>0</v>
      </c>
      <c r="ER64" s="35">
        <f t="shared" si="123"/>
        <v>0</v>
      </c>
      <c r="ES64" s="65">
        <f t="shared" si="31"/>
        <v>0</v>
      </c>
      <c r="ET64" s="32">
        <f>+VIE!G64</f>
        <v>0</v>
      </c>
      <c r="EU64" s="33">
        <f>+VIE!H64</f>
        <v>0</v>
      </c>
      <c r="EV64" s="33">
        <f>+VIE!I64</f>
        <v>0</v>
      </c>
      <c r="EW64" s="33">
        <f>+VIE!J64</f>
        <v>0</v>
      </c>
      <c r="EX64" s="31">
        <f t="shared" si="220"/>
        <v>0</v>
      </c>
      <c r="EY64" s="43">
        <f t="shared" si="124"/>
        <v>0</v>
      </c>
      <c r="EZ64" s="52">
        <f>+Bel!Y64</f>
        <v>0</v>
      </c>
      <c r="FA64" s="53">
        <f>+Bel!Z64</f>
        <v>0</v>
      </c>
      <c r="FB64" s="35">
        <f t="shared" si="33"/>
        <v>0</v>
      </c>
      <c r="FC64" s="65">
        <f t="shared" si="34"/>
        <v>0</v>
      </c>
      <c r="FD64" s="52">
        <f>+Ita!Y64</f>
        <v>0</v>
      </c>
      <c r="FE64" s="53">
        <f>+Ita!Z64</f>
        <v>0</v>
      </c>
      <c r="FF64" s="35">
        <f t="shared" si="35"/>
        <v>0</v>
      </c>
      <c r="FG64" s="65">
        <f t="shared" si="36"/>
        <v>0</v>
      </c>
      <c r="FH64" s="52">
        <f>+Pol!U64</f>
        <v>0</v>
      </c>
      <c r="FI64" s="53">
        <f>+Pol!V64</f>
        <v>0</v>
      </c>
      <c r="FJ64" s="35">
        <f t="shared" si="37"/>
        <v>0</v>
      </c>
      <c r="FK64" s="65">
        <f t="shared" si="38"/>
        <v>0</v>
      </c>
      <c r="FL64" s="52">
        <f>+Rus!F64</f>
        <v>0</v>
      </c>
      <c r="FM64" s="53">
        <f>+Rus!G64</f>
        <v>0</v>
      </c>
      <c r="FN64" s="35">
        <f t="shared" si="39"/>
        <v>0</v>
      </c>
      <c r="FO64" s="65">
        <f t="shared" si="40"/>
        <v>0</v>
      </c>
      <c r="FP64" s="52">
        <f>+SIMS!O64</f>
        <v>108</v>
      </c>
      <c r="FQ64" s="53">
        <f>+SIMS!P64</f>
        <v>86</v>
      </c>
      <c r="FR64" s="35">
        <f t="shared" si="210"/>
        <v>194</v>
      </c>
      <c r="FS64" s="65">
        <f t="shared" si="125"/>
        <v>4</v>
      </c>
      <c r="FT64" s="34">
        <f>+Bel!AC64</f>
        <v>46.8</v>
      </c>
      <c r="FU64" s="35">
        <f>+Bel!AD64</f>
        <v>46.8</v>
      </c>
      <c r="FV64" s="35">
        <f>+Bel!AE64</f>
        <v>46.8</v>
      </c>
      <c r="FW64" s="35">
        <f>+Bel!AF64</f>
        <v>46.8</v>
      </c>
      <c r="FX64" s="35">
        <f t="shared" si="221"/>
        <v>187.2</v>
      </c>
      <c r="FY64" s="65">
        <f t="shared" si="239"/>
        <v>12</v>
      </c>
      <c r="FZ64" s="34">
        <f>+Ita!AC64</f>
        <v>0</v>
      </c>
      <c r="GA64" s="35">
        <f>+Ita!AD64</f>
        <v>0</v>
      </c>
      <c r="GB64" s="35">
        <f>+Ita!AE64</f>
        <v>0</v>
      </c>
      <c r="GC64" s="35">
        <f>+Ita!AF64</f>
        <v>0</v>
      </c>
      <c r="GD64" s="35">
        <f t="shared" si="222"/>
        <v>0</v>
      </c>
      <c r="GE64" s="65">
        <f t="shared" si="240"/>
        <v>0</v>
      </c>
      <c r="GF64" s="34">
        <f>+Pol!Y64</f>
        <v>0</v>
      </c>
      <c r="GG64" s="35">
        <f>+Pol!Z64</f>
        <v>0</v>
      </c>
      <c r="GH64" s="35">
        <f>+Pol!AA64</f>
        <v>0</v>
      </c>
      <c r="GI64" s="35">
        <f>+Pol!AB64</f>
        <v>0</v>
      </c>
      <c r="GJ64" s="35">
        <f t="shared" si="223"/>
        <v>0</v>
      </c>
      <c r="GK64" s="65">
        <f t="shared" si="241"/>
        <v>0</v>
      </c>
      <c r="GL64" s="34">
        <f>+SIMS!S64</f>
        <v>200</v>
      </c>
      <c r="GM64" s="35">
        <f>+SIMS!T64</f>
        <v>180</v>
      </c>
      <c r="GN64" s="35">
        <f>+SIMS!U64</f>
        <v>200</v>
      </c>
      <c r="GO64" s="35">
        <f>+SIMS!V64</f>
        <v>180</v>
      </c>
      <c r="GP64" s="35">
        <f t="shared" si="224"/>
        <v>760</v>
      </c>
      <c r="GQ64" s="65">
        <f t="shared" si="126"/>
        <v>20</v>
      </c>
      <c r="GR64" s="279">
        <f>+KSC!C64</f>
        <v>0</v>
      </c>
      <c r="GS64" s="277">
        <f>+KSC!D64</f>
        <v>0</v>
      </c>
      <c r="GT64" s="277">
        <f t="shared" si="49"/>
        <v>0</v>
      </c>
      <c r="GU64" s="272">
        <f t="shared" si="127"/>
        <v>0</v>
      </c>
      <c r="GV64" s="34">
        <f>+Bel!AI64</f>
        <v>0</v>
      </c>
      <c r="GW64" s="35">
        <f t="shared" si="248"/>
        <v>0</v>
      </c>
      <c r="GX64" s="65">
        <f t="shared" si="200"/>
        <v>0</v>
      </c>
      <c r="GY64" s="34">
        <f>+Ita!AI64</f>
        <v>0</v>
      </c>
      <c r="GZ64" s="35">
        <f t="shared" si="250"/>
        <v>0</v>
      </c>
      <c r="HA64" s="65">
        <f t="shared" si="51"/>
        <v>0</v>
      </c>
      <c r="HB64" s="34">
        <f>+Ita!BF64</f>
        <v>0</v>
      </c>
      <c r="HC64" s="35">
        <f t="shared" si="251"/>
        <v>0</v>
      </c>
      <c r="HD64" s="65">
        <f t="shared" si="52"/>
        <v>0</v>
      </c>
      <c r="HE64" s="34">
        <f>+Pol!AE64</f>
        <v>421.2</v>
      </c>
      <c r="HF64" s="35">
        <f t="shared" si="232"/>
        <v>421.2</v>
      </c>
      <c r="HG64" s="65">
        <f t="shared" si="53"/>
        <v>27</v>
      </c>
      <c r="HH64" s="32">
        <f>+Mex!P64</f>
        <v>0</v>
      </c>
      <c r="HI64" s="35">
        <f t="shared" si="233"/>
        <v>0</v>
      </c>
      <c r="HJ64" s="65">
        <f t="shared" si="54"/>
        <v>0</v>
      </c>
      <c r="HK64" s="411">
        <f>+SIMS!K64</f>
        <v>0</v>
      </c>
      <c r="HL64" s="412">
        <f>+SIMS!L64</f>
        <v>0</v>
      </c>
      <c r="HM64" s="409">
        <f t="shared" si="166"/>
        <v>0</v>
      </c>
      <c r="HN64" s="406">
        <f t="shared" si="133"/>
        <v>0</v>
      </c>
      <c r="HO64" s="475">
        <f>+Bel!AL64</f>
        <v>0</v>
      </c>
      <c r="HP64" s="476">
        <f>+Bel!AM64</f>
        <v>0</v>
      </c>
      <c r="HQ64" s="476">
        <f t="shared" si="134"/>
        <v>0</v>
      </c>
      <c r="HR64" s="477">
        <f t="shared" si="55"/>
        <v>0</v>
      </c>
      <c r="HS64" s="475">
        <f>+Ita!AL64</f>
        <v>0</v>
      </c>
      <c r="HT64" s="476">
        <f>+Ita!AM64</f>
        <v>0</v>
      </c>
      <c r="HU64" s="476">
        <f t="shared" si="56"/>
        <v>0</v>
      </c>
      <c r="HV64" s="477">
        <f t="shared" si="57"/>
        <v>0</v>
      </c>
      <c r="HW64" s="52">
        <f>+Mex!S64</f>
        <v>156</v>
      </c>
      <c r="HX64" s="53">
        <f>+Mex!T64</f>
        <v>0</v>
      </c>
      <c r="HY64" s="35">
        <f>SUM(HW64:HX64)</f>
        <v>156</v>
      </c>
      <c r="HZ64" s="65">
        <f>HY64/7.8/2</f>
        <v>10</v>
      </c>
      <c r="IA64" s="472">
        <f>+'Arg&amp;Braz'!C64</f>
        <v>0</v>
      </c>
      <c r="IB64" s="473">
        <f>+'Arg&amp;Braz'!D64</f>
        <v>0</v>
      </c>
      <c r="IC64" s="473">
        <f t="shared" si="60"/>
        <v>0</v>
      </c>
      <c r="ID64" s="474">
        <f t="shared" si="61"/>
        <v>0</v>
      </c>
      <c r="IE64" s="472">
        <f>+'Arg&amp;Braz'!Y64</f>
        <v>0</v>
      </c>
      <c r="IF64" s="473">
        <f>+'Arg&amp;Braz'!Z64</f>
        <v>0</v>
      </c>
      <c r="IG64" s="473">
        <f t="shared" si="62"/>
        <v>0</v>
      </c>
      <c r="IH64" s="474">
        <f t="shared" si="63"/>
        <v>0</v>
      </c>
      <c r="II64" s="475">
        <f>+Bel!AP64</f>
        <v>0</v>
      </c>
      <c r="IJ64" s="476">
        <f>+Bel!AQ64</f>
        <v>0</v>
      </c>
      <c r="IK64" s="476">
        <f t="shared" si="64"/>
        <v>0</v>
      </c>
      <c r="IL64" s="477">
        <f t="shared" si="65"/>
        <v>0</v>
      </c>
      <c r="IM64" s="475">
        <f>+Ita!AP64</f>
        <v>0</v>
      </c>
      <c r="IN64" s="476">
        <f>+Ita!AQ64</f>
        <v>0</v>
      </c>
      <c r="IO64" s="476">
        <f t="shared" si="66"/>
        <v>0</v>
      </c>
      <c r="IP64" s="477">
        <f t="shared" si="67"/>
        <v>0</v>
      </c>
      <c r="IQ64" s="52">
        <f>+Mex!W64</f>
        <v>62.4</v>
      </c>
      <c r="IR64" s="53">
        <f>+Mex!X64</f>
        <v>62.4</v>
      </c>
      <c r="IS64" s="35">
        <f>SUM(IQ64:IR64)</f>
        <v>124.8</v>
      </c>
      <c r="IT64" s="65">
        <f>IS64/7.8/2</f>
        <v>8</v>
      </c>
      <c r="IU64" s="472">
        <f>+'Arg&amp;Braz'!G64</f>
        <v>0</v>
      </c>
      <c r="IV64" s="473">
        <f>+'Arg&amp;Braz'!H64</f>
        <v>0</v>
      </c>
      <c r="IW64" s="473">
        <f t="shared" si="70"/>
        <v>0</v>
      </c>
      <c r="IX64" s="474">
        <f t="shared" si="71"/>
        <v>0</v>
      </c>
      <c r="IY64" s="472">
        <f>+'Arg&amp;Braz'!AC64</f>
        <v>0</v>
      </c>
      <c r="IZ64" s="473">
        <f>+'Arg&amp;Braz'!AD64</f>
        <v>0</v>
      </c>
      <c r="JA64" s="473">
        <f t="shared" si="72"/>
        <v>0</v>
      </c>
      <c r="JB64" s="474">
        <f t="shared" si="163"/>
        <v>0</v>
      </c>
      <c r="JC64" s="475">
        <f>+Bel!AT64</f>
        <v>0</v>
      </c>
      <c r="JD64" s="476">
        <f>+Bel!AU64</f>
        <v>0</v>
      </c>
      <c r="JE64" s="476">
        <f t="shared" si="73"/>
        <v>0</v>
      </c>
      <c r="JF64" s="477">
        <f t="shared" si="74"/>
        <v>0</v>
      </c>
      <c r="JG64" s="475">
        <f>+Ita!AT64</f>
        <v>0</v>
      </c>
      <c r="JH64" s="476">
        <f>+Ita!AU64</f>
        <v>0</v>
      </c>
      <c r="JI64" s="476">
        <f t="shared" si="75"/>
        <v>0</v>
      </c>
      <c r="JJ64" s="477">
        <f t="shared" si="76"/>
        <v>0</v>
      </c>
      <c r="JK64" s="34">
        <f>+Mex!AA64</f>
        <v>156</v>
      </c>
      <c r="JL64" s="35">
        <f>+Mex!AB64</f>
        <v>0</v>
      </c>
      <c r="JM64" s="35">
        <f>SUM(JK64:JL64)</f>
        <v>156</v>
      </c>
      <c r="JN64" s="65">
        <f>JM64/7.8/2</f>
        <v>10</v>
      </c>
      <c r="JO64" s="472">
        <f>+'Arg&amp;Braz'!K64</f>
        <v>0</v>
      </c>
      <c r="JP64" s="473">
        <f>+'Arg&amp;Braz'!L64</f>
        <v>0</v>
      </c>
      <c r="JQ64" s="473">
        <f t="shared" si="79"/>
        <v>0</v>
      </c>
      <c r="JR64" s="474">
        <f t="shared" si="80"/>
        <v>0</v>
      </c>
      <c r="JS64" s="472">
        <f>+'Arg&amp;Braz'!AG64</f>
        <v>0</v>
      </c>
      <c r="JT64" s="473">
        <f>+'Arg&amp;Braz'!AH64</f>
        <v>0</v>
      </c>
      <c r="JU64" s="473">
        <f t="shared" si="81"/>
        <v>0</v>
      </c>
      <c r="JV64" s="474">
        <f t="shared" si="164"/>
        <v>0</v>
      </c>
      <c r="JW64" s="273">
        <f>+KSC!K64</f>
        <v>0</v>
      </c>
      <c r="JX64" s="274">
        <f>+KSC!L64</f>
        <v>0</v>
      </c>
      <c r="JY64" s="277">
        <f t="shared" si="82"/>
        <v>0</v>
      </c>
      <c r="JZ64" s="272">
        <f t="shared" si="135"/>
        <v>0</v>
      </c>
      <c r="KA64" s="52">
        <f>+Rus!P64</f>
        <v>0</v>
      </c>
      <c r="KB64" s="390">
        <f>+Rus!Q64</f>
        <v>0</v>
      </c>
      <c r="KC64" s="53">
        <f>+Rus!R64</f>
        <v>0</v>
      </c>
      <c r="KD64" s="35">
        <f t="shared" ref="KD64:KD81" si="256">SUM(KA64:KC64)</f>
        <v>0</v>
      </c>
      <c r="KE64" s="65">
        <f t="shared" si="84"/>
        <v>0</v>
      </c>
      <c r="KF64" s="34">
        <f>+Bel!AX64</f>
        <v>0</v>
      </c>
      <c r="KG64" s="35">
        <f>SUM(KF64:KF64)</f>
        <v>0</v>
      </c>
      <c r="KH64" s="65">
        <f t="shared" si="201"/>
        <v>0</v>
      </c>
      <c r="KI64" s="34">
        <f>+Ita!BI64</f>
        <v>0</v>
      </c>
      <c r="KJ64" s="35">
        <f>SUM(KI64:KI64)</f>
        <v>0</v>
      </c>
      <c r="KK64" s="65">
        <f t="shared" si="202"/>
        <v>0</v>
      </c>
      <c r="KL64" s="34">
        <f>+Pol!AH64</f>
        <v>0</v>
      </c>
      <c r="KM64" s="35">
        <f>SUM(KL64:KL64)</f>
        <v>0</v>
      </c>
      <c r="KN64" s="65">
        <f t="shared" si="203"/>
        <v>0</v>
      </c>
      <c r="KO64" s="34">
        <f>+Mex!AK64</f>
        <v>0</v>
      </c>
      <c r="KP64" s="35">
        <f>SUM(KO64:KO64)</f>
        <v>0</v>
      </c>
      <c r="KQ64" s="65">
        <f t="shared" si="204"/>
        <v>0</v>
      </c>
      <c r="KR64" s="34">
        <f>+'Arg&amp;Braz'!AK64</f>
        <v>0</v>
      </c>
      <c r="KS64" s="35">
        <f t="shared" ref="KS64:KS84" si="257">SUM(KR64:KR64)</f>
        <v>0</v>
      </c>
      <c r="KT64" s="65">
        <f t="shared" ref="KT64:KT82" si="258">KS64/7.8/2</f>
        <v>0</v>
      </c>
      <c r="KU64" s="52">
        <f>+Ita!BL64</f>
        <v>0</v>
      </c>
      <c r="KV64" s="390">
        <f>+Ita!BM64</f>
        <v>0</v>
      </c>
      <c r="KW64" s="53">
        <f>+Ita!BN64</f>
        <v>0</v>
      </c>
      <c r="KX64" s="35">
        <f t="shared" si="191"/>
        <v>0</v>
      </c>
      <c r="KY64" s="65">
        <f t="shared" si="142"/>
        <v>0</v>
      </c>
      <c r="KZ64" s="52">
        <f>+Mex!AN64</f>
        <v>0</v>
      </c>
      <c r="LA64" s="390">
        <f>+Mex!AO64</f>
        <v>0</v>
      </c>
      <c r="LB64" s="53">
        <f>+Mex!AP64</f>
        <v>0</v>
      </c>
      <c r="LC64" s="35">
        <f t="shared" si="192"/>
        <v>0</v>
      </c>
      <c r="LD64" s="65">
        <f t="shared" si="144"/>
        <v>0</v>
      </c>
      <c r="LE64" s="52">
        <f>+'Arg&amp;Braz'!O64</f>
        <v>0</v>
      </c>
      <c r="LF64" s="390">
        <f>+'Arg&amp;Braz'!P64</f>
        <v>0</v>
      </c>
      <c r="LG64" s="53">
        <f>+'Arg&amp;Braz'!Q64</f>
        <v>0</v>
      </c>
      <c r="LH64" s="35">
        <f t="shared" si="193"/>
        <v>0</v>
      </c>
      <c r="LI64" s="65">
        <f t="shared" si="146"/>
        <v>0</v>
      </c>
      <c r="LJ64" s="52">
        <f>+'Arg&amp;Braz'!AN64</f>
        <v>0</v>
      </c>
      <c r="LK64" s="390">
        <f>+'Arg&amp;Braz'!AO64</f>
        <v>0</v>
      </c>
      <c r="LL64" s="53">
        <f>+'Arg&amp;Braz'!AP64</f>
        <v>0</v>
      </c>
      <c r="LM64" s="35">
        <f t="shared" si="147"/>
        <v>0</v>
      </c>
      <c r="LN64" s="65">
        <f t="shared" si="148"/>
        <v>0</v>
      </c>
      <c r="LO64" s="52">
        <f>+Bel!BA64</f>
        <v>0</v>
      </c>
      <c r="LP64" s="390">
        <f>+Bel!BB64</f>
        <v>0</v>
      </c>
      <c r="LQ64" s="53">
        <f>+Bel!BC64</f>
        <v>0</v>
      </c>
      <c r="LR64" s="35">
        <f t="shared" si="149"/>
        <v>0</v>
      </c>
      <c r="LS64" s="65">
        <f t="shared" si="190"/>
        <v>0</v>
      </c>
      <c r="LT64" s="52">
        <f>+Ita!BQ64</f>
        <v>0</v>
      </c>
      <c r="LU64" s="390">
        <f>+Ita!BR64</f>
        <v>0</v>
      </c>
      <c r="LV64" s="53">
        <f>+Ita!BS64</f>
        <v>0</v>
      </c>
      <c r="LW64" s="35">
        <f t="shared" si="194"/>
        <v>0</v>
      </c>
      <c r="LX64" s="65">
        <f t="shared" si="152"/>
        <v>0</v>
      </c>
      <c r="LY64" s="52">
        <f>+Ita!BV64</f>
        <v>0</v>
      </c>
      <c r="LZ64" s="390">
        <f>+Ita!BW64</f>
        <v>0</v>
      </c>
      <c r="MA64" s="53">
        <f>+Ita!BX64</f>
        <v>0</v>
      </c>
      <c r="MB64" s="35">
        <f t="shared" si="195"/>
        <v>0</v>
      </c>
      <c r="MC64" s="65">
        <f t="shared" si="154"/>
        <v>0</v>
      </c>
      <c r="MD64" s="52">
        <f>+Pol!AK64</f>
        <v>0</v>
      </c>
      <c r="ME64" s="390">
        <f>+Pol!AL64</f>
        <v>0</v>
      </c>
      <c r="MF64" s="53">
        <f>+Pol!AM64</f>
        <v>0</v>
      </c>
      <c r="MG64" s="35">
        <f t="shared" si="196"/>
        <v>0</v>
      </c>
      <c r="MH64" s="65">
        <f t="shared" si="156"/>
        <v>0</v>
      </c>
      <c r="MI64" s="52">
        <f>+Rus!U64</f>
        <v>0</v>
      </c>
      <c r="MJ64" s="390">
        <f>+Rus!V64</f>
        <v>0</v>
      </c>
      <c r="MK64" s="53">
        <f>+Rus!W64</f>
        <v>0</v>
      </c>
      <c r="ML64" s="35">
        <f t="shared" ref="ML64:ML107" si="259">SUM(MI64:MK64)</f>
        <v>0</v>
      </c>
      <c r="MM64" s="65">
        <f t="shared" si="249"/>
        <v>0</v>
      </c>
      <c r="MN64" s="52">
        <f>+Mex!AS64</f>
        <v>0</v>
      </c>
      <c r="MO64" s="390">
        <f>+Mex!AT64</f>
        <v>0</v>
      </c>
      <c r="MP64" s="53">
        <f>+Mex!AU64</f>
        <v>0</v>
      </c>
      <c r="MQ64" s="35">
        <f t="shared" si="197"/>
        <v>0</v>
      </c>
      <c r="MR64" s="65">
        <f t="shared" si="158"/>
        <v>0</v>
      </c>
      <c r="MS64" s="52">
        <f>+'Arg&amp;Braz'!T64</f>
        <v>0</v>
      </c>
      <c r="MT64" s="390">
        <f>+'Arg&amp;Braz'!U64</f>
        <v>0</v>
      </c>
      <c r="MU64" s="53">
        <f>+'Arg&amp;Braz'!V64</f>
        <v>0</v>
      </c>
      <c r="MV64" s="35">
        <f t="shared" si="159"/>
        <v>0</v>
      </c>
      <c r="MW64" s="65">
        <f t="shared" si="160"/>
        <v>0</v>
      </c>
      <c r="MX64" s="34">
        <f>Bel!BF64</f>
        <v>0</v>
      </c>
      <c r="MY64" s="35">
        <f t="shared" si="161"/>
        <v>0</v>
      </c>
      <c r="MZ64" s="65">
        <f t="shared" si="92"/>
        <v>0</v>
      </c>
      <c r="NA64" s="34">
        <f>Ita!CA64</f>
        <v>0</v>
      </c>
      <c r="NB64" s="35">
        <f>SUM(NA64:NA64)</f>
        <v>0</v>
      </c>
      <c r="NC64" s="65">
        <f t="shared" si="206"/>
        <v>0</v>
      </c>
    </row>
    <row r="65" spans="1:367" s="28" customFormat="1" ht="21" customHeight="1">
      <c r="A65" s="27" t="s">
        <v>168</v>
      </c>
      <c r="B65" s="67"/>
      <c r="C65" s="68">
        <f t="shared" si="94"/>
        <v>0</v>
      </c>
      <c r="D65" s="68"/>
      <c r="E65" s="68"/>
      <c r="F65" s="68"/>
      <c r="G65" s="69">
        <f t="shared" si="225"/>
        <v>0</v>
      </c>
      <c r="H65" s="70">
        <f>+Bel!A65</f>
        <v>0</v>
      </c>
      <c r="I65" s="71">
        <f>+Ita!A65</f>
        <v>58</v>
      </c>
      <c r="J65" s="71">
        <f>+Pol!A65</f>
        <v>47</v>
      </c>
      <c r="K65" s="71">
        <f>+Rus!A65</f>
        <v>22</v>
      </c>
      <c r="L65" s="71">
        <f>+'Arg&amp;Braz'!A65</f>
        <v>0</v>
      </c>
      <c r="M65" s="71">
        <f>+Mex!A65</f>
        <v>0</v>
      </c>
      <c r="N65" s="71">
        <f>+VIE!A65</f>
        <v>0</v>
      </c>
      <c r="O65" s="71">
        <f>+SIMS!A65</f>
        <v>0</v>
      </c>
      <c r="P65" s="71"/>
      <c r="Q65" s="72">
        <f>+KSC!A65</f>
        <v>45</v>
      </c>
      <c r="R65" s="146">
        <f t="shared" si="96"/>
        <v>1482</v>
      </c>
      <c r="S65" s="147">
        <f t="shared" si="97"/>
        <v>499.20000000000005</v>
      </c>
      <c r="T65" s="148">
        <f t="shared" si="213"/>
        <v>0</v>
      </c>
      <c r="U65" s="148"/>
      <c r="V65" s="27" t="s">
        <v>168</v>
      </c>
      <c r="W65" s="52">
        <f>+Bel!C65</f>
        <v>0</v>
      </c>
      <c r="X65" s="53">
        <f>+Bel!D65</f>
        <v>0</v>
      </c>
      <c r="Y65" s="35">
        <f t="shared" si="226"/>
        <v>0</v>
      </c>
      <c r="Z65" s="65">
        <f t="shared" si="99"/>
        <v>0</v>
      </c>
      <c r="AA65" s="34">
        <f>+Ita!C65</f>
        <v>0</v>
      </c>
      <c r="AB65" s="35">
        <f>+Ita!D65</f>
        <v>0</v>
      </c>
      <c r="AC65" s="35">
        <f t="shared" si="100"/>
        <v>0</v>
      </c>
      <c r="AD65" s="65">
        <f t="shared" si="101"/>
        <v>0</v>
      </c>
      <c r="AE65" s="52">
        <f>+Pol!C65</f>
        <v>0</v>
      </c>
      <c r="AF65" s="53">
        <f>+Pol!D65</f>
        <v>0</v>
      </c>
      <c r="AG65" s="35">
        <f t="shared" si="102"/>
        <v>0</v>
      </c>
      <c r="AH65" s="65">
        <f t="shared" si="103"/>
        <v>0</v>
      </c>
      <c r="AI65" s="54">
        <f>+Mex!C65</f>
        <v>0</v>
      </c>
      <c r="AJ65" s="55">
        <f>+Mex!D65</f>
        <v>0</v>
      </c>
      <c r="AK65" s="33">
        <f t="shared" si="1"/>
        <v>0</v>
      </c>
      <c r="AL65" s="44">
        <f t="shared" si="2"/>
        <v>0</v>
      </c>
      <c r="AM65" s="279">
        <f>+SIMS!C65</f>
        <v>0</v>
      </c>
      <c r="AN65" s="284">
        <f>+SIMS!D65</f>
        <v>0</v>
      </c>
      <c r="AO65" s="277">
        <f t="shared" si="3"/>
        <v>0</v>
      </c>
      <c r="AP65" s="272">
        <f t="shared" si="104"/>
        <v>0</v>
      </c>
      <c r="AQ65" s="273">
        <f>+KSC!G65</f>
        <v>0</v>
      </c>
      <c r="AR65" s="282">
        <f>+KSC!H65</f>
        <v>0</v>
      </c>
      <c r="AS65" s="274">
        <f t="shared" si="4"/>
        <v>0</v>
      </c>
      <c r="AT65" s="543">
        <f t="shared" si="105"/>
        <v>0</v>
      </c>
      <c r="AU65" s="279">
        <f>+SIMS!G65</f>
        <v>0</v>
      </c>
      <c r="AV65" s="284">
        <f>+SIMS!H65</f>
        <v>0</v>
      </c>
      <c r="AW65" s="277">
        <f t="shared" si="165"/>
        <v>0</v>
      </c>
      <c r="AX65" s="272">
        <f t="shared" si="106"/>
        <v>0</v>
      </c>
      <c r="AY65" s="52">
        <f>+Bel!G65</f>
        <v>0</v>
      </c>
      <c r="AZ65" s="390">
        <f>+Bel!H65</f>
        <v>0</v>
      </c>
      <c r="BA65" s="53">
        <f>+Bel!I65</f>
        <v>0</v>
      </c>
      <c r="BB65" s="35">
        <f t="shared" si="252"/>
        <v>0</v>
      </c>
      <c r="BC65" s="65">
        <f t="shared" si="108"/>
        <v>0</v>
      </c>
      <c r="BD65" s="388">
        <f>+Ita!G65</f>
        <v>140.4</v>
      </c>
      <c r="BE65" s="508">
        <f>+Ita!H65</f>
        <v>140.4</v>
      </c>
      <c r="BF65" s="389">
        <f>+Ita!I65</f>
        <v>140.4</v>
      </c>
      <c r="BG65" s="35">
        <f t="shared" si="253"/>
        <v>421.20000000000005</v>
      </c>
      <c r="BH65" s="65">
        <f t="shared" si="109"/>
        <v>27.000000000000004</v>
      </c>
      <c r="BI65" s="52">
        <f>+Ita!AX65</f>
        <v>0</v>
      </c>
      <c r="BJ65" s="390">
        <f>+Ita!AY65</f>
        <v>0</v>
      </c>
      <c r="BK65" s="53">
        <f>+Ita!AZ65</f>
        <v>0</v>
      </c>
      <c r="BL65" s="35">
        <f t="shared" si="6"/>
        <v>0</v>
      </c>
      <c r="BM65" s="65">
        <f t="shared" si="110"/>
        <v>0</v>
      </c>
      <c r="BN65" s="34">
        <f>+Pol!G65</f>
        <v>0</v>
      </c>
      <c r="BO65" s="315">
        <f>+Pol!H65</f>
        <v>0</v>
      </c>
      <c r="BP65" s="35">
        <f>+Pol!I65</f>
        <v>0</v>
      </c>
      <c r="BQ65" s="35">
        <f t="shared" si="254"/>
        <v>0</v>
      </c>
      <c r="BR65" s="65">
        <f t="shared" si="111"/>
        <v>0</v>
      </c>
      <c r="BS65" s="166">
        <f>+Mex!G65</f>
        <v>0</v>
      </c>
      <c r="BT65" s="321">
        <f>+Mex!H65</f>
        <v>0</v>
      </c>
      <c r="BU65" s="167">
        <f>+Mex!I65</f>
        <v>0</v>
      </c>
      <c r="BV65" s="35">
        <f t="shared" si="255"/>
        <v>0</v>
      </c>
      <c r="BW65" s="65">
        <f t="shared" si="113"/>
        <v>0</v>
      </c>
      <c r="BX65" s="32">
        <f>+VIE!C65</f>
        <v>0</v>
      </c>
      <c r="BY65" s="317">
        <f>+VIE!D65</f>
        <v>0</v>
      </c>
      <c r="BZ65" s="35">
        <f t="shared" si="214"/>
        <v>0</v>
      </c>
      <c r="CA65" s="65">
        <f t="shared" si="114"/>
        <v>0</v>
      </c>
      <c r="CB65" s="235">
        <f>+SIMS!AC65</f>
        <v>0</v>
      </c>
      <c r="CC65" s="507">
        <f>+SIMS!AD65</f>
        <v>0</v>
      </c>
      <c r="CD65" s="236">
        <f>+SIMS!AE65</f>
        <v>0</v>
      </c>
      <c r="CE65" s="35">
        <f t="shared" si="9"/>
        <v>0</v>
      </c>
      <c r="CF65" s="65">
        <f t="shared" si="115"/>
        <v>0</v>
      </c>
      <c r="CG65" s="52">
        <f>+Bel!L65</f>
        <v>0</v>
      </c>
      <c r="CH65" s="53">
        <f>+Bel!M65</f>
        <v>0</v>
      </c>
      <c r="CI65" s="35">
        <f t="shared" si="235"/>
        <v>0</v>
      </c>
      <c r="CJ65" s="65">
        <f t="shared" si="209"/>
        <v>0</v>
      </c>
      <c r="CK65" s="34">
        <f>+Ita!L65</f>
        <v>0</v>
      </c>
      <c r="CL65" s="35">
        <f>+Ita!M65</f>
        <v>0</v>
      </c>
      <c r="CM65" s="35">
        <f t="shared" si="234"/>
        <v>0</v>
      </c>
      <c r="CN65" s="65">
        <f t="shared" si="13"/>
        <v>0</v>
      </c>
      <c r="CO65" s="54">
        <f>+Mex!L65</f>
        <v>0</v>
      </c>
      <c r="CP65" s="55">
        <f>+Mex!M65</f>
        <v>0</v>
      </c>
      <c r="CQ65" s="33">
        <f t="shared" si="14"/>
        <v>0</v>
      </c>
      <c r="CR65" s="44">
        <f t="shared" si="15"/>
        <v>0</v>
      </c>
      <c r="CS65" s="34">
        <f>+SIMS!Y65</f>
        <v>0</v>
      </c>
      <c r="CT65" s="35">
        <f>+SIMS!Z65</f>
        <v>0</v>
      </c>
      <c r="CU65" s="35">
        <f t="shared" si="16"/>
        <v>0</v>
      </c>
      <c r="CV65" s="65">
        <f t="shared" si="116"/>
        <v>0</v>
      </c>
      <c r="CW65" s="34">
        <f>+VIE!M65</f>
        <v>0</v>
      </c>
      <c r="CX65" s="35">
        <f>+VIE!N65</f>
        <v>0</v>
      </c>
      <c r="CY65" s="35">
        <f t="shared" si="17"/>
        <v>0</v>
      </c>
      <c r="CZ65" s="65">
        <f t="shared" si="117"/>
        <v>0</v>
      </c>
      <c r="DA65" s="388">
        <f>+Ita!BC65</f>
        <v>31.2</v>
      </c>
      <c r="DB65" s="35">
        <f t="shared" si="118"/>
        <v>31.2</v>
      </c>
      <c r="DC65" s="65">
        <f t="shared" si="18"/>
        <v>2</v>
      </c>
      <c r="DD65" s="34">
        <f>+Bel!P65</f>
        <v>0</v>
      </c>
      <c r="DE65" s="35">
        <f t="shared" si="119"/>
        <v>0</v>
      </c>
      <c r="DF65" s="65">
        <f t="shared" si="19"/>
        <v>0</v>
      </c>
      <c r="DG65" s="388">
        <f>+Ita!P65</f>
        <v>15.6</v>
      </c>
      <c r="DH65" s="35">
        <f t="shared" si="120"/>
        <v>15.6</v>
      </c>
      <c r="DI65" s="65">
        <f t="shared" si="20"/>
        <v>1</v>
      </c>
      <c r="DJ65" s="388">
        <f>+Pol!L65</f>
        <v>156</v>
      </c>
      <c r="DK65" s="35">
        <f t="shared" si="121"/>
        <v>156</v>
      </c>
      <c r="DL65" s="65">
        <f t="shared" si="21"/>
        <v>10</v>
      </c>
      <c r="DM65" s="519">
        <f>+Rus!C65</f>
        <v>124.8</v>
      </c>
      <c r="DN65" s="365">
        <f t="shared" si="215"/>
        <v>124.8</v>
      </c>
      <c r="DO65" s="366">
        <f>DN65/7.8/2</f>
        <v>8</v>
      </c>
      <c r="DP65" s="34">
        <f>+Bel!S65</f>
        <v>0</v>
      </c>
      <c r="DQ65" s="35">
        <f>+Bel!T65</f>
        <v>0</v>
      </c>
      <c r="DR65" s="35">
        <f>+Bel!U65</f>
        <v>0</v>
      </c>
      <c r="DS65" s="35">
        <f>+Bel!V65</f>
        <v>0</v>
      </c>
      <c r="DT65" s="35">
        <f t="shared" si="216"/>
        <v>0</v>
      </c>
      <c r="DU65" s="65">
        <f t="shared" si="25"/>
        <v>0</v>
      </c>
      <c r="DV65" s="34">
        <f>+Ita!S65</f>
        <v>0</v>
      </c>
      <c r="DW65" s="35">
        <f>+Ita!T65</f>
        <v>0</v>
      </c>
      <c r="DX65" s="35">
        <f>+Ita!U65</f>
        <v>0</v>
      </c>
      <c r="DY65" s="35">
        <f>+Ita!V65</f>
        <v>0</v>
      </c>
      <c r="DZ65" s="35">
        <f t="shared" si="217"/>
        <v>0</v>
      </c>
      <c r="EA65" s="65">
        <f t="shared" si="27"/>
        <v>0</v>
      </c>
      <c r="EB65" s="34">
        <f>+Pol!O65</f>
        <v>0</v>
      </c>
      <c r="EC65" s="35">
        <f>+Pol!P65</f>
        <v>0</v>
      </c>
      <c r="ED65" s="35">
        <f>+Pol!Q65</f>
        <v>0</v>
      </c>
      <c r="EE65" s="35">
        <f>+Pol!R65</f>
        <v>0</v>
      </c>
      <c r="EF65" s="35">
        <f t="shared" si="218"/>
        <v>0</v>
      </c>
      <c r="EG65" s="65">
        <f t="shared" si="29"/>
        <v>0</v>
      </c>
      <c r="EH65" s="34">
        <f>+Rus!J65</f>
        <v>0</v>
      </c>
      <c r="EI65" s="35">
        <f>+Rus!K65</f>
        <v>0</v>
      </c>
      <c r="EJ65" s="35">
        <f>+Rus!L65</f>
        <v>0</v>
      </c>
      <c r="EK65" s="35">
        <f>+Rus!M65</f>
        <v>0</v>
      </c>
      <c r="EL65" s="35">
        <f t="shared" si="219"/>
        <v>0</v>
      </c>
      <c r="EM65" s="65">
        <f t="shared" si="30"/>
        <v>0</v>
      </c>
      <c r="EN65" s="52">
        <f>+Mex!AE65</f>
        <v>0</v>
      </c>
      <c r="EO65" s="53">
        <f>+Mex!AF65</f>
        <v>0</v>
      </c>
      <c r="EP65" s="33">
        <f>+Mex!AG65</f>
        <v>0</v>
      </c>
      <c r="EQ65" s="33">
        <f>+Mex!AH65</f>
        <v>0</v>
      </c>
      <c r="ER65" s="35">
        <f t="shared" si="123"/>
        <v>0</v>
      </c>
      <c r="ES65" s="65">
        <f t="shared" si="31"/>
        <v>0</v>
      </c>
      <c r="ET65" s="32">
        <f>+VIE!G65</f>
        <v>0</v>
      </c>
      <c r="EU65" s="33">
        <f>+VIE!H65</f>
        <v>0</v>
      </c>
      <c r="EV65" s="33">
        <f>+VIE!I65</f>
        <v>0</v>
      </c>
      <c r="EW65" s="33">
        <f>+VIE!J65</f>
        <v>0</v>
      </c>
      <c r="EX65" s="31">
        <f t="shared" si="220"/>
        <v>0</v>
      </c>
      <c r="EY65" s="43">
        <f t="shared" si="124"/>
        <v>0</v>
      </c>
      <c r="EZ65" s="52">
        <f>+Bel!Y65</f>
        <v>0</v>
      </c>
      <c r="FA65" s="53">
        <f>+Bel!Z65</f>
        <v>0</v>
      </c>
      <c r="FB65" s="35">
        <f t="shared" si="33"/>
        <v>0</v>
      </c>
      <c r="FC65" s="65">
        <f t="shared" si="34"/>
        <v>0</v>
      </c>
      <c r="FD65" s="52">
        <f>+Ita!Y65</f>
        <v>0</v>
      </c>
      <c r="FE65" s="53">
        <f>+Ita!Z65</f>
        <v>0</v>
      </c>
      <c r="FF65" s="35">
        <f t="shared" si="35"/>
        <v>0</v>
      </c>
      <c r="FG65" s="65">
        <f t="shared" si="36"/>
        <v>0</v>
      </c>
      <c r="FH65" s="52">
        <f>+Pol!U65</f>
        <v>0</v>
      </c>
      <c r="FI65" s="53">
        <f>+Pol!V65</f>
        <v>0</v>
      </c>
      <c r="FJ65" s="35">
        <f t="shared" si="37"/>
        <v>0</v>
      </c>
      <c r="FK65" s="65">
        <f t="shared" si="38"/>
        <v>0</v>
      </c>
      <c r="FL65" s="386">
        <f>+Rus!F65</f>
        <v>109.2</v>
      </c>
      <c r="FM65" s="387">
        <f>+Rus!G65</f>
        <v>109.2</v>
      </c>
      <c r="FN65" s="35">
        <f t="shared" si="39"/>
        <v>218.4</v>
      </c>
      <c r="FO65" s="65">
        <f t="shared" si="40"/>
        <v>14</v>
      </c>
      <c r="FP65" s="52">
        <f>+SIMS!O65</f>
        <v>0</v>
      </c>
      <c r="FQ65" s="53">
        <f>+SIMS!P65</f>
        <v>0</v>
      </c>
      <c r="FR65" s="35">
        <f t="shared" si="210"/>
        <v>0</v>
      </c>
      <c r="FS65" s="65">
        <f t="shared" si="125"/>
        <v>0</v>
      </c>
      <c r="FT65" s="34">
        <f>+Bel!AC65</f>
        <v>0</v>
      </c>
      <c r="FU65" s="35">
        <f>+Bel!AD65</f>
        <v>0</v>
      </c>
      <c r="FV65" s="35">
        <f>+Bel!AE65</f>
        <v>0</v>
      </c>
      <c r="FW65" s="35">
        <f>+Bel!AF65</f>
        <v>0</v>
      </c>
      <c r="FX65" s="35">
        <f t="shared" si="221"/>
        <v>0</v>
      </c>
      <c r="FY65" s="65">
        <f t="shared" si="239"/>
        <v>0</v>
      </c>
      <c r="FZ65" s="388">
        <f>+Ita!AC65</f>
        <v>109.2</v>
      </c>
      <c r="GA65" s="389">
        <f>+Ita!AD65</f>
        <v>109.2</v>
      </c>
      <c r="GB65" s="389">
        <f>+Ita!AE65</f>
        <v>109.2</v>
      </c>
      <c r="GC65" s="389">
        <f>+Ita!AF65</f>
        <v>109.2</v>
      </c>
      <c r="GD65" s="35">
        <f t="shared" si="222"/>
        <v>436.8</v>
      </c>
      <c r="GE65" s="65">
        <f t="shared" si="240"/>
        <v>28</v>
      </c>
      <c r="GF65" s="388">
        <f>+Pol!Y65</f>
        <v>124.8</v>
      </c>
      <c r="GG65" s="389">
        <f>+Pol!Z65</f>
        <v>124.8</v>
      </c>
      <c r="GH65" s="389">
        <f>+Pol!AA65</f>
        <v>124.8</v>
      </c>
      <c r="GI65" s="389">
        <f>+Pol!AB65</f>
        <v>124.8</v>
      </c>
      <c r="GJ65" s="35">
        <f t="shared" si="223"/>
        <v>499.2</v>
      </c>
      <c r="GK65" s="65">
        <f t="shared" si="241"/>
        <v>32</v>
      </c>
      <c r="GL65" s="34">
        <f>+SIMS!S65</f>
        <v>0</v>
      </c>
      <c r="GM65" s="35">
        <f>+SIMS!T65</f>
        <v>0</v>
      </c>
      <c r="GN65" s="35">
        <f>+SIMS!U65</f>
        <v>0</v>
      </c>
      <c r="GO65" s="35">
        <f>+SIMS!V65</f>
        <v>0</v>
      </c>
      <c r="GP65" s="35">
        <f t="shared" si="224"/>
        <v>0</v>
      </c>
      <c r="GQ65" s="65">
        <f t="shared" si="126"/>
        <v>0</v>
      </c>
      <c r="GR65" s="516">
        <f>+KSC!C65</f>
        <v>336</v>
      </c>
      <c r="GS65" s="518">
        <f>+KSC!D65</f>
        <v>312</v>
      </c>
      <c r="GT65" s="274">
        <f t="shared" si="49"/>
        <v>648</v>
      </c>
      <c r="GU65" s="543">
        <f t="shared" si="127"/>
        <v>13</v>
      </c>
      <c r="GV65" s="34">
        <f>+Bel!AI65</f>
        <v>0</v>
      </c>
      <c r="GW65" s="35">
        <f t="shared" si="248"/>
        <v>0</v>
      </c>
      <c r="GX65" s="65">
        <f t="shared" si="200"/>
        <v>0</v>
      </c>
      <c r="GY65" s="34">
        <f>+Ita!AI65</f>
        <v>0</v>
      </c>
      <c r="GZ65" s="35">
        <f t="shared" si="250"/>
        <v>0</v>
      </c>
      <c r="HA65" s="65">
        <f t="shared" si="51"/>
        <v>0</v>
      </c>
      <c r="HB65" s="34">
        <f>+Ita!BF65</f>
        <v>0</v>
      </c>
      <c r="HC65" s="35">
        <f t="shared" si="251"/>
        <v>0</v>
      </c>
      <c r="HD65" s="65">
        <f t="shared" si="52"/>
        <v>0</v>
      </c>
      <c r="HE65" s="388">
        <f>+Pol!AE65</f>
        <v>78</v>
      </c>
      <c r="HF65" s="35">
        <f t="shared" si="232"/>
        <v>78</v>
      </c>
      <c r="HG65" s="65">
        <f t="shared" si="53"/>
        <v>5</v>
      </c>
      <c r="HH65" s="32">
        <f>+Mex!P65</f>
        <v>0</v>
      </c>
      <c r="HI65" s="35">
        <f t="shared" si="233"/>
        <v>0</v>
      </c>
      <c r="HJ65" s="44">
        <f t="shared" si="54"/>
        <v>0</v>
      </c>
      <c r="HK65" s="413">
        <f>+SIMS!K65</f>
        <v>0</v>
      </c>
      <c r="HL65" s="412">
        <f>+SIMS!L65</f>
        <v>0</v>
      </c>
      <c r="HM65" s="409">
        <f t="shared" si="166"/>
        <v>0</v>
      </c>
      <c r="HN65" s="410">
        <f t="shared" si="133"/>
        <v>0</v>
      </c>
      <c r="HO65" s="475">
        <f>+Bel!AL65</f>
        <v>0</v>
      </c>
      <c r="HP65" s="476">
        <f>+Bel!AM65</f>
        <v>0</v>
      </c>
      <c r="HQ65" s="476">
        <f t="shared" si="134"/>
        <v>0</v>
      </c>
      <c r="HR65" s="477">
        <f t="shared" si="55"/>
        <v>0</v>
      </c>
      <c r="HS65" s="475">
        <f>+Ita!AL65</f>
        <v>0</v>
      </c>
      <c r="HT65" s="476">
        <f>+Ita!AM65</f>
        <v>0</v>
      </c>
      <c r="HU65" s="476">
        <f t="shared" si="56"/>
        <v>0</v>
      </c>
      <c r="HV65" s="477">
        <f t="shared" si="57"/>
        <v>0</v>
      </c>
      <c r="HW65" s="52">
        <f>+Mex!S65</f>
        <v>0</v>
      </c>
      <c r="HX65" s="53">
        <f>+Mex!T65</f>
        <v>0</v>
      </c>
      <c r="HY65" s="35">
        <f>SUM(HW65:HX65)</f>
        <v>0</v>
      </c>
      <c r="HZ65" s="65">
        <f>HY65/7.8/2</f>
        <v>0</v>
      </c>
      <c r="IA65" s="472">
        <f>+'Arg&amp;Braz'!C65</f>
        <v>0</v>
      </c>
      <c r="IB65" s="473">
        <f>+'Arg&amp;Braz'!D65</f>
        <v>0</v>
      </c>
      <c r="IC65" s="473">
        <f t="shared" si="60"/>
        <v>0</v>
      </c>
      <c r="ID65" s="474">
        <f t="shared" si="61"/>
        <v>0</v>
      </c>
      <c r="IE65" s="472">
        <f>+'Arg&amp;Braz'!Y65</f>
        <v>0</v>
      </c>
      <c r="IF65" s="473">
        <f>+'Arg&amp;Braz'!Z65</f>
        <v>0</v>
      </c>
      <c r="IG65" s="473">
        <f t="shared" si="62"/>
        <v>0</v>
      </c>
      <c r="IH65" s="474">
        <f t="shared" si="63"/>
        <v>0</v>
      </c>
      <c r="II65" s="475">
        <f>+Bel!AP65</f>
        <v>0</v>
      </c>
      <c r="IJ65" s="476">
        <f>+Bel!AQ65</f>
        <v>0</v>
      </c>
      <c r="IK65" s="476">
        <f t="shared" si="64"/>
        <v>0</v>
      </c>
      <c r="IL65" s="477">
        <f t="shared" si="65"/>
        <v>0</v>
      </c>
      <c r="IM65" s="475">
        <f>+Ita!AP65</f>
        <v>0</v>
      </c>
      <c r="IN65" s="476">
        <f>+Ita!AQ65</f>
        <v>0</v>
      </c>
      <c r="IO65" s="476">
        <f t="shared" si="66"/>
        <v>0</v>
      </c>
      <c r="IP65" s="477">
        <f t="shared" si="67"/>
        <v>0</v>
      </c>
      <c r="IQ65" s="52">
        <f>+Mex!W65</f>
        <v>0</v>
      </c>
      <c r="IR65" s="53">
        <f>+Mex!X65</f>
        <v>0</v>
      </c>
      <c r="IS65" s="35">
        <f>SUM(IQ65:IR65)</f>
        <v>0</v>
      </c>
      <c r="IT65" s="65">
        <f>IS65/7.8/2</f>
        <v>0</v>
      </c>
      <c r="IU65" s="472">
        <f>+'Arg&amp;Braz'!G65</f>
        <v>0</v>
      </c>
      <c r="IV65" s="473">
        <f>+'Arg&amp;Braz'!H65</f>
        <v>0</v>
      </c>
      <c r="IW65" s="473">
        <f t="shared" si="70"/>
        <v>0</v>
      </c>
      <c r="IX65" s="474">
        <f t="shared" si="71"/>
        <v>0</v>
      </c>
      <c r="IY65" s="472">
        <f>+'Arg&amp;Braz'!AC65</f>
        <v>0</v>
      </c>
      <c r="IZ65" s="473">
        <f>+'Arg&amp;Braz'!AD65</f>
        <v>0</v>
      </c>
      <c r="JA65" s="473">
        <f t="shared" si="72"/>
        <v>0</v>
      </c>
      <c r="JB65" s="474">
        <f t="shared" si="163"/>
        <v>0</v>
      </c>
      <c r="JC65" s="475">
        <f>+Bel!AT65</f>
        <v>0</v>
      </c>
      <c r="JD65" s="476">
        <f>+Bel!AU65</f>
        <v>0</v>
      </c>
      <c r="JE65" s="476">
        <f t="shared" si="73"/>
        <v>0</v>
      </c>
      <c r="JF65" s="477">
        <f t="shared" si="74"/>
        <v>0</v>
      </c>
      <c r="JG65" s="475">
        <f>+Ita!AT65</f>
        <v>0</v>
      </c>
      <c r="JH65" s="476">
        <f>+Ita!AU65</f>
        <v>0</v>
      </c>
      <c r="JI65" s="476">
        <f t="shared" si="75"/>
        <v>0</v>
      </c>
      <c r="JJ65" s="477">
        <f t="shared" si="76"/>
        <v>0</v>
      </c>
      <c r="JK65" s="34">
        <f>+Mex!AA65</f>
        <v>0</v>
      </c>
      <c r="JL65" s="53">
        <f>+Mex!AB65</f>
        <v>0</v>
      </c>
      <c r="JM65" s="35">
        <f>SUM(JK65:JL65)</f>
        <v>0</v>
      </c>
      <c r="JN65" s="65">
        <f>JM65/7.8/2</f>
        <v>0</v>
      </c>
      <c r="JO65" s="472">
        <f>+'Arg&amp;Braz'!K65</f>
        <v>0</v>
      </c>
      <c r="JP65" s="473">
        <f>+'Arg&amp;Braz'!L65</f>
        <v>0</v>
      </c>
      <c r="JQ65" s="473">
        <f t="shared" si="79"/>
        <v>0</v>
      </c>
      <c r="JR65" s="474">
        <f t="shared" si="80"/>
        <v>0</v>
      </c>
      <c r="JS65" s="472">
        <f>+'Arg&amp;Braz'!AG65</f>
        <v>0</v>
      </c>
      <c r="JT65" s="473">
        <f>+'Arg&amp;Braz'!AH65</f>
        <v>0</v>
      </c>
      <c r="JU65" s="473">
        <f t="shared" si="81"/>
        <v>0</v>
      </c>
      <c r="JV65" s="474">
        <f t="shared" si="164"/>
        <v>0</v>
      </c>
      <c r="JW65" s="516">
        <f>+KSC!K65</f>
        <v>442</v>
      </c>
      <c r="JX65" s="518">
        <f>+KSC!L65</f>
        <v>450</v>
      </c>
      <c r="JY65" s="277">
        <f t="shared" si="82"/>
        <v>892</v>
      </c>
      <c r="JZ65" s="272">
        <f t="shared" si="135"/>
        <v>32</v>
      </c>
      <c r="KA65" s="52">
        <f>+Rus!P65</f>
        <v>0</v>
      </c>
      <c r="KB65" s="390">
        <f>+Rus!Q65</f>
        <v>0</v>
      </c>
      <c r="KC65" s="53">
        <f>+Rus!R65</f>
        <v>0</v>
      </c>
      <c r="KD65" s="35">
        <f t="shared" si="256"/>
        <v>0</v>
      </c>
      <c r="KE65" s="65">
        <f t="shared" si="84"/>
        <v>0</v>
      </c>
      <c r="KF65" s="34">
        <f>+Bel!AX65</f>
        <v>0</v>
      </c>
      <c r="KG65" s="35">
        <f>SUM(KF65:KF65)</f>
        <v>0</v>
      </c>
      <c r="KH65" s="65">
        <f t="shared" si="201"/>
        <v>0</v>
      </c>
      <c r="KI65" s="34">
        <f>+Ita!BI65</f>
        <v>0</v>
      </c>
      <c r="KJ65" s="35">
        <f>SUM(KI65:KI65)</f>
        <v>0</v>
      </c>
      <c r="KK65" s="65">
        <f t="shared" si="202"/>
        <v>0</v>
      </c>
      <c r="KL65" s="34">
        <f>+Pol!AH65</f>
        <v>0</v>
      </c>
      <c r="KM65" s="35">
        <f>SUM(KL65:KL65)</f>
        <v>0</v>
      </c>
      <c r="KN65" s="65">
        <f t="shared" si="203"/>
        <v>0</v>
      </c>
      <c r="KO65" s="34">
        <f>+Mex!AK65</f>
        <v>0</v>
      </c>
      <c r="KP65" s="35">
        <f>SUM(KO65:KO65)</f>
        <v>0</v>
      </c>
      <c r="KQ65" s="65">
        <f t="shared" si="204"/>
        <v>0</v>
      </c>
      <c r="KR65" s="34">
        <f>+'Arg&amp;Braz'!AK65</f>
        <v>0</v>
      </c>
      <c r="KS65" s="35">
        <f t="shared" si="257"/>
        <v>0</v>
      </c>
      <c r="KT65" s="65">
        <f t="shared" si="258"/>
        <v>0</v>
      </c>
      <c r="KU65" s="52">
        <f>+Ita!BL65</f>
        <v>0</v>
      </c>
      <c r="KV65" s="390">
        <f>+Ita!BM65</f>
        <v>0</v>
      </c>
      <c r="KW65" s="53">
        <f>+Ita!BN65</f>
        <v>0</v>
      </c>
      <c r="KX65" s="35">
        <f t="shared" si="191"/>
        <v>0</v>
      </c>
      <c r="KY65" s="65">
        <f t="shared" si="142"/>
        <v>0</v>
      </c>
      <c r="KZ65" s="52">
        <f>+Mex!AN65</f>
        <v>0</v>
      </c>
      <c r="LA65" s="390">
        <f>+Mex!AO65</f>
        <v>0</v>
      </c>
      <c r="LB65" s="53">
        <f>+Mex!AP65</f>
        <v>0</v>
      </c>
      <c r="LC65" s="35">
        <f t="shared" si="192"/>
        <v>0</v>
      </c>
      <c r="LD65" s="65">
        <f t="shared" si="144"/>
        <v>0</v>
      </c>
      <c r="LE65" s="52">
        <f>+'Arg&amp;Braz'!O65</f>
        <v>0</v>
      </c>
      <c r="LF65" s="390">
        <f>+'Arg&amp;Braz'!P65</f>
        <v>0</v>
      </c>
      <c r="LG65" s="53">
        <f>+'Arg&amp;Braz'!Q65</f>
        <v>0</v>
      </c>
      <c r="LH65" s="35">
        <f t="shared" si="193"/>
        <v>0</v>
      </c>
      <c r="LI65" s="65">
        <f t="shared" si="146"/>
        <v>0</v>
      </c>
      <c r="LJ65" s="52">
        <f>+'Arg&amp;Braz'!AN65</f>
        <v>0</v>
      </c>
      <c r="LK65" s="390">
        <f>+'Arg&amp;Braz'!AO65</f>
        <v>0</v>
      </c>
      <c r="LL65" s="53">
        <f>+'Arg&amp;Braz'!AP65</f>
        <v>0</v>
      </c>
      <c r="LM65" s="35">
        <f t="shared" si="147"/>
        <v>0</v>
      </c>
      <c r="LN65" s="65">
        <f t="shared" si="148"/>
        <v>0</v>
      </c>
      <c r="LO65" s="52">
        <f>+Bel!BA65</f>
        <v>0</v>
      </c>
      <c r="LP65" s="390">
        <f>+Bel!BB65</f>
        <v>0</v>
      </c>
      <c r="LQ65" s="53">
        <f>+Bel!BC65</f>
        <v>0</v>
      </c>
      <c r="LR65" s="35">
        <f t="shared" si="149"/>
        <v>0</v>
      </c>
      <c r="LS65" s="65">
        <f t="shared" si="190"/>
        <v>0</v>
      </c>
      <c r="LT65" s="52">
        <f>+Ita!BQ65</f>
        <v>0</v>
      </c>
      <c r="LU65" s="390">
        <f>+Ita!BR65</f>
        <v>0</v>
      </c>
      <c r="LV65" s="53">
        <f>+Ita!BS65</f>
        <v>0</v>
      </c>
      <c r="LW65" s="35">
        <f t="shared" si="194"/>
        <v>0</v>
      </c>
      <c r="LX65" s="65">
        <f t="shared" si="152"/>
        <v>0</v>
      </c>
      <c r="LY65" s="52">
        <f>+Ita!BV65</f>
        <v>0</v>
      </c>
      <c r="LZ65" s="390">
        <f>+Ita!BW65</f>
        <v>0</v>
      </c>
      <c r="MA65" s="53">
        <f>+Ita!BX65</f>
        <v>0</v>
      </c>
      <c r="MB65" s="35">
        <f t="shared" si="195"/>
        <v>0</v>
      </c>
      <c r="MC65" s="65">
        <f t="shared" si="154"/>
        <v>0</v>
      </c>
      <c r="MD65" s="52">
        <f>+Pol!AK65</f>
        <v>0</v>
      </c>
      <c r="ME65" s="390">
        <f>+Pol!AL65</f>
        <v>0</v>
      </c>
      <c r="MF65" s="53">
        <f>+Pol!AM65</f>
        <v>0</v>
      </c>
      <c r="MG65" s="35">
        <f t="shared" si="196"/>
        <v>0</v>
      </c>
      <c r="MH65" s="65">
        <f t="shared" si="156"/>
        <v>0</v>
      </c>
      <c r="MI65" s="52">
        <f>+Rus!U65</f>
        <v>0</v>
      </c>
      <c r="MJ65" s="390">
        <f>+Rus!V65</f>
        <v>0</v>
      </c>
      <c r="MK65" s="53">
        <f>+Rus!W65</f>
        <v>0</v>
      </c>
      <c r="ML65" s="35">
        <f t="shared" si="259"/>
        <v>0</v>
      </c>
      <c r="MM65" s="65">
        <f t="shared" si="249"/>
        <v>0</v>
      </c>
      <c r="MN65" s="52">
        <f>+Mex!AS65</f>
        <v>0</v>
      </c>
      <c r="MO65" s="390">
        <f>+Mex!AT65</f>
        <v>0</v>
      </c>
      <c r="MP65" s="53">
        <f>+Mex!AU65</f>
        <v>0</v>
      </c>
      <c r="MQ65" s="35">
        <f t="shared" si="197"/>
        <v>0</v>
      </c>
      <c r="MR65" s="65">
        <f t="shared" si="158"/>
        <v>0</v>
      </c>
      <c r="MS65" s="52">
        <f>+'Arg&amp;Braz'!T65</f>
        <v>0</v>
      </c>
      <c r="MT65" s="390">
        <f>+'Arg&amp;Braz'!U65</f>
        <v>0</v>
      </c>
      <c r="MU65" s="53">
        <f>+'Arg&amp;Braz'!V65</f>
        <v>0</v>
      </c>
      <c r="MV65" s="35">
        <f t="shared" si="159"/>
        <v>0</v>
      </c>
      <c r="MW65" s="65">
        <f t="shared" si="160"/>
        <v>0</v>
      </c>
      <c r="MX65" s="34">
        <f>Bel!BF65</f>
        <v>0</v>
      </c>
      <c r="MY65" s="35">
        <f t="shared" si="161"/>
        <v>0</v>
      </c>
      <c r="MZ65" s="65">
        <f t="shared" si="92"/>
        <v>0</v>
      </c>
      <c r="NA65" s="34">
        <f>Ita!CA65</f>
        <v>0</v>
      </c>
      <c r="NB65" s="35">
        <f>SUM(NA65:NA65)</f>
        <v>0</v>
      </c>
      <c r="NC65" s="65">
        <f t="shared" si="206"/>
        <v>0</v>
      </c>
    </row>
    <row r="66" spans="1:367" s="28" customFormat="1" ht="21" customHeight="1">
      <c r="A66" s="27" t="s">
        <v>169</v>
      </c>
      <c r="B66" s="67"/>
      <c r="C66" s="68">
        <f t="shared" si="94"/>
        <v>0</v>
      </c>
      <c r="D66" s="68"/>
      <c r="E66" s="68"/>
      <c r="F66" s="68"/>
      <c r="G66" s="69">
        <f t="shared" si="225"/>
        <v>0</v>
      </c>
      <c r="H66" s="70">
        <f>+Bel!A66</f>
        <v>111</v>
      </c>
      <c r="I66" s="71">
        <f>+Ita!A66</f>
        <v>30</v>
      </c>
      <c r="J66" s="71">
        <f>+Pol!A66</f>
        <v>0</v>
      </c>
      <c r="K66" s="71">
        <f>+Rus!A66</f>
        <v>51</v>
      </c>
      <c r="L66" s="71">
        <f>+'Arg&amp;Braz'!A66</f>
        <v>0</v>
      </c>
      <c r="M66" s="71">
        <f>+Mex!A66</f>
        <v>59</v>
      </c>
      <c r="N66" s="71">
        <f>+VIE!A66</f>
        <v>0</v>
      </c>
      <c r="O66" s="71">
        <f>+SIMS!A66</f>
        <v>0</v>
      </c>
      <c r="P66" s="71"/>
      <c r="Q66" s="72">
        <f>+KSC!A66</f>
        <v>0</v>
      </c>
      <c r="R66" s="146">
        <f t="shared" si="96"/>
        <v>1981.1999999999998</v>
      </c>
      <c r="S66" s="147">
        <f t="shared" si="97"/>
        <v>1466.4</v>
      </c>
      <c r="T66" s="148">
        <f t="shared" si="213"/>
        <v>0</v>
      </c>
      <c r="U66" s="148"/>
      <c r="V66" s="27" t="s">
        <v>169</v>
      </c>
      <c r="W66" s="52">
        <f>+Bel!C66</f>
        <v>0</v>
      </c>
      <c r="X66" s="53">
        <f>+Bel!D66</f>
        <v>0</v>
      </c>
      <c r="Y66" s="35">
        <f t="shared" si="226"/>
        <v>0</v>
      </c>
      <c r="Z66" s="65">
        <f t="shared" si="99"/>
        <v>0</v>
      </c>
      <c r="AA66" s="34">
        <f>+Ita!C66</f>
        <v>0</v>
      </c>
      <c r="AB66" s="35">
        <f>+Ita!D66</f>
        <v>0</v>
      </c>
      <c r="AC66" s="35">
        <f t="shared" si="100"/>
        <v>0</v>
      </c>
      <c r="AD66" s="65">
        <f t="shared" si="101"/>
        <v>0</v>
      </c>
      <c r="AE66" s="52">
        <f>+Pol!C66</f>
        <v>0</v>
      </c>
      <c r="AF66" s="53">
        <f>+Pol!D66</f>
        <v>0</v>
      </c>
      <c r="AG66" s="35">
        <f t="shared" si="102"/>
        <v>0</v>
      </c>
      <c r="AH66" s="65">
        <f t="shared" si="103"/>
        <v>0</v>
      </c>
      <c r="AI66" s="54">
        <f>+Mex!C66</f>
        <v>0</v>
      </c>
      <c r="AJ66" s="55">
        <f>+Mex!D66</f>
        <v>0</v>
      </c>
      <c r="AK66" s="33">
        <f t="shared" si="1"/>
        <v>0</v>
      </c>
      <c r="AL66" s="44">
        <f t="shared" si="2"/>
        <v>0</v>
      </c>
      <c r="AM66" s="279">
        <f>+SIMS!C66</f>
        <v>0</v>
      </c>
      <c r="AN66" s="284">
        <f>+SIMS!D66</f>
        <v>0</v>
      </c>
      <c r="AO66" s="277">
        <f t="shared" si="3"/>
        <v>0</v>
      </c>
      <c r="AP66" s="272">
        <f t="shared" si="104"/>
        <v>0</v>
      </c>
      <c r="AQ66" s="273">
        <f>+KSC!G66</f>
        <v>0</v>
      </c>
      <c r="AR66" s="282">
        <f>+KSC!H66</f>
        <v>0</v>
      </c>
      <c r="AS66" s="274">
        <f t="shared" si="4"/>
        <v>0</v>
      </c>
      <c r="AT66" s="543">
        <f t="shared" si="105"/>
        <v>0</v>
      </c>
      <c r="AU66" s="279">
        <f>+SIMS!G66</f>
        <v>0</v>
      </c>
      <c r="AV66" s="284">
        <f>+SIMS!H66</f>
        <v>0</v>
      </c>
      <c r="AW66" s="277">
        <f t="shared" si="165"/>
        <v>0</v>
      </c>
      <c r="AX66" s="272">
        <f t="shared" si="106"/>
        <v>0</v>
      </c>
      <c r="AY66" s="239">
        <f>+Bel!G66</f>
        <v>156</v>
      </c>
      <c r="AZ66" s="322">
        <f>+Bel!H66</f>
        <v>156</v>
      </c>
      <c r="BA66" s="238">
        <f>+Bel!I66</f>
        <v>156</v>
      </c>
      <c r="BB66" s="35">
        <f t="shared" si="252"/>
        <v>468</v>
      </c>
      <c r="BC66" s="65">
        <f t="shared" si="108"/>
        <v>30</v>
      </c>
      <c r="BD66" s="34">
        <f>+Ita!G66</f>
        <v>0</v>
      </c>
      <c r="BE66" s="315">
        <f>+Ita!H66</f>
        <v>0</v>
      </c>
      <c r="BF66" s="35">
        <f>+Ita!I66</f>
        <v>0</v>
      </c>
      <c r="BG66" s="35">
        <f t="shared" si="253"/>
        <v>0</v>
      </c>
      <c r="BH66" s="65">
        <f t="shared" si="109"/>
        <v>0</v>
      </c>
      <c r="BI66" s="34">
        <f>+Ita!AX66</f>
        <v>0</v>
      </c>
      <c r="BJ66" s="315">
        <f>+Ita!AY66</f>
        <v>0</v>
      </c>
      <c r="BK66" s="35">
        <f>+Ita!AZ66</f>
        <v>0</v>
      </c>
      <c r="BL66" s="35">
        <f t="shared" si="6"/>
        <v>0</v>
      </c>
      <c r="BM66" s="65">
        <f t="shared" si="110"/>
        <v>0</v>
      </c>
      <c r="BN66" s="34">
        <f>+Pol!G66</f>
        <v>0</v>
      </c>
      <c r="BO66" s="315">
        <f>+Pol!H66</f>
        <v>0</v>
      </c>
      <c r="BP66" s="35">
        <f>+Pol!I66</f>
        <v>0</v>
      </c>
      <c r="BQ66" s="35">
        <f t="shared" si="254"/>
        <v>0</v>
      </c>
      <c r="BR66" s="65">
        <f t="shared" si="111"/>
        <v>0</v>
      </c>
      <c r="BS66" s="239">
        <f>+Mex!G66</f>
        <v>0</v>
      </c>
      <c r="BT66" s="322">
        <f>+Mex!H66</f>
        <v>0</v>
      </c>
      <c r="BU66" s="238">
        <f>+Mex!I66</f>
        <v>0</v>
      </c>
      <c r="BV66" s="35">
        <f t="shared" si="255"/>
        <v>0</v>
      </c>
      <c r="BW66" s="65">
        <f t="shared" si="113"/>
        <v>0</v>
      </c>
      <c r="BX66" s="54">
        <f>+VIE!C66</f>
        <v>0</v>
      </c>
      <c r="BY66" s="316">
        <f>+VIE!D66</f>
        <v>0</v>
      </c>
      <c r="BZ66" s="35">
        <f t="shared" si="214"/>
        <v>0</v>
      </c>
      <c r="CA66" s="65">
        <f t="shared" si="114"/>
        <v>0</v>
      </c>
      <c r="CB66" s="239">
        <f>+SIMS!AC66</f>
        <v>0</v>
      </c>
      <c r="CC66" s="322">
        <f>+SIMS!AD66</f>
        <v>0</v>
      </c>
      <c r="CD66" s="238">
        <f>+SIMS!AE66</f>
        <v>0</v>
      </c>
      <c r="CE66" s="35">
        <f t="shared" si="9"/>
        <v>0</v>
      </c>
      <c r="CF66" s="65">
        <f t="shared" si="115"/>
        <v>0</v>
      </c>
      <c r="CG66" s="52">
        <f>+Bel!L66</f>
        <v>0</v>
      </c>
      <c r="CH66" s="53">
        <f>+Bel!M66</f>
        <v>0</v>
      </c>
      <c r="CI66" s="35">
        <f t="shared" si="235"/>
        <v>0</v>
      </c>
      <c r="CJ66" s="65">
        <f t="shared" si="209"/>
        <v>0</v>
      </c>
      <c r="CK66" s="34">
        <f>+Ita!L66</f>
        <v>0</v>
      </c>
      <c r="CL66" s="35">
        <f>+Ita!M66</f>
        <v>0</v>
      </c>
      <c r="CM66" s="35">
        <f t="shared" si="234"/>
        <v>0</v>
      </c>
      <c r="CN66" s="65">
        <f t="shared" si="13"/>
        <v>0</v>
      </c>
      <c r="CO66" s="54">
        <f>+Mex!L66</f>
        <v>0</v>
      </c>
      <c r="CP66" s="55">
        <f>+Mex!M66</f>
        <v>0</v>
      </c>
      <c r="CQ66" s="33">
        <f t="shared" si="14"/>
        <v>0</v>
      </c>
      <c r="CR66" s="44">
        <f t="shared" si="15"/>
        <v>0</v>
      </c>
      <c r="CS66" s="34">
        <f>+SIMS!Y66</f>
        <v>0</v>
      </c>
      <c r="CT66" s="35">
        <f>+SIMS!Z66</f>
        <v>0</v>
      </c>
      <c r="CU66" s="35">
        <f t="shared" si="16"/>
        <v>0</v>
      </c>
      <c r="CV66" s="65">
        <f t="shared" si="116"/>
        <v>0</v>
      </c>
      <c r="CW66" s="34">
        <f>+VIE!M66</f>
        <v>0</v>
      </c>
      <c r="CX66" s="35">
        <f>+VIE!N66</f>
        <v>0</v>
      </c>
      <c r="CY66" s="35">
        <f t="shared" si="17"/>
        <v>0</v>
      </c>
      <c r="CZ66" s="65">
        <f t="shared" si="117"/>
        <v>0</v>
      </c>
      <c r="DA66" s="34">
        <f>+Ita!BC66</f>
        <v>0</v>
      </c>
      <c r="DB66" s="35">
        <f t="shared" si="118"/>
        <v>0</v>
      </c>
      <c r="DC66" s="65">
        <f t="shared" si="18"/>
        <v>0</v>
      </c>
      <c r="DD66" s="34">
        <f>+Bel!P66</f>
        <v>0</v>
      </c>
      <c r="DE66" s="35">
        <f t="shared" si="119"/>
        <v>0</v>
      </c>
      <c r="DF66" s="65">
        <f t="shared" si="19"/>
        <v>0</v>
      </c>
      <c r="DG66" s="34">
        <f>+Ita!P66</f>
        <v>124.8</v>
      </c>
      <c r="DH66" s="35">
        <f t="shared" si="120"/>
        <v>124.8</v>
      </c>
      <c r="DI66" s="65">
        <f t="shared" si="20"/>
        <v>8</v>
      </c>
      <c r="DJ66" s="34">
        <f>+Pol!L66</f>
        <v>0</v>
      </c>
      <c r="DK66" s="35">
        <f t="shared" si="121"/>
        <v>0</v>
      </c>
      <c r="DL66" s="65">
        <f t="shared" si="21"/>
        <v>0</v>
      </c>
      <c r="DM66" s="520">
        <f>+Rus!C66</f>
        <v>62.4</v>
      </c>
      <c r="DN66" s="365">
        <f t="shared" si="215"/>
        <v>62.4</v>
      </c>
      <c r="DO66" s="366">
        <f t="shared" si="23"/>
        <v>4</v>
      </c>
      <c r="DP66" s="239">
        <f>+Bel!S66</f>
        <v>46.8</v>
      </c>
      <c r="DQ66" s="238">
        <f>+Bel!T66</f>
        <v>62.4</v>
      </c>
      <c r="DR66" s="35">
        <f>+Bel!U66</f>
        <v>0</v>
      </c>
      <c r="DS66" s="35">
        <f>+Bel!V66</f>
        <v>0</v>
      </c>
      <c r="DT66" s="35">
        <f t="shared" si="216"/>
        <v>109.19999999999999</v>
      </c>
      <c r="DU66" s="65">
        <f t="shared" si="25"/>
        <v>6.9999999999999991</v>
      </c>
      <c r="DV66" s="34">
        <f>+Ita!S66</f>
        <v>0</v>
      </c>
      <c r="DW66" s="35">
        <f>+Ita!T66</f>
        <v>0</v>
      </c>
      <c r="DX66" s="35">
        <f>+Ita!U66</f>
        <v>0</v>
      </c>
      <c r="DY66" s="35">
        <f>+Ita!V66</f>
        <v>0</v>
      </c>
      <c r="DZ66" s="35">
        <f t="shared" si="217"/>
        <v>0</v>
      </c>
      <c r="EA66" s="65">
        <f t="shared" si="27"/>
        <v>0</v>
      </c>
      <c r="EB66" s="34">
        <f>+Pol!O66</f>
        <v>0</v>
      </c>
      <c r="EC66" s="35">
        <f>+Pol!P66</f>
        <v>0</v>
      </c>
      <c r="ED66" s="35">
        <f>+Pol!Q66</f>
        <v>0</v>
      </c>
      <c r="EE66" s="35">
        <f>+Pol!R66</f>
        <v>0</v>
      </c>
      <c r="EF66" s="35">
        <f t="shared" si="218"/>
        <v>0</v>
      </c>
      <c r="EG66" s="65">
        <f t="shared" si="29"/>
        <v>0</v>
      </c>
      <c r="EH66" s="388">
        <f>+Rus!J66</f>
        <v>93.6</v>
      </c>
      <c r="EI66" s="389">
        <f>+Rus!K66</f>
        <v>93.6</v>
      </c>
      <c r="EJ66" s="35">
        <f>+Rus!L66</f>
        <v>0</v>
      </c>
      <c r="EK66" s="35">
        <f>+Rus!M66</f>
        <v>0</v>
      </c>
      <c r="EL66" s="35">
        <f t="shared" si="219"/>
        <v>187.2</v>
      </c>
      <c r="EM66" s="65">
        <f t="shared" si="30"/>
        <v>12</v>
      </c>
      <c r="EN66" s="52">
        <f>+Mex!AE66</f>
        <v>93.6</v>
      </c>
      <c r="EO66" s="53">
        <f>+Mex!AF66</f>
        <v>93.6</v>
      </c>
      <c r="EP66" s="33">
        <f>+Mex!AG66</f>
        <v>0</v>
      </c>
      <c r="EQ66" s="33">
        <f>+Mex!AH66</f>
        <v>0</v>
      </c>
      <c r="ER66" s="35">
        <f t="shared" si="123"/>
        <v>187.2</v>
      </c>
      <c r="ES66" s="65">
        <f t="shared" si="31"/>
        <v>12</v>
      </c>
      <c r="ET66" s="32">
        <f>+VIE!G66</f>
        <v>0</v>
      </c>
      <c r="EU66" s="33">
        <f>+VIE!H66</f>
        <v>0</v>
      </c>
      <c r="EV66" s="33">
        <f>+VIE!I66</f>
        <v>0</v>
      </c>
      <c r="EW66" s="33">
        <f>+VIE!J66</f>
        <v>0</v>
      </c>
      <c r="EX66" s="31">
        <f t="shared" si="220"/>
        <v>0</v>
      </c>
      <c r="EY66" s="43">
        <f t="shared" si="124"/>
        <v>0</v>
      </c>
      <c r="EZ66" s="52">
        <f>+Bel!Y66</f>
        <v>0</v>
      </c>
      <c r="FA66" s="53">
        <f>+Bel!Z66</f>
        <v>0</v>
      </c>
      <c r="FB66" s="35">
        <f t="shared" si="33"/>
        <v>0</v>
      </c>
      <c r="FC66" s="65">
        <f t="shared" si="34"/>
        <v>0</v>
      </c>
      <c r="FD66" s="52">
        <f>+Ita!Y66</f>
        <v>0</v>
      </c>
      <c r="FE66" s="53">
        <f>+Ita!Z66</f>
        <v>0</v>
      </c>
      <c r="FF66" s="35">
        <f t="shared" si="35"/>
        <v>0</v>
      </c>
      <c r="FG66" s="65">
        <f t="shared" si="36"/>
        <v>0</v>
      </c>
      <c r="FH66" s="52">
        <f>+Pol!U66</f>
        <v>0</v>
      </c>
      <c r="FI66" s="53">
        <f>+Pol!V66</f>
        <v>0</v>
      </c>
      <c r="FJ66" s="35">
        <f t="shared" si="37"/>
        <v>0</v>
      </c>
      <c r="FK66" s="65">
        <f t="shared" si="38"/>
        <v>0</v>
      </c>
      <c r="FL66" s="386">
        <f>+Rus!F66</f>
        <v>31.2</v>
      </c>
      <c r="FM66" s="387">
        <f>+Rus!G66</f>
        <v>46.8</v>
      </c>
      <c r="FN66" s="35">
        <f t="shared" si="39"/>
        <v>78</v>
      </c>
      <c r="FO66" s="65">
        <f t="shared" si="40"/>
        <v>5</v>
      </c>
      <c r="FP66" s="34">
        <f>+SIMS!O66</f>
        <v>0</v>
      </c>
      <c r="FQ66" s="35">
        <f>+SIMS!P66</f>
        <v>0</v>
      </c>
      <c r="FR66" s="35">
        <f t="shared" si="210"/>
        <v>0</v>
      </c>
      <c r="FS66" s="65">
        <f t="shared" si="125"/>
        <v>0</v>
      </c>
      <c r="FT66" s="34">
        <f>+Bel!AC66</f>
        <v>31.2</v>
      </c>
      <c r="FU66" s="35">
        <f>+Bel!AD66</f>
        <v>31.2</v>
      </c>
      <c r="FV66" s="35">
        <f>+Bel!AE66</f>
        <v>31.2</v>
      </c>
      <c r="FW66" s="35">
        <f>+Bel!AF66</f>
        <v>31.2</v>
      </c>
      <c r="FX66" s="35">
        <f t="shared" si="221"/>
        <v>124.8</v>
      </c>
      <c r="FY66" s="65">
        <f t="shared" si="239"/>
        <v>8</v>
      </c>
      <c r="FZ66" s="34">
        <f>+Ita!AC66</f>
        <v>0</v>
      </c>
      <c r="GA66" s="35">
        <f>+Ita!AD66</f>
        <v>0</v>
      </c>
      <c r="GB66" s="35">
        <f>+Ita!AE66</f>
        <v>0</v>
      </c>
      <c r="GC66" s="35">
        <f>+Ita!AF66</f>
        <v>0</v>
      </c>
      <c r="GD66" s="35">
        <f t="shared" si="222"/>
        <v>0</v>
      </c>
      <c r="GE66" s="65">
        <f t="shared" si="240"/>
        <v>0</v>
      </c>
      <c r="GF66" s="34">
        <f>+Pol!Y66</f>
        <v>0</v>
      </c>
      <c r="GG66" s="35">
        <f>+Pol!Z66</f>
        <v>0</v>
      </c>
      <c r="GH66" s="35">
        <f>+Pol!AA66</f>
        <v>0</v>
      </c>
      <c r="GI66" s="35">
        <f>+Pol!AB66</f>
        <v>0</v>
      </c>
      <c r="GJ66" s="35">
        <f t="shared" si="223"/>
        <v>0</v>
      </c>
      <c r="GK66" s="65">
        <f t="shared" si="241"/>
        <v>0</v>
      </c>
      <c r="GL66" s="34">
        <f>+SIMS!S66</f>
        <v>0</v>
      </c>
      <c r="GM66" s="35">
        <f>+SIMS!T66</f>
        <v>0</v>
      </c>
      <c r="GN66" s="35">
        <f>+SIMS!U66</f>
        <v>0</v>
      </c>
      <c r="GO66" s="35">
        <f>+SIMS!V66</f>
        <v>0</v>
      </c>
      <c r="GP66" s="35">
        <f t="shared" si="224"/>
        <v>0</v>
      </c>
      <c r="GQ66" s="65">
        <f t="shared" si="126"/>
        <v>0</v>
      </c>
      <c r="GR66" s="273">
        <f>+KSC!C66</f>
        <v>0</v>
      </c>
      <c r="GS66" s="274">
        <f>+KSC!D66</f>
        <v>0</v>
      </c>
      <c r="GT66" s="274">
        <f t="shared" si="49"/>
        <v>0</v>
      </c>
      <c r="GU66" s="543">
        <f t="shared" si="127"/>
        <v>0</v>
      </c>
      <c r="GV66" s="239">
        <f>+Bel!AI66</f>
        <v>655.20000000000005</v>
      </c>
      <c r="GW66" s="35">
        <f t="shared" si="248"/>
        <v>655.20000000000005</v>
      </c>
      <c r="GX66" s="65">
        <f t="shared" si="200"/>
        <v>42.000000000000007</v>
      </c>
      <c r="GY66" s="34">
        <f>+Ita!AI66</f>
        <v>343.2</v>
      </c>
      <c r="GZ66" s="35">
        <f t="shared" si="250"/>
        <v>343.2</v>
      </c>
      <c r="HA66" s="65">
        <f t="shared" si="51"/>
        <v>22</v>
      </c>
      <c r="HB66" s="34">
        <f>+Ita!BF66</f>
        <v>0</v>
      </c>
      <c r="HC66" s="35">
        <f t="shared" si="251"/>
        <v>0</v>
      </c>
      <c r="HD66" s="65">
        <f t="shared" si="52"/>
        <v>0</v>
      </c>
      <c r="HE66" s="34">
        <f>+Pol!AE66</f>
        <v>0</v>
      </c>
      <c r="HF66" s="35">
        <f t="shared" si="232"/>
        <v>0</v>
      </c>
      <c r="HG66" s="65">
        <f t="shared" si="53"/>
        <v>0</v>
      </c>
      <c r="HH66" s="32">
        <f>+Mex!P66</f>
        <v>0</v>
      </c>
      <c r="HI66" s="35">
        <f t="shared" si="233"/>
        <v>0</v>
      </c>
      <c r="HJ66" s="44">
        <f t="shared" si="54"/>
        <v>0</v>
      </c>
      <c r="HK66" s="411">
        <f>+SIMS!K66</f>
        <v>0</v>
      </c>
      <c r="HL66" s="412">
        <f>+SIMS!L66</f>
        <v>0</v>
      </c>
      <c r="HM66" s="409">
        <f t="shared" si="166"/>
        <v>0</v>
      </c>
      <c r="HN66" s="410">
        <f t="shared" si="133"/>
        <v>0</v>
      </c>
      <c r="HO66" s="551">
        <f>+Bel!AL66</f>
        <v>62.4</v>
      </c>
      <c r="HP66" s="552">
        <f>+Bel!AM66</f>
        <v>62.4</v>
      </c>
      <c r="HQ66" s="476">
        <f t="shared" si="134"/>
        <v>124.8</v>
      </c>
      <c r="HR66" s="477">
        <f t="shared" si="55"/>
        <v>8</v>
      </c>
      <c r="HS66" s="478">
        <f>+Ita!AL66</f>
        <v>0</v>
      </c>
      <c r="HT66" s="479">
        <f>+Ita!AM66</f>
        <v>0</v>
      </c>
      <c r="HU66" s="476">
        <f t="shared" si="56"/>
        <v>0</v>
      </c>
      <c r="HV66" s="477">
        <f t="shared" si="57"/>
        <v>0</v>
      </c>
      <c r="HW66" s="52">
        <f>+Mex!S66</f>
        <v>265.2</v>
      </c>
      <c r="HX66" s="53">
        <f>+Mex!T66</f>
        <v>0</v>
      </c>
      <c r="HY66" s="35">
        <f t="shared" si="236"/>
        <v>265.2</v>
      </c>
      <c r="HZ66" s="65">
        <f t="shared" si="59"/>
        <v>17</v>
      </c>
      <c r="IA66" s="472">
        <f>+'Arg&amp;Braz'!C66</f>
        <v>0</v>
      </c>
      <c r="IB66" s="473">
        <f>+'Arg&amp;Braz'!D66</f>
        <v>0</v>
      </c>
      <c r="IC66" s="473">
        <f t="shared" si="60"/>
        <v>0</v>
      </c>
      <c r="ID66" s="474">
        <f t="shared" si="61"/>
        <v>0</v>
      </c>
      <c r="IE66" s="472">
        <f>+'Arg&amp;Braz'!Y66</f>
        <v>0</v>
      </c>
      <c r="IF66" s="473">
        <f>+'Arg&amp;Braz'!Z66</f>
        <v>0</v>
      </c>
      <c r="IG66" s="473">
        <f t="shared" si="62"/>
        <v>0</v>
      </c>
      <c r="IH66" s="474">
        <f t="shared" si="63"/>
        <v>0</v>
      </c>
      <c r="II66" s="553">
        <f>+Bel!AP66</f>
        <v>62.4</v>
      </c>
      <c r="IJ66" s="554">
        <f>+Bel!AQ66</f>
        <v>62.4</v>
      </c>
      <c r="IK66" s="476">
        <f t="shared" si="64"/>
        <v>124.8</v>
      </c>
      <c r="IL66" s="477">
        <f t="shared" si="65"/>
        <v>8</v>
      </c>
      <c r="IM66" s="475">
        <f>+Ita!AP66</f>
        <v>0</v>
      </c>
      <c r="IN66" s="476">
        <f>+Ita!AQ66</f>
        <v>0</v>
      </c>
      <c r="IO66" s="476">
        <f t="shared" si="66"/>
        <v>0</v>
      </c>
      <c r="IP66" s="477">
        <f t="shared" si="67"/>
        <v>0</v>
      </c>
      <c r="IQ66" s="52">
        <f>+Mex!W66</f>
        <v>78</v>
      </c>
      <c r="IR66" s="53">
        <f>+Mex!X66</f>
        <v>78</v>
      </c>
      <c r="IS66" s="35">
        <f t="shared" si="237"/>
        <v>156</v>
      </c>
      <c r="IT66" s="65">
        <f t="shared" si="69"/>
        <v>10</v>
      </c>
      <c r="IU66" s="472">
        <f>+'Arg&amp;Braz'!G66</f>
        <v>0</v>
      </c>
      <c r="IV66" s="473">
        <f>+'Arg&amp;Braz'!H66</f>
        <v>0</v>
      </c>
      <c r="IW66" s="473">
        <f t="shared" si="70"/>
        <v>0</v>
      </c>
      <c r="IX66" s="474">
        <f t="shared" si="71"/>
        <v>0</v>
      </c>
      <c r="IY66" s="472">
        <f>+'Arg&amp;Braz'!AC66</f>
        <v>0</v>
      </c>
      <c r="IZ66" s="473">
        <f>+'Arg&amp;Braz'!AD66</f>
        <v>0</v>
      </c>
      <c r="JA66" s="473">
        <f t="shared" si="72"/>
        <v>0</v>
      </c>
      <c r="JB66" s="474">
        <f t="shared" si="163"/>
        <v>0</v>
      </c>
      <c r="JC66" s="553">
        <f>+Bel!AT66</f>
        <v>62.4</v>
      </c>
      <c r="JD66" s="554">
        <f>+Bel!AU66</f>
        <v>62.4</v>
      </c>
      <c r="JE66" s="476">
        <f t="shared" si="73"/>
        <v>124.8</v>
      </c>
      <c r="JF66" s="477">
        <f t="shared" si="74"/>
        <v>8</v>
      </c>
      <c r="JG66" s="475">
        <f>+Ita!AT66</f>
        <v>0</v>
      </c>
      <c r="JH66" s="476">
        <f>+Ita!AU66</f>
        <v>0</v>
      </c>
      <c r="JI66" s="476">
        <f t="shared" si="75"/>
        <v>0</v>
      </c>
      <c r="JJ66" s="477">
        <f t="shared" si="76"/>
        <v>0</v>
      </c>
      <c r="JK66" s="34">
        <f>+Mex!AA66</f>
        <v>312</v>
      </c>
      <c r="JL66" s="35">
        <f>+Mex!AB66</f>
        <v>0</v>
      </c>
      <c r="JM66" s="35">
        <f t="shared" si="238"/>
        <v>312</v>
      </c>
      <c r="JN66" s="65">
        <f t="shared" si="78"/>
        <v>20</v>
      </c>
      <c r="JO66" s="472">
        <f>+'Arg&amp;Braz'!K66</f>
        <v>0</v>
      </c>
      <c r="JP66" s="473">
        <f>+'Arg&amp;Braz'!L66</f>
        <v>0</v>
      </c>
      <c r="JQ66" s="473">
        <f t="shared" si="79"/>
        <v>0</v>
      </c>
      <c r="JR66" s="474">
        <f t="shared" si="80"/>
        <v>0</v>
      </c>
      <c r="JS66" s="472">
        <f>+'Arg&amp;Braz'!AG66</f>
        <v>0</v>
      </c>
      <c r="JT66" s="473">
        <f>+'Arg&amp;Braz'!AH66</f>
        <v>0</v>
      </c>
      <c r="JU66" s="473">
        <f t="shared" si="81"/>
        <v>0</v>
      </c>
      <c r="JV66" s="474">
        <f t="shared" si="164"/>
        <v>0</v>
      </c>
      <c r="JW66" s="273">
        <f>+KSC!K66</f>
        <v>0</v>
      </c>
      <c r="JX66" s="274">
        <f>+KSC!L66</f>
        <v>0</v>
      </c>
      <c r="JY66" s="277">
        <f t="shared" si="82"/>
        <v>0</v>
      </c>
      <c r="JZ66" s="272">
        <f t="shared" si="135"/>
        <v>0</v>
      </c>
      <c r="KA66" s="388">
        <f>+Rus!P66</f>
        <v>156</v>
      </c>
      <c r="KB66" s="508">
        <f>+Rus!Q66</f>
        <v>156</v>
      </c>
      <c r="KC66" s="389">
        <f>+Rus!R66</f>
        <v>156</v>
      </c>
      <c r="KD66" s="35">
        <f t="shared" si="256"/>
        <v>468</v>
      </c>
      <c r="KE66" s="65">
        <f t="shared" si="84"/>
        <v>30</v>
      </c>
      <c r="KF66" s="34">
        <f>+Bel!AX66</f>
        <v>0</v>
      </c>
      <c r="KG66" s="35">
        <f t="shared" ref="KG66:KG81" si="260">SUM(KF66:KF66)</f>
        <v>0</v>
      </c>
      <c r="KH66" s="65">
        <f t="shared" si="201"/>
        <v>0</v>
      </c>
      <c r="KI66" s="34">
        <f>+Ita!BI66</f>
        <v>0</v>
      </c>
      <c r="KJ66" s="35">
        <f t="shared" ref="KJ66:KJ81" si="261">SUM(KI66:KI66)</f>
        <v>0</v>
      </c>
      <c r="KK66" s="65">
        <f t="shared" si="202"/>
        <v>0</v>
      </c>
      <c r="KL66" s="34">
        <f>+Pol!AH66</f>
        <v>0</v>
      </c>
      <c r="KM66" s="35">
        <f t="shared" ref="KM66:KM81" si="262">SUM(KL66:KL66)</f>
        <v>0</v>
      </c>
      <c r="KN66" s="65">
        <f t="shared" si="203"/>
        <v>0</v>
      </c>
      <c r="KO66" s="34">
        <f>+Mex!AK66</f>
        <v>0</v>
      </c>
      <c r="KP66" s="35">
        <f t="shared" ref="KP66:KP81" si="263">SUM(KO66:KO66)</f>
        <v>0</v>
      </c>
      <c r="KQ66" s="65">
        <f t="shared" si="204"/>
        <v>0</v>
      </c>
      <c r="KR66" s="34">
        <f>+'Arg&amp;Braz'!AK66</f>
        <v>0</v>
      </c>
      <c r="KS66" s="35">
        <f t="shared" si="257"/>
        <v>0</v>
      </c>
      <c r="KT66" s="65">
        <f t="shared" si="258"/>
        <v>0</v>
      </c>
      <c r="KU66" s="34">
        <f>+Ita!BL66</f>
        <v>0</v>
      </c>
      <c r="KV66" s="315">
        <f>+Ita!BM66</f>
        <v>0</v>
      </c>
      <c r="KW66" s="35">
        <f>+Ita!BN66</f>
        <v>0</v>
      </c>
      <c r="KX66" s="35">
        <f t="shared" si="191"/>
        <v>0</v>
      </c>
      <c r="KY66" s="65">
        <f t="shared" si="142"/>
        <v>0</v>
      </c>
      <c r="KZ66" s="34">
        <f>+Mex!AN66</f>
        <v>0</v>
      </c>
      <c r="LA66" s="315">
        <f>+Mex!AO66</f>
        <v>0</v>
      </c>
      <c r="LB66" s="35">
        <f>+Mex!AP66</f>
        <v>0</v>
      </c>
      <c r="LC66" s="35">
        <f t="shared" si="192"/>
        <v>0</v>
      </c>
      <c r="LD66" s="65">
        <f t="shared" si="144"/>
        <v>0</v>
      </c>
      <c r="LE66" s="34">
        <f>+'Arg&amp;Braz'!O66</f>
        <v>0</v>
      </c>
      <c r="LF66" s="315">
        <f>+'Arg&amp;Braz'!P66</f>
        <v>0</v>
      </c>
      <c r="LG66" s="35">
        <f>+'Arg&amp;Braz'!Q66</f>
        <v>0</v>
      </c>
      <c r="LH66" s="35">
        <f t="shared" si="193"/>
        <v>0</v>
      </c>
      <c r="LI66" s="65">
        <f t="shared" si="146"/>
        <v>0</v>
      </c>
      <c r="LJ66" s="34">
        <f>+'Arg&amp;Braz'!AN66</f>
        <v>0</v>
      </c>
      <c r="LK66" s="315">
        <f>+'Arg&amp;Braz'!AO66</f>
        <v>0</v>
      </c>
      <c r="LL66" s="35">
        <f>+'Arg&amp;Braz'!AP66</f>
        <v>0</v>
      </c>
      <c r="LM66" s="35">
        <f t="shared" si="147"/>
        <v>0</v>
      </c>
      <c r="LN66" s="65">
        <f t="shared" si="148"/>
        <v>0</v>
      </c>
      <c r="LO66" s="239">
        <f>+Bel!BA66</f>
        <v>0</v>
      </c>
      <c r="LP66" s="322">
        <f>+Bel!BB66</f>
        <v>0</v>
      </c>
      <c r="LQ66" s="238">
        <f>+Bel!BC66</f>
        <v>0</v>
      </c>
      <c r="LR66" s="35">
        <f t="shared" si="149"/>
        <v>0</v>
      </c>
      <c r="LS66" s="65">
        <f t="shared" si="190"/>
        <v>0</v>
      </c>
      <c r="LT66" s="34">
        <f>+Ita!BQ66</f>
        <v>0</v>
      </c>
      <c r="LU66" s="315">
        <f>+Ita!BR66</f>
        <v>0</v>
      </c>
      <c r="LV66" s="35">
        <f>+Ita!BS66</f>
        <v>0</v>
      </c>
      <c r="LW66" s="35">
        <f t="shared" si="194"/>
        <v>0</v>
      </c>
      <c r="LX66" s="65">
        <f t="shared" si="152"/>
        <v>0</v>
      </c>
      <c r="LY66" s="34">
        <f>+Ita!BV66</f>
        <v>0</v>
      </c>
      <c r="LZ66" s="315">
        <f>+Ita!BW66</f>
        <v>0</v>
      </c>
      <c r="MA66" s="35">
        <f>+Ita!BX66</f>
        <v>0</v>
      </c>
      <c r="MB66" s="35">
        <f t="shared" si="195"/>
        <v>0</v>
      </c>
      <c r="MC66" s="65">
        <f t="shared" si="154"/>
        <v>0</v>
      </c>
      <c r="MD66" s="34">
        <f>+Pol!AK66</f>
        <v>0</v>
      </c>
      <c r="ME66" s="315">
        <f>+Pol!AL66</f>
        <v>0</v>
      </c>
      <c r="MF66" s="35">
        <f>+Pol!AM66</f>
        <v>0</v>
      </c>
      <c r="MG66" s="35">
        <f t="shared" si="196"/>
        <v>0</v>
      </c>
      <c r="MH66" s="65">
        <f t="shared" si="156"/>
        <v>0</v>
      </c>
      <c r="MI66" s="556">
        <f>+Rus!U66</f>
        <v>0</v>
      </c>
      <c r="MJ66" s="557">
        <f>+Rus!V66</f>
        <v>0</v>
      </c>
      <c r="MK66" s="558">
        <f>+Rus!W66</f>
        <v>0</v>
      </c>
      <c r="ML66" s="35">
        <f t="shared" si="259"/>
        <v>0</v>
      </c>
      <c r="MM66" s="65">
        <f t="shared" si="249"/>
        <v>0</v>
      </c>
      <c r="MN66" s="34">
        <f>+Mex!AS66</f>
        <v>0</v>
      </c>
      <c r="MO66" s="315">
        <f>+Mex!AT66</f>
        <v>0</v>
      </c>
      <c r="MP66" s="35">
        <f>+Mex!AU66</f>
        <v>0</v>
      </c>
      <c r="MQ66" s="35">
        <f t="shared" si="197"/>
        <v>0</v>
      </c>
      <c r="MR66" s="65">
        <f t="shared" si="158"/>
        <v>0</v>
      </c>
      <c r="MS66" s="34">
        <f>+'Arg&amp;Braz'!T66</f>
        <v>0</v>
      </c>
      <c r="MT66" s="315">
        <f>+'Arg&amp;Braz'!U66</f>
        <v>0</v>
      </c>
      <c r="MU66" s="35">
        <f>+'Arg&amp;Braz'!V66</f>
        <v>0</v>
      </c>
      <c r="MV66" s="35">
        <f t="shared" si="159"/>
        <v>0</v>
      </c>
      <c r="MW66" s="65">
        <f t="shared" si="160"/>
        <v>0</v>
      </c>
      <c r="MX66" s="34">
        <f>Bel!BF66</f>
        <v>0</v>
      </c>
      <c r="MY66" s="35">
        <f t="shared" si="161"/>
        <v>0</v>
      </c>
      <c r="MZ66" s="65">
        <f t="shared" si="92"/>
        <v>0</v>
      </c>
      <c r="NA66" s="34">
        <f>Ita!CA66</f>
        <v>0</v>
      </c>
      <c r="NB66" s="35">
        <f t="shared" ref="NB66:NB81" si="264">SUM(NA66:NA66)</f>
        <v>0</v>
      </c>
      <c r="NC66" s="65">
        <f t="shared" si="206"/>
        <v>0</v>
      </c>
    </row>
    <row r="67" spans="1:367" s="28" customFormat="1" ht="21" customHeight="1">
      <c r="A67" s="27" t="s">
        <v>170</v>
      </c>
      <c r="B67" s="67"/>
      <c r="C67" s="68">
        <f t="shared" si="94"/>
        <v>0</v>
      </c>
      <c r="D67" s="68"/>
      <c r="E67" s="68"/>
      <c r="F67" s="68"/>
      <c r="G67" s="69">
        <f t="shared" si="225"/>
        <v>0</v>
      </c>
      <c r="H67" s="70">
        <f>+Bel!A67</f>
        <v>0</v>
      </c>
      <c r="I67" s="71">
        <f>+Ita!A67</f>
        <v>53</v>
      </c>
      <c r="J67" s="71">
        <f>+Pol!A67</f>
        <v>0</v>
      </c>
      <c r="K67" s="71">
        <f>+Rus!A67</f>
        <v>0</v>
      </c>
      <c r="L67" s="71">
        <f>+'Arg&amp;Braz'!A67</f>
        <v>0</v>
      </c>
      <c r="M67" s="71">
        <f>+Mex!A67</f>
        <v>28</v>
      </c>
      <c r="N67" s="71">
        <f>+VIE!A67</f>
        <v>0</v>
      </c>
      <c r="O67" s="71">
        <f>+SIMS!A67</f>
        <v>29</v>
      </c>
      <c r="P67" s="71"/>
      <c r="Q67" s="72">
        <f>+KSC!A67</f>
        <v>58</v>
      </c>
      <c r="R67" s="146">
        <f t="shared" si="96"/>
        <v>608.4</v>
      </c>
      <c r="S67" s="147">
        <f t="shared" si="97"/>
        <v>655.19999999999993</v>
      </c>
      <c r="T67" s="148">
        <f t="shared" si="213"/>
        <v>0</v>
      </c>
      <c r="U67" s="148"/>
      <c r="V67" s="27" t="s">
        <v>170</v>
      </c>
      <c r="W67" s="52">
        <f>+Bel!C67</f>
        <v>0</v>
      </c>
      <c r="X67" s="53">
        <f>+Bel!D67</f>
        <v>0</v>
      </c>
      <c r="Y67" s="35">
        <f t="shared" si="226"/>
        <v>0</v>
      </c>
      <c r="Z67" s="65">
        <f t="shared" si="99"/>
        <v>0</v>
      </c>
      <c r="AA67" s="34">
        <f>+Ita!C67</f>
        <v>0</v>
      </c>
      <c r="AB67" s="35">
        <f>+Ita!D67</f>
        <v>0</v>
      </c>
      <c r="AC67" s="35">
        <f t="shared" si="100"/>
        <v>0</v>
      </c>
      <c r="AD67" s="65">
        <f t="shared" si="101"/>
        <v>0</v>
      </c>
      <c r="AE67" s="52">
        <f>+Pol!C67</f>
        <v>0</v>
      </c>
      <c r="AF67" s="53">
        <f>+Pol!D67</f>
        <v>0</v>
      </c>
      <c r="AG67" s="35">
        <f t="shared" si="102"/>
        <v>0</v>
      </c>
      <c r="AH67" s="65">
        <f t="shared" si="103"/>
        <v>0</v>
      </c>
      <c r="AI67" s="54">
        <f>+Mex!C67</f>
        <v>0</v>
      </c>
      <c r="AJ67" s="55">
        <f>+Mex!D67</f>
        <v>0</v>
      </c>
      <c r="AK67" s="33">
        <f t="shared" si="1"/>
        <v>0</v>
      </c>
      <c r="AL67" s="44">
        <f t="shared" si="2"/>
        <v>0</v>
      </c>
      <c r="AM67" s="279">
        <f>+SIMS!C67</f>
        <v>0</v>
      </c>
      <c r="AN67" s="284">
        <f>+SIMS!D67</f>
        <v>0</v>
      </c>
      <c r="AO67" s="277">
        <f t="shared" si="3"/>
        <v>0</v>
      </c>
      <c r="AP67" s="272">
        <f t="shared" si="104"/>
        <v>0</v>
      </c>
      <c r="AQ67" s="273">
        <f>+KSC!G67</f>
        <v>0</v>
      </c>
      <c r="AR67" s="282">
        <f>+KSC!H67</f>
        <v>0</v>
      </c>
      <c r="AS67" s="274">
        <f t="shared" si="4"/>
        <v>0</v>
      </c>
      <c r="AT67" s="543">
        <f t="shared" si="105"/>
        <v>0</v>
      </c>
      <c r="AU67" s="279">
        <f>+SIMS!G67</f>
        <v>0</v>
      </c>
      <c r="AV67" s="284">
        <f>+SIMS!H67</f>
        <v>0</v>
      </c>
      <c r="AW67" s="277">
        <f t="shared" si="165"/>
        <v>0</v>
      </c>
      <c r="AX67" s="272">
        <f t="shared" si="106"/>
        <v>0</v>
      </c>
      <c r="AY67" s="34">
        <f>+Bel!G67</f>
        <v>0</v>
      </c>
      <c r="AZ67" s="315">
        <f>+Bel!H67</f>
        <v>0</v>
      </c>
      <c r="BA67" s="35">
        <f>+Bel!I67</f>
        <v>0</v>
      </c>
      <c r="BB67" s="35">
        <f t="shared" si="252"/>
        <v>0</v>
      </c>
      <c r="BC67" s="65">
        <f t="shared" si="108"/>
        <v>0</v>
      </c>
      <c r="BD67" s="34">
        <f>+Ita!G67</f>
        <v>46.8</v>
      </c>
      <c r="BE67" s="315">
        <f>+Ita!H67</f>
        <v>46.8</v>
      </c>
      <c r="BF67" s="35">
        <f>+Ita!I67</f>
        <v>46.8</v>
      </c>
      <c r="BG67" s="35">
        <f t="shared" si="253"/>
        <v>140.39999999999998</v>
      </c>
      <c r="BH67" s="65">
        <f t="shared" si="109"/>
        <v>8.9999999999999982</v>
      </c>
      <c r="BI67" s="34">
        <f>+Ita!AX67</f>
        <v>0</v>
      </c>
      <c r="BJ67" s="315">
        <f>+Ita!AY67</f>
        <v>0</v>
      </c>
      <c r="BK67" s="35">
        <f>+Ita!AZ67</f>
        <v>0</v>
      </c>
      <c r="BL67" s="35">
        <f t="shared" si="6"/>
        <v>0</v>
      </c>
      <c r="BM67" s="65">
        <f t="shared" si="110"/>
        <v>0</v>
      </c>
      <c r="BN67" s="52">
        <f>+Pol!G67</f>
        <v>0</v>
      </c>
      <c r="BO67" s="390">
        <f>+Pol!H67</f>
        <v>0</v>
      </c>
      <c r="BP67" s="53">
        <f>+Pol!I67</f>
        <v>0</v>
      </c>
      <c r="BQ67" s="35">
        <f t="shared" si="254"/>
        <v>0</v>
      </c>
      <c r="BR67" s="65">
        <f t="shared" si="111"/>
        <v>0</v>
      </c>
      <c r="BS67" s="239">
        <f>+Mex!G67</f>
        <v>0</v>
      </c>
      <c r="BT67" s="322">
        <f>+Mex!H67</f>
        <v>0</v>
      </c>
      <c r="BU67" s="238">
        <f>+Mex!I67</f>
        <v>0</v>
      </c>
      <c r="BV67" s="31">
        <f t="shared" si="255"/>
        <v>0</v>
      </c>
      <c r="BW67" s="43">
        <f t="shared" si="113"/>
        <v>0</v>
      </c>
      <c r="BX67" s="32">
        <f>+VIE!C67</f>
        <v>0</v>
      </c>
      <c r="BY67" s="317">
        <f>+VIE!D67</f>
        <v>0</v>
      </c>
      <c r="BZ67" s="31">
        <f t="shared" si="214"/>
        <v>0</v>
      </c>
      <c r="CA67" s="43">
        <f t="shared" si="114"/>
        <v>0</v>
      </c>
      <c r="CB67" s="239">
        <f>+SIMS!AC67</f>
        <v>0</v>
      </c>
      <c r="CC67" s="322">
        <f>+SIMS!AD67</f>
        <v>0</v>
      </c>
      <c r="CD67" s="238">
        <f>+SIMS!AE67</f>
        <v>0</v>
      </c>
      <c r="CE67" s="31">
        <f t="shared" si="9"/>
        <v>0</v>
      </c>
      <c r="CF67" s="43">
        <f t="shared" si="115"/>
        <v>0</v>
      </c>
      <c r="CG67" s="52">
        <f>+Bel!L67</f>
        <v>0</v>
      </c>
      <c r="CH67" s="53">
        <f>+Bel!M67</f>
        <v>0</v>
      </c>
      <c r="CI67" s="35">
        <f t="shared" si="235"/>
        <v>0</v>
      </c>
      <c r="CJ67" s="65">
        <f t="shared" si="209"/>
        <v>0</v>
      </c>
      <c r="CK67" s="34">
        <f>+Ita!L67</f>
        <v>0</v>
      </c>
      <c r="CL67" s="35">
        <f>+Ita!M67</f>
        <v>0</v>
      </c>
      <c r="CM67" s="35">
        <f t="shared" si="234"/>
        <v>0</v>
      </c>
      <c r="CN67" s="65">
        <f t="shared" si="13"/>
        <v>0</v>
      </c>
      <c r="CO67" s="54">
        <f>+Mex!L67</f>
        <v>0</v>
      </c>
      <c r="CP67" s="55">
        <f>+Mex!M67</f>
        <v>0</v>
      </c>
      <c r="CQ67" s="33">
        <f t="shared" si="14"/>
        <v>0</v>
      </c>
      <c r="CR67" s="44">
        <f t="shared" si="15"/>
        <v>0</v>
      </c>
      <c r="CS67" s="34">
        <f>+SIMS!Y67</f>
        <v>0</v>
      </c>
      <c r="CT67" s="35">
        <f>+SIMS!Z67</f>
        <v>0</v>
      </c>
      <c r="CU67" s="35">
        <f t="shared" si="16"/>
        <v>0</v>
      </c>
      <c r="CV67" s="65">
        <f t="shared" si="116"/>
        <v>0</v>
      </c>
      <c r="CW67" s="34">
        <f>+VIE!M67</f>
        <v>0</v>
      </c>
      <c r="CX67" s="35">
        <f>+VIE!N67</f>
        <v>0</v>
      </c>
      <c r="CY67" s="35">
        <f t="shared" si="17"/>
        <v>0</v>
      </c>
      <c r="CZ67" s="65">
        <f t="shared" si="117"/>
        <v>0</v>
      </c>
      <c r="DA67" s="34">
        <f>+Ita!BC67</f>
        <v>0</v>
      </c>
      <c r="DB67" s="35">
        <f t="shared" si="118"/>
        <v>0</v>
      </c>
      <c r="DC67" s="65">
        <f t="shared" si="18"/>
        <v>0</v>
      </c>
      <c r="DD67" s="34">
        <f>+Bel!P67</f>
        <v>0</v>
      </c>
      <c r="DE67" s="35">
        <f t="shared" si="119"/>
        <v>0</v>
      </c>
      <c r="DF67" s="65">
        <f t="shared" si="19"/>
        <v>0</v>
      </c>
      <c r="DG67" s="34">
        <f>+Ita!P67</f>
        <v>171.6</v>
      </c>
      <c r="DH67" s="35">
        <f t="shared" si="120"/>
        <v>171.6</v>
      </c>
      <c r="DI67" s="65">
        <f t="shared" si="20"/>
        <v>11</v>
      </c>
      <c r="DJ67" s="34">
        <f>+Pol!L67</f>
        <v>0</v>
      </c>
      <c r="DK67" s="35">
        <f t="shared" si="121"/>
        <v>0</v>
      </c>
      <c r="DL67" s="65">
        <f t="shared" si="21"/>
        <v>0</v>
      </c>
      <c r="DM67" s="380">
        <f>+Rus!C67</f>
        <v>0</v>
      </c>
      <c r="DN67" s="365">
        <f t="shared" si="215"/>
        <v>0</v>
      </c>
      <c r="DO67" s="366">
        <f>DN67/7.8/2</f>
        <v>0</v>
      </c>
      <c r="DP67" s="34">
        <f>+Bel!S67</f>
        <v>0</v>
      </c>
      <c r="DQ67" s="35">
        <f>+Bel!T67</f>
        <v>0</v>
      </c>
      <c r="DR67" s="35">
        <f>+Bel!U67</f>
        <v>0</v>
      </c>
      <c r="DS67" s="35">
        <f>+Bel!V67</f>
        <v>0</v>
      </c>
      <c r="DT67" s="35">
        <f t="shared" si="216"/>
        <v>0</v>
      </c>
      <c r="DU67" s="65">
        <f t="shared" si="25"/>
        <v>0</v>
      </c>
      <c r="DV67" s="34">
        <f>+Ita!S67</f>
        <v>0</v>
      </c>
      <c r="DW67" s="35">
        <f>+Ita!T67</f>
        <v>0</v>
      </c>
      <c r="DX67" s="35">
        <f>+Ita!U67</f>
        <v>0</v>
      </c>
      <c r="DY67" s="35">
        <f>+Ita!V67</f>
        <v>0</v>
      </c>
      <c r="DZ67" s="35">
        <f t="shared" si="217"/>
        <v>0</v>
      </c>
      <c r="EA67" s="65">
        <f t="shared" si="27"/>
        <v>0</v>
      </c>
      <c r="EB67" s="34">
        <f>+Pol!O67</f>
        <v>0</v>
      </c>
      <c r="EC67" s="35">
        <f>+Pol!P67</f>
        <v>0</v>
      </c>
      <c r="ED67" s="35">
        <f>+Pol!Q67</f>
        <v>0</v>
      </c>
      <c r="EE67" s="35">
        <f>+Pol!R67</f>
        <v>0</v>
      </c>
      <c r="EF67" s="35">
        <f t="shared" si="218"/>
        <v>0</v>
      </c>
      <c r="EG67" s="65">
        <f t="shared" si="29"/>
        <v>0</v>
      </c>
      <c r="EH67" s="34">
        <f>+Rus!J67</f>
        <v>0</v>
      </c>
      <c r="EI67" s="35">
        <f>+Rus!K67</f>
        <v>0</v>
      </c>
      <c r="EJ67" s="35">
        <f>+Rus!L67</f>
        <v>0</v>
      </c>
      <c r="EK67" s="35">
        <f>+Rus!M67</f>
        <v>0</v>
      </c>
      <c r="EL67" s="35">
        <f t="shared" si="219"/>
        <v>0</v>
      </c>
      <c r="EM67" s="65">
        <f t="shared" si="30"/>
        <v>0</v>
      </c>
      <c r="EN67" s="32">
        <f>+Mex!AE67</f>
        <v>0</v>
      </c>
      <c r="EO67" s="33">
        <f>+Mex!AF67</f>
        <v>0</v>
      </c>
      <c r="EP67" s="31">
        <f>+Mex!AG67</f>
        <v>0</v>
      </c>
      <c r="EQ67" s="31">
        <f>+Mex!AH67</f>
        <v>0</v>
      </c>
      <c r="ER67" s="35">
        <f t="shared" si="123"/>
        <v>0</v>
      </c>
      <c r="ES67" s="65">
        <f t="shared" si="31"/>
        <v>0</v>
      </c>
      <c r="ET67" s="32">
        <f>+VIE!G67</f>
        <v>0</v>
      </c>
      <c r="EU67" s="33">
        <f>+VIE!H67</f>
        <v>0</v>
      </c>
      <c r="EV67" s="33">
        <f>+VIE!I67</f>
        <v>0</v>
      </c>
      <c r="EW67" s="33">
        <f>+VIE!J67</f>
        <v>0</v>
      </c>
      <c r="EX67" s="31">
        <f t="shared" si="220"/>
        <v>0</v>
      </c>
      <c r="EY67" s="43">
        <f t="shared" si="124"/>
        <v>0</v>
      </c>
      <c r="EZ67" s="52">
        <f>+Bel!Y67</f>
        <v>0</v>
      </c>
      <c r="FA67" s="53">
        <f>+Bel!Z67</f>
        <v>0</v>
      </c>
      <c r="FB67" s="35">
        <f t="shared" si="33"/>
        <v>0</v>
      </c>
      <c r="FC67" s="65">
        <f t="shared" si="34"/>
        <v>0</v>
      </c>
      <c r="FD67" s="52">
        <f>+Ita!Y67</f>
        <v>0</v>
      </c>
      <c r="FE67" s="53">
        <f>+Ita!Z67</f>
        <v>0</v>
      </c>
      <c r="FF67" s="35">
        <f t="shared" si="35"/>
        <v>0</v>
      </c>
      <c r="FG67" s="65">
        <f t="shared" si="36"/>
        <v>0</v>
      </c>
      <c r="FH67" s="52">
        <f>+Pol!U67</f>
        <v>0</v>
      </c>
      <c r="FI67" s="53">
        <f>+Pol!V67</f>
        <v>0</v>
      </c>
      <c r="FJ67" s="35">
        <f t="shared" si="37"/>
        <v>0</v>
      </c>
      <c r="FK67" s="65">
        <f t="shared" si="38"/>
        <v>0</v>
      </c>
      <c r="FL67" s="52">
        <f>+Rus!F67</f>
        <v>0</v>
      </c>
      <c r="FM67" s="53">
        <f>+Rus!G67</f>
        <v>0</v>
      </c>
      <c r="FN67" s="35">
        <f t="shared" si="39"/>
        <v>0</v>
      </c>
      <c r="FO67" s="65">
        <f t="shared" si="40"/>
        <v>0</v>
      </c>
      <c r="FP67" s="52">
        <f>+SIMS!O67</f>
        <v>216</v>
      </c>
      <c r="FQ67" s="53">
        <f>+SIMS!P67</f>
        <v>215</v>
      </c>
      <c r="FR67" s="35">
        <f t="shared" si="210"/>
        <v>431</v>
      </c>
      <c r="FS67" s="65">
        <f t="shared" si="125"/>
        <v>9</v>
      </c>
      <c r="FT67" s="34">
        <f>+Bel!AC67</f>
        <v>0</v>
      </c>
      <c r="FU67" s="35">
        <f>+Bel!AD67</f>
        <v>0</v>
      </c>
      <c r="FV67" s="35">
        <f>+Bel!AE67</f>
        <v>0</v>
      </c>
      <c r="FW67" s="35">
        <f>+Bel!AF67</f>
        <v>0</v>
      </c>
      <c r="FX67" s="35">
        <f t="shared" si="221"/>
        <v>0</v>
      </c>
      <c r="FY67" s="65">
        <f t="shared" si="239"/>
        <v>0</v>
      </c>
      <c r="FZ67" s="34">
        <f>+Ita!AC67</f>
        <v>0</v>
      </c>
      <c r="GA67" s="35">
        <f>+Ita!AD67</f>
        <v>0</v>
      </c>
      <c r="GB67" s="35">
        <f>+Ita!AE67</f>
        <v>0</v>
      </c>
      <c r="GC67" s="35">
        <f>+Ita!AF67</f>
        <v>0</v>
      </c>
      <c r="GD67" s="35">
        <f t="shared" si="222"/>
        <v>0</v>
      </c>
      <c r="GE67" s="65">
        <f t="shared" si="240"/>
        <v>0</v>
      </c>
      <c r="GF67" s="34">
        <f>+Pol!Y67</f>
        <v>0</v>
      </c>
      <c r="GG67" s="35">
        <f>+Pol!Z67</f>
        <v>0</v>
      </c>
      <c r="GH67" s="35">
        <f>+Pol!AA67</f>
        <v>0</v>
      </c>
      <c r="GI67" s="35">
        <f>+Pol!AB67</f>
        <v>0</v>
      </c>
      <c r="GJ67" s="35">
        <f t="shared" si="223"/>
        <v>0</v>
      </c>
      <c r="GK67" s="65">
        <f t="shared" si="241"/>
        <v>0</v>
      </c>
      <c r="GL67" s="34">
        <f>+SIMS!S67</f>
        <v>240</v>
      </c>
      <c r="GM67" s="35">
        <f>+SIMS!T67</f>
        <v>144</v>
      </c>
      <c r="GN67" s="35">
        <f>+SIMS!U67</f>
        <v>240</v>
      </c>
      <c r="GO67" s="35">
        <f>+SIMS!V67</f>
        <v>144</v>
      </c>
      <c r="GP67" s="35">
        <f t="shared" si="224"/>
        <v>768</v>
      </c>
      <c r="GQ67" s="65">
        <f t="shared" si="126"/>
        <v>20</v>
      </c>
      <c r="GR67" s="516">
        <f>+KSC!C67</f>
        <v>672</v>
      </c>
      <c r="GS67" s="518">
        <f>+KSC!D67</f>
        <v>624</v>
      </c>
      <c r="GT67" s="274">
        <f t="shared" si="49"/>
        <v>1296</v>
      </c>
      <c r="GU67" s="543">
        <f t="shared" si="127"/>
        <v>26</v>
      </c>
      <c r="GV67" s="34">
        <f>+Bel!AI67</f>
        <v>0</v>
      </c>
      <c r="GW67" s="35">
        <f t="shared" si="248"/>
        <v>0</v>
      </c>
      <c r="GX67" s="65">
        <f t="shared" si="200"/>
        <v>0</v>
      </c>
      <c r="GY67" s="34">
        <f>+Ita!AI67</f>
        <v>374.4</v>
      </c>
      <c r="GZ67" s="35">
        <f t="shared" si="250"/>
        <v>374.4</v>
      </c>
      <c r="HA67" s="65">
        <f t="shared" si="51"/>
        <v>24</v>
      </c>
      <c r="HB67" s="34">
        <f>+Ita!BF67</f>
        <v>140.4</v>
      </c>
      <c r="HC67" s="35">
        <f t="shared" si="251"/>
        <v>140.4</v>
      </c>
      <c r="HD67" s="65">
        <f t="shared" si="52"/>
        <v>9</v>
      </c>
      <c r="HE67" s="34">
        <f>+Pol!AE67</f>
        <v>0</v>
      </c>
      <c r="HF67" s="35">
        <f t="shared" si="232"/>
        <v>0</v>
      </c>
      <c r="HG67" s="65">
        <f t="shared" si="53"/>
        <v>0</v>
      </c>
      <c r="HH67" s="32">
        <f>+Mex!P67</f>
        <v>0</v>
      </c>
      <c r="HI67" s="33">
        <f t="shared" si="233"/>
        <v>0</v>
      </c>
      <c r="HJ67" s="44">
        <f t="shared" si="54"/>
        <v>0</v>
      </c>
      <c r="HK67" s="411">
        <f>+SIMS!K67</f>
        <v>0</v>
      </c>
      <c r="HL67" s="412">
        <f>+SIMS!L67</f>
        <v>0</v>
      </c>
      <c r="HM67" s="409">
        <f t="shared" si="166"/>
        <v>0</v>
      </c>
      <c r="HN67" s="410">
        <f t="shared" si="133"/>
        <v>0</v>
      </c>
      <c r="HO67" s="475">
        <f>+Bel!AL67</f>
        <v>0</v>
      </c>
      <c r="HP67" s="476">
        <f>+Bel!AM67</f>
        <v>0</v>
      </c>
      <c r="HQ67" s="476">
        <f t="shared" si="134"/>
        <v>0</v>
      </c>
      <c r="HR67" s="477">
        <f t="shared" si="55"/>
        <v>0</v>
      </c>
      <c r="HS67" s="475">
        <f>+Ita!AL67</f>
        <v>0</v>
      </c>
      <c r="HT67" s="476">
        <f>+Ita!AM67</f>
        <v>0</v>
      </c>
      <c r="HU67" s="476">
        <f t="shared" si="56"/>
        <v>0</v>
      </c>
      <c r="HV67" s="477">
        <f t="shared" si="57"/>
        <v>0</v>
      </c>
      <c r="HW67" s="52">
        <f>+Mex!S67</f>
        <v>109.2</v>
      </c>
      <c r="HX67" s="53">
        <f>+Mex!T67</f>
        <v>109.2</v>
      </c>
      <c r="HY67" s="35">
        <f>SUM(HW67:HX67)</f>
        <v>218.4</v>
      </c>
      <c r="HZ67" s="65">
        <f>HY67/7.8/2</f>
        <v>14</v>
      </c>
      <c r="IA67" s="480">
        <f>+'Arg&amp;Braz'!C67</f>
        <v>0</v>
      </c>
      <c r="IB67" s="481">
        <f>+'Arg&amp;Braz'!D67</f>
        <v>0</v>
      </c>
      <c r="IC67" s="473">
        <f t="shared" si="60"/>
        <v>0</v>
      </c>
      <c r="ID67" s="474">
        <f t="shared" si="61"/>
        <v>0</v>
      </c>
      <c r="IE67" s="472">
        <f>+'Arg&amp;Braz'!Y67</f>
        <v>0</v>
      </c>
      <c r="IF67" s="473">
        <f>+'Arg&amp;Braz'!Z67</f>
        <v>0</v>
      </c>
      <c r="IG67" s="473">
        <f t="shared" si="62"/>
        <v>0</v>
      </c>
      <c r="IH67" s="474">
        <f t="shared" si="63"/>
        <v>0</v>
      </c>
      <c r="II67" s="475">
        <f>+Bel!AP67</f>
        <v>0</v>
      </c>
      <c r="IJ67" s="476">
        <f>+Bel!AQ67</f>
        <v>0</v>
      </c>
      <c r="IK67" s="476">
        <f t="shared" si="64"/>
        <v>0</v>
      </c>
      <c r="IL67" s="477">
        <f t="shared" si="65"/>
        <v>0</v>
      </c>
      <c r="IM67" s="475">
        <f>+Ita!AP67</f>
        <v>0</v>
      </c>
      <c r="IN67" s="476">
        <f>+Ita!AQ67</f>
        <v>0</v>
      </c>
      <c r="IO67" s="476">
        <f t="shared" si="66"/>
        <v>0</v>
      </c>
      <c r="IP67" s="477">
        <f t="shared" si="67"/>
        <v>0</v>
      </c>
      <c r="IQ67" s="52">
        <f>+Mex!W67</f>
        <v>109.2</v>
      </c>
      <c r="IR67" s="53">
        <f>+Mex!X67</f>
        <v>109.2</v>
      </c>
      <c r="IS67" s="31">
        <f>SUM(IQ67:IR67)</f>
        <v>218.4</v>
      </c>
      <c r="IT67" s="43">
        <f>IS67/7.8/2</f>
        <v>14</v>
      </c>
      <c r="IU67" s="480">
        <f>+'Arg&amp;Braz'!G67</f>
        <v>0</v>
      </c>
      <c r="IV67" s="481">
        <f>+'Arg&amp;Braz'!H67</f>
        <v>0</v>
      </c>
      <c r="IW67" s="473">
        <f t="shared" si="70"/>
        <v>0</v>
      </c>
      <c r="IX67" s="474">
        <f t="shared" si="71"/>
        <v>0</v>
      </c>
      <c r="IY67" s="472">
        <f>+'Arg&amp;Braz'!AC67</f>
        <v>0</v>
      </c>
      <c r="IZ67" s="473">
        <f>+'Arg&amp;Braz'!AD67</f>
        <v>0</v>
      </c>
      <c r="JA67" s="473">
        <f t="shared" si="72"/>
        <v>0</v>
      </c>
      <c r="JB67" s="474">
        <f t="shared" si="163"/>
        <v>0</v>
      </c>
      <c r="JC67" s="475">
        <f>+Bel!AT67</f>
        <v>0</v>
      </c>
      <c r="JD67" s="476">
        <f>+Bel!AU67</f>
        <v>0</v>
      </c>
      <c r="JE67" s="476">
        <f t="shared" si="73"/>
        <v>0</v>
      </c>
      <c r="JF67" s="477">
        <f t="shared" si="74"/>
        <v>0</v>
      </c>
      <c r="JG67" s="475">
        <f>+Ita!AT67</f>
        <v>0</v>
      </c>
      <c r="JH67" s="476">
        <f>+Ita!AU67</f>
        <v>0</v>
      </c>
      <c r="JI67" s="476">
        <f t="shared" si="75"/>
        <v>0</v>
      </c>
      <c r="JJ67" s="477">
        <f t="shared" si="76"/>
        <v>0</v>
      </c>
      <c r="JK67" s="54">
        <f>+Mex!AA67</f>
        <v>0</v>
      </c>
      <c r="JL67" s="55">
        <f>+Mex!AB67</f>
        <v>0</v>
      </c>
      <c r="JM67" s="31">
        <f>SUM(JK67:JL67)</f>
        <v>0</v>
      </c>
      <c r="JN67" s="43">
        <f>JM67/7.8/2</f>
        <v>0</v>
      </c>
      <c r="JO67" s="480">
        <f>+'Arg&amp;Braz'!K67</f>
        <v>0</v>
      </c>
      <c r="JP67" s="481">
        <f>+'Arg&amp;Braz'!L67</f>
        <v>0</v>
      </c>
      <c r="JQ67" s="473">
        <f t="shared" si="79"/>
        <v>0</v>
      </c>
      <c r="JR67" s="474">
        <f t="shared" si="80"/>
        <v>0</v>
      </c>
      <c r="JS67" s="472">
        <f>+'Arg&amp;Braz'!AG67</f>
        <v>0</v>
      </c>
      <c r="JT67" s="473">
        <f>+'Arg&amp;Braz'!AH67</f>
        <v>0</v>
      </c>
      <c r="JU67" s="473">
        <f t="shared" si="81"/>
        <v>0</v>
      </c>
      <c r="JV67" s="474">
        <f t="shared" si="164"/>
        <v>0</v>
      </c>
      <c r="JW67" s="516">
        <f>+KSC!K67</f>
        <v>442</v>
      </c>
      <c r="JX67" s="518">
        <f>+KSC!L67</f>
        <v>450</v>
      </c>
      <c r="JY67" s="277">
        <f t="shared" si="82"/>
        <v>892</v>
      </c>
      <c r="JZ67" s="272">
        <f t="shared" si="135"/>
        <v>32</v>
      </c>
      <c r="KA67" s="34">
        <f>+Rus!P67</f>
        <v>0</v>
      </c>
      <c r="KB67" s="315">
        <f>+Rus!Q67</f>
        <v>0</v>
      </c>
      <c r="KC67" s="35">
        <f>+Rus!R67</f>
        <v>0</v>
      </c>
      <c r="KD67" s="35">
        <f t="shared" si="256"/>
        <v>0</v>
      </c>
      <c r="KE67" s="65">
        <f t="shared" si="84"/>
        <v>0</v>
      </c>
      <c r="KF67" s="34">
        <f>+Bel!AX67</f>
        <v>0</v>
      </c>
      <c r="KG67" s="35">
        <f t="shared" si="260"/>
        <v>0</v>
      </c>
      <c r="KH67" s="65">
        <f t="shared" si="201"/>
        <v>0</v>
      </c>
      <c r="KI67" s="34">
        <f>+Ita!BI67</f>
        <v>0</v>
      </c>
      <c r="KJ67" s="35">
        <f t="shared" si="261"/>
        <v>0</v>
      </c>
      <c r="KK67" s="65">
        <f t="shared" si="202"/>
        <v>0</v>
      </c>
      <c r="KL67" s="34">
        <f>+Pol!AH67</f>
        <v>0</v>
      </c>
      <c r="KM67" s="35">
        <f t="shared" si="262"/>
        <v>0</v>
      </c>
      <c r="KN67" s="65">
        <f t="shared" si="203"/>
        <v>0</v>
      </c>
      <c r="KO67" s="34">
        <f>+Mex!AK67</f>
        <v>0</v>
      </c>
      <c r="KP67" s="35">
        <f t="shared" si="263"/>
        <v>0</v>
      </c>
      <c r="KQ67" s="65">
        <f t="shared" si="204"/>
        <v>0</v>
      </c>
      <c r="KR67" s="34">
        <f>+'Arg&amp;Braz'!AK67</f>
        <v>0</v>
      </c>
      <c r="KS67" s="35">
        <f t="shared" si="257"/>
        <v>0</v>
      </c>
      <c r="KT67" s="65">
        <f t="shared" si="258"/>
        <v>0</v>
      </c>
      <c r="KU67" s="34">
        <f>+Ita!BL67</f>
        <v>0</v>
      </c>
      <c r="KV67" s="315">
        <f>+Ita!BM67</f>
        <v>0</v>
      </c>
      <c r="KW67" s="35">
        <f>+Ita!BN67</f>
        <v>0</v>
      </c>
      <c r="KX67" s="35">
        <f t="shared" si="191"/>
        <v>0</v>
      </c>
      <c r="KY67" s="65">
        <f t="shared" si="142"/>
        <v>0</v>
      </c>
      <c r="KZ67" s="34">
        <f>+Mex!AN67</f>
        <v>0</v>
      </c>
      <c r="LA67" s="315">
        <f>+Mex!AO67</f>
        <v>0</v>
      </c>
      <c r="LB67" s="35">
        <f>+Mex!AP67</f>
        <v>0</v>
      </c>
      <c r="LC67" s="35">
        <f t="shared" si="192"/>
        <v>0</v>
      </c>
      <c r="LD67" s="65">
        <f t="shared" si="144"/>
        <v>0</v>
      </c>
      <c r="LE67" s="34">
        <f>+'Arg&amp;Braz'!O67</f>
        <v>0</v>
      </c>
      <c r="LF67" s="315">
        <f>+'Arg&amp;Braz'!P67</f>
        <v>0</v>
      </c>
      <c r="LG67" s="35">
        <f>+'Arg&amp;Braz'!Q67</f>
        <v>0</v>
      </c>
      <c r="LH67" s="35">
        <f t="shared" si="193"/>
        <v>0</v>
      </c>
      <c r="LI67" s="65">
        <f t="shared" si="146"/>
        <v>0</v>
      </c>
      <c r="LJ67" s="34">
        <f>+'Arg&amp;Braz'!AN67</f>
        <v>0</v>
      </c>
      <c r="LK67" s="315">
        <f>+'Arg&amp;Braz'!AO67</f>
        <v>0</v>
      </c>
      <c r="LL67" s="35">
        <f>+'Arg&amp;Braz'!AP67</f>
        <v>0</v>
      </c>
      <c r="LM67" s="35">
        <f t="shared" si="147"/>
        <v>0</v>
      </c>
      <c r="LN67" s="65">
        <f t="shared" si="148"/>
        <v>0</v>
      </c>
      <c r="LO67" s="34">
        <f>+Bel!BA67</f>
        <v>0</v>
      </c>
      <c r="LP67" s="315">
        <f>+Bel!BB67</f>
        <v>0</v>
      </c>
      <c r="LQ67" s="35">
        <f>+Bel!BC67</f>
        <v>0</v>
      </c>
      <c r="LR67" s="35">
        <f t="shared" si="149"/>
        <v>0</v>
      </c>
      <c r="LS67" s="65">
        <f t="shared" si="190"/>
        <v>0</v>
      </c>
      <c r="LT67" s="34">
        <f>+Ita!BQ67</f>
        <v>0</v>
      </c>
      <c r="LU67" s="315">
        <f>+Ita!BR67</f>
        <v>0</v>
      </c>
      <c r="LV67" s="35">
        <f>+Ita!BS67</f>
        <v>0</v>
      </c>
      <c r="LW67" s="35">
        <f t="shared" si="194"/>
        <v>0</v>
      </c>
      <c r="LX67" s="65">
        <f t="shared" si="152"/>
        <v>0</v>
      </c>
      <c r="LY67" s="34">
        <f>+Ita!BV67</f>
        <v>0</v>
      </c>
      <c r="LZ67" s="315">
        <f>+Ita!BW67</f>
        <v>0</v>
      </c>
      <c r="MA67" s="35">
        <f>+Ita!BX67</f>
        <v>0</v>
      </c>
      <c r="MB67" s="35">
        <f t="shared" si="195"/>
        <v>0</v>
      </c>
      <c r="MC67" s="65">
        <f t="shared" si="154"/>
        <v>0</v>
      </c>
      <c r="MD67" s="34">
        <f>+Pol!AK67</f>
        <v>0</v>
      </c>
      <c r="ME67" s="315">
        <f>+Pol!AL67</f>
        <v>0</v>
      </c>
      <c r="MF67" s="35">
        <f>+Pol!AM67</f>
        <v>0</v>
      </c>
      <c r="MG67" s="35">
        <f t="shared" si="196"/>
        <v>0</v>
      </c>
      <c r="MH67" s="65">
        <f t="shared" si="156"/>
        <v>0</v>
      </c>
      <c r="MI67" s="556">
        <f>+Rus!U67</f>
        <v>0</v>
      </c>
      <c r="MJ67" s="557">
        <f>+Rus!V67</f>
        <v>0</v>
      </c>
      <c r="MK67" s="558">
        <f>+Rus!W67</f>
        <v>0</v>
      </c>
      <c r="ML67" s="35">
        <f t="shared" si="259"/>
        <v>0</v>
      </c>
      <c r="MM67" s="65">
        <f t="shared" si="249"/>
        <v>0</v>
      </c>
      <c r="MN67" s="34">
        <f>+Mex!AS67</f>
        <v>0</v>
      </c>
      <c r="MO67" s="315">
        <f>+Mex!AT67</f>
        <v>0</v>
      </c>
      <c r="MP67" s="35">
        <f>+Mex!AU67</f>
        <v>0</v>
      </c>
      <c r="MQ67" s="35">
        <f t="shared" si="197"/>
        <v>0</v>
      </c>
      <c r="MR67" s="65">
        <f t="shared" si="158"/>
        <v>0</v>
      </c>
      <c r="MS67" s="34">
        <f>+'Arg&amp;Braz'!T67</f>
        <v>0</v>
      </c>
      <c r="MT67" s="315">
        <f>+'Arg&amp;Braz'!U67</f>
        <v>0</v>
      </c>
      <c r="MU67" s="35">
        <f>+'Arg&amp;Braz'!V67</f>
        <v>0</v>
      </c>
      <c r="MV67" s="35">
        <f t="shared" si="159"/>
        <v>0</v>
      </c>
      <c r="MW67" s="65">
        <f t="shared" si="160"/>
        <v>0</v>
      </c>
      <c r="MX67" s="34">
        <f>Bel!BF67</f>
        <v>0</v>
      </c>
      <c r="MY67" s="35">
        <f t="shared" si="161"/>
        <v>0</v>
      </c>
      <c r="MZ67" s="65">
        <f t="shared" si="92"/>
        <v>0</v>
      </c>
      <c r="NA67" s="34">
        <f>Ita!CA67</f>
        <v>0</v>
      </c>
      <c r="NB67" s="35">
        <f t="shared" si="264"/>
        <v>0</v>
      </c>
      <c r="NC67" s="65">
        <f t="shared" si="206"/>
        <v>0</v>
      </c>
    </row>
    <row r="68" spans="1:367" s="28" customFormat="1" ht="21" customHeight="1">
      <c r="A68" s="27" t="s">
        <v>171</v>
      </c>
      <c r="B68" s="67"/>
      <c r="C68" s="68">
        <f t="shared" si="94"/>
        <v>0</v>
      </c>
      <c r="D68" s="68"/>
      <c r="E68" s="68"/>
      <c r="F68" s="68"/>
      <c r="G68" s="69">
        <f t="shared" si="225"/>
        <v>0</v>
      </c>
      <c r="H68" s="70">
        <f>+Bel!A68</f>
        <v>0</v>
      </c>
      <c r="I68" s="71">
        <f>+Ita!A68</f>
        <v>0</v>
      </c>
      <c r="J68" s="71">
        <f>+Pol!A68</f>
        <v>35</v>
      </c>
      <c r="K68" s="71">
        <f>+Rus!A68</f>
        <v>30</v>
      </c>
      <c r="L68" s="71">
        <f>+'Arg&amp;Braz'!A68</f>
        <v>0</v>
      </c>
      <c r="M68" s="71">
        <f>+Mex!A68</f>
        <v>0</v>
      </c>
      <c r="N68" s="71">
        <f>+VIE!A68</f>
        <v>0</v>
      </c>
      <c r="O68" s="71">
        <f>+SIMS!A68</f>
        <v>41</v>
      </c>
      <c r="P68" s="71"/>
      <c r="Q68" s="72">
        <f>+KSC!A68</f>
        <v>45</v>
      </c>
      <c r="R68" s="146">
        <f t="shared" si="96"/>
        <v>46.8</v>
      </c>
      <c r="S68" s="147">
        <f t="shared" si="97"/>
        <v>499.2</v>
      </c>
      <c r="T68" s="148">
        <f t="shared" si="213"/>
        <v>0</v>
      </c>
      <c r="U68" s="148"/>
      <c r="V68" s="27" t="s">
        <v>171</v>
      </c>
      <c r="W68" s="52">
        <f>+Bel!C68</f>
        <v>0</v>
      </c>
      <c r="X68" s="53">
        <f>+Bel!D68</f>
        <v>0</v>
      </c>
      <c r="Y68" s="35">
        <f t="shared" si="226"/>
        <v>0</v>
      </c>
      <c r="Z68" s="65">
        <f t="shared" si="99"/>
        <v>0</v>
      </c>
      <c r="AA68" s="34">
        <f>+Ita!C68</f>
        <v>0</v>
      </c>
      <c r="AB68" s="35">
        <f>+Ita!D68</f>
        <v>0</v>
      </c>
      <c r="AC68" s="35">
        <f t="shared" si="100"/>
        <v>0</v>
      </c>
      <c r="AD68" s="65">
        <f t="shared" si="101"/>
        <v>0</v>
      </c>
      <c r="AE68" s="52">
        <f>+Pol!C68</f>
        <v>0</v>
      </c>
      <c r="AF68" s="53">
        <f>+Pol!D68</f>
        <v>0</v>
      </c>
      <c r="AG68" s="35">
        <f t="shared" si="102"/>
        <v>0</v>
      </c>
      <c r="AH68" s="65">
        <f t="shared" si="103"/>
        <v>0</v>
      </c>
      <c r="AI68" s="54">
        <f>+Mex!C68</f>
        <v>0</v>
      </c>
      <c r="AJ68" s="55">
        <f>+Mex!D68</f>
        <v>0</v>
      </c>
      <c r="AK68" s="33">
        <f t="shared" si="1"/>
        <v>0</v>
      </c>
      <c r="AL68" s="44">
        <f t="shared" si="2"/>
        <v>0</v>
      </c>
      <c r="AM68" s="279">
        <f>+SIMS!C68</f>
        <v>0</v>
      </c>
      <c r="AN68" s="284">
        <f>+SIMS!D68</f>
        <v>0</v>
      </c>
      <c r="AO68" s="277">
        <f t="shared" si="3"/>
        <v>0</v>
      </c>
      <c r="AP68" s="272">
        <f t="shared" si="104"/>
        <v>0</v>
      </c>
      <c r="AQ68" s="279">
        <f>+KSC!G68</f>
        <v>0</v>
      </c>
      <c r="AR68" s="284">
        <f>+KSC!H68</f>
        <v>0</v>
      </c>
      <c r="AS68" s="277">
        <f t="shared" si="4"/>
        <v>0</v>
      </c>
      <c r="AT68" s="272">
        <f t="shared" si="105"/>
        <v>0</v>
      </c>
      <c r="AU68" s="279">
        <f>+SIMS!G68</f>
        <v>0</v>
      </c>
      <c r="AV68" s="284">
        <f>+SIMS!H68</f>
        <v>0</v>
      </c>
      <c r="AW68" s="277">
        <f t="shared" si="165"/>
        <v>0</v>
      </c>
      <c r="AX68" s="272">
        <f t="shared" si="106"/>
        <v>0</v>
      </c>
      <c r="AY68" s="52">
        <f>+Bel!G68</f>
        <v>0</v>
      </c>
      <c r="AZ68" s="390">
        <f>+Bel!H68</f>
        <v>0</v>
      </c>
      <c r="BA68" s="53">
        <f>+Bel!I68</f>
        <v>0</v>
      </c>
      <c r="BB68" s="35">
        <f t="shared" si="252"/>
        <v>0</v>
      </c>
      <c r="BC68" s="65">
        <f t="shared" si="108"/>
        <v>0</v>
      </c>
      <c r="BD68" s="52">
        <f>+Ita!G68</f>
        <v>0</v>
      </c>
      <c r="BE68" s="390">
        <f>+Ita!H68</f>
        <v>0</v>
      </c>
      <c r="BF68" s="53">
        <f>+Ita!I68</f>
        <v>0</v>
      </c>
      <c r="BG68" s="35">
        <f t="shared" si="253"/>
        <v>0</v>
      </c>
      <c r="BH68" s="65">
        <f t="shared" si="109"/>
        <v>0</v>
      </c>
      <c r="BI68" s="52">
        <f>+Ita!AX68</f>
        <v>0</v>
      </c>
      <c r="BJ68" s="390">
        <f>+Ita!AY68</f>
        <v>0</v>
      </c>
      <c r="BK68" s="53">
        <f>+Ita!AZ68</f>
        <v>0</v>
      </c>
      <c r="BL68" s="35">
        <f t="shared" si="6"/>
        <v>0</v>
      </c>
      <c r="BM68" s="65">
        <f t="shared" si="110"/>
        <v>0</v>
      </c>
      <c r="BN68" s="52">
        <f>+Pol!G68</f>
        <v>0</v>
      </c>
      <c r="BO68" s="390">
        <f>+Pol!H68</f>
        <v>0</v>
      </c>
      <c r="BP68" s="53">
        <f>+Pol!I68</f>
        <v>0</v>
      </c>
      <c r="BQ68" s="35">
        <f t="shared" si="254"/>
        <v>0</v>
      </c>
      <c r="BR68" s="65">
        <f t="shared" si="111"/>
        <v>0</v>
      </c>
      <c r="BS68" s="54">
        <f>+Mex!G68</f>
        <v>0</v>
      </c>
      <c r="BT68" s="316">
        <f>+Mex!H68</f>
        <v>0</v>
      </c>
      <c r="BU68" s="55">
        <f>+Mex!I68</f>
        <v>0</v>
      </c>
      <c r="BV68" s="33">
        <f t="shared" si="255"/>
        <v>0</v>
      </c>
      <c r="BW68" s="44">
        <f t="shared" si="113"/>
        <v>0</v>
      </c>
      <c r="BX68" s="54">
        <f>+VIE!C68</f>
        <v>0</v>
      </c>
      <c r="BY68" s="316">
        <f>+VIE!D68</f>
        <v>0</v>
      </c>
      <c r="BZ68" s="35">
        <f t="shared" si="214"/>
        <v>0</v>
      </c>
      <c r="CA68" s="65">
        <f t="shared" si="114"/>
        <v>0</v>
      </c>
      <c r="CB68" s="54">
        <f>+SIMS!AC68</f>
        <v>0</v>
      </c>
      <c r="CC68" s="316">
        <f>+SIMS!AD68</f>
        <v>0</v>
      </c>
      <c r="CD68" s="55">
        <f>+SIMS!AE68</f>
        <v>0</v>
      </c>
      <c r="CE68" s="33">
        <f t="shared" si="9"/>
        <v>0</v>
      </c>
      <c r="CF68" s="65">
        <f t="shared" si="115"/>
        <v>0</v>
      </c>
      <c r="CG68" s="52">
        <f>+Bel!L68</f>
        <v>0</v>
      </c>
      <c r="CH68" s="53">
        <f>+Bel!M68</f>
        <v>0</v>
      </c>
      <c r="CI68" s="35">
        <f t="shared" si="235"/>
        <v>0</v>
      </c>
      <c r="CJ68" s="65">
        <f t="shared" si="209"/>
        <v>0</v>
      </c>
      <c r="CK68" s="34">
        <f>+Ita!L68</f>
        <v>0</v>
      </c>
      <c r="CL68" s="35">
        <f>+Ita!M68</f>
        <v>0</v>
      </c>
      <c r="CM68" s="35">
        <f t="shared" si="234"/>
        <v>0</v>
      </c>
      <c r="CN68" s="65">
        <f t="shared" si="13"/>
        <v>0</v>
      </c>
      <c r="CO68" s="54">
        <f>+Mex!L68</f>
        <v>0</v>
      </c>
      <c r="CP68" s="55">
        <f>+Mex!M68</f>
        <v>0</v>
      </c>
      <c r="CQ68" s="33">
        <f t="shared" si="14"/>
        <v>0</v>
      </c>
      <c r="CR68" s="44">
        <f t="shared" si="15"/>
        <v>0</v>
      </c>
      <c r="CS68" s="34">
        <f>+SIMS!Y68</f>
        <v>621</v>
      </c>
      <c r="CT68" s="35">
        <f>+SIMS!Z68</f>
        <v>616</v>
      </c>
      <c r="CU68" s="35">
        <f t="shared" si="16"/>
        <v>1237</v>
      </c>
      <c r="CV68" s="65">
        <f t="shared" si="116"/>
        <v>32</v>
      </c>
      <c r="CW68" s="34">
        <f>+VIE!M68</f>
        <v>0</v>
      </c>
      <c r="CX68" s="35">
        <f>+VIE!N68</f>
        <v>0</v>
      </c>
      <c r="CY68" s="35">
        <f t="shared" si="17"/>
        <v>0</v>
      </c>
      <c r="CZ68" s="65">
        <f t="shared" si="117"/>
        <v>0</v>
      </c>
      <c r="DA68" s="34">
        <f>+Ita!BC68</f>
        <v>0</v>
      </c>
      <c r="DB68" s="35">
        <f t="shared" si="118"/>
        <v>0</v>
      </c>
      <c r="DC68" s="65">
        <f t="shared" si="18"/>
        <v>0</v>
      </c>
      <c r="DD68" s="34">
        <f>+Bel!P68</f>
        <v>0</v>
      </c>
      <c r="DE68" s="35">
        <f t="shared" si="119"/>
        <v>0</v>
      </c>
      <c r="DF68" s="65">
        <f t="shared" si="19"/>
        <v>0</v>
      </c>
      <c r="DG68" s="34">
        <f>+Ita!P68</f>
        <v>0</v>
      </c>
      <c r="DH68" s="35">
        <f t="shared" si="120"/>
        <v>0</v>
      </c>
      <c r="DI68" s="65">
        <f t="shared" si="20"/>
        <v>0</v>
      </c>
      <c r="DJ68" s="34">
        <f>+Pol!L68</f>
        <v>0</v>
      </c>
      <c r="DK68" s="35">
        <f t="shared" si="121"/>
        <v>0</v>
      </c>
      <c r="DL68" s="65">
        <f t="shared" si="21"/>
        <v>0</v>
      </c>
      <c r="DM68" s="380">
        <f>+Rus!C68</f>
        <v>0</v>
      </c>
      <c r="DN68" s="365">
        <f t="shared" si="215"/>
        <v>0</v>
      </c>
      <c r="DO68" s="366">
        <f t="shared" ref="DO68:DO74" si="265">DN68/7.8/2</f>
        <v>0</v>
      </c>
      <c r="DP68" s="34">
        <f>+Bel!S68</f>
        <v>0</v>
      </c>
      <c r="DQ68" s="35">
        <f>+Bel!T68</f>
        <v>0</v>
      </c>
      <c r="DR68" s="35">
        <f>+Bel!U68</f>
        <v>0</v>
      </c>
      <c r="DS68" s="35">
        <f>+Bel!V68</f>
        <v>0</v>
      </c>
      <c r="DT68" s="35">
        <f t="shared" si="216"/>
        <v>0</v>
      </c>
      <c r="DU68" s="65">
        <f t="shared" si="25"/>
        <v>0</v>
      </c>
      <c r="DV68" s="34">
        <f>+Ita!S68</f>
        <v>0</v>
      </c>
      <c r="DW68" s="35">
        <f>+Ita!T68</f>
        <v>0</v>
      </c>
      <c r="DX68" s="35">
        <f>+Ita!U68</f>
        <v>0</v>
      </c>
      <c r="DY68" s="35">
        <f>+Ita!V68</f>
        <v>0</v>
      </c>
      <c r="DZ68" s="35">
        <f t="shared" si="217"/>
        <v>0</v>
      </c>
      <c r="EA68" s="65">
        <f t="shared" si="27"/>
        <v>0</v>
      </c>
      <c r="EB68" s="34">
        <f>+Pol!O68</f>
        <v>31.2</v>
      </c>
      <c r="EC68" s="35">
        <f>+Pol!P68</f>
        <v>15.6</v>
      </c>
      <c r="ED68" s="35">
        <f>+Pol!Q68</f>
        <v>0</v>
      </c>
      <c r="EE68" s="35">
        <f>+Pol!R68</f>
        <v>0</v>
      </c>
      <c r="EF68" s="35">
        <f t="shared" si="218"/>
        <v>46.8</v>
      </c>
      <c r="EG68" s="65">
        <f t="shared" si="29"/>
        <v>3</v>
      </c>
      <c r="EH68" s="34">
        <f>+Rus!J68</f>
        <v>0</v>
      </c>
      <c r="EI68" s="35">
        <f>+Rus!K68</f>
        <v>0</v>
      </c>
      <c r="EJ68" s="35">
        <f>+Rus!L68</f>
        <v>0</v>
      </c>
      <c r="EK68" s="35">
        <f>+Rus!M68</f>
        <v>0</v>
      </c>
      <c r="EL68" s="35">
        <f t="shared" si="219"/>
        <v>0</v>
      </c>
      <c r="EM68" s="65">
        <f t="shared" si="30"/>
        <v>0</v>
      </c>
      <c r="EN68" s="32">
        <f>+Mex!AE68</f>
        <v>0</v>
      </c>
      <c r="EO68" s="33">
        <f>+Mex!AF68</f>
        <v>0</v>
      </c>
      <c r="EP68" s="33">
        <f>+Mex!AG68</f>
        <v>0</v>
      </c>
      <c r="EQ68" s="33">
        <f>+Mex!AH68</f>
        <v>0</v>
      </c>
      <c r="ER68" s="35">
        <f t="shared" si="123"/>
        <v>0</v>
      </c>
      <c r="ES68" s="65">
        <f t="shared" si="31"/>
        <v>0</v>
      </c>
      <c r="ET68" s="32">
        <f>+VIE!G68</f>
        <v>0</v>
      </c>
      <c r="EU68" s="33">
        <f>+VIE!H68</f>
        <v>0</v>
      </c>
      <c r="EV68" s="33">
        <f>+VIE!I68</f>
        <v>0</v>
      </c>
      <c r="EW68" s="33">
        <f>+VIE!J68</f>
        <v>0</v>
      </c>
      <c r="EX68" s="31">
        <f t="shared" si="220"/>
        <v>0</v>
      </c>
      <c r="EY68" s="43">
        <f t="shared" si="124"/>
        <v>0</v>
      </c>
      <c r="EZ68" s="52">
        <f>+Bel!Y68</f>
        <v>0</v>
      </c>
      <c r="FA68" s="53">
        <f>+Bel!Z68</f>
        <v>0</v>
      </c>
      <c r="FB68" s="35">
        <f t="shared" si="33"/>
        <v>0</v>
      </c>
      <c r="FC68" s="65">
        <f t="shared" si="34"/>
        <v>0</v>
      </c>
      <c r="FD68" s="52">
        <f>+Ita!Y68</f>
        <v>0</v>
      </c>
      <c r="FE68" s="53">
        <f>+Ita!Z68</f>
        <v>0</v>
      </c>
      <c r="FF68" s="35">
        <f t="shared" si="35"/>
        <v>0</v>
      </c>
      <c r="FG68" s="65">
        <f t="shared" si="36"/>
        <v>0</v>
      </c>
      <c r="FH68" s="52">
        <f>+Pol!U68</f>
        <v>0</v>
      </c>
      <c r="FI68" s="53">
        <f>+Pol!V68</f>
        <v>0</v>
      </c>
      <c r="FJ68" s="35">
        <f t="shared" si="37"/>
        <v>0</v>
      </c>
      <c r="FK68" s="65">
        <f t="shared" si="38"/>
        <v>0</v>
      </c>
      <c r="FL68" s="52">
        <f>+Rus!F68</f>
        <v>0</v>
      </c>
      <c r="FM68" s="53">
        <f>+Rus!G68</f>
        <v>0</v>
      </c>
      <c r="FN68" s="35">
        <f t="shared" si="39"/>
        <v>0</v>
      </c>
      <c r="FO68" s="65">
        <f t="shared" si="40"/>
        <v>0</v>
      </c>
      <c r="FP68" s="52">
        <f>+SIMS!O68</f>
        <v>216</v>
      </c>
      <c r="FQ68" s="53">
        <f>+SIMS!P68</f>
        <v>215</v>
      </c>
      <c r="FR68" s="35">
        <f t="shared" si="210"/>
        <v>431</v>
      </c>
      <c r="FS68" s="65">
        <f t="shared" si="125"/>
        <v>9</v>
      </c>
      <c r="FT68" s="34">
        <f>+Bel!AC68</f>
        <v>0</v>
      </c>
      <c r="FU68" s="35">
        <f>+Bel!AD68</f>
        <v>0</v>
      </c>
      <c r="FV68" s="35">
        <f>+Bel!AE68</f>
        <v>0</v>
      </c>
      <c r="FW68" s="35">
        <f>+Bel!AF68</f>
        <v>0</v>
      </c>
      <c r="FX68" s="35">
        <f t="shared" si="221"/>
        <v>0</v>
      </c>
      <c r="FY68" s="65">
        <f t="shared" si="239"/>
        <v>0</v>
      </c>
      <c r="FZ68" s="34">
        <f>+Ita!AC68</f>
        <v>0</v>
      </c>
      <c r="GA68" s="35">
        <f>+Ita!AD68</f>
        <v>0</v>
      </c>
      <c r="GB68" s="35">
        <f>+Ita!AE68</f>
        <v>0</v>
      </c>
      <c r="GC68" s="35">
        <f>+Ita!AF68</f>
        <v>0</v>
      </c>
      <c r="GD68" s="35">
        <f t="shared" si="222"/>
        <v>0</v>
      </c>
      <c r="GE68" s="65">
        <f t="shared" si="240"/>
        <v>0</v>
      </c>
      <c r="GF68" s="34">
        <f>+Pol!Y68</f>
        <v>0</v>
      </c>
      <c r="GG68" s="35">
        <f>+Pol!Z68</f>
        <v>0</v>
      </c>
      <c r="GH68" s="35">
        <f>+Pol!AA68</f>
        <v>0</v>
      </c>
      <c r="GI68" s="35">
        <f>+Pol!AB68</f>
        <v>0</v>
      </c>
      <c r="GJ68" s="35">
        <f t="shared" si="223"/>
        <v>0</v>
      </c>
      <c r="GK68" s="65">
        <f t="shared" si="241"/>
        <v>0</v>
      </c>
      <c r="GL68" s="34">
        <f>+SIMS!S68</f>
        <v>0</v>
      </c>
      <c r="GM68" s="35">
        <f>+SIMS!T68</f>
        <v>0</v>
      </c>
      <c r="GN68" s="35">
        <f>+SIMS!U68</f>
        <v>0</v>
      </c>
      <c r="GO68" s="35">
        <f>+SIMS!V68</f>
        <v>0</v>
      </c>
      <c r="GP68" s="35">
        <f t="shared" si="224"/>
        <v>0</v>
      </c>
      <c r="GQ68" s="65">
        <f t="shared" si="126"/>
        <v>0</v>
      </c>
      <c r="GR68" s="516">
        <f>+KSC!C68</f>
        <v>336</v>
      </c>
      <c r="GS68" s="518">
        <f>+KSC!D68</f>
        <v>312</v>
      </c>
      <c r="GT68" s="277">
        <f t="shared" si="49"/>
        <v>648</v>
      </c>
      <c r="GU68" s="272">
        <f t="shared" si="127"/>
        <v>13</v>
      </c>
      <c r="GV68" s="34">
        <f>+Bel!AI68</f>
        <v>0</v>
      </c>
      <c r="GW68" s="35">
        <f t="shared" si="248"/>
        <v>0</v>
      </c>
      <c r="GX68" s="65">
        <f t="shared" si="200"/>
        <v>0</v>
      </c>
      <c r="GY68" s="34">
        <f>+Ita!AI68</f>
        <v>0</v>
      </c>
      <c r="GZ68" s="35">
        <f t="shared" si="250"/>
        <v>0</v>
      </c>
      <c r="HA68" s="65">
        <f t="shared" si="51"/>
        <v>0</v>
      </c>
      <c r="HB68" s="34">
        <f>+Ita!BF68</f>
        <v>0</v>
      </c>
      <c r="HC68" s="35">
        <f t="shared" si="251"/>
        <v>0</v>
      </c>
      <c r="HD68" s="65">
        <f t="shared" si="52"/>
        <v>0</v>
      </c>
      <c r="HE68" s="34">
        <f>+Pol!AE68</f>
        <v>499.2</v>
      </c>
      <c r="HF68" s="35">
        <f t="shared" si="232"/>
        <v>499.2</v>
      </c>
      <c r="HG68" s="65">
        <f t="shared" si="53"/>
        <v>32</v>
      </c>
      <c r="HH68" s="32">
        <f>+Mex!P68</f>
        <v>0</v>
      </c>
      <c r="HI68" s="33">
        <f t="shared" si="233"/>
        <v>0</v>
      </c>
      <c r="HJ68" s="44">
        <f t="shared" si="54"/>
        <v>0</v>
      </c>
      <c r="HK68" s="413">
        <f>+SIMS!K68</f>
        <v>0</v>
      </c>
      <c r="HL68" s="412">
        <f>+SIMS!L68</f>
        <v>0</v>
      </c>
      <c r="HM68" s="409">
        <f t="shared" si="166"/>
        <v>0</v>
      </c>
      <c r="HN68" s="410">
        <f t="shared" si="133"/>
        <v>0</v>
      </c>
      <c r="HO68" s="475">
        <f>+Bel!AL68</f>
        <v>0</v>
      </c>
      <c r="HP68" s="476">
        <f>+Bel!AM68</f>
        <v>0</v>
      </c>
      <c r="HQ68" s="476">
        <f t="shared" si="134"/>
        <v>0</v>
      </c>
      <c r="HR68" s="477">
        <f t="shared" si="55"/>
        <v>0</v>
      </c>
      <c r="HS68" s="475">
        <f>+Ita!AL68</f>
        <v>0</v>
      </c>
      <c r="HT68" s="476">
        <f>+Ita!AM68</f>
        <v>0</v>
      </c>
      <c r="HU68" s="476">
        <f t="shared" si="56"/>
        <v>0</v>
      </c>
      <c r="HV68" s="477">
        <f t="shared" si="57"/>
        <v>0</v>
      </c>
      <c r="HW68" s="52">
        <f>+Mex!S68</f>
        <v>0</v>
      </c>
      <c r="HX68" s="53">
        <f>+Mex!T68</f>
        <v>0</v>
      </c>
      <c r="HY68" s="35">
        <f t="shared" ref="HY68:HY74" si="266">SUM(HW68:HX68)</f>
        <v>0</v>
      </c>
      <c r="HZ68" s="65">
        <f t="shared" ref="HZ68:HZ74" si="267">HY68/7.8/2</f>
        <v>0</v>
      </c>
      <c r="IA68" s="472">
        <f>+'Arg&amp;Braz'!C68</f>
        <v>0</v>
      </c>
      <c r="IB68" s="473">
        <f>+'Arg&amp;Braz'!D68</f>
        <v>0</v>
      </c>
      <c r="IC68" s="473">
        <f t="shared" si="60"/>
        <v>0</v>
      </c>
      <c r="ID68" s="474">
        <f t="shared" si="61"/>
        <v>0</v>
      </c>
      <c r="IE68" s="472">
        <f>+'Arg&amp;Braz'!Y68</f>
        <v>0</v>
      </c>
      <c r="IF68" s="473">
        <f>+'Arg&amp;Braz'!Z68</f>
        <v>0</v>
      </c>
      <c r="IG68" s="473">
        <f t="shared" si="62"/>
        <v>0</v>
      </c>
      <c r="IH68" s="474">
        <f t="shared" si="63"/>
        <v>0</v>
      </c>
      <c r="II68" s="475">
        <f>+Bel!AP68</f>
        <v>0</v>
      </c>
      <c r="IJ68" s="476">
        <f>+Bel!AQ68</f>
        <v>0</v>
      </c>
      <c r="IK68" s="476">
        <f t="shared" si="64"/>
        <v>0</v>
      </c>
      <c r="IL68" s="477">
        <f t="shared" si="65"/>
        <v>0</v>
      </c>
      <c r="IM68" s="475">
        <f>+Ita!AP68</f>
        <v>0</v>
      </c>
      <c r="IN68" s="476">
        <f>+Ita!AQ68</f>
        <v>0</v>
      </c>
      <c r="IO68" s="476">
        <f t="shared" si="66"/>
        <v>0</v>
      </c>
      <c r="IP68" s="477">
        <f t="shared" si="67"/>
        <v>0</v>
      </c>
      <c r="IQ68" s="52">
        <f>+Mex!W68</f>
        <v>0</v>
      </c>
      <c r="IR68" s="53">
        <f>+Mex!X68</f>
        <v>0</v>
      </c>
      <c r="IS68" s="31">
        <f t="shared" ref="IS68:IS74" si="268">SUM(IQ68:IR68)</f>
        <v>0</v>
      </c>
      <c r="IT68" s="43">
        <f t="shared" ref="IT68:IT74" si="269">IS68/7.8/2</f>
        <v>0</v>
      </c>
      <c r="IU68" s="472">
        <f>+'Arg&amp;Braz'!G68</f>
        <v>0</v>
      </c>
      <c r="IV68" s="473">
        <f>+'Arg&amp;Braz'!H68</f>
        <v>0</v>
      </c>
      <c r="IW68" s="473">
        <f t="shared" si="70"/>
        <v>0</v>
      </c>
      <c r="IX68" s="474">
        <f t="shared" si="71"/>
        <v>0</v>
      </c>
      <c r="IY68" s="472">
        <f>+'Arg&amp;Braz'!AC68</f>
        <v>0</v>
      </c>
      <c r="IZ68" s="473">
        <f>+'Arg&amp;Braz'!AD68</f>
        <v>0</v>
      </c>
      <c r="JA68" s="473">
        <f t="shared" si="72"/>
        <v>0</v>
      </c>
      <c r="JB68" s="474">
        <f t="shared" si="163"/>
        <v>0</v>
      </c>
      <c r="JC68" s="475">
        <f>+Bel!AT68</f>
        <v>0</v>
      </c>
      <c r="JD68" s="476">
        <f>+Bel!AU68</f>
        <v>0</v>
      </c>
      <c r="JE68" s="476">
        <f t="shared" si="73"/>
        <v>0</v>
      </c>
      <c r="JF68" s="477">
        <f t="shared" si="74"/>
        <v>0</v>
      </c>
      <c r="JG68" s="475">
        <f>+Ita!AT68</f>
        <v>0</v>
      </c>
      <c r="JH68" s="476">
        <f>+Ita!AU68</f>
        <v>0</v>
      </c>
      <c r="JI68" s="476">
        <f t="shared" si="75"/>
        <v>0</v>
      </c>
      <c r="JJ68" s="477">
        <f t="shared" si="76"/>
        <v>0</v>
      </c>
      <c r="JK68" s="32">
        <f>+Mex!AA68</f>
        <v>0</v>
      </c>
      <c r="JL68" s="33">
        <f>+Mex!AB68</f>
        <v>0</v>
      </c>
      <c r="JM68" s="31">
        <f t="shared" ref="JM68:JM74" si="270">SUM(JK68:JL68)</f>
        <v>0</v>
      </c>
      <c r="JN68" s="43">
        <f t="shared" ref="JN68:JN74" si="271">JM68/7.8/2</f>
        <v>0</v>
      </c>
      <c r="JO68" s="472">
        <f>+'Arg&amp;Braz'!K68</f>
        <v>0</v>
      </c>
      <c r="JP68" s="473">
        <f>+'Arg&amp;Braz'!L68</f>
        <v>0</v>
      </c>
      <c r="JQ68" s="473">
        <f t="shared" si="79"/>
        <v>0</v>
      </c>
      <c r="JR68" s="474">
        <f t="shared" si="80"/>
        <v>0</v>
      </c>
      <c r="JS68" s="472">
        <f>+'Arg&amp;Braz'!AG68</f>
        <v>0</v>
      </c>
      <c r="JT68" s="473">
        <f>+'Arg&amp;Braz'!AH68</f>
        <v>0</v>
      </c>
      <c r="JU68" s="473">
        <f t="shared" si="81"/>
        <v>0</v>
      </c>
      <c r="JV68" s="474">
        <f t="shared" si="164"/>
        <v>0</v>
      </c>
      <c r="JW68" s="516">
        <f>+KSC!K68</f>
        <v>442</v>
      </c>
      <c r="JX68" s="518">
        <f>+KSC!L68</f>
        <v>450</v>
      </c>
      <c r="JY68" s="277">
        <f t="shared" si="82"/>
        <v>892</v>
      </c>
      <c r="JZ68" s="272">
        <f t="shared" si="135"/>
        <v>32</v>
      </c>
      <c r="KA68" s="388">
        <f>+Rus!P68</f>
        <v>156</v>
      </c>
      <c r="KB68" s="508">
        <f>+Rus!Q68</f>
        <v>156</v>
      </c>
      <c r="KC68" s="389">
        <f>+Rus!R68</f>
        <v>156</v>
      </c>
      <c r="KD68" s="35">
        <f t="shared" si="256"/>
        <v>468</v>
      </c>
      <c r="KE68" s="65">
        <f t="shared" si="84"/>
        <v>30</v>
      </c>
      <c r="KF68" s="34">
        <f>+Bel!AX68</f>
        <v>0</v>
      </c>
      <c r="KG68" s="35">
        <f t="shared" si="260"/>
        <v>0</v>
      </c>
      <c r="KH68" s="65">
        <f t="shared" si="201"/>
        <v>0</v>
      </c>
      <c r="KI68" s="34">
        <f>+Ita!BI68</f>
        <v>0</v>
      </c>
      <c r="KJ68" s="35">
        <f t="shared" si="261"/>
        <v>0</v>
      </c>
      <c r="KK68" s="65">
        <f t="shared" si="202"/>
        <v>0</v>
      </c>
      <c r="KL68" s="34">
        <f>+Pol!AH68</f>
        <v>0</v>
      </c>
      <c r="KM68" s="35">
        <f t="shared" si="262"/>
        <v>0</v>
      </c>
      <c r="KN68" s="65">
        <f t="shared" si="203"/>
        <v>0</v>
      </c>
      <c r="KO68" s="34">
        <f>+Mex!AK68</f>
        <v>0</v>
      </c>
      <c r="KP68" s="35">
        <f t="shared" si="263"/>
        <v>0</v>
      </c>
      <c r="KQ68" s="65">
        <f t="shared" si="204"/>
        <v>0</v>
      </c>
      <c r="KR68" s="34">
        <f>+'Arg&amp;Braz'!AK68</f>
        <v>0</v>
      </c>
      <c r="KS68" s="35">
        <f t="shared" si="257"/>
        <v>0</v>
      </c>
      <c r="KT68" s="65">
        <f t="shared" si="258"/>
        <v>0</v>
      </c>
      <c r="KU68" s="52">
        <f>+Ita!BL68</f>
        <v>0</v>
      </c>
      <c r="KV68" s="390">
        <f>+Ita!BM68</f>
        <v>0</v>
      </c>
      <c r="KW68" s="53">
        <f>+Ita!BN68</f>
        <v>0</v>
      </c>
      <c r="KX68" s="35">
        <f t="shared" si="191"/>
        <v>0</v>
      </c>
      <c r="KY68" s="65">
        <f t="shared" si="142"/>
        <v>0</v>
      </c>
      <c r="KZ68" s="52">
        <f>+Mex!AN68</f>
        <v>0</v>
      </c>
      <c r="LA68" s="390">
        <f>+Mex!AO68</f>
        <v>0</v>
      </c>
      <c r="LB68" s="53">
        <f>+Mex!AP68</f>
        <v>0</v>
      </c>
      <c r="LC68" s="35">
        <f t="shared" si="192"/>
        <v>0</v>
      </c>
      <c r="LD68" s="65">
        <f t="shared" si="144"/>
        <v>0</v>
      </c>
      <c r="LE68" s="52">
        <f>+'Arg&amp;Braz'!O68</f>
        <v>0</v>
      </c>
      <c r="LF68" s="390">
        <f>+'Arg&amp;Braz'!P68</f>
        <v>0</v>
      </c>
      <c r="LG68" s="53">
        <f>+'Arg&amp;Braz'!Q68</f>
        <v>0</v>
      </c>
      <c r="LH68" s="35">
        <f t="shared" si="193"/>
        <v>0</v>
      </c>
      <c r="LI68" s="65">
        <f t="shared" si="146"/>
        <v>0</v>
      </c>
      <c r="LJ68" s="52">
        <f>+'Arg&amp;Braz'!AN68</f>
        <v>0</v>
      </c>
      <c r="LK68" s="390">
        <f>+'Arg&amp;Braz'!AO68</f>
        <v>0</v>
      </c>
      <c r="LL68" s="53">
        <f>+'Arg&amp;Braz'!AP68</f>
        <v>0</v>
      </c>
      <c r="LM68" s="35">
        <f t="shared" si="147"/>
        <v>0</v>
      </c>
      <c r="LN68" s="65">
        <f t="shared" si="148"/>
        <v>0</v>
      </c>
      <c r="LO68" s="52">
        <f>+Bel!BA68</f>
        <v>0</v>
      </c>
      <c r="LP68" s="390">
        <f>+Bel!BB68</f>
        <v>0</v>
      </c>
      <c r="LQ68" s="53">
        <f>+Bel!BC68</f>
        <v>0</v>
      </c>
      <c r="LR68" s="35">
        <f t="shared" si="149"/>
        <v>0</v>
      </c>
      <c r="LS68" s="65">
        <f t="shared" si="190"/>
        <v>0</v>
      </c>
      <c r="LT68" s="52">
        <f>+Ita!BQ68</f>
        <v>0</v>
      </c>
      <c r="LU68" s="390">
        <f>+Ita!BR68</f>
        <v>0</v>
      </c>
      <c r="LV68" s="53">
        <f>+Ita!BS68</f>
        <v>0</v>
      </c>
      <c r="LW68" s="35">
        <f t="shared" si="194"/>
        <v>0</v>
      </c>
      <c r="LX68" s="65">
        <f t="shared" si="152"/>
        <v>0</v>
      </c>
      <c r="LY68" s="52">
        <f>+Ita!BV68</f>
        <v>0</v>
      </c>
      <c r="LZ68" s="390">
        <f>+Ita!BW68</f>
        <v>0</v>
      </c>
      <c r="MA68" s="53">
        <f>+Ita!BX68</f>
        <v>0</v>
      </c>
      <c r="MB68" s="35">
        <f t="shared" si="195"/>
        <v>0</v>
      </c>
      <c r="MC68" s="65">
        <f t="shared" si="154"/>
        <v>0</v>
      </c>
      <c r="MD68" s="52">
        <f>+Pol!AK68</f>
        <v>0</v>
      </c>
      <c r="ME68" s="390">
        <f>+Pol!AL68</f>
        <v>0</v>
      </c>
      <c r="MF68" s="53">
        <f>+Pol!AM68</f>
        <v>0</v>
      </c>
      <c r="MG68" s="35">
        <f t="shared" si="196"/>
        <v>0</v>
      </c>
      <c r="MH68" s="65">
        <f t="shared" si="156"/>
        <v>0</v>
      </c>
      <c r="MI68" s="556">
        <f>+Rus!U68</f>
        <v>0</v>
      </c>
      <c r="MJ68" s="557">
        <f>+Rus!V68</f>
        <v>0</v>
      </c>
      <c r="MK68" s="558">
        <f>+Rus!W68</f>
        <v>0</v>
      </c>
      <c r="ML68" s="35">
        <f t="shared" si="259"/>
        <v>0</v>
      </c>
      <c r="MM68" s="65">
        <f t="shared" si="249"/>
        <v>0</v>
      </c>
      <c r="MN68" s="52">
        <f>+Mex!AS68</f>
        <v>0</v>
      </c>
      <c r="MO68" s="390">
        <f>+Mex!AT68</f>
        <v>0</v>
      </c>
      <c r="MP68" s="53">
        <f>+Mex!AU68</f>
        <v>0</v>
      </c>
      <c r="MQ68" s="35">
        <f t="shared" si="197"/>
        <v>0</v>
      </c>
      <c r="MR68" s="65">
        <f t="shared" si="158"/>
        <v>0</v>
      </c>
      <c r="MS68" s="52">
        <f>+'Arg&amp;Braz'!T68</f>
        <v>0</v>
      </c>
      <c r="MT68" s="390">
        <f>+'Arg&amp;Braz'!U68</f>
        <v>0</v>
      </c>
      <c r="MU68" s="53">
        <f>+'Arg&amp;Braz'!V68</f>
        <v>0</v>
      </c>
      <c r="MV68" s="35">
        <f t="shared" si="159"/>
        <v>0</v>
      </c>
      <c r="MW68" s="65">
        <f t="shared" si="160"/>
        <v>0</v>
      </c>
      <c r="MX68" s="34">
        <f>Bel!BF68</f>
        <v>0</v>
      </c>
      <c r="MY68" s="35">
        <f t="shared" si="161"/>
        <v>0</v>
      </c>
      <c r="MZ68" s="65">
        <f t="shared" si="92"/>
        <v>0</v>
      </c>
      <c r="NA68" s="34">
        <f>Ita!CA68</f>
        <v>0</v>
      </c>
      <c r="NB68" s="35">
        <f t="shared" si="264"/>
        <v>0</v>
      </c>
      <c r="NC68" s="65">
        <f t="shared" si="206"/>
        <v>0</v>
      </c>
    </row>
    <row r="69" spans="1:367" s="28" customFormat="1" ht="21" customHeight="1">
      <c r="A69" s="27" t="s">
        <v>172</v>
      </c>
      <c r="B69" s="67"/>
      <c r="C69" s="68">
        <f t="shared" si="94"/>
        <v>0</v>
      </c>
      <c r="D69" s="68"/>
      <c r="E69" s="68"/>
      <c r="F69" s="68"/>
      <c r="G69" s="69">
        <f>SUM(B69:D69)</f>
        <v>0</v>
      </c>
      <c r="H69" s="70">
        <f>+Bel!A69</f>
        <v>51</v>
      </c>
      <c r="I69" s="71">
        <f>+Ita!A69</f>
        <v>22</v>
      </c>
      <c r="J69" s="71">
        <f>+Pol!A69</f>
        <v>26</v>
      </c>
      <c r="K69" s="71">
        <f>+Rus!A69</f>
        <v>40</v>
      </c>
      <c r="L69" s="71">
        <f>+'Arg&amp;Braz'!A69</f>
        <v>0</v>
      </c>
      <c r="M69" s="71">
        <f>+Mex!A69</f>
        <v>22</v>
      </c>
      <c r="N69" s="71">
        <f>+VIE!A69</f>
        <v>18</v>
      </c>
      <c r="O69" s="71">
        <f>+SIMS!A69</f>
        <v>37</v>
      </c>
      <c r="P69" s="71"/>
      <c r="Q69" s="72">
        <f>+KSC!A69</f>
        <v>45</v>
      </c>
      <c r="R69" s="146">
        <f t="shared" si="96"/>
        <v>1591.2</v>
      </c>
      <c r="S69" s="147">
        <f t="shared" si="97"/>
        <v>452.4</v>
      </c>
      <c r="T69" s="148">
        <f t="shared" si="213"/>
        <v>0</v>
      </c>
      <c r="U69" s="148"/>
      <c r="V69" s="27" t="s">
        <v>172</v>
      </c>
      <c r="W69" s="52">
        <f>+Bel!C69</f>
        <v>0</v>
      </c>
      <c r="X69" s="53">
        <f>+Bel!D69</f>
        <v>0</v>
      </c>
      <c r="Y69" s="35">
        <f t="shared" si="226"/>
        <v>0</v>
      </c>
      <c r="Z69" s="65">
        <f t="shared" si="99"/>
        <v>0</v>
      </c>
      <c r="AA69" s="34">
        <f>+Ita!C69</f>
        <v>0</v>
      </c>
      <c r="AB69" s="35">
        <f>+Ita!D69</f>
        <v>0</v>
      </c>
      <c r="AC69" s="35">
        <f t="shared" si="100"/>
        <v>0</v>
      </c>
      <c r="AD69" s="65">
        <f t="shared" si="101"/>
        <v>0</v>
      </c>
      <c r="AE69" s="52">
        <f>+Pol!C69</f>
        <v>0</v>
      </c>
      <c r="AF69" s="53">
        <f>+Pol!D69</f>
        <v>0</v>
      </c>
      <c r="AG69" s="35">
        <f t="shared" si="102"/>
        <v>0</v>
      </c>
      <c r="AH69" s="65">
        <f t="shared" si="103"/>
        <v>0</v>
      </c>
      <c r="AI69" s="54">
        <f>+Mex!C69</f>
        <v>0</v>
      </c>
      <c r="AJ69" s="55">
        <f>+Mex!D69</f>
        <v>0</v>
      </c>
      <c r="AK69" s="33">
        <f t="shared" si="1"/>
        <v>0</v>
      </c>
      <c r="AL69" s="44">
        <f t="shared" si="2"/>
        <v>0</v>
      </c>
      <c r="AM69" s="279">
        <f>+SIMS!C69</f>
        <v>0</v>
      </c>
      <c r="AN69" s="277">
        <f>+SIMS!D69</f>
        <v>0</v>
      </c>
      <c r="AO69" s="277">
        <f t="shared" si="3"/>
        <v>0</v>
      </c>
      <c r="AP69" s="272">
        <f t="shared" si="104"/>
        <v>0</v>
      </c>
      <c r="AQ69" s="279">
        <f>+KSC!G69</f>
        <v>0</v>
      </c>
      <c r="AR69" s="277">
        <f>+KSC!H69</f>
        <v>0</v>
      </c>
      <c r="AS69" s="277">
        <f t="shared" si="4"/>
        <v>0</v>
      </c>
      <c r="AT69" s="272">
        <f t="shared" si="105"/>
        <v>0</v>
      </c>
      <c r="AU69" s="279">
        <f>+SIMS!G69</f>
        <v>0</v>
      </c>
      <c r="AV69" s="277">
        <f>+SIMS!H69</f>
        <v>0</v>
      </c>
      <c r="AW69" s="277">
        <f t="shared" si="165"/>
        <v>0</v>
      </c>
      <c r="AX69" s="272">
        <f t="shared" si="106"/>
        <v>0</v>
      </c>
      <c r="AY69" s="34">
        <f>+Bel!G69</f>
        <v>0</v>
      </c>
      <c r="AZ69" s="315">
        <f>+Bel!H69</f>
        <v>0</v>
      </c>
      <c r="BA69" s="35">
        <f>+Bel!I69</f>
        <v>0</v>
      </c>
      <c r="BB69" s="35">
        <f t="shared" si="252"/>
        <v>0</v>
      </c>
      <c r="BC69" s="65">
        <f t="shared" si="108"/>
        <v>0</v>
      </c>
      <c r="BD69" s="34">
        <f>+Ita!G69</f>
        <v>0</v>
      </c>
      <c r="BE69" s="315">
        <f>+Ita!H69</f>
        <v>0</v>
      </c>
      <c r="BF69" s="35">
        <f>+Ita!I69</f>
        <v>0</v>
      </c>
      <c r="BG69" s="35">
        <f t="shared" si="253"/>
        <v>0</v>
      </c>
      <c r="BH69" s="65">
        <f t="shared" si="109"/>
        <v>0</v>
      </c>
      <c r="BI69" s="34">
        <f>+Ita!AX69</f>
        <v>0</v>
      </c>
      <c r="BJ69" s="315">
        <f>+Ita!AY69</f>
        <v>0</v>
      </c>
      <c r="BK69" s="35">
        <f>+Ita!AZ69</f>
        <v>0</v>
      </c>
      <c r="BL69" s="35">
        <f t="shared" si="6"/>
        <v>0</v>
      </c>
      <c r="BM69" s="65">
        <f t="shared" si="110"/>
        <v>0</v>
      </c>
      <c r="BN69" s="34">
        <f>+Pol!G69</f>
        <v>0</v>
      </c>
      <c r="BO69" s="315">
        <f>+Pol!H69</f>
        <v>0</v>
      </c>
      <c r="BP69" s="35">
        <f>+Pol!I69</f>
        <v>0</v>
      </c>
      <c r="BQ69" s="35">
        <f t="shared" si="254"/>
        <v>0</v>
      </c>
      <c r="BR69" s="65">
        <f t="shared" si="111"/>
        <v>0</v>
      </c>
      <c r="BS69" s="32">
        <f>+Mex!G69</f>
        <v>0</v>
      </c>
      <c r="BT69" s="317">
        <f>+Mex!H69</f>
        <v>0</v>
      </c>
      <c r="BU69" s="33">
        <f>+Mex!I69</f>
        <v>0</v>
      </c>
      <c r="BV69" s="33">
        <f t="shared" si="255"/>
        <v>0</v>
      </c>
      <c r="BW69" s="44">
        <f t="shared" si="113"/>
        <v>0</v>
      </c>
      <c r="BX69" s="34">
        <f>+VIE!C69</f>
        <v>117</v>
      </c>
      <c r="BY69" s="315">
        <f>+VIE!D69</f>
        <v>144</v>
      </c>
      <c r="BZ69" s="35">
        <f t="shared" si="214"/>
        <v>261</v>
      </c>
      <c r="CA69" s="65">
        <f t="shared" si="114"/>
        <v>6</v>
      </c>
      <c r="CB69" s="32">
        <f>+SIMS!AC69</f>
        <v>0</v>
      </c>
      <c r="CC69" s="317">
        <f>+SIMS!AD69</f>
        <v>0</v>
      </c>
      <c r="CD69" s="33">
        <f>+SIMS!AE69</f>
        <v>0</v>
      </c>
      <c r="CE69" s="33">
        <f t="shared" si="9"/>
        <v>0</v>
      </c>
      <c r="CF69" s="44">
        <f t="shared" si="115"/>
        <v>0</v>
      </c>
      <c r="CG69" s="52">
        <f>+Bel!L69</f>
        <v>0</v>
      </c>
      <c r="CH69" s="53">
        <f>+Bel!M69</f>
        <v>0</v>
      </c>
      <c r="CI69" s="35">
        <f t="shared" si="235"/>
        <v>0</v>
      </c>
      <c r="CJ69" s="65">
        <f t="shared" si="209"/>
        <v>0</v>
      </c>
      <c r="CK69" s="34">
        <f>+Ita!L69</f>
        <v>0</v>
      </c>
      <c r="CL69" s="35">
        <f>+Ita!M69</f>
        <v>0</v>
      </c>
      <c r="CM69" s="35">
        <f t="shared" si="234"/>
        <v>0</v>
      </c>
      <c r="CN69" s="65">
        <f t="shared" si="13"/>
        <v>0</v>
      </c>
      <c r="CO69" s="54">
        <f>+Mex!L69</f>
        <v>0</v>
      </c>
      <c r="CP69" s="55">
        <f>+Mex!M69</f>
        <v>0</v>
      </c>
      <c r="CQ69" s="33">
        <f t="shared" si="14"/>
        <v>0</v>
      </c>
      <c r="CR69" s="44">
        <f t="shared" si="15"/>
        <v>0</v>
      </c>
      <c r="CS69" s="52">
        <f>+SIMS!Y69</f>
        <v>207</v>
      </c>
      <c r="CT69" s="53">
        <f>+SIMS!Z69</f>
        <v>308</v>
      </c>
      <c r="CU69" s="35">
        <f t="shared" si="16"/>
        <v>515</v>
      </c>
      <c r="CV69" s="65">
        <f t="shared" si="116"/>
        <v>13</v>
      </c>
      <c r="CW69" s="52">
        <f>+VIE!M69</f>
        <v>0</v>
      </c>
      <c r="CX69" s="53">
        <f>+VIE!N69</f>
        <v>0</v>
      </c>
      <c r="CY69" s="35">
        <f t="shared" si="17"/>
        <v>0</v>
      </c>
      <c r="CZ69" s="65">
        <f t="shared" si="117"/>
        <v>0</v>
      </c>
      <c r="DA69" s="34">
        <f>+Ita!BC69</f>
        <v>0</v>
      </c>
      <c r="DB69" s="35">
        <f t="shared" si="118"/>
        <v>0</v>
      </c>
      <c r="DC69" s="65">
        <f t="shared" si="18"/>
        <v>0</v>
      </c>
      <c r="DD69" s="34">
        <f>+Bel!P69</f>
        <v>0</v>
      </c>
      <c r="DE69" s="35">
        <f t="shared" si="119"/>
        <v>0</v>
      </c>
      <c r="DF69" s="65">
        <f t="shared" si="19"/>
        <v>0</v>
      </c>
      <c r="DG69" s="34">
        <f>+Ita!P69</f>
        <v>343.2</v>
      </c>
      <c r="DH69" s="35">
        <f t="shared" si="120"/>
        <v>343.2</v>
      </c>
      <c r="DI69" s="65">
        <f t="shared" si="20"/>
        <v>22</v>
      </c>
      <c r="DJ69" s="34">
        <f>+Pol!L69</f>
        <v>31.2</v>
      </c>
      <c r="DK69" s="35">
        <f t="shared" si="121"/>
        <v>31.2</v>
      </c>
      <c r="DL69" s="65">
        <f t="shared" si="21"/>
        <v>2</v>
      </c>
      <c r="DM69" s="379">
        <f>+Rus!C69</f>
        <v>0</v>
      </c>
      <c r="DN69" s="365">
        <f t="shared" si="215"/>
        <v>0</v>
      </c>
      <c r="DO69" s="366">
        <f t="shared" si="265"/>
        <v>0</v>
      </c>
      <c r="DP69" s="388">
        <f>+Bel!S69</f>
        <v>156</v>
      </c>
      <c r="DQ69" s="389">
        <f>+Bel!T69</f>
        <v>140.4</v>
      </c>
      <c r="DR69" s="35">
        <f>+Bel!U69</f>
        <v>0</v>
      </c>
      <c r="DS69" s="35">
        <f>+Bel!V69</f>
        <v>0</v>
      </c>
      <c r="DT69" s="35">
        <f t="shared" si="216"/>
        <v>296.39999999999998</v>
      </c>
      <c r="DU69" s="65">
        <f t="shared" si="25"/>
        <v>19</v>
      </c>
      <c r="DV69" s="34">
        <f>+Ita!S69</f>
        <v>0</v>
      </c>
      <c r="DW69" s="35">
        <f>+Ita!T69</f>
        <v>0</v>
      </c>
      <c r="DX69" s="35">
        <f>+Ita!U69</f>
        <v>0</v>
      </c>
      <c r="DY69" s="35">
        <f>+Ita!V69</f>
        <v>0</v>
      </c>
      <c r="DZ69" s="35">
        <f t="shared" si="217"/>
        <v>0</v>
      </c>
      <c r="EA69" s="65">
        <f t="shared" si="27"/>
        <v>0</v>
      </c>
      <c r="EB69" s="34">
        <f>+Pol!O69</f>
        <v>0</v>
      </c>
      <c r="EC69" s="35">
        <f>+Pol!P69</f>
        <v>0</v>
      </c>
      <c r="ED69" s="35">
        <f>+Pol!Q69</f>
        <v>0</v>
      </c>
      <c r="EE69" s="35">
        <f>+Pol!R69</f>
        <v>0</v>
      </c>
      <c r="EF69" s="35">
        <f t="shared" si="218"/>
        <v>0</v>
      </c>
      <c r="EG69" s="65">
        <f t="shared" si="29"/>
        <v>0</v>
      </c>
      <c r="EH69" s="549">
        <f>+Rus!J69</f>
        <v>78</v>
      </c>
      <c r="EI69" s="550">
        <f>+Rus!K69</f>
        <v>78</v>
      </c>
      <c r="EJ69" s="35">
        <f>+Rus!L69</f>
        <v>0</v>
      </c>
      <c r="EK69" s="35">
        <f>+Rus!M69</f>
        <v>0</v>
      </c>
      <c r="EL69" s="35">
        <f t="shared" si="219"/>
        <v>156</v>
      </c>
      <c r="EM69" s="65">
        <f t="shared" si="30"/>
        <v>10</v>
      </c>
      <c r="EN69" s="239">
        <f>+Mex!AE69</f>
        <v>78</v>
      </c>
      <c r="EO69" s="238">
        <f>+Mex!AF69</f>
        <v>78</v>
      </c>
      <c r="EP69" s="31">
        <f>+Mex!AG69</f>
        <v>0</v>
      </c>
      <c r="EQ69" s="31">
        <f>+Mex!AH69</f>
        <v>0</v>
      </c>
      <c r="ER69" s="35">
        <f t="shared" si="123"/>
        <v>156</v>
      </c>
      <c r="ES69" s="65">
        <f t="shared" si="31"/>
        <v>10</v>
      </c>
      <c r="ET69" s="34">
        <f>+VIE!G69</f>
        <v>120</v>
      </c>
      <c r="EU69" s="35">
        <f>+VIE!H69</f>
        <v>150</v>
      </c>
      <c r="EV69" s="35">
        <f>+VIE!I69</f>
        <v>120</v>
      </c>
      <c r="EW69" s="35">
        <f>+VIE!J69</f>
        <v>150</v>
      </c>
      <c r="EX69" s="35">
        <f t="shared" si="220"/>
        <v>540</v>
      </c>
      <c r="EY69" s="65">
        <f t="shared" si="124"/>
        <v>12</v>
      </c>
      <c r="EZ69" s="386">
        <f>+Bel!Y69</f>
        <v>171.6</v>
      </c>
      <c r="FA69" s="387">
        <f>+Bel!Z69</f>
        <v>156</v>
      </c>
      <c r="FB69" s="35">
        <f t="shared" si="33"/>
        <v>327.60000000000002</v>
      </c>
      <c r="FC69" s="65">
        <f t="shared" si="34"/>
        <v>21.000000000000004</v>
      </c>
      <c r="FD69" s="52">
        <f>+Ita!Y69</f>
        <v>0</v>
      </c>
      <c r="FE69" s="53">
        <f>+Ita!Z69</f>
        <v>0</v>
      </c>
      <c r="FF69" s="35">
        <f t="shared" si="35"/>
        <v>0</v>
      </c>
      <c r="FG69" s="65">
        <f t="shared" si="36"/>
        <v>0</v>
      </c>
      <c r="FH69" s="52">
        <f>+Pol!U69</f>
        <v>0</v>
      </c>
      <c r="FI69" s="53">
        <f>+Pol!V69</f>
        <v>0</v>
      </c>
      <c r="FJ69" s="35">
        <f t="shared" si="37"/>
        <v>0</v>
      </c>
      <c r="FK69" s="65">
        <f t="shared" si="38"/>
        <v>0</v>
      </c>
      <c r="FL69" s="52">
        <f>+Rus!F69</f>
        <v>0</v>
      </c>
      <c r="FM69" s="53">
        <f>+Rus!G69</f>
        <v>0</v>
      </c>
      <c r="FN69" s="35">
        <f t="shared" si="39"/>
        <v>0</v>
      </c>
      <c r="FO69" s="65">
        <f t="shared" si="40"/>
        <v>0</v>
      </c>
      <c r="FP69" s="52">
        <f>+SIMS!O69</f>
        <v>0</v>
      </c>
      <c r="FQ69" s="53">
        <f>+SIMS!P69</f>
        <v>0</v>
      </c>
      <c r="FR69" s="35">
        <f t="shared" si="210"/>
        <v>0</v>
      </c>
      <c r="FS69" s="65">
        <f t="shared" si="125"/>
        <v>0</v>
      </c>
      <c r="FT69" s="388">
        <f>+Bel!AC69</f>
        <v>31.2</v>
      </c>
      <c r="FU69" s="389">
        <f>+Bel!AD69</f>
        <v>31.2</v>
      </c>
      <c r="FV69" s="389">
        <f>+Bel!AE69</f>
        <v>15.6</v>
      </c>
      <c r="FW69" s="389">
        <f>+Bel!AF69</f>
        <v>15.6</v>
      </c>
      <c r="FX69" s="35">
        <f t="shared" si="221"/>
        <v>93.6</v>
      </c>
      <c r="FY69" s="65">
        <f t="shared" si="239"/>
        <v>6</v>
      </c>
      <c r="FZ69" s="34">
        <f>+Ita!AC69</f>
        <v>0</v>
      </c>
      <c r="GA69" s="35">
        <f>+Ita!AD69</f>
        <v>0</v>
      </c>
      <c r="GB69" s="35">
        <f>+Ita!AE69</f>
        <v>0</v>
      </c>
      <c r="GC69" s="35">
        <f>+Ita!AF69</f>
        <v>0</v>
      </c>
      <c r="GD69" s="35">
        <f t="shared" si="222"/>
        <v>0</v>
      </c>
      <c r="GE69" s="65">
        <f t="shared" si="240"/>
        <v>0</v>
      </c>
      <c r="GF69" s="34">
        <f>+Pol!Y69</f>
        <v>0</v>
      </c>
      <c r="GG69" s="35">
        <f>+Pol!Z69</f>
        <v>0</v>
      </c>
      <c r="GH69" s="35">
        <f>+Pol!AA69</f>
        <v>0</v>
      </c>
      <c r="GI69" s="35">
        <f>+Pol!AB69</f>
        <v>0</v>
      </c>
      <c r="GJ69" s="35">
        <f t="shared" si="223"/>
        <v>0</v>
      </c>
      <c r="GK69" s="65">
        <f t="shared" si="241"/>
        <v>0</v>
      </c>
      <c r="GL69" s="34">
        <f>+SIMS!S69</f>
        <v>240</v>
      </c>
      <c r="GM69" s="35">
        <f>+SIMS!T69</f>
        <v>216</v>
      </c>
      <c r="GN69" s="35">
        <f>+SIMS!U69</f>
        <v>240</v>
      </c>
      <c r="GO69" s="35">
        <f>+SIMS!V69</f>
        <v>216</v>
      </c>
      <c r="GP69" s="35">
        <f t="shared" si="224"/>
        <v>912</v>
      </c>
      <c r="GQ69" s="65">
        <f t="shared" si="126"/>
        <v>24</v>
      </c>
      <c r="GR69" s="516">
        <f>+KSC!C69</f>
        <v>336</v>
      </c>
      <c r="GS69" s="518">
        <f>+KSC!D69</f>
        <v>312</v>
      </c>
      <c r="GT69" s="277">
        <f t="shared" si="49"/>
        <v>648</v>
      </c>
      <c r="GU69" s="272">
        <f t="shared" si="127"/>
        <v>13</v>
      </c>
      <c r="GV69" s="388">
        <f>+Bel!AI69</f>
        <v>78</v>
      </c>
      <c r="GW69" s="35">
        <f t="shared" si="248"/>
        <v>78</v>
      </c>
      <c r="GX69" s="65">
        <f t="shared" si="200"/>
        <v>5</v>
      </c>
      <c r="GY69" s="34">
        <f>+Ita!AI69</f>
        <v>0</v>
      </c>
      <c r="GZ69" s="35">
        <f t="shared" si="250"/>
        <v>0</v>
      </c>
      <c r="HA69" s="65">
        <f t="shared" si="51"/>
        <v>0</v>
      </c>
      <c r="HB69" s="34">
        <f>+Ita!BF69</f>
        <v>0</v>
      </c>
      <c r="HC69" s="35">
        <f t="shared" si="251"/>
        <v>0</v>
      </c>
      <c r="HD69" s="65">
        <f t="shared" si="52"/>
        <v>0</v>
      </c>
      <c r="HE69" s="34">
        <f>+Pol!AE69</f>
        <v>374.4</v>
      </c>
      <c r="HF69" s="35">
        <f t="shared" si="232"/>
        <v>374.4</v>
      </c>
      <c r="HG69" s="65">
        <f t="shared" si="53"/>
        <v>24</v>
      </c>
      <c r="HH69" s="32">
        <f>+Mex!P69</f>
        <v>0</v>
      </c>
      <c r="HI69" s="33">
        <f t="shared" si="233"/>
        <v>0</v>
      </c>
      <c r="HJ69" s="44">
        <f t="shared" si="54"/>
        <v>0</v>
      </c>
      <c r="HK69" s="413">
        <f>+SIMS!K69</f>
        <v>0</v>
      </c>
      <c r="HL69" s="412">
        <f>+SIMS!L69</f>
        <v>0</v>
      </c>
      <c r="HM69" s="409">
        <f t="shared" si="166"/>
        <v>0</v>
      </c>
      <c r="HN69" s="410">
        <f t="shared" si="133"/>
        <v>0</v>
      </c>
      <c r="HO69" s="475">
        <f>+Bel!AL69</f>
        <v>0</v>
      </c>
      <c r="HP69" s="476">
        <f>+Bel!AM69</f>
        <v>0</v>
      </c>
      <c r="HQ69" s="476">
        <f t="shared" si="134"/>
        <v>0</v>
      </c>
      <c r="HR69" s="477">
        <f t="shared" si="55"/>
        <v>0</v>
      </c>
      <c r="HS69" s="475">
        <f>+Ita!AL69</f>
        <v>0</v>
      </c>
      <c r="HT69" s="476">
        <f>+Ita!AM69</f>
        <v>0</v>
      </c>
      <c r="HU69" s="476">
        <f t="shared" si="56"/>
        <v>0</v>
      </c>
      <c r="HV69" s="477">
        <f t="shared" si="57"/>
        <v>0</v>
      </c>
      <c r="HW69" s="52">
        <f>+Mex!S69</f>
        <v>93.6</v>
      </c>
      <c r="HX69" s="53">
        <f>+Mex!T69</f>
        <v>93.6</v>
      </c>
      <c r="HY69" s="35">
        <f t="shared" si="266"/>
        <v>187.2</v>
      </c>
      <c r="HZ69" s="65">
        <f t="shared" si="267"/>
        <v>12</v>
      </c>
      <c r="IA69" s="472">
        <f>+'Arg&amp;Braz'!C69</f>
        <v>0</v>
      </c>
      <c r="IB69" s="473">
        <f>+'Arg&amp;Braz'!D69</f>
        <v>0</v>
      </c>
      <c r="IC69" s="473">
        <f t="shared" si="60"/>
        <v>0</v>
      </c>
      <c r="ID69" s="474">
        <f t="shared" si="61"/>
        <v>0</v>
      </c>
      <c r="IE69" s="475">
        <f>+'Arg&amp;Braz'!Y69</f>
        <v>0</v>
      </c>
      <c r="IF69" s="476">
        <f>+'Arg&amp;Braz'!Z69</f>
        <v>0</v>
      </c>
      <c r="IG69" s="476">
        <f t="shared" si="62"/>
        <v>0</v>
      </c>
      <c r="IH69" s="477">
        <f t="shared" si="63"/>
        <v>0</v>
      </c>
      <c r="II69" s="475">
        <f>+Bel!AP69</f>
        <v>0</v>
      </c>
      <c r="IJ69" s="476">
        <f>+Bel!AQ69</f>
        <v>0</v>
      </c>
      <c r="IK69" s="476">
        <f t="shared" si="64"/>
        <v>0</v>
      </c>
      <c r="IL69" s="477">
        <f t="shared" si="65"/>
        <v>0</v>
      </c>
      <c r="IM69" s="475">
        <f>+Ita!AP69</f>
        <v>0</v>
      </c>
      <c r="IN69" s="476">
        <f>+Ita!AQ69</f>
        <v>0</v>
      </c>
      <c r="IO69" s="476">
        <f t="shared" si="66"/>
        <v>0</v>
      </c>
      <c r="IP69" s="477">
        <f t="shared" si="67"/>
        <v>0</v>
      </c>
      <c r="IQ69" s="52">
        <f>+Mex!W69</f>
        <v>0</v>
      </c>
      <c r="IR69" s="53">
        <f>+Mex!X69</f>
        <v>0</v>
      </c>
      <c r="IS69" s="31">
        <f t="shared" si="268"/>
        <v>0</v>
      </c>
      <c r="IT69" s="43">
        <f t="shared" si="269"/>
        <v>0</v>
      </c>
      <c r="IU69" s="472">
        <f>+'Arg&amp;Braz'!G69</f>
        <v>0</v>
      </c>
      <c r="IV69" s="473">
        <f>+'Arg&amp;Braz'!H69</f>
        <v>0</v>
      </c>
      <c r="IW69" s="473">
        <f t="shared" si="70"/>
        <v>0</v>
      </c>
      <c r="IX69" s="474">
        <f t="shared" si="71"/>
        <v>0</v>
      </c>
      <c r="IY69" s="475">
        <f>+'Arg&amp;Braz'!AC69</f>
        <v>0</v>
      </c>
      <c r="IZ69" s="476">
        <f>+'Arg&amp;Braz'!AD69</f>
        <v>0</v>
      </c>
      <c r="JA69" s="476">
        <f t="shared" si="72"/>
        <v>0</v>
      </c>
      <c r="JB69" s="477">
        <f t="shared" si="163"/>
        <v>0</v>
      </c>
      <c r="JC69" s="475">
        <f>+Bel!AT69</f>
        <v>0</v>
      </c>
      <c r="JD69" s="476">
        <f>+Bel!AU69</f>
        <v>0</v>
      </c>
      <c r="JE69" s="476">
        <f t="shared" si="73"/>
        <v>0</v>
      </c>
      <c r="JF69" s="477">
        <f t="shared" si="74"/>
        <v>0</v>
      </c>
      <c r="JG69" s="475">
        <f>+Ita!AT69</f>
        <v>0</v>
      </c>
      <c r="JH69" s="476">
        <f>+Ita!AU69</f>
        <v>0</v>
      </c>
      <c r="JI69" s="476">
        <f t="shared" si="75"/>
        <v>0</v>
      </c>
      <c r="JJ69" s="477">
        <f t="shared" si="76"/>
        <v>0</v>
      </c>
      <c r="JK69" s="54">
        <f>+Mex!AA69</f>
        <v>0</v>
      </c>
      <c r="JL69" s="55">
        <f>+Mex!AB69</f>
        <v>0</v>
      </c>
      <c r="JM69" s="31">
        <f t="shared" si="270"/>
        <v>0</v>
      </c>
      <c r="JN69" s="43">
        <f t="shared" si="271"/>
        <v>0</v>
      </c>
      <c r="JO69" s="472">
        <f>+'Arg&amp;Braz'!K69</f>
        <v>0</v>
      </c>
      <c r="JP69" s="473">
        <f>+'Arg&amp;Braz'!L69</f>
        <v>0</v>
      </c>
      <c r="JQ69" s="473">
        <f t="shared" si="79"/>
        <v>0</v>
      </c>
      <c r="JR69" s="474">
        <f t="shared" si="80"/>
        <v>0</v>
      </c>
      <c r="JS69" s="475">
        <f>+'Arg&amp;Braz'!AG69</f>
        <v>0</v>
      </c>
      <c r="JT69" s="476">
        <f>+'Arg&amp;Braz'!AH69</f>
        <v>0</v>
      </c>
      <c r="JU69" s="476">
        <f t="shared" si="81"/>
        <v>0</v>
      </c>
      <c r="JV69" s="477">
        <f t="shared" si="164"/>
        <v>0</v>
      </c>
      <c r="JW69" s="273">
        <f>+KSC!K69</f>
        <v>442</v>
      </c>
      <c r="JX69" s="274">
        <f>+KSC!L69</f>
        <v>450</v>
      </c>
      <c r="JY69" s="277">
        <f t="shared" si="82"/>
        <v>892</v>
      </c>
      <c r="JZ69" s="272">
        <f t="shared" si="135"/>
        <v>32</v>
      </c>
      <c r="KA69" s="388">
        <f>+Rus!P69</f>
        <v>156</v>
      </c>
      <c r="KB69" s="508">
        <f>+Rus!Q69</f>
        <v>156</v>
      </c>
      <c r="KC69" s="389">
        <f>+Rus!R69</f>
        <v>156</v>
      </c>
      <c r="KD69" s="35">
        <f t="shared" si="256"/>
        <v>468</v>
      </c>
      <c r="KE69" s="65">
        <f t="shared" si="84"/>
        <v>30</v>
      </c>
      <c r="KF69" s="34">
        <f>+Bel!AX69</f>
        <v>0</v>
      </c>
      <c r="KG69" s="35">
        <f t="shared" si="260"/>
        <v>0</v>
      </c>
      <c r="KH69" s="65">
        <f t="shared" si="201"/>
        <v>0</v>
      </c>
      <c r="KI69" s="34">
        <f>+Ita!BI69</f>
        <v>0</v>
      </c>
      <c r="KJ69" s="35">
        <f t="shared" si="261"/>
        <v>0</v>
      </c>
      <c r="KK69" s="65">
        <f t="shared" si="202"/>
        <v>0</v>
      </c>
      <c r="KL69" s="34">
        <f>+Pol!AH69</f>
        <v>0</v>
      </c>
      <c r="KM69" s="35">
        <f t="shared" si="262"/>
        <v>0</v>
      </c>
      <c r="KN69" s="65">
        <f t="shared" si="203"/>
        <v>0</v>
      </c>
      <c r="KO69" s="34">
        <f>+Mex!AK69</f>
        <v>0</v>
      </c>
      <c r="KP69" s="35">
        <f t="shared" si="263"/>
        <v>0</v>
      </c>
      <c r="KQ69" s="65">
        <f t="shared" si="204"/>
        <v>0</v>
      </c>
      <c r="KR69" s="34">
        <f>+'Arg&amp;Braz'!AK69</f>
        <v>0</v>
      </c>
      <c r="KS69" s="35">
        <f t="shared" si="257"/>
        <v>0</v>
      </c>
      <c r="KT69" s="65">
        <f t="shared" si="258"/>
        <v>0</v>
      </c>
      <c r="KU69" s="34">
        <f>+Ita!BL69</f>
        <v>0</v>
      </c>
      <c r="KV69" s="315">
        <f>+Ita!BM69</f>
        <v>0</v>
      </c>
      <c r="KW69" s="35">
        <f>+Ita!BN69</f>
        <v>0</v>
      </c>
      <c r="KX69" s="35">
        <f t="shared" si="191"/>
        <v>0</v>
      </c>
      <c r="KY69" s="65">
        <f t="shared" si="142"/>
        <v>0</v>
      </c>
      <c r="KZ69" s="34">
        <f>+Mex!AN69</f>
        <v>0</v>
      </c>
      <c r="LA69" s="315">
        <f>+Mex!AO69</f>
        <v>0</v>
      </c>
      <c r="LB69" s="35">
        <f>+Mex!AP69</f>
        <v>0</v>
      </c>
      <c r="LC69" s="35">
        <f t="shared" si="192"/>
        <v>0</v>
      </c>
      <c r="LD69" s="65">
        <f t="shared" si="144"/>
        <v>0</v>
      </c>
      <c r="LE69" s="34">
        <f>+'Arg&amp;Braz'!O69</f>
        <v>0</v>
      </c>
      <c r="LF69" s="315">
        <f>+'Arg&amp;Braz'!P69</f>
        <v>0</v>
      </c>
      <c r="LG69" s="35">
        <f>+'Arg&amp;Braz'!Q69</f>
        <v>0</v>
      </c>
      <c r="LH69" s="35">
        <f t="shared" si="193"/>
        <v>0</v>
      </c>
      <c r="LI69" s="65">
        <f t="shared" si="146"/>
        <v>0</v>
      </c>
      <c r="LJ69" s="34">
        <f>+'Arg&amp;Braz'!AN69</f>
        <v>0</v>
      </c>
      <c r="LK69" s="315">
        <f>+'Arg&amp;Braz'!AO69</f>
        <v>0</v>
      </c>
      <c r="LL69" s="35">
        <f>+'Arg&amp;Braz'!AP69</f>
        <v>0</v>
      </c>
      <c r="LM69" s="35">
        <f t="shared" si="147"/>
        <v>0</v>
      </c>
      <c r="LN69" s="65">
        <f t="shared" si="148"/>
        <v>0</v>
      </c>
      <c r="LO69" s="34">
        <f>+Bel!BA69</f>
        <v>0</v>
      </c>
      <c r="LP69" s="315">
        <f>+Bel!BB69</f>
        <v>0</v>
      </c>
      <c r="LQ69" s="35">
        <f>+Bel!BC69</f>
        <v>0</v>
      </c>
      <c r="LR69" s="35">
        <f t="shared" si="149"/>
        <v>0</v>
      </c>
      <c r="LS69" s="65">
        <f t="shared" si="190"/>
        <v>0</v>
      </c>
      <c r="LT69" s="34">
        <f>+Ita!BQ69</f>
        <v>0</v>
      </c>
      <c r="LU69" s="315">
        <f>+Ita!BR69</f>
        <v>0</v>
      </c>
      <c r="LV69" s="35">
        <f>+Ita!BS69</f>
        <v>0</v>
      </c>
      <c r="LW69" s="35">
        <f t="shared" si="194"/>
        <v>0</v>
      </c>
      <c r="LX69" s="65">
        <f t="shared" si="152"/>
        <v>0</v>
      </c>
      <c r="LY69" s="34">
        <f>+Ita!BV69</f>
        <v>0</v>
      </c>
      <c r="LZ69" s="315">
        <f>+Ita!BW69</f>
        <v>0</v>
      </c>
      <c r="MA69" s="35">
        <f>+Ita!BX69</f>
        <v>0</v>
      </c>
      <c r="MB69" s="35">
        <f t="shared" si="195"/>
        <v>0</v>
      </c>
      <c r="MC69" s="65">
        <f t="shared" si="154"/>
        <v>0</v>
      </c>
      <c r="MD69" s="34">
        <f>+Pol!AK69</f>
        <v>0</v>
      </c>
      <c r="ME69" s="315">
        <f>+Pol!AL69</f>
        <v>0</v>
      </c>
      <c r="MF69" s="35">
        <f>+Pol!AM69</f>
        <v>0</v>
      </c>
      <c r="MG69" s="35">
        <f t="shared" si="196"/>
        <v>0</v>
      </c>
      <c r="MH69" s="65">
        <f t="shared" si="156"/>
        <v>0</v>
      </c>
      <c r="MI69" s="556">
        <f>+Rus!U69</f>
        <v>0</v>
      </c>
      <c r="MJ69" s="557">
        <f>+Rus!V69</f>
        <v>0</v>
      </c>
      <c r="MK69" s="558">
        <f>+Rus!W69</f>
        <v>0</v>
      </c>
      <c r="ML69" s="35">
        <f t="shared" si="259"/>
        <v>0</v>
      </c>
      <c r="MM69" s="65">
        <f t="shared" si="249"/>
        <v>0</v>
      </c>
      <c r="MN69" s="34">
        <f>+Mex!AS69</f>
        <v>0</v>
      </c>
      <c r="MO69" s="315">
        <f>+Mex!AT69</f>
        <v>0</v>
      </c>
      <c r="MP69" s="35">
        <f>+Mex!AU69</f>
        <v>0</v>
      </c>
      <c r="MQ69" s="35">
        <f t="shared" si="197"/>
        <v>0</v>
      </c>
      <c r="MR69" s="65">
        <f t="shared" si="158"/>
        <v>0</v>
      </c>
      <c r="MS69" s="34">
        <f>+'Arg&amp;Braz'!T69</f>
        <v>0</v>
      </c>
      <c r="MT69" s="315">
        <f>+'Arg&amp;Braz'!U69</f>
        <v>0</v>
      </c>
      <c r="MU69" s="35">
        <f>+'Arg&amp;Braz'!V69</f>
        <v>0</v>
      </c>
      <c r="MV69" s="35">
        <f t="shared" si="159"/>
        <v>0</v>
      </c>
      <c r="MW69" s="65">
        <f t="shared" si="160"/>
        <v>0</v>
      </c>
      <c r="MX69" s="34">
        <f>Bel!BF69</f>
        <v>0</v>
      </c>
      <c r="MY69" s="35">
        <f t="shared" si="161"/>
        <v>0</v>
      </c>
      <c r="MZ69" s="65">
        <f t="shared" si="92"/>
        <v>0</v>
      </c>
      <c r="NA69" s="34">
        <f>Ita!CA69</f>
        <v>0</v>
      </c>
      <c r="NB69" s="35">
        <f t="shared" si="264"/>
        <v>0</v>
      </c>
      <c r="NC69" s="65">
        <f t="shared" si="206"/>
        <v>0</v>
      </c>
    </row>
    <row r="70" spans="1:367" s="28" customFormat="1" ht="21" customHeight="1">
      <c r="A70" s="27" t="s">
        <v>173</v>
      </c>
      <c r="B70" s="67"/>
      <c r="C70" s="68">
        <f t="shared" si="94"/>
        <v>0</v>
      </c>
      <c r="D70" s="68"/>
      <c r="E70" s="68"/>
      <c r="F70" s="68"/>
      <c r="G70" s="69">
        <f t="shared" si="225"/>
        <v>0</v>
      </c>
      <c r="H70" s="70">
        <f>+Bel!A70</f>
        <v>0</v>
      </c>
      <c r="I70" s="71">
        <f>+Ita!A70</f>
        <v>0</v>
      </c>
      <c r="J70" s="71">
        <f>+Pol!A70</f>
        <v>59</v>
      </c>
      <c r="K70" s="71">
        <f>+Rus!A70</f>
        <v>57</v>
      </c>
      <c r="L70" s="71">
        <f>+'Arg&amp;Braz'!A70</f>
        <v>0</v>
      </c>
      <c r="M70" s="71">
        <f>+Mex!A70</f>
        <v>0</v>
      </c>
      <c r="N70" s="71">
        <f>+VIE!A70</f>
        <v>8</v>
      </c>
      <c r="O70" s="71">
        <f>+SIMS!A70</f>
        <v>21</v>
      </c>
      <c r="P70" s="71"/>
      <c r="Q70" s="72">
        <f>+KSC!A70</f>
        <v>39</v>
      </c>
      <c r="R70" s="146">
        <f t="shared" si="96"/>
        <v>1294.8</v>
      </c>
      <c r="S70" s="147">
        <f t="shared" si="97"/>
        <v>46.8</v>
      </c>
      <c r="T70" s="148">
        <f t="shared" si="213"/>
        <v>0</v>
      </c>
      <c r="U70" s="148"/>
      <c r="V70" s="27" t="s">
        <v>173</v>
      </c>
      <c r="W70" s="52">
        <f>+Bel!C70</f>
        <v>0</v>
      </c>
      <c r="X70" s="53">
        <f>+Bel!D70</f>
        <v>0</v>
      </c>
      <c r="Y70" s="35">
        <f t="shared" si="226"/>
        <v>0</v>
      </c>
      <c r="Z70" s="65">
        <f t="shared" si="99"/>
        <v>0</v>
      </c>
      <c r="AA70" s="34">
        <f>+Ita!C70</f>
        <v>0</v>
      </c>
      <c r="AB70" s="35">
        <f>+Ita!D70</f>
        <v>0</v>
      </c>
      <c r="AC70" s="35">
        <f t="shared" si="100"/>
        <v>0</v>
      </c>
      <c r="AD70" s="65">
        <f t="shared" si="101"/>
        <v>0</v>
      </c>
      <c r="AE70" s="52">
        <f>+Pol!C70</f>
        <v>0</v>
      </c>
      <c r="AF70" s="53">
        <f>+Pol!D70</f>
        <v>0</v>
      </c>
      <c r="AG70" s="35">
        <f t="shared" si="102"/>
        <v>0</v>
      </c>
      <c r="AH70" s="65">
        <f t="shared" si="103"/>
        <v>0</v>
      </c>
      <c r="AI70" s="54">
        <f>+Mex!C70</f>
        <v>0</v>
      </c>
      <c r="AJ70" s="55">
        <f>+Mex!D70</f>
        <v>0</v>
      </c>
      <c r="AK70" s="33">
        <f t="shared" si="1"/>
        <v>0</v>
      </c>
      <c r="AL70" s="44">
        <f t="shared" si="2"/>
        <v>0</v>
      </c>
      <c r="AM70" s="279">
        <f>+SIMS!C70</f>
        <v>0</v>
      </c>
      <c r="AN70" s="277">
        <f>+SIMS!D70</f>
        <v>0</v>
      </c>
      <c r="AO70" s="277">
        <f t="shared" si="3"/>
        <v>0</v>
      </c>
      <c r="AP70" s="272">
        <f t="shared" si="104"/>
        <v>0</v>
      </c>
      <c r="AQ70" s="279">
        <f>+KSC!G70</f>
        <v>0</v>
      </c>
      <c r="AR70" s="277">
        <f>+KSC!H70</f>
        <v>0</v>
      </c>
      <c r="AS70" s="277">
        <f t="shared" si="4"/>
        <v>0</v>
      </c>
      <c r="AT70" s="272">
        <f t="shared" si="105"/>
        <v>0</v>
      </c>
      <c r="AU70" s="279">
        <f>+SIMS!G70</f>
        <v>0</v>
      </c>
      <c r="AV70" s="277">
        <f>+SIMS!H70</f>
        <v>0</v>
      </c>
      <c r="AW70" s="277">
        <f t="shared" si="165"/>
        <v>0</v>
      </c>
      <c r="AX70" s="272">
        <f t="shared" si="106"/>
        <v>0</v>
      </c>
      <c r="AY70" s="34">
        <f>+Bel!G70</f>
        <v>0</v>
      </c>
      <c r="AZ70" s="315">
        <f>+Bel!H70</f>
        <v>0</v>
      </c>
      <c r="BA70" s="35">
        <f>+Bel!I70</f>
        <v>0</v>
      </c>
      <c r="BB70" s="35">
        <f t="shared" si="252"/>
        <v>0</v>
      </c>
      <c r="BC70" s="65">
        <f t="shared" si="108"/>
        <v>0</v>
      </c>
      <c r="BD70" s="34">
        <f>+Ita!G70</f>
        <v>0</v>
      </c>
      <c r="BE70" s="315">
        <f>+Ita!H70</f>
        <v>0</v>
      </c>
      <c r="BF70" s="35">
        <f>+Ita!I70</f>
        <v>0</v>
      </c>
      <c r="BG70" s="35">
        <f t="shared" si="253"/>
        <v>0</v>
      </c>
      <c r="BH70" s="65">
        <f t="shared" si="109"/>
        <v>0</v>
      </c>
      <c r="BI70" s="34">
        <f>+Ita!AX70</f>
        <v>0</v>
      </c>
      <c r="BJ70" s="315">
        <f>+Ita!AY70</f>
        <v>0</v>
      </c>
      <c r="BK70" s="35">
        <f>+Ita!AZ70</f>
        <v>0</v>
      </c>
      <c r="BL70" s="35">
        <f t="shared" si="6"/>
        <v>0</v>
      </c>
      <c r="BM70" s="65">
        <f t="shared" si="110"/>
        <v>0</v>
      </c>
      <c r="BN70" s="34">
        <f>+Pol!G70</f>
        <v>0</v>
      </c>
      <c r="BO70" s="315">
        <f>+Pol!H70</f>
        <v>0</v>
      </c>
      <c r="BP70" s="35">
        <f>+Pol!I70</f>
        <v>0</v>
      </c>
      <c r="BQ70" s="35">
        <f t="shared" si="254"/>
        <v>0</v>
      </c>
      <c r="BR70" s="65">
        <f t="shared" si="111"/>
        <v>0</v>
      </c>
      <c r="BS70" s="32">
        <f>+Mex!G70</f>
        <v>0</v>
      </c>
      <c r="BT70" s="317">
        <f>+Mex!H70</f>
        <v>0</v>
      </c>
      <c r="BU70" s="33">
        <f>+Mex!I70</f>
        <v>0</v>
      </c>
      <c r="BV70" s="33">
        <f t="shared" si="255"/>
        <v>0</v>
      </c>
      <c r="BW70" s="44">
        <f t="shared" si="113"/>
        <v>0</v>
      </c>
      <c r="BX70" s="34">
        <f>+VIE!C70</f>
        <v>195</v>
      </c>
      <c r="BY70" s="315">
        <f>+VIE!D70</f>
        <v>144</v>
      </c>
      <c r="BZ70" s="35">
        <f t="shared" si="214"/>
        <v>339</v>
      </c>
      <c r="CA70" s="65">
        <f t="shared" si="114"/>
        <v>8</v>
      </c>
      <c r="CB70" s="32">
        <f>+SIMS!AC70</f>
        <v>0</v>
      </c>
      <c r="CC70" s="317">
        <f>+SIMS!AD70</f>
        <v>0</v>
      </c>
      <c r="CD70" s="33">
        <f>+SIMS!AE70</f>
        <v>0</v>
      </c>
      <c r="CE70" s="33">
        <f t="shared" si="9"/>
        <v>0</v>
      </c>
      <c r="CF70" s="44">
        <f t="shared" si="115"/>
        <v>0</v>
      </c>
      <c r="CG70" s="52">
        <f>+Bel!L70</f>
        <v>0</v>
      </c>
      <c r="CH70" s="53">
        <f>+Bel!M70</f>
        <v>0</v>
      </c>
      <c r="CI70" s="35">
        <f t="shared" si="235"/>
        <v>0</v>
      </c>
      <c r="CJ70" s="65">
        <f t="shared" si="209"/>
        <v>0</v>
      </c>
      <c r="CK70" s="34">
        <f>+Ita!L70</f>
        <v>0</v>
      </c>
      <c r="CL70" s="35">
        <f>+Ita!M70</f>
        <v>0</v>
      </c>
      <c r="CM70" s="35">
        <f t="shared" si="234"/>
        <v>0</v>
      </c>
      <c r="CN70" s="65">
        <f t="shared" si="13"/>
        <v>0</v>
      </c>
      <c r="CO70" s="54">
        <f>+Mex!L70</f>
        <v>0</v>
      </c>
      <c r="CP70" s="55">
        <f>+Mex!M70</f>
        <v>0</v>
      </c>
      <c r="CQ70" s="33">
        <f t="shared" si="14"/>
        <v>0</v>
      </c>
      <c r="CR70" s="44">
        <f t="shared" si="15"/>
        <v>0</v>
      </c>
      <c r="CS70" s="34">
        <f>+SIMS!Y70</f>
        <v>241.5</v>
      </c>
      <c r="CT70" s="35">
        <f>+SIMS!Z70</f>
        <v>220</v>
      </c>
      <c r="CU70" s="35">
        <f t="shared" si="16"/>
        <v>461.5</v>
      </c>
      <c r="CV70" s="65">
        <f t="shared" si="116"/>
        <v>12</v>
      </c>
      <c r="CW70" s="34">
        <f>+VIE!M70</f>
        <v>0</v>
      </c>
      <c r="CX70" s="35">
        <f>+VIE!N70</f>
        <v>0</v>
      </c>
      <c r="CY70" s="35">
        <f t="shared" si="17"/>
        <v>0</v>
      </c>
      <c r="CZ70" s="65">
        <f t="shared" si="117"/>
        <v>0</v>
      </c>
      <c r="DA70" s="34">
        <f>+Ita!BC70</f>
        <v>0</v>
      </c>
      <c r="DB70" s="35">
        <f t="shared" si="118"/>
        <v>0</v>
      </c>
      <c r="DC70" s="65">
        <f t="shared" si="18"/>
        <v>0</v>
      </c>
      <c r="DD70" s="34">
        <f>+Bel!P70</f>
        <v>0</v>
      </c>
      <c r="DE70" s="35">
        <f t="shared" si="119"/>
        <v>0</v>
      </c>
      <c r="DF70" s="65">
        <f t="shared" si="19"/>
        <v>0</v>
      </c>
      <c r="DG70" s="34">
        <f>+Ita!P70</f>
        <v>0</v>
      </c>
      <c r="DH70" s="35">
        <f t="shared" si="120"/>
        <v>0</v>
      </c>
      <c r="DI70" s="65">
        <f t="shared" si="20"/>
        <v>0</v>
      </c>
      <c r="DJ70" s="34">
        <f>+Pol!L70</f>
        <v>0</v>
      </c>
      <c r="DK70" s="35">
        <f t="shared" si="121"/>
        <v>0</v>
      </c>
      <c r="DL70" s="65">
        <f t="shared" si="21"/>
        <v>0</v>
      </c>
      <c r="DM70" s="520">
        <f>+Rus!C70</f>
        <v>171.6</v>
      </c>
      <c r="DN70" s="365">
        <f t="shared" si="215"/>
        <v>171.6</v>
      </c>
      <c r="DO70" s="366">
        <f t="shared" si="265"/>
        <v>11</v>
      </c>
      <c r="DP70" s="34">
        <f>+Bel!S70</f>
        <v>0</v>
      </c>
      <c r="DQ70" s="35">
        <f>+Bel!T70</f>
        <v>0</v>
      </c>
      <c r="DR70" s="35">
        <f>+Bel!U70</f>
        <v>0</v>
      </c>
      <c r="DS70" s="35">
        <f>+Bel!V70</f>
        <v>0</v>
      </c>
      <c r="DT70" s="35">
        <f t="shared" si="216"/>
        <v>0</v>
      </c>
      <c r="DU70" s="65">
        <f t="shared" si="25"/>
        <v>0</v>
      </c>
      <c r="DV70" s="34">
        <f>+Ita!S70</f>
        <v>0</v>
      </c>
      <c r="DW70" s="35">
        <f>+Ita!T70</f>
        <v>0</v>
      </c>
      <c r="DX70" s="35">
        <f>+Ita!U70</f>
        <v>0</v>
      </c>
      <c r="DY70" s="35">
        <f>+Ita!V70</f>
        <v>0</v>
      </c>
      <c r="DZ70" s="35">
        <f t="shared" si="217"/>
        <v>0</v>
      </c>
      <c r="EA70" s="65">
        <f t="shared" si="27"/>
        <v>0</v>
      </c>
      <c r="EB70" s="34">
        <f>+Pol!O70</f>
        <v>0</v>
      </c>
      <c r="EC70" s="35">
        <f>+Pol!P70</f>
        <v>0</v>
      </c>
      <c r="ED70" s="35">
        <f>+Pol!Q70</f>
        <v>0</v>
      </c>
      <c r="EE70" s="35">
        <f>+Pol!R70</f>
        <v>0</v>
      </c>
      <c r="EF70" s="35">
        <f t="shared" si="218"/>
        <v>0</v>
      </c>
      <c r="EG70" s="65">
        <f t="shared" si="29"/>
        <v>0</v>
      </c>
      <c r="EH70" s="388">
        <f>+Rus!J70</f>
        <v>124.8</v>
      </c>
      <c r="EI70" s="389">
        <f>+Rus!K70</f>
        <v>124.8</v>
      </c>
      <c r="EJ70" s="35">
        <f>+Rus!L70</f>
        <v>0</v>
      </c>
      <c r="EK70" s="35">
        <f>+Rus!M70</f>
        <v>0</v>
      </c>
      <c r="EL70" s="35">
        <f t="shared" si="219"/>
        <v>249.6</v>
      </c>
      <c r="EM70" s="65">
        <f t="shared" si="30"/>
        <v>16</v>
      </c>
      <c r="EN70" s="32">
        <f>+Mex!AE70</f>
        <v>0</v>
      </c>
      <c r="EO70" s="33">
        <f>+Mex!AF70</f>
        <v>0</v>
      </c>
      <c r="EP70" s="31">
        <f>+Mex!AG70</f>
        <v>0</v>
      </c>
      <c r="EQ70" s="31">
        <f>+Mex!AH70</f>
        <v>0</v>
      </c>
      <c r="ER70" s="35">
        <f t="shared" si="123"/>
        <v>0</v>
      </c>
      <c r="ES70" s="65">
        <f t="shared" si="31"/>
        <v>0</v>
      </c>
      <c r="ET70" s="34">
        <f>+VIE!G70</f>
        <v>0</v>
      </c>
      <c r="EU70" s="35">
        <f>+VIE!H70</f>
        <v>0</v>
      </c>
      <c r="EV70" s="35">
        <f>+VIE!I70</f>
        <v>0</v>
      </c>
      <c r="EW70" s="35">
        <f>+VIE!J70</f>
        <v>0</v>
      </c>
      <c r="EX70" s="35">
        <f t="shared" si="220"/>
        <v>0</v>
      </c>
      <c r="EY70" s="65">
        <f t="shared" si="124"/>
        <v>0</v>
      </c>
      <c r="EZ70" s="52">
        <f>+Bel!Y70</f>
        <v>0</v>
      </c>
      <c r="FA70" s="53">
        <f>+Bel!Z70</f>
        <v>0</v>
      </c>
      <c r="FB70" s="35">
        <f t="shared" si="33"/>
        <v>0</v>
      </c>
      <c r="FC70" s="65">
        <f t="shared" si="34"/>
        <v>0</v>
      </c>
      <c r="FD70" s="52">
        <f>+Ita!Y70</f>
        <v>0</v>
      </c>
      <c r="FE70" s="53">
        <f>+Ita!Z70</f>
        <v>0</v>
      </c>
      <c r="FF70" s="35">
        <f t="shared" si="35"/>
        <v>0</v>
      </c>
      <c r="FG70" s="65">
        <f t="shared" si="36"/>
        <v>0</v>
      </c>
      <c r="FH70" s="52">
        <f>+Pol!U70</f>
        <v>0</v>
      </c>
      <c r="FI70" s="53">
        <f>+Pol!V70</f>
        <v>0</v>
      </c>
      <c r="FJ70" s="35">
        <f t="shared" si="37"/>
        <v>0</v>
      </c>
      <c r="FK70" s="65">
        <f t="shared" si="38"/>
        <v>0</v>
      </c>
      <c r="FL70" s="52">
        <f>+Rus!F70</f>
        <v>0</v>
      </c>
      <c r="FM70" s="53">
        <f>+Rus!G70</f>
        <v>0</v>
      </c>
      <c r="FN70" s="35">
        <f t="shared" si="39"/>
        <v>0</v>
      </c>
      <c r="FO70" s="65">
        <f t="shared" si="40"/>
        <v>0</v>
      </c>
      <c r="FP70" s="52">
        <f>+SIMS!O70</f>
        <v>162</v>
      </c>
      <c r="FQ70" s="53">
        <f>+SIMS!P70</f>
        <v>258</v>
      </c>
      <c r="FR70" s="35">
        <f t="shared" si="210"/>
        <v>420</v>
      </c>
      <c r="FS70" s="65">
        <f t="shared" si="125"/>
        <v>9</v>
      </c>
      <c r="FT70" s="34">
        <f>+Bel!AC70</f>
        <v>0</v>
      </c>
      <c r="FU70" s="35">
        <f>+Bel!AD70</f>
        <v>0</v>
      </c>
      <c r="FV70" s="35">
        <f>+Bel!AE70</f>
        <v>0</v>
      </c>
      <c r="FW70" s="35">
        <f>+Bel!AF70</f>
        <v>0</v>
      </c>
      <c r="FX70" s="35">
        <f t="shared" si="221"/>
        <v>0</v>
      </c>
      <c r="FY70" s="65">
        <f t="shared" si="239"/>
        <v>0</v>
      </c>
      <c r="FZ70" s="28">
        <f>+Ita!AC70</f>
        <v>0</v>
      </c>
      <c r="GA70" s="35">
        <f>+Ita!AD70</f>
        <v>0</v>
      </c>
      <c r="GB70" s="35">
        <f>+Ita!AE70</f>
        <v>0</v>
      </c>
      <c r="GC70" s="35">
        <f>+Ita!AF70</f>
        <v>0</v>
      </c>
      <c r="GD70" s="35">
        <f t="shared" si="222"/>
        <v>0</v>
      </c>
      <c r="GE70" s="65">
        <f t="shared" si="240"/>
        <v>0</v>
      </c>
      <c r="GF70" s="388">
        <f>+Pol!Y70</f>
        <v>218.4</v>
      </c>
      <c r="GG70" s="389">
        <f>+Pol!Z70</f>
        <v>218.4</v>
      </c>
      <c r="GH70" s="389">
        <f>+Pol!AA70</f>
        <v>218.4</v>
      </c>
      <c r="GI70" s="389">
        <f>+Pol!AB70</f>
        <v>218.4</v>
      </c>
      <c r="GJ70" s="35">
        <f t="shared" si="223"/>
        <v>873.6</v>
      </c>
      <c r="GK70" s="65">
        <f t="shared" si="241"/>
        <v>56</v>
      </c>
      <c r="GL70" s="34">
        <f>+SIMS!S70</f>
        <v>0</v>
      </c>
      <c r="GM70" s="35">
        <f>+SIMS!T70</f>
        <v>0</v>
      </c>
      <c r="GN70" s="35">
        <f>+SIMS!U70</f>
        <v>0</v>
      </c>
      <c r="GO70" s="35">
        <f>+SIMS!V70</f>
        <v>0</v>
      </c>
      <c r="GP70" s="35">
        <f t="shared" si="224"/>
        <v>0</v>
      </c>
      <c r="GQ70" s="65">
        <f t="shared" si="126"/>
        <v>0</v>
      </c>
      <c r="GR70" s="516">
        <f>+KSC!C70</f>
        <v>144</v>
      </c>
      <c r="GS70" s="518">
        <f>+KSC!D70</f>
        <v>208</v>
      </c>
      <c r="GT70" s="277">
        <f t="shared" si="49"/>
        <v>352</v>
      </c>
      <c r="GU70" s="272">
        <f t="shared" si="127"/>
        <v>7</v>
      </c>
      <c r="GV70" s="34">
        <f>+Bel!AI70</f>
        <v>0</v>
      </c>
      <c r="GW70" s="35">
        <f t="shared" si="248"/>
        <v>0</v>
      </c>
      <c r="GX70" s="65">
        <f t="shared" si="200"/>
        <v>0</v>
      </c>
      <c r="GY70" s="34">
        <f>+Ita!AI70</f>
        <v>0</v>
      </c>
      <c r="GZ70" s="35">
        <f t="shared" si="250"/>
        <v>0</v>
      </c>
      <c r="HA70" s="65">
        <f t="shared" si="51"/>
        <v>0</v>
      </c>
      <c r="HB70" s="34">
        <f>+Ita!BF70</f>
        <v>0</v>
      </c>
      <c r="HC70" s="35">
        <f t="shared" si="251"/>
        <v>0</v>
      </c>
      <c r="HD70" s="65">
        <f t="shared" si="52"/>
        <v>0</v>
      </c>
      <c r="HE70" s="34">
        <f>+Pol!AE70</f>
        <v>46.8</v>
      </c>
      <c r="HF70" s="35">
        <f t="shared" si="232"/>
        <v>46.8</v>
      </c>
      <c r="HG70" s="65">
        <f t="shared" si="53"/>
        <v>3</v>
      </c>
      <c r="HH70" s="32">
        <f>+Mex!P70</f>
        <v>0</v>
      </c>
      <c r="HI70" s="33">
        <f t="shared" si="233"/>
        <v>0</v>
      </c>
      <c r="HJ70" s="44">
        <f t="shared" si="54"/>
        <v>0</v>
      </c>
      <c r="HK70" s="413">
        <f>+SIMS!K70</f>
        <v>0</v>
      </c>
      <c r="HL70" s="412">
        <f>+SIMS!L70</f>
        <v>0</v>
      </c>
      <c r="HM70" s="409">
        <f t="shared" si="166"/>
        <v>0</v>
      </c>
      <c r="HN70" s="410">
        <f t="shared" si="133"/>
        <v>0</v>
      </c>
      <c r="HO70" s="475">
        <f>+Bel!AL70</f>
        <v>0</v>
      </c>
      <c r="HP70" s="476">
        <f>+Bel!AM70</f>
        <v>0</v>
      </c>
      <c r="HQ70" s="476">
        <f t="shared" si="134"/>
        <v>0</v>
      </c>
      <c r="HR70" s="477">
        <f t="shared" si="55"/>
        <v>0</v>
      </c>
      <c r="HS70" s="475">
        <f>+Ita!AL70</f>
        <v>0</v>
      </c>
      <c r="HT70" s="476">
        <f>+Ita!AM70</f>
        <v>0</v>
      </c>
      <c r="HU70" s="476">
        <f t="shared" si="56"/>
        <v>0</v>
      </c>
      <c r="HV70" s="477">
        <f t="shared" si="57"/>
        <v>0</v>
      </c>
      <c r="HW70" s="54">
        <f>+Mex!S70</f>
        <v>0</v>
      </c>
      <c r="HX70" s="55">
        <f>+Mex!T70</f>
        <v>0</v>
      </c>
      <c r="HY70" s="31">
        <f t="shared" si="266"/>
        <v>0</v>
      </c>
      <c r="HZ70" s="43">
        <f t="shared" si="267"/>
        <v>0</v>
      </c>
      <c r="IA70" s="472">
        <f>+'Arg&amp;Braz'!C70</f>
        <v>0</v>
      </c>
      <c r="IB70" s="473">
        <f>+'Arg&amp;Braz'!D70</f>
        <v>0</v>
      </c>
      <c r="IC70" s="473">
        <f t="shared" si="60"/>
        <v>0</v>
      </c>
      <c r="ID70" s="474">
        <f t="shared" si="61"/>
        <v>0</v>
      </c>
      <c r="IE70" s="472">
        <f>+'Arg&amp;Braz'!Y70</f>
        <v>0</v>
      </c>
      <c r="IF70" s="473">
        <f>+'Arg&amp;Braz'!Z70</f>
        <v>0</v>
      </c>
      <c r="IG70" s="473">
        <f t="shared" si="62"/>
        <v>0</v>
      </c>
      <c r="IH70" s="474">
        <f t="shared" si="63"/>
        <v>0</v>
      </c>
      <c r="II70" s="475">
        <f>+Bel!AP70</f>
        <v>0</v>
      </c>
      <c r="IJ70" s="476">
        <f>+Bel!AQ70</f>
        <v>0</v>
      </c>
      <c r="IK70" s="476">
        <f t="shared" si="64"/>
        <v>0</v>
      </c>
      <c r="IL70" s="477">
        <f t="shared" si="65"/>
        <v>0</v>
      </c>
      <c r="IM70" s="475">
        <f>+Ita!AP70</f>
        <v>0</v>
      </c>
      <c r="IN70" s="476">
        <f>+Ita!AQ70</f>
        <v>0</v>
      </c>
      <c r="IO70" s="476">
        <f t="shared" si="66"/>
        <v>0</v>
      </c>
      <c r="IP70" s="477">
        <f t="shared" si="67"/>
        <v>0</v>
      </c>
      <c r="IQ70" s="54">
        <f>+Mex!W70</f>
        <v>0</v>
      </c>
      <c r="IR70" s="55">
        <f>+Mex!X70</f>
        <v>0</v>
      </c>
      <c r="IS70" s="31">
        <f t="shared" si="268"/>
        <v>0</v>
      </c>
      <c r="IT70" s="43">
        <f t="shared" si="269"/>
        <v>0</v>
      </c>
      <c r="IU70" s="472">
        <f>+'Arg&amp;Braz'!G70</f>
        <v>0</v>
      </c>
      <c r="IV70" s="473">
        <f>+'Arg&amp;Braz'!H70</f>
        <v>0</v>
      </c>
      <c r="IW70" s="473">
        <f t="shared" si="70"/>
        <v>0</v>
      </c>
      <c r="IX70" s="474">
        <f t="shared" si="71"/>
        <v>0</v>
      </c>
      <c r="IY70" s="472">
        <f>+'Arg&amp;Braz'!AC70</f>
        <v>0</v>
      </c>
      <c r="IZ70" s="473">
        <f>+'Arg&amp;Braz'!AD70</f>
        <v>0</v>
      </c>
      <c r="JA70" s="473">
        <f t="shared" si="72"/>
        <v>0</v>
      </c>
      <c r="JB70" s="474">
        <f t="shared" si="163"/>
        <v>0</v>
      </c>
      <c r="JC70" s="475">
        <f>+Bel!AT70</f>
        <v>0</v>
      </c>
      <c r="JD70" s="476">
        <f>+Bel!AU70</f>
        <v>0</v>
      </c>
      <c r="JE70" s="476">
        <f t="shared" si="73"/>
        <v>0</v>
      </c>
      <c r="JF70" s="477">
        <f t="shared" si="74"/>
        <v>0</v>
      </c>
      <c r="JG70" s="475">
        <f>+Ita!AT70</f>
        <v>0</v>
      </c>
      <c r="JH70" s="476">
        <f>+Ita!AU70</f>
        <v>0</v>
      </c>
      <c r="JI70" s="476">
        <f t="shared" si="75"/>
        <v>0</v>
      </c>
      <c r="JJ70" s="477">
        <f t="shared" si="76"/>
        <v>0</v>
      </c>
      <c r="JK70" s="32">
        <f>+Mex!AA70</f>
        <v>0</v>
      </c>
      <c r="JL70" s="33">
        <f>+Mex!AB70</f>
        <v>0</v>
      </c>
      <c r="JM70" s="31">
        <f t="shared" si="270"/>
        <v>0</v>
      </c>
      <c r="JN70" s="43">
        <f t="shared" si="271"/>
        <v>0</v>
      </c>
      <c r="JO70" s="472">
        <f>+'Arg&amp;Braz'!K70</f>
        <v>0</v>
      </c>
      <c r="JP70" s="473">
        <f>+'Arg&amp;Braz'!L70</f>
        <v>0</v>
      </c>
      <c r="JQ70" s="473">
        <f t="shared" si="79"/>
        <v>0</v>
      </c>
      <c r="JR70" s="474">
        <f t="shared" si="80"/>
        <v>0</v>
      </c>
      <c r="JS70" s="472">
        <f>+'Arg&amp;Braz'!AG70</f>
        <v>0</v>
      </c>
      <c r="JT70" s="473">
        <f>+'Arg&amp;Braz'!AH70</f>
        <v>0</v>
      </c>
      <c r="JU70" s="473">
        <f t="shared" si="81"/>
        <v>0</v>
      </c>
      <c r="JV70" s="474">
        <f t="shared" si="164"/>
        <v>0</v>
      </c>
      <c r="JW70" s="273">
        <f>+KSC!K70</f>
        <v>442</v>
      </c>
      <c r="JX70" s="274">
        <f>+KSC!L70</f>
        <v>450</v>
      </c>
      <c r="JY70" s="277">
        <f t="shared" si="82"/>
        <v>892</v>
      </c>
      <c r="JZ70" s="272">
        <f t="shared" si="135"/>
        <v>32</v>
      </c>
      <c r="KA70" s="388">
        <f>+Rus!P70</f>
        <v>156</v>
      </c>
      <c r="KB70" s="508">
        <f>+Rus!Q70</f>
        <v>156</v>
      </c>
      <c r="KC70" s="389">
        <f>+Rus!R70</f>
        <v>156</v>
      </c>
      <c r="KD70" s="35">
        <f t="shared" si="256"/>
        <v>468</v>
      </c>
      <c r="KE70" s="65">
        <f t="shared" si="84"/>
        <v>30</v>
      </c>
      <c r="KF70" s="34">
        <f>+Bel!AX70</f>
        <v>0</v>
      </c>
      <c r="KG70" s="35">
        <f t="shared" si="260"/>
        <v>0</v>
      </c>
      <c r="KH70" s="65">
        <f t="shared" si="201"/>
        <v>0</v>
      </c>
      <c r="KI70" s="34">
        <f>+Ita!BI70</f>
        <v>0</v>
      </c>
      <c r="KJ70" s="35">
        <f t="shared" si="261"/>
        <v>0</v>
      </c>
      <c r="KK70" s="65">
        <f t="shared" si="202"/>
        <v>0</v>
      </c>
      <c r="KL70" s="34">
        <f>+Pol!AH70</f>
        <v>0</v>
      </c>
      <c r="KM70" s="35">
        <f t="shared" si="262"/>
        <v>0</v>
      </c>
      <c r="KN70" s="65">
        <f t="shared" si="203"/>
        <v>0</v>
      </c>
      <c r="KO70" s="34">
        <f>+Mex!AK70</f>
        <v>0</v>
      </c>
      <c r="KP70" s="35">
        <f t="shared" si="263"/>
        <v>0</v>
      </c>
      <c r="KQ70" s="65">
        <f t="shared" si="204"/>
        <v>0</v>
      </c>
      <c r="KR70" s="34">
        <f>+'Arg&amp;Braz'!AK70</f>
        <v>0</v>
      </c>
      <c r="KS70" s="35">
        <f t="shared" si="257"/>
        <v>0</v>
      </c>
      <c r="KT70" s="65">
        <f t="shared" si="258"/>
        <v>0</v>
      </c>
      <c r="KU70" s="34">
        <f>+Ita!BL70</f>
        <v>0</v>
      </c>
      <c r="KV70" s="315">
        <f>+Ita!BM70</f>
        <v>0</v>
      </c>
      <c r="KW70" s="35">
        <f>+Ita!BN70</f>
        <v>0</v>
      </c>
      <c r="KX70" s="35">
        <f t="shared" si="191"/>
        <v>0</v>
      </c>
      <c r="KY70" s="65">
        <f t="shared" si="142"/>
        <v>0</v>
      </c>
      <c r="KZ70" s="34">
        <f>+Mex!AN70</f>
        <v>0</v>
      </c>
      <c r="LA70" s="315">
        <f>+Mex!AO70</f>
        <v>0</v>
      </c>
      <c r="LB70" s="35">
        <f>+Mex!AP70</f>
        <v>0</v>
      </c>
      <c r="LC70" s="35">
        <f t="shared" si="192"/>
        <v>0</v>
      </c>
      <c r="LD70" s="65">
        <f t="shared" si="144"/>
        <v>0</v>
      </c>
      <c r="LE70" s="34">
        <f>+'Arg&amp;Braz'!O70</f>
        <v>0</v>
      </c>
      <c r="LF70" s="315">
        <f>+'Arg&amp;Braz'!P70</f>
        <v>0</v>
      </c>
      <c r="LG70" s="35">
        <f>+'Arg&amp;Braz'!Q70</f>
        <v>0</v>
      </c>
      <c r="LH70" s="35">
        <f t="shared" si="193"/>
        <v>0</v>
      </c>
      <c r="LI70" s="65">
        <f t="shared" si="146"/>
        <v>0</v>
      </c>
      <c r="LJ70" s="34">
        <f>+'Arg&amp;Braz'!AN70</f>
        <v>0</v>
      </c>
      <c r="LK70" s="315">
        <f>+'Arg&amp;Braz'!AO70</f>
        <v>0</v>
      </c>
      <c r="LL70" s="35">
        <f>+'Arg&amp;Braz'!AP70</f>
        <v>0</v>
      </c>
      <c r="LM70" s="35">
        <f t="shared" si="147"/>
        <v>0</v>
      </c>
      <c r="LN70" s="65">
        <f t="shared" si="148"/>
        <v>0</v>
      </c>
      <c r="LO70" s="34">
        <f>+Bel!BA70</f>
        <v>0</v>
      </c>
      <c r="LP70" s="315">
        <f>+Bel!BB70</f>
        <v>0</v>
      </c>
      <c r="LQ70" s="35">
        <f>+Bel!BC70</f>
        <v>0</v>
      </c>
      <c r="LR70" s="35">
        <f t="shared" si="149"/>
        <v>0</v>
      </c>
      <c r="LS70" s="65">
        <f t="shared" si="190"/>
        <v>0</v>
      </c>
      <c r="LT70" s="34">
        <f>+Ita!BQ70</f>
        <v>0</v>
      </c>
      <c r="LU70" s="315">
        <f>+Ita!BR70</f>
        <v>0</v>
      </c>
      <c r="LV70" s="35">
        <f>+Ita!BS70</f>
        <v>0</v>
      </c>
      <c r="LW70" s="35">
        <f t="shared" si="194"/>
        <v>0</v>
      </c>
      <c r="LX70" s="65">
        <f t="shared" si="152"/>
        <v>0</v>
      </c>
      <c r="LY70" s="34">
        <f>+Ita!BV70</f>
        <v>0</v>
      </c>
      <c r="LZ70" s="315">
        <f>+Ita!BW70</f>
        <v>0</v>
      </c>
      <c r="MA70" s="35">
        <f>+Ita!BX70</f>
        <v>0</v>
      </c>
      <c r="MB70" s="35">
        <f t="shared" si="195"/>
        <v>0</v>
      </c>
      <c r="MC70" s="65">
        <f t="shared" si="154"/>
        <v>0</v>
      </c>
      <c r="MD70" s="34">
        <f>+Pol!AK70</f>
        <v>0</v>
      </c>
      <c r="ME70" s="315">
        <f>+Pol!AL70</f>
        <v>0</v>
      </c>
      <c r="MF70" s="35">
        <f>+Pol!AM70</f>
        <v>0</v>
      </c>
      <c r="MG70" s="35">
        <f t="shared" si="196"/>
        <v>0</v>
      </c>
      <c r="MH70" s="65">
        <f t="shared" si="156"/>
        <v>0</v>
      </c>
      <c r="MI70" s="556">
        <f>+Rus!U70</f>
        <v>0</v>
      </c>
      <c r="MJ70" s="557">
        <f>+Rus!V70</f>
        <v>0</v>
      </c>
      <c r="MK70" s="558">
        <f>+Rus!W70</f>
        <v>0</v>
      </c>
      <c r="ML70" s="35">
        <f t="shared" si="259"/>
        <v>0</v>
      </c>
      <c r="MM70" s="65">
        <f t="shared" si="249"/>
        <v>0</v>
      </c>
      <c r="MN70" s="34">
        <f>+Mex!AS70</f>
        <v>0</v>
      </c>
      <c r="MO70" s="315">
        <f>+Mex!AT70</f>
        <v>0</v>
      </c>
      <c r="MP70" s="35">
        <f>+Mex!AU70</f>
        <v>0</v>
      </c>
      <c r="MQ70" s="35">
        <f t="shared" si="197"/>
        <v>0</v>
      </c>
      <c r="MR70" s="65">
        <f t="shared" si="158"/>
        <v>0</v>
      </c>
      <c r="MS70" s="34">
        <f>+'Arg&amp;Braz'!T70</f>
        <v>0</v>
      </c>
      <c r="MT70" s="315">
        <f>+'Arg&amp;Braz'!U70</f>
        <v>0</v>
      </c>
      <c r="MU70" s="35">
        <f>+'Arg&amp;Braz'!V70</f>
        <v>0</v>
      </c>
      <c r="MV70" s="35">
        <f t="shared" si="159"/>
        <v>0</v>
      </c>
      <c r="MW70" s="65">
        <f t="shared" si="160"/>
        <v>0</v>
      </c>
      <c r="MX70" s="34">
        <f>Bel!BF70</f>
        <v>0</v>
      </c>
      <c r="MY70" s="35">
        <f t="shared" si="161"/>
        <v>0</v>
      </c>
      <c r="MZ70" s="65">
        <f t="shared" si="92"/>
        <v>0</v>
      </c>
      <c r="NA70" s="34">
        <f>Ita!CA70</f>
        <v>0</v>
      </c>
      <c r="NB70" s="35">
        <f t="shared" si="264"/>
        <v>0</v>
      </c>
      <c r="NC70" s="65">
        <f t="shared" si="206"/>
        <v>0</v>
      </c>
    </row>
    <row r="71" spans="1:367" s="28" customFormat="1" ht="21" customHeight="1">
      <c r="A71" s="27" t="s">
        <v>174</v>
      </c>
      <c r="B71" s="67"/>
      <c r="C71" s="68">
        <f t="shared" si="94"/>
        <v>0</v>
      </c>
      <c r="D71" s="68"/>
      <c r="E71" s="68"/>
      <c r="F71" s="68"/>
      <c r="G71" s="69">
        <f t="shared" si="225"/>
        <v>0</v>
      </c>
      <c r="H71" s="70">
        <f>+Bel!A71</f>
        <v>0</v>
      </c>
      <c r="I71" s="71">
        <f>+Ita!A71</f>
        <v>8</v>
      </c>
      <c r="J71" s="71">
        <f>+Pol!A71</f>
        <v>0</v>
      </c>
      <c r="K71" s="71">
        <f>+Rus!A71</f>
        <v>46</v>
      </c>
      <c r="L71" s="71">
        <f>+'Arg&amp;Braz'!A71</f>
        <v>0</v>
      </c>
      <c r="M71" s="71">
        <f>+Mex!A71</f>
        <v>0</v>
      </c>
      <c r="N71" s="71">
        <f>+VIE!A71</f>
        <v>24</v>
      </c>
      <c r="O71" s="71">
        <f>+SIMS!A71</f>
        <v>30</v>
      </c>
      <c r="P71" s="71"/>
      <c r="Q71" s="72">
        <f>+KSC!A71</f>
        <v>0</v>
      </c>
      <c r="R71" s="146">
        <f t="shared" si="96"/>
        <v>327.60000000000002</v>
      </c>
      <c r="S71" s="147">
        <f t="shared" si="97"/>
        <v>0</v>
      </c>
      <c r="T71" s="148">
        <f t="shared" si="213"/>
        <v>0</v>
      </c>
      <c r="U71" s="148"/>
      <c r="V71" s="27" t="s">
        <v>174</v>
      </c>
      <c r="W71" s="52">
        <f>+Bel!C71</f>
        <v>0</v>
      </c>
      <c r="X71" s="35">
        <f>+Bel!D71</f>
        <v>0</v>
      </c>
      <c r="Y71" s="35">
        <f t="shared" si="226"/>
        <v>0</v>
      </c>
      <c r="Z71" s="65">
        <f t="shared" si="99"/>
        <v>0</v>
      </c>
      <c r="AA71" s="34">
        <f>+Ita!C71</f>
        <v>0</v>
      </c>
      <c r="AB71" s="35">
        <f>+Ita!D71</f>
        <v>0</v>
      </c>
      <c r="AC71" s="35">
        <f t="shared" si="100"/>
        <v>0</v>
      </c>
      <c r="AD71" s="65">
        <f t="shared" si="101"/>
        <v>0</v>
      </c>
      <c r="AE71" s="52">
        <f>+Pol!C71</f>
        <v>0</v>
      </c>
      <c r="AF71" s="53">
        <f>+Pol!D71</f>
        <v>0</v>
      </c>
      <c r="AG71" s="35">
        <f t="shared" si="102"/>
        <v>0</v>
      </c>
      <c r="AH71" s="65">
        <f t="shared" si="103"/>
        <v>0</v>
      </c>
      <c r="AI71" s="54">
        <f>+Mex!C71</f>
        <v>0</v>
      </c>
      <c r="AJ71" s="55">
        <f>+Mex!D71</f>
        <v>0</v>
      </c>
      <c r="AK71" s="33">
        <f t="shared" si="1"/>
        <v>0</v>
      </c>
      <c r="AL71" s="44">
        <f t="shared" si="2"/>
        <v>0</v>
      </c>
      <c r="AM71" s="279">
        <f>+SIMS!C71</f>
        <v>0</v>
      </c>
      <c r="AN71" s="277">
        <f>+SIMS!D71</f>
        <v>0</v>
      </c>
      <c r="AO71" s="277">
        <f t="shared" si="3"/>
        <v>0</v>
      </c>
      <c r="AP71" s="272">
        <f t="shared" si="104"/>
        <v>0</v>
      </c>
      <c r="AQ71" s="279">
        <f>+KSC!G71</f>
        <v>0</v>
      </c>
      <c r="AR71" s="277">
        <f>+KSC!H71</f>
        <v>0</v>
      </c>
      <c r="AS71" s="277">
        <f t="shared" si="4"/>
        <v>0</v>
      </c>
      <c r="AT71" s="272">
        <f t="shared" si="105"/>
        <v>0</v>
      </c>
      <c r="AU71" s="279">
        <f>+SIMS!G71</f>
        <v>0</v>
      </c>
      <c r="AV71" s="277">
        <f>+SIMS!H71</f>
        <v>0</v>
      </c>
      <c r="AW71" s="277">
        <f t="shared" si="165"/>
        <v>0</v>
      </c>
      <c r="AX71" s="272">
        <f t="shared" si="106"/>
        <v>0</v>
      </c>
      <c r="AY71" s="34">
        <f>+Bel!G71</f>
        <v>0</v>
      </c>
      <c r="AZ71" s="315">
        <f>+Bel!H71</f>
        <v>0</v>
      </c>
      <c r="BA71" s="35">
        <f>+Bel!I71</f>
        <v>0</v>
      </c>
      <c r="BB71" s="35">
        <f t="shared" si="252"/>
        <v>0</v>
      </c>
      <c r="BC71" s="65">
        <f t="shared" si="108"/>
        <v>0</v>
      </c>
      <c r="BD71" s="34">
        <f>+Ita!G71</f>
        <v>0</v>
      </c>
      <c r="BE71" s="315">
        <f>+Ita!H71</f>
        <v>0</v>
      </c>
      <c r="BF71" s="35">
        <f>+Ita!I71</f>
        <v>0</v>
      </c>
      <c r="BG71" s="35">
        <f t="shared" si="253"/>
        <v>0</v>
      </c>
      <c r="BH71" s="65">
        <f t="shared" si="109"/>
        <v>0</v>
      </c>
      <c r="BI71" s="34">
        <f>+Ita!AX71</f>
        <v>0</v>
      </c>
      <c r="BJ71" s="315">
        <f>+Ita!AY71</f>
        <v>0</v>
      </c>
      <c r="BK71" s="35">
        <f>+Ita!AZ71</f>
        <v>0</v>
      </c>
      <c r="BL71" s="35">
        <f t="shared" si="6"/>
        <v>0</v>
      </c>
      <c r="BM71" s="65">
        <f t="shared" si="110"/>
        <v>0</v>
      </c>
      <c r="BN71" s="52">
        <f>+Pol!G71</f>
        <v>0</v>
      </c>
      <c r="BO71" s="390">
        <f>+Pol!H71</f>
        <v>0</v>
      </c>
      <c r="BP71" s="53">
        <f>+Pol!I71</f>
        <v>0</v>
      </c>
      <c r="BQ71" s="35">
        <f t="shared" si="254"/>
        <v>0</v>
      </c>
      <c r="BR71" s="65">
        <f t="shared" si="111"/>
        <v>0</v>
      </c>
      <c r="BS71" s="32">
        <f>+Mex!G71</f>
        <v>0</v>
      </c>
      <c r="BT71" s="317">
        <f>+Mex!H71</f>
        <v>0</v>
      </c>
      <c r="BU71" s="33">
        <f>+Mex!I71</f>
        <v>0</v>
      </c>
      <c r="BV71" s="33">
        <f t="shared" si="255"/>
        <v>0</v>
      </c>
      <c r="BW71" s="44">
        <f t="shared" si="113"/>
        <v>0</v>
      </c>
      <c r="BX71" s="34">
        <f>+VIE!C71</f>
        <v>78</v>
      </c>
      <c r="BY71" s="315">
        <f>+VIE!D71</f>
        <v>96</v>
      </c>
      <c r="BZ71" s="35">
        <f t="shared" si="214"/>
        <v>174</v>
      </c>
      <c r="CA71" s="65">
        <f t="shared" si="114"/>
        <v>4</v>
      </c>
      <c r="CB71" s="32">
        <f>+SIMS!AC71</f>
        <v>0</v>
      </c>
      <c r="CC71" s="317">
        <f>+SIMS!AD71</f>
        <v>0</v>
      </c>
      <c r="CD71" s="33">
        <f>+SIMS!AE71</f>
        <v>0</v>
      </c>
      <c r="CE71" s="33">
        <f t="shared" si="9"/>
        <v>0</v>
      </c>
      <c r="CF71" s="44">
        <f t="shared" si="115"/>
        <v>0</v>
      </c>
      <c r="CG71" s="52">
        <f>+Bel!L71</f>
        <v>0</v>
      </c>
      <c r="CH71" s="35">
        <f>+Bel!M71</f>
        <v>0</v>
      </c>
      <c r="CI71" s="35">
        <f t="shared" si="235"/>
        <v>0</v>
      </c>
      <c r="CJ71" s="65">
        <f t="shared" si="209"/>
        <v>0</v>
      </c>
      <c r="CK71" s="34">
        <f>+Ita!L71</f>
        <v>0</v>
      </c>
      <c r="CL71" s="35">
        <f>+Ita!M71</f>
        <v>0</v>
      </c>
      <c r="CM71" s="35">
        <f t="shared" ref="CM71:CM81" si="272">SUM(CK71:CL71)</f>
        <v>0</v>
      </c>
      <c r="CN71" s="65">
        <f t="shared" si="13"/>
        <v>0</v>
      </c>
      <c r="CO71" s="54">
        <f>+Mex!L71</f>
        <v>0</v>
      </c>
      <c r="CP71" s="33">
        <f>+Mex!M71</f>
        <v>0</v>
      </c>
      <c r="CQ71" s="33">
        <f t="shared" si="14"/>
        <v>0</v>
      </c>
      <c r="CR71" s="44">
        <f t="shared" si="15"/>
        <v>0</v>
      </c>
      <c r="CS71" s="52">
        <f>+SIMS!Y71</f>
        <v>241.5</v>
      </c>
      <c r="CT71" s="35">
        <f>+SIMS!Z71</f>
        <v>220</v>
      </c>
      <c r="CU71" s="35">
        <f t="shared" si="16"/>
        <v>461.5</v>
      </c>
      <c r="CV71" s="65">
        <f t="shared" si="116"/>
        <v>12</v>
      </c>
      <c r="CW71" s="52">
        <f>+VIE!M71</f>
        <v>0</v>
      </c>
      <c r="CX71" s="35">
        <f>+VIE!N71</f>
        <v>0</v>
      </c>
      <c r="CY71" s="35">
        <f t="shared" si="17"/>
        <v>0</v>
      </c>
      <c r="CZ71" s="65">
        <f t="shared" si="117"/>
        <v>0</v>
      </c>
      <c r="DA71" s="34">
        <f>+Ita!BC71</f>
        <v>0</v>
      </c>
      <c r="DB71" s="35">
        <f t="shared" si="118"/>
        <v>0</v>
      </c>
      <c r="DC71" s="65">
        <f t="shared" si="18"/>
        <v>0</v>
      </c>
      <c r="DD71" s="34">
        <f>+Bel!P71</f>
        <v>0</v>
      </c>
      <c r="DE71" s="35">
        <f t="shared" si="119"/>
        <v>0</v>
      </c>
      <c r="DF71" s="65">
        <f t="shared" si="19"/>
        <v>0</v>
      </c>
      <c r="DG71" s="34">
        <f>+Ita!P71</f>
        <v>124.8</v>
      </c>
      <c r="DH71" s="35">
        <f t="shared" si="120"/>
        <v>124.8</v>
      </c>
      <c r="DI71" s="65">
        <f t="shared" si="20"/>
        <v>8</v>
      </c>
      <c r="DJ71" s="34">
        <f>+Pol!L71</f>
        <v>0</v>
      </c>
      <c r="DK71" s="35">
        <f t="shared" si="121"/>
        <v>0</v>
      </c>
      <c r="DL71" s="65">
        <f t="shared" si="21"/>
        <v>0</v>
      </c>
      <c r="DM71" s="379">
        <f>+Rus!C71</f>
        <v>0</v>
      </c>
      <c r="DN71" s="365">
        <f t="shared" si="215"/>
        <v>0</v>
      </c>
      <c r="DO71" s="366">
        <f t="shared" si="265"/>
        <v>0</v>
      </c>
      <c r="DP71" s="34">
        <f>+Bel!S71</f>
        <v>0</v>
      </c>
      <c r="DQ71" s="35">
        <f>+Bel!T71</f>
        <v>0</v>
      </c>
      <c r="DR71" s="35">
        <f>+Bel!U71</f>
        <v>0</v>
      </c>
      <c r="DS71" s="35">
        <f>+Bel!V71</f>
        <v>0</v>
      </c>
      <c r="DT71" s="35">
        <f t="shared" si="216"/>
        <v>0</v>
      </c>
      <c r="DU71" s="65">
        <f t="shared" si="25"/>
        <v>0</v>
      </c>
      <c r="DV71" s="34">
        <f>+Ita!S71</f>
        <v>0</v>
      </c>
      <c r="DW71" s="35">
        <f>+Ita!T71</f>
        <v>0</v>
      </c>
      <c r="DX71" s="35">
        <f>+Ita!U71</f>
        <v>0</v>
      </c>
      <c r="DY71" s="35">
        <f>+Ita!V71</f>
        <v>0</v>
      </c>
      <c r="DZ71" s="35">
        <f t="shared" si="217"/>
        <v>0</v>
      </c>
      <c r="EA71" s="65">
        <f t="shared" si="27"/>
        <v>0</v>
      </c>
      <c r="EB71" s="34">
        <f>+Pol!O71</f>
        <v>0</v>
      </c>
      <c r="EC71" s="35">
        <f>+Pol!P71</f>
        <v>0</v>
      </c>
      <c r="ED71" s="35">
        <f>+Pol!Q71</f>
        <v>0</v>
      </c>
      <c r="EE71" s="35">
        <f>+Pol!R71</f>
        <v>0</v>
      </c>
      <c r="EF71" s="35">
        <f t="shared" si="218"/>
        <v>0</v>
      </c>
      <c r="EG71" s="65">
        <f t="shared" si="29"/>
        <v>0</v>
      </c>
      <c r="EH71" s="388">
        <f>+Rus!J71</f>
        <v>93.6</v>
      </c>
      <c r="EI71" s="389">
        <f>+Rus!K71</f>
        <v>109.2</v>
      </c>
      <c r="EJ71" s="35">
        <f>+Rus!L71</f>
        <v>0</v>
      </c>
      <c r="EK71" s="35">
        <f>+Rus!M71</f>
        <v>0</v>
      </c>
      <c r="EL71" s="35">
        <f t="shared" si="219"/>
        <v>202.8</v>
      </c>
      <c r="EM71" s="65">
        <f t="shared" si="30"/>
        <v>13.000000000000002</v>
      </c>
      <c r="EN71" s="32">
        <f>+Mex!AE71</f>
        <v>0</v>
      </c>
      <c r="EO71" s="33">
        <f>+Mex!AF71</f>
        <v>0</v>
      </c>
      <c r="EP71" s="31">
        <f>+Mex!AG71</f>
        <v>0</v>
      </c>
      <c r="EQ71" s="31">
        <f>+Mex!AH71</f>
        <v>0</v>
      </c>
      <c r="ER71" s="35">
        <f t="shared" si="123"/>
        <v>0</v>
      </c>
      <c r="ES71" s="65">
        <f t="shared" si="31"/>
        <v>0</v>
      </c>
      <c r="ET71" s="34">
        <f>+VIE!G71</f>
        <v>240</v>
      </c>
      <c r="EU71" s="35">
        <f>+VIE!H71</f>
        <v>200</v>
      </c>
      <c r="EV71" s="35">
        <f>+VIE!I71</f>
        <v>240</v>
      </c>
      <c r="EW71" s="35">
        <f>+VIE!J71</f>
        <v>200</v>
      </c>
      <c r="EX71" s="35">
        <f t="shared" si="220"/>
        <v>880</v>
      </c>
      <c r="EY71" s="65">
        <f t="shared" si="124"/>
        <v>20</v>
      </c>
      <c r="EZ71" s="52">
        <f>+Bel!Y71</f>
        <v>0</v>
      </c>
      <c r="FA71" s="35">
        <f>+Bel!Z71</f>
        <v>0</v>
      </c>
      <c r="FB71" s="35">
        <f t="shared" si="33"/>
        <v>0</v>
      </c>
      <c r="FC71" s="65">
        <f t="shared" si="34"/>
        <v>0</v>
      </c>
      <c r="FD71" s="52">
        <f>+Ita!Y71</f>
        <v>0</v>
      </c>
      <c r="FE71" s="35">
        <f>+Ita!Z71</f>
        <v>0</v>
      </c>
      <c r="FF71" s="35">
        <f t="shared" si="35"/>
        <v>0</v>
      </c>
      <c r="FG71" s="65">
        <f t="shared" si="36"/>
        <v>0</v>
      </c>
      <c r="FH71" s="52">
        <f>+Pol!U71</f>
        <v>0</v>
      </c>
      <c r="FI71" s="53">
        <f>+Pol!V71</f>
        <v>0</v>
      </c>
      <c r="FJ71" s="35">
        <f t="shared" si="37"/>
        <v>0</v>
      </c>
      <c r="FK71" s="65">
        <f t="shared" si="38"/>
        <v>0</v>
      </c>
      <c r="FL71" s="52">
        <f>+Rus!F71</f>
        <v>0</v>
      </c>
      <c r="FM71" s="53">
        <f>+Rus!G71</f>
        <v>0</v>
      </c>
      <c r="FN71" s="35">
        <f t="shared" si="39"/>
        <v>0</v>
      </c>
      <c r="FO71" s="65">
        <f t="shared" si="40"/>
        <v>0</v>
      </c>
      <c r="FP71" s="52">
        <f>+SIMS!O71</f>
        <v>0</v>
      </c>
      <c r="FQ71" s="35">
        <f>+SIMS!P71</f>
        <v>0</v>
      </c>
      <c r="FR71" s="35">
        <f t="shared" si="210"/>
        <v>0</v>
      </c>
      <c r="FS71" s="65">
        <f t="shared" si="125"/>
        <v>0</v>
      </c>
      <c r="FT71" s="34">
        <f>+Bel!AC71</f>
        <v>0</v>
      </c>
      <c r="FU71" s="35">
        <f>+Bel!AD71</f>
        <v>0</v>
      </c>
      <c r="FV71" s="35">
        <f>+Bel!AE71</f>
        <v>0</v>
      </c>
      <c r="FW71" s="35">
        <f>+Bel!AF71</f>
        <v>0</v>
      </c>
      <c r="FX71" s="35">
        <f t="shared" si="221"/>
        <v>0</v>
      </c>
      <c r="FY71" s="65">
        <f t="shared" si="239"/>
        <v>0</v>
      </c>
      <c r="FZ71" s="34">
        <f>+Ita!AC71</f>
        <v>0</v>
      </c>
      <c r="GA71" s="35">
        <f>+Ita!AD71</f>
        <v>0</v>
      </c>
      <c r="GB71" s="35">
        <f>+Ita!AE71</f>
        <v>0</v>
      </c>
      <c r="GC71" s="35">
        <f>+Ita!AF71</f>
        <v>0</v>
      </c>
      <c r="GD71" s="35">
        <f t="shared" si="222"/>
        <v>0</v>
      </c>
      <c r="GE71" s="65">
        <f t="shared" si="240"/>
        <v>0</v>
      </c>
      <c r="GF71" s="34">
        <f>+Pol!Y71</f>
        <v>0</v>
      </c>
      <c r="GG71" s="35">
        <f>+Pol!Z71</f>
        <v>0</v>
      </c>
      <c r="GH71" s="35">
        <f>+Pol!AA71</f>
        <v>0</v>
      </c>
      <c r="GI71" s="35">
        <f>+Pol!AB71</f>
        <v>0</v>
      </c>
      <c r="GJ71" s="35">
        <f t="shared" si="223"/>
        <v>0</v>
      </c>
      <c r="GK71" s="65">
        <f t="shared" si="241"/>
        <v>0</v>
      </c>
      <c r="GL71" s="34">
        <f>+SIMS!S71</f>
        <v>160</v>
      </c>
      <c r="GM71" s="35">
        <f>+SIMS!T71</f>
        <v>180</v>
      </c>
      <c r="GN71" s="35">
        <f>+SIMS!U71</f>
        <v>160</v>
      </c>
      <c r="GO71" s="35">
        <f>+SIMS!V71</f>
        <v>180</v>
      </c>
      <c r="GP71" s="35">
        <f t="shared" si="224"/>
        <v>680</v>
      </c>
      <c r="GQ71" s="65">
        <f t="shared" si="126"/>
        <v>18</v>
      </c>
      <c r="GR71" s="279">
        <f>+KSC!C71</f>
        <v>0</v>
      </c>
      <c r="GS71" s="277">
        <f>+KSC!D71</f>
        <v>0</v>
      </c>
      <c r="GT71" s="277">
        <f t="shared" si="49"/>
        <v>0</v>
      </c>
      <c r="GU71" s="272">
        <f t="shared" si="127"/>
        <v>0</v>
      </c>
      <c r="GV71" s="34">
        <f>+Bel!AI71</f>
        <v>0</v>
      </c>
      <c r="GW71" s="35">
        <f t="shared" si="248"/>
        <v>0</v>
      </c>
      <c r="GX71" s="65">
        <f t="shared" si="200"/>
        <v>0</v>
      </c>
      <c r="GY71" s="34">
        <f>+Ita!AI71</f>
        <v>0</v>
      </c>
      <c r="GZ71" s="35">
        <f t="shared" si="250"/>
        <v>0</v>
      </c>
      <c r="HA71" s="65">
        <f t="shared" si="51"/>
        <v>0</v>
      </c>
      <c r="HB71" s="34">
        <f>+Ita!BF71</f>
        <v>0</v>
      </c>
      <c r="HC71" s="35">
        <f t="shared" si="251"/>
        <v>0</v>
      </c>
      <c r="HD71" s="65">
        <f t="shared" si="52"/>
        <v>0</v>
      </c>
      <c r="HE71" s="34">
        <f>+Pol!AE71</f>
        <v>0</v>
      </c>
      <c r="HF71" s="35">
        <f t="shared" si="232"/>
        <v>0</v>
      </c>
      <c r="HG71" s="65">
        <f t="shared" si="53"/>
        <v>0</v>
      </c>
      <c r="HH71" s="32">
        <f>+Mex!P71</f>
        <v>0</v>
      </c>
      <c r="HI71" s="33">
        <f t="shared" si="233"/>
        <v>0</v>
      </c>
      <c r="HJ71" s="44">
        <f t="shared" si="54"/>
        <v>0</v>
      </c>
      <c r="HK71" s="411">
        <f>+SIMS!K71</f>
        <v>0</v>
      </c>
      <c r="HL71" s="409">
        <f>+SIMS!L71</f>
        <v>0</v>
      </c>
      <c r="HM71" s="409">
        <f t="shared" si="166"/>
        <v>0</v>
      </c>
      <c r="HN71" s="410">
        <f t="shared" si="133"/>
        <v>0</v>
      </c>
      <c r="HO71" s="475">
        <f>+Bel!AL71</f>
        <v>0</v>
      </c>
      <c r="HP71" s="476">
        <f>+Bel!AM71</f>
        <v>0</v>
      </c>
      <c r="HQ71" s="476">
        <f t="shared" si="134"/>
        <v>0</v>
      </c>
      <c r="HR71" s="477">
        <f t="shared" si="55"/>
        <v>0</v>
      </c>
      <c r="HS71" s="475">
        <f>+Ita!AL71</f>
        <v>0</v>
      </c>
      <c r="HT71" s="476">
        <f>+Ita!AM71</f>
        <v>0</v>
      </c>
      <c r="HU71" s="476">
        <f t="shared" si="56"/>
        <v>0</v>
      </c>
      <c r="HV71" s="477">
        <f t="shared" si="57"/>
        <v>0</v>
      </c>
      <c r="HW71" s="54">
        <f>+Mex!S71</f>
        <v>0</v>
      </c>
      <c r="HX71" s="55">
        <f>+Mex!T71</f>
        <v>0</v>
      </c>
      <c r="HY71" s="31">
        <f t="shared" si="266"/>
        <v>0</v>
      </c>
      <c r="HZ71" s="43">
        <f t="shared" si="267"/>
        <v>0</v>
      </c>
      <c r="IA71" s="472">
        <f>+'Arg&amp;Braz'!C71</f>
        <v>0</v>
      </c>
      <c r="IB71" s="473">
        <f>+'Arg&amp;Braz'!D71</f>
        <v>0</v>
      </c>
      <c r="IC71" s="473">
        <f t="shared" si="60"/>
        <v>0</v>
      </c>
      <c r="ID71" s="474">
        <f t="shared" si="61"/>
        <v>0</v>
      </c>
      <c r="IE71" s="472">
        <f>+'Arg&amp;Braz'!Y71</f>
        <v>0</v>
      </c>
      <c r="IF71" s="473">
        <f>+'Arg&amp;Braz'!Z71</f>
        <v>0</v>
      </c>
      <c r="IG71" s="473">
        <f t="shared" si="62"/>
        <v>0</v>
      </c>
      <c r="IH71" s="474">
        <f t="shared" si="63"/>
        <v>0</v>
      </c>
      <c r="II71" s="475">
        <f>+Bel!AP71</f>
        <v>0</v>
      </c>
      <c r="IJ71" s="476">
        <f>+Bel!AQ71</f>
        <v>0</v>
      </c>
      <c r="IK71" s="476">
        <f t="shared" si="64"/>
        <v>0</v>
      </c>
      <c r="IL71" s="477">
        <f t="shared" si="65"/>
        <v>0</v>
      </c>
      <c r="IM71" s="475">
        <f>+Ita!AP71</f>
        <v>0</v>
      </c>
      <c r="IN71" s="476">
        <f>+Ita!AQ71</f>
        <v>0</v>
      </c>
      <c r="IO71" s="476">
        <f t="shared" si="66"/>
        <v>0</v>
      </c>
      <c r="IP71" s="477">
        <f t="shared" si="67"/>
        <v>0</v>
      </c>
      <c r="IQ71" s="32">
        <f>+Mex!W71</f>
        <v>0</v>
      </c>
      <c r="IR71" s="33">
        <f>+Mex!X71</f>
        <v>0</v>
      </c>
      <c r="IS71" s="31">
        <f t="shared" si="268"/>
        <v>0</v>
      </c>
      <c r="IT71" s="43">
        <f t="shared" si="269"/>
        <v>0</v>
      </c>
      <c r="IU71" s="472">
        <f>+'Arg&amp;Braz'!G71</f>
        <v>0</v>
      </c>
      <c r="IV71" s="473">
        <f>+'Arg&amp;Braz'!H71</f>
        <v>0</v>
      </c>
      <c r="IW71" s="473">
        <f t="shared" si="70"/>
        <v>0</v>
      </c>
      <c r="IX71" s="474">
        <f t="shared" si="71"/>
        <v>0</v>
      </c>
      <c r="IY71" s="472">
        <f>+'Arg&amp;Braz'!AC71</f>
        <v>0</v>
      </c>
      <c r="IZ71" s="473">
        <f>+'Arg&amp;Braz'!AD71</f>
        <v>0</v>
      </c>
      <c r="JA71" s="473">
        <f t="shared" si="72"/>
        <v>0</v>
      </c>
      <c r="JB71" s="474">
        <f t="shared" si="163"/>
        <v>0</v>
      </c>
      <c r="JC71" s="475">
        <f>+Bel!AT71</f>
        <v>0</v>
      </c>
      <c r="JD71" s="476">
        <f>+Bel!AU71</f>
        <v>0</v>
      </c>
      <c r="JE71" s="476">
        <f t="shared" si="73"/>
        <v>0</v>
      </c>
      <c r="JF71" s="477">
        <f t="shared" si="74"/>
        <v>0</v>
      </c>
      <c r="JG71" s="475">
        <f>+Ita!AT71</f>
        <v>0</v>
      </c>
      <c r="JH71" s="476">
        <f>+Ita!AU71</f>
        <v>0</v>
      </c>
      <c r="JI71" s="476">
        <f t="shared" si="75"/>
        <v>0</v>
      </c>
      <c r="JJ71" s="477">
        <f t="shared" si="76"/>
        <v>0</v>
      </c>
      <c r="JK71" s="32">
        <f>+Mex!AA71</f>
        <v>0</v>
      </c>
      <c r="JL71" s="33">
        <f>+Mex!AB71</f>
        <v>0</v>
      </c>
      <c r="JM71" s="31">
        <f t="shared" si="270"/>
        <v>0</v>
      </c>
      <c r="JN71" s="43">
        <f t="shared" si="271"/>
        <v>0</v>
      </c>
      <c r="JO71" s="472">
        <f>+'Arg&amp;Braz'!K71</f>
        <v>0</v>
      </c>
      <c r="JP71" s="473">
        <f>+'Arg&amp;Braz'!L71</f>
        <v>0</v>
      </c>
      <c r="JQ71" s="473">
        <f t="shared" si="79"/>
        <v>0</v>
      </c>
      <c r="JR71" s="474">
        <f t="shared" si="80"/>
        <v>0</v>
      </c>
      <c r="JS71" s="472">
        <f>+'Arg&amp;Braz'!AG71</f>
        <v>0</v>
      </c>
      <c r="JT71" s="473">
        <f>+'Arg&amp;Braz'!AH71</f>
        <v>0</v>
      </c>
      <c r="JU71" s="473">
        <f t="shared" si="81"/>
        <v>0</v>
      </c>
      <c r="JV71" s="474">
        <f t="shared" si="164"/>
        <v>0</v>
      </c>
      <c r="JW71" s="273">
        <f>+KSC!K71</f>
        <v>0</v>
      </c>
      <c r="JX71" s="274">
        <f>+KSC!L71</f>
        <v>0</v>
      </c>
      <c r="JY71" s="277">
        <f t="shared" si="82"/>
        <v>0</v>
      </c>
      <c r="JZ71" s="272">
        <f t="shared" si="135"/>
        <v>0</v>
      </c>
      <c r="KA71" s="388">
        <f>+Rus!P71</f>
        <v>171.6</v>
      </c>
      <c r="KB71" s="508">
        <f>+Rus!Q71</f>
        <v>171.6</v>
      </c>
      <c r="KC71" s="389">
        <f>+Rus!R71</f>
        <v>171.6</v>
      </c>
      <c r="KD71" s="35">
        <f t="shared" si="256"/>
        <v>514.79999999999995</v>
      </c>
      <c r="KE71" s="65">
        <f t="shared" si="84"/>
        <v>33</v>
      </c>
      <c r="KF71" s="34">
        <f>+Bel!AX71</f>
        <v>0</v>
      </c>
      <c r="KG71" s="35">
        <f t="shared" si="260"/>
        <v>0</v>
      </c>
      <c r="KH71" s="65">
        <f t="shared" si="201"/>
        <v>0</v>
      </c>
      <c r="KI71" s="34">
        <f>+Ita!BI71</f>
        <v>0</v>
      </c>
      <c r="KJ71" s="35">
        <f t="shared" si="261"/>
        <v>0</v>
      </c>
      <c r="KK71" s="65">
        <f t="shared" si="202"/>
        <v>0</v>
      </c>
      <c r="KL71" s="34">
        <f>+Pol!AH71</f>
        <v>0</v>
      </c>
      <c r="KM71" s="35">
        <f t="shared" si="262"/>
        <v>0</v>
      </c>
      <c r="KN71" s="65">
        <f t="shared" si="203"/>
        <v>0</v>
      </c>
      <c r="KO71" s="34">
        <f>+Mex!AK71</f>
        <v>0</v>
      </c>
      <c r="KP71" s="35">
        <f t="shared" si="263"/>
        <v>0</v>
      </c>
      <c r="KQ71" s="65">
        <f t="shared" si="204"/>
        <v>0</v>
      </c>
      <c r="KR71" s="34">
        <f>+'Arg&amp;Braz'!AK71</f>
        <v>0</v>
      </c>
      <c r="KS71" s="35">
        <f t="shared" si="257"/>
        <v>0</v>
      </c>
      <c r="KT71" s="65">
        <f t="shared" si="258"/>
        <v>0</v>
      </c>
      <c r="KU71" s="34">
        <f>+Ita!BL71</f>
        <v>0</v>
      </c>
      <c r="KV71" s="315">
        <f>+Ita!BM71</f>
        <v>0</v>
      </c>
      <c r="KW71" s="35">
        <f>+Ita!BN71</f>
        <v>0</v>
      </c>
      <c r="KX71" s="35">
        <f t="shared" si="191"/>
        <v>0</v>
      </c>
      <c r="KY71" s="65">
        <f t="shared" si="142"/>
        <v>0</v>
      </c>
      <c r="KZ71" s="34">
        <f>+Mex!AN71</f>
        <v>0</v>
      </c>
      <c r="LA71" s="315">
        <f>+Mex!AO71</f>
        <v>0</v>
      </c>
      <c r="LB71" s="35">
        <f>+Mex!AP71</f>
        <v>0</v>
      </c>
      <c r="LC71" s="35">
        <f t="shared" si="192"/>
        <v>0</v>
      </c>
      <c r="LD71" s="65">
        <f t="shared" si="144"/>
        <v>0</v>
      </c>
      <c r="LE71" s="34">
        <f>+'Arg&amp;Braz'!O71</f>
        <v>0</v>
      </c>
      <c r="LF71" s="315">
        <f>+'Arg&amp;Braz'!P71</f>
        <v>0</v>
      </c>
      <c r="LG71" s="35">
        <f>+'Arg&amp;Braz'!Q71</f>
        <v>0</v>
      </c>
      <c r="LH71" s="35">
        <f t="shared" si="193"/>
        <v>0</v>
      </c>
      <c r="LI71" s="65">
        <f t="shared" si="146"/>
        <v>0</v>
      </c>
      <c r="LJ71" s="34">
        <f>+'Arg&amp;Braz'!AN71</f>
        <v>0</v>
      </c>
      <c r="LK71" s="315">
        <f>+'Arg&amp;Braz'!AO71</f>
        <v>0</v>
      </c>
      <c r="LL71" s="35">
        <f>+'Arg&amp;Braz'!AP71</f>
        <v>0</v>
      </c>
      <c r="LM71" s="35">
        <f t="shared" si="147"/>
        <v>0</v>
      </c>
      <c r="LN71" s="65">
        <f t="shared" si="148"/>
        <v>0</v>
      </c>
      <c r="LO71" s="34">
        <f>+Bel!BA71</f>
        <v>0</v>
      </c>
      <c r="LP71" s="315">
        <f>+Bel!BB71</f>
        <v>0</v>
      </c>
      <c r="LQ71" s="35">
        <f>+Bel!BC71</f>
        <v>0</v>
      </c>
      <c r="LR71" s="35">
        <f t="shared" si="149"/>
        <v>0</v>
      </c>
      <c r="LS71" s="65">
        <f t="shared" si="190"/>
        <v>0</v>
      </c>
      <c r="LT71" s="34">
        <f>+Ita!BQ71</f>
        <v>0</v>
      </c>
      <c r="LU71" s="315">
        <f>+Ita!BR71</f>
        <v>0</v>
      </c>
      <c r="LV71" s="35">
        <f>+Ita!BS71</f>
        <v>0</v>
      </c>
      <c r="LW71" s="35">
        <f t="shared" si="194"/>
        <v>0</v>
      </c>
      <c r="LX71" s="65">
        <f t="shared" si="152"/>
        <v>0</v>
      </c>
      <c r="LY71" s="34">
        <f>+Ita!BV71</f>
        <v>0</v>
      </c>
      <c r="LZ71" s="315">
        <f>+Ita!BW71</f>
        <v>0</v>
      </c>
      <c r="MA71" s="35">
        <f>+Ita!BX71</f>
        <v>0</v>
      </c>
      <c r="MB71" s="35">
        <f t="shared" si="195"/>
        <v>0</v>
      </c>
      <c r="MC71" s="65">
        <f t="shared" si="154"/>
        <v>0</v>
      </c>
      <c r="MD71" s="34">
        <f>+Pol!AK71</f>
        <v>0</v>
      </c>
      <c r="ME71" s="315">
        <f>+Pol!AL71</f>
        <v>0</v>
      </c>
      <c r="MF71" s="35">
        <f>+Pol!AM71</f>
        <v>0</v>
      </c>
      <c r="MG71" s="35">
        <f t="shared" si="196"/>
        <v>0</v>
      </c>
      <c r="MH71" s="65">
        <f t="shared" si="156"/>
        <v>0</v>
      </c>
      <c r="MI71" s="556">
        <f>+Rus!U71</f>
        <v>0</v>
      </c>
      <c r="MJ71" s="557">
        <f>+Rus!V71</f>
        <v>0</v>
      </c>
      <c r="MK71" s="558">
        <f>+Rus!W71</f>
        <v>0</v>
      </c>
      <c r="ML71" s="35">
        <f t="shared" si="259"/>
        <v>0</v>
      </c>
      <c r="MM71" s="65">
        <f t="shared" si="249"/>
        <v>0</v>
      </c>
      <c r="MN71" s="34">
        <f>+Mex!AS71</f>
        <v>0</v>
      </c>
      <c r="MO71" s="315">
        <f>+Mex!AT71</f>
        <v>0</v>
      </c>
      <c r="MP71" s="35">
        <f>+Mex!AU71</f>
        <v>0</v>
      </c>
      <c r="MQ71" s="35">
        <f t="shared" si="197"/>
        <v>0</v>
      </c>
      <c r="MR71" s="65">
        <f t="shared" si="158"/>
        <v>0</v>
      </c>
      <c r="MS71" s="34">
        <f>+'Arg&amp;Braz'!T71</f>
        <v>0</v>
      </c>
      <c r="MT71" s="315">
        <f>+'Arg&amp;Braz'!U71</f>
        <v>0</v>
      </c>
      <c r="MU71" s="35">
        <f>+'Arg&amp;Braz'!V71</f>
        <v>0</v>
      </c>
      <c r="MV71" s="35">
        <f t="shared" si="159"/>
        <v>0</v>
      </c>
      <c r="MW71" s="65">
        <f t="shared" si="160"/>
        <v>0</v>
      </c>
      <c r="MX71" s="34">
        <f>Bel!BF71</f>
        <v>0</v>
      </c>
      <c r="MY71" s="35">
        <f t="shared" si="161"/>
        <v>0</v>
      </c>
      <c r="MZ71" s="65">
        <f t="shared" si="92"/>
        <v>0</v>
      </c>
      <c r="NA71" s="34">
        <f>Ita!CA71</f>
        <v>0</v>
      </c>
      <c r="NB71" s="35">
        <f t="shared" si="264"/>
        <v>0</v>
      </c>
      <c r="NC71" s="65">
        <f t="shared" si="206"/>
        <v>0</v>
      </c>
    </row>
    <row r="72" spans="1:367" s="28" customFormat="1" ht="21" customHeight="1">
      <c r="A72" s="27" t="s">
        <v>175</v>
      </c>
      <c r="B72" s="67"/>
      <c r="C72" s="68">
        <f t="shared" si="94"/>
        <v>0</v>
      </c>
      <c r="D72" s="68"/>
      <c r="E72" s="68"/>
      <c r="F72" s="68"/>
      <c r="G72" s="69">
        <f t="shared" si="225"/>
        <v>0</v>
      </c>
      <c r="H72" s="70">
        <f>+Bel!A72</f>
        <v>0</v>
      </c>
      <c r="I72" s="71">
        <f>+Ita!A72</f>
        <v>0</v>
      </c>
      <c r="J72" s="71">
        <f>+Pol!A72</f>
        <v>0</v>
      </c>
      <c r="K72" s="71">
        <f>+Rus!A72</f>
        <v>54</v>
      </c>
      <c r="L72" s="71">
        <f>+'Arg&amp;Braz'!A72</f>
        <v>0</v>
      </c>
      <c r="M72" s="71">
        <f>+Mex!A72</f>
        <v>0</v>
      </c>
      <c r="N72" s="71">
        <f>+VIE!A72</f>
        <v>0</v>
      </c>
      <c r="O72" s="71">
        <f>+SIMS!A72</f>
        <v>20</v>
      </c>
      <c r="P72" s="71"/>
      <c r="Q72" s="72">
        <f>+KSC!A72</f>
        <v>46</v>
      </c>
      <c r="R72" s="146">
        <f t="shared" si="96"/>
        <v>327.60000000000002</v>
      </c>
      <c r="S72" s="147">
        <f t="shared" si="97"/>
        <v>0</v>
      </c>
      <c r="T72" s="148">
        <f t="shared" si="213"/>
        <v>0</v>
      </c>
      <c r="U72" s="148"/>
      <c r="V72" s="27" t="s">
        <v>175</v>
      </c>
      <c r="W72" s="34">
        <f>+Bel!C72</f>
        <v>0</v>
      </c>
      <c r="X72" s="35">
        <f>+Bel!D72</f>
        <v>0</v>
      </c>
      <c r="Y72" s="35">
        <f t="shared" si="226"/>
        <v>0</v>
      </c>
      <c r="Z72" s="65">
        <f t="shared" si="99"/>
        <v>0</v>
      </c>
      <c r="AA72" s="34">
        <f>+Ita!C72</f>
        <v>0</v>
      </c>
      <c r="AB72" s="35">
        <f>+Ita!D72</f>
        <v>0</v>
      </c>
      <c r="AC72" s="35">
        <f t="shared" si="100"/>
        <v>0</v>
      </c>
      <c r="AD72" s="65">
        <f t="shared" si="101"/>
        <v>0</v>
      </c>
      <c r="AE72" s="52">
        <f>+Pol!C72</f>
        <v>0</v>
      </c>
      <c r="AF72" s="53">
        <f>+Pol!D72</f>
        <v>0</v>
      </c>
      <c r="AG72" s="35">
        <f t="shared" si="102"/>
        <v>0</v>
      </c>
      <c r="AH72" s="65">
        <f t="shared" si="103"/>
        <v>0</v>
      </c>
      <c r="AI72" s="54">
        <f>+Mex!C72</f>
        <v>0</v>
      </c>
      <c r="AJ72" s="55">
        <f>+Mex!D72</f>
        <v>0</v>
      </c>
      <c r="AK72" s="33">
        <f t="shared" si="1"/>
        <v>0</v>
      </c>
      <c r="AL72" s="44">
        <f t="shared" si="2"/>
        <v>0</v>
      </c>
      <c r="AM72" s="279">
        <f>+SIMS!C72</f>
        <v>0</v>
      </c>
      <c r="AN72" s="277">
        <f>+SIMS!D72</f>
        <v>0</v>
      </c>
      <c r="AO72" s="277">
        <f t="shared" si="3"/>
        <v>0</v>
      </c>
      <c r="AP72" s="272">
        <f t="shared" si="104"/>
        <v>0</v>
      </c>
      <c r="AQ72" s="279">
        <f>+KSC!G72</f>
        <v>0</v>
      </c>
      <c r="AR72" s="277">
        <f>+KSC!H72</f>
        <v>0</v>
      </c>
      <c r="AS72" s="277">
        <f t="shared" si="4"/>
        <v>0</v>
      </c>
      <c r="AT72" s="272">
        <f t="shared" si="105"/>
        <v>0</v>
      </c>
      <c r="AU72" s="279">
        <f>+SIMS!G72</f>
        <v>0</v>
      </c>
      <c r="AV72" s="277">
        <f>+SIMS!H72</f>
        <v>0</v>
      </c>
      <c r="AW72" s="277">
        <f t="shared" si="165"/>
        <v>0</v>
      </c>
      <c r="AX72" s="272">
        <f t="shared" si="106"/>
        <v>0</v>
      </c>
      <c r="AY72" s="34">
        <f>+Bel!G72</f>
        <v>0</v>
      </c>
      <c r="AZ72" s="315">
        <f>+Bel!H72</f>
        <v>0</v>
      </c>
      <c r="BA72" s="35">
        <f>+Bel!I72</f>
        <v>0</v>
      </c>
      <c r="BB72" s="35">
        <f t="shared" si="252"/>
        <v>0</v>
      </c>
      <c r="BC72" s="65">
        <f t="shared" si="108"/>
        <v>0</v>
      </c>
      <c r="BD72" s="34">
        <f>+Ita!G72</f>
        <v>0</v>
      </c>
      <c r="BE72" s="315">
        <f>+Ita!H72</f>
        <v>0</v>
      </c>
      <c r="BF72" s="35">
        <f>+Ita!I72</f>
        <v>0</v>
      </c>
      <c r="BG72" s="35">
        <f t="shared" si="253"/>
        <v>0</v>
      </c>
      <c r="BH72" s="65">
        <f t="shared" si="109"/>
        <v>0</v>
      </c>
      <c r="BI72" s="34">
        <f>+Ita!AX72</f>
        <v>0</v>
      </c>
      <c r="BJ72" s="315">
        <f>+Ita!AY72</f>
        <v>0</v>
      </c>
      <c r="BK72" s="35">
        <f>+Ita!AZ72</f>
        <v>0</v>
      </c>
      <c r="BL72" s="35">
        <f t="shared" si="6"/>
        <v>0</v>
      </c>
      <c r="BM72" s="65">
        <f t="shared" si="110"/>
        <v>0</v>
      </c>
      <c r="BN72" s="34">
        <f>+Pol!G72</f>
        <v>0</v>
      </c>
      <c r="BO72" s="315">
        <f>+Pol!H72</f>
        <v>0</v>
      </c>
      <c r="BP72" s="35">
        <f>+Pol!I72</f>
        <v>0</v>
      </c>
      <c r="BQ72" s="35">
        <f t="shared" si="254"/>
        <v>0</v>
      </c>
      <c r="BR72" s="65">
        <f t="shared" si="111"/>
        <v>0</v>
      </c>
      <c r="BS72" s="32">
        <f>+Mex!G72</f>
        <v>0</v>
      </c>
      <c r="BT72" s="317">
        <f>+Mex!H72</f>
        <v>0</v>
      </c>
      <c r="BU72" s="33">
        <f>+Mex!I72</f>
        <v>0</v>
      </c>
      <c r="BV72" s="33">
        <f t="shared" si="255"/>
        <v>0</v>
      </c>
      <c r="BW72" s="44">
        <f t="shared" si="113"/>
        <v>0</v>
      </c>
      <c r="BX72" s="34">
        <f>+VIE!C72</f>
        <v>0</v>
      </c>
      <c r="BY72" s="315">
        <f>+VIE!D72</f>
        <v>0</v>
      </c>
      <c r="BZ72" s="35">
        <f t="shared" si="214"/>
        <v>0</v>
      </c>
      <c r="CA72" s="65">
        <f t="shared" si="114"/>
        <v>0</v>
      </c>
      <c r="CB72" s="32">
        <f>+SIMS!AC72</f>
        <v>0</v>
      </c>
      <c r="CC72" s="317">
        <f>+SIMS!AD72</f>
        <v>0</v>
      </c>
      <c r="CD72" s="33">
        <f>+SIMS!AE72</f>
        <v>0</v>
      </c>
      <c r="CE72" s="33">
        <f t="shared" si="9"/>
        <v>0</v>
      </c>
      <c r="CF72" s="44">
        <f t="shared" si="115"/>
        <v>0</v>
      </c>
      <c r="CG72" s="34">
        <f>+Bel!L72</f>
        <v>0</v>
      </c>
      <c r="CH72" s="35">
        <f>+Bel!M72</f>
        <v>0</v>
      </c>
      <c r="CI72" s="35">
        <f t="shared" si="235"/>
        <v>0</v>
      </c>
      <c r="CJ72" s="65">
        <f t="shared" si="209"/>
        <v>0</v>
      </c>
      <c r="CK72" s="34">
        <f>+Ita!L72</f>
        <v>0</v>
      </c>
      <c r="CL72" s="35">
        <f>+Ita!M72</f>
        <v>0</v>
      </c>
      <c r="CM72" s="35">
        <f t="shared" si="272"/>
        <v>0</v>
      </c>
      <c r="CN72" s="65">
        <f t="shared" si="13"/>
        <v>0</v>
      </c>
      <c r="CO72" s="32">
        <f>+Mex!L72</f>
        <v>0</v>
      </c>
      <c r="CP72" s="33">
        <f>+Mex!M72</f>
        <v>0</v>
      </c>
      <c r="CQ72" s="33">
        <f t="shared" si="14"/>
        <v>0</v>
      </c>
      <c r="CR72" s="44">
        <f t="shared" si="15"/>
        <v>0</v>
      </c>
      <c r="CS72" s="34">
        <f>+SIMS!Y72</f>
        <v>103.5</v>
      </c>
      <c r="CT72" s="35">
        <f>+SIMS!Z72</f>
        <v>88</v>
      </c>
      <c r="CU72" s="35">
        <f t="shared" si="16"/>
        <v>191.5</v>
      </c>
      <c r="CV72" s="65">
        <f t="shared" si="116"/>
        <v>5</v>
      </c>
      <c r="CW72" s="34">
        <f>+VIE!M72</f>
        <v>0</v>
      </c>
      <c r="CX72" s="35">
        <f>+VIE!N72</f>
        <v>0</v>
      </c>
      <c r="CY72" s="35">
        <f t="shared" si="17"/>
        <v>0</v>
      </c>
      <c r="CZ72" s="65">
        <f t="shared" si="117"/>
        <v>0</v>
      </c>
      <c r="DA72" s="34">
        <f>+Ita!BC72</f>
        <v>0</v>
      </c>
      <c r="DB72" s="35">
        <f t="shared" si="118"/>
        <v>0</v>
      </c>
      <c r="DC72" s="65">
        <f t="shared" si="18"/>
        <v>0</v>
      </c>
      <c r="DD72" s="34">
        <f>+Bel!P72</f>
        <v>0</v>
      </c>
      <c r="DE72" s="35">
        <f t="shared" si="119"/>
        <v>0</v>
      </c>
      <c r="DF72" s="65">
        <f t="shared" si="19"/>
        <v>0</v>
      </c>
      <c r="DG72" s="34">
        <f>+Ita!P72</f>
        <v>0</v>
      </c>
      <c r="DH72" s="35">
        <f t="shared" si="120"/>
        <v>0</v>
      </c>
      <c r="DI72" s="65">
        <f t="shared" si="20"/>
        <v>0</v>
      </c>
      <c r="DJ72" s="34">
        <f>+Pol!L72</f>
        <v>0</v>
      </c>
      <c r="DK72" s="35">
        <f t="shared" si="121"/>
        <v>0</v>
      </c>
      <c r="DL72" s="65">
        <f t="shared" si="21"/>
        <v>0</v>
      </c>
      <c r="DM72" s="519">
        <f>+Rus!C72</f>
        <v>171.6</v>
      </c>
      <c r="DN72" s="365">
        <f t="shared" si="215"/>
        <v>171.6</v>
      </c>
      <c r="DO72" s="366">
        <f t="shared" si="265"/>
        <v>11</v>
      </c>
      <c r="DP72" s="34">
        <f>+Bel!S72</f>
        <v>0</v>
      </c>
      <c r="DQ72" s="35">
        <f>+Bel!T72</f>
        <v>0</v>
      </c>
      <c r="DR72" s="35">
        <f>+Bel!U72</f>
        <v>0</v>
      </c>
      <c r="DS72" s="35">
        <f>+Bel!V72</f>
        <v>0</v>
      </c>
      <c r="DT72" s="35">
        <f t="shared" si="216"/>
        <v>0</v>
      </c>
      <c r="DU72" s="65">
        <f t="shared" si="25"/>
        <v>0</v>
      </c>
      <c r="DV72" s="34">
        <f>+Ita!S72</f>
        <v>0</v>
      </c>
      <c r="DW72" s="35">
        <f>+Ita!T72</f>
        <v>0</v>
      </c>
      <c r="DX72" s="35">
        <f>+Ita!U72</f>
        <v>0</v>
      </c>
      <c r="DY72" s="35">
        <f>+Ita!V72</f>
        <v>0</v>
      </c>
      <c r="DZ72" s="35">
        <f t="shared" si="217"/>
        <v>0</v>
      </c>
      <c r="EA72" s="65">
        <f t="shared" si="27"/>
        <v>0</v>
      </c>
      <c r="EB72" s="34">
        <f>+Pol!O72</f>
        <v>0</v>
      </c>
      <c r="EC72" s="35">
        <f>+Pol!P72</f>
        <v>0</v>
      </c>
      <c r="ED72" s="35">
        <f>+Pol!Q72</f>
        <v>0</v>
      </c>
      <c r="EE72" s="35">
        <f>+Pol!R72</f>
        <v>0</v>
      </c>
      <c r="EF72" s="35">
        <f t="shared" si="218"/>
        <v>0</v>
      </c>
      <c r="EG72" s="65">
        <f t="shared" si="29"/>
        <v>0</v>
      </c>
      <c r="EH72" s="549">
        <f>+Rus!J72</f>
        <v>78</v>
      </c>
      <c r="EI72" s="550">
        <f>+Rus!K72</f>
        <v>78</v>
      </c>
      <c r="EJ72" s="35">
        <f>+Rus!L72</f>
        <v>0</v>
      </c>
      <c r="EK72" s="35">
        <f>+Rus!M72</f>
        <v>0</v>
      </c>
      <c r="EL72" s="35">
        <f t="shared" si="219"/>
        <v>156</v>
      </c>
      <c r="EM72" s="65">
        <f t="shared" si="30"/>
        <v>10</v>
      </c>
      <c r="EN72" s="34">
        <f>+Mex!AE72</f>
        <v>0</v>
      </c>
      <c r="EO72" s="35">
        <f>+Mex!AF72</f>
        <v>0</v>
      </c>
      <c r="EP72" s="31">
        <f>+Mex!AG72</f>
        <v>0</v>
      </c>
      <c r="EQ72" s="31">
        <f>+Mex!AH72</f>
        <v>0</v>
      </c>
      <c r="ER72" s="35">
        <f t="shared" si="123"/>
        <v>0</v>
      </c>
      <c r="ES72" s="65">
        <f t="shared" si="31"/>
        <v>0</v>
      </c>
      <c r="ET72" s="34">
        <f>+VIE!G72</f>
        <v>0</v>
      </c>
      <c r="EU72" s="35">
        <f>+VIE!H72</f>
        <v>0</v>
      </c>
      <c r="EV72" s="35">
        <f>+VIE!I72</f>
        <v>0</v>
      </c>
      <c r="EW72" s="35">
        <f>+VIE!J72</f>
        <v>0</v>
      </c>
      <c r="EX72" s="35">
        <f t="shared" si="220"/>
        <v>0</v>
      </c>
      <c r="EY72" s="65">
        <f t="shared" si="124"/>
        <v>0</v>
      </c>
      <c r="EZ72" s="34">
        <f>+Bel!Y72</f>
        <v>0</v>
      </c>
      <c r="FA72" s="35">
        <f>+Bel!Z72</f>
        <v>0</v>
      </c>
      <c r="FB72" s="35">
        <f t="shared" si="33"/>
        <v>0</v>
      </c>
      <c r="FC72" s="65">
        <f t="shared" si="34"/>
        <v>0</v>
      </c>
      <c r="FD72" s="34">
        <f>+Ita!Y72</f>
        <v>0</v>
      </c>
      <c r="FE72" s="35">
        <f>+Ita!Z72</f>
        <v>0</v>
      </c>
      <c r="FF72" s="35">
        <f t="shared" si="35"/>
        <v>0</v>
      </c>
      <c r="FG72" s="65">
        <f t="shared" si="36"/>
        <v>0</v>
      </c>
      <c r="FH72" s="52">
        <f>+Pol!U72</f>
        <v>0</v>
      </c>
      <c r="FI72" s="53">
        <f>+Pol!V72</f>
        <v>0</v>
      </c>
      <c r="FJ72" s="35">
        <f t="shared" si="37"/>
        <v>0</v>
      </c>
      <c r="FK72" s="65">
        <f t="shared" si="38"/>
        <v>0</v>
      </c>
      <c r="FL72" s="34">
        <f>+Rus!F72</f>
        <v>0</v>
      </c>
      <c r="FM72" s="35">
        <f>+Rus!G72</f>
        <v>0</v>
      </c>
      <c r="FN72" s="35">
        <f t="shared" si="39"/>
        <v>0</v>
      </c>
      <c r="FO72" s="65">
        <f t="shared" si="40"/>
        <v>0</v>
      </c>
      <c r="FP72" s="34">
        <f>+SIMS!O72</f>
        <v>162</v>
      </c>
      <c r="FQ72" s="35">
        <f>+SIMS!P72</f>
        <v>172</v>
      </c>
      <c r="FR72" s="35">
        <f t="shared" si="210"/>
        <v>334</v>
      </c>
      <c r="FS72" s="65">
        <f t="shared" si="125"/>
        <v>7</v>
      </c>
      <c r="FT72" s="34">
        <f>+Bel!AC72</f>
        <v>0</v>
      </c>
      <c r="FU72" s="35">
        <f>+Bel!AD72</f>
        <v>0</v>
      </c>
      <c r="FV72" s="35">
        <f>+Bel!AE72</f>
        <v>0</v>
      </c>
      <c r="FW72" s="35">
        <f>+Bel!AF72</f>
        <v>0</v>
      </c>
      <c r="FX72" s="35">
        <f t="shared" si="221"/>
        <v>0</v>
      </c>
      <c r="FY72" s="65">
        <f t="shared" si="239"/>
        <v>0</v>
      </c>
      <c r="FZ72" s="34">
        <f>+Ita!AC72</f>
        <v>0</v>
      </c>
      <c r="GA72" s="35">
        <f>+Ita!AD72</f>
        <v>0</v>
      </c>
      <c r="GB72" s="35">
        <f>+Ita!AE72</f>
        <v>0</v>
      </c>
      <c r="GC72" s="35">
        <f>+Ita!AF72</f>
        <v>0</v>
      </c>
      <c r="GD72" s="35">
        <f t="shared" si="222"/>
        <v>0</v>
      </c>
      <c r="GE72" s="65">
        <f t="shared" si="240"/>
        <v>0</v>
      </c>
      <c r="GF72" s="34">
        <f>+Pol!Y72</f>
        <v>0</v>
      </c>
      <c r="GG72" s="35">
        <f>+Pol!Z72</f>
        <v>0</v>
      </c>
      <c r="GH72" s="35">
        <f>+Pol!AA72</f>
        <v>0</v>
      </c>
      <c r="GI72" s="35">
        <f>+Pol!AB72</f>
        <v>0</v>
      </c>
      <c r="GJ72" s="35">
        <f t="shared" si="223"/>
        <v>0</v>
      </c>
      <c r="GK72" s="65">
        <f t="shared" si="241"/>
        <v>0</v>
      </c>
      <c r="GL72" s="34">
        <f>+SIMS!S72</f>
        <v>80</v>
      </c>
      <c r="GM72" s="35">
        <f>+SIMS!T72</f>
        <v>72</v>
      </c>
      <c r="GN72" s="35">
        <f>+SIMS!U72</f>
        <v>80</v>
      </c>
      <c r="GO72" s="35">
        <f>+SIMS!V72</f>
        <v>72</v>
      </c>
      <c r="GP72" s="35">
        <f t="shared" si="224"/>
        <v>304</v>
      </c>
      <c r="GQ72" s="65">
        <f t="shared" si="126"/>
        <v>8</v>
      </c>
      <c r="GR72" s="516">
        <f>+KSC!C72</f>
        <v>336</v>
      </c>
      <c r="GS72" s="518">
        <f>+KSC!D72</f>
        <v>312</v>
      </c>
      <c r="GT72" s="277">
        <f t="shared" si="49"/>
        <v>648</v>
      </c>
      <c r="GU72" s="272">
        <f t="shared" si="127"/>
        <v>13</v>
      </c>
      <c r="GV72" s="34">
        <f>+Bel!AI72</f>
        <v>0</v>
      </c>
      <c r="GW72" s="35">
        <f t="shared" si="248"/>
        <v>0</v>
      </c>
      <c r="GX72" s="65">
        <f t="shared" si="200"/>
        <v>0</v>
      </c>
      <c r="GY72" s="34">
        <f>+Ita!AI72</f>
        <v>0</v>
      </c>
      <c r="GZ72" s="35">
        <f t="shared" si="250"/>
        <v>0</v>
      </c>
      <c r="HA72" s="65">
        <f t="shared" si="51"/>
        <v>0</v>
      </c>
      <c r="HB72" s="34">
        <f>+Ita!BF72</f>
        <v>0</v>
      </c>
      <c r="HC72" s="35">
        <f t="shared" si="251"/>
        <v>0</v>
      </c>
      <c r="HD72" s="65">
        <f t="shared" si="52"/>
        <v>0</v>
      </c>
      <c r="HE72" s="34">
        <f>+Pol!AE72</f>
        <v>0</v>
      </c>
      <c r="HF72" s="35">
        <f t="shared" si="232"/>
        <v>0</v>
      </c>
      <c r="HG72" s="65">
        <f t="shared" si="53"/>
        <v>0</v>
      </c>
      <c r="HH72" s="32">
        <f>+Mex!P72</f>
        <v>0</v>
      </c>
      <c r="HI72" s="33">
        <f t="shared" si="233"/>
        <v>0</v>
      </c>
      <c r="HJ72" s="44">
        <f t="shared" si="54"/>
        <v>0</v>
      </c>
      <c r="HK72" s="413">
        <f>+SIMS!K72</f>
        <v>0</v>
      </c>
      <c r="HL72" s="412">
        <f>+SIMS!L72</f>
        <v>0</v>
      </c>
      <c r="HM72" s="409">
        <f t="shared" si="166"/>
        <v>0</v>
      </c>
      <c r="HN72" s="410">
        <f t="shared" si="133"/>
        <v>0</v>
      </c>
      <c r="HO72" s="475">
        <f>+Bel!AL72</f>
        <v>0</v>
      </c>
      <c r="HP72" s="476">
        <f>+Bel!AM72</f>
        <v>0</v>
      </c>
      <c r="HQ72" s="476">
        <f t="shared" si="134"/>
        <v>0</v>
      </c>
      <c r="HR72" s="477">
        <f t="shared" si="55"/>
        <v>0</v>
      </c>
      <c r="HS72" s="475">
        <f>+Ita!AL72</f>
        <v>0</v>
      </c>
      <c r="HT72" s="476">
        <f>+Ita!AM72</f>
        <v>0</v>
      </c>
      <c r="HU72" s="476">
        <f t="shared" si="56"/>
        <v>0</v>
      </c>
      <c r="HV72" s="477">
        <f t="shared" si="57"/>
        <v>0</v>
      </c>
      <c r="HW72" s="235">
        <f>+Mex!S72</f>
        <v>0</v>
      </c>
      <c r="HX72" s="236">
        <f>+Mex!T72</f>
        <v>0</v>
      </c>
      <c r="HY72" s="35">
        <f t="shared" si="266"/>
        <v>0</v>
      </c>
      <c r="HZ72" s="65">
        <f t="shared" si="267"/>
        <v>0</v>
      </c>
      <c r="IA72" s="472">
        <f>+'Arg&amp;Braz'!C72</f>
        <v>0</v>
      </c>
      <c r="IB72" s="473">
        <f>+'Arg&amp;Braz'!D72</f>
        <v>0</v>
      </c>
      <c r="IC72" s="473">
        <f t="shared" si="60"/>
        <v>0</v>
      </c>
      <c r="ID72" s="474">
        <f t="shared" si="61"/>
        <v>0</v>
      </c>
      <c r="IE72" s="472">
        <f>+'Arg&amp;Braz'!Y72</f>
        <v>0</v>
      </c>
      <c r="IF72" s="473">
        <f>+'Arg&amp;Braz'!Z72</f>
        <v>0</v>
      </c>
      <c r="IG72" s="473">
        <f t="shared" si="62"/>
        <v>0</v>
      </c>
      <c r="IH72" s="474">
        <f t="shared" si="63"/>
        <v>0</v>
      </c>
      <c r="II72" s="475">
        <f>+Bel!AP72</f>
        <v>0</v>
      </c>
      <c r="IJ72" s="476">
        <f>+Bel!AQ72</f>
        <v>0</v>
      </c>
      <c r="IK72" s="476">
        <f t="shared" si="64"/>
        <v>0</v>
      </c>
      <c r="IL72" s="477">
        <f t="shared" si="65"/>
        <v>0</v>
      </c>
      <c r="IM72" s="475">
        <f>+Ita!AP72</f>
        <v>0</v>
      </c>
      <c r="IN72" s="476">
        <f>+Ita!AQ72</f>
        <v>0</v>
      </c>
      <c r="IO72" s="476">
        <f t="shared" si="66"/>
        <v>0</v>
      </c>
      <c r="IP72" s="477">
        <f t="shared" si="67"/>
        <v>0</v>
      </c>
      <c r="IQ72" s="32">
        <f>+Mex!W72</f>
        <v>0</v>
      </c>
      <c r="IR72" s="33">
        <f>+Mex!X72</f>
        <v>0</v>
      </c>
      <c r="IS72" s="31">
        <f t="shared" si="268"/>
        <v>0</v>
      </c>
      <c r="IT72" s="43">
        <f t="shared" si="269"/>
        <v>0</v>
      </c>
      <c r="IU72" s="472">
        <f>+'Arg&amp;Braz'!G72</f>
        <v>0</v>
      </c>
      <c r="IV72" s="473">
        <f>+'Arg&amp;Braz'!H72</f>
        <v>0</v>
      </c>
      <c r="IW72" s="473">
        <f t="shared" si="70"/>
        <v>0</v>
      </c>
      <c r="IX72" s="474">
        <f t="shared" si="71"/>
        <v>0</v>
      </c>
      <c r="IY72" s="472">
        <f>+'Arg&amp;Braz'!AC72</f>
        <v>0</v>
      </c>
      <c r="IZ72" s="473">
        <f>+'Arg&amp;Braz'!AD72</f>
        <v>0</v>
      </c>
      <c r="JA72" s="473">
        <f t="shared" si="72"/>
        <v>0</v>
      </c>
      <c r="JB72" s="474">
        <f t="shared" si="163"/>
        <v>0</v>
      </c>
      <c r="JC72" s="475">
        <f>+Bel!AT72</f>
        <v>0</v>
      </c>
      <c r="JD72" s="476">
        <f>+Bel!AU72</f>
        <v>0</v>
      </c>
      <c r="JE72" s="476">
        <f t="shared" si="73"/>
        <v>0</v>
      </c>
      <c r="JF72" s="477">
        <f t="shared" si="74"/>
        <v>0</v>
      </c>
      <c r="JG72" s="475">
        <f>+Ita!AT72</f>
        <v>0</v>
      </c>
      <c r="JH72" s="476">
        <f>+Ita!AU72</f>
        <v>0</v>
      </c>
      <c r="JI72" s="476">
        <f t="shared" si="75"/>
        <v>0</v>
      </c>
      <c r="JJ72" s="477">
        <f t="shared" si="76"/>
        <v>0</v>
      </c>
      <c r="JK72" s="32">
        <f>+Mex!AA72</f>
        <v>0</v>
      </c>
      <c r="JL72" s="33">
        <f>+Mex!AB72</f>
        <v>0</v>
      </c>
      <c r="JM72" s="31">
        <f t="shared" si="270"/>
        <v>0</v>
      </c>
      <c r="JN72" s="43">
        <f t="shared" si="271"/>
        <v>0</v>
      </c>
      <c r="JO72" s="472">
        <f>+'Arg&amp;Braz'!K72</f>
        <v>0</v>
      </c>
      <c r="JP72" s="473">
        <f>+'Arg&amp;Braz'!L72</f>
        <v>0</v>
      </c>
      <c r="JQ72" s="473">
        <f t="shared" si="79"/>
        <v>0</v>
      </c>
      <c r="JR72" s="474">
        <f t="shared" si="80"/>
        <v>0</v>
      </c>
      <c r="JS72" s="472">
        <f>+'Arg&amp;Braz'!AG72</f>
        <v>0</v>
      </c>
      <c r="JT72" s="473">
        <f>+'Arg&amp;Braz'!AH72</f>
        <v>0</v>
      </c>
      <c r="JU72" s="473">
        <f t="shared" si="81"/>
        <v>0</v>
      </c>
      <c r="JV72" s="474">
        <f t="shared" si="164"/>
        <v>0</v>
      </c>
      <c r="JW72" s="273">
        <f>+KSC!K72</f>
        <v>468</v>
      </c>
      <c r="JX72" s="274">
        <f>+KSC!L72</f>
        <v>450</v>
      </c>
      <c r="JY72" s="277">
        <f t="shared" si="82"/>
        <v>918</v>
      </c>
      <c r="JZ72" s="272">
        <f t="shared" si="135"/>
        <v>33</v>
      </c>
      <c r="KA72" s="388">
        <f>+Rus!P72</f>
        <v>171.6</v>
      </c>
      <c r="KB72" s="508">
        <f>+Rus!Q72</f>
        <v>171.6</v>
      </c>
      <c r="KC72" s="389">
        <f>+Rus!R72</f>
        <v>171.6</v>
      </c>
      <c r="KD72" s="35">
        <f t="shared" si="256"/>
        <v>514.79999999999995</v>
      </c>
      <c r="KE72" s="65">
        <f t="shared" si="84"/>
        <v>33</v>
      </c>
      <c r="KF72" s="34">
        <f>+Bel!AX72</f>
        <v>0</v>
      </c>
      <c r="KG72" s="35">
        <f t="shared" si="260"/>
        <v>0</v>
      </c>
      <c r="KH72" s="65">
        <f t="shared" si="201"/>
        <v>0</v>
      </c>
      <c r="KI72" s="34">
        <f>+Ita!BI72</f>
        <v>0</v>
      </c>
      <c r="KJ72" s="35">
        <f t="shared" si="261"/>
        <v>0</v>
      </c>
      <c r="KK72" s="65">
        <f t="shared" si="202"/>
        <v>0</v>
      </c>
      <c r="KL72" s="34">
        <f>+Pol!AH72</f>
        <v>0</v>
      </c>
      <c r="KM72" s="35">
        <f t="shared" si="262"/>
        <v>0</v>
      </c>
      <c r="KN72" s="65">
        <f t="shared" si="203"/>
        <v>0</v>
      </c>
      <c r="KO72" s="34">
        <f>+Mex!AK72</f>
        <v>0</v>
      </c>
      <c r="KP72" s="35">
        <f t="shared" si="263"/>
        <v>0</v>
      </c>
      <c r="KQ72" s="65">
        <f t="shared" si="204"/>
        <v>0</v>
      </c>
      <c r="KR72" s="34">
        <f>+'Arg&amp;Braz'!AK72</f>
        <v>0</v>
      </c>
      <c r="KS72" s="35">
        <f t="shared" si="257"/>
        <v>0</v>
      </c>
      <c r="KT72" s="65">
        <f t="shared" si="258"/>
        <v>0</v>
      </c>
      <c r="KU72" s="34">
        <f>+Ita!BL72</f>
        <v>0</v>
      </c>
      <c r="KV72" s="315">
        <f>+Ita!BM72</f>
        <v>0</v>
      </c>
      <c r="KW72" s="35">
        <f>+Ita!BN72</f>
        <v>0</v>
      </c>
      <c r="KX72" s="35">
        <f t="shared" si="191"/>
        <v>0</v>
      </c>
      <c r="KY72" s="65">
        <f t="shared" si="142"/>
        <v>0</v>
      </c>
      <c r="KZ72" s="34">
        <f>+Mex!AN72</f>
        <v>0</v>
      </c>
      <c r="LA72" s="315">
        <f>+Mex!AO72</f>
        <v>0</v>
      </c>
      <c r="LB72" s="35">
        <f>+Mex!AP72</f>
        <v>0</v>
      </c>
      <c r="LC72" s="35">
        <f t="shared" si="192"/>
        <v>0</v>
      </c>
      <c r="LD72" s="65">
        <f t="shared" si="144"/>
        <v>0</v>
      </c>
      <c r="LE72" s="34">
        <f>+'Arg&amp;Braz'!O72</f>
        <v>0</v>
      </c>
      <c r="LF72" s="315">
        <f>+'Arg&amp;Braz'!P72</f>
        <v>0</v>
      </c>
      <c r="LG72" s="35">
        <f>+'Arg&amp;Braz'!Q72</f>
        <v>0</v>
      </c>
      <c r="LH72" s="35">
        <f t="shared" si="193"/>
        <v>0</v>
      </c>
      <c r="LI72" s="65">
        <f t="shared" si="146"/>
        <v>0</v>
      </c>
      <c r="LJ72" s="34">
        <f>+'Arg&amp;Braz'!AN72</f>
        <v>0</v>
      </c>
      <c r="LK72" s="315">
        <f>+'Arg&amp;Braz'!AO72</f>
        <v>0</v>
      </c>
      <c r="LL72" s="35">
        <f>+'Arg&amp;Braz'!AP72</f>
        <v>0</v>
      </c>
      <c r="LM72" s="35">
        <f t="shared" si="147"/>
        <v>0</v>
      </c>
      <c r="LN72" s="65">
        <f t="shared" si="148"/>
        <v>0</v>
      </c>
      <c r="LO72" s="34">
        <f>+Bel!BA72</f>
        <v>0</v>
      </c>
      <c r="LP72" s="315">
        <f>+Bel!BB72</f>
        <v>0</v>
      </c>
      <c r="LQ72" s="35">
        <f>+Bel!BC72</f>
        <v>0</v>
      </c>
      <c r="LR72" s="35">
        <f t="shared" si="149"/>
        <v>0</v>
      </c>
      <c r="LS72" s="65">
        <f t="shared" si="190"/>
        <v>0</v>
      </c>
      <c r="LT72" s="34">
        <f>+Ita!BQ72</f>
        <v>0</v>
      </c>
      <c r="LU72" s="315">
        <f>+Ita!BR72</f>
        <v>0</v>
      </c>
      <c r="LV72" s="35">
        <f>+Ita!BS72</f>
        <v>0</v>
      </c>
      <c r="LW72" s="35">
        <f t="shared" si="194"/>
        <v>0</v>
      </c>
      <c r="LX72" s="65">
        <f t="shared" si="152"/>
        <v>0</v>
      </c>
      <c r="LY72" s="34">
        <f>+Ita!BV72</f>
        <v>0</v>
      </c>
      <c r="LZ72" s="315">
        <f>+Ita!BW72</f>
        <v>0</v>
      </c>
      <c r="MA72" s="35">
        <f>+Ita!BX72</f>
        <v>0</v>
      </c>
      <c r="MB72" s="35">
        <f t="shared" si="195"/>
        <v>0</v>
      </c>
      <c r="MC72" s="65">
        <f t="shared" si="154"/>
        <v>0</v>
      </c>
      <c r="MD72" s="34">
        <f>+Pol!AK72</f>
        <v>0</v>
      </c>
      <c r="ME72" s="315">
        <f>+Pol!AL72</f>
        <v>0</v>
      </c>
      <c r="MF72" s="35">
        <f>+Pol!AM72</f>
        <v>0</v>
      </c>
      <c r="MG72" s="35">
        <f t="shared" si="196"/>
        <v>0</v>
      </c>
      <c r="MH72" s="65">
        <f t="shared" si="156"/>
        <v>0</v>
      </c>
      <c r="MI72" s="556">
        <f>+Rus!U72</f>
        <v>0</v>
      </c>
      <c r="MJ72" s="557">
        <f>+Rus!V72</f>
        <v>0</v>
      </c>
      <c r="MK72" s="558">
        <f>+Rus!W72</f>
        <v>0</v>
      </c>
      <c r="ML72" s="35">
        <f t="shared" si="259"/>
        <v>0</v>
      </c>
      <c r="MM72" s="65">
        <f t="shared" si="249"/>
        <v>0</v>
      </c>
      <c r="MN72" s="34">
        <f>+Mex!AS72</f>
        <v>0</v>
      </c>
      <c r="MO72" s="315">
        <f>+Mex!AT72</f>
        <v>0</v>
      </c>
      <c r="MP72" s="35">
        <f>+Mex!AU72</f>
        <v>0</v>
      </c>
      <c r="MQ72" s="35">
        <f t="shared" si="197"/>
        <v>0</v>
      </c>
      <c r="MR72" s="65">
        <f t="shared" si="158"/>
        <v>0</v>
      </c>
      <c r="MS72" s="34">
        <f>+'Arg&amp;Braz'!T72</f>
        <v>0</v>
      </c>
      <c r="MT72" s="315">
        <f>+'Arg&amp;Braz'!U72</f>
        <v>0</v>
      </c>
      <c r="MU72" s="35">
        <f>+'Arg&amp;Braz'!V72</f>
        <v>0</v>
      </c>
      <c r="MV72" s="35">
        <f t="shared" si="159"/>
        <v>0</v>
      </c>
      <c r="MW72" s="65">
        <f t="shared" si="160"/>
        <v>0</v>
      </c>
      <c r="MX72" s="34">
        <f>Bel!BF72</f>
        <v>0</v>
      </c>
      <c r="MY72" s="35">
        <f t="shared" si="161"/>
        <v>0</v>
      </c>
      <c r="MZ72" s="65">
        <f t="shared" si="92"/>
        <v>0</v>
      </c>
      <c r="NA72" s="34">
        <f>Ita!CA72</f>
        <v>0</v>
      </c>
      <c r="NB72" s="35">
        <f t="shared" si="264"/>
        <v>0</v>
      </c>
      <c r="NC72" s="65">
        <f t="shared" si="206"/>
        <v>0</v>
      </c>
    </row>
    <row r="73" spans="1:367" s="28" customFormat="1" ht="21" customHeight="1">
      <c r="A73" s="27" t="s">
        <v>176</v>
      </c>
      <c r="B73" s="67"/>
      <c r="C73" s="68">
        <f t="shared" si="94"/>
        <v>0</v>
      </c>
      <c r="D73" s="68"/>
      <c r="E73" s="68"/>
      <c r="F73" s="68"/>
      <c r="G73" s="69">
        <f t="shared" si="225"/>
        <v>0</v>
      </c>
      <c r="H73" s="70">
        <f>+Bel!A73</f>
        <v>0</v>
      </c>
      <c r="I73" s="71">
        <f>+Ita!A73</f>
        <v>0</v>
      </c>
      <c r="J73" s="71">
        <f>+Pol!A73</f>
        <v>0</v>
      </c>
      <c r="K73" s="71">
        <f>+Rus!A73</f>
        <v>44</v>
      </c>
      <c r="L73" s="71">
        <f>+'Arg&amp;Braz'!A73</f>
        <v>0</v>
      </c>
      <c r="M73" s="71">
        <f>+Mex!A73</f>
        <v>0</v>
      </c>
      <c r="N73" s="71">
        <f>+VIE!A73</f>
        <v>19</v>
      </c>
      <c r="O73" s="71">
        <f>+SIMS!A73</f>
        <v>28</v>
      </c>
      <c r="P73" s="71"/>
      <c r="Q73" s="72">
        <f>+KSC!A73</f>
        <v>40</v>
      </c>
      <c r="R73" s="146">
        <f t="shared" si="96"/>
        <v>171.6</v>
      </c>
      <c r="S73" s="147">
        <f t="shared" si="97"/>
        <v>0</v>
      </c>
      <c r="T73" s="148">
        <f t="shared" si="213"/>
        <v>0</v>
      </c>
      <c r="U73" s="148"/>
      <c r="V73" s="27" t="s">
        <v>176</v>
      </c>
      <c r="W73" s="34">
        <f>+Bel!C73</f>
        <v>0</v>
      </c>
      <c r="X73" s="35">
        <f>+Bel!D73</f>
        <v>0</v>
      </c>
      <c r="Y73" s="35">
        <f t="shared" si="226"/>
        <v>0</v>
      </c>
      <c r="Z73" s="65">
        <f t="shared" si="99"/>
        <v>0</v>
      </c>
      <c r="AA73" s="34">
        <f>+Ita!C73</f>
        <v>0</v>
      </c>
      <c r="AB73" s="35">
        <f>+Ita!D73</f>
        <v>0</v>
      </c>
      <c r="AC73" s="35">
        <f t="shared" si="100"/>
        <v>0</v>
      </c>
      <c r="AD73" s="65">
        <f t="shared" si="101"/>
        <v>0</v>
      </c>
      <c r="AE73" s="34">
        <f>+Pol!C73</f>
        <v>0</v>
      </c>
      <c r="AF73" s="35">
        <f>+Pol!D73</f>
        <v>0</v>
      </c>
      <c r="AG73" s="35">
        <f t="shared" si="102"/>
        <v>0</v>
      </c>
      <c r="AH73" s="65">
        <f t="shared" si="103"/>
        <v>0</v>
      </c>
      <c r="AI73" s="32">
        <f>+Mex!C73</f>
        <v>0</v>
      </c>
      <c r="AJ73" s="33">
        <f>+Mex!D73</f>
        <v>0</v>
      </c>
      <c r="AK73" s="33">
        <f t="shared" si="1"/>
        <v>0</v>
      </c>
      <c r="AL73" s="44">
        <f t="shared" si="2"/>
        <v>0</v>
      </c>
      <c r="AM73" s="279">
        <f>+SIMS!C73</f>
        <v>0</v>
      </c>
      <c r="AN73" s="277">
        <f>+SIMS!D73</f>
        <v>0</v>
      </c>
      <c r="AO73" s="277">
        <f t="shared" si="3"/>
        <v>0</v>
      </c>
      <c r="AP73" s="272">
        <f t="shared" si="104"/>
        <v>0</v>
      </c>
      <c r="AQ73" s="279">
        <f>+KSC!G73</f>
        <v>0</v>
      </c>
      <c r="AR73" s="277">
        <f>+KSC!H73</f>
        <v>0</v>
      </c>
      <c r="AS73" s="277">
        <f t="shared" si="4"/>
        <v>0</v>
      </c>
      <c r="AT73" s="272">
        <f t="shared" si="105"/>
        <v>0</v>
      </c>
      <c r="AU73" s="279">
        <f>+SIMS!G73</f>
        <v>0</v>
      </c>
      <c r="AV73" s="277">
        <f>+SIMS!H73</f>
        <v>0</v>
      </c>
      <c r="AW73" s="277">
        <f t="shared" si="165"/>
        <v>0</v>
      </c>
      <c r="AX73" s="272">
        <f t="shared" si="106"/>
        <v>0</v>
      </c>
      <c r="AY73" s="34">
        <f>+Bel!G73</f>
        <v>0</v>
      </c>
      <c r="AZ73" s="315">
        <f>+Bel!H73</f>
        <v>0</v>
      </c>
      <c r="BA73" s="35">
        <f>+Bel!I73</f>
        <v>0</v>
      </c>
      <c r="BB73" s="35">
        <f t="shared" si="252"/>
        <v>0</v>
      </c>
      <c r="BC73" s="65">
        <f t="shared" si="108"/>
        <v>0</v>
      </c>
      <c r="BD73" s="239">
        <f>+Ita!G73</f>
        <v>0</v>
      </c>
      <c r="BE73" s="322">
        <f>+Ita!H73</f>
        <v>0</v>
      </c>
      <c r="BF73" s="238">
        <f>+Ita!I73</f>
        <v>0</v>
      </c>
      <c r="BG73" s="35">
        <f t="shared" si="253"/>
        <v>0</v>
      </c>
      <c r="BH73" s="65">
        <f t="shared" si="109"/>
        <v>0</v>
      </c>
      <c r="BI73" s="34">
        <f>+Ita!AX73</f>
        <v>0</v>
      </c>
      <c r="BJ73" s="315">
        <f>+Ita!AY73</f>
        <v>0</v>
      </c>
      <c r="BK73" s="35">
        <f>+Ita!AZ73</f>
        <v>0</v>
      </c>
      <c r="BL73" s="35">
        <f t="shared" si="6"/>
        <v>0</v>
      </c>
      <c r="BM73" s="65">
        <f t="shared" si="110"/>
        <v>0</v>
      </c>
      <c r="BN73" s="34">
        <f>+Pol!G73</f>
        <v>0</v>
      </c>
      <c r="BO73" s="315">
        <f>+Pol!H73</f>
        <v>0</v>
      </c>
      <c r="BP73" s="35">
        <f>+Pol!I73</f>
        <v>0</v>
      </c>
      <c r="BQ73" s="35">
        <f t="shared" si="254"/>
        <v>0</v>
      </c>
      <c r="BR73" s="65">
        <f t="shared" si="111"/>
        <v>0</v>
      </c>
      <c r="BS73" s="32">
        <f>+Mex!G73</f>
        <v>0</v>
      </c>
      <c r="BT73" s="317">
        <f>+Mex!H73</f>
        <v>0</v>
      </c>
      <c r="BU73" s="33">
        <f>+Mex!I73</f>
        <v>0</v>
      </c>
      <c r="BV73" s="33">
        <f t="shared" si="255"/>
        <v>0</v>
      </c>
      <c r="BW73" s="44">
        <f t="shared" si="113"/>
        <v>0</v>
      </c>
      <c r="BX73" s="34">
        <f>+VIE!C73</f>
        <v>0</v>
      </c>
      <c r="BY73" s="315">
        <f>+VIE!D73</f>
        <v>48</v>
      </c>
      <c r="BZ73" s="35">
        <f t="shared" si="214"/>
        <v>48</v>
      </c>
      <c r="CA73" s="65">
        <f t="shared" si="114"/>
        <v>1</v>
      </c>
      <c r="CB73" s="32">
        <f>+SIMS!AC73</f>
        <v>0</v>
      </c>
      <c r="CC73" s="317">
        <f>+SIMS!AD73</f>
        <v>0</v>
      </c>
      <c r="CD73" s="33">
        <f>+SIMS!AE73</f>
        <v>0</v>
      </c>
      <c r="CE73" s="33">
        <f t="shared" si="9"/>
        <v>0</v>
      </c>
      <c r="CF73" s="44">
        <f t="shared" si="115"/>
        <v>0</v>
      </c>
      <c r="CG73" s="34">
        <f>+Bel!L73</f>
        <v>0</v>
      </c>
      <c r="CH73" s="35">
        <f>+Bel!M73</f>
        <v>0</v>
      </c>
      <c r="CI73" s="35">
        <f t="shared" si="235"/>
        <v>0</v>
      </c>
      <c r="CJ73" s="65">
        <f t="shared" si="209"/>
        <v>0</v>
      </c>
      <c r="CK73" s="34">
        <f>+Ita!L73</f>
        <v>0</v>
      </c>
      <c r="CL73" s="35">
        <f>+Ita!M73</f>
        <v>0</v>
      </c>
      <c r="CM73" s="35">
        <f t="shared" si="272"/>
        <v>0</v>
      </c>
      <c r="CN73" s="65">
        <f t="shared" si="13"/>
        <v>0</v>
      </c>
      <c r="CO73" s="32">
        <f>+Mex!L73</f>
        <v>0</v>
      </c>
      <c r="CP73" s="33">
        <f>+Mex!M73</f>
        <v>0</v>
      </c>
      <c r="CQ73" s="33">
        <f t="shared" si="14"/>
        <v>0</v>
      </c>
      <c r="CR73" s="44">
        <f t="shared" si="15"/>
        <v>0</v>
      </c>
      <c r="CS73" s="34">
        <f>+SIMS!Y73</f>
        <v>241.5</v>
      </c>
      <c r="CT73" s="35">
        <f>+SIMS!Z73</f>
        <v>220</v>
      </c>
      <c r="CU73" s="35">
        <f t="shared" si="16"/>
        <v>461.5</v>
      </c>
      <c r="CV73" s="65">
        <f t="shared" si="116"/>
        <v>12</v>
      </c>
      <c r="CW73" s="34">
        <f>+VIE!M73</f>
        <v>0</v>
      </c>
      <c r="CX73" s="35">
        <f>+VIE!N73</f>
        <v>0</v>
      </c>
      <c r="CY73" s="35">
        <f t="shared" si="17"/>
        <v>0</v>
      </c>
      <c r="CZ73" s="65">
        <f t="shared" si="117"/>
        <v>0</v>
      </c>
      <c r="DA73" s="34">
        <f>+Ita!BC73</f>
        <v>0</v>
      </c>
      <c r="DB73" s="35">
        <f t="shared" si="118"/>
        <v>0</v>
      </c>
      <c r="DC73" s="65">
        <f t="shared" si="18"/>
        <v>0</v>
      </c>
      <c r="DD73" s="34">
        <f>+Bel!P73</f>
        <v>0</v>
      </c>
      <c r="DE73" s="35">
        <f t="shared" si="119"/>
        <v>0</v>
      </c>
      <c r="DF73" s="65">
        <f t="shared" si="19"/>
        <v>0</v>
      </c>
      <c r="DG73" s="34">
        <f>+Ita!P73</f>
        <v>0</v>
      </c>
      <c r="DH73" s="35">
        <f t="shared" si="120"/>
        <v>0</v>
      </c>
      <c r="DI73" s="65">
        <f t="shared" si="20"/>
        <v>0</v>
      </c>
      <c r="DJ73" s="34">
        <f>+Pol!L73</f>
        <v>0</v>
      </c>
      <c r="DK73" s="35">
        <f t="shared" si="121"/>
        <v>0</v>
      </c>
      <c r="DL73" s="65">
        <f t="shared" si="21"/>
        <v>0</v>
      </c>
      <c r="DM73" s="519">
        <f>+Rus!C73</f>
        <v>171.6</v>
      </c>
      <c r="DN73" s="365">
        <f t="shared" si="215"/>
        <v>171.6</v>
      </c>
      <c r="DO73" s="366">
        <f t="shared" si="265"/>
        <v>11</v>
      </c>
      <c r="DP73" s="34">
        <f>+Bel!S73</f>
        <v>0</v>
      </c>
      <c r="DQ73" s="35">
        <f>+Bel!T73</f>
        <v>0</v>
      </c>
      <c r="DR73" s="35">
        <f>+Bel!U73</f>
        <v>0</v>
      </c>
      <c r="DS73" s="35">
        <f>+Bel!V73</f>
        <v>0</v>
      </c>
      <c r="DT73" s="35">
        <f t="shared" si="216"/>
        <v>0</v>
      </c>
      <c r="DU73" s="65">
        <f t="shared" si="25"/>
        <v>0</v>
      </c>
      <c r="DV73" s="34">
        <f>+Ita!S73</f>
        <v>0</v>
      </c>
      <c r="DW73" s="35">
        <f>+Ita!T73</f>
        <v>0</v>
      </c>
      <c r="DX73" s="35">
        <f>+Ita!U73</f>
        <v>0</v>
      </c>
      <c r="DY73" s="35">
        <f>+Ita!V73</f>
        <v>0</v>
      </c>
      <c r="DZ73" s="35">
        <f t="shared" si="217"/>
        <v>0</v>
      </c>
      <c r="EA73" s="65">
        <f t="shared" si="27"/>
        <v>0</v>
      </c>
      <c r="EB73" s="34">
        <f>+Pol!O73</f>
        <v>0</v>
      </c>
      <c r="EC73" s="35">
        <f>+Pol!P73</f>
        <v>0</v>
      </c>
      <c r="ED73" s="35">
        <f>+Pol!Q73</f>
        <v>0</v>
      </c>
      <c r="EE73" s="35">
        <f>+Pol!R73</f>
        <v>0</v>
      </c>
      <c r="EF73" s="35">
        <f t="shared" si="218"/>
        <v>0</v>
      </c>
      <c r="EG73" s="65">
        <f t="shared" si="29"/>
        <v>0</v>
      </c>
      <c r="EH73" s="34">
        <f>+Rus!J73</f>
        <v>0</v>
      </c>
      <c r="EI73" s="35">
        <f>+Rus!K73</f>
        <v>0</v>
      </c>
      <c r="EJ73" s="35">
        <f>+Rus!L73</f>
        <v>0</v>
      </c>
      <c r="EK73" s="35">
        <f>+Rus!M73</f>
        <v>0</v>
      </c>
      <c r="EL73" s="35">
        <f t="shared" si="219"/>
        <v>0</v>
      </c>
      <c r="EM73" s="65">
        <f t="shared" si="30"/>
        <v>0</v>
      </c>
      <c r="EN73" s="30">
        <f>+Mex!AE73</f>
        <v>0</v>
      </c>
      <c r="EO73" s="31">
        <f>+Mex!AF73</f>
        <v>0</v>
      </c>
      <c r="EP73" s="31">
        <f>+Mex!AG73</f>
        <v>0</v>
      </c>
      <c r="EQ73" s="31">
        <f>+Mex!AH73</f>
        <v>0</v>
      </c>
      <c r="ER73" s="35">
        <f t="shared" si="123"/>
        <v>0</v>
      </c>
      <c r="ES73" s="65">
        <f t="shared" si="31"/>
        <v>0</v>
      </c>
      <c r="ET73" s="34">
        <f>+VIE!G73</f>
        <v>200</v>
      </c>
      <c r="EU73" s="35">
        <f>+VIE!H73</f>
        <v>200</v>
      </c>
      <c r="EV73" s="35">
        <f>+VIE!I73</f>
        <v>200</v>
      </c>
      <c r="EW73" s="35">
        <f>+VIE!J73</f>
        <v>200</v>
      </c>
      <c r="EX73" s="35">
        <f t="shared" si="220"/>
        <v>800</v>
      </c>
      <c r="EY73" s="65">
        <f t="shared" si="124"/>
        <v>18</v>
      </c>
      <c r="EZ73" s="34">
        <f>+Bel!Y73</f>
        <v>0</v>
      </c>
      <c r="FA73" s="35">
        <f>+Bel!Z73</f>
        <v>0</v>
      </c>
      <c r="FB73" s="35">
        <f t="shared" si="33"/>
        <v>0</v>
      </c>
      <c r="FC73" s="65">
        <f t="shared" si="34"/>
        <v>0</v>
      </c>
      <c r="FD73" s="34">
        <f>+Ita!Y73</f>
        <v>0</v>
      </c>
      <c r="FE73" s="35">
        <f>+Ita!Z73</f>
        <v>0</v>
      </c>
      <c r="FF73" s="35">
        <f t="shared" si="35"/>
        <v>0</v>
      </c>
      <c r="FG73" s="65">
        <f t="shared" si="36"/>
        <v>0</v>
      </c>
      <c r="FH73" s="52">
        <f>+Pol!U73</f>
        <v>0</v>
      </c>
      <c r="FI73" s="53">
        <f>+Pol!V73</f>
        <v>0</v>
      </c>
      <c r="FJ73" s="35">
        <f t="shared" si="37"/>
        <v>0</v>
      </c>
      <c r="FK73" s="65">
        <f t="shared" si="38"/>
        <v>0</v>
      </c>
      <c r="FL73" s="34">
        <f>+Rus!F73</f>
        <v>0</v>
      </c>
      <c r="FM73" s="35">
        <f>+Rus!G73</f>
        <v>0</v>
      </c>
      <c r="FN73" s="35">
        <f t="shared" si="39"/>
        <v>0</v>
      </c>
      <c r="FO73" s="65">
        <f t="shared" si="40"/>
        <v>0</v>
      </c>
      <c r="FP73" s="34">
        <f>+SIMS!O73</f>
        <v>0</v>
      </c>
      <c r="FQ73" s="35">
        <f>+SIMS!P73</f>
        <v>0</v>
      </c>
      <c r="FR73" s="35">
        <f t="shared" si="210"/>
        <v>0</v>
      </c>
      <c r="FS73" s="65">
        <f t="shared" si="125"/>
        <v>0</v>
      </c>
      <c r="FT73" s="34">
        <f>+Bel!AC73</f>
        <v>0</v>
      </c>
      <c r="FU73" s="35">
        <f>+Bel!AD73</f>
        <v>0</v>
      </c>
      <c r="FV73" s="35">
        <f>+Bel!AE73</f>
        <v>0</v>
      </c>
      <c r="FW73" s="35">
        <f>+Bel!AF73</f>
        <v>0</v>
      </c>
      <c r="FX73" s="35">
        <f t="shared" si="221"/>
        <v>0</v>
      </c>
      <c r="FY73" s="65">
        <f t="shared" si="239"/>
        <v>0</v>
      </c>
      <c r="FZ73" s="34">
        <f>+Ita!AC73</f>
        <v>0</v>
      </c>
      <c r="GA73" s="35">
        <f>+Ita!AD73</f>
        <v>0</v>
      </c>
      <c r="GB73" s="35">
        <f>+Ita!AE73</f>
        <v>0</v>
      </c>
      <c r="GC73" s="35">
        <f>+Ita!AF73</f>
        <v>0</v>
      </c>
      <c r="GD73" s="35">
        <f t="shared" si="222"/>
        <v>0</v>
      </c>
      <c r="GE73" s="65">
        <f t="shared" si="240"/>
        <v>0</v>
      </c>
      <c r="GF73" s="34">
        <f>+Pol!Y73</f>
        <v>0</v>
      </c>
      <c r="GG73" s="35">
        <f>+Pol!Z73</f>
        <v>0</v>
      </c>
      <c r="GH73" s="35">
        <f>+Pol!AA73</f>
        <v>0</v>
      </c>
      <c r="GI73" s="35">
        <f>+Pol!AB73</f>
        <v>0</v>
      </c>
      <c r="GJ73" s="35">
        <f t="shared" si="223"/>
        <v>0</v>
      </c>
      <c r="GK73" s="65">
        <f t="shared" si="241"/>
        <v>0</v>
      </c>
      <c r="GL73" s="34">
        <f>+SIMS!S73</f>
        <v>160</v>
      </c>
      <c r="GM73" s="35">
        <f>+SIMS!T73</f>
        <v>144</v>
      </c>
      <c r="GN73" s="35">
        <f>+SIMS!U73</f>
        <v>160</v>
      </c>
      <c r="GO73" s="35">
        <f>+SIMS!V73</f>
        <v>144</v>
      </c>
      <c r="GP73" s="35">
        <f t="shared" si="224"/>
        <v>608</v>
      </c>
      <c r="GQ73" s="65">
        <f t="shared" si="126"/>
        <v>16</v>
      </c>
      <c r="GR73" s="516">
        <f>+KSC!C73</f>
        <v>144</v>
      </c>
      <c r="GS73" s="518">
        <f>+KSC!D73</f>
        <v>208</v>
      </c>
      <c r="GT73" s="277">
        <f t="shared" si="49"/>
        <v>352</v>
      </c>
      <c r="GU73" s="272">
        <f t="shared" si="127"/>
        <v>7</v>
      </c>
      <c r="GV73" s="34">
        <f>+Bel!AI73</f>
        <v>0</v>
      </c>
      <c r="GW73" s="35">
        <f t="shared" si="248"/>
        <v>0</v>
      </c>
      <c r="GX73" s="65">
        <f t="shared" si="200"/>
        <v>0</v>
      </c>
      <c r="GY73" s="34">
        <f>+Ita!AI73</f>
        <v>0</v>
      </c>
      <c r="GZ73" s="35">
        <f t="shared" si="250"/>
        <v>0</v>
      </c>
      <c r="HA73" s="65">
        <f t="shared" si="51"/>
        <v>0</v>
      </c>
      <c r="HB73" s="34">
        <f>+Ita!BF73</f>
        <v>0</v>
      </c>
      <c r="HC73" s="35">
        <f t="shared" si="251"/>
        <v>0</v>
      </c>
      <c r="HD73" s="65">
        <f t="shared" si="52"/>
        <v>0</v>
      </c>
      <c r="HE73" s="34">
        <f>+Pol!AE73</f>
        <v>0</v>
      </c>
      <c r="HF73" s="35">
        <f t="shared" si="232"/>
        <v>0</v>
      </c>
      <c r="HG73" s="65">
        <f t="shared" si="53"/>
        <v>0</v>
      </c>
      <c r="HH73" s="32">
        <f>+Mex!P73</f>
        <v>0</v>
      </c>
      <c r="HI73" s="33">
        <f t="shared" si="233"/>
        <v>0</v>
      </c>
      <c r="HJ73" s="44">
        <f t="shared" si="54"/>
        <v>0</v>
      </c>
      <c r="HK73" s="411">
        <f>+SIMS!K73</f>
        <v>0</v>
      </c>
      <c r="HL73" s="409">
        <f>+SIMS!L73</f>
        <v>0</v>
      </c>
      <c r="HM73" s="409">
        <f t="shared" si="166"/>
        <v>0</v>
      </c>
      <c r="HN73" s="410">
        <f t="shared" si="133"/>
        <v>0</v>
      </c>
      <c r="HO73" s="475">
        <f>+Bel!AL73</f>
        <v>0</v>
      </c>
      <c r="HP73" s="476">
        <f>+Bel!AM73</f>
        <v>0</v>
      </c>
      <c r="HQ73" s="476">
        <f t="shared" si="134"/>
        <v>0</v>
      </c>
      <c r="HR73" s="477">
        <f t="shared" si="55"/>
        <v>0</v>
      </c>
      <c r="HS73" s="475">
        <f>+Ita!AL73</f>
        <v>0</v>
      </c>
      <c r="HT73" s="476">
        <f>+Ita!AM73</f>
        <v>0</v>
      </c>
      <c r="HU73" s="476">
        <f t="shared" si="56"/>
        <v>0</v>
      </c>
      <c r="HV73" s="477">
        <f t="shared" si="57"/>
        <v>0</v>
      </c>
      <c r="HW73" s="54">
        <f>+Mex!S73</f>
        <v>0</v>
      </c>
      <c r="HX73" s="55">
        <f>+Mex!T73</f>
        <v>0</v>
      </c>
      <c r="HY73" s="35">
        <f t="shared" si="266"/>
        <v>0</v>
      </c>
      <c r="HZ73" s="65">
        <f t="shared" si="267"/>
        <v>0</v>
      </c>
      <c r="IA73" s="472">
        <f>+'Arg&amp;Braz'!C73</f>
        <v>0</v>
      </c>
      <c r="IB73" s="473">
        <f>+'Arg&amp;Braz'!D73</f>
        <v>0</v>
      </c>
      <c r="IC73" s="473">
        <f t="shared" si="60"/>
        <v>0</v>
      </c>
      <c r="ID73" s="474">
        <f t="shared" si="61"/>
        <v>0</v>
      </c>
      <c r="IE73" s="472">
        <f>+'Arg&amp;Braz'!Y73</f>
        <v>0</v>
      </c>
      <c r="IF73" s="473">
        <f>+'Arg&amp;Braz'!Z73</f>
        <v>0</v>
      </c>
      <c r="IG73" s="473">
        <f t="shared" si="62"/>
        <v>0</v>
      </c>
      <c r="IH73" s="474">
        <f t="shared" si="63"/>
        <v>0</v>
      </c>
      <c r="II73" s="475">
        <f>+Bel!AP73</f>
        <v>0</v>
      </c>
      <c r="IJ73" s="476">
        <f>+Bel!AQ73</f>
        <v>0</v>
      </c>
      <c r="IK73" s="476">
        <f t="shared" si="64"/>
        <v>0</v>
      </c>
      <c r="IL73" s="477">
        <f t="shared" si="65"/>
        <v>0</v>
      </c>
      <c r="IM73" s="475">
        <f>+Ita!AP73</f>
        <v>0</v>
      </c>
      <c r="IN73" s="476">
        <f>+Ita!AQ73</f>
        <v>0</v>
      </c>
      <c r="IO73" s="476">
        <f t="shared" si="66"/>
        <v>0</v>
      </c>
      <c r="IP73" s="477">
        <f t="shared" si="67"/>
        <v>0</v>
      </c>
      <c r="IQ73" s="54">
        <f>+Mex!W73</f>
        <v>0</v>
      </c>
      <c r="IR73" s="55">
        <f>+Mex!X73</f>
        <v>0</v>
      </c>
      <c r="IS73" s="35">
        <f t="shared" si="268"/>
        <v>0</v>
      </c>
      <c r="IT73" s="65">
        <f t="shared" si="269"/>
        <v>0</v>
      </c>
      <c r="IU73" s="472">
        <f>+'Arg&amp;Braz'!G73</f>
        <v>0</v>
      </c>
      <c r="IV73" s="473">
        <f>+'Arg&amp;Braz'!H73</f>
        <v>0</v>
      </c>
      <c r="IW73" s="473">
        <f t="shared" si="70"/>
        <v>0</v>
      </c>
      <c r="IX73" s="474">
        <f t="shared" si="71"/>
        <v>0</v>
      </c>
      <c r="IY73" s="472">
        <f>+'Arg&amp;Braz'!AC73</f>
        <v>0</v>
      </c>
      <c r="IZ73" s="473">
        <f>+'Arg&amp;Braz'!AD73</f>
        <v>0</v>
      </c>
      <c r="JA73" s="473">
        <f t="shared" si="72"/>
        <v>0</v>
      </c>
      <c r="JB73" s="474">
        <f t="shared" si="163"/>
        <v>0</v>
      </c>
      <c r="JC73" s="475">
        <f>+Bel!AT73</f>
        <v>0</v>
      </c>
      <c r="JD73" s="476">
        <f>+Bel!AU73</f>
        <v>0</v>
      </c>
      <c r="JE73" s="476">
        <f t="shared" si="73"/>
        <v>0</v>
      </c>
      <c r="JF73" s="477">
        <f t="shared" si="74"/>
        <v>0</v>
      </c>
      <c r="JG73" s="475">
        <f>+Ita!AT73</f>
        <v>0</v>
      </c>
      <c r="JH73" s="476">
        <f>+Ita!AU73</f>
        <v>0</v>
      </c>
      <c r="JI73" s="476">
        <f t="shared" si="75"/>
        <v>0</v>
      </c>
      <c r="JJ73" s="477">
        <f t="shared" si="76"/>
        <v>0</v>
      </c>
      <c r="JK73" s="54">
        <f>+Mex!AA73</f>
        <v>0</v>
      </c>
      <c r="JL73" s="55">
        <f>+Mex!AB73</f>
        <v>0</v>
      </c>
      <c r="JM73" s="35">
        <f t="shared" si="270"/>
        <v>0</v>
      </c>
      <c r="JN73" s="65">
        <f t="shared" si="271"/>
        <v>0</v>
      </c>
      <c r="JO73" s="472">
        <f>+'Arg&amp;Braz'!K73</f>
        <v>0</v>
      </c>
      <c r="JP73" s="473">
        <f>+'Arg&amp;Braz'!L73</f>
        <v>0</v>
      </c>
      <c r="JQ73" s="473">
        <f t="shared" si="79"/>
        <v>0</v>
      </c>
      <c r="JR73" s="474">
        <f t="shared" si="80"/>
        <v>0</v>
      </c>
      <c r="JS73" s="472">
        <f>+'Arg&amp;Braz'!AG73</f>
        <v>0</v>
      </c>
      <c r="JT73" s="473">
        <f>+'Arg&amp;Braz'!AH73</f>
        <v>0</v>
      </c>
      <c r="JU73" s="473">
        <f t="shared" si="81"/>
        <v>0</v>
      </c>
      <c r="JV73" s="474">
        <f t="shared" si="164"/>
        <v>0</v>
      </c>
      <c r="JW73" s="273">
        <f>+KSC!K73</f>
        <v>468</v>
      </c>
      <c r="JX73" s="274">
        <f>+KSC!L73</f>
        <v>450</v>
      </c>
      <c r="JY73" s="277">
        <f t="shared" si="82"/>
        <v>918</v>
      </c>
      <c r="JZ73" s="272">
        <f t="shared" si="135"/>
        <v>33</v>
      </c>
      <c r="KA73" s="386">
        <f>+Rus!P73</f>
        <v>171.6</v>
      </c>
      <c r="KB73" s="539">
        <f>+Rus!Q73</f>
        <v>171.6</v>
      </c>
      <c r="KC73" s="387">
        <f>+Rus!R73</f>
        <v>171.6</v>
      </c>
      <c r="KD73" s="35">
        <f t="shared" si="256"/>
        <v>514.79999999999995</v>
      </c>
      <c r="KE73" s="65">
        <f t="shared" si="84"/>
        <v>33</v>
      </c>
      <c r="KF73" s="34">
        <f>+Bel!AX73</f>
        <v>0</v>
      </c>
      <c r="KG73" s="35">
        <f t="shared" si="260"/>
        <v>0</v>
      </c>
      <c r="KH73" s="65">
        <f t="shared" si="201"/>
        <v>0</v>
      </c>
      <c r="KI73" s="34">
        <f>+Ita!BI73</f>
        <v>0</v>
      </c>
      <c r="KJ73" s="35">
        <f t="shared" si="261"/>
        <v>0</v>
      </c>
      <c r="KK73" s="65">
        <f t="shared" si="202"/>
        <v>0</v>
      </c>
      <c r="KL73" s="34">
        <f>+Pol!AH73</f>
        <v>0</v>
      </c>
      <c r="KM73" s="35">
        <f t="shared" si="262"/>
        <v>0</v>
      </c>
      <c r="KN73" s="65">
        <f t="shared" si="203"/>
        <v>0</v>
      </c>
      <c r="KO73" s="34">
        <f>+Mex!AK73</f>
        <v>0</v>
      </c>
      <c r="KP73" s="35">
        <f t="shared" si="263"/>
        <v>0</v>
      </c>
      <c r="KQ73" s="65">
        <f t="shared" si="204"/>
        <v>0</v>
      </c>
      <c r="KR73" s="34">
        <f>+'Arg&amp;Braz'!AK73</f>
        <v>0</v>
      </c>
      <c r="KS73" s="35">
        <f t="shared" si="257"/>
        <v>0</v>
      </c>
      <c r="KT73" s="65">
        <f t="shared" si="258"/>
        <v>0</v>
      </c>
      <c r="KU73" s="34">
        <f>+Ita!BL73</f>
        <v>0</v>
      </c>
      <c r="KV73" s="315">
        <f>+Ita!BM73</f>
        <v>0</v>
      </c>
      <c r="KW73" s="35">
        <f>+Ita!BN73</f>
        <v>0</v>
      </c>
      <c r="KX73" s="35">
        <f t="shared" si="191"/>
        <v>0</v>
      </c>
      <c r="KY73" s="65">
        <f t="shared" si="142"/>
        <v>0</v>
      </c>
      <c r="KZ73" s="34">
        <f>+Mex!AN73</f>
        <v>0</v>
      </c>
      <c r="LA73" s="315">
        <f>+Mex!AO73</f>
        <v>0</v>
      </c>
      <c r="LB73" s="35">
        <f>+Mex!AP73</f>
        <v>0</v>
      </c>
      <c r="LC73" s="35">
        <f t="shared" si="192"/>
        <v>0</v>
      </c>
      <c r="LD73" s="65">
        <f t="shared" si="144"/>
        <v>0</v>
      </c>
      <c r="LE73" s="34">
        <f>+'Arg&amp;Braz'!O73</f>
        <v>0</v>
      </c>
      <c r="LF73" s="315">
        <f>+'Arg&amp;Braz'!P73</f>
        <v>0</v>
      </c>
      <c r="LG73" s="35">
        <f>+'Arg&amp;Braz'!Q73</f>
        <v>0</v>
      </c>
      <c r="LH73" s="35">
        <f t="shared" si="193"/>
        <v>0</v>
      </c>
      <c r="LI73" s="65">
        <f t="shared" si="146"/>
        <v>0</v>
      </c>
      <c r="LJ73" s="34">
        <f>+'Arg&amp;Braz'!AN73</f>
        <v>0</v>
      </c>
      <c r="LK73" s="315">
        <f>+'Arg&amp;Braz'!AO73</f>
        <v>0</v>
      </c>
      <c r="LL73" s="35">
        <f>+'Arg&amp;Braz'!AP73</f>
        <v>0</v>
      </c>
      <c r="LM73" s="35">
        <f t="shared" si="147"/>
        <v>0</v>
      </c>
      <c r="LN73" s="65">
        <f t="shared" si="148"/>
        <v>0</v>
      </c>
      <c r="LO73" s="34">
        <f>+Bel!BA73</f>
        <v>0</v>
      </c>
      <c r="LP73" s="315">
        <f>+Bel!BB73</f>
        <v>0</v>
      </c>
      <c r="LQ73" s="35">
        <f>+Bel!BC73</f>
        <v>0</v>
      </c>
      <c r="LR73" s="35">
        <f t="shared" si="149"/>
        <v>0</v>
      </c>
      <c r="LS73" s="65">
        <f t="shared" si="190"/>
        <v>0</v>
      </c>
      <c r="LT73" s="34">
        <f>+Ita!BQ73</f>
        <v>0</v>
      </c>
      <c r="LU73" s="315">
        <f>+Ita!BR73</f>
        <v>0</v>
      </c>
      <c r="LV73" s="35">
        <f>+Ita!BS73</f>
        <v>0</v>
      </c>
      <c r="LW73" s="35">
        <f t="shared" si="194"/>
        <v>0</v>
      </c>
      <c r="LX73" s="65">
        <f t="shared" si="152"/>
        <v>0</v>
      </c>
      <c r="LY73" s="34">
        <f>+Ita!BV73</f>
        <v>0</v>
      </c>
      <c r="LZ73" s="315">
        <f>+Ita!BW73</f>
        <v>0</v>
      </c>
      <c r="MA73" s="35">
        <f>+Ita!BX73</f>
        <v>0</v>
      </c>
      <c r="MB73" s="35">
        <f t="shared" si="195"/>
        <v>0</v>
      </c>
      <c r="MC73" s="65">
        <f t="shared" si="154"/>
        <v>0</v>
      </c>
      <c r="MD73" s="34">
        <f>+Pol!AK73</f>
        <v>0</v>
      </c>
      <c r="ME73" s="315">
        <f>+Pol!AL73</f>
        <v>0</v>
      </c>
      <c r="MF73" s="35">
        <f>+Pol!AM73</f>
        <v>0</v>
      </c>
      <c r="MG73" s="35">
        <f t="shared" si="196"/>
        <v>0</v>
      </c>
      <c r="MH73" s="65">
        <f t="shared" si="156"/>
        <v>0</v>
      </c>
      <c r="MI73" s="559">
        <f>+Rus!U73</f>
        <v>0</v>
      </c>
      <c r="MJ73" s="560">
        <f>+Rus!V73</f>
        <v>0</v>
      </c>
      <c r="MK73" s="561">
        <f>+Rus!W73</f>
        <v>0</v>
      </c>
      <c r="ML73" s="35">
        <f t="shared" si="259"/>
        <v>0</v>
      </c>
      <c r="MM73" s="65">
        <f t="shared" si="249"/>
        <v>0</v>
      </c>
      <c r="MN73" s="34">
        <f>+Mex!AS73</f>
        <v>0</v>
      </c>
      <c r="MO73" s="315">
        <f>+Mex!AT73</f>
        <v>0</v>
      </c>
      <c r="MP73" s="35">
        <f>+Mex!AU73</f>
        <v>0</v>
      </c>
      <c r="MQ73" s="35">
        <f t="shared" si="197"/>
        <v>0</v>
      </c>
      <c r="MR73" s="65">
        <f t="shared" si="158"/>
        <v>0</v>
      </c>
      <c r="MS73" s="34">
        <f>+'Arg&amp;Braz'!T73</f>
        <v>0</v>
      </c>
      <c r="MT73" s="315">
        <f>+'Arg&amp;Braz'!U73</f>
        <v>0</v>
      </c>
      <c r="MU73" s="35">
        <f>+'Arg&amp;Braz'!V73</f>
        <v>0</v>
      </c>
      <c r="MV73" s="35">
        <f t="shared" si="159"/>
        <v>0</v>
      </c>
      <c r="MW73" s="65">
        <f t="shared" si="160"/>
        <v>0</v>
      </c>
      <c r="MX73" s="34">
        <f>Bel!BF73</f>
        <v>0</v>
      </c>
      <c r="MY73" s="35">
        <f t="shared" si="161"/>
        <v>0</v>
      </c>
      <c r="MZ73" s="65">
        <f t="shared" si="92"/>
        <v>0</v>
      </c>
      <c r="NA73" s="34">
        <f>Ita!CA73</f>
        <v>0</v>
      </c>
      <c r="NB73" s="35">
        <f t="shared" si="264"/>
        <v>0</v>
      </c>
      <c r="NC73" s="65">
        <f t="shared" si="206"/>
        <v>0</v>
      </c>
    </row>
    <row r="74" spans="1:367" s="28" customFormat="1" ht="21" customHeight="1">
      <c r="A74" s="27" t="s">
        <v>177</v>
      </c>
      <c r="B74" s="67"/>
      <c r="C74" s="68">
        <f t="shared" si="94"/>
        <v>0</v>
      </c>
      <c r="D74" s="68"/>
      <c r="E74" s="68"/>
      <c r="F74" s="68"/>
      <c r="G74" s="69">
        <f t="shared" si="225"/>
        <v>0</v>
      </c>
      <c r="H74" s="70">
        <f>+Bel!A74</f>
        <v>0</v>
      </c>
      <c r="I74" s="71">
        <f>+Ita!A74</f>
        <v>8.9999999999999982</v>
      </c>
      <c r="J74" s="71">
        <f>+Pol!A74</f>
        <v>0</v>
      </c>
      <c r="K74" s="71">
        <f>+Rus!A74</f>
        <v>47</v>
      </c>
      <c r="L74" s="71">
        <f>+'Arg&amp;Braz'!A74</f>
        <v>0</v>
      </c>
      <c r="M74" s="71">
        <f>+Mex!A74</f>
        <v>0</v>
      </c>
      <c r="N74" s="71">
        <f>+VIE!A74</f>
        <v>0</v>
      </c>
      <c r="O74" s="71">
        <f>+SIMS!A74</f>
        <v>12</v>
      </c>
      <c r="P74" s="71"/>
      <c r="Q74" s="72">
        <f>+KSC!A74</f>
        <v>33</v>
      </c>
      <c r="R74" s="146">
        <f t="shared" si="96"/>
        <v>546</v>
      </c>
      <c r="S74" s="147">
        <f t="shared" si="97"/>
        <v>0</v>
      </c>
      <c r="T74" s="148">
        <f t="shared" si="213"/>
        <v>0</v>
      </c>
      <c r="U74" s="148"/>
      <c r="V74" s="27" t="s">
        <v>177</v>
      </c>
      <c r="W74" s="34">
        <f>+Bel!C74</f>
        <v>0</v>
      </c>
      <c r="X74" s="35">
        <f>+Bel!D74</f>
        <v>0</v>
      </c>
      <c r="Y74" s="35">
        <f t="shared" si="226"/>
        <v>0</v>
      </c>
      <c r="Z74" s="65">
        <f t="shared" si="99"/>
        <v>0</v>
      </c>
      <c r="AA74" s="34">
        <f>+Ita!C74</f>
        <v>0</v>
      </c>
      <c r="AB74" s="35">
        <f>+Ita!D74</f>
        <v>0</v>
      </c>
      <c r="AC74" s="35">
        <f t="shared" si="100"/>
        <v>0</v>
      </c>
      <c r="AD74" s="65">
        <f t="shared" si="101"/>
        <v>0</v>
      </c>
      <c r="AE74" s="34">
        <f>+Pol!C74</f>
        <v>0</v>
      </c>
      <c r="AF74" s="35">
        <f>+Pol!D74</f>
        <v>0</v>
      </c>
      <c r="AG74" s="35">
        <f t="shared" si="102"/>
        <v>0</v>
      </c>
      <c r="AH74" s="65">
        <f t="shared" si="103"/>
        <v>0</v>
      </c>
      <c r="AI74" s="32">
        <f>+Mex!C74</f>
        <v>0</v>
      </c>
      <c r="AJ74" s="33">
        <f>+Mex!D74</f>
        <v>0</v>
      </c>
      <c r="AK74" s="33">
        <f t="shared" si="1"/>
        <v>0</v>
      </c>
      <c r="AL74" s="44">
        <f t="shared" si="2"/>
        <v>0</v>
      </c>
      <c r="AM74" s="279">
        <f>+SIMS!C74</f>
        <v>0</v>
      </c>
      <c r="AN74" s="277">
        <f>+SIMS!D74</f>
        <v>0</v>
      </c>
      <c r="AO74" s="277">
        <f t="shared" si="3"/>
        <v>0</v>
      </c>
      <c r="AP74" s="272">
        <f t="shared" si="104"/>
        <v>0</v>
      </c>
      <c r="AQ74" s="279">
        <f>+KSC!G74</f>
        <v>0</v>
      </c>
      <c r="AR74" s="277">
        <f>+KSC!H74</f>
        <v>0</v>
      </c>
      <c r="AS74" s="277">
        <f t="shared" si="4"/>
        <v>0</v>
      </c>
      <c r="AT74" s="272">
        <f t="shared" si="105"/>
        <v>0</v>
      </c>
      <c r="AU74" s="279">
        <f>+SIMS!G74</f>
        <v>0</v>
      </c>
      <c r="AV74" s="277">
        <f>+SIMS!H74</f>
        <v>0</v>
      </c>
      <c r="AW74" s="277">
        <f t="shared" si="165"/>
        <v>0</v>
      </c>
      <c r="AX74" s="272">
        <f t="shared" si="106"/>
        <v>0</v>
      </c>
      <c r="AY74" s="34">
        <f>+Bel!G74</f>
        <v>0</v>
      </c>
      <c r="AZ74" s="315">
        <f>+Bel!H74</f>
        <v>0</v>
      </c>
      <c r="BA74" s="35">
        <f>+Bel!I74</f>
        <v>0</v>
      </c>
      <c r="BB74" s="35">
        <f t="shared" si="252"/>
        <v>0</v>
      </c>
      <c r="BC74" s="65">
        <f t="shared" si="108"/>
        <v>0</v>
      </c>
      <c r="BD74" s="239">
        <f>+Ita!G74</f>
        <v>0</v>
      </c>
      <c r="BE74" s="322">
        <f>+Ita!H74</f>
        <v>0</v>
      </c>
      <c r="BF74" s="238">
        <f>+Ita!I74</f>
        <v>0</v>
      </c>
      <c r="BG74" s="35">
        <f t="shared" si="253"/>
        <v>0</v>
      </c>
      <c r="BH74" s="65">
        <f t="shared" si="109"/>
        <v>0</v>
      </c>
      <c r="BI74" s="34">
        <f>+Ita!AX74</f>
        <v>0</v>
      </c>
      <c r="BJ74" s="315">
        <f>+Ita!AY74</f>
        <v>0</v>
      </c>
      <c r="BK74" s="35">
        <f>+Ita!AZ74</f>
        <v>0</v>
      </c>
      <c r="BL74" s="35">
        <f t="shared" si="6"/>
        <v>0</v>
      </c>
      <c r="BM74" s="65">
        <f t="shared" si="110"/>
        <v>0</v>
      </c>
      <c r="BN74" s="34">
        <f>+Pol!G74</f>
        <v>0</v>
      </c>
      <c r="BO74" s="315">
        <f>+Pol!H74</f>
        <v>0</v>
      </c>
      <c r="BP74" s="35">
        <f>+Pol!I74</f>
        <v>0</v>
      </c>
      <c r="BQ74" s="35">
        <f t="shared" si="254"/>
        <v>0</v>
      </c>
      <c r="BR74" s="65">
        <f t="shared" si="111"/>
        <v>0</v>
      </c>
      <c r="BS74" s="32">
        <f>+Mex!G74</f>
        <v>0</v>
      </c>
      <c r="BT74" s="317">
        <f>+Mex!H74</f>
        <v>0</v>
      </c>
      <c r="BU74" s="33">
        <f>+Mex!I74</f>
        <v>0</v>
      </c>
      <c r="BV74" s="33">
        <f t="shared" si="255"/>
        <v>0</v>
      </c>
      <c r="BW74" s="44">
        <f t="shared" si="113"/>
        <v>0</v>
      </c>
      <c r="BX74" s="34">
        <f>+VIE!C74</f>
        <v>0</v>
      </c>
      <c r="BY74" s="315">
        <f>+VIE!D74</f>
        <v>0</v>
      </c>
      <c r="BZ74" s="35">
        <f t="shared" si="214"/>
        <v>0</v>
      </c>
      <c r="CA74" s="65">
        <f t="shared" si="114"/>
        <v>0</v>
      </c>
      <c r="CB74" s="32">
        <f>+SIMS!AC74</f>
        <v>0</v>
      </c>
      <c r="CC74" s="317">
        <f>+SIMS!AD74</f>
        <v>0</v>
      </c>
      <c r="CD74" s="33">
        <f>+SIMS!AE74</f>
        <v>0</v>
      </c>
      <c r="CE74" s="33">
        <f t="shared" si="9"/>
        <v>0</v>
      </c>
      <c r="CF74" s="44">
        <f t="shared" si="115"/>
        <v>0</v>
      </c>
      <c r="CG74" s="34">
        <f>+Bel!L74</f>
        <v>0</v>
      </c>
      <c r="CH74" s="35">
        <f>+Bel!M74</f>
        <v>0</v>
      </c>
      <c r="CI74" s="35">
        <f t="shared" si="235"/>
        <v>0</v>
      </c>
      <c r="CJ74" s="65">
        <f t="shared" si="209"/>
        <v>0</v>
      </c>
      <c r="CK74" s="34">
        <f>+Ita!L74</f>
        <v>0</v>
      </c>
      <c r="CL74" s="35">
        <f>+Ita!M74</f>
        <v>0</v>
      </c>
      <c r="CM74" s="35">
        <f t="shared" si="272"/>
        <v>0</v>
      </c>
      <c r="CN74" s="65">
        <f t="shared" si="13"/>
        <v>0</v>
      </c>
      <c r="CO74" s="32">
        <f>+Mex!L74</f>
        <v>0</v>
      </c>
      <c r="CP74" s="33">
        <f>+Mex!M74</f>
        <v>0</v>
      </c>
      <c r="CQ74" s="33">
        <f t="shared" si="14"/>
        <v>0</v>
      </c>
      <c r="CR74" s="44">
        <f t="shared" si="15"/>
        <v>0</v>
      </c>
      <c r="CS74" s="34">
        <f>+SIMS!Y74</f>
        <v>241.5</v>
      </c>
      <c r="CT74" s="35">
        <f>+SIMS!Z74</f>
        <v>220</v>
      </c>
      <c r="CU74" s="35">
        <f t="shared" si="16"/>
        <v>461.5</v>
      </c>
      <c r="CV74" s="65">
        <f t="shared" si="116"/>
        <v>12</v>
      </c>
      <c r="CW74" s="34">
        <f>+VIE!M74</f>
        <v>0</v>
      </c>
      <c r="CX74" s="35">
        <f>+VIE!N74</f>
        <v>0</v>
      </c>
      <c r="CY74" s="35">
        <f t="shared" si="17"/>
        <v>0</v>
      </c>
      <c r="CZ74" s="65">
        <f t="shared" si="117"/>
        <v>0</v>
      </c>
      <c r="DA74" s="34">
        <f>+Ita!BC74</f>
        <v>0</v>
      </c>
      <c r="DB74" s="35">
        <f t="shared" si="118"/>
        <v>0</v>
      </c>
      <c r="DC74" s="65">
        <f t="shared" si="18"/>
        <v>0</v>
      </c>
      <c r="DD74" s="34">
        <f>+Bel!P74</f>
        <v>0</v>
      </c>
      <c r="DE74" s="35">
        <f t="shared" si="119"/>
        <v>0</v>
      </c>
      <c r="DF74" s="65">
        <f t="shared" si="19"/>
        <v>0</v>
      </c>
      <c r="DG74" s="34">
        <f>+Ita!P74</f>
        <v>0</v>
      </c>
      <c r="DH74" s="35">
        <f t="shared" si="120"/>
        <v>0</v>
      </c>
      <c r="DI74" s="65">
        <f t="shared" si="20"/>
        <v>0</v>
      </c>
      <c r="DJ74" s="34">
        <f>+Pol!L74</f>
        <v>0</v>
      </c>
      <c r="DK74" s="35">
        <f t="shared" si="121"/>
        <v>0</v>
      </c>
      <c r="DL74" s="65">
        <f t="shared" si="21"/>
        <v>0</v>
      </c>
      <c r="DM74" s="519">
        <f>+Rus!C74</f>
        <v>218.4</v>
      </c>
      <c r="DN74" s="365">
        <f t="shared" si="215"/>
        <v>218.4</v>
      </c>
      <c r="DO74" s="366">
        <f t="shared" si="265"/>
        <v>14</v>
      </c>
      <c r="DP74" s="34">
        <f>+Bel!S74</f>
        <v>0</v>
      </c>
      <c r="DQ74" s="35">
        <f>+Bel!T74</f>
        <v>0</v>
      </c>
      <c r="DR74" s="35">
        <f>+Bel!U74</f>
        <v>0</v>
      </c>
      <c r="DS74" s="35">
        <f>+Bel!V74</f>
        <v>0</v>
      </c>
      <c r="DT74" s="35">
        <f t="shared" si="216"/>
        <v>0</v>
      </c>
      <c r="DU74" s="65">
        <f t="shared" si="25"/>
        <v>0</v>
      </c>
      <c r="DV74" s="34">
        <f>+Ita!S74</f>
        <v>0</v>
      </c>
      <c r="DW74" s="35">
        <f>+Ita!T74</f>
        <v>0</v>
      </c>
      <c r="DX74" s="35">
        <f>+Ita!U74</f>
        <v>0</v>
      </c>
      <c r="DY74" s="35">
        <f>+Ita!V74</f>
        <v>0</v>
      </c>
      <c r="DZ74" s="35">
        <f t="shared" si="217"/>
        <v>0</v>
      </c>
      <c r="EA74" s="65">
        <f t="shared" si="27"/>
        <v>0</v>
      </c>
      <c r="EB74" s="34">
        <f>+Pol!O74</f>
        <v>0</v>
      </c>
      <c r="EC74" s="35">
        <f>+Pol!P74</f>
        <v>0</v>
      </c>
      <c r="ED74" s="35">
        <f>+Pol!Q74</f>
        <v>0</v>
      </c>
      <c r="EE74" s="35">
        <f>+Pol!R74</f>
        <v>0</v>
      </c>
      <c r="EF74" s="35">
        <f t="shared" si="218"/>
        <v>0</v>
      </c>
      <c r="EG74" s="65">
        <f t="shared" si="29"/>
        <v>0</v>
      </c>
      <c r="EH74" s="34">
        <f>+Rus!J74</f>
        <v>0</v>
      </c>
      <c r="EI74" s="35">
        <f>+Rus!K74</f>
        <v>0</v>
      </c>
      <c r="EJ74" s="35">
        <f>+Rus!L74</f>
        <v>0</v>
      </c>
      <c r="EK74" s="35">
        <f>+Rus!M74</f>
        <v>0</v>
      </c>
      <c r="EL74" s="35">
        <f t="shared" si="219"/>
        <v>0</v>
      </c>
      <c r="EM74" s="65">
        <f t="shared" si="30"/>
        <v>0</v>
      </c>
      <c r="EN74" s="32">
        <f>+Mex!AE74</f>
        <v>0</v>
      </c>
      <c r="EO74" s="33">
        <f>+Mex!AF74</f>
        <v>0</v>
      </c>
      <c r="EP74" s="31">
        <f>+Mex!AG74</f>
        <v>0</v>
      </c>
      <c r="EQ74" s="31">
        <f>+Mex!AH74</f>
        <v>0</v>
      </c>
      <c r="ER74" s="35">
        <f t="shared" si="123"/>
        <v>0</v>
      </c>
      <c r="ES74" s="65">
        <f t="shared" si="31"/>
        <v>0</v>
      </c>
      <c r="ET74" s="34">
        <f>+VIE!G74</f>
        <v>0</v>
      </c>
      <c r="EU74" s="35">
        <f>+VIE!H74</f>
        <v>0</v>
      </c>
      <c r="EV74" s="35">
        <f>+VIE!I74</f>
        <v>0</v>
      </c>
      <c r="EW74" s="35">
        <f>+VIE!J74</f>
        <v>0</v>
      </c>
      <c r="EX74" s="35">
        <f t="shared" si="220"/>
        <v>0</v>
      </c>
      <c r="EY74" s="65">
        <f t="shared" si="124"/>
        <v>0</v>
      </c>
      <c r="EZ74" s="34">
        <f>+Bel!Y74</f>
        <v>0</v>
      </c>
      <c r="FA74" s="35">
        <f>+Bel!Z74</f>
        <v>0</v>
      </c>
      <c r="FB74" s="35">
        <f t="shared" si="33"/>
        <v>0</v>
      </c>
      <c r="FC74" s="65">
        <f t="shared" si="34"/>
        <v>0</v>
      </c>
      <c r="FD74" s="34">
        <f>+Ita!Y74</f>
        <v>0</v>
      </c>
      <c r="FE74" s="35">
        <f>+Ita!Z74</f>
        <v>0</v>
      </c>
      <c r="FF74" s="35">
        <f t="shared" si="35"/>
        <v>0</v>
      </c>
      <c r="FG74" s="65">
        <f t="shared" si="36"/>
        <v>0</v>
      </c>
      <c r="FH74" s="52">
        <f>+Pol!U74</f>
        <v>0</v>
      </c>
      <c r="FI74" s="53">
        <f>+Pol!V74</f>
        <v>0</v>
      </c>
      <c r="FJ74" s="35">
        <f t="shared" si="37"/>
        <v>0</v>
      </c>
      <c r="FK74" s="65">
        <f t="shared" si="38"/>
        <v>0</v>
      </c>
      <c r="FL74" s="388">
        <f>+Rus!F74</f>
        <v>171.6</v>
      </c>
      <c r="FM74" s="389">
        <f>+Rus!G74</f>
        <v>156</v>
      </c>
      <c r="FN74" s="35">
        <f t="shared" si="39"/>
        <v>327.60000000000002</v>
      </c>
      <c r="FO74" s="65">
        <f t="shared" si="40"/>
        <v>21.000000000000004</v>
      </c>
      <c r="FP74" s="34">
        <f>+SIMS!O74</f>
        <v>108</v>
      </c>
      <c r="FQ74" s="35">
        <f>+SIMS!P74</f>
        <v>129</v>
      </c>
      <c r="FR74" s="35">
        <f t="shared" si="210"/>
        <v>237</v>
      </c>
      <c r="FS74" s="269">
        <f t="shared" si="125"/>
        <v>5</v>
      </c>
      <c r="FT74" s="34">
        <f>+Bel!AC74</f>
        <v>0</v>
      </c>
      <c r="FU74" s="35">
        <f>+Bel!AD74</f>
        <v>0</v>
      </c>
      <c r="FV74" s="35">
        <f>+Bel!AE74</f>
        <v>0</v>
      </c>
      <c r="FW74" s="35">
        <f>+Bel!AF74</f>
        <v>0</v>
      </c>
      <c r="FX74" s="35">
        <f t="shared" si="221"/>
        <v>0</v>
      </c>
      <c r="FY74" s="65">
        <f t="shared" si="239"/>
        <v>0</v>
      </c>
      <c r="FZ74" s="34">
        <f>+Ita!AC74</f>
        <v>0</v>
      </c>
      <c r="GA74" s="35">
        <f>+Ita!AD74</f>
        <v>0</v>
      </c>
      <c r="GB74" s="35">
        <f>+Ita!AE74</f>
        <v>0</v>
      </c>
      <c r="GC74" s="35">
        <f>+Ita!AF74</f>
        <v>0</v>
      </c>
      <c r="GD74" s="35">
        <f t="shared" si="222"/>
        <v>0</v>
      </c>
      <c r="GE74" s="65">
        <f t="shared" si="240"/>
        <v>0</v>
      </c>
      <c r="GF74" s="34">
        <f>+Pol!Y74</f>
        <v>0</v>
      </c>
      <c r="GG74" s="35">
        <f>+Pol!Z74</f>
        <v>0</v>
      </c>
      <c r="GH74" s="35">
        <f>+Pol!AA74</f>
        <v>0</v>
      </c>
      <c r="GI74" s="35">
        <f>+Pol!AB74</f>
        <v>0</v>
      </c>
      <c r="GJ74" s="35">
        <f t="shared" si="223"/>
        <v>0</v>
      </c>
      <c r="GK74" s="65">
        <f t="shared" si="241"/>
        <v>0</v>
      </c>
      <c r="GL74" s="34">
        <f>+SIMS!S74</f>
        <v>0</v>
      </c>
      <c r="GM74" s="35">
        <f>+SIMS!T74</f>
        <v>0</v>
      </c>
      <c r="GN74" s="35">
        <f>+SIMS!U74</f>
        <v>0</v>
      </c>
      <c r="GO74" s="35">
        <f>+SIMS!V74</f>
        <v>0</v>
      </c>
      <c r="GP74" s="35">
        <f t="shared" si="224"/>
        <v>0</v>
      </c>
      <c r="GQ74" s="65">
        <f t="shared" si="126"/>
        <v>0</v>
      </c>
      <c r="GR74" s="279">
        <f>+KSC!C74</f>
        <v>0</v>
      </c>
      <c r="GS74" s="277">
        <f>+KSC!D74</f>
        <v>0</v>
      </c>
      <c r="GT74" s="277">
        <f t="shared" si="49"/>
        <v>0</v>
      </c>
      <c r="GU74" s="272">
        <f t="shared" si="127"/>
        <v>0</v>
      </c>
      <c r="GV74" s="34">
        <f>+Bel!AI74</f>
        <v>0</v>
      </c>
      <c r="GW74" s="35">
        <f t="shared" si="248"/>
        <v>0</v>
      </c>
      <c r="GX74" s="65">
        <f t="shared" si="200"/>
        <v>0</v>
      </c>
      <c r="GY74" s="34">
        <f>+Ita!AI74</f>
        <v>0</v>
      </c>
      <c r="GZ74" s="35">
        <f t="shared" si="250"/>
        <v>0</v>
      </c>
      <c r="HA74" s="65">
        <f t="shared" si="51"/>
        <v>0</v>
      </c>
      <c r="HB74" s="34">
        <f>+Ita!BF74</f>
        <v>0</v>
      </c>
      <c r="HC74" s="35">
        <f t="shared" si="251"/>
        <v>0</v>
      </c>
      <c r="HD74" s="65">
        <f t="shared" si="52"/>
        <v>0</v>
      </c>
      <c r="HE74" s="34">
        <f>+Pol!AE74</f>
        <v>0</v>
      </c>
      <c r="HF74" s="35">
        <f t="shared" si="232"/>
        <v>0</v>
      </c>
      <c r="HG74" s="65">
        <f t="shared" si="53"/>
        <v>0</v>
      </c>
      <c r="HH74" s="32">
        <f>+Mex!P74</f>
        <v>0</v>
      </c>
      <c r="HI74" s="33">
        <f t="shared" si="233"/>
        <v>0</v>
      </c>
      <c r="HJ74" s="44">
        <f t="shared" si="54"/>
        <v>0</v>
      </c>
      <c r="HK74" s="411">
        <f>+SIMS!K74</f>
        <v>0</v>
      </c>
      <c r="HL74" s="412">
        <f>+SIMS!L74</f>
        <v>0</v>
      </c>
      <c r="HM74" s="409">
        <f t="shared" si="166"/>
        <v>0</v>
      </c>
      <c r="HN74" s="410">
        <f t="shared" si="133"/>
        <v>0</v>
      </c>
      <c r="HO74" s="475">
        <f>+Bel!AL74</f>
        <v>0</v>
      </c>
      <c r="HP74" s="476">
        <f>+Bel!AM74</f>
        <v>0</v>
      </c>
      <c r="HQ74" s="476">
        <f t="shared" si="134"/>
        <v>0</v>
      </c>
      <c r="HR74" s="477">
        <f t="shared" si="55"/>
        <v>0</v>
      </c>
      <c r="HS74" s="475">
        <f>+Ita!AL74</f>
        <v>0</v>
      </c>
      <c r="HT74" s="476">
        <f>+Ita!AM74</f>
        <v>0</v>
      </c>
      <c r="HU74" s="476">
        <f t="shared" si="56"/>
        <v>0</v>
      </c>
      <c r="HV74" s="477">
        <f t="shared" si="57"/>
        <v>0</v>
      </c>
      <c r="HW74" s="54">
        <f>+Mex!S74</f>
        <v>0</v>
      </c>
      <c r="HX74" s="33">
        <f>+Mex!T74</f>
        <v>0</v>
      </c>
      <c r="HY74" s="35">
        <f t="shared" si="266"/>
        <v>0</v>
      </c>
      <c r="HZ74" s="65">
        <f t="shared" si="267"/>
        <v>0</v>
      </c>
      <c r="IA74" s="472">
        <f>+'Arg&amp;Braz'!C74</f>
        <v>0</v>
      </c>
      <c r="IB74" s="473">
        <f>+'Arg&amp;Braz'!D74</f>
        <v>0</v>
      </c>
      <c r="IC74" s="473">
        <f t="shared" si="60"/>
        <v>0</v>
      </c>
      <c r="ID74" s="474">
        <f t="shared" si="61"/>
        <v>0</v>
      </c>
      <c r="IE74" s="472">
        <f>+'Arg&amp;Braz'!Y74</f>
        <v>0</v>
      </c>
      <c r="IF74" s="473">
        <f>+'Arg&amp;Braz'!Z74</f>
        <v>0</v>
      </c>
      <c r="IG74" s="473">
        <f t="shared" si="62"/>
        <v>0</v>
      </c>
      <c r="IH74" s="474">
        <f t="shared" si="63"/>
        <v>0</v>
      </c>
      <c r="II74" s="475">
        <f>+Bel!AP74</f>
        <v>0</v>
      </c>
      <c r="IJ74" s="476">
        <f>+Bel!AQ74</f>
        <v>0</v>
      </c>
      <c r="IK74" s="476">
        <f t="shared" si="64"/>
        <v>0</v>
      </c>
      <c r="IL74" s="477">
        <f t="shared" si="65"/>
        <v>0</v>
      </c>
      <c r="IM74" s="475">
        <f>+Ita!AP74</f>
        <v>0</v>
      </c>
      <c r="IN74" s="476">
        <f>+Ita!AQ74</f>
        <v>0</v>
      </c>
      <c r="IO74" s="476">
        <f t="shared" si="66"/>
        <v>0</v>
      </c>
      <c r="IP74" s="477">
        <f t="shared" si="67"/>
        <v>0</v>
      </c>
      <c r="IQ74" s="54">
        <f>+Mex!W74</f>
        <v>0</v>
      </c>
      <c r="IR74" s="33">
        <f>+Mex!X74</f>
        <v>0</v>
      </c>
      <c r="IS74" s="33">
        <f t="shared" si="268"/>
        <v>0</v>
      </c>
      <c r="IT74" s="44">
        <f t="shared" si="269"/>
        <v>0</v>
      </c>
      <c r="IU74" s="472">
        <f>+'Arg&amp;Braz'!G74</f>
        <v>0</v>
      </c>
      <c r="IV74" s="473">
        <f>+'Arg&amp;Braz'!H74</f>
        <v>0</v>
      </c>
      <c r="IW74" s="473">
        <f t="shared" si="70"/>
        <v>0</v>
      </c>
      <c r="IX74" s="474">
        <f t="shared" si="71"/>
        <v>0</v>
      </c>
      <c r="IY74" s="472">
        <f>+'Arg&amp;Braz'!AC74</f>
        <v>0</v>
      </c>
      <c r="IZ74" s="473">
        <f>+'Arg&amp;Braz'!AD74</f>
        <v>0</v>
      </c>
      <c r="JA74" s="473">
        <f t="shared" si="72"/>
        <v>0</v>
      </c>
      <c r="JB74" s="474">
        <f t="shared" si="163"/>
        <v>0</v>
      </c>
      <c r="JC74" s="475">
        <f>+Bel!AT74</f>
        <v>0</v>
      </c>
      <c r="JD74" s="476">
        <f>+Bel!AU74</f>
        <v>0</v>
      </c>
      <c r="JE74" s="476">
        <f t="shared" si="73"/>
        <v>0</v>
      </c>
      <c r="JF74" s="477">
        <f t="shared" si="74"/>
        <v>0</v>
      </c>
      <c r="JG74" s="475">
        <f>+Ita!AT74</f>
        <v>0</v>
      </c>
      <c r="JH74" s="476">
        <f>+Ita!AU74</f>
        <v>0</v>
      </c>
      <c r="JI74" s="476">
        <f t="shared" si="75"/>
        <v>0</v>
      </c>
      <c r="JJ74" s="477">
        <f t="shared" si="76"/>
        <v>0</v>
      </c>
      <c r="JK74" s="32">
        <f>+Mex!AA74</f>
        <v>0</v>
      </c>
      <c r="JL74" s="33">
        <f>+Mex!AB74</f>
        <v>0</v>
      </c>
      <c r="JM74" s="35">
        <f t="shared" si="270"/>
        <v>0</v>
      </c>
      <c r="JN74" s="65">
        <f t="shared" si="271"/>
        <v>0</v>
      </c>
      <c r="JO74" s="472">
        <f>+'Arg&amp;Braz'!K74</f>
        <v>0</v>
      </c>
      <c r="JP74" s="473">
        <f>+'Arg&amp;Braz'!L74</f>
        <v>0</v>
      </c>
      <c r="JQ74" s="473">
        <f t="shared" si="79"/>
        <v>0</v>
      </c>
      <c r="JR74" s="474">
        <f t="shared" si="80"/>
        <v>0</v>
      </c>
      <c r="JS74" s="472">
        <f>+'Arg&amp;Braz'!AG74</f>
        <v>0</v>
      </c>
      <c r="JT74" s="473">
        <f>+'Arg&amp;Braz'!AH74</f>
        <v>0</v>
      </c>
      <c r="JU74" s="473">
        <f t="shared" si="81"/>
        <v>0</v>
      </c>
      <c r="JV74" s="474">
        <f t="shared" si="164"/>
        <v>0</v>
      </c>
      <c r="JW74" s="273">
        <f>+KSC!K74</f>
        <v>468</v>
      </c>
      <c r="JX74" s="274">
        <f>+KSC!L74</f>
        <v>450</v>
      </c>
      <c r="JY74" s="277">
        <f t="shared" si="82"/>
        <v>918</v>
      </c>
      <c r="JZ74" s="272">
        <f t="shared" si="135"/>
        <v>33</v>
      </c>
      <c r="KA74" s="386">
        <f>+Rus!P74</f>
        <v>62.4</v>
      </c>
      <c r="KB74" s="539">
        <f>+Rus!Q74</f>
        <v>62.4</v>
      </c>
      <c r="KC74" s="387">
        <f>+Rus!R74</f>
        <v>62.4</v>
      </c>
      <c r="KD74" s="35">
        <f t="shared" si="256"/>
        <v>187.2</v>
      </c>
      <c r="KE74" s="65">
        <f t="shared" si="84"/>
        <v>12</v>
      </c>
      <c r="KF74" s="34">
        <f>+Bel!AX74</f>
        <v>0</v>
      </c>
      <c r="KG74" s="35">
        <f t="shared" si="260"/>
        <v>0</v>
      </c>
      <c r="KH74" s="65">
        <f t="shared" si="201"/>
        <v>0</v>
      </c>
      <c r="KI74" s="34">
        <f>+Ita!BI74</f>
        <v>0</v>
      </c>
      <c r="KJ74" s="35">
        <f t="shared" si="261"/>
        <v>0</v>
      </c>
      <c r="KK74" s="65">
        <f t="shared" si="202"/>
        <v>0</v>
      </c>
      <c r="KL74" s="34">
        <f>+Pol!AH74</f>
        <v>0</v>
      </c>
      <c r="KM74" s="35">
        <f t="shared" si="262"/>
        <v>0</v>
      </c>
      <c r="KN74" s="65">
        <f t="shared" si="203"/>
        <v>0</v>
      </c>
      <c r="KO74" s="34">
        <f>+Mex!AK74</f>
        <v>0</v>
      </c>
      <c r="KP74" s="35">
        <f t="shared" si="263"/>
        <v>0</v>
      </c>
      <c r="KQ74" s="65">
        <f t="shared" si="204"/>
        <v>0</v>
      </c>
      <c r="KR74" s="34">
        <f>+'Arg&amp;Braz'!AK74</f>
        <v>0</v>
      </c>
      <c r="KS74" s="35">
        <f t="shared" si="257"/>
        <v>0</v>
      </c>
      <c r="KT74" s="65">
        <f t="shared" si="258"/>
        <v>0</v>
      </c>
      <c r="KU74" s="34">
        <f>+Ita!BL74</f>
        <v>0</v>
      </c>
      <c r="KV74" s="315">
        <f>+Ita!BM74</f>
        <v>0</v>
      </c>
      <c r="KW74" s="35">
        <f>+Ita!BN74</f>
        <v>0</v>
      </c>
      <c r="KX74" s="35">
        <f t="shared" si="191"/>
        <v>0</v>
      </c>
      <c r="KY74" s="65">
        <f t="shared" si="142"/>
        <v>0</v>
      </c>
      <c r="KZ74" s="34">
        <f>+Mex!AN74</f>
        <v>0</v>
      </c>
      <c r="LA74" s="315">
        <f>+Mex!AO74</f>
        <v>0</v>
      </c>
      <c r="LB74" s="35">
        <f>+Mex!AP74</f>
        <v>0</v>
      </c>
      <c r="LC74" s="35">
        <f t="shared" si="192"/>
        <v>0</v>
      </c>
      <c r="LD74" s="65">
        <f t="shared" si="144"/>
        <v>0</v>
      </c>
      <c r="LE74" s="34">
        <f>+'Arg&amp;Braz'!O74</f>
        <v>0</v>
      </c>
      <c r="LF74" s="315">
        <f>+'Arg&amp;Braz'!P74</f>
        <v>0</v>
      </c>
      <c r="LG74" s="35">
        <f>+'Arg&amp;Braz'!Q74</f>
        <v>0</v>
      </c>
      <c r="LH74" s="35">
        <f t="shared" si="193"/>
        <v>0</v>
      </c>
      <c r="LI74" s="65">
        <f t="shared" si="146"/>
        <v>0</v>
      </c>
      <c r="LJ74" s="34">
        <f>+'Arg&amp;Braz'!AN74</f>
        <v>0</v>
      </c>
      <c r="LK74" s="315">
        <f>+'Arg&amp;Braz'!AO74</f>
        <v>0</v>
      </c>
      <c r="LL74" s="35">
        <f>+'Arg&amp;Braz'!AP74</f>
        <v>0</v>
      </c>
      <c r="LM74" s="35">
        <f t="shared" si="147"/>
        <v>0</v>
      </c>
      <c r="LN74" s="65">
        <f t="shared" si="148"/>
        <v>0</v>
      </c>
      <c r="LO74" s="34">
        <f>+Bel!BA74</f>
        <v>0</v>
      </c>
      <c r="LP74" s="315">
        <f>+Bel!BB74</f>
        <v>0</v>
      </c>
      <c r="LQ74" s="35">
        <f>+Bel!BC74</f>
        <v>0</v>
      </c>
      <c r="LR74" s="35">
        <f t="shared" si="149"/>
        <v>0</v>
      </c>
      <c r="LS74" s="65">
        <f t="shared" si="190"/>
        <v>0</v>
      </c>
      <c r="LT74" s="34">
        <f>+Ita!BQ74</f>
        <v>46.8</v>
      </c>
      <c r="LU74" s="315">
        <f>+Ita!BR74</f>
        <v>46.8</v>
      </c>
      <c r="LV74" s="35">
        <f>+Ita!BS74</f>
        <v>46.8</v>
      </c>
      <c r="LW74" s="35">
        <f t="shared" si="194"/>
        <v>140.39999999999998</v>
      </c>
      <c r="LX74" s="65">
        <f t="shared" si="152"/>
        <v>8.9999999999999982</v>
      </c>
      <c r="LY74" s="34">
        <f>+Ita!BV74</f>
        <v>0</v>
      </c>
      <c r="LZ74" s="315">
        <f>+Ita!BW74</f>
        <v>0</v>
      </c>
      <c r="MA74" s="35">
        <f>+Ita!BX74</f>
        <v>0</v>
      </c>
      <c r="MB74" s="35">
        <f t="shared" si="195"/>
        <v>0</v>
      </c>
      <c r="MC74" s="65">
        <f t="shared" si="154"/>
        <v>0</v>
      </c>
      <c r="MD74" s="34">
        <f>+Pol!AK74</f>
        <v>0</v>
      </c>
      <c r="ME74" s="315">
        <f>+Pol!AL74</f>
        <v>0</v>
      </c>
      <c r="MF74" s="35">
        <f>+Pol!AM74</f>
        <v>0</v>
      </c>
      <c r="MG74" s="35">
        <f t="shared" si="196"/>
        <v>0</v>
      </c>
      <c r="MH74" s="65">
        <f t="shared" si="156"/>
        <v>0</v>
      </c>
      <c r="MI74" s="559">
        <f>+Rus!U74</f>
        <v>0</v>
      </c>
      <c r="MJ74" s="560">
        <f>+Rus!V74</f>
        <v>0</v>
      </c>
      <c r="MK74" s="561">
        <f>+Rus!W74</f>
        <v>0</v>
      </c>
      <c r="ML74" s="35">
        <f t="shared" si="259"/>
        <v>0</v>
      </c>
      <c r="MM74" s="65">
        <f t="shared" si="249"/>
        <v>0</v>
      </c>
      <c r="MN74" s="34">
        <f>+Mex!AS74</f>
        <v>0</v>
      </c>
      <c r="MO74" s="315">
        <f>+Mex!AT74</f>
        <v>0</v>
      </c>
      <c r="MP74" s="35">
        <f>+Mex!AU74</f>
        <v>0</v>
      </c>
      <c r="MQ74" s="35">
        <f t="shared" si="197"/>
        <v>0</v>
      </c>
      <c r="MR74" s="65">
        <f t="shared" si="158"/>
        <v>0</v>
      </c>
      <c r="MS74" s="34">
        <f>+'Arg&amp;Braz'!T74</f>
        <v>0</v>
      </c>
      <c r="MT74" s="315">
        <f>+'Arg&amp;Braz'!U74</f>
        <v>0</v>
      </c>
      <c r="MU74" s="35">
        <f>+'Arg&amp;Braz'!V74</f>
        <v>0</v>
      </c>
      <c r="MV74" s="35">
        <f t="shared" si="159"/>
        <v>0</v>
      </c>
      <c r="MW74" s="65">
        <f t="shared" si="160"/>
        <v>0</v>
      </c>
      <c r="MX74" s="34">
        <f>Bel!BF74</f>
        <v>0</v>
      </c>
      <c r="MY74" s="35">
        <f t="shared" si="161"/>
        <v>0</v>
      </c>
      <c r="MZ74" s="65">
        <f t="shared" si="92"/>
        <v>0</v>
      </c>
      <c r="NA74" s="34">
        <f>Ita!CA74</f>
        <v>0</v>
      </c>
      <c r="NB74" s="35">
        <f t="shared" si="264"/>
        <v>0</v>
      </c>
      <c r="NC74" s="65">
        <f t="shared" si="206"/>
        <v>0</v>
      </c>
    </row>
    <row r="75" spans="1:367" s="28" customFormat="1" ht="21" customHeight="1">
      <c r="A75" s="27" t="s">
        <v>178</v>
      </c>
      <c r="B75" s="67"/>
      <c r="C75" s="68">
        <f t="shared" si="94"/>
        <v>0</v>
      </c>
      <c r="D75" s="68"/>
      <c r="E75" s="68"/>
      <c r="F75" s="68"/>
      <c r="G75" s="69">
        <f t="shared" si="225"/>
        <v>0</v>
      </c>
      <c r="H75" s="70">
        <f>+Bel!A75</f>
        <v>0</v>
      </c>
      <c r="I75" s="71">
        <f>+Ita!A75</f>
        <v>42</v>
      </c>
      <c r="J75" s="71">
        <f>+Pol!A75</f>
        <v>30</v>
      </c>
      <c r="K75" s="71">
        <f>+Rus!A75</f>
        <v>0</v>
      </c>
      <c r="L75" s="71">
        <f>+'Arg&amp;Braz'!A75</f>
        <v>0</v>
      </c>
      <c r="M75" s="71">
        <f>+Mex!A75</f>
        <v>0</v>
      </c>
      <c r="N75" s="71">
        <f>+VIE!A75</f>
        <v>19</v>
      </c>
      <c r="O75" s="71">
        <f>+SIMS!A75</f>
        <v>21</v>
      </c>
      <c r="P75" s="71"/>
      <c r="Q75" s="72">
        <f>+KSC!A75</f>
        <v>33</v>
      </c>
      <c r="R75" s="146">
        <f>+SUM(DB75,DE75,DH75,DK75,DN75,DT75,DZ75,EF75,FB75,FF75,FJ75,FN75,FX75,GD75,GJ75,EL75,HU75,HY75,IC75,IO75,IS75,IW75,JI75,JM75,JQ75,ER75,HQ75,IK75,JE75)</f>
        <v>0</v>
      </c>
      <c r="S75" s="147">
        <f t="shared" ref="S75:S81" si="273">+SUM(Y75,AC75,AG75,BB75,BG75,BQ75,BV75,AK75,BL75,CI75,CM75,CQ75,GW75,GZ75,HC75,HF75,HI75)</f>
        <v>592.79999999999995</v>
      </c>
      <c r="T75" s="148">
        <f t="shared" ref="T75:T81" si="274">+SUM(IG75,JA75,JU75)</f>
        <v>0</v>
      </c>
      <c r="U75" s="148"/>
      <c r="V75" s="27" t="s">
        <v>178</v>
      </c>
      <c r="W75" s="34">
        <f>+Bel!C75</f>
        <v>0</v>
      </c>
      <c r="X75" s="35">
        <f>+Bel!D75</f>
        <v>0</v>
      </c>
      <c r="Y75" s="35">
        <f t="shared" si="226"/>
        <v>0</v>
      </c>
      <c r="Z75" s="65">
        <f t="shared" si="99"/>
        <v>0</v>
      </c>
      <c r="AA75" s="34">
        <f>+Ita!C75</f>
        <v>0</v>
      </c>
      <c r="AB75" s="35">
        <f>+Ita!D75</f>
        <v>0</v>
      </c>
      <c r="AC75" s="35">
        <f t="shared" si="100"/>
        <v>0</v>
      </c>
      <c r="AD75" s="65">
        <f t="shared" si="101"/>
        <v>0</v>
      </c>
      <c r="AE75" s="34">
        <f>+Pol!C75</f>
        <v>0</v>
      </c>
      <c r="AF75" s="35">
        <f>+Pol!D75</f>
        <v>0</v>
      </c>
      <c r="AG75" s="35">
        <f t="shared" si="102"/>
        <v>0</v>
      </c>
      <c r="AH75" s="65">
        <f t="shared" si="103"/>
        <v>0</v>
      </c>
      <c r="AI75" s="32">
        <f>+Mex!C75</f>
        <v>0</v>
      </c>
      <c r="AJ75" s="33">
        <f>+Mex!D75</f>
        <v>0</v>
      </c>
      <c r="AK75" s="33">
        <f t="shared" si="1"/>
        <v>0</v>
      </c>
      <c r="AL75" s="44">
        <f t="shared" si="2"/>
        <v>0</v>
      </c>
      <c r="AM75" s="279">
        <f>+SIMS!C75</f>
        <v>0</v>
      </c>
      <c r="AN75" s="277">
        <f>+SIMS!D75</f>
        <v>0</v>
      </c>
      <c r="AO75" s="277">
        <f t="shared" si="3"/>
        <v>0</v>
      </c>
      <c r="AP75" s="272">
        <f t="shared" si="104"/>
        <v>0</v>
      </c>
      <c r="AQ75" s="279">
        <f>+KSC!G75</f>
        <v>0</v>
      </c>
      <c r="AR75" s="277">
        <f>+KSC!H75</f>
        <v>0</v>
      </c>
      <c r="AS75" s="277">
        <f t="shared" si="4"/>
        <v>0</v>
      </c>
      <c r="AT75" s="272">
        <f t="shared" si="105"/>
        <v>0</v>
      </c>
      <c r="AU75" s="279">
        <f>+SIMS!G75</f>
        <v>0</v>
      </c>
      <c r="AV75" s="277">
        <f>+SIMS!H75</f>
        <v>0</v>
      </c>
      <c r="AW75" s="277">
        <f t="shared" si="165"/>
        <v>0</v>
      </c>
      <c r="AX75" s="272">
        <f t="shared" si="106"/>
        <v>0</v>
      </c>
      <c r="AY75" s="34">
        <f>+Bel!G75</f>
        <v>0</v>
      </c>
      <c r="AZ75" s="315">
        <f>+Bel!H75</f>
        <v>0</v>
      </c>
      <c r="BA75" s="35">
        <f>+Bel!I75</f>
        <v>0</v>
      </c>
      <c r="BB75" s="35">
        <f t="shared" si="252"/>
        <v>0</v>
      </c>
      <c r="BC75" s="65">
        <f t="shared" si="108"/>
        <v>0</v>
      </c>
      <c r="BD75" s="34">
        <f>+Ita!G75</f>
        <v>202.8</v>
      </c>
      <c r="BE75" s="315">
        <f>+Ita!H75</f>
        <v>187.2</v>
      </c>
      <c r="BF75" s="35">
        <f>+Ita!I75</f>
        <v>202.8</v>
      </c>
      <c r="BG75" s="35">
        <f t="shared" si="253"/>
        <v>592.79999999999995</v>
      </c>
      <c r="BH75" s="65">
        <f t="shared" si="109"/>
        <v>38</v>
      </c>
      <c r="BI75" s="34">
        <f>+Ita!AX75</f>
        <v>0</v>
      </c>
      <c r="BJ75" s="315">
        <f>+Ita!AY75</f>
        <v>0</v>
      </c>
      <c r="BK75" s="35">
        <f>+Ita!AZ75</f>
        <v>0</v>
      </c>
      <c r="BL75" s="35">
        <f t="shared" si="6"/>
        <v>0</v>
      </c>
      <c r="BM75" s="65">
        <f t="shared" si="110"/>
        <v>0</v>
      </c>
      <c r="BN75" s="34">
        <f>+Pol!G75</f>
        <v>0</v>
      </c>
      <c r="BO75" s="315">
        <f>+Pol!H75</f>
        <v>0</v>
      </c>
      <c r="BP75" s="35">
        <f>+Pol!I75</f>
        <v>0</v>
      </c>
      <c r="BQ75" s="35">
        <f t="shared" si="254"/>
        <v>0</v>
      </c>
      <c r="BR75" s="65">
        <f t="shared" si="111"/>
        <v>0</v>
      </c>
      <c r="BS75" s="32">
        <f>+Mex!G75</f>
        <v>0</v>
      </c>
      <c r="BT75" s="317">
        <f>+Mex!H75</f>
        <v>0</v>
      </c>
      <c r="BU75" s="33">
        <f>+Mex!I75</f>
        <v>0</v>
      </c>
      <c r="BV75" s="33">
        <f t="shared" si="255"/>
        <v>0</v>
      </c>
      <c r="BW75" s="44">
        <f t="shared" si="113"/>
        <v>0</v>
      </c>
      <c r="BX75" s="34">
        <f>+VIE!C75</f>
        <v>0</v>
      </c>
      <c r="BY75" s="315">
        <f>+VIE!D75</f>
        <v>0</v>
      </c>
      <c r="BZ75" s="35">
        <f t="shared" si="214"/>
        <v>0</v>
      </c>
      <c r="CA75" s="65">
        <f t="shared" si="114"/>
        <v>0</v>
      </c>
      <c r="CB75" s="32">
        <f>+SIMS!AC75</f>
        <v>0</v>
      </c>
      <c r="CC75" s="317">
        <f>+SIMS!AD75</f>
        <v>0</v>
      </c>
      <c r="CD75" s="33">
        <f>+SIMS!AE75</f>
        <v>0</v>
      </c>
      <c r="CE75" s="33">
        <f t="shared" si="9"/>
        <v>0</v>
      </c>
      <c r="CF75" s="44">
        <f t="shared" si="115"/>
        <v>0</v>
      </c>
      <c r="CG75" s="34">
        <f>+Bel!L75</f>
        <v>0</v>
      </c>
      <c r="CH75" s="35">
        <f>+Bel!M75</f>
        <v>0</v>
      </c>
      <c r="CI75" s="35">
        <f t="shared" si="235"/>
        <v>0</v>
      </c>
      <c r="CJ75" s="65">
        <f t="shared" si="209"/>
        <v>0</v>
      </c>
      <c r="CK75" s="34">
        <f>+Ita!L75</f>
        <v>0</v>
      </c>
      <c r="CL75" s="35">
        <f>+Ita!M75</f>
        <v>0</v>
      </c>
      <c r="CM75" s="35">
        <f t="shared" si="272"/>
        <v>0</v>
      </c>
      <c r="CN75" s="65">
        <f t="shared" si="13"/>
        <v>0</v>
      </c>
      <c r="CO75" s="32">
        <f>+Mex!L75</f>
        <v>0</v>
      </c>
      <c r="CP75" s="33">
        <f>+Mex!M75</f>
        <v>0</v>
      </c>
      <c r="CQ75" s="33">
        <f t="shared" si="14"/>
        <v>0</v>
      </c>
      <c r="CR75" s="44">
        <f t="shared" si="15"/>
        <v>0</v>
      </c>
      <c r="CS75" s="34">
        <f>+SIMS!Y75</f>
        <v>241.5</v>
      </c>
      <c r="CT75" s="35">
        <f>+SIMS!Z75</f>
        <v>264</v>
      </c>
      <c r="CU75" s="35">
        <f t="shared" si="16"/>
        <v>505.5</v>
      </c>
      <c r="CV75" s="65">
        <f t="shared" si="116"/>
        <v>13</v>
      </c>
      <c r="CW75" s="34">
        <f>+VIE!M75</f>
        <v>0</v>
      </c>
      <c r="CX75" s="35">
        <f>+VIE!N75</f>
        <v>0</v>
      </c>
      <c r="CY75" s="35">
        <f t="shared" si="17"/>
        <v>0</v>
      </c>
      <c r="CZ75" s="65">
        <f t="shared" si="117"/>
        <v>0</v>
      </c>
      <c r="DA75" s="34">
        <f>+Ita!BC75</f>
        <v>0</v>
      </c>
      <c r="DB75" s="35">
        <f t="shared" si="118"/>
        <v>0</v>
      </c>
      <c r="DC75" s="65">
        <f t="shared" si="18"/>
        <v>0</v>
      </c>
      <c r="DD75" s="34">
        <f>+Bel!P75</f>
        <v>0</v>
      </c>
      <c r="DE75" s="35">
        <f t="shared" si="119"/>
        <v>0</v>
      </c>
      <c r="DF75" s="65">
        <f t="shared" si="19"/>
        <v>0</v>
      </c>
      <c r="DG75" s="34">
        <f>+Ita!P75</f>
        <v>0</v>
      </c>
      <c r="DH75" s="35">
        <f t="shared" si="120"/>
        <v>0</v>
      </c>
      <c r="DI75" s="65">
        <f t="shared" si="20"/>
        <v>0</v>
      </c>
      <c r="DJ75" s="34">
        <f>+Pol!L75</f>
        <v>0</v>
      </c>
      <c r="DK75" s="35">
        <f t="shared" si="121"/>
        <v>0</v>
      </c>
      <c r="DL75" s="65">
        <f t="shared" si="21"/>
        <v>0</v>
      </c>
      <c r="DM75" s="379">
        <f>+Rus!C75</f>
        <v>0</v>
      </c>
      <c r="DN75" s="365">
        <f t="shared" si="215"/>
        <v>0</v>
      </c>
      <c r="DO75" s="366">
        <f t="shared" si="23"/>
        <v>0</v>
      </c>
      <c r="DP75" s="34">
        <f>+Bel!S75</f>
        <v>0</v>
      </c>
      <c r="DQ75" s="35">
        <f>+Bel!T75</f>
        <v>0</v>
      </c>
      <c r="DR75" s="35">
        <f>+Bel!U75</f>
        <v>0</v>
      </c>
      <c r="DS75" s="35">
        <f>+Bel!V75</f>
        <v>0</v>
      </c>
      <c r="DT75" s="35">
        <f t="shared" si="216"/>
        <v>0</v>
      </c>
      <c r="DU75" s="65">
        <f t="shared" si="25"/>
        <v>0</v>
      </c>
      <c r="DV75" s="34">
        <f>+Ita!S75</f>
        <v>0</v>
      </c>
      <c r="DW75" s="35">
        <f>+Ita!T75</f>
        <v>0</v>
      </c>
      <c r="DX75" s="35">
        <f>+Ita!U75</f>
        <v>0</v>
      </c>
      <c r="DY75" s="35">
        <f>+Ita!V75</f>
        <v>0</v>
      </c>
      <c r="DZ75" s="35">
        <f t="shared" si="217"/>
        <v>0</v>
      </c>
      <c r="EA75" s="65">
        <f t="shared" si="27"/>
        <v>0</v>
      </c>
      <c r="EB75" s="34">
        <f>+Pol!O75</f>
        <v>0</v>
      </c>
      <c r="EC75" s="35">
        <f>+Pol!P75</f>
        <v>0</v>
      </c>
      <c r="ED75" s="35">
        <f>+Pol!Q75</f>
        <v>0</v>
      </c>
      <c r="EE75" s="35">
        <f>+Pol!R75</f>
        <v>0</v>
      </c>
      <c r="EF75" s="35">
        <f t="shared" si="218"/>
        <v>0</v>
      </c>
      <c r="EG75" s="65">
        <f t="shared" si="29"/>
        <v>0</v>
      </c>
      <c r="EH75" s="34">
        <f>+Rus!J75</f>
        <v>0</v>
      </c>
      <c r="EI75" s="35">
        <f>+Rus!K75</f>
        <v>0</v>
      </c>
      <c r="EJ75" s="35">
        <f>+Rus!L75</f>
        <v>0</v>
      </c>
      <c r="EK75" s="35">
        <f>+Rus!M75</f>
        <v>0</v>
      </c>
      <c r="EL75" s="35">
        <f t="shared" si="219"/>
        <v>0</v>
      </c>
      <c r="EM75" s="65">
        <f t="shared" si="30"/>
        <v>0</v>
      </c>
      <c r="EN75" s="32">
        <f>+Mex!AE75</f>
        <v>0</v>
      </c>
      <c r="EO75" s="33">
        <f>+Mex!AF75</f>
        <v>0</v>
      </c>
      <c r="EP75" s="33">
        <f>+Mex!AG75</f>
        <v>0</v>
      </c>
      <c r="EQ75" s="33">
        <f>+Mex!AH75</f>
        <v>0</v>
      </c>
      <c r="ER75" s="33">
        <f t="shared" si="123"/>
        <v>0</v>
      </c>
      <c r="ES75" s="44">
        <f t="shared" si="31"/>
        <v>0</v>
      </c>
      <c r="ET75" s="34">
        <f>+VIE!G75</f>
        <v>200</v>
      </c>
      <c r="EU75" s="35">
        <f>+VIE!H75</f>
        <v>250</v>
      </c>
      <c r="EV75" s="35">
        <f>+VIE!I75</f>
        <v>200</v>
      </c>
      <c r="EW75" s="35">
        <f>+VIE!J75</f>
        <v>200</v>
      </c>
      <c r="EX75" s="35">
        <f t="shared" si="220"/>
        <v>850</v>
      </c>
      <c r="EY75" s="65">
        <f t="shared" si="124"/>
        <v>19</v>
      </c>
      <c r="EZ75" s="34">
        <f>+Bel!Y75</f>
        <v>0</v>
      </c>
      <c r="FA75" s="35">
        <f>+Bel!Z75</f>
        <v>0</v>
      </c>
      <c r="FB75" s="35">
        <f t="shared" si="33"/>
        <v>0</v>
      </c>
      <c r="FC75" s="65">
        <f t="shared" si="34"/>
        <v>0</v>
      </c>
      <c r="FD75" s="34">
        <f>+Ita!Y75</f>
        <v>0</v>
      </c>
      <c r="FE75" s="35">
        <f>+Ita!Z75</f>
        <v>0</v>
      </c>
      <c r="FF75" s="35">
        <f t="shared" si="35"/>
        <v>0</v>
      </c>
      <c r="FG75" s="65">
        <f t="shared" si="36"/>
        <v>0</v>
      </c>
      <c r="FH75" s="52">
        <f>+Pol!U75</f>
        <v>0</v>
      </c>
      <c r="FI75" s="53">
        <f>+Pol!V75</f>
        <v>0</v>
      </c>
      <c r="FJ75" s="35">
        <f t="shared" si="37"/>
        <v>0</v>
      </c>
      <c r="FK75" s="65">
        <f t="shared" si="38"/>
        <v>0</v>
      </c>
      <c r="FL75" s="34">
        <f>+Rus!F75</f>
        <v>0</v>
      </c>
      <c r="FM75" s="35">
        <f>+Rus!G75</f>
        <v>0</v>
      </c>
      <c r="FN75" s="35">
        <f t="shared" si="39"/>
        <v>0</v>
      </c>
      <c r="FO75" s="65">
        <f t="shared" si="40"/>
        <v>0</v>
      </c>
      <c r="FP75" s="34">
        <f>+SIMS!O75</f>
        <v>0</v>
      </c>
      <c r="FQ75" s="35">
        <f>+SIMS!P75</f>
        <v>0</v>
      </c>
      <c r="FR75" s="35">
        <f t="shared" si="210"/>
        <v>0</v>
      </c>
      <c r="FS75" s="65">
        <f t="shared" si="125"/>
        <v>0</v>
      </c>
      <c r="FT75" s="34">
        <f>+Bel!AC75</f>
        <v>0</v>
      </c>
      <c r="FU75" s="35">
        <f>+Bel!AD75</f>
        <v>0</v>
      </c>
      <c r="FV75" s="35">
        <f>+Bel!AE75</f>
        <v>0</v>
      </c>
      <c r="FW75" s="35">
        <f>+Bel!AF75</f>
        <v>0</v>
      </c>
      <c r="FX75" s="35">
        <f t="shared" si="221"/>
        <v>0</v>
      </c>
      <c r="FY75" s="65">
        <f t="shared" si="239"/>
        <v>0</v>
      </c>
      <c r="FZ75" s="34">
        <f>+Ita!AC75</f>
        <v>0</v>
      </c>
      <c r="GA75" s="35">
        <f>+Ita!AD75</f>
        <v>0</v>
      </c>
      <c r="GB75" s="35">
        <f>+Ita!AE75</f>
        <v>0</v>
      </c>
      <c r="GC75" s="35">
        <f>+Ita!AF75</f>
        <v>0</v>
      </c>
      <c r="GD75" s="35">
        <f t="shared" si="222"/>
        <v>0</v>
      </c>
      <c r="GE75" s="65">
        <f t="shared" si="240"/>
        <v>0</v>
      </c>
      <c r="GF75" s="34">
        <f>+Pol!Y75</f>
        <v>0</v>
      </c>
      <c r="GG75" s="35">
        <f>+Pol!Z75</f>
        <v>0</v>
      </c>
      <c r="GH75" s="35">
        <f>+Pol!AA75</f>
        <v>0</v>
      </c>
      <c r="GI75" s="35">
        <f>+Pol!AB75</f>
        <v>0</v>
      </c>
      <c r="GJ75" s="35">
        <f t="shared" si="223"/>
        <v>0</v>
      </c>
      <c r="GK75" s="65">
        <f t="shared" si="241"/>
        <v>0</v>
      </c>
      <c r="GL75" s="34">
        <f>+SIMS!S75</f>
        <v>80</v>
      </c>
      <c r="GM75" s="35">
        <f>+SIMS!T75</f>
        <v>72</v>
      </c>
      <c r="GN75" s="35">
        <f>+SIMS!U75</f>
        <v>80</v>
      </c>
      <c r="GO75" s="35">
        <f>+SIMS!V75</f>
        <v>72</v>
      </c>
      <c r="GP75" s="35">
        <f t="shared" si="224"/>
        <v>304</v>
      </c>
      <c r="GQ75" s="65">
        <f t="shared" si="126"/>
        <v>8</v>
      </c>
      <c r="GR75" s="279">
        <f>+KSC!C75</f>
        <v>0</v>
      </c>
      <c r="GS75" s="277">
        <f>+KSC!D75</f>
        <v>0</v>
      </c>
      <c r="GT75" s="277">
        <f t="shared" si="49"/>
        <v>0</v>
      </c>
      <c r="GU75" s="272">
        <f t="shared" si="127"/>
        <v>0</v>
      </c>
      <c r="GV75" s="34">
        <f>+Bel!AI75</f>
        <v>0</v>
      </c>
      <c r="GW75" s="35">
        <f t="shared" si="248"/>
        <v>0</v>
      </c>
      <c r="GX75" s="65">
        <f t="shared" si="200"/>
        <v>0</v>
      </c>
      <c r="GY75" s="34">
        <f>+Ita!AI75</f>
        <v>0</v>
      </c>
      <c r="GZ75" s="35">
        <f t="shared" si="250"/>
        <v>0</v>
      </c>
      <c r="HA75" s="65">
        <f t="shared" si="51"/>
        <v>0</v>
      </c>
      <c r="HB75" s="34">
        <f>+Ita!BF75</f>
        <v>0</v>
      </c>
      <c r="HC75" s="35">
        <f t="shared" si="251"/>
        <v>0</v>
      </c>
      <c r="HD75" s="65">
        <f t="shared" si="52"/>
        <v>0</v>
      </c>
      <c r="HE75" s="34">
        <f>+Pol!AE75</f>
        <v>0</v>
      </c>
      <c r="HF75" s="35">
        <f t="shared" si="232"/>
        <v>0</v>
      </c>
      <c r="HG75" s="65">
        <f t="shared" si="53"/>
        <v>0</v>
      </c>
      <c r="HH75" s="32">
        <f>+Mex!P75</f>
        <v>0</v>
      </c>
      <c r="HI75" s="33">
        <f t="shared" si="233"/>
        <v>0</v>
      </c>
      <c r="HJ75" s="44">
        <f t="shared" si="54"/>
        <v>0</v>
      </c>
      <c r="HK75" s="411">
        <f>+SIMS!K75</f>
        <v>0</v>
      </c>
      <c r="HL75" s="409">
        <f>+SIMS!L75</f>
        <v>0</v>
      </c>
      <c r="HM75" s="409">
        <f t="shared" si="166"/>
        <v>0</v>
      </c>
      <c r="HN75" s="410">
        <f t="shared" si="133"/>
        <v>0</v>
      </c>
      <c r="HO75" s="475">
        <f>+Bel!AL75</f>
        <v>0</v>
      </c>
      <c r="HP75" s="476">
        <f>+Bel!AM75</f>
        <v>0</v>
      </c>
      <c r="HQ75" s="476">
        <f t="shared" si="134"/>
        <v>0</v>
      </c>
      <c r="HR75" s="477">
        <f t="shared" si="55"/>
        <v>0</v>
      </c>
      <c r="HS75" s="475">
        <f>+Ita!AL75</f>
        <v>0</v>
      </c>
      <c r="HT75" s="476">
        <f>+Ita!AM75</f>
        <v>0</v>
      </c>
      <c r="HU75" s="476">
        <f t="shared" si="56"/>
        <v>0</v>
      </c>
      <c r="HV75" s="477">
        <f t="shared" si="57"/>
        <v>0</v>
      </c>
      <c r="HW75" s="54">
        <f>+Mex!S75</f>
        <v>0</v>
      </c>
      <c r="HX75" s="33">
        <f>+Mex!T75</f>
        <v>0</v>
      </c>
      <c r="HY75" s="35">
        <f t="shared" si="236"/>
        <v>0</v>
      </c>
      <c r="HZ75" s="65">
        <f t="shared" si="59"/>
        <v>0</v>
      </c>
      <c r="IA75" s="472">
        <f>+'Arg&amp;Braz'!C75</f>
        <v>0</v>
      </c>
      <c r="IB75" s="473">
        <f>+'Arg&amp;Braz'!D75</f>
        <v>0</v>
      </c>
      <c r="IC75" s="473">
        <f t="shared" si="60"/>
        <v>0</v>
      </c>
      <c r="ID75" s="474">
        <f t="shared" si="61"/>
        <v>0</v>
      </c>
      <c r="IE75" s="472">
        <f>+'Arg&amp;Braz'!Y75</f>
        <v>0</v>
      </c>
      <c r="IF75" s="473">
        <f>+'Arg&amp;Braz'!Z75</f>
        <v>0</v>
      </c>
      <c r="IG75" s="473">
        <f t="shared" si="62"/>
        <v>0</v>
      </c>
      <c r="IH75" s="474">
        <f t="shared" si="63"/>
        <v>0</v>
      </c>
      <c r="II75" s="475">
        <f>+Bel!AP75</f>
        <v>0</v>
      </c>
      <c r="IJ75" s="476">
        <f>+Bel!AQ75</f>
        <v>0</v>
      </c>
      <c r="IK75" s="476">
        <f t="shared" si="64"/>
        <v>0</v>
      </c>
      <c r="IL75" s="477">
        <f t="shared" si="65"/>
        <v>0</v>
      </c>
      <c r="IM75" s="475">
        <f>+Ita!AP75</f>
        <v>0</v>
      </c>
      <c r="IN75" s="476">
        <f>+Ita!AQ75</f>
        <v>0</v>
      </c>
      <c r="IO75" s="476">
        <f t="shared" si="66"/>
        <v>0</v>
      </c>
      <c r="IP75" s="477">
        <f t="shared" si="67"/>
        <v>0</v>
      </c>
      <c r="IQ75" s="54">
        <f>+Mex!W75</f>
        <v>0</v>
      </c>
      <c r="IR75" s="33">
        <f>+Mex!X75</f>
        <v>0</v>
      </c>
      <c r="IS75" s="33">
        <f t="shared" si="237"/>
        <v>0</v>
      </c>
      <c r="IT75" s="44">
        <f t="shared" si="69"/>
        <v>0</v>
      </c>
      <c r="IU75" s="472">
        <f>+'Arg&amp;Braz'!G75</f>
        <v>0</v>
      </c>
      <c r="IV75" s="473">
        <f>+'Arg&amp;Braz'!H75</f>
        <v>0</v>
      </c>
      <c r="IW75" s="473">
        <f t="shared" si="70"/>
        <v>0</v>
      </c>
      <c r="IX75" s="474">
        <f t="shared" si="71"/>
        <v>0</v>
      </c>
      <c r="IY75" s="472">
        <f>+'Arg&amp;Braz'!AC75</f>
        <v>0</v>
      </c>
      <c r="IZ75" s="473">
        <f>+'Arg&amp;Braz'!AD75</f>
        <v>0</v>
      </c>
      <c r="JA75" s="473">
        <f t="shared" si="72"/>
        <v>0</v>
      </c>
      <c r="JB75" s="474">
        <f t="shared" si="163"/>
        <v>0</v>
      </c>
      <c r="JC75" s="475">
        <f>+Bel!AT75</f>
        <v>0</v>
      </c>
      <c r="JD75" s="476">
        <f>+Bel!AU75</f>
        <v>0</v>
      </c>
      <c r="JE75" s="476">
        <f t="shared" si="73"/>
        <v>0</v>
      </c>
      <c r="JF75" s="477">
        <f t="shared" si="74"/>
        <v>0</v>
      </c>
      <c r="JG75" s="475">
        <f>+Ita!AT75</f>
        <v>0</v>
      </c>
      <c r="JH75" s="476">
        <f>+Ita!AU75</f>
        <v>0</v>
      </c>
      <c r="JI75" s="476">
        <f t="shared" si="75"/>
        <v>0</v>
      </c>
      <c r="JJ75" s="477">
        <f t="shared" si="76"/>
        <v>0</v>
      </c>
      <c r="JK75" s="32">
        <f>+Mex!AA75</f>
        <v>0</v>
      </c>
      <c r="JL75" s="33">
        <f>+Mex!AB75</f>
        <v>0</v>
      </c>
      <c r="JM75" s="33">
        <f t="shared" si="238"/>
        <v>0</v>
      </c>
      <c r="JN75" s="44">
        <f t="shared" si="78"/>
        <v>0</v>
      </c>
      <c r="JO75" s="472">
        <f>+'Arg&amp;Braz'!K75</f>
        <v>0</v>
      </c>
      <c r="JP75" s="473">
        <f>+'Arg&amp;Braz'!L75</f>
        <v>0</v>
      </c>
      <c r="JQ75" s="473">
        <f t="shared" si="79"/>
        <v>0</v>
      </c>
      <c r="JR75" s="474">
        <f t="shared" si="80"/>
        <v>0</v>
      </c>
      <c r="JS75" s="472">
        <f>+'Arg&amp;Braz'!AG75</f>
        <v>0</v>
      </c>
      <c r="JT75" s="473">
        <f>+'Arg&amp;Braz'!AH75</f>
        <v>0</v>
      </c>
      <c r="JU75" s="473">
        <f t="shared" si="81"/>
        <v>0</v>
      </c>
      <c r="JV75" s="474">
        <f t="shared" si="164"/>
        <v>0</v>
      </c>
      <c r="JW75" s="273">
        <f>+KSC!K75</f>
        <v>468</v>
      </c>
      <c r="JX75" s="274">
        <f>+KSC!L75</f>
        <v>450</v>
      </c>
      <c r="JY75" s="277">
        <f t="shared" si="82"/>
        <v>918</v>
      </c>
      <c r="JZ75" s="272">
        <f t="shared" si="135"/>
        <v>33</v>
      </c>
      <c r="KA75" s="34">
        <f>+Rus!P75</f>
        <v>0</v>
      </c>
      <c r="KB75" s="315">
        <f>+Rus!Q75</f>
        <v>0</v>
      </c>
      <c r="KC75" s="35">
        <f>+Rus!R75</f>
        <v>0</v>
      </c>
      <c r="KD75" s="35">
        <f t="shared" si="256"/>
        <v>0</v>
      </c>
      <c r="KE75" s="65">
        <f t="shared" si="84"/>
        <v>0</v>
      </c>
      <c r="KF75" s="34">
        <f>+Bel!AX75</f>
        <v>0</v>
      </c>
      <c r="KG75" s="35">
        <f t="shared" si="260"/>
        <v>0</v>
      </c>
      <c r="KH75" s="65">
        <f t="shared" si="201"/>
        <v>0</v>
      </c>
      <c r="KI75" s="34">
        <f>+Ita!BI75</f>
        <v>62.4</v>
      </c>
      <c r="KJ75" s="35">
        <f t="shared" si="261"/>
        <v>62.4</v>
      </c>
      <c r="KK75" s="65">
        <f t="shared" si="202"/>
        <v>4</v>
      </c>
      <c r="KL75" s="34">
        <f>+Pol!AH75</f>
        <v>0</v>
      </c>
      <c r="KM75" s="35">
        <f t="shared" si="262"/>
        <v>0</v>
      </c>
      <c r="KN75" s="65">
        <f t="shared" si="203"/>
        <v>0</v>
      </c>
      <c r="KO75" s="34">
        <f>+Mex!AK75</f>
        <v>0</v>
      </c>
      <c r="KP75" s="35">
        <f t="shared" si="263"/>
        <v>0</v>
      </c>
      <c r="KQ75" s="65">
        <f t="shared" si="204"/>
        <v>0</v>
      </c>
      <c r="KR75" s="34">
        <f>+'Arg&amp;Braz'!AK75</f>
        <v>0</v>
      </c>
      <c r="KS75" s="35">
        <f t="shared" si="257"/>
        <v>0</v>
      </c>
      <c r="KT75" s="65">
        <f t="shared" si="258"/>
        <v>0</v>
      </c>
      <c r="KU75" s="34">
        <f>+Ita!BL75</f>
        <v>0</v>
      </c>
      <c r="KV75" s="315">
        <f>+Ita!BM75</f>
        <v>0</v>
      </c>
      <c r="KW75" s="35">
        <f>+Ita!BN75</f>
        <v>0</v>
      </c>
      <c r="KX75" s="35">
        <f t="shared" si="191"/>
        <v>0</v>
      </c>
      <c r="KY75" s="65">
        <f t="shared" si="142"/>
        <v>0</v>
      </c>
      <c r="KZ75" s="34">
        <f>+Mex!AN75</f>
        <v>0</v>
      </c>
      <c r="LA75" s="315">
        <f>+Mex!AO75</f>
        <v>0</v>
      </c>
      <c r="LB75" s="35">
        <f>+Mex!AP75</f>
        <v>0</v>
      </c>
      <c r="LC75" s="35">
        <f t="shared" si="192"/>
        <v>0</v>
      </c>
      <c r="LD75" s="65">
        <f t="shared" si="144"/>
        <v>0</v>
      </c>
      <c r="LE75" s="34">
        <f>+'Arg&amp;Braz'!O75</f>
        <v>0</v>
      </c>
      <c r="LF75" s="315">
        <f>+'Arg&amp;Braz'!P75</f>
        <v>0</v>
      </c>
      <c r="LG75" s="35">
        <f>+'Arg&amp;Braz'!Q75</f>
        <v>0</v>
      </c>
      <c r="LH75" s="35">
        <f t="shared" si="193"/>
        <v>0</v>
      </c>
      <c r="LI75" s="65">
        <f t="shared" si="146"/>
        <v>0</v>
      </c>
      <c r="LJ75" s="34">
        <f>+'Arg&amp;Braz'!AN75</f>
        <v>0</v>
      </c>
      <c r="LK75" s="315">
        <f>+'Arg&amp;Braz'!AO75</f>
        <v>0</v>
      </c>
      <c r="LL75" s="35">
        <f>+'Arg&amp;Braz'!AP75</f>
        <v>0</v>
      </c>
      <c r="LM75" s="35">
        <f t="shared" si="147"/>
        <v>0</v>
      </c>
      <c r="LN75" s="65">
        <f t="shared" si="148"/>
        <v>0</v>
      </c>
      <c r="LO75" s="34">
        <f>+Bel!BA75</f>
        <v>0</v>
      </c>
      <c r="LP75" s="315">
        <f>+Bel!BB75</f>
        <v>0</v>
      </c>
      <c r="LQ75" s="35">
        <f>+Bel!BC75</f>
        <v>0</v>
      </c>
      <c r="LR75" s="35">
        <f t="shared" si="149"/>
        <v>0</v>
      </c>
      <c r="LS75" s="65">
        <f t="shared" si="190"/>
        <v>0</v>
      </c>
      <c r="LT75" s="34">
        <f>+Ita!BQ75</f>
        <v>0</v>
      </c>
      <c r="LU75" s="315">
        <f>+Ita!BR75</f>
        <v>0</v>
      </c>
      <c r="LV75" s="35">
        <f>+Ita!BS75</f>
        <v>0</v>
      </c>
      <c r="LW75" s="35">
        <f t="shared" si="194"/>
        <v>0</v>
      </c>
      <c r="LX75" s="65">
        <f t="shared" si="152"/>
        <v>0</v>
      </c>
      <c r="LY75" s="34">
        <f>+Ita!BV75</f>
        <v>0</v>
      </c>
      <c r="LZ75" s="315">
        <f>+Ita!BW75</f>
        <v>0</v>
      </c>
      <c r="MA75" s="35">
        <f>+Ita!BX75</f>
        <v>0</v>
      </c>
      <c r="MB75" s="35">
        <f t="shared" si="195"/>
        <v>0</v>
      </c>
      <c r="MC75" s="65">
        <f t="shared" si="154"/>
        <v>0</v>
      </c>
      <c r="MD75" s="34">
        <f>+Pol!AK75</f>
        <v>156</v>
      </c>
      <c r="ME75" s="315">
        <f>+Pol!AL75</f>
        <v>156</v>
      </c>
      <c r="MF75" s="35">
        <f>+Pol!AM75</f>
        <v>156</v>
      </c>
      <c r="MG75" s="35">
        <f t="shared" si="196"/>
        <v>468</v>
      </c>
      <c r="MH75" s="65">
        <f t="shared" si="156"/>
        <v>30</v>
      </c>
      <c r="MI75" s="556">
        <f>+Rus!U75</f>
        <v>0</v>
      </c>
      <c r="MJ75" s="557">
        <f>+Rus!V75</f>
        <v>0</v>
      </c>
      <c r="MK75" s="558">
        <f>+Rus!W75</f>
        <v>0</v>
      </c>
      <c r="ML75" s="35">
        <f t="shared" si="259"/>
        <v>0</v>
      </c>
      <c r="MM75" s="65">
        <f t="shared" si="249"/>
        <v>0</v>
      </c>
      <c r="MN75" s="34">
        <f>+Mex!AS75</f>
        <v>0</v>
      </c>
      <c r="MO75" s="315">
        <f>+Mex!AT75</f>
        <v>0</v>
      </c>
      <c r="MP75" s="35">
        <f>+Mex!AU75</f>
        <v>0</v>
      </c>
      <c r="MQ75" s="35">
        <f t="shared" si="197"/>
        <v>0</v>
      </c>
      <c r="MR75" s="65">
        <f t="shared" si="158"/>
        <v>0</v>
      </c>
      <c r="MS75" s="34">
        <f>+'Arg&amp;Braz'!T75</f>
        <v>0</v>
      </c>
      <c r="MT75" s="315">
        <f>+'Arg&amp;Braz'!U75</f>
        <v>0</v>
      </c>
      <c r="MU75" s="35">
        <f>+'Arg&amp;Braz'!V75</f>
        <v>0</v>
      </c>
      <c r="MV75" s="35">
        <f t="shared" si="159"/>
        <v>0</v>
      </c>
      <c r="MW75" s="65">
        <f t="shared" si="160"/>
        <v>0</v>
      </c>
      <c r="MX75" s="34">
        <f>Bel!BF75</f>
        <v>0</v>
      </c>
      <c r="MY75" s="35">
        <f t="shared" si="161"/>
        <v>0</v>
      </c>
      <c r="MZ75" s="65">
        <f t="shared" si="92"/>
        <v>0</v>
      </c>
      <c r="NA75" s="34">
        <f>Ita!CA75</f>
        <v>0</v>
      </c>
      <c r="NB75" s="35">
        <f t="shared" si="264"/>
        <v>0</v>
      </c>
      <c r="NC75" s="65">
        <f t="shared" si="206"/>
        <v>0</v>
      </c>
    </row>
    <row r="76" spans="1:367" s="28" customFormat="1" ht="21" customHeight="1">
      <c r="A76" s="27" t="s">
        <v>179</v>
      </c>
      <c r="B76" s="67"/>
      <c r="C76" s="68">
        <f t="shared" si="94"/>
        <v>0</v>
      </c>
      <c r="D76" s="68"/>
      <c r="E76" s="68"/>
      <c r="F76" s="68"/>
      <c r="G76" s="69">
        <f t="shared" si="225"/>
        <v>0</v>
      </c>
      <c r="H76" s="70">
        <f>+Bel!A76</f>
        <v>70</v>
      </c>
      <c r="I76" s="71">
        <f>+Ita!A76</f>
        <v>30</v>
      </c>
      <c r="J76" s="71">
        <f>+Pol!A76</f>
        <v>0</v>
      </c>
      <c r="K76" s="71">
        <f>+Rus!A76</f>
        <v>30</v>
      </c>
      <c r="L76" s="71">
        <f>+'Arg&amp;Braz'!A76</f>
        <v>0</v>
      </c>
      <c r="M76" s="71">
        <f>+Mex!A76</f>
        <v>0</v>
      </c>
      <c r="N76" s="71">
        <f>+VIE!A76</f>
        <v>0</v>
      </c>
      <c r="O76" s="71">
        <f>+SIMS!A76</f>
        <v>14</v>
      </c>
      <c r="P76" s="71"/>
      <c r="Q76" s="72">
        <f>+KSC!A76</f>
        <v>33</v>
      </c>
      <c r="R76" s="146">
        <f t="shared" si="96"/>
        <v>0</v>
      </c>
      <c r="S76" s="147">
        <f t="shared" si="273"/>
        <v>468</v>
      </c>
      <c r="T76" s="148">
        <f t="shared" si="274"/>
        <v>0</v>
      </c>
      <c r="U76" s="148"/>
      <c r="V76" s="27" t="s">
        <v>179</v>
      </c>
      <c r="W76" s="34">
        <f>+Bel!C76</f>
        <v>0</v>
      </c>
      <c r="X76" s="35">
        <f>+Bel!D76</f>
        <v>0</v>
      </c>
      <c r="Y76" s="35">
        <f t="shared" si="226"/>
        <v>0</v>
      </c>
      <c r="Z76" s="65">
        <f t="shared" si="99"/>
        <v>0</v>
      </c>
      <c r="AA76" s="34">
        <f>+Ita!C76</f>
        <v>0</v>
      </c>
      <c r="AB76" s="35">
        <f>+Ita!D76</f>
        <v>0</v>
      </c>
      <c r="AC76" s="35">
        <f t="shared" si="100"/>
        <v>0</v>
      </c>
      <c r="AD76" s="65">
        <f t="shared" si="101"/>
        <v>0</v>
      </c>
      <c r="AE76" s="34">
        <f>+Pol!C76</f>
        <v>0</v>
      </c>
      <c r="AF76" s="35">
        <f>+Pol!D76</f>
        <v>0</v>
      </c>
      <c r="AG76" s="35">
        <f t="shared" si="102"/>
        <v>0</v>
      </c>
      <c r="AH76" s="65">
        <f t="shared" si="103"/>
        <v>0</v>
      </c>
      <c r="AI76" s="32">
        <f>+Mex!C76</f>
        <v>0</v>
      </c>
      <c r="AJ76" s="33">
        <f>+Mex!D76</f>
        <v>0</v>
      </c>
      <c r="AK76" s="33">
        <f t="shared" si="1"/>
        <v>0</v>
      </c>
      <c r="AL76" s="44">
        <f t="shared" si="2"/>
        <v>0</v>
      </c>
      <c r="AM76" s="279">
        <f>+SIMS!C76</f>
        <v>0</v>
      </c>
      <c r="AN76" s="277">
        <f>+SIMS!D76</f>
        <v>0</v>
      </c>
      <c r="AO76" s="277">
        <f t="shared" si="3"/>
        <v>0</v>
      </c>
      <c r="AP76" s="272">
        <f t="shared" si="104"/>
        <v>0</v>
      </c>
      <c r="AQ76" s="279">
        <f>+KSC!G76</f>
        <v>0</v>
      </c>
      <c r="AR76" s="277">
        <f>+KSC!H76</f>
        <v>0</v>
      </c>
      <c r="AS76" s="277">
        <f t="shared" si="4"/>
        <v>0</v>
      </c>
      <c r="AT76" s="272">
        <f t="shared" si="105"/>
        <v>0</v>
      </c>
      <c r="AU76" s="279">
        <f>+SIMS!G76</f>
        <v>0</v>
      </c>
      <c r="AV76" s="277">
        <f>+SIMS!H76</f>
        <v>0</v>
      </c>
      <c r="AW76" s="277">
        <f t="shared" si="165"/>
        <v>0</v>
      </c>
      <c r="AX76" s="272">
        <f t="shared" si="106"/>
        <v>0</v>
      </c>
      <c r="AY76" s="34">
        <f>+Bel!G76</f>
        <v>156</v>
      </c>
      <c r="AZ76" s="315">
        <f>+Bel!H76</f>
        <v>156</v>
      </c>
      <c r="BA76" s="35">
        <f>+Bel!I76</f>
        <v>156</v>
      </c>
      <c r="BB76" s="35">
        <f t="shared" si="252"/>
        <v>468</v>
      </c>
      <c r="BC76" s="65">
        <f t="shared" si="108"/>
        <v>30</v>
      </c>
      <c r="BD76" s="34">
        <f>+Ita!G76</f>
        <v>0</v>
      </c>
      <c r="BE76" s="315">
        <f>+Ita!H76</f>
        <v>0</v>
      </c>
      <c r="BF76" s="35">
        <f>+Ita!I76</f>
        <v>0</v>
      </c>
      <c r="BG76" s="35">
        <f t="shared" si="253"/>
        <v>0</v>
      </c>
      <c r="BH76" s="65">
        <f t="shared" si="109"/>
        <v>0</v>
      </c>
      <c r="BI76" s="34">
        <f>+Ita!AX76</f>
        <v>0</v>
      </c>
      <c r="BJ76" s="315">
        <f>+Ita!AY76</f>
        <v>0</v>
      </c>
      <c r="BK76" s="35">
        <f>+Ita!AZ76</f>
        <v>0</v>
      </c>
      <c r="BL76" s="35">
        <f t="shared" si="6"/>
        <v>0</v>
      </c>
      <c r="BM76" s="65">
        <f t="shared" si="110"/>
        <v>0</v>
      </c>
      <c r="BN76" s="34">
        <f>+Pol!G76</f>
        <v>0</v>
      </c>
      <c r="BO76" s="315">
        <f>+Pol!H76</f>
        <v>0</v>
      </c>
      <c r="BP76" s="35">
        <f>+Pol!I76</f>
        <v>0</v>
      </c>
      <c r="BQ76" s="35">
        <f t="shared" si="254"/>
        <v>0</v>
      </c>
      <c r="BR76" s="65">
        <f t="shared" si="111"/>
        <v>0</v>
      </c>
      <c r="BS76" s="32">
        <f>+Mex!G76</f>
        <v>0</v>
      </c>
      <c r="BT76" s="317">
        <f>+Mex!H76</f>
        <v>0</v>
      </c>
      <c r="BU76" s="33">
        <f>+Mex!I76</f>
        <v>0</v>
      </c>
      <c r="BV76" s="33">
        <f t="shared" si="255"/>
        <v>0</v>
      </c>
      <c r="BW76" s="44">
        <f t="shared" si="113"/>
        <v>0</v>
      </c>
      <c r="BX76" s="32">
        <f>+VIE!C76</f>
        <v>0</v>
      </c>
      <c r="BY76" s="317">
        <f>+VIE!D76</f>
        <v>0</v>
      </c>
      <c r="BZ76" s="33">
        <f t="shared" si="214"/>
        <v>0</v>
      </c>
      <c r="CA76" s="44">
        <f t="shared" si="114"/>
        <v>0</v>
      </c>
      <c r="CB76" s="32">
        <f>+SIMS!AC76</f>
        <v>0</v>
      </c>
      <c r="CC76" s="317">
        <f>+SIMS!AD76</f>
        <v>0</v>
      </c>
      <c r="CD76" s="33">
        <f>+SIMS!AE76</f>
        <v>0</v>
      </c>
      <c r="CE76" s="33">
        <f t="shared" si="9"/>
        <v>0</v>
      </c>
      <c r="CF76" s="44">
        <f t="shared" si="115"/>
        <v>0</v>
      </c>
      <c r="CG76" s="34">
        <f>+Bel!L76</f>
        <v>0</v>
      </c>
      <c r="CH76" s="35">
        <f>+Bel!M76</f>
        <v>0</v>
      </c>
      <c r="CI76" s="35">
        <f t="shared" si="235"/>
        <v>0</v>
      </c>
      <c r="CJ76" s="65">
        <f t="shared" si="209"/>
        <v>0</v>
      </c>
      <c r="CK76" s="34">
        <f>+Ita!L76</f>
        <v>0</v>
      </c>
      <c r="CL76" s="35">
        <f>+Ita!M76</f>
        <v>0</v>
      </c>
      <c r="CM76" s="35">
        <f t="shared" si="272"/>
        <v>0</v>
      </c>
      <c r="CN76" s="65">
        <f t="shared" si="13"/>
        <v>0</v>
      </c>
      <c r="CO76" s="32">
        <f>+Mex!L76</f>
        <v>0</v>
      </c>
      <c r="CP76" s="33">
        <f>+Mex!M76</f>
        <v>0</v>
      </c>
      <c r="CQ76" s="33">
        <f t="shared" si="14"/>
        <v>0</v>
      </c>
      <c r="CR76" s="44">
        <f t="shared" si="15"/>
        <v>0</v>
      </c>
      <c r="CS76" s="34">
        <f>+SIMS!Y76</f>
        <v>276</v>
      </c>
      <c r="CT76" s="35">
        <f>+SIMS!Z76</f>
        <v>264</v>
      </c>
      <c r="CU76" s="35">
        <f t="shared" si="16"/>
        <v>540</v>
      </c>
      <c r="CV76" s="65">
        <f t="shared" si="116"/>
        <v>14</v>
      </c>
      <c r="CW76" s="34">
        <f>+VIE!M76</f>
        <v>0</v>
      </c>
      <c r="CX76" s="35">
        <f>+VIE!N76</f>
        <v>0</v>
      </c>
      <c r="CY76" s="35">
        <f t="shared" si="17"/>
        <v>0</v>
      </c>
      <c r="CZ76" s="65">
        <f t="shared" si="117"/>
        <v>0</v>
      </c>
      <c r="DA76" s="34">
        <f>+Ita!BC76</f>
        <v>0</v>
      </c>
      <c r="DB76" s="35">
        <f t="shared" si="118"/>
        <v>0</v>
      </c>
      <c r="DC76" s="65">
        <f t="shared" si="18"/>
        <v>0</v>
      </c>
      <c r="DD76" s="34">
        <f>+Bel!P76</f>
        <v>0</v>
      </c>
      <c r="DE76" s="35">
        <f t="shared" si="119"/>
        <v>0</v>
      </c>
      <c r="DF76" s="65">
        <f t="shared" si="19"/>
        <v>0</v>
      </c>
      <c r="DG76" s="34">
        <f>+Ita!P76</f>
        <v>0</v>
      </c>
      <c r="DH76" s="35">
        <f t="shared" si="120"/>
        <v>0</v>
      </c>
      <c r="DI76" s="65">
        <f t="shared" si="20"/>
        <v>0</v>
      </c>
      <c r="DJ76" s="34">
        <f>+Pol!L76</f>
        <v>0</v>
      </c>
      <c r="DK76" s="35">
        <f t="shared" si="121"/>
        <v>0</v>
      </c>
      <c r="DL76" s="65">
        <f t="shared" si="21"/>
        <v>0</v>
      </c>
      <c r="DM76" s="379">
        <f>+Rus!C76</f>
        <v>0</v>
      </c>
      <c r="DN76" s="365">
        <f t="shared" si="215"/>
        <v>0</v>
      </c>
      <c r="DO76" s="366">
        <f t="shared" si="23"/>
        <v>0</v>
      </c>
      <c r="DP76" s="34">
        <f>+Bel!S76</f>
        <v>0</v>
      </c>
      <c r="DQ76" s="35">
        <f>+Bel!T76</f>
        <v>0</v>
      </c>
      <c r="DR76" s="35">
        <f>+Bel!U76</f>
        <v>0</v>
      </c>
      <c r="DS76" s="35">
        <f>+Bel!V76</f>
        <v>0</v>
      </c>
      <c r="DT76" s="35">
        <f t="shared" si="216"/>
        <v>0</v>
      </c>
      <c r="DU76" s="65">
        <f t="shared" si="25"/>
        <v>0</v>
      </c>
      <c r="DV76" s="34">
        <f>+Ita!S76</f>
        <v>0</v>
      </c>
      <c r="DW76" s="35">
        <f>+Ita!T76</f>
        <v>0</v>
      </c>
      <c r="DX76" s="35">
        <f>+Ita!U76</f>
        <v>0</v>
      </c>
      <c r="DY76" s="35">
        <f>+Ita!V76</f>
        <v>0</v>
      </c>
      <c r="DZ76" s="35">
        <f t="shared" si="217"/>
        <v>0</v>
      </c>
      <c r="EA76" s="65">
        <f t="shared" si="27"/>
        <v>0</v>
      </c>
      <c r="EB76" s="34">
        <f>+Pol!O76</f>
        <v>0</v>
      </c>
      <c r="EC76" s="35">
        <f>+Pol!P76</f>
        <v>0</v>
      </c>
      <c r="ED76" s="35">
        <f>+Pol!Q76</f>
        <v>0</v>
      </c>
      <c r="EE76" s="35">
        <f>+Pol!R76</f>
        <v>0</v>
      </c>
      <c r="EF76" s="35">
        <f t="shared" si="218"/>
        <v>0</v>
      </c>
      <c r="EG76" s="65">
        <f t="shared" si="29"/>
        <v>0</v>
      </c>
      <c r="EH76" s="34">
        <f>+Rus!J76</f>
        <v>0</v>
      </c>
      <c r="EI76" s="35">
        <f>+Rus!K76</f>
        <v>0</v>
      </c>
      <c r="EJ76" s="35">
        <f>+Rus!L76</f>
        <v>0</v>
      </c>
      <c r="EK76" s="35">
        <f>+Rus!M76</f>
        <v>0</v>
      </c>
      <c r="EL76" s="35">
        <f t="shared" si="219"/>
        <v>0</v>
      </c>
      <c r="EM76" s="65">
        <f t="shared" si="30"/>
        <v>0</v>
      </c>
      <c r="EN76" s="32">
        <f>+Mex!AE76</f>
        <v>0</v>
      </c>
      <c r="EO76" s="33">
        <f>+Mex!AF76</f>
        <v>0</v>
      </c>
      <c r="EP76" s="33">
        <f>+Mex!AG76</f>
        <v>0</v>
      </c>
      <c r="EQ76" s="33">
        <f>+Mex!AH76</f>
        <v>0</v>
      </c>
      <c r="ER76" s="33">
        <f t="shared" si="123"/>
        <v>0</v>
      </c>
      <c r="ES76" s="44">
        <f t="shared" si="31"/>
        <v>0</v>
      </c>
      <c r="ET76" s="34">
        <f>+VIE!G76</f>
        <v>0</v>
      </c>
      <c r="EU76" s="35">
        <f>+VIE!H76</f>
        <v>0</v>
      </c>
      <c r="EV76" s="35">
        <f>+VIE!I76</f>
        <v>0</v>
      </c>
      <c r="EW76" s="35">
        <f>+VIE!J76</f>
        <v>0</v>
      </c>
      <c r="EX76" s="33">
        <f t="shared" si="220"/>
        <v>0</v>
      </c>
      <c r="EY76" s="44">
        <f t="shared" si="124"/>
        <v>0</v>
      </c>
      <c r="EZ76" s="34">
        <f>+Bel!Y76</f>
        <v>0</v>
      </c>
      <c r="FA76" s="35">
        <f>+Bel!Z76</f>
        <v>0</v>
      </c>
      <c r="FB76" s="35">
        <f t="shared" si="33"/>
        <v>0</v>
      </c>
      <c r="FC76" s="65">
        <f t="shared" si="34"/>
        <v>0</v>
      </c>
      <c r="FD76" s="34">
        <f>+Ita!Y76</f>
        <v>0</v>
      </c>
      <c r="FE76" s="35">
        <f>+Ita!Z76</f>
        <v>0</v>
      </c>
      <c r="FF76" s="35">
        <f t="shared" si="35"/>
        <v>0</v>
      </c>
      <c r="FG76" s="65">
        <f t="shared" si="36"/>
        <v>0</v>
      </c>
      <c r="FH76" s="34">
        <f>+Pol!U76</f>
        <v>0</v>
      </c>
      <c r="FI76" s="35">
        <f>+Pol!V76</f>
        <v>0</v>
      </c>
      <c r="FJ76" s="35">
        <f t="shared" si="37"/>
        <v>0</v>
      </c>
      <c r="FK76" s="65">
        <f t="shared" si="38"/>
        <v>0</v>
      </c>
      <c r="FL76" s="34">
        <f>+Rus!F76</f>
        <v>0</v>
      </c>
      <c r="FM76" s="35">
        <f>+Rus!G76</f>
        <v>0</v>
      </c>
      <c r="FN76" s="35">
        <f t="shared" si="39"/>
        <v>0</v>
      </c>
      <c r="FO76" s="65">
        <f t="shared" si="40"/>
        <v>0</v>
      </c>
      <c r="FP76" s="34">
        <f>+SIMS!O76</f>
        <v>0</v>
      </c>
      <c r="FQ76" s="35">
        <f>+SIMS!P76</f>
        <v>0</v>
      </c>
      <c r="FR76" s="35">
        <f t="shared" si="210"/>
        <v>0</v>
      </c>
      <c r="FS76" s="65">
        <f t="shared" si="125"/>
        <v>0</v>
      </c>
      <c r="FT76" s="34">
        <f>+Bel!AC76</f>
        <v>0</v>
      </c>
      <c r="FU76" s="35">
        <f>+Bel!AD76</f>
        <v>0</v>
      </c>
      <c r="FV76" s="35">
        <f>+Bel!AE76</f>
        <v>0</v>
      </c>
      <c r="FW76" s="35">
        <f>+Bel!AF76</f>
        <v>0</v>
      </c>
      <c r="FX76" s="35">
        <f t="shared" si="221"/>
        <v>0</v>
      </c>
      <c r="FY76" s="65">
        <f t="shared" si="239"/>
        <v>0</v>
      </c>
      <c r="FZ76" s="34">
        <f>+Ita!AC76</f>
        <v>0</v>
      </c>
      <c r="GA76" s="35">
        <f>+Ita!AD76</f>
        <v>0</v>
      </c>
      <c r="GB76" s="35">
        <f>+Ita!AE76</f>
        <v>0</v>
      </c>
      <c r="GC76" s="35">
        <f>+Ita!AF76</f>
        <v>0</v>
      </c>
      <c r="GD76" s="35">
        <f t="shared" si="222"/>
        <v>0</v>
      </c>
      <c r="GE76" s="65">
        <f t="shared" si="240"/>
        <v>0</v>
      </c>
      <c r="GF76" s="34">
        <f>+Pol!Y76</f>
        <v>0</v>
      </c>
      <c r="GG76" s="35">
        <f>+Pol!Z76</f>
        <v>0</v>
      </c>
      <c r="GH76" s="35">
        <f>+Pol!AA76</f>
        <v>0</v>
      </c>
      <c r="GI76" s="35">
        <f>+Pol!AB76</f>
        <v>0</v>
      </c>
      <c r="GJ76" s="35">
        <f t="shared" si="223"/>
        <v>0</v>
      </c>
      <c r="GK76" s="65">
        <f t="shared" si="241"/>
        <v>0</v>
      </c>
      <c r="GL76" s="34">
        <f>+SIMS!S76</f>
        <v>0</v>
      </c>
      <c r="GM76" s="35">
        <f>+SIMS!T76</f>
        <v>0</v>
      </c>
      <c r="GN76" s="35">
        <f>+SIMS!U76</f>
        <v>0</v>
      </c>
      <c r="GO76" s="35">
        <f>+SIMS!V76</f>
        <v>0</v>
      </c>
      <c r="GP76" s="35">
        <f t="shared" si="224"/>
        <v>0</v>
      </c>
      <c r="GQ76" s="65">
        <f t="shared" si="126"/>
        <v>0</v>
      </c>
      <c r="GR76" s="279">
        <f>+KSC!C76</f>
        <v>0</v>
      </c>
      <c r="GS76" s="277">
        <f>+KSC!D76</f>
        <v>0</v>
      </c>
      <c r="GT76" s="277">
        <f t="shared" si="49"/>
        <v>0</v>
      </c>
      <c r="GU76" s="272">
        <f t="shared" si="127"/>
        <v>0</v>
      </c>
      <c r="GV76" s="34">
        <f>+Bel!AI76</f>
        <v>0</v>
      </c>
      <c r="GW76" s="35">
        <f t="shared" si="248"/>
        <v>0</v>
      </c>
      <c r="GX76" s="65">
        <f t="shared" si="200"/>
        <v>0</v>
      </c>
      <c r="GY76" s="34">
        <f>+Ita!AI76</f>
        <v>0</v>
      </c>
      <c r="GZ76" s="35">
        <f t="shared" si="250"/>
        <v>0</v>
      </c>
      <c r="HA76" s="65">
        <f t="shared" si="51"/>
        <v>0</v>
      </c>
      <c r="HB76" s="34">
        <f>+Ita!BF76</f>
        <v>0</v>
      </c>
      <c r="HC76" s="35">
        <f t="shared" si="251"/>
        <v>0</v>
      </c>
      <c r="HD76" s="65">
        <f t="shared" si="52"/>
        <v>0</v>
      </c>
      <c r="HE76" s="34">
        <f>+Pol!AE76</f>
        <v>0</v>
      </c>
      <c r="HF76" s="35">
        <f t="shared" si="232"/>
        <v>0</v>
      </c>
      <c r="HG76" s="65">
        <f t="shared" si="53"/>
        <v>0</v>
      </c>
      <c r="HH76" s="32">
        <f>+Mex!P76</f>
        <v>0</v>
      </c>
      <c r="HI76" s="33">
        <f t="shared" si="233"/>
        <v>0</v>
      </c>
      <c r="HJ76" s="44">
        <f t="shared" si="54"/>
        <v>0</v>
      </c>
      <c r="HK76" s="411">
        <f>+SIMS!K76</f>
        <v>0</v>
      </c>
      <c r="HL76" s="409">
        <f>+SIMS!L76</f>
        <v>0</v>
      </c>
      <c r="HM76" s="409">
        <f t="shared" si="166"/>
        <v>0</v>
      </c>
      <c r="HN76" s="410">
        <f t="shared" si="133"/>
        <v>0</v>
      </c>
      <c r="HO76" s="475">
        <f>+Bel!AL76</f>
        <v>0</v>
      </c>
      <c r="HP76" s="476">
        <f>+Bel!AM76</f>
        <v>0</v>
      </c>
      <c r="HQ76" s="476">
        <f t="shared" si="134"/>
        <v>0</v>
      </c>
      <c r="HR76" s="477">
        <f t="shared" si="55"/>
        <v>0</v>
      </c>
      <c r="HS76" s="475">
        <f>+Ita!AL76</f>
        <v>0</v>
      </c>
      <c r="HT76" s="476">
        <f>+Ita!AM76</f>
        <v>0</v>
      </c>
      <c r="HU76" s="476">
        <f t="shared" si="56"/>
        <v>0</v>
      </c>
      <c r="HV76" s="477">
        <f t="shared" si="57"/>
        <v>0</v>
      </c>
      <c r="HW76" s="54">
        <f>+Mex!S76</f>
        <v>0</v>
      </c>
      <c r="HX76" s="33">
        <f>+Mex!T76</f>
        <v>0</v>
      </c>
      <c r="HY76" s="33">
        <f t="shared" si="236"/>
        <v>0</v>
      </c>
      <c r="HZ76" s="44">
        <f t="shared" si="59"/>
        <v>0</v>
      </c>
      <c r="IA76" s="472">
        <f>+'Arg&amp;Braz'!C76</f>
        <v>0</v>
      </c>
      <c r="IB76" s="473">
        <f>+'Arg&amp;Braz'!D76</f>
        <v>0</v>
      </c>
      <c r="IC76" s="473">
        <f t="shared" si="60"/>
        <v>0</v>
      </c>
      <c r="ID76" s="474">
        <f t="shared" si="61"/>
        <v>0</v>
      </c>
      <c r="IE76" s="472">
        <f>+'Arg&amp;Braz'!Y76</f>
        <v>0</v>
      </c>
      <c r="IF76" s="473">
        <f>+'Arg&amp;Braz'!Z76</f>
        <v>0</v>
      </c>
      <c r="IG76" s="473">
        <f t="shared" si="62"/>
        <v>0</v>
      </c>
      <c r="IH76" s="474">
        <f t="shared" si="63"/>
        <v>0</v>
      </c>
      <c r="II76" s="475">
        <f>+Bel!AP76</f>
        <v>0</v>
      </c>
      <c r="IJ76" s="476">
        <f>+Bel!AQ76</f>
        <v>0</v>
      </c>
      <c r="IK76" s="476">
        <f t="shared" si="64"/>
        <v>0</v>
      </c>
      <c r="IL76" s="477">
        <f t="shared" si="65"/>
        <v>0</v>
      </c>
      <c r="IM76" s="475">
        <f>+Ita!AP76</f>
        <v>0</v>
      </c>
      <c r="IN76" s="476">
        <f>+Ita!AQ76</f>
        <v>0</v>
      </c>
      <c r="IO76" s="476">
        <f t="shared" si="66"/>
        <v>0</v>
      </c>
      <c r="IP76" s="477">
        <f t="shared" si="67"/>
        <v>0</v>
      </c>
      <c r="IQ76" s="54">
        <f>+Mex!W76</f>
        <v>0</v>
      </c>
      <c r="IR76" s="33">
        <f>+Mex!X76</f>
        <v>0</v>
      </c>
      <c r="IS76" s="33">
        <f t="shared" si="237"/>
        <v>0</v>
      </c>
      <c r="IT76" s="44">
        <f t="shared" si="69"/>
        <v>0</v>
      </c>
      <c r="IU76" s="472">
        <f>+'Arg&amp;Braz'!G76</f>
        <v>0</v>
      </c>
      <c r="IV76" s="473">
        <f>+'Arg&amp;Braz'!H76</f>
        <v>0</v>
      </c>
      <c r="IW76" s="473">
        <f t="shared" si="70"/>
        <v>0</v>
      </c>
      <c r="IX76" s="474">
        <f t="shared" si="71"/>
        <v>0</v>
      </c>
      <c r="IY76" s="472">
        <f>+'Arg&amp;Braz'!AC76</f>
        <v>0</v>
      </c>
      <c r="IZ76" s="473">
        <f>+'Arg&amp;Braz'!AD76</f>
        <v>0</v>
      </c>
      <c r="JA76" s="473">
        <f t="shared" si="72"/>
        <v>0</v>
      </c>
      <c r="JB76" s="474">
        <f t="shared" si="163"/>
        <v>0</v>
      </c>
      <c r="JC76" s="475">
        <f>+Bel!AT76</f>
        <v>0</v>
      </c>
      <c r="JD76" s="476">
        <f>+Bel!AU76</f>
        <v>0</v>
      </c>
      <c r="JE76" s="476">
        <f t="shared" si="73"/>
        <v>0</v>
      </c>
      <c r="JF76" s="477">
        <f t="shared" si="74"/>
        <v>0</v>
      </c>
      <c r="JG76" s="475">
        <f>+Ita!AT76</f>
        <v>0</v>
      </c>
      <c r="JH76" s="476">
        <f>+Ita!AU76</f>
        <v>0</v>
      </c>
      <c r="JI76" s="476">
        <f t="shared" si="75"/>
        <v>0</v>
      </c>
      <c r="JJ76" s="477">
        <f t="shared" si="76"/>
        <v>0</v>
      </c>
      <c r="JK76" s="32">
        <f>+Mex!AA76</f>
        <v>0</v>
      </c>
      <c r="JL76" s="33">
        <f>+Mex!AB76</f>
        <v>0</v>
      </c>
      <c r="JM76" s="33">
        <f t="shared" si="238"/>
        <v>0</v>
      </c>
      <c r="JN76" s="44">
        <f t="shared" si="78"/>
        <v>0</v>
      </c>
      <c r="JO76" s="472">
        <f>+'Arg&amp;Braz'!K76</f>
        <v>0</v>
      </c>
      <c r="JP76" s="473">
        <f>+'Arg&amp;Braz'!L76</f>
        <v>0</v>
      </c>
      <c r="JQ76" s="473">
        <f t="shared" si="79"/>
        <v>0</v>
      </c>
      <c r="JR76" s="474">
        <f t="shared" si="80"/>
        <v>0</v>
      </c>
      <c r="JS76" s="472">
        <f>+'Arg&amp;Braz'!AG76</f>
        <v>0</v>
      </c>
      <c r="JT76" s="473">
        <f>+'Arg&amp;Braz'!AH76</f>
        <v>0</v>
      </c>
      <c r="JU76" s="473">
        <f t="shared" si="81"/>
        <v>0</v>
      </c>
      <c r="JV76" s="474">
        <f t="shared" si="164"/>
        <v>0</v>
      </c>
      <c r="JW76" s="273">
        <f>+KSC!K76</f>
        <v>468</v>
      </c>
      <c r="JX76" s="274">
        <f>+KSC!L76</f>
        <v>450</v>
      </c>
      <c r="JY76" s="277">
        <f t="shared" si="82"/>
        <v>918</v>
      </c>
      <c r="JZ76" s="272">
        <f t="shared" si="135"/>
        <v>33</v>
      </c>
      <c r="KA76" s="388">
        <f>+Rus!P76</f>
        <v>156</v>
      </c>
      <c r="KB76" s="508">
        <f>+Rus!Q76</f>
        <v>156</v>
      </c>
      <c r="KC76" s="389">
        <f>+Rus!R76</f>
        <v>156</v>
      </c>
      <c r="KD76" s="35">
        <f t="shared" si="256"/>
        <v>468</v>
      </c>
      <c r="KE76" s="65">
        <f t="shared" si="84"/>
        <v>30</v>
      </c>
      <c r="KF76" s="34">
        <f>+Bel!AX76</f>
        <v>156</v>
      </c>
      <c r="KG76" s="35">
        <f>SUM(KF76:KF76)</f>
        <v>156</v>
      </c>
      <c r="KH76" s="65">
        <f t="shared" si="201"/>
        <v>10</v>
      </c>
      <c r="KI76" s="34">
        <f>+Ita!BI76</f>
        <v>0</v>
      </c>
      <c r="KJ76" s="35">
        <f t="shared" si="261"/>
        <v>0</v>
      </c>
      <c r="KK76" s="65">
        <f t="shared" si="202"/>
        <v>0</v>
      </c>
      <c r="KL76" s="34">
        <f>+Pol!AH76</f>
        <v>0</v>
      </c>
      <c r="KM76" s="35">
        <f t="shared" si="262"/>
        <v>0</v>
      </c>
      <c r="KN76" s="65">
        <f t="shared" si="203"/>
        <v>0</v>
      </c>
      <c r="KO76" s="34">
        <f>+Mex!AK76</f>
        <v>0</v>
      </c>
      <c r="KP76" s="35">
        <f t="shared" si="263"/>
        <v>0</v>
      </c>
      <c r="KQ76" s="65">
        <f t="shared" si="204"/>
        <v>0</v>
      </c>
      <c r="KR76" s="34">
        <f>+'Arg&amp;Braz'!AK76</f>
        <v>0</v>
      </c>
      <c r="KS76" s="35">
        <f t="shared" si="257"/>
        <v>0</v>
      </c>
      <c r="KT76" s="65">
        <f t="shared" si="258"/>
        <v>0</v>
      </c>
      <c r="KU76" s="34">
        <f>+Ita!BL76</f>
        <v>0</v>
      </c>
      <c r="KV76" s="315">
        <f>+Ita!BM76</f>
        <v>0</v>
      </c>
      <c r="KW76" s="35">
        <f>+Ita!BN76</f>
        <v>0</v>
      </c>
      <c r="KX76" s="35">
        <f t="shared" si="191"/>
        <v>0</v>
      </c>
      <c r="KY76" s="65">
        <f t="shared" si="142"/>
        <v>0</v>
      </c>
      <c r="KZ76" s="34">
        <f>+Mex!AN76</f>
        <v>0</v>
      </c>
      <c r="LA76" s="315">
        <f>+Mex!AO76</f>
        <v>0</v>
      </c>
      <c r="LB76" s="35">
        <f>+Mex!AP76</f>
        <v>0</v>
      </c>
      <c r="LC76" s="35">
        <f t="shared" si="192"/>
        <v>0</v>
      </c>
      <c r="LD76" s="65">
        <f t="shared" si="144"/>
        <v>0</v>
      </c>
      <c r="LE76" s="34">
        <f>+'Arg&amp;Braz'!O76</f>
        <v>0</v>
      </c>
      <c r="LF76" s="315">
        <f>+'Arg&amp;Braz'!P76</f>
        <v>0</v>
      </c>
      <c r="LG76" s="35">
        <f>+'Arg&amp;Braz'!Q76</f>
        <v>0</v>
      </c>
      <c r="LH76" s="35">
        <f t="shared" si="193"/>
        <v>0</v>
      </c>
      <c r="LI76" s="65">
        <f t="shared" si="146"/>
        <v>0</v>
      </c>
      <c r="LJ76" s="34">
        <f>+'Arg&amp;Braz'!AN76</f>
        <v>0</v>
      </c>
      <c r="LK76" s="315">
        <f>+'Arg&amp;Braz'!AO76</f>
        <v>0</v>
      </c>
      <c r="LL76" s="35">
        <f>+'Arg&amp;Braz'!AP76</f>
        <v>0</v>
      </c>
      <c r="LM76" s="35">
        <f t="shared" si="147"/>
        <v>0</v>
      </c>
      <c r="LN76" s="65">
        <f t="shared" si="148"/>
        <v>0</v>
      </c>
      <c r="LO76" s="34">
        <f>+Bel!BA76</f>
        <v>156</v>
      </c>
      <c r="LP76" s="315">
        <f>+Bel!BB76</f>
        <v>156</v>
      </c>
      <c r="LQ76" s="35">
        <f>+Bel!BC76</f>
        <v>156</v>
      </c>
      <c r="LR76" s="35">
        <f t="shared" si="149"/>
        <v>468</v>
      </c>
      <c r="LS76" s="65">
        <f t="shared" si="190"/>
        <v>30</v>
      </c>
      <c r="LT76" s="34">
        <f>+Ita!BQ76</f>
        <v>156</v>
      </c>
      <c r="LU76" s="315">
        <f>+Ita!BR76</f>
        <v>156</v>
      </c>
      <c r="LV76" s="35">
        <f>+Ita!BS76</f>
        <v>156</v>
      </c>
      <c r="LW76" s="35">
        <f t="shared" si="194"/>
        <v>468</v>
      </c>
      <c r="LX76" s="65">
        <f t="shared" si="152"/>
        <v>30</v>
      </c>
      <c r="LY76" s="34">
        <f>+Ita!BV76</f>
        <v>0</v>
      </c>
      <c r="LZ76" s="315">
        <f>+Ita!BW76</f>
        <v>0</v>
      </c>
      <c r="MA76" s="35">
        <f>+Ita!BX76</f>
        <v>0</v>
      </c>
      <c r="MB76" s="35">
        <f t="shared" si="195"/>
        <v>0</v>
      </c>
      <c r="MC76" s="65">
        <f t="shared" si="154"/>
        <v>0</v>
      </c>
      <c r="MD76" s="34">
        <f>+Pol!AK76</f>
        <v>0</v>
      </c>
      <c r="ME76" s="315">
        <f>+Pol!AL76</f>
        <v>0</v>
      </c>
      <c r="MF76" s="35">
        <f>+Pol!AM76</f>
        <v>0</v>
      </c>
      <c r="MG76" s="35">
        <f t="shared" si="196"/>
        <v>0</v>
      </c>
      <c r="MH76" s="65">
        <f t="shared" si="156"/>
        <v>0</v>
      </c>
      <c r="MI76" s="556">
        <f>+Rus!U76</f>
        <v>0</v>
      </c>
      <c r="MJ76" s="557">
        <f>+Rus!V76</f>
        <v>0</v>
      </c>
      <c r="MK76" s="558">
        <f>+Rus!W76</f>
        <v>0</v>
      </c>
      <c r="ML76" s="35">
        <f t="shared" si="259"/>
        <v>0</v>
      </c>
      <c r="MM76" s="65">
        <f t="shared" si="249"/>
        <v>0</v>
      </c>
      <c r="MN76" s="34">
        <f>+Mex!AS76</f>
        <v>0</v>
      </c>
      <c r="MO76" s="315">
        <f>+Mex!AT76</f>
        <v>0</v>
      </c>
      <c r="MP76" s="35">
        <f>+Mex!AU76</f>
        <v>0</v>
      </c>
      <c r="MQ76" s="35">
        <f t="shared" si="197"/>
        <v>0</v>
      </c>
      <c r="MR76" s="65">
        <f t="shared" si="158"/>
        <v>0</v>
      </c>
      <c r="MS76" s="34">
        <f>+'Arg&amp;Braz'!T76</f>
        <v>0</v>
      </c>
      <c r="MT76" s="315">
        <f>+'Arg&amp;Braz'!U76</f>
        <v>0</v>
      </c>
      <c r="MU76" s="35">
        <f>+'Arg&amp;Braz'!V76</f>
        <v>0</v>
      </c>
      <c r="MV76" s="35">
        <f t="shared" si="159"/>
        <v>0</v>
      </c>
      <c r="MW76" s="65">
        <f t="shared" si="160"/>
        <v>0</v>
      </c>
      <c r="MX76" s="34">
        <f>Bel!BF76</f>
        <v>0</v>
      </c>
      <c r="MY76" s="35">
        <f t="shared" si="161"/>
        <v>0</v>
      </c>
      <c r="MZ76" s="65">
        <f t="shared" si="92"/>
        <v>0</v>
      </c>
      <c r="NA76" s="34">
        <f>Ita!CA76</f>
        <v>0</v>
      </c>
      <c r="NB76" s="35">
        <f t="shared" si="264"/>
        <v>0</v>
      </c>
      <c r="NC76" s="65">
        <f t="shared" si="206"/>
        <v>0</v>
      </c>
    </row>
    <row r="77" spans="1:367" s="28" customFormat="1" ht="21" customHeight="1">
      <c r="A77" s="27" t="s">
        <v>180</v>
      </c>
      <c r="B77" s="67"/>
      <c r="C77" s="68">
        <f t="shared" si="94"/>
        <v>0</v>
      </c>
      <c r="D77" s="68"/>
      <c r="E77" s="68"/>
      <c r="F77" s="68"/>
      <c r="G77" s="69">
        <f t="shared" si="225"/>
        <v>0</v>
      </c>
      <c r="H77" s="70">
        <f>+Bel!A77</f>
        <v>0</v>
      </c>
      <c r="I77" s="71">
        <f>+Ita!A77</f>
        <v>0</v>
      </c>
      <c r="J77" s="71">
        <f>+Pol!A77</f>
        <v>50.999999999999993</v>
      </c>
      <c r="K77" s="71">
        <f>+Rus!A77</f>
        <v>30</v>
      </c>
      <c r="L77" s="71">
        <f>+'Arg&amp;Braz'!A77</f>
        <v>0</v>
      </c>
      <c r="M77" s="71">
        <f>+Mex!A77</f>
        <v>0</v>
      </c>
      <c r="N77" s="71">
        <f>+VIE!A77</f>
        <v>16</v>
      </c>
      <c r="O77" s="71">
        <f>+SIMS!A77</f>
        <v>0</v>
      </c>
      <c r="P77" s="71"/>
      <c r="Q77" s="72">
        <f>+KSC!A77</f>
        <v>33</v>
      </c>
      <c r="R77" s="146">
        <f t="shared" si="96"/>
        <v>0</v>
      </c>
      <c r="S77" s="147">
        <f t="shared" si="273"/>
        <v>0</v>
      </c>
      <c r="T77" s="148">
        <f t="shared" si="274"/>
        <v>0</v>
      </c>
      <c r="U77" s="148"/>
      <c r="V77" s="27" t="s">
        <v>180</v>
      </c>
      <c r="W77" s="34">
        <f>+Bel!C77</f>
        <v>0</v>
      </c>
      <c r="X77" s="35">
        <f>+Bel!D77</f>
        <v>0</v>
      </c>
      <c r="Y77" s="35">
        <f t="shared" si="226"/>
        <v>0</v>
      </c>
      <c r="Z77" s="65">
        <f t="shared" si="99"/>
        <v>0</v>
      </c>
      <c r="AA77" s="34">
        <f>+Ita!C77</f>
        <v>0</v>
      </c>
      <c r="AB77" s="35">
        <f>+Ita!D77</f>
        <v>0</v>
      </c>
      <c r="AC77" s="35">
        <f t="shared" si="100"/>
        <v>0</v>
      </c>
      <c r="AD77" s="65">
        <f t="shared" si="101"/>
        <v>0</v>
      </c>
      <c r="AE77" s="537">
        <f>+Pol!C77</f>
        <v>0</v>
      </c>
      <c r="AF77" s="538">
        <f>+Pol!D77</f>
        <v>0</v>
      </c>
      <c r="AG77" s="35">
        <f t="shared" si="102"/>
        <v>0</v>
      </c>
      <c r="AH77" s="65">
        <f t="shared" si="103"/>
        <v>0</v>
      </c>
      <c r="AI77" s="45">
        <f>+Mex!C77</f>
        <v>0</v>
      </c>
      <c r="AJ77" s="46">
        <f>+Mex!D77</f>
        <v>0</v>
      </c>
      <c r="AK77" s="33">
        <f t="shared" si="1"/>
        <v>0</v>
      </c>
      <c r="AL77" s="44">
        <f t="shared" si="2"/>
        <v>0</v>
      </c>
      <c r="AM77" s="279">
        <f>+SIMS!C77</f>
        <v>0</v>
      </c>
      <c r="AN77" s="277">
        <f>+SIMS!D77</f>
        <v>0</v>
      </c>
      <c r="AO77" s="277">
        <f t="shared" si="3"/>
        <v>0</v>
      </c>
      <c r="AP77" s="272">
        <f t="shared" si="104"/>
        <v>0</v>
      </c>
      <c r="AQ77" s="279">
        <f>+KSC!G77</f>
        <v>0</v>
      </c>
      <c r="AR77" s="277">
        <f>+KSC!H77</f>
        <v>0</v>
      </c>
      <c r="AS77" s="277">
        <f t="shared" si="4"/>
        <v>0</v>
      </c>
      <c r="AT77" s="272">
        <f t="shared" si="105"/>
        <v>0</v>
      </c>
      <c r="AU77" s="279">
        <f>+SIMS!G77</f>
        <v>0</v>
      </c>
      <c r="AV77" s="277">
        <f>+SIMS!H77</f>
        <v>0</v>
      </c>
      <c r="AW77" s="277">
        <f t="shared" si="165"/>
        <v>0</v>
      </c>
      <c r="AX77" s="272">
        <f t="shared" si="106"/>
        <v>0</v>
      </c>
      <c r="AY77" s="34">
        <f>+Bel!G77</f>
        <v>0</v>
      </c>
      <c r="AZ77" s="315">
        <f>+Bel!H77</f>
        <v>0</v>
      </c>
      <c r="BA77" s="35">
        <f>+Bel!I77</f>
        <v>0</v>
      </c>
      <c r="BB77" s="35">
        <f t="shared" si="252"/>
        <v>0</v>
      </c>
      <c r="BC77" s="65">
        <f t="shared" si="108"/>
        <v>0</v>
      </c>
      <c r="BD77" s="34">
        <f>+Ita!G77</f>
        <v>0</v>
      </c>
      <c r="BE77" s="315">
        <f>+Ita!H77</f>
        <v>0</v>
      </c>
      <c r="BF77" s="35">
        <f>+Ita!I77</f>
        <v>0</v>
      </c>
      <c r="BG77" s="35">
        <f t="shared" si="253"/>
        <v>0</v>
      </c>
      <c r="BH77" s="65">
        <f t="shared" si="109"/>
        <v>0</v>
      </c>
      <c r="BI77" s="34">
        <f>+Ita!AX77</f>
        <v>0</v>
      </c>
      <c r="BJ77" s="315">
        <f>+Ita!AY77</f>
        <v>0</v>
      </c>
      <c r="BK77" s="35">
        <f>+Ita!AZ77</f>
        <v>0</v>
      </c>
      <c r="BL77" s="35">
        <f t="shared" si="6"/>
        <v>0</v>
      </c>
      <c r="BM77" s="65">
        <f t="shared" si="110"/>
        <v>0</v>
      </c>
      <c r="BN77" s="34">
        <f>+Pol!G77</f>
        <v>0</v>
      </c>
      <c r="BO77" s="315">
        <f>+Pol!H77</f>
        <v>0</v>
      </c>
      <c r="BP77" s="35">
        <f>+Pol!I77</f>
        <v>0</v>
      </c>
      <c r="BQ77" s="35">
        <f t="shared" si="254"/>
        <v>0</v>
      </c>
      <c r="BR77" s="65">
        <f t="shared" si="111"/>
        <v>0</v>
      </c>
      <c r="BS77" s="32">
        <f>+Mex!G77</f>
        <v>0</v>
      </c>
      <c r="BT77" s="317">
        <f>+Mex!H77</f>
        <v>0</v>
      </c>
      <c r="BU77" s="33">
        <f>+Mex!I77</f>
        <v>0</v>
      </c>
      <c r="BV77" s="33">
        <f t="shared" si="255"/>
        <v>0</v>
      </c>
      <c r="BW77" s="44">
        <f t="shared" si="113"/>
        <v>0</v>
      </c>
      <c r="BX77" s="32">
        <f>+VIE!C77</f>
        <v>0</v>
      </c>
      <c r="BY77" s="317">
        <f>+VIE!D77</f>
        <v>0</v>
      </c>
      <c r="BZ77" s="33">
        <f t="shared" si="214"/>
        <v>0</v>
      </c>
      <c r="CA77" s="44">
        <f t="shared" si="114"/>
        <v>0</v>
      </c>
      <c r="CB77" s="32">
        <f>+SIMS!AC77</f>
        <v>0</v>
      </c>
      <c r="CC77" s="317">
        <f>+SIMS!AD77</f>
        <v>0</v>
      </c>
      <c r="CD77" s="33">
        <f>+SIMS!AE77</f>
        <v>0</v>
      </c>
      <c r="CE77" s="33">
        <f t="shared" si="9"/>
        <v>0</v>
      </c>
      <c r="CF77" s="44">
        <f t="shared" si="115"/>
        <v>0</v>
      </c>
      <c r="CG77" s="34">
        <f>+Bel!L77</f>
        <v>0</v>
      </c>
      <c r="CH77" s="35">
        <f>+Bel!M77</f>
        <v>0</v>
      </c>
      <c r="CI77" s="35">
        <f t="shared" si="235"/>
        <v>0</v>
      </c>
      <c r="CJ77" s="65">
        <f t="shared" si="209"/>
        <v>0</v>
      </c>
      <c r="CK77" s="34">
        <f>+Ita!L77</f>
        <v>0</v>
      </c>
      <c r="CL77" s="35">
        <f>+Ita!M77</f>
        <v>0</v>
      </c>
      <c r="CM77" s="35">
        <f t="shared" si="272"/>
        <v>0</v>
      </c>
      <c r="CN77" s="65">
        <f t="shared" si="13"/>
        <v>0</v>
      </c>
      <c r="CO77" s="32">
        <f>+Mex!L77</f>
        <v>0</v>
      </c>
      <c r="CP77" s="33">
        <f>+Mex!M77</f>
        <v>0</v>
      </c>
      <c r="CQ77" s="33">
        <f t="shared" si="14"/>
        <v>0</v>
      </c>
      <c r="CR77" s="44">
        <f t="shared" si="15"/>
        <v>0</v>
      </c>
      <c r="CS77" s="239">
        <f>+SIMS!Y77</f>
        <v>0</v>
      </c>
      <c r="CT77" s="238">
        <f>+SIMS!Z77</f>
        <v>0</v>
      </c>
      <c r="CU77" s="33">
        <f t="shared" si="16"/>
        <v>0</v>
      </c>
      <c r="CV77" s="44">
        <f t="shared" si="116"/>
        <v>0</v>
      </c>
      <c r="CW77" s="239">
        <f>+VIE!M77</f>
        <v>0</v>
      </c>
      <c r="CX77" s="238">
        <f>+VIE!N77</f>
        <v>0</v>
      </c>
      <c r="CY77" s="33">
        <f t="shared" si="17"/>
        <v>0</v>
      </c>
      <c r="CZ77" s="44">
        <f t="shared" si="117"/>
        <v>0</v>
      </c>
      <c r="DA77" s="34">
        <f>+Ita!BC77</f>
        <v>0</v>
      </c>
      <c r="DB77" s="35">
        <f t="shared" si="118"/>
        <v>0</v>
      </c>
      <c r="DC77" s="65">
        <f t="shared" si="18"/>
        <v>0</v>
      </c>
      <c r="DD77" s="34">
        <f>+Bel!P77</f>
        <v>0</v>
      </c>
      <c r="DE77" s="35">
        <f t="shared" si="119"/>
        <v>0</v>
      </c>
      <c r="DF77" s="65">
        <f t="shared" si="19"/>
        <v>0</v>
      </c>
      <c r="DG77" s="34">
        <f>+Ita!P77</f>
        <v>0</v>
      </c>
      <c r="DH77" s="35">
        <f t="shared" si="120"/>
        <v>0</v>
      </c>
      <c r="DI77" s="65">
        <f t="shared" si="20"/>
        <v>0</v>
      </c>
      <c r="DJ77" s="34">
        <f>+Pol!L77</f>
        <v>0</v>
      </c>
      <c r="DK77" s="35">
        <f t="shared" si="121"/>
        <v>0</v>
      </c>
      <c r="DL77" s="65">
        <f t="shared" si="21"/>
        <v>0</v>
      </c>
      <c r="DM77" s="379">
        <f>+Rus!C77</f>
        <v>0</v>
      </c>
      <c r="DN77" s="365">
        <f t="shared" si="215"/>
        <v>0</v>
      </c>
      <c r="DO77" s="366">
        <f t="shared" si="23"/>
        <v>0</v>
      </c>
      <c r="DP77" s="34">
        <f>+Bel!S77</f>
        <v>0</v>
      </c>
      <c r="DQ77" s="35">
        <f>+Bel!T77</f>
        <v>0</v>
      </c>
      <c r="DR77" s="35">
        <f>+Bel!U77</f>
        <v>0</v>
      </c>
      <c r="DS77" s="35">
        <f>+Bel!V77</f>
        <v>0</v>
      </c>
      <c r="DT77" s="35">
        <f t="shared" si="216"/>
        <v>0</v>
      </c>
      <c r="DU77" s="65">
        <f t="shared" si="25"/>
        <v>0</v>
      </c>
      <c r="DV77" s="34">
        <f>+Ita!S77</f>
        <v>0</v>
      </c>
      <c r="DW77" s="35">
        <f>+Ita!T77</f>
        <v>0</v>
      </c>
      <c r="DX77" s="35">
        <f>+Ita!U77</f>
        <v>0</v>
      </c>
      <c r="DY77" s="35">
        <f>+Ita!V77</f>
        <v>0</v>
      </c>
      <c r="DZ77" s="35">
        <f t="shared" si="217"/>
        <v>0</v>
      </c>
      <c r="EA77" s="65">
        <f t="shared" si="27"/>
        <v>0</v>
      </c>
      <c r="EB77" s="34">
        <f>+Pol!O77</f>
        <v>0</v>
      </c>
      <c r="EC77" s="35">
        <f>+Pol!P77</f>
        <v>0</v>
      </c>
      <c r="ED77" s="35">
        <f>+Pol!Q77</f>
        <v>0</v>
      </c>
      <c r="EE77" s="35">
        <f>+Pol!R77</f>
        <v>0</v>
      </c>
      <c r="EF77" s="35">
        <f t="shared" si="218"/>
        <v>0</v>
      </c>
      <c r="EG77" s="65">
        <f t="shared" si="29"/>
        <v>0</v>
      </c>
      <c r="EH77" s="34">
        <f>+Rus!J77</f>
        <v>0</v>
      </c>
      <c r="EI77" s="35">
        <f>+Rus!K77</f>
        <v>0</v>
      </c>
      <c r="EJ77" s="35">
        <f>+Rus!L77</f>
        <v>0</v>
      </c>
      <c r="EK77" s="35">
        <f>+Rus!M77</f>
        <v>0</v>
      </c>
      <c r="EL77" s="35">
        <f t="shared" si="219"/>
        <v>0</v>
      </c>
      <c r="EM77" s="65">
        <f t="shared" si="30"/>
        <v>0</v>
      </c>
      <c r="EN77" s="32">
        <f>+Mex!AE77</f>
        <v>0</v>
      </c>
      <c r="EO77" s="33">
        <f>+Mex!AF77</f>
        <v>0</v>
      </c>
      <c r="EP77" s="33">
        <f>+Mex!AG77</f>
        <v>0</v>
      </c>
      <c r="EQ77" s="33">
        <f>+Mex!AH77</f>
        <v>0</v>
      </c>
      <c r="ER77" s="33">
        <f t="shared" si="123"/>
        <v>0</v>
      </c>
      <c r="ES77" s="44">
        <f t="shared" si="31"/>
        <v>0</v>
      </c>
      <c r="ET77" s="34">
        <f>+VIE!G77</f>
        <v>120</v>
      </c>
      <c r="EU77" s="35">
        <f>+VIE!H77</f>
        <v>250</v>
      </c>
      <c r="EV77" s="35">
        <f>+VIE!I77</f>
        <v>200</v>
      </c>
      <c r="EW77" s="35">
        <f>+VIE!J77</f>
        <v>150</v>
      </c>
      <c r="EX77" s="35">
        <f t="shared" si="220"/>
        <v>720</v>
      </c>
      <c r="EY77" s="65">
        <f t="shared" si="124"/>
        <v>16</v>
      </c>
      <c r="EZ77" s="34">
        <f>+Bel!Y77</f>
        <v>0</v>
      </c>
      <c r="FA77" s="35">
        <f>+Bel!Z77</f>
        <v>0</v>
      </c>
      <c r="FB77" s="35">
        <f t="shared" si="33"/>
        <v>0</v>
      </c>
      <c r="FC77" s="65">
        <f t="shared" si="34"/>
        <v>0</v>
      </c>
      <c r="FD77" s="34">
        <f>+Ita!Y77</f>
        <v>0</v>
      </c>
      <c r="FE77" s="35">
        <f>+Ita!Z77</f>
        <v>0</v>
      </c>
      <c r="FF77" s="35">
        <f t="shared" si="35"/>
        <v>0</v>
      </c>
      <c r="FG77" s="65">
        <f t="shared" si="36"/>
        <v>0</v>
      </c>
      <c r="FH77" s="34">
        <f>+Pol!U77</f>
        <v>0</v>
      </c>
      <c r="FI77" s="35">
        <f>+Pol!V77</f>
        <v>0</v>
      </c>
      <c r="FJ77" s="35">
        <f t="shared" si="37"/>
        <v>0</v>
      </c>
      <c r="FK77" s="65">
        <f t="shared" si="38"/>
        <v>0</v>
      </c>
      <c r="FL77" s="34">
        <f>+Rus!F77</f>
        <v>0</v>
      </c>
      <c r="FM77" s="35">
        <f>+Rus!G77</f>
        <v>0</v>
      </c>
      <c r="FN77" s="35">
        <f t="shared" si="39"/>
        <v>0</v>
      </c>
      <c r="FO77" s="65">
        <f t="shared" si="40"/>
        <v>0</v>
      </c>
      <c r="FP77" s="32">
        <f>+SIMS!O77</f>
        <v>0</v>
      </c>
      <c r="FQ77" s="33">
        <f>+SIMS!P77</f>
        <v>0</v>
      </c>
      <c r="FR77" s="33">
        <f t="shared" si="210"/>
        <v>0</v>
      </c>
      <c r="FS77" s="44">
        <f t="shared" si="125"/>
        <v>0</v>
      </c>
      <c r="FT77" s="34">
        <f>+Bel!AC77</f>
        <v>0</v>
      </c>
      <c r="FU77" s="35">
        <f>+Bel!AD77</f>
        <v>0</v>
      </c>
      <c r="FV77" s="35">
        <f>+Bel!AE77</f>
        <v>0</v>
      </c>
      <c r="FW77" s="35">
        <f>+Bel!AF77</f>
        <v>0</v>
      </c>
      <c r="FX77" s="35">
        <f t="shared" si="221"/>
        <v>0</v>
      </c>
      <c r="FY77" s="65">
        <f t="shared" si="239"/>
        <v>0</v>
      </c>
      <c r="FZ77" s="34">
        <f>+Ita!AC77</f>
        <v>0</v>
      </c>
      <c r="GA77" s="35">
        <f>+Ita!AD77</f>
        <v>0</v>
      </c>
      <c r="GB77" s="35">
        <f>+Ita!AE77</f>
        <v>0</v>
      </c>
      <c r="GC77" s="35">
        <f>+Ita!AF77</f>
        <v>0</v>
      </c>
      <c r="GD77" s="35">
        <f t="shared" si="222"/>
        <v>0</v>
      </c>
      <c r="GE77" s="65">
        <f t="shared" si="240"/>
        <v>0</v>
      </c>
      <c r="GF77" s="34">
        <f>+Pol!Y77</f>
        <v>0</v>
      </c>
      <c r="GG77" s="35">
        <f>+Pol!Z77</f>
        <v>0</v>
      </c>
      <c r="GH77" s="35">
        <f>+Pol!AA77</f>
        <v>0</v>
      </c>
      <c r="GI77" s="35">
        <f>+Pol!AB77</f>
        <v>0</v>
      </c>
      <c r="GJ77" s="35">
        <f t="shared" si="223"/>
        <v>0</v>
      </c>
      <c r="GK77" s="65">
        <f t="shared" si="241"/>
        <v>0</v>
      </c>
      <c r="GL77" s="32">
        <f>+SIMS!S77</f>
        <v>0</v>
      </c>
      <c r="GM77" s="33">
        <f>+SIMS!T77</f>
        <v>0</v>
      </c>
      <c r="GN77" s="33">
        <f>+SIMS!U77</f>
        <v>0</v>
      </c>
      <c r="GO77" s="33">
        <f>+SIMS!V77</f>
        <v>0</v>
      </c>
      <c r="GP77" s="33">
        <f t="shared" si="224"/>
        <v>0</v>
      </c>
      <c r="GQ77" s="44">
        <f t="shared" si="126"/>
        <v>0</v>
      </c>
      <c r="GR77" s="279">
        <f>+KSC!C77</f>
        <v>0</v>
      </c>
      <c r="GS77" s="277">
        <f>+KSC!D77</f>
        <v>0</v>
      </c>
      <c r="GT77" s="277">
        <f t="shared" si="49"/>
        <v>0</v>
      </c>
      <c r="GU77" s="272">
        <f t="shared" si="127"/>
        <v>0</v>
      </c>
      <c r="GV77" s="34">
        <f>+Bel!AI77</f>
        <v>0</v>
      </c>
      <c r="GW77" s="35">
        <f t="shared" si="248"/>
        <v>0</v>
      </c>
      <c r="GX77" s="65">
        <f t="shared" si="200"/>
        <v>0</v>
      </c>
      <c r="GY77" s="34">
        <f>+Ita!AI77</f>
        <v>0</v>
      </c>
      <c r="GZ77" s="35">
        <f t="shared" si="250"/>
        <v>0</v>
      </c>
      <c r="HA77" s="65">
        <f t="shared" si="51"/>
        <v>0</v>
      </c>
      <c r="HB77" s="34">
        <f>+Ita!BF77</f>
        <v>0</v>
      </c>
      <c r="HC77" s="35">
        <f t="shared" si="251"/>
        <v>0</v>
      </c>
      <c r="HD77" s="65">
        <f t="shared" si="52"/>
        <v>0</v>
      </c>
      <c r="HE77" s="34">
        <f>+Pol!AE77</f>
        <v>0</v>
      </c>
      <c r="HF77" s="35">
        <f t="shared" si="232"/>
        <v>0</v>
      </c>
      <c r="HG77" s="65">
        <f t="shared" si="53"/>
        <v>0</v>
      </c>
      <c r="HH77" s="32">
        <f>+Mex!P77</f>
        <v>0</v>
      </c>
      <c r="HI77" s="33">
        <f t="shared" si="233"/>
        <v>0</v>
      </c>
      <c r="HJ77" s="44">
        <f t="shared" si="54"/>
        <v>0</v>
      </c>
      <c r="HK77" s="411">
        <f>+SIMS!K77</f>
        <v>0</v>
      </c>
      <c r="HL77" s="409">
        <f>+SIMS!L77</f>
        <v>0</v>
      </c>
      <c r="HM77" s="409">
        <f t="shared" si="166"/>
        <v>0</v>
      </c>
      <c r="HN77" s="410">
        <f t="shared" si="133"/>
        <v>0</v>
      </c>
      <c r="HO77" s="475">
        <f>+Bel!AL77</f>
        <v>0</v>
      </c>
      <c r="HP77" s="476">
        <f>+Bel!AM77</f>
        <v>0</v>
      </c>
      <c r="HQ77" s="476">
        <f t="shared" si="134"/>
        <v>0</v>
      </c>
      <c r="HR77" s="477">
        <f t="shared" si="55"/>
        <v>0</v>
      </c>
      <c r="HS77" s="475">
        <f>+Ita!AL77</f>
        <v>0</v>
      </c>
      <c r="HT77" s="476">
        <f>+Ita!AM77</f>
        <v>0</v>
      </c>
      <c r="HU77" s="476">
        <f t="shared" si="56"/>
        <v>0</v>
      </c>
      <c r="HV77" s="477">
        <f t="shared" si="57"/>
        <v>0</v>
      </c>
      <c r="HW77" s="32">
        <f>+Mex!S77</f>
        <v>0</v>
      </c>
      <c r="HX77" s="33">
        <f>+Mex!T77</f>
        <v>0</v>
      </c>
      <c r="HY77" s="33">
        <f t="shared" si="236"/>
        <v>0</v>
      </c>
      <c r="HZ77" s="44">
        <f t="shared" si="59"/>
        <v>0</v>
      </c>
      <c r="IA77" s="472">
        <f>+'Arg&amp;Braz'!C77</f>
        <v>0</v>
      </c>
      <c r="IB77" s="473">
        <f>+'Arg&amp;Braz'!D77</f>
        <v>0</v>
      </c>
      <c r="IC77" s="473">
        <f t="shared" si="60"/>
        <v>0</v>
      </c>
      <c r="ID77" s="474">
        <f t="shared" si="61"/>
        <v>0</v>
      </c>
      <c r="IE77" s="472">
        <f>+'Arg&amp;Braz'!Y77</f>
        <v>0</v>
      </c>
      <c r="IF77" s="473">
        <f>+'Arg&amp;Braz'!Z77</f>
        <v>0</v>
      </c>
      <c r="IG77" s="473">
        <f t="shared" si="62"/>
        <v>0</v>
      </c>
      <c r="IH77" s="474">
        <f t="shared" si="63"/>
        <v>0</v>
      </c>
      <c r="II77" s="475">
        <f>+Bel!AP77</f>
        <v>0</v>
      </c>
      <c r="IJ77" s="476">
        <f>+Bel!AQ77</f>
        <v>0</v>
      </c>
      <c r="IK77" s="476">
        <f t="shared" si="64"/>
        <v>0</v>
      </c>
      <c r="IL77" s="477">
        <f t="shared" si="65"/>
        <v>0</v>
      </c>
      <c r="IM77" s="475">
        <f>+Ita!AP77</f>
        <v>0</v>
      </c>
      <c r="IN77" s="476">
        <f>+Ita!AQ77</f>
        <v>0</v>
      </c>
      <c r="IO77" s="476">
        <f t="shared" si="66"/>
        <v>0</v>
      </c>
      <c r="IP77" s="477">
        <f t="shared" si="67"/>
        <v>0</v>
      </c>
      <c r="IQ77" s="32">
        <f>+Mex!W77</f>
        <v>0</v>
      </c>
      <c r="IR77" s="33">
        <f>+Mex!X77</f>
        <v>0</v>
      </c>
      <c r="IS77" s="33">
        <f t="shared" si="237"/>
        <v>0</v>
      </c>
      <c r="IT77" s="44">
        <f t="shared" si="69"/>
        <v>0</v>
      </c>
      <c r="IU77" s="472">
        <f>+'Arg&amp;Braz'!G77</f>
        <v>0</v>
      </c>
      <c r="IV77" s="473">
        <f>+'Arg&amp;Braz'!H77</f>
        <v>0</v>
      </c>
      <c r="IW77" s="473">
        <f t="shared" si="70"/>
        <v>0</v>
      </c>
      <c r="IX77" s="474">
        <f t="shared" si="71"/>
        <v>0</v>
      </c>
      <c r="IY77" s="472">
        <f>+'Arg&amp;Braz'!AC77</f>
        <v>0</v>
      </c>
      <c r="IZ77" s="473">
        <f>+'Arg&amp;Braz'!AD77</f>
        <v>0</v>
      </c>
      <c r="JA77" s="473">
        <f t="shared" si="72"/>
        <v>0</v>
      </c>
      <c r="JB77" s="474">
        <f t="shared" si="163"/>
        <v>0</v>
      </c>
      <c r="JC77" s="475">
        <f>+Bel!AT77</f>
        <v>0</v>
      </c>
      <c r="JD77" s="476">
        <f>+Bel!AU77</f>
        <v>0</v>
      </c>
      <c r="JE77" s="476">
        <f t="shared" si="73"/>
        <v>0</v>
      </c>
      <c r="JF77" s="477">
        <f t="shared" si="74"/>
        <v>0</v>
      </c>
      <c r="JG77" s="475">
        <f>+Ita!AT77</f>
        <v>0</v>
      </c>
      <c r="JH77" s="476">
        <f>+Ita!AU77</f>
        <v>0</v>
      </c>
      <c r="JI77" s="476">
        <f t="shared" si="75"/>
        <v>0</v>
      </c>
      <c r="JJ77" s="477">
        <f t="shared" si="76"/>
        <v>0</v>
      </c>
      <c r="JK77" s="32">
        <f>+Mex!AA77</f>
        <v>0</v>
      </c>
      <c r="JL77" s="33">
        <f>+Mex!AB77</f>
        <v>0</v>
      </c>
      <c r="JM77" s="33">
        <f t="shared" si="238"/>
        <v>0</v>
      </c>
      <c r="JN77" s="44">
        <f t="shared" si="78"/>
        <v>0</v>
      </c>
      <c r="JO77" s="472">
        <f>+'Arg&amp;Braz'!K77</f>
        <v>0</v>
      </c>
      <c r="JP77" s="473">
        <f>+'Arg&amp;Braz'!L77</f>
        <v>0</v>
      </c>
      <c r="JQ77" s="473">
        <f t="shared" si="79"/>
        <v>0</v>
      </c>
      <c r="JR77" s="474">
        <f t="shared" si="80"/>
        <v>0</v>
      </c>
      <c r="JS77" s="472">
        <f>+'Arg&amp;Braz'!AG77</f>
        <v>0</v>
      </c>
      <c r="JT77" s="473">
        <f>+'Arg&amp;Braz'!AH77</f>
        <v>0</v>
      </c>
      <c r="JU77" s="473">
        <f t="shared" si="81"/>
        <v>0</v>
      </c>
      <c r="JV77" s="474">
        <f t="shared" si="164"/>
        <v>0</v>
      </c>
      <c r="JW77" s="273">
        <f>+KSC!K77</f>
        <v>468</v>
      </c>
      <c r="JX77" s="274">
        <f>+KSC!L77</f>
        <v>450</v>
      </c>
      <c r="JY77" s="277">
        <f t="shared" si="82"/>
        <v>918</v>
      </c>
      <c r="JZ77" s="272">
        <f t="shared" si="135"/>
        <v>33</v>
      </c>
      <c r="KA77" s="388">
        <f>+Rus!P77</f>
        <v>156</v>
      </c>
      <c r="KB77" s="508">
        <f>+Rus!Q77</f>
        <v>156</v>
      </c>
      <c r="KC77" s="389">
        <f>+Rus!R77</f>
        <v>156</v>
      </c>
      <c r="KD77" s="35">
        <f t="shared" si="256"/>
        <v>468</v>
      </c>
      <c r="KE77" s="65">
        <f t="shared" si="84"/>
        <v>30</v>
      </c>
      <c r="KF77" s="34">
        <f>+Bel!AX77</f>
        <v>0</v>
      </c>
      <c r="KG77" s="35">
        <f t="shared" si="260"/>
        <v>0</v>
      </c>
      <c r="KH77" s="65">
        <f t="shared" si="201"/>
        <v>0</v>
      </c>
      <c r="KI77" s="34">
        <f>+Ita!BI77</f>
        <v>0</v>
      </c>
      <c r="KJ77" s="35">
        <f t="shared" si="261"/>
        <v>0</v>
      </c>
      <c r="KK77" s="65">
        <f t="shared" si="202"/>
        <v>0</v>
      </c>
      <c r="KL77" s="34">
        <f>+Pol!AH77</f>
        <v>234</v>
      </c>
      <c r="KM77" s="35">
        <f t="shared" si="262"/>
        <v>234</v>
      </c>
      <c r="KN77" s="65">
        <f t="shared" si="203"/>
        <v>15</v>
      </c>
      <c r="KO77" s="34">
        <f>+Mex!AK77</f>
        <v>0</v>
      </c>
      <c r="KP77" s="35">
        <f t="shared" si="263"/>
        <v>0</v>
      </c>
      <c r="KQ77" s="65">
        <f t="shared" si="204"/>
        <v>0</v>
      </c>
      <c r="KR77" s="34">
        <f>+'Arg&amp;Braz'!AK77</f>
        <v>0</v>
      </c>
      <c r="KS77" s="35">
        <f t="shared" si="257"/>
        <v>0</v>
      </c>
      <c r="KT77" s="65">
        <f t="shared" si="258"/>
        <v>0</v>
      </c>
      <c r="KU77" s="34">
        <f>+Ita!BL77</f>
        <v>0</v>
      </c>
      <c r="KV77" s="315">
        <f>+Ita!BM77</f>
        <v>0</v>
      </c>
      <c r="KW77" s="35">
        <f>+Ita!BN77</f>
        <v>0</v>
      </c>
      <c r="KX77" s="35">
        <f t="shared" si="191"/>
        <v>0</v>
      </c>
      <c r="KY77" s="65">
        <f t="shared" si="142"/>
        <v>0</v>
      </c>
      <c r="KZ77" s="34">
        <f>+Mex!AN77</f>
        <v>0</v>
      </c>
      <c r="LA77" s="315">
        <f>+Mex!AO77</f>
        <v>0</v>
      </c>
      <c r="LB77" s="35">
        <f>+Mex!AP77</f>
        <v>0</v>
      </c>
      <c r="LC77" s="35">
        <f t="shared" si="192"/>
        <v>0</v>
      </c>
      <c r="LD77" s="65">
        <f t="shared" si="144"/>
        <v>0</v>
      </c>
      <c r="LE77" s="34">
        <f>+'Arg&amp;Braz'!O77</f>
        <v>0</v>
      </c>
      <c r="LF77" s="315">
        <f>+'Arg&amp;Braz'!P77</f>
        <v>0</v>
      </c>
      <c r="LG77" s="35">
        <f>+'Arg&amp;Braz'!Q77</f>
        <v>0</v>
      </c>
      <c r="LH77" s="35">
        <f t="shared" si="193"/>
        <v>0</v>
      </c>
      <c r="LI77" s="65">
        <f t="shared" si="146"/>
        <v>0</v>
      </c>
      <c r="LJ77" s="34">
        <f>+'Arg&amp;Braz'!AN77</f>
        <v>0</v>
      </c>
      <c r="LK77" s="315">
        <f>+'Arg&amp;Braz'!AO77</f>
        <v>0</v>
      </c>
      <c r="LL77" s="35">
        <f>+'Arg&amp;Braz'!AP77</f>
        <v>0</v>
      </c>
      <c r="LM77" s="35">
        <f t="shared" si="147"/>
        <v>0</v>
      </c>
      <c r="LN77" s="65">
        <f t="shared" si="148"/>
        <v>0</v>
      </c>
      <c r="LO77" s="34">
        <f>+Bel!BA77</f>
        <v>0</v>
      </c>
      <c r="LP77" s="315">
        <f>+Bel!BB77</f>
        <v>0</v>
      </c>
      <c r="LQ77" s="35">
        <f>+Bel!BC77</f>
        <v>0</v>
      </c>
      <c r="LR77" s="35">
        <f t="shared" ref="LR77:LR132" si="275">SUM(LO77:LQ77)</f>
        <v>0</v>
      </c>
      <c r="LS77" s="65">
        <f t="shared" ref="LS77:LS132" si="276">LR77/7.8/2</f>
        <v>0</v>
      </c>
      <c r="LT77" s="34">
        <f>+Ita!BQ77</f>
        <v>0</v>
      </c>
      <c r="LU77" s="315">
        <f>+Ita!BR77</f>
        <v>0</v>
      </c>
      <c r="LV77" s="35">
        <f>+Ita!BS77</f>
        <v>0</v>
      </c>
      <c r="LW77" s="35">
        <f t="shared" si="194"/>
        <v>0</v>
      </c>
      <c r="LX77" s="65">
        <f t="shared" si="152"/>
        <v>0</v>
      </c>
      <c r="LY77" s="34">
        <f>+Ita!BV77</f>
        <v>0</v>
      </c>
      <c r="LZ77" s="315">
        <f>+Ita!BW77</f>
        <v>0</v>
      </c>
      <c r="MA77" s="35">
        <f>+Ita!BX77</f>
        <v>0</v>
      </c>
      <c r="MB77" s="35">
        <f t="shared" si="195"/>
        <v>0</v>
      </c>
      <c r="MC77" s="65">
        <f t="shared" si="154"/>
        <v>0</v>
      </c>
      <c r="MD77" s="34">
        <f>+Pol!AK77</f>
        <v>187.2</v>
      </c>
      <c r="ME77" s="315">
        <f>+Pol!AL77</f>
        <v>187.2</v>
      </c>
      <c r="MF77" s="35">
        <f>+Pol!AM77</f>
        <v>187.2</v>
      </c>
      <c r="MG77" s="35">
        <f t="shared" si="196"/>
        <v>561.59999999999991</v>
      </c>
      <c r="MH77" s="65">
        <f t="shared" si="156"/>
        <v>35.999999999999993</v>
      </c>
      <c r="MI77" s="556">
        <f>+Rus!U77</f>
        <v>0</v>
      </c>
      <c r="MJ77" s="557">
        <f>+Rus!V77</f>
        <v>0</v>
      </c>
      <c r="MK77" s="558">
        <f>+Rus!W77</f>
        <v>0</v>
      </c>
      <c r="ML77" s="35">
        <f t="shared" si="259"/>
        <v>0</v>
      </c>
      <c r="MM77" s="65">
        <f t="shared" si="249"/>
        <v>0</v>
      </c>
      <c r="MN77" s="34">
        <f>+Mex!AS77</f>
        <v>0</v>
      </c>
      <c r="MO77" s="315">
        <f>+Mex!AT77</f>
        <v>0</v>
      </c>
      <c r="MP77" s="35">
        <f>+Mex!AU77</f>
        <v>0</v>
      </c>
      <c r="MQ77" s="35">
        <f t="shared" si="197"/>
        <v>0</v>
      </c>
      <c r="MR77" s="65">
        <f t="shared" si="158"/>
        <v>0</v>
      </c>
      <c r="MS77" s="34">
        <f>+'Arg&amp;Braz'!T77</f>
        <v>0</v>
      </c>
      <c r="MT77" s="315">
        <f>+'Arg&amp;Braz'!U77</f>
        <v>0</v>
      </c>
      <c r="MU77" s="35">
        <f>+'Arg&amp;Braz'!V77</f>
        <v>0</v>
      </c>
      <c r="MV77" s="35">
        <f t="shared" si="159"/>
        <v>0</v>
      </c>
      <c r="MW77" s="65">
        <f t="shared" si="160"/>
        <v>0</v>
      </c>
      <c r="MX77" s="34">
        <f>Bel!BF77</f>
        <v>0</v>
      </c>
      <c r="MY77" s="35">
        <f t="shared" si="161"/>
        <v>0</v>
      </c>
      <c r="MZ77" s="65">
        <f t="shared" si="92"/>
        <v>0</v>
      </c>
      <c r="NA77" s="34">
        <f>Ita!CA77</f>
        <v>0</v>
      </c>
      <c r="NB77" s="35">
        <f t="shared" si="264"/>
        <v>0</v>
      </c>
      <c r="NC77" s="65">
        <f t="shared" si="206"/>
        <v>0</v>
      </c>
    </row>
    <row r="78" spans="1:367" s="28" customFormat="1" ht="21" customHeight="1">
      <c r="A78" s="27" t="s">
        <v>181</v>
      </c>
      <c r="B78" s="67"/>
      <c r="C78" s="68">
        <f t="shared" si="94"/>
        <v>0</v>
      </c>
      <c r="D78" s="68"/>
      <c r="E78" s="68"/>
      <c r="F78" s="68"/>
      <c r="G78" s="69">
        <f t="shared" si="225"/>
        <v>0</v>
      </c>
      <c r="H78" s="70">
        <f>+Bel!A78</f>
        <v>0</v>
      </c>
      <c r="I78" s="71">
        <f>+Ita!A78</f>
        <v>60</v>
      </c>
      <c r="J78" s="71">
        <f>+Pol!A78</f>
        <v>30</v>
      </c>
      <c r="K78" s="71">
        <f>+Rus!A78</f>
        <v>33</v>
      </c>
      <c r="L78" s="71">
        <f>+'Arg&amp;Braz'!A78</f>
        <v>0</v>
      </c>
      <c r="M78" s="71">
        <f>+Mex!A78</f>
        <v>0</v>
      </c>
      <c r="N78" s="71">
        <f>+VIE!A78</f>
        <v>0</v>
      </c>
      <c r="O78" s="71">
        <f>+SIMS!A78</f>
        <v>13</v>
      </c>
      <c r="P78" s="71"/>
      <c r="Q78" s="72">
        <f>+KSC!A78</f>
        <v>33</v>
      </c>
      <c r="R78" s="146">
        <f t="shared" si="96"/>
        <v>0</v>
      </c>
      <c r="S78" s="147">
        <f t="shared" si="273"/>
        <v>0</v>
      </c>
      <c r="T78" s="148">
        <f t="shared" si="274"/>
        <v>0</v>
      </c>
      <c r="U78" s="148"/>
      <c r="V78" s="27" t="s">
        <v>181</v>
      </c>
      <c r="W78" s="34">
        <f>+Bel!C78</f>
        <v>0</v>
      </c>
      <c r="X78" s="35">
        <f>+Bel!D78</f>
        <v>0</v>
      </c>
      <c r="Y78" s="35">
        <f t="shared" si="226"/>
        <v>0</v>
      </c>
      <c r="Z78" s="65">
        <f t="shared" si="99"/>
        <v>0</v>
      </c>
      <c r="AA78" s="34">
        <f>+Ita!C78</f>
        <v>0</v>
      </c>
      <c r="AB78" s="35">
        <f>+Ita!D78</f>
        <v>0</v>
      </c>
      <c r="AC78" s="35">
        <f t="shared" si="100"/>
        <v>0</v>
      </c>
      <c r="AD78" s="65">
        <f t="shared" si="101"/>
        <v>0</v>
      </c>
      <c r="AE78" s="34">
        <f>+Pol!C78</f>
        <v>0</v>
      </c>
      <c r="AF78" s="35">
        <f>+Pol!D78</f>
        <v>0</v>
      </c>
      <c r="AG78" s="35">
        <f t="shared" si="102"/>
        <v>0</v>
      </c>
      <c r="AH78" s="65">
        <f t="shared" si="103"/>
        <v>0</v>
      </c>
      <c r="AI78" s="32">
        <f>+Mex!C78</f>
        <v>0</v>
      </c>
      <c r="AJ78" s="33">
        <f>+Mex!D78</f>
        <v>0</v>
      </c>
      <c r="AK78" s="33">
        <f t="shared" si="1"/>
        <v>0</v>
      </c>
      <c r="AL78" s="44">
        <f t="shared" si="2"/>
        <v>0</v>
      </c>
      <c r="AM78" s="279">
        <f>+SIMS!C78</f>
        <v>0</v>
      </c>
      <c r="AN78" s="277">
        <f>+SIMS!D78</f>
        <v>0</v>
      </c>
      <c r="AO78" s="277">
        <f t="shared" si="3"/>
        <v>0</v>
      </c>
      <c r="AP78" s="272">
        <f t="shared" si="104"/>
        <v>0</v>
      </c>
      <c r="AQ78" s="279">
        <f>+KSC!G78</f>
        <v>0</v>
      </c>
      <c r="AR78" s="277">
        <f>+KSC!H78</f>
        <v>0</v>
      </c>
      <c r="AS78" s="277">
        <f t="shared" si="4"/>
        <v>0</v>
      </c>
      <c r="AT78" s="272">
        <f t="shared" si="105"/>
        <v>0</v>
      </c>
      <c r="AU78" s="279">
        <f>+SIMS!G78</f>
        <v>0</v>
      </c>
      <c r="AV78" s="277">
        <f>+SIMS!H78</f>
        <v>0</v>
      </c>
      <c r="AW78" s="277">
        <f t="shared" si="165"/>
        <v>0</v>
      </c>
      <c r="AX78" s="272">
        <f t="shared" si="106"/>
        <v>0</v>
      </c>
      <c r="AY78" s="34">
        <f>+Bel!G78</f>
        <v>0</v>
      </c>
      <c r="AZ78" s="315">
        <f>+Bel!H78</f>
        <v>0</v>
      </c>
      <c r="BA78" s="35">
        <f>+Bel!I78</f>
        <v>0</v>
      </c>
      <c r="BB78" s="35">
        <f t="shared" si="252"/>
        <v>0</v>
      </c>
      <c r="BC78" s="65">
        <f t="shared" si="108"/>
        <v>0</v>
      </c>
      <c r="BD78" s="34">
        <f>+Ita!G78</f>
        <v>0</v>
      </c>
      <c r="BE78" s="315">
        <f>+Ita!H78</f>
        <v>0</v>
      </c>
      <c r="BF78" s="35">
        <f>+Ita!I78</f>
        <v>0</v>
      </c>
      <c r="BG78" s="35">
        <f t="shared" si="253"/>
        <v>0</v>
      </c>
      <c r="BH78" s="65">
        <f t="shared" si="109"/>
        <v>0</v>
      </c>
      <c r="BI78" s="34">
        <f>+Ita!AX78</f>
        <v>0</v>
      </c>
      <c r="BJ78" s="315">
        <f>+Ita!AY78</f>
        <v>0</v>
      </c>
      <c r="BK78" s="35">
        <f>+Ita!AZ78</f>
        <v>0</v>
      </c>
      <c r="BL78" s="35">
        <f t="shared" si="6"/>
        <v>0</v>
      </c>
      <c r="BM78" s="65">
        <f t="shared" si="110"/>
        <v>0</v>
      </c>
      <c r="BN78" s="34">
        <f>+Pol!G78</f>
        <v>0</v>
      </c>
      <c r="BO78" s="315">
        <f>+Pol!H78</f>
        <v>0</v>
      </c>
      <c r="BP78" s="35">
        <f>+Pol!I78</f>
        <v>0</v>
      </c>
      <c r="BQ78" s="35">
        <f t="shared" si="254"/>
        <v>0</v>
      </c>
      <c r="BR78" s="65">
        <f t="shared" si="111"/>
        <v>0</v>
      </c>
      <c r="BS78" s="32">
        <f>+Mex!G78</f>
        <v>0</v>
      </c>
      <c r="BT78" s="317">
        <f>+Mex!H78</f>
        <v>0</v>
      </c>
      <c r="BU78" s="33">
        <f>+Mex!I78</f>
        <v>0</v>
      </c>
      <c r="BV78" s="33">
        <f t="shared" si="255"/>
        <v>0</v>
      </c>
      <c r="BW78" s="44">
        <f t="shared" si="113"/>
        <v>0</v>
      </c>
      <c r="BX78" s="32">
        <f>+VIE!C78</f>
        <v>0</v>
      </c>
      <c r="BY78" s="317">
        <f>+VIE!D78</f>
        <v>0</v>
      </c>
      <c r="BZ78" s="33">
        <f t="shared" si="214"/>
        <v>0</v>
      </c>
      <c r="CA78" s="44">
        <f t="shared" si="114"/>
        <v>0</v>
      </c>
      <c r="CB78" s="32">
        <f>+SIMS!AC78</f>
        <v>0</v>
      </c>
      <c r="CC78" s="317">
        <f>+SIMS!AD78</f>
        <v>0</v>
      </c>
      <c r="CD78" s="33">
        <f>+SIMS!AE78</f>
        <v>0</v>
      </c>
      <c r="CE78" s="33">
        <f t="shared" si="9"/>
        <v>0</v>
      </c>
      <c r="CF78" s="44">
        <f t="shared" si="115"/>
        <v>0</v>
      </c>
      <c r="CG78" s="34">
        <f>+Bel!L78</f>
        <v>0</v>
      </c>
      <c r="CH78" s="35">
        <f>+Bel!M78</f>
        <v>0</v>
      </c>
      <c r="CI78" s="35">
        <f t="shared" si="235"/>
        <v>0</v>
      </c>
      <c r="CJ78" s="65">
        <f t="shared" si="209"/>
        <v>0</v>
      </c>
      <c r="CK78" s="34">
        <f>+Ita!L78</f>
        <v>0</v>
      </c>
      <c r="CL78" s="35">
        <f>+Ita!M78</f>
        <v>0</v>
      </c>
      <c r="CM78" s="35">
        <f t="shared" si="272"/>
        <v>0</v>
      </c>
      <c r="CN78" s="65">
        <f t="shared" si="13"/>
        <v>0</v>
      </c>
      <c r="CO78" s="32">
        <f>+Mex!L78</f>
        <v>0</v>
      </c>
      <c r="CP78" s="33">
        <f>+Mex!M78</f>
        <v>0</v>
      </c>
      <c r="CQ78" s="33">
        <f t="shared" si="14"/>
        <v>0</v>
      </c>
      <c r="CR78" s="44">
        <f t="shared" si="15"/>
        <v>0</v>
      </c>
      <c r="CS78" s="34">
        <f>+SIMS!Y78</f>
        <v>241.5</v>
      </c>
      <c r="CT78" s="35">
        <f>+SIMS!Z78</f>
        <v>264</v>
      </c>
      <c r="CU78" s="35">
        <f t="shared" si="16"/>
        <v>505.5</v>
      </c>
      <c r="CV78" s="65">
        <f t="shared" si="116"/>
        <v>13</v>
      </c>
      <c r="CW78" s="239">
        <f>+VIE!M78</f>
        <v>0</v>
      </c>
      <c r="CX78" s="238">
        <f>+VIE!N78</f>
        <v>0</v>
      </c>
      <c r="CY78" s="35">
        <f t="shared" si="17"/>
        <v>0</v>
      </c>
      <c r="CZ78" s="65">
        <f t="shared" si="117"/>
        <v>0</v>
      </c>
      <c r="DA78" s="34">
        <f>+Ita!BC78</f>
        <v>0</v>
      </c>
      <c r="DB78" s="35">
        <f t="shared" si="118"/>
        <v>0</v>
      </c>
      <c r="DC78" s="65">
        <f t="shared" si="18"/>
        <v>0</v>
      </c>
      <c r="DD78" s="34">
        <f>+Bel!P78</f>
        <v>0</v>
      </c>
      <c r="DE78" s="35">
        <f t="shared" si="119"/>
        <v>0</v>
      </c>
      <c r="DF78" s="65">
        <f t="shared" si="19"/>
        <v>0</v>
      </c>
      <c r="DG78" s="34">
        <f>+Ita!P78</f>
        <v>0</v>
      </c>
      <c r="DH78" s="35">
        <f t="shared" si="120"/>
        <v>0</v>
      </c>
      <c r="DI78" s="65">
        <f t="shared" si="20"/>
        <v>0</v>
      </c>
      <c r="DJ78" s="34">
        <f>+Pol!L78</f>
        <v>0</v>
      </c>
      <c r="DK78" s="35">
        <f t="shared" si="121"/>
        <v>0</v>
      </c>
      <c r="DL78" s="65">
        <f t="shared" si="21"/>
        <v>0</v>
      </c>
      <c r="DM78" s="379">
        <f>+Rus!C78</f>
        <v>0</v>
      </c>
      <c r="DN78" s="365">
        <f t="shared" si="215"/>
        <v>0</v>
      </c>
      <c r="DO78" s="366">
        <f t="shared" si="23"/>
        <v>0</v>
      </c>
      <c r="DP78" s="34">
        <f>+Bel!S78</f>
        <v>0</v>
      </c>
      <c r="DQ78" s="35">
        <f>+Bel!T78</f>
        <v>0</v>
      </c>
      <c r="DR78" s="35">
        <f>+Bel!U78</f>
        <v>0</v>
      </c>
      <c r="DS78" s="35">
        <f>+Bel!V78</f>
        <v>0</v>
      </c>
      <c r="DT78" s="35">
        <f t="shared" si="216"/>
        <v>0</v>
      </c>
      <c r="DU78" s="65">
        <f t="shared" si="25"/>
        <v>0</v>
      </c>
      <c r="DV78" s="34">
        <f>+Ita!S78</f>
        <v>0</v>
      </c>
      <c r="DW78" s="35">
        <f>+Ita!T78</f>
        <v>0</v>
      </c>
      <c r="DX78" s="35">
        <f>+Ita!U78</f>
        <v>0</v>
      </c>
      <c r="DY78" s="35">
        <f>+Ita!V78</f>
        <v>0</v>
      </c>
      <c r="DZ78" s="35">
        <f t="shared" si="217"/>
        <v>0</v>
      </c>
      <c r="EA78" s="65">
        <f t="shared" si="27"/>
        <v>0</v>
      </c>
      <c r="EB78" s="34">
        <f>+Pol!O78</f>
        <v>0</v>
      </c>
      <c r="EC78" s="35">
        <f>+Pol!P78</f>
        <v>0</v>
      </c>
      <c r="ED78" s="35">
        <f>+Pol!Q78</f>
        <v>0</v>
      </c>
      <c r="EE78" s="35">
        <f>+Pol!R78</f>
        <v>0</v>
      </c>
      <c r="EF78" s="35">
        <f t="shared" si="218"/>
        <v>0</v>
      </c>
      <c r="EG78" s="65">
        <f t="shared" si="29"/>
        <v>0</v>
      </c>
      <c r="EH78" s="34">
        <f>+Rus!J78</f>
        <v>0</v>
      </c>
      <c r="EI78" s="35">
        <f>+Rus!K78</f>
        <v>0</v>
      </c>
      <c r="EJ78" s="35">
        <f>+Rus!L78</f>
        <v>0</v>
      </c>
      <c r="EK78" s="35">
        <f>+Rus!M78</f>
        <v>0</v>
      </c>
      <c r="EL78" s="35">
        <f t="shared" si="219"/>
        <v>0</v>
      </c>
      <c r="EM78" s="65">
        <f t="shared" si="30"/>
        <v>0</v>
      </c>
      <c r="EN78" s="32">
        <f>+Mex!AE78</f>
        <v>0</v>
      </c>
      <c r="EO78" s="33">
        <f>+Mex!AF78</f>
        <v>0</v>
      </c>
      <c r="EP78" s="33">
        <f>+Mex!AG78</f>
        <v>0</v>
      </c>
      <c r="EQ78" s="33">
        <f>+Mex!AH78</f>
        <v>0</v>
      </c>
      <c r="ER78" s="33">
        <f t="shared" si="123"/>
        <v>0</v>
      </c>
      <c r="ES78" s="44">
        <f t="shared" si="31"/>
        <v>0</v>
      </c>
      <c r="ET78" s="34">
        <f>+VIE!G78</f>
        <v>0</v>
      </c>
      <c r="EU78" s="35">
        <f>+VIE!H78</f>
        <v>0</v>
      </c>
      <c r="EV78" s="35">
        <f>+VIE!I78</f>
        <v>0</v>
      </c>
      <c r="EW78" s="35">
        <f>+VIE!J78</f>
        <v>0</v>
      </c>
      <c r="EX78" s="35">
        <f t="shared" si="220"/>
        <v>0</v>
      </c>
      <c r="EY78" s="65">
        <f t="shared" si="124"/>
        <v>0</v>
      </c>
      <c r="EZ78" s="34">
        <f>+Bel!Y78</f>
        <v>0</v>
      </c>
      <c r="FA78" s="35">
        <f>+Bel!Z78</f>
        <v>0</v>
      </c>
      <c r="FB78" s="35">
        <f t="shared" si="33"/>
        <v>0</v>
      </c>
      <c r="FC78" s="65">
        <f t="shared" si="34"/>
        <v>0</v>
      </c>
      <c r="FD78" s="34">
        <f>+Ita!Y78</f>
        <v>0</v>
      </c>
      <c r="FE78" s="35">
        <f>+Ita!Z78</f>
        <v>0</v>
      </c>
      <c r="FF78" s="35">
        <f t="shared" si="35"/>
        <v>0</v>
      </c>
      <c r="FG78" s="65">
        <f t="shared" si="36"/>
        <v>0</v>
      </c>
      <c r="FH78" s="34">
        <f>+Pol!U78</f>
        <v>0</v>
      </c>
      <c r="FI78" s="35">
        <f>+Pol!V78</f>
        <v>0</v>
      </c>
      <c r="FJ78" s="35">
        <f t="shared" si="37"/>
        <v>0</v>
      </c>
      <c r="FK78" s="65">
        <f t="shared" si="38"/>
        <v>0</v>
      </c>
      <c r="FL78" s="34">
        <f>+Rus!F78</f>
        <v>0</v>
      </c>
      <c r="FM78" s="35">
        <f>+Rus!G78</f>
        <v>0</v>
      </c>
      <c r="FN78" s="35">
        <f t="shared" si="39"/>
        <v>0</v>
      </c>
      <c r="FO78" s="65">
        <f t="shared" si="40"/>
        <v>0</v>
      </c>
      <c r="FP78" s="32">
        <f>+SIMS!O78</f>
        <v>0</v>
      </c>
      <c r="FQ78" s="33">
        <f>+SIMS!P78</f>
        <v>0</v>
      </c>
      <c r="FR78" s="33">
        <f t="shared" si="210"/>
        <v>0</v>
      </c>
      <c r="FS78" s="44">
        <f t="shared" si="125"/>
        <v>0</v>
      </c>
      <c r="FT78" s="34">
        <f>+Bel!AC78</f>
        <v>0</v>
      </c>
      <c r="FU78" s="35">
        <f>+Bel!AD78</f>
        <v>0</v>
      </c>
      <c r="FV78" s="35">
        <f>+Bel!AE78</f>
        <v>0</v>
      </c>
      <c r="FW78" s="35">
        <f>+Bel!AF78</f>
        <v>0</v>
      </c>
      <c r="FX78" s="35">
        <f t="shared" si="221"/>
        <v>0</v>
      </c>
      <c r="FY78" s="65">
        <f t="shared" si="239"/>
        <v>0</v>
      </c>
      <c r="FZ78" s="34">
        <f>+Ita!AC78</f>
        <v>0</v>
      </c>
      <c r="GA78" s="35">
        <f>+Ita!AD78</f>
        <v>0</v>
      </c>
      <c r="GB78" s="35">
        <f>+Ita!AE78</f>
        <v>0</v>
      </c>
      <c r="GC78" s="35">
        <f>+Ita!AF78</f>
        <v>0</v>
      </c>
      <c r="GD78" s="35">
        <f t="shared" si="222"/>
        <v>0</v>
      </c>
      <c r="GE78" s="65">
        <f t="shared" si="240"/>
        <v>0</v>
      </c>
      <c r="GF78" s="34">
        <f>+Pol!Y78</f>
        <v>0</v>
      </c>
      <c r="GG78" s="35">
        <f>+Pol!Z78</f>
        <v>0</v>
      </c>
      <c r="GH78" s="35">
        <f>+Pol!AA78</f>
        <v>0</v>
      </c>
      <c r="GI78" s="35">
        <f>+Pol!AB78</f>
        <v>0</v>
      </c>
      <c r="GJ78" s="35">
        <f t="shared" si="223"/>
        <v>0</v>
      </c>
      <c r="GK78" s="65">
        <f t="shared" si="241"/>
        <v>0</v>
      </c>
      <c r="GL78" s="34">
        <f>+SIMS!S78</f>
        <v>0</v>
      </c>
      <c r="GM78" s="35">
        <f>+SIMS!T78</f>
        <v>0</v>
      </c>
      <c r="GN78" s="35">
        <f>+SIMS!U78</f>
        <v>0</v>
      </c>
      <c r="GO78" s="35">
        <f>+SIMS!V78</f>
        <v>0</v>
      </c>
      <c r="GP78" s="35">
        <f t="shared" si="224"/>
        <v>0</v>
      </c>
      <c r="GQ78" s="65">
        <f t="shared" si="126"/>
        <v>0</v>
      </c>
      <c r="GR78" s="279">
        <f>+KSC!C78</f>
        <v>0</v>
      </c>
      <c r="GS78" s="277">
        <f>+KSC!D78</f>
        <v>0</v>
      </c>
      <c r="GT78" s="277">
        <f t="shared" si="49"/>
        <v>0</v>
      </c>
      <c r="GU78" s="272">
        <f t="shared" si="127"/>
        <v>0</v>
      </c>
      <c r="GV78" s="34">
        <f>+Bel!AI78</f>
        <v>0</v>
      </c>
      <c r="GW78" s="35">
        <f t="shared" si="248"/>
        <v>0</v>
      </c>
      <c r="GX78" s="65">
        <f t="shared" si="200"/>
        <v>0</v>
      </c>
      <c r="GY78" s="34">
        <f>+Ita!AI78</f>
        <v>0</v>
      </c>
      <c r="GZ78" s="35">
        <f t="shared" si="250"/>
        <v>0</v>
      </c>
      <c r="HA78" s="65">
        <f t="shared" si="51"/>
        <v>0</v>
      </c>
      <c r="HB78" s="34">
        <f>+Ita!BF78</f>
        <v>0</v>
      </c>
      <c r="HC78" s="35">
        <f t="shared" si="251"/>
        <v>0</v>
      </c>
      <c r="HD78" s="65">
        <f t="shared" si="52"/>
        <v>0</v>
      </c>
      <c r="HE78" s="34">
        <f>+Pol!AE78</f>
        <v>0</v>
      </c>
      <c r="HF78" s="35">
        <f t="shared" si="232"/>
        <v>0</v>
      </c>
      <c r="HG78" s="65">
        <f t="shared" si="53"/>
        <v>0</v>
      </c>
      <c r="HH78" s="32">
        <f>+Mex!P78</f>
        <v>0</v>
      </c>
      <c r="HI78" s="33">
        <f t="shared" si="233"/>
        <v>0</v>
      </c>
      <c r="HJ78" s="44">
        <f t="shared" si="54"/>
        <v>0</v>
      </c>
      <c r="HK78" s="411">
        <f>+SIMS!K78</f>
        <v>0</v>
      </c>
      <c r="HL78" s="409">
        <f>+SIMS!L78</f>
        <v>0</v>
      </c>
      <c r="HM78" s="409">
        <f t="shared" si="166"/>
        <v>0</v>
      </c>
      <c r="HN78" s="410">
        <f t="shared" si="133"/>
        <v>0</v>
      </c>
      <c r="HO78" s="475">
        <f>+Bel!AL78</f>
        <v>0</v>
      </c>
      <c r="HP78" s="476">
        <f>+Bel!AM78</f>
        <v>0</v>
      </c>
      <c r="HQ78" s="476">
        <f t="shared" si="134"/>
        <v>0</v>
      </c>
      <c r="HR78" s="477">
        <f t="shared" si="55"/>
        <v>0</v>
      </c>
      <c r="HS78" s="475">
        <f>+Ita!AL78</f>
        <v>0</v>
      </c>
      <c r="HT78" s="476">
        <f>+Ita!AM78</f>
        <v>0</v>
      </c>
      <c r="HU78" s="476">
        <f t="shared" si="56"/>
        <v>0</v>
      </c>
      <c r="HV78" s="477">
        <f t="shared" si="57"/>
        <v>0</v>
      </c>
      <c r="HW78" s="32">
        <f>+Mex!S78</f>
        <v>0</v>
      </c>
      <c r="HX78" s="33">
        <f>+Mex!T78</f>
        <v>0</v>
      </c>
      <c r="HY78" s="33">
        <f t="shared" si="236"/>
        <v>0</v>
      </c>
      <c r="HZ78" s="44">
        <f t="shared" si="59"/>
        <v>0</v>
      </c>
      <c r="IA78" s="472">
        <f>+'Arg&amp;Braz'!C78</f>
        <v>0</v>
      </c>
      <c r="IB78" s="473">
        <f>+'Arg&amp;Braz'!D78</f>
        <v>0</v>
      </c>
      <c r="IC78" s="473">
        <f t="shared" si="60"/>
        <v>0</v>
      </c>
      <c r="ID78" s="474">
        <f t="shared" si="61"/>
        <v>0</v>
      </c>
      <c r="IE78" s="472">
        <f>+'Arg&amp;Braz'!Y78</f>
        <v>0</v>
      </c>
      <c r="IF78" s="473">
        <f>+'Arg&amp;Braz'!Z78</f>
        <v>0</v>
      </c>
      <c r="IG78" s="473">
        <f t="shared" si="62"/>
        <v>0</v>
      </c>
      <c r="IH78" s="474">
        <f t="shared" si="63"/>
        <v>0</v>
      </c>
      <c r="II78" s="475">
        <f>+Bel!AP78</f>
        <v>0</v>
      </c>
      <c r="IJ78" s="476">
        <f>+Bel!AQ78</f>
        <v>0</v>
      </c>
      <c r="IK78" s="476">
        <f t="shared" si="64"/>
        <v>0</v>
      </c>
      <c r="IL78" s="477">
        <f t="shared" si="65"/>
        <v>0</v>
      </c>
      <c r="IM78" s="475">
        <f>+Ita!AP78</f>
        <v>0</v>
      </c>
      <c r="IN78" s="476">
        <f>+Ita!AQ78</f>
        <v>0</v>
      </c>
      <c r="IO78" s="476">
        <f t="shared" si="66"/>
        <v>0</v>
      </c>
      <c r="IP78" s="477">
        <f t="shared" si="67"/>
        <v>0</v>
      </c>
      <c r="IQ78" s="32">
        <f>+Mex!W78</f>
        <v>0</v>
      </c>
      <c r="IR78" s="33">
        <f>+Mex!X78</f>
        <v>0</v>
      </c>
      <c r="IS78" s="33">
        <f t="shared" si="237"/>
        <v>0</v>
      </c>
      <c r="IT78" s="44">
        <f t="shared" si="69"/>
        <v>0</v>
      </c>
      <c r="IU78" s="472">
        <f>+'Arg&amp;Braz'!G78</f>
        <v>0</v>
      </c>
      <c r="IV78" s="473">
        <f>+'Arg&amp;Braz'!H78</f>
        <v>0</v>
      </c>
      <c r="IW78" s="473">
        <f t="shared" si="70"/>
        <v>0</v>
      </c>
      <c r="IX78" s="474">
        <f t="shared" si="71"/>
        <v>0</v>
      </c>
      <c r="IY78" s="472">
        <f>+'Arg&amp;Braz'!AC78</f>
        <v>0</v>
      </c>
      <c r="IZ78" s="473">
        <f>+'Arg&amp;Braz'!AD78</f>
        <v>0</v>
      </c>
      <c r="JA78" s="473">
        <f t="shared" si="72"/>
        <v>0</v>
      </c>
      <c r="JB78" s="474">
        <f t="shared" si="163"/>
        <v>0</v>
      </c>
      <c r="JC78" s="475">
        <f>+Bel!AT78</f>
        <v>0</v>
      </c>
      <c r="JD78" s="476">
        <f>+Bel!AU78</f>
        <v>0</v>
      </c>
      <c r="JE78" s="476">
        <f t="shared" si="73"/>
        <v>0</v>
      </c>
      <c r="JF78" s="477">
        <f t="shared" si="74"/>
        <v>0</v>
      </c>
      <c r="JG78" s="475">
        <f>+Ita!AT78</f>
        <v>0</v>
      </c>
      <c r="JH78" s="476">
        <f>+Ita!AU78</f>
        <v>0</v>
      </c>
      <c r="JI78" s="476">
        <f t="shared" si="75"/>
        <v>0</v>
      </c>
      <c r="JJ78" s="477">
        <f t="shared" si="76"/>
        <v>0</v>
      </c>
      <c r="JK78" s="32">
        <f>+Mex!AA78</f>
        <v>0</v>
      </c>
      <c r="JL78" s="33">
        <f>+Mex!AB78</f>
        <v>0</v>
      </c>
      <c r="JM78" s="33">
        <f t="shared" si="238"/>
        <v>0</v>
      </c>
      <c r="JN78" s="44">
        <f t="shared" si="78"/>
        <v>0</v>
      </c>
      <c r="JO78" s="472">
        <f>+'Arg&amp;Braz'!K78</f>
        <v>0</v>
      </c>
      <c r="JP78" s="473">
        <f>+'Arg&amp;Braz'!L78</f>
        <v>0</v>
      </c>
      <c r="JQ78" s="473">
        <f t="shared" si="79"/>
        <v>0</v>
      </c>
      <c r="JR78" s="474">
        <f t="shared" si="80"/>
        <v>0</v>
      </c>
      <c r="JS78" s="472">
        <f>+'Arg&amp;Braz'!AG78</f>
        <v>0</v>
      </c>
      <c r="JT78" s="473">
        <f>+'Arg&amp;Braz'!AH78</f>
        <v>0</v>
      </c>
      <c r="JU78" s="473">
        <f t="shared" si="81"/>
        <v>0</v>
      </c>
      <c r="JV78" s="474">
        <f t="shared" si="164"/>
        <v>0</v>
      </c>
      <c r="JW78" s="273">
        <f>+KSC!K78</f>
        <v>468</v>
      </c>
      <c r="JX78" s="274">
        <f>+KSC!L78</f>
        <v>450</v>
      </c>
      <c r="JY78" s="277">
        <f t="shared" si="82"/>
        <v>918</v>
      </c>
      <c r="JZ78" s="272">
        <f t="shared" si="135"/>
        <v>33</v>
      </c>
      <c r="KA78" s="388">
        <f>+Rus!P78</f>
        <v>171.6</v>
      </c>
      <c r="KB78" s="508">
        <f>+Rus!Q78</f>
        <v>171.6</v>
      </c>
      <c r="KC78" s="389">
        <f>+Rus!R78</f>
        <v>171.6</v>
      </c>
      <c r="KD78" s="35">
        <f t="shared" si="256"/>
        <v>514.79999999999995</v>
      </c>
      <c r="KE78" s="65">
        <f t="shared" si="84"/>
        <v>33</v>
      </c>
      <c r="KF78" s="34">
        <f>+Bel!AX78</f>
        <v>0</v>
      </c>
      <c r="KG78" s="35">
        <f t="shared" si="260"/>
        <v>0</v>
      </c>
      <c r="KH78" s="65">
        <f t="shared" si="201"/>
        <v>0</v>
      </c>
      <c r="KI78" s="34">
        <f>+Ita!BI78</f>
        <v>343.2</v>
      </c>
      <c r="KJ78" s="35">
        <f t="shared" si="261"/>
        <v>343.2</v>
      </c>
      <c r="KK78" s="65">
        <f t="shared" si="202"/>
        <v>22</v>
      </c>
      <c r="KL78" s="34">
        <f>+Pol!AH78</f>
        <v>0</v>
      </c>
      <c r="KM78" s="35">
        <f t="shared" si="262"/>
        <v>0</v>
      </c>
      <c r="KN78" s="65">
        <f t="shared" si="203"/>
        <v>0</v>
      </c>
      <c r="KO78" s="34">
        <f>+Mex!AK78</f>
        <v>0</v>
      </c>
      <c r="KP78" s="35">
        <f t="shared" si="263"/>
        <v>0</v>
      </c>
      <c r="KQ78" s="65">
        <f t="shared" si="204"/>
        <v>0</v>
      </c>
      <c r="KR78" s="34">
        <f>+'Arg&amp;Braz'!AK78</f>
        <v>0</v>
      </c>
      <c r="KS78" s="35">
        <f t="shared" si="257"/>
        <v>0</v>
      </c>
      <c r="KT78" s="65">
        <f t="shared" si="258"/>
        <v>0</v>
      </c>
      <c r="KU78" s="34">
        <f>+Ita!BL78</f>
        <v>0</v>
      </c>
      <c r="KV78" s="315">
        <f>+Ita!BM78</f>
        <v>0</v>
      </c>
      <c r="KW78" s="35">
        <f>+Ita!BN78</f>
        <v>0</v>
      </c>
      <c r="KX78" s="35">
        <f t="shared" si="191"/>
        <v>0</v>
      </c>
      <c r="KY78" s="65">
        <f t="shared" si="142"/>
        <v>0</v>
      </c>
      <c r="KZ78" s="34">
        <f>+Mex!AN78</f>
        <v>0</v>
      </c>
      <c r="LA78" s="315">
        <f>+Mex!AO78</f>
        <v>0</v>
      </c>
      <c r="LB78" s="35">
        <f>+Mex!AP78</f>
        <v>0</v>
      </c>
      <c r="LC78" s="35">
        <f t="shared" si="192"/>
        <v>0</v>
      </c>
      <c r="LD78" s="65">
        <f t="shared" si="144"/>
        <v>0</v>
      </c>
      <c r="LE78" s="34">
        <f>+'Arg&amp;Braz'!O78</f>
        <v>0</v>
      </c>
      <c r="LF78" s="315">
        <f>+'Arg&amp;Braz'!P78</f>
        <v>0</v>
      </c>
      <c r="LG78" s="35">
        <f>+'Arg&amp;Braz'!Q78</f>
        <v>0</v>
      </c>
      <c r="LH78" s="35">
        <f t="shared" si="193"/>
        <v>0</v>
      </c>
      <c r="LI78" s="65">
        <f t="shared" si="146"/>
        <v>0</v>
      </c>
      <c r="LJ78" s="34">
        <f>+'Arg&amp;Braz'!AN78</f>
        <v>0</v>
      </c>
      <c r="LK78" s="315">
        <f>+'Arg&amp;Braz'!AO78</f>
        <v>0</v>
      </c>
      <c r="LL78" s="35">
        <f>+'Arg&amp;Braz'!AP78</f>
        <v>0</v>
      </c>
      <c r="LM78" s="35">
        <f t="shared" si="147"/>
        <v>0</v>
      </c>
      <c r="LN78" s="65">
        <f t="shared" si="148"/>
        <v>0</v>
      </c>
      <c r="LO78" s="34">
        <f>+Bel!BA78</f>
        <v>0</v>
      </c>
      <c r="LP78" s="315">
        <f>+Bel!BB78</f>
        <v>0</v>
      </c>
      <c r="LQ78" s="35">
        <f>+Bel!BC78</f>
        <v>0</v>
      </c>
      <c r="LR78" s="35">
        <f t="shared" si="275"/>
        <v>0</v>
      </c>
      <c r="LS78" s="65">
        <f t="shared" si="276"/>
        <v>0</v>
      </c>
      <c r="LT78" s="34">
        <f>+Ita!BQ78</f>
        <v>202.8</v>
      </c>
      <c r="LU78" s="315">
        <f>+Ita!BR78</f>
        <v>202.8</v>
      </c>
      <c r="LV78" s="35">
        <f>+Ita!BS78</f>
        <v>187.2</v>
      </c>
      <c r="LW78" s="35">
        <f t="shared" si="194"/>
        <v>592.79999999999995</v>
      </c>
      <c r="LX78" s="65">
        <f t="shared" si="152"/>
        <v>38</v>
      </c>
      <c r="LY78" s="522">
        <f>+Ita!BV78</f>
        <v>0</v>
      </c>
      <c r="LZ78" s="532">
        <f>+Ita!BW78</f>
        <v>0</v>
      </c>
      <c r="MA78" s="523">
        <f>+Ita!BX78</f>
        <v>0</v>
      </c>
      <c r="MB78" s="35">
        <f t="shared" si="195"/>
        <v>0</v>
      </c>
      <c r="MC78" s="65">
        <f t="shared" si="154"/>
        <v>0</v>
      </c>
      <c r="MD78" s="34">
        <f>+Pol!AK78</f>
        <v>156</v>
      </c>
      <c r="ME78" s="315">
        <f>+Pol!AL78</f>
        <v>156</v>
      </c>
      <c r="MF78" s="35">
        <f>+Pol!AM78</f>
        <v>156</v>
      </c>
      <c r="MG78" s="35">
        <f t="shared" si="196"/>
        <v>468</v>
      </c>
      <c r="MH78" s="65">
        <f t="shared" si="156"/>
        <v>30</v>
      </c>
      <c r="MI78" s="556">
        <f>+Rus!U78</f>
        <v>0</v>
      </c>
      <c r="MJ78" s="557">
        <f>+Rus!V78</f>
        <v>0</v>
      </c>
      <c r="MK78" s="558">
        <f>+Rus!W78</f>
        <v>0</v>
      </c>
      <c r="ML78" s="35">
        <f t="shared" si="259"/>
        <v>0</v>
      </c>
      <c r="MM78" s="65">
        <f t="shared" si="249"/>
        <v>0</v>
      </c>
      <c r="MN78" s="34">
        <f>+Mex!AS78</f>
        <v>0</v>
      </c>
      <c r="MO78" s="315">
        <f>+Mex!AT78</f>
        <v>0</v>
      </c>
      <c r="MP78" s="35">
        <f>+Mex!AU78</f>
        <v>0</v>
      </c>
      <c r="MQ78" s="35">
        <f t="shared" si="197"/>
        <v>0</v>
      </c>
      <c r="MR78" s="65">
        <f t="shared" si="158"/>
        <v>0</v>
      </c>
      <c r="MS78" s="34">
        <f>+'Arg&amp;Braz'!T78</f>
        <v>0</v>
      </c>
      <c r="MT78" s="315">
        <f>+'Arg&amp;Braz'!U78</f>
        <v>0</v>
      </c>
      <c r="MU78" s="35">
        <f>+'Arg&amp;Braz'!V78</f>
        <v>0</v>
      </c>
      <c r="MV78" s="35">
        <f t="shared" si="159"/>
        <v>0</v>
      </c>
      <c r="MW78" s="65">
        <f t="shared" si="160"/>
        <v>0</v>
      </c>
      <c r="MX78" s="34">
        <f>Bel!BF78</f>
        <v>0</v>
      </c>
      <c r="MY78" s="35">
        <f t="shared" si="161"/>
        <v>0</v>
      </c>
      <c r="MZ78" s="65">
        <f t="shared" si="92"/>
        <v>0</v>
      </c>
      <c r="NA78" s="34">
        <f>Ita!CA78</f>
        <v>0</v>
      </c>
      <c r="NB78" s="35">
        <f t="shared" si="264"/>
        <v>0</v>
      </c>
      <c r="NC78" s="65">
        <f t="shared" si="206"/>
        <v>0</v>
      </c>
    </row>
    <row r="79" spans="1:367" s="28" customFormat="1" ht="21" customHeight="1">
      <c r="A79" s="27" t="s">
        <v>313</v>
      </c>
      <c r="B79" s="67"/>
      <c r="C79" s="68">
        <f t="shared" si="94"/>
        <v>0</v>
      </c>
      <c r="D79" s="68"/>
      <c r="E79" s="68"/>
      <c r="F79" s="68"/>
      <c r="G79" s="69">
        <f t="shared" si="225"/>
        <v>0</v>
      </c>
      <c r="H79" s="70">
        <f>+Bel!A79</f>
        <v>49</v>
      </c>
      <c r="I79" s="71">
        <f>+Ita!A79</f>
        <v>51</v>
      </c>
      <c r="J79" s="71">
        <f>+Pol!A79</f>
        <v>0</v>
      </c>
      <c r="K79" s="71">
        <f>+Rus!A79</f>
        <v>33</v>
      </c>
      <c r="L79" s="71">
        <f>+'Arg&amp;Braz'!A79</f>
        <v>0</v>
      </c>
      <c r="M79" s="71">
        <f>+Mex!A79</f>
        <v>0</v>
      </c>
      <c r="N79" s="71">
        <f>+VIE!A79</f>
        <v>5</v>
      </c>
      <c r="O79" s="71">
        <f>+SIMS!A79</f>
        <v>13</v>
      </c>
      <c r="P79" s="71"/>
      <c r="Q79" s="72">
        <f>+KSC!A79</f>
        <v>33</v>
      </c>
      <c r="R79" s="146">
        <f t="shared" si="96"/>
        <v>0</v>
      </c>
      <c r="S79" s="147">
        <f t="shared" si="273"/>
        <v>0</v>
      </c>
      <c r="T79" s="148">
        <f t="shared" si="274"/>
        <v>0</v>
      </c>
      <c r="U79" s="148"/>
      <c r="V79" s="27" t="s">
        <v>313</v>
      </c>
      <c r="W79" s="34">
        <f>+Bel!C79</f>
        <v>0</v>
      </c>
      <c r="X79" s="35">
        <f>+Bel!D79</f>
        <v>0</v>
      </c>
      <c r="Y79" s="35">
        <f t="shared" si="226"/>
        <v>0</v>
      </c>
      <c r="Z79" s="65">
        <f t="shared" si="99"/>
        <v>0</v>
      </c>
      <c r="AA79" s="34">
        <f>+Ita!C79</f>
        <v>0</v>
      </c>
      <c r="AB79" s="35">
        <f>+Ita!D79</f>
        <v>0</v>
      </c>
      <c r="AC79" s="35">
        <f t="shared" si="100"/>
        <v>0</v>
      </c>
      <c r="AD79" s="65">
        <f t="shared" si="101"/>
        <v>0</v>
      </c>
      <c r="AE79" s="34">
        <f>+Pol!C79</f>
        <v>0</v>
      </c>
      <c r="AF79" s="35">
        <f>+Pol!D79</f>
        <v>0</v>
      </c>
      <c r="AG79" s="35">
        <f t="shared" si="102"/>
        <v>0</v>
      </c>
      <c r="AH79" s="65">
        <f t="shared" si="103"/>
        <v>0</v>
      </c>
      <c r="AI79" s="32">
        <f>+Mex!C79</f>
        <v>0</v>
      </c>
      <c r="AJ79" s="33">
        <f>+Mex!D79</f>
        <v>0</v>
      </c>
      <c r="AK79" s="33">
        <f t="shared" si="1"/>
        <v>0</v>
      </c>
      <c r="AL79" s="44">
        <f t="shared" si="2"/>
        <v>0</v>
      </c>
      <c r="AM79" s="279">
        <f>+SIMS!C79</f>
        <v>0</v>
      </c>
      <c r="AN79" s="277">
        <f>+SIMS!D79</f>
        <v>0</v>
      </c>
      <c r="AO79" s="277">
        <f t="shared" si="3"/>
        <v>0</v>
      </c>
      <c r="AP79" s="272">
        <f t="shared" si="104"/>
        <v>0</v>
      </c>
      <c r="AQ79" s="279">
        <f>+KSC!G79</f>
        <v>0</v>
      </c>
      <c r="AR79" s="277">
        <f>+KSC!H79</f>
        <v>0</v>
      </c>
      <c r="AS79" s="277">
        <f t="shared" si="4"/>
        <v>0</v>
      </c>
      <c r="AT79" s="272">
        <f t="shared" si="105"/>
        <v>0</v>
      </c>
      <c r="AU79" s="279">
        <f>+SIMS!G79</f>
        <v>0</v>
      </c>
      <c r="AV79" s="277">
        <f>+SIMS!H79</f>
        <v>0</v>
      </c>
      <c r="AW79" s="277">
        <f t="shared" si="165"/>
        <v>0</v>
      </c>
      <c r="AX79" s="272">
        <f t="shared" si="106"/>
        <v>0</v>
      </c>
      <c r="AY79" s="34">
        <f>+Bel!G79</f>
        <v>0</v>
      </c>
      <c r="AZ79" s="315">
        <f>+Bel!H79</f>
        <v>0</v>
      </c>
      <c r="BA79" s="35">
        <f>+Bel!I79</f>
        <v>0</v>
      </c>
      <c r="BB79" s="35">
        <f t="shared" si="252"/>
        <v>0</v>
      </c>
      <c r="BC79" s="65">
        <f t="shared" si="108"/>
        <v>0</v>
      </c>
      <c r="BD79" s="34">
        <f>+Ita!G79</f>
        <v>0</v>
      </c>
      <c r="BE79" s="315">
        <f>+Ita!H79</f>
        <v>0</v>
      </c>
      <c r="BF79" s="35">
        <f>+Ita!I79</f>
        <v>0</v>
      </c>
      <c r="BG79" s="35">
        <f t="shared" si="253"/>
        <v>0</v>
      </c>
      <c r="BH79" s="65">
        <f t="shared" si="109"/>
        <v>0</v>
      </c>
      <c r="BI79" s="34">
        <f>+Ita!AX79</f>
        <v>0</v>
      </c>
      <c r="BJ79" s="315">
        <f>+Ita!AY79</f>
        <v>0</v>
      </c>
      <c r="BK79" s="35">
        <f>+Ita!AZ79</f>
        <v>0</v>
      </c>
      <c r="BL79" s="35">
        <f t="shared" si="6"/>
        <v>0</v>
      </c>
      <c r="BM79" s="65">
        <f t="shared" si="110"/>
        <v>0</v>
      </c>
      <c r="BN79" s="34">
        <f>+Pol!G79</f>
        <v>0</v>
      </c>
      <c r="BO79" s="315">
        <f>+Pol!H79</f>
        <v>0</v>
      </c>
      <c r="BP79" s="35">
        <f>+Pol!I79</f>
        <v>0</v>
      </c>
      <c r="BQ79" s="35">
        <f t="shared" si="254"/>
        <v>0</v>
      </c>
      <c r="BR79" s="65">
        <f t="shared" si="111"/>
        <v>0</v>
      </c>
      <c r="BS79" s="32">
        <f>+Mex!G79</f>
        <v>0</v>
      </c>
      <c r="BT79" s="317">
        <f>+Mex!H79</f>
        <v>0</v>
      </c>
      <c r="BU79" s="33">
        <f>+Mex!I79</f>
        <v>0</v>
      </c>
      <c r="BV79" s="33">
        <f t="shared" si="255"/>
        <v>0</v>
      </c>
      <c r="BW79" s="44">
        <f t="shared" si="113"/>
        <v>0</v>
      </c>
      <c r="BX79" s="32">
        <f>+VIE!C79</f>
        <v>0</v>
      </c>
      <c r="BY79" s="317">
        <f>+VIE!D79</f>
        <v>0</v>
      </c>
      <c r="BZ79" s="33">
        <f t="shared" si="214"/>
        <v>0</v>
      </c>
      <c r="CA79" s="44">
        <f t="shared" si="114"/>
        <v>0</v>
      </c>
      <c r="CB79" s="32">
        <f>+SIMS!AC79</f>
        <v>0</v>
      </c>
      <c r="CC79" s="317">
        <f>+SIMS!AD79</f>
        <v>0</v>
      </c>
      <c r="CD79" s="33">
        <f>+SIMS!AE79</f>
        <v>0</v>
      </c>
      <c r="CE79" s="33">
        <f t="shared" si="9"/>
        <v>0</v>
      </c>
      <c r="CF79" s="44">
        <f t="shared" si="115"/>
        <v>0</v>
      </c>
      <c r="CG79" s="34">
        <f>+Bel!L79</f>
        <v>0</v>
      </c>
      <c r="CH79" s="35">
        <f>+Bel!M79</f>
        <v>0</v>
      </c>
      <c r="CI79" s="35">
        <f t="shared" si="235"/>
        <v>0</v>
      </c>
      <c r="CJ79" s="65">
        <f t="shared" si="209"/>
        <v>0</v>
      </c>
      <c r="CK79" s="34">
        <f>+Ita!L79</f>
        <v>0</v>
      </c>
      <c r="CL79" s="35">
        <f>+Ita!M79</f>
        <v>0</v>
      </c>
      <c r="CM79" s="35">
        <f t="shared" si="272"/>
        <v>0</v>
      </c>
      <c r="CN79" s="65">
        <f t="shared" si="13"/>
        <v>0</v>
      </c>
      <c r="CO79" s="32">
        <f>+Mex!L79</f>
        <v>0</v>
      </c>
      <c r="CP79" s="33">
        <f>+Mex!M79</f>
        <v>0</v>
      </c>
      <c r="CQ79" s="33">
        <f t="shared" si="14"/>
        <v>0</v>
      </c>
      <c r="CR79" s="44">
        <f t="shared" si="15"/>
        <v>0</v>
      </c>
      <c r="CS79" s="34">
        <f>+SIMS!Y79</f>
        <v>241.5</v>
      </c>
      <c r="CT79" s="35">
        <f>+SIMS!Z79</f>
        <v>264</v>
      </c>
      <c r="CU79" s="35">
        <f t="shared" si="16"/>
        <v>505.5</v>
      </c>
      <c r="CV79" s="65">
        <f t="shared" si="116"/>
        <v>13</v>
      </c>
      <c r="CW79" s="32">
        <f>+VIE!M79</f>
        <v>0</v>
      </c>
      <c r="CX79" s="33">
        <f>+VIE!N79</f>
        <v>0</v>
      </c>
      <c r="CY79" s="33">
        <f t="shared" si="17"/>
        <v>0</v>
      </c>
      <c r="CZ79" s="44">
        <f t="shared" si="117"/>
        <v>0</v>
      </c>
      <c r="DA79" s="34">
        <f>+Ita!BC79</f>
        <v>0</v>
      </c>
      <c r="DB79" s="35">
        <f t="shared" si="118"/>
        <v>0</v>
      </c>
      <c r="DC79" s="65">
        <f t="shared" si="18"/>
        <v>0</v>
      </c>
      <c r="DD79" s="34">
        <f>+Bel!P79</f>
        <v>0</v>
      </c>
      <c r="DE79" s="35">
        <f t="shared" si="119"/>
        <v>0</v>
      </c>
      <c r="DF79" s="65">
        <f t="shared" si="19"/>
        <v>0</v>
      </c>
      <c r="DG79" s="34">
        <f>+Ita!P79</f>
        <v>0</v>
      </c>
      <c r="DH79" s="35">
        <f t="shared" si="120"/>
        <v>0</v>
      </c>
      <c r="DI79" s="65">
        <f t="shared" si="20"/>
        <v>0</v>
      </c>
      <c r="DJ79" s="34">
        <f>+Pol!L79</f>
        <v>0</v>
      </c>
      <c r="DK79" s="35">
        <f t="shared" si="121"/>
        <v>0</v>
      </c>
      <c r="DL79" s="65">
        <f t="shared" si="21"/>
        <v>0</v>
      </c>
      <c r="DM79" s="379">
        <f>+Rus!C79</f>
        <v>0</v>
      </c>
      <c r="DN79" s="365">
        <f t="shared" si="215"/>
        <v>0</v>
      </c>
      <c r="DO79" s="366">
        <f t="shared" si="23"/>
        <v>0</v>
      </c>
      <c r="DP79" s="34">
        <f>+Bel!S79</f>
        <v>0</v>
      </c>
      <c r="DQ79" s="35">
        <f>+Bel!T79</f>
        <v>0</v>
      </c>
      <c r="DR79" s="35">
        <f>+Bel!U79</f>
        <v>0</v>
      </c>
      <c r="DS79" s="35">
        <f>+Bel!V79</f>
        <v>0</v>
      </c>
      <c r="DT79" s="35">
        <f t="shared" si="216"/>
        <v>0</v>
      </c>
      <c r="DU79" s="65">
        <f t="shared" si="25"/>
        <v>0</v>
      </c>
      <c r="DV79" s="34">
        <f>+Ita!S79</f>
        <v>0</v>
      </c>
      <c r="DW79" s="35">
        <f>+Ita!T79</f>
        <v>0</v>
      </c>
      <c r="DX79" s="35">
        <f>+Ita!U79</f>
        <v>0</v>
      </c>
      <c r="DY79" s="35">
        <f>+Ita!V79</f>
        <v>0</v>
      </c>
      <c r="DZ79" s="35">
        <f t="shared" si="217"/>
        <v>0</v>
      </c>
      <c r="EA79" s="65">
        <f t="shared" si="27"/>
        <v>0</v>
      </c>
      <c r="EB79" s="34">
        <f>+Pol!O79</f>
        <v>0</v>
      </c>
      <c r="EC79" s="35">
        <f>+Pol!P79</f>
        <v>0</v>
      </c>
      <c r="ED79" s="35">
        <f>+Pol!Q79</f>
        <v>0</v>
      </c>
      <c r="EE79" s="35">
        <f>+Pol!R79</f>
        <v>0</v>
      </c>
      <c r="EF79" s="35">
        <f t="shared" si="218"/>
        <v>0</v>
      </c>
      <c r="EG79" s="65">
        <f t="shared" si="29"/>
        <v>0</v>
      </c>
      <c r="EH79" s="34">
        <f>+Rus!J79</f>
        <v>0</v>
      </c>
      <c r="EI79" s="35">
        <f>+Rus!K79</f>
        <v>0</v>
      </c>
      <c r="EJ79" s="35">
        <f>+Rus!L79</f>
        <v>0</v>
      </c>
      <c r="EK79" s="35">
        <f>+Rus!M79</f>
        <v>0</v>
      </c>
      <c r="EL79" s="35">
        <f t="shared" si="219"/>
        <v>0</v>
      </c>
      <c r="EM79" s="65">
        <f t="shared" si="30"/>
        <v>0</v>
      </c>
      <c r="EN79" s="32">
        <f>+Mex!AE79</f>
        <v>0</v>
      </c>
      <c r="EO79" s="33">
        <f>+Mex!AF79</f>
        <v>0</v>
      </c>
      <c r="EP79" s="33">
        <f>+Mex!AG79</f>
        <v>0</v>
      </c>
      <c r="EQ79" s="33">
        <f>+Mex!AH79</f>
        <v>0</v>
      </c>
      <c r="ER79" s="33">
        <f t="shared" si="123"/>
        <v>0</v>
      </c>
      <c r="ES79" s="44">
        <f t="shared" si="31"/>
        <v>0</v>
      </c>
      <c r="ET79" s="34">
        <f>+VIE!G79</f>
        <v>0</v>
      </c>
      <c r="EU79" s="35">
        <f>+VIE!H79</f>
        <v>250</v>
      </c>
      <c r="EV79" s="35">
        <f>+VIE!I79</f>
        <v>0</v>
      </c>
      <c r="EW79" s="35">
        <f>+VIE!J79</f>
        <v>0</v>
      </c>
      <c r="EX79" s="35">
        <f t="shared" si="220"/>
        <v>250</v>
      </c>
      <c r="EY79" s="65">
        <f t="shared" si="124"/>
        <v>5</v>
      </c>
      <c r="EZ79" s="34">
        <f>+Bel!Y79</f>
        <v>0</v>
      </c>
      <c r="FA79" s="35">
        <f>+Bel!Z79</f>
        <v>0</v>
      </c>
      <c r="FB79" s="35">
        <f t="shared" si="33"/>
        <v>0</v>
      </c>
      <c r="FC79" s="65">
        <f t="shared" si="34"/>
        <v>0</v>
      </c>
      <c r="FD79" s="34">
        <f>+Ita!Y79</f>
        <v>0</v>
      </c>
      <c r="FE79" s="35">
        <f>+Ita!Z79</f>
        <v>0</v>
      </c>
      <c r="FF79" s="35">
        <f t="shared" si="35"/>
        <v>0</v>
      </c>
      <c r="FG79" s="65">
        <f t="shared" si="36"/>
        <v>0</v>
      </c>
      <c r="FH79" s="34">
        <f>+Pol!U79</f>
        <v>0</v>
      </c>
      <c r="FI79" s="35">
        <f>+Pol!V79</f>
        <v>0</v>
      </c>
      <c r="FJ79" s="35">
        <f t="shared" si="37"/>
        <v>0</v>
      </c>
      <c r="FK79" s="65">
        <f t="shared" si="38"/>
        <v>0</v>
      </c>
      <c r="FL79" s="34">
        <f>+Rus!F79</f>
        <v>0</v>
      </c>
      <c r="FM79" s="35">
        <f>+Rus!G79</f>
        <v>0</v>
      </c>
      <c r="FN79" s="35">
        <f t="shared" si="39"/>
        <v>0</v>
      </c>
      <c r="FO79" s="65">
        <f t="shared" si="40"/>
        <v>0</v>
      </c>
      <c r="FP79" s="32">
        <f>+SIMS!O79</f>
        <v>0</v>
      </c>
      <c r="FQ79" s="33">
        <f>+SIMS!P79</f>
        <v>0</v>
      </c>
      <c r="FR79" s="33">
        <f t="shared" si="210"/>
        <v>0</v>
      </c>
      <c r="FS79" s="44">
        <f t="shared" si="125"/>
        <v>0</v>
      </c>
      <c r="FT79" s="34">
        <f>+Bel!AC79</f>
        <v>0</v>
      </c>
      <c r="FU79" s="35">
        <f>+Bel!AD79</f>
        <v>0</v>
      </c>
      <c r="FV79" s="35">
        <f>+Bel!AE79</f>
        <v>0</v>
      </c>
      <c r="FW79" s="35">
        <f>+Bel!AF79</f>
        <v>0</v>
      </c>
      <c r="FX79" s="35">
        <f t="shared" si="221"/>
        <v>0</v>
      </c>
      <c r="FY79" s="65">
        <f t="shared" si="239"/>
        <v>0</v>
      </c>
      <c r="FZ79" s="34">
        <f>+Ita!AC79</f>
        <v>0</v>
      </c>
      <c r="GA79" s="35">
        <f>+Ita!AD79</f>
        <v>0</v>
      </c>
      <c r="GB79" s="35">
        <f>+Ita!AE79</f>
        <v>0</v>
      </c>
      <c r="GC79" s="35">
        <f>+Ita!AF79</f>
        <v>0</v>
      </c>
      <c r="GD79" s="35">
        <f t="shared" si="222"/>
        <v>0</v>
      </c>
      <c r="GE79" s="65">
        <f t="shared" si="240"/>
        <v>0</v>
      </c>
      <c r="GF79" s="34">
        <f>+Pol!Y79</f>
        <v>0</v>
      </c>
      <c r="GG79" s="35">
        <f>+Pol!Z79</f>
        <v>0</v>
      </c>
      <c r="GH79" s="35">
        <f>+Pol!AA79</f>
        <v>0</v>
      </c>
      <c r="GI79" s="35">
        <f>+Pol!AB79</f>
        <v>0</v>
      </c>
      <c r="GJ79" s="35">
        <f t="shared" si="223"/>
        <v>0</v>
      </c>
      <c r="GK79" s="65">
        <f t="shared" si="241"/>
        <v>0</v>
      </c>
      <c r="GL79" s="32">
        <f>+SIMS!S79</f>
        <v>0</v>
      </c>
      <c r="GM79" s="33">
        <f>+SIMS!T79</f>
        <v>0</v>
      </c>
      <c r="GN79" s="33">
        <f>+SIMS!U79</f>
        <v>0</v>
      </c>
      <c r="GO79" s="33">
        <f>+SIMS!V79</f>
        <v>0</v>
      </c>
      <c r="GP79" s="33">
        <f t="shared" si="224"/>
        <v>0</v>
      </c>
      <c r="GQ79" s="44">
        <f t="shared" si="126"/>
        <v>0</v>
      </c>
      <c r="GR79" s="279">
        <f>+KSC!C79</f>
        <v>0</v>
      </c>
      <c r="GS79" s="277">
        <f>+KSC!D79</f>
        <v>0</v>
      </c>
      <c r="GT79" s="277">
        <f t="shared" si="49"/>
        <v>0</v>
      </c>
      <c r="GU79" s="272">
        <f t="shared" si="127"/>
        <v>0</v>
      </c>
      <c r="GV79" s="34">
        <f>+Bel!AI79</f>
        <v>0</v>
      </c>
      <c r="GW79" s="35">
        <f t="shared" si="248"/>
        <v>0</v>
      </c>
      <c r="GX79" s="65">
        <f t="shared" si="200"/>
        <v>0</v>
      </c>
      <c r="GY79" s="34">
        <f>+Ita!AI79</f>
        <v>0</v>
      </c>
      <c r="GZ79" s="35">
        <f t="shared" si="250"/>
        <v>0</v>
      </c>
      <c r="HA79" s="65">
        <f t="shared" si="51"/>
        <v>0</v>
      </c>
      <c r="HB79" s="34">
        <f>+Ita!BF79</f>
        <v>0</v>
      </c>
      <c r="HC79" s="35">
        <f t="shared" si="251"/>
        <v>0</v>
      </c>
      <c r="HD79" s="65">
        <f t="shared" si="52"/>
        <v>0</v>
      </c>
      <c r="HE79" s="34">
        <f>+Pol!AE79</f>
        <v>0</v>
      </c>
      <c r="HF79" s="35">
        <f t="shared" si="232"/>
        <v>0</v>
      </c>
      <c r="HG79" s="65">
        <f t="shared" si="53"/>
        <v>0</v>
      </c>
      <c r="HH79" s="32">
        <f>+Mex!P79</f>
        <v>0</v>
      </c>
      <c r="HI79" s="33">
        <f t="shared" si="233"/>
        <v>0</v>
      </c>
      <c r="HJ79" s="44">
        <f t="shared" si="54"/>
        <v>0</v>
      </c>
      <c r="HK79" s="411">
        <f>+SIMS!K79</f>
        <v>0</v>
      </c>
      <c r="HL79" s="409">
        <f>+SIMS!L79</f>
        <v>0</v>
      </c>
      <c r="HM79" s="409">
        <f>SUM(HK79:HL79)</f>
        <v>0</v>
      </c>
      <c r="HN79" s="410">
        <f t="shared" si="133"/>
        <v>0</v>
      </c>
      <c r="HO79" s="475">
        <f>+Bel!AL79</f>
        <v>0</v>
      </c>
      <c r="HP79" s="476">
        <f>+Bel!AM79</f>
        <v>0</v>
      </c>
      <c r="HQ79" s="476">
        <f t="shared" si="134"/>
        <v>0</v>
      </c>
      <c r="HR79" s="477">
        <f t="shared" si="55"/>
        <v>0</v>
      </c>
      <c r="HS79" s="475">
        <f>+Ita!AL79</f>
        <v>0</v>
      </c>
      <c r="HT79" s="476">
        <f>+Ita!AM79</f>
        <v>0</v>
      </c>
      <c r="HU79" s="476">
        <f t="shared" si="56"/>
        <v>0</v>
      </c>
      <c r="HV79" s="477">
        <f t="shared" si="57"/>
        <v>0</v>
      </c>
      <c r="HW79" s="32">
        <f>+Mex!S79</f>
        <v>0</v>
      </c>
      <c r="HX79" s="33">
        <f>+Mex!T79</f>
        <v>0</v>
      </c>
      <c r="HY79" s="33">
        <f t="shared" si="236"/>
        <v>0</v>
      </c>
      <c r="HZ79" s="44">
        <f t="shared" si="59"/>
        <v>0</v>
      </c>
      <c r="IA79" s="472">
        <f>+'Arg&amp;Braz'!C79</f>
        <v>0</v>
      </c>
      <c r="IB79" s="473">
        <f>+'Arg&amp;Braz'!D79</f>
        <v>0</v>
      </c>
      <c r="IC79" s="473">
        <f t="shared" si="60"/>
        <v>0</v>
      </c>
      <c r="ID79" s="474">
        <f t="shared" si="61"/>
        <v>0</v>
      </c>
      <c r="IE79" s="472">
        <f>+'Arg&amp;Braz'!Y79</f>
        <v>0</v>
      </c>
      <c r="IF79" s="473">
        <f>+'Arg&amp;Braz'!Z79</f>
        <v>0</v>
      </c>
      <c r="IG79" s="473">
        <f t="shared" si="62"/>
        <v>0</v>
      </c>
      <c r="IH79" s="474">
        <f t="shared" si="63"/>
        <v>0</v>
      </c>
      <c r="II79" s="475">
        <f>+Bel!AP79</f>
        <v>0</v>
      </c>
      <c r="IJ79" s="476">
        <f>+Bel!AQ79</f>
        <v>0</v>
      </c>
      <c r="IK79" s="476">
        <f t="shared" si="64"/>
        <v>0</v>
      </c>
      <c r="IL79" s="477">
        <f t="shared" si="65"/>
        <v>0</v>
      </c>
      <c r="IM79" s="475">
        <f>+Ita!AP79</f>
        <v>0</v>
      </c>
      <c r="IN79" s="476">
        <f>+Ita!AQ79</f>
        <v>0</v>
      </c>
      <c r="IO79" s="476">
        <f t="shared" si="66"/>
        <v>0</v>
      </c>
      <c r="IP79" s="477">
        <f t="shared" si="67"/>
        <v>0</v>
      </c>
      <c r="IQ79" s="32">
        <f>+Mex!W79</f>
        <v>0</v>
      </c>
      <c r="IR79" s="33">
        <f>+Mex!X79</f>
        <v>0</v>
      </c>
      <c r="IS79" s="33">
        <f t="shared" si="237"/>
        <v>0</v>
      </c>
      <c r="IT79" s="44">
        <f t="shared" si="69"/>
        <v>0</v>
      </c>
      <c r="IU79" s="472">
        <f>+'Arg&amp;Braz'!G79</f>
        <v>0</v>
      </c>
      <c r="IV79" s="473">
        <f>+'Arg&amp;Braz'!H79</f>
        <v>0</v>
      </c>
      <c r="IW79" s="473">
        <f t="shared" si="70"/>
        <v>0</v>
      </c>
      <c r="IX79" s="474">
        <f t="shared" si="71"/>
        <v>0</v>
      </c>
      <c r="IY79" s="472">
        <f>+'Arg&amp;Braz'!AC79</f>
        <v>0</v>
      </c>
      <c r="IZ79" s="473">
        <f>+'Arg&amp;Braz'!AD79</f>
        <v>0</v>
      </c>
      <c r="JA79" s="473">
        <f t="shared" si="72"/>
        <v>0</v>
      </c>
      <c r="JB79" s="474">
        <f t="shared" si="163"/>
        <v>0</v>
      </c>
      <c r="JC79" s="475">
        <f>+Bel!AT79</f>
        <v>0</v>
      </c>
      <c r="JD79" s="476">
        <f>+Bel!AU79</f>
        <v>0</v>
      </c>
      <c r="JE79" s="476">
        <f t="shared" si="73"/>
        <v>0</v>
      </c>
      <c r="JF79" s="477">
        <f t="shared" si="74"/>
        <v>0</v>
      </c>
      <c r="JG79" s="475">
        <f>+Ita!AT79</f>
        <v>0</v>
      </c>
      <c r="JH79" s="476">
        <f>+Ita!AU79</f>
        <v>0</v>
      </c>
      <c r="JI79" s="476">
        <f t="shared" si="75"/>
        <v>0</v>
      </c>
      <c r="JJ79" s="477">
        <f t="shared" si="76"/>
        <v>0</v>
      </c>
      <c r="JK79" s="32">
        <f>+Mex!AA79</f>
        <v>0</v>
      </c>
      <c r="JL79" s="33">
        <f>+Mex!AB79</f>
        <v>0</v>
      </c>
      <c r="JM79" s="33">
        <f t="shared" si="238"/>
        <v>0</v>
      </c>
      <c r="JN79" s="44">
        <f t="shared" si="78"/>
        <v>0</v>
      </c>
      <c r="JO79" s="472">
        <f>+'Arg&amp;Braz'!K79</f>
        <v>0</v>
      </c>
      <c r="JP79" s="473">
        <f>+'Arg&amp;Braz'!L79</f>
        <v>0</v>
      </c>
      <c r="JQ79" s="473">
        <f t="shared" si="79"/>
        <v>0</v>
      </c>
      <c r="JR79" s="474">
        <f t="shared" si="80"/>
        <v>0</v>
      </c>
      <c r="JS79" s="472">
        <f>+'Arg&amp;Braz'!AG79</f>
        <v>0</v>
      </c>
      <c r="JT79" s="473">
        <f>+'Arg&amp;Braz'!AH79</f>
        <v>0</v>
      </c>
      <c r="JU79" s="473">
        <f t="shared" si="81"/>
        <v>0</v>
      </c>
      <c r="JV79" s="474">
        <f t="shared" si="164"/>
        <v>0</v>
      </c>
      <c r="JW79" s="273">
        <f>+KSC!K79</f>
        <v>468</v>
      </c>
      <c r="JX79" s="274">
        <f>+KSC!L79</f>
        <v>450</v>
      </c>
      <c r="JY79" s="277">
        <f t="shared" si="82"/>
        <v>918</v>
      </c>
      <c r="JZ79" s="272">
        <f t="shared" si="135"/>
        <v>33</v>
      </c>
      <c r="KA79" s="388">
        <f>+Rus!P79</f>
        <v>171.6</v>
      </c>
      <c r="KB79" s="508">
        <f>+Rus!Q79</f>
        <v>171.6</v>
      </c>
      <c r="KC79" s="389">
        <f>+Rus!R79</f>
        <v>171.6</v>
      </c>
      <c r="KD79" s="35">
        <f t="shared" si="256"/>
        <v>514.79999999999995</v>
      </c>
      <c r="KE79" s="65">
        <f t="shared" si="84"/>
        <v>33</v>
      </c>
      <c r="KF79" s="34">
        <f>+Bel!AX79</f>
        <v>390</v>
      </c>
      <c r="KG79" s="35">
        <f t="shared" si="260"/>
        <v>390</v>
      </c>
      <c r="KH79" s="65">
        <f t="shared" si="201"/>
        <v>25</v>
      </c>
      <c r="KI79" s="34">
        <f>+Ita!BI79</f>
        <v>0</v>
      </c>
      <c r="KJ79" s="35">
        <f t="shared" si="261"/>
        <v>0</v>
      </c>
      <c r="KK79" s="65">
        <f t="shared" si="202"/>
        <v>0</v>
      </c>
      <c r="KL79" s="34">
        <f>+Pol!AH79</f>
        <v>0</v>
      </c>
      <c r="KM79" s="35">
        <f t="shared" si="262"/>
        <v>0</v>
      </c>
      <c r="KN79" s="65">
        <f t="shared" si="203"/>
        <v>0</v>
      </c>
      <c r="KO79" s="34">
        <f>+Mex!AK79</f>
        <v>0</v>
      </c>
      <c r="KP79" s="35">
        <f t="shared" si="263"/>
        <v>0</v>
      </c>
      <c r="KQ79" s="65">
        <f t="shared" si="204"/>
        <v>0</v>
      </c>
      <c r="KR79" s="34">
        <f>+'Arg&amp;Braz'!AK79</f>
        <v>0</v>
      </c>
      <c r="KS79" s="35">
        <f t="shared" si="257"/>
        <v>0</v>
      </c>
      <c r="KT79" s="65">
        <f t="shared" si="258"/>
        <v>0</v>
      </c>
      <c r="KU79" s="522">
        <f>+Ita!BL79</f>
        <v>0</v>
      </c>
      <c r="KV79" s="532">
        <f>+Ita!BM79</f>
        <v>0</v>
      </c>
      <c r="KW79" s="523">
        <f>+Ita!BN79</f>
        <v>0</v>
      </c>
      <c r="KX79" s="35">
        <f t="shared" si="191"/>
        <v>0</v>
      </c>
      <c r="KY79" s="65">
        <f t="shared" si="142"/>
        <v>0</v>
      </c>
      <c r="KZ79" s="34">
        <f>+Mex!AN79</f>
        <v>0</v>
      </c>
      <c r="LA79" s="315">
        <f>+Mex!AO79</f>
        <v>0</v>
      </c>
      <c r="LB79" s="35">
        <f>+Mex!AP79</f>
        <v>0</v>
      </c>
      <c r="LC79" s="35">
        <f t="shared" si="192"/>
        <v>0</v>
      </c>
      <c r="LD79" s="65">
        <f t="shared" si="144"/>
        <v>0</v>
      </c>
      <c r="LE79" s="34">
        <f>+'Arg&amp;Braz'!O79</f>
        <v>0</v>
      </c>
      <c r="LF79" s="315">
        <f>+'Arg&amp;Braz'!P79</f>
        <v>0</v>
      </c>
      <c r="LG79" s="35">
        <f>+'Arg&amp;Braz'!Q79</f>
        <v>0</v>
      </c>
      <c r="LH79" s="35">
        <f t="shared" si="193"/>
        <v>0</v>
      </c>
      <c r="LI79" s="65">
        <f t="shared" si="146"/>
        <v>0</v>
      </c>
      <c r="LJ79" s="34">
        <f>+'Arg&amp;Braz'!AN79</f>
        <v>0</v>
      </c>
      <c r="LK79" s="315">
        <f>+'Arg&amp;Braz'!AO79</f>
        <v>0</v>
      </c>
      <c r="LL79" s="35">
        <f>+'Arg&amp;Braz'!AP79</f>
        <v>0</v>
      </c>
      <c r="LM79" s="35">
        <f t="shared" si="147"/>
        <v>0</v>
      </c>
      <c r="LN79" s="65">
        <f t="shared" si="148"/>
        <v>0</v>
      </c>
      <c r="LO79" s="34">
        <f>+Bel!BA79</f>
        <v>124.8</v>
      </c>
      <c r="LP79" s="315">
        <f>+Bel!BB79</f>
        <v>124.8</v>
      </c>
      <c r="LQ79" s="35">
        <f>+Bel!BC79</f>
        <v>124.8</v>
      </c>
      <c r="LR79" s="35">
        <f t="shared" si="275"/>
        <v>374.4</v>
      </c>
      <c r="LS79" s="65">
        <f t="shared" si="276"/>
        <v>24</v>
      </c>
      <c r="LT79" s="34">
        <f>+Ita!BQ79</f>
        <v>234</v>
      </c>
      <c r="LU79" s="315">
        <f>+Ita!BR79</f>
        <v>234</v>
      </c>
      <c r="LV79" s="35">
        <f>+Ita!BS79</f>
        <v>234</v>
      </c>
      <c r="LW79" s="35">
        <f t="shared" si="194"/>
        <v>702</v>
      </c>
      <c r="LX79" s="65">
        <f t="shared" si="152"/>
        <v>45</v>
      </c>
      <c r="LY79" s="522">
        <f>+Ita!BV79</f>
        <v>31.2</v>
      </c>
      <c r="LZ79" s="532">
        <f>+Ita!BW79</f>
        <v>31.2</v>
      </c>
      <c r="MA79" s="523">
        <f>+Ita!BX79</f>
        <v>31.2</v>
      </c>
      <c r="MB79" s="35">
        <f t="shared" si="195"/>
        <v>93.6</v>
      </c>
      <c r="MC79" s="65">
        <f t="shared" si="154"/>
        <v>6</v>
      </c>
      <c r="MD79" s="34"/>
      <c r="ME79" s="315"/>
      <c r="MF79" s="35"/>
      <c r="MG79" s="35">
        <f t="shared" si="196"/>
        <v>0</v>
      </c>
      <c r="MH79" s="65">
        <f t="shared" si="156"/>
        <v>0</v>
      </c>
      <c r="MI79" s="556">
        <f>+Rus!U79</f>
        <v>0</v>
      </c>
      <c r="MJ79" s="557">
        <f>+Rus!V79</f>
        <v>0</v>
      </c>
      <c r="MK79" s="558">
        <f>+Rus!W79</f>
        <v>0</v>
      </c>
      <c r="ML79" s="35">
        <f t="shared" si="259"/>
        <v>0</v>
      </c>
      <c r="MM79" s="65">
        <f t="shared" si="249"/>
        <v>0</v>
      </c>
      <c r="MN79" s="34">
        <f>+Mex!AS79</f>
        <v>0</v>
      </c>
      <c r="MO79" s="315">
        <f>+Mex!AT79</f>
        <v>0</v>
      </c>
      <c r="MP79" s="35">
        <f>+Mex!AU79</f>
        <v>0</v>
      </c>
      <c r="MQ79" s="35">
        <f t="shared" si="197"/>
        <v>0</v>
      </c>
      <c r="MR79" s="65">
        <f t="shared" si="158"/>
        <v>0</v>
      </c>
      <c r="MS79" s="34">
        <f>+'Arg&amp;Braz'!T79</f>
        <v>0</v>
      </c>
      <c r="MT79" s="315">
        <f>+'Arg&amp;Braz'!U79</f>
        <v>0</v>
      </c>
      <c r="MU79" s="35">
        <f>+'Arg&amp;Braz'!V79</f>
        <v>0</v>
      </c>
      <c r="MV79" s="35">
        <f t="shared" si="159"/>
        <v>0</v>
      </c>
      <c r="MW79" s="65">
        <f t="shared" si="160"/>
        <v>0</v>
      </c>
      <c r="MX79" s="34">
        <f>Bel!BF79</f>
        <v>0</v>
      </c>
      <c r="MY79" s="35">
        <f t="shared" si="161"/>
        <v>0</v>
      </c>
      <c r="MZ79" s="65">
        <f t="shared" si="92"/>
        <v>0</v>
      </c>
      <c r="NA79" s="34">
        <f>Ita!CA79</f>
        <v>0</v>
      </c>
      <c r="NB79" s="35">
        <f t="shared" si="264"/>
        <v>0</v>
      </c>
      <c r="NC79" s="65">
        <f t="shared" si="206"/>
        <v>0</v>
      </c>
    </row>
    <row r="80" spans="1:367" s="28" customFormat="1" ht="21" customHeight="1">
      <c r="A80" s="29" t="s">
        <v>182</v>
      </c>
      <c r="B80" s="67"/>
      <c r="C80" s="68">
        <f t="shared" si="94"/>
        <v>0</v>
      </c>
      <c r="D80" s="68"/>
      <c r="E80" s="68"/>
      <c r="F80" s="68"/>
      <c r="G80" s="69">
        <f t="shared" si="225"/>
        <v>0</v>
      </c>
      <c r="H80" s="70">
        <f>+Bel!A80</f>
        <v>30</v>
      </c>
      <c r="I80" s="71">
        <f>+Ita!A80</f>
        <v>8.9999999999999982</v>
      </c>
      <c r="J80" s="71">
        <f>+Pol!A80</f>
        <v>28</v>
      </c>
      <c r="K80" s="71">
        <f>+Rus!A80</f>
        <v>33</v>
      </c>
      <c r="L80" s="71">
        <f>+'Arg&amp;Braz'!A80</f>
        <v>0</v>
      </c>
      <c r="M80" s="71">
        <f>+Mex!A80</f>
        <v>0</v>
      </c>
      <c r="N80" s="71">
        <f>+VIE!A80</f>
        <v>0</v>
      </c>
      <c r="O80" s="71">
        <f>+SIMS!A80</f>
        <v>6</v>
      </c>
      <c r="P80" s="71"/>
      <c r="Q80" s="72">
        <f>+KSC!A80</f>
        <v>33</v>
      </c>
      <c r="R80" s="146">
        <f t="shared" si="96"/>
        <v>0</v>
      </c>
      <c r="S80" s="147">
        <f t="shared" si="273"/>
        <v>0</v>
      </c>
      <c r="T80" s="148">
        <f t="shared" si="274"/>
        <v>0</v>
      </c>
      <c r="U80" s="148"/>
      <c r="V80" s="27" t="s">
        <v>182</v>
      </c>
      <c r="W80" s="34">
        <f>+Bel!C80</f>
        <v>0</v>
      </c>
      <c r="X80" s="35">
        <f>+Bel!D80</f>
        <v>0</v>
      </c>
      <c r="Y80" s="35">
        <f t="shared" si="226"/>
        <v>0</v>
      </c>
      <c r="Z80" s="65">
        <f t="shared" si="99"/>
        <v>0</v>
      </c>
      <c r="AA80" s="34">
        <f>+Ita!C80</f>
        <v>0</v>
      </c>
      <c r="AB80" s="35">
        <f>+Ita!D80</f>
        <v>0</v>
      </c>
      <c r="AC80" s="35">
        <f t="shared" si="100"/>
        <v>0</v>
      </c>
      <c r="AD80" s="65">
        <f t="shared" si="101"/>
        <v>0</v>
      </c>
      <c r="AE80" s="34">
        <f>+Pol!C80</f>
        <v>0</v>
      </c>
      <c r="AF80" s="35">
        <f>+Pol!D80</f>
        <v>0</v>
      </c>
      <c r="AG80" s="35">
        <f t="shared" si="102"/>
        <v>0</v>
      </c>
      <c r="AH80" s="65">
        <f t="shared" si="103"/>
        <v>0</v>
      </c>
      <c r="AI80" s="32">
        <f>+Mex!C80</f>
        <v>0</v>
      </c>
      <c r="AJ80" s="33">
        <f>+Mex!D80</f>
        <v>0</v>
      </c>
      <c r="AK80" s="33">
        <f>SUM(AI80:AJ80)</f>
        <v>0</v>
      </c>
      <c r="AL80" s="44">
        <f>AK80/7.8/2</f>
        <v>0</v>
      </c>
      <c r="AM80" s="279">
        <f>+SIMS!C80</f>
        <v>0</v>
      </c>
      <c r="AN80" s="277">
        <f>+SIMS!D80</f>
        <v>0</v>
      </c>
      <c r="AO80" s="277">
        <f>SUM(AM80:AN80)</f>
        <v>0</v>
      </c>
      <c r="AP80" s="272">
        <f t="shared" si="104"/>
        <v>0</v>
      </c>
      <c r="AQ80" s="279">
        <f>+KSC!G80</f>
        <v>0</v>
      </c>
      <c r="AR80" s="277">
        <f>+KSC!H80</f>
        <v>0</v>
      </c>
      <c r="AS80" s="277">
        <f>SUM(AQ80:AR80)</f>
        <v>0</v>
      </c>
      <c r="AT80" s="272">
        <f t="shared" si="105"/>
        <v>0</v>
      </c>
      <c r="AU80" s="279">
        <f>+SIMS!G80</f>
        <v>0</v>
      </c>
      <c r="AV80" s="277">
        <f>+SIMS!H80</f>
        <v>0</v>
      </c>
      <c r="AW80" s="277">
        <f>SUM(AU80:AV80)</f>
        <v>0</v>
      </c>
      <c r="AX80" s="272">
        <f t="shared" si="106"/>
        <v>0</v>
      </c>
      <c r="AY80" s="34">
        <f>+Bel!G80</f>
        <v>0</v>
      </c>
      <c r="AZ80" s="315">
        <f>+Bel!H80</f>
        <v>0</v>
      </c>
      <c r="BA80" s="35">
        <f>+Bel!I80</f>
        <v>0</v>
      </c>
      <c r="BB80" s="35">
        <f t="shared" si="252"/>
        <v>0</v>
      </c>
      <c r="BC80" s="65">
        <f>BB80/7.8/2</f>
        <v>0</v>
      </c>
      <c r="BD80" s="34">
        <f>+Ita!G80</f>
        <v>0</v>
      </c>
      <c r="BE80" s="315">
        <f>+Ita!H80</f>
        <v>0</v>
      </c>
      <c r="BF80" s="35">
        <f>+Ita!I80</f>
        <v>0</v>
      </c>
      <c r="BG80" s="35">
        <f t="shared" si="253"/>
        <v>0</v>
      </c>
      <c r="BH80" s="65">
        <f>BG80/7.8/2</f>
        <v>0</v>
      </c>
      <c r="BI80" s="34">
        <f>+Ita!AX80</f>
        <v>0</v>
      </c>
      <c r="BJ80" s="315">
        <f>+Ita!AY80</f>
        <v>0</v>
      </c>
      <c r="BK80" s="35">
        <f>+Ita!AZ80</f>
        <v>0</v>
      </c>
      <c r="BL80" s="35">
        <f>SUM(BI80:BK80)</f>
        <v>0</v>
      </c>
      <c r="BM80" s="65">
        <f t="shared" si="110"/>
        <v>0</v>
      </c>
      <c r="BN80" s="34">
        <f>+Pol!G80</f>
        <v>0</v>
      </c>
      <c r="BO80" s="315">
        <f>+Pol!H80</f>
        <v>0</v>
      </c>
      <c r="BP80" s="35">
        <f>+Pol!I80</f>
        <v>0</v>
      </c>
      <c r="BQ80" s="35">
        <f t="shared" si="254"/>
        <v>0</v>
      </c>
      <c r="BR80" s="65">
        <f>BQ80/7.8/2</f>
        <v>0</v>
      </c>
      <c r="BS80" s="32">
        <f>+Mex!G80</f>
        <v>0</v>
      </c>
      <c r="BT80" s="317">
        <f>+Mex!H80</f>
        <v>0</v>
      </c>
      <c r="BU80" s="33">
        <f>+Mex!I80</f>
        <v>0</v>
      </c>
      <c r="BV80" s="33">
        <f t="shared" si="255"/>
        <v>0</v>
      </c>
      <c r="BW80" s="44">
        <f>BV80/7.8/2</f>
        <v>0</v>
      </c>
      <c r="BX80" s="32">
        <f>+VIE!C80</f>
        <v>0</v>
      </c>
      <c r="BY80" s="317">
        <f>+VIE!D80</f>
        <v>0</v>
      </c>
      <c r="BZ80" s="33">
        <f>SUM(BX80:BY80)</f>
        <v>0</v>
      </c>
      <c r="CA80" s="44">
        <f t="shared" si="114"/>
        <v>0</v>
      </c>
      <c r="CB80" s="32">
        <f>+SIMS!AC80</f>
        <v>0</v>
      </c>
      <c r="CC80" s="317">
        <f>+SIMS!AD80</f>
        <v>0</v>
      </c>
      <c r="CD80" s="33">
        <f>+SIMS!AE80</f>
        <v>0</v>
      </c>
      <c r="CE80" s="33">
        <f>SUM(CB80:CD80)</f>
        <v>0</v>
      </c>
      <c r="CF80" s="44">
        <f t="shared" si="115"/>
        <v>0</v>
      </c>
      <c r="CG80" s="34">
        <f>+Bel!L80</f>
        <v>0</v>
      </c>
      <c r="CH80" s="35">
        <f>+Bel!M80</f>
        <v>0</v>
      </c>
      <c r="CI80" s="35">
        <f t="shared" si="235"/>
        <v>0</v>
      </c>
      <c r="CJ80" s="65">
        <f t="shared" si="209"/>
        <v>0</v>
      </c>
      <c r="CK80" s="34">
        <f>+Ita!L80</f>
        <v>0</v>
      </c>
      <c r="CL80" s="35">
        <f>+Ita!M80</f>
        <v>0</v>
      </c>
      <c r="CM80" s="35">
        <f t="shared" si="272"/>
        <v>0</v>
      </c>
      <c r="CN80" s="65">
        <f>CM80/7.8/2</f>
        <v>0</v>
      </c>
      <c r="CO80" s="32">
        <f>+Mex!L80</f>
        <v>0</v>
      </c>
      <c r="CP80" s="33">
        <f>+Mex!M80</f>
        <v>0</v>
      </c>
      <c r="CQ80" s="33">
        <f>SUM(CO80:CP80)</f>
        <v>0</v>
      </c>
      <c r="CR80" s="44">
        <f>CQ80/7.8/2</f>
        <v>0</v>
      </c>
      <c r="CS80" s="34">
        <f>+SIMS!Y80</f>
        <v>138</v>
      </c>
      <c r="CT80" s="35">
        <f>+SIMS!Z80</f>
        <v>88</v>
      </c>
      <c r="CU80" s="35">
        <f>SUM(CS80:CT80)</f>
        <v>226</v>
      </c>
      <c r="CV80" s="65">
        <f t="shared" si="116"/>
        <v>6</v>
      </c>
      <c r="CW80" s="32">
        <f>+VIE!M80</f>
        <v>0</v>
      </c>
      <c r="CX80" s="33">
        <f>+VIE!N80</f>
        <v>0</v>
      </c>
      <c r="CY80" s="33">
        <f>SUM(CW80:CX80)</f>
        <v>0</v>
      </c>
      <c r="CZ80" s="44">
        <f t="shared" si="117"/>
        <v>0</v>
      </c>
      <c r="DA80" s="34">
        <f>+Ita!BC80</f>
        <v>0</v>
      </c>
      <c r="DB80" s="35">
        <f t="shared" si="118"/>
        <v>0</v>
      </c>
      <c r="DC80" s="65">
        <f>DB80/7.8/2</f>
        <v>0</v>
      </c>
      <c r="DD80" s="34">
        <f>+Bel!P80</f>
        <v>0</v>
      </c>
      <c r="DE80" s="35">
        <f t="shared" si="119"/>
        <v>0</v>
      </c>
      <c r="DF80" s="65">
        <f>DE80/7.8/2</f>
        <v>0</v>
      </c>
      <c r="DG80" s="34">
        <f>+Ita!P80</f>
        <v>0</v>
      </c>
      <c r="DH80" s="35">
        <f t="shared" si="120"/>
        <v>0</v>
      </c>
      <c r="DI80" s="65">
        <f>DH80/7.8/2</f>
        <v>0</v>
      </c>
      <c r="DJ80" s="34">
        <f>+Pol!L80</f>
        <v>0</v>
      </c>
      <c r="DK80" s="35">
        <f t="shared" si="121"/>
        <v>0</v>
      </c>
      <c r="DL80" s="65">
        <f>DK80/7.8/2</f>
        <v>0</v>
      </c>
      <c r="DM80" s="379">
        <f>+Rus!C80</f>
        <v>0</v>
      </c>
      <c r="DN80" s="365">
        <f>SUM(DM80:DM80)</f>
        <v>0</v>
      </c>
      <c r="DO80" s="366">
        <f>DN80/7.8/2</f>
        <v>0</v>
      </c>
      <c r="DP80" s="34">
        <f>+Bel!S80</f>
        <v>0</v>
      </c>
      <c r="DQ80" s="35">
        <f>+Bel!T80</f>
        <v>0</v>
      </c>
      <c r="DR80" s="35">
        <f>+Bel!U80</f>
        <v>0</v>
      </c>
      <c r="DS80" s="35">
        <f>+Bel!V80</f>
        <v>0</v>
      </c>
      <c r="DT80" s="35">
        <f>SUM(DP80:DS80)</f>
        <v>0</v>
      </c>
      <c r="DU80" s="65">
        <f>DT80/7.8/2</f>
        <v>0</v>
      </c>
      <c r="DV80" s="34">
        <f>+Ita!S80</f>
        <v>0</v>
      </c>
      <c r="DW80" s="35">
        <f>+Ita!T80</f>
        <v>0</v>
      </c>
      <c r="DX80" s="35">
        <f>+Ita!U80</f>
        <v>0</v>
      </c>
      <c r="DY80" s="35">
        <f>+Ita!V80</f>
        <v>0</v>
      </c>
      <c r="DZ80" s="35">
        <f>SUM(DV80:DY80)</f>
        <v>0</v>
      </c>
      <c r="EA80" s="65">
        <f>DZ80/7.8/2</f>
        <v>0</v>
      </c>
      <c r="EB80" s="34">
        <f>+Pol!O80</f>
        <v>0</v>
      </c>
      <c r="EC80" s="35">
        <f>+Pol!P80</f>
        <v>0</v>
      </c>
      <c r="ED80" s="35">
        <f>+Pol!Q80</f>
        <v>0</v>
      </c>
      <c r="EE80" s="35">
        <f>+Pol!R80</f>
        <v>0</v>
      </c>
      <c r="EF80" s="35">
        <f>SUM(EB80:EE80)</f>
        <v>0</v>
      </c>
      <c r="EG80" s="65">
        <f>EF80/7.8/2</f>
        <v>0</v>
      </c>
      <c r="EH80" s="34">
        <f>+Rus!J80</f>
        <v>0</v>
      </c>
      <c r="EI80" s="35">
        <f>+Rus!K80</f>
        <v>0</v>
      </c>
      <c r="EJ80" s="35">
        <f>+Rus!L80</f>
        <v>0</v>
      </c>
      <c r="EK80" s="35">
        <f>+Rus!M80</f>
        <v>0</v>
      </c>
      <c r="EL80" s="35">
        <f>SUM(EH80:EK80)</f>
        <v>0</v>
      </c>
      <c r="EM80" s="65">
        <f>EL80/7.8/2</f>
        <v>0</v>
      </c>
      <c r="EN80" s="32">
        <f>+Mex!AE80</f>
        <v>0</v>
      </c>
      <c r="EO80" s="33">
        <f>+Mex!AF80</f>
        <v>0</v>
      </c>
      <c r="EP80" s="33">
        <f>+Mex!AG80</f>
        <v>0</v>
      </c>
      <c r="EQ80" s="33">
        <f>+Mex!AH80</f>
        <v>0</v>
      </c>
      <c r="ER80" s="33">
        <f>SUM(EN80:EQ80)</f>
        <v>0</v>
      </c>
      <c r="ES80" s="44">
        <f>ER80/7.8/2</f>
        <v>0</v>
      </c>
      <c r="ET80" s="34">
        <f>+VIE!G80</f>
        <v>0</v>
      </c>
      <c r="EU80" s="35">
        <f>+VIE!H80</f>
        <v>0</v>
      </c>
      <c r="EV80" s="35">
        <f>+VIE!I80</f>
        <v>0</v>
      </c>
      <c r="EW80" s="35">
        <f>+VIE!J80</f>
        <v>0</v>
      </c>
      <c r="EX80" s="35">
        <f>SUM(ET80:EW80)</f>
        <v>0</v>
      </c>
      <c r="EY80" s="65">
        <f t="shared" si="124"/>
        <v>0</v>
      </c>
      <c r="EZ80" s="34">
        <f>+Bel!Y80</f>
        <v>0</v>
      </c>
      <c r="FA80" s="35">
        <f>+Bel!Z80</f>
        <v>0</v>
      </c>
      <c r="FB80" s="35">
        <f>SUM(EZ80:FA80)</f>
        <v>0</v>
      </c>
      <c r="FC80" s="65">
        <f>FB80/7.8/2</f>
        <v>0</v>
      </c>
      <c r="FD80" s="34">
        <f>+Ita!Y80</f>
        <v>0</v>
      </c>
      <c r="FE80" s="35">
        <f>+Ita!Z80</f>
        <v>0</v>
      </c>
      <c r="FF80" s="35">
        <f>SUM(FD80:FE80)</f>
        <v>0</v>
      </c>
      <c r="FG80" s="65">
        <f>FF80/7.8/2</f>
        <v>0</v>
      </c>
      <c r="FH80" s="34">
        <f>+Pol!U80</f>
        <v>0</v>
      </c>
      <c r="FI80" s="35">
        <f>+Pol!V80</f>
        <v>0</v>
      </c>
      <c r="FJ80" s="35">
        <f>SUM(FH80:FI80)</f>
        <v>0</v>
      </c>
      <c r="FK80" s="65">
        <f>FJ80/7.8/2</f>
        <v>0</v>
      </c>
      <c r="FL80" s="34">
        <f>+Rus!F80</f>
        <v>0</v>
      </c>
      <c r="FM80" s="35">
        <f>+Rus!G80</f>
        <v>0</v>
      </c>
      <c r="FN80" s="35">
        <f>SUM(FL80:FM80)</f>
        <v>0</v>
      </c>
      <c r="FO80" s="65">
        <f>FN80/7.8/2</f>
        <v>0</v>
      </c>
      <c r="FP80" s="32">
        <f>+SIMS!O80</f>
        <v>0</v>
      </c>
      <c r="FQ80" s="33">
        <f>+SIMS!P80</f>
        <v>0</v>
      </c>
      <c r="FR80" s="33">
        <f>SUM(FP80:FQ80)</f>
        <v>0</v>
      </c>
      <c r="FS80" s="44">
        <f t="shared" si="125"/>
        <v>0</v>
      </c>
      <c r="FT80" s="34">
        <f>+Bel!AC80</f>
        <v>0</v>
      </c>
      <c r="FU80" s="35">
        <f>+Bel!AD80</f>
        <v>0</v>
      </c>
      <c r="FV80" s="35">
        <f>+Bel!AE80</f>
        <v>0</v>
      </c>
      <c r="FW80" s="35">
        <f>+Bel!AF80</f>
        <v>0</v>
      </c>
      <c r="FX80" s="35">
        <f>SUM(FT80:FW80)</f>
        <v>0</v>
      </c>
      <c r="FY80" s="65">
        <f>FX80/7.8/2</f>
        <v>0</v>
      </c>
      <c r="FZ80" s="34">
        <f>+Ita!AC80</f>
        <v>0</v>
      </c>
      <c r="GA80" s="35">
        <f>+Ita!AD80</f>
        <v>0</v>
      </c>
      <c r="GB80" s="35">
        <f>+Ita!AE80</f>
        <v>0</v>
      </c>
      <c r="GC80" s="35">
        <f>+Ita!AF80</f>
        <v>0</v>
      </c>
      <c r="GD80" s="35">
        <f>SUM(FZ80:GC80)</f>
        <v>0</v>
      </c>
      <c r="GE80" s="65">
        <f>GD80/7.8/2</f>
        <v>0</v>
      </c>
      <c r="GF80" s="34">
        <f>+Pol!Y80</f>
        <v>0</v>
      </c>
      <c r="GG80" s="35">
        <f>+Pol!Z80</f>
        <v>0</v>
      </c>
      <c r="GH80" s="35">
        <f>+Pol!AA80</f>
        <v>0</v>
      </c>
      <c r="GI80" s="35">
        <f>+Pol!AB80</f>
        <v>0</v>
      </c>
      <c r="GJ80" s="35">
        <f>SUM(GF80:GI80)</f>
        <v>0</v>
      </c>
      <c r="GK80" s="65">
        <f>GJ80/7.8/2</f>
        <v>0</v>
      </c>
      <c r="GL80" s="32">
        <f>+SIMS!S80</f>
        <v>0</v>
      </c>
      <c r="GM80" s="33">
        <f>+SIMS!T80</f>
        <v>0</v>
      </c>
      <c r="GN80" s="33">
        <f>+SIMS!U80</f>
        <v>0</v>
      </c>
      <c r="GO80" s="33">
        <f>+SIMS!V80</f>
        <v>0</v>
      </c>
      <c r="GP80" s="33">
        <f t="shared" si="224"/>
        <v>0</v>
      </c>
      <c r="GQ80" s="44">
        <f t="shared" si="126"/>
        <v>0</v>
      </c>
      <c r="GR80" s="279">
        <f>+KSC!C80</f>
        <v>0</v>
      </c>
      <c r="GS80" s="277">
        <f>+KSC!D80</f>
        <v>0</v>
      </c>
      <c r="GT80" s="277">
        <f>SUM(GR80:GS80)</f>
        <v>0</v>
      </c>
      <c r="GU80" s="272">
        <f t="shared" si="127"/>
        <v>0</v>
      </c>
      <c r="GV80" s="34">
        <f>+Bel!AI80</f>
        <v>0</v>
      </c>
      <c r="GW80" s="35">
        <f t="shared" si="248"/>
        <v>0</v>
      </c>
      <c r="GX80" s="65">
        <f t="shared" si="200"/>
        <v>0</v>
      </c>
      <c r="GY80" s="34">
        <f>+Ita!AI80</f>
        <v>0</v>
      </c>
      <c r="GZ80" s="35">
        <f t="shared" si="250"/>
        <v>0</v>
      </c>
      <c r="HA80" s="65">
        <f>GZ80/7.8/2</f>
        <v>0</v>
      </c>
      <c r="HB80" s="34">
        <f>+Ita!BF80</f>
        <v>0</v>
      </c>
      <c r="HC80" s="35">
        <f t="shared" si="251"/>
        <v>0</v>
      </c>
      <c r="HD80" s="65">
        <f>HC80/7.8/2</f>
        <v>0</v>
      </c>
      <c r="HE80" s="34">
        <f>+Pol!AE80</f>
        <v>0</v>
      </c>
      <c r="HF80" s="35">
        <f t="shared" si="232"/>
        <v>0</v>
      </c>
      <c r="HG80" s="65">
        <f>HF80/7.8/2</f>
        <v>0</v>
      </c>
      <c r="HH80" s="32">
        <f>+Mex!P80</f>
        <v>0</v>
      </c>
      <c r="HI80" s="33">
        <f t="shared" si="233"/>
        <v>0</v>
      </c>
      <c r="HJ80" s="44">
        <f>HI80/7.8/2</f>
        <v>0</v>
      </c>
      <c r="HK80" s="411">
        <f>+SIMS!K80</f>
        <v>0</v>
      </c>
      <c r="HL80" s="409">
        <f>+SIMS!L80</f>
        <v>0</v>
      </c>
      <c r="HM80" s="409">
        <f>SUM(HK80:HL80)</f>
        <v>0</v>
      </c>
      <c r="HN80" s="410">
        <f t="shared" si="133"/>
        <v>0</v>
      </c>
      <c r="HO80" s="475">
        <f>+Bel!AL80</f>
        <v>0</v>
      </c>
      <c r="HP80" s="476">
        <f>+Bel!AM80</f>
        <v>0</v>
      </c>
      <c r="HQ80" s="476">
        <f>SUM(HO80:HP80)</f>
        <v>0</v>
      </c>
      <c r="HR80" s="477">
        <f>HQ80/7.8/2</f>
        <v>0</v>
      </c>
      <c r="HS80" s="475">
        <f>+Ita!AL80</f>
        <v>0</v>
      </c>
      <c r="HT80" s="476">
        <f>+Ita!AM80</f>
        <v>0</v>
      </c>
      <c r="HU80" s="476">
        <f>SUM(HS80:HT80)</f>
        <v>0</v>
      </c>
      <c r="HV80" s="477">
        <f>HU80/7.8/2</f>
        <v>0</v>
      </c>
      <c r="HW80" s="32">
        <f>+Mex!S80</f>
        <v>0</v>
      </c>
      <c r="HX80" s="33">
        <f>+Mex!T80</f>
        <v>0</v>
      </c>
      <c r="HY80" s="33">
        <f t="shared" si="236"/>
        <v>0</v>
      </c>
      <c r="HZ80" s="44">
        <f>HY80/7.8/2</f>
        <v>0</v>
      </c>
      <c r="IA80" s="472">
        <f>+'Arg&amp;Braz'!C80</f>
        <v>0</v>
      </c>
      <c r="IB80" s="473">
        <f>+'Arg&amp;Braz'!D80</f>
        <v>0</v>
      </c>
      <c r="IC80" s="473">
        <f>SUM(IA80:IB80)</f>
        <v>0</v>
      </c>
      <c r="ID80" s="474">
        <f>IC80/7.8/2</f>
        <v>0</v>
      </c>
      <c r="IE80" s="472">
        <f>+'Arg&amp;Braz'!Y80</f>
        <v>0</v>
      </c>
      <c r="IF80" s="473">
        <f>+'Arg&amp;Braz'!Z80</f>
        <v>0</v>
      </c>
      <c r="IG80" s="473">
        <f>SUM(IE80:IF80)</f>
        <v>0</v>
      </c>
      <c r="IH80" s="474">
        <f>IG80/7.8/2</f>
        <v>0</v>
      </c>
      <c r="II80" s="475">
        <f>+Bel!AP80</f>
        <v>0</v>
      </c>
      <c r="IJ80" s="476">
        <f>+Bel!AQ80</f>
        <v>0</v>
      </c>
      <c r="IK80" s="476">
        <f>SUM(II80:IJ80)</f>
        <v>0</v>
      </c>
      <c r="IL80" s="477">
        <f>IK80/7.8/2</f>
        <v>0</v>
      </c>
      <c r="IM80" s="475">
        <f>+Ita!AP80</f>
        <v>0</v>
      </c>
      <c r="IN80" s="476">
        <f>+Ita!AQ80</f>
        <v>0</v>
      </c>
      <c r="IO80" s="476">
        <f>SUM(IM80:IN80)</f>
        <v>0</v>
      </c>
      <c r="IP80" s="477">
        <f>IO80/7.8/2</f>
        <v>0</v>
      </c>
      <c r="IQ80" s="32">
        <f>+Mex!W80</f>
        <v>0</v>
      </c>
      <c r="IR80" s="33">
        <f>+Mex!X80</f>
        <v>0</v>
      </c>
      <c r="IS80" s="33">
        <f t="shared" si="237"/>
        <v>0</v>
      </c>
      <c r="IT80" s="44">
        <f>IS80/7.8/2</f>
        <v>0</v>
      </c>
      <c r="IU80" s="472">
        <f>+'Arg&amp;Braz'!G80</f>
        <v>0</v>
      </c>
      <c r="IV80" s="473">
        <f>+'Arg&amp;Braz'!H80</f>
        <v>0</v>
      </c>
      <c r="IW80" s="473">
        <f>SUM(IU80:IV80)</f>
        <v>0</v>
      </c>
      <c r="IX80" s="474">
        <f>IW80/7.8/2</f>
        <v>0</v>
      </c>
      <c r="IY80" s="472">
        <f>+'Arg&amp;Braz'!AC80</f>
        <v>0</v>
      </c>
      <c r="IZ80" s="473">
        <f>+'Arg&amp;Braz'!AD80</f>
        <v>0</v>
      </c>
      <c r="JA80" s="473">
        <f>SUM(IY80:IZ80)</f>
        <v>0</v>
      </c>
      <c r="JB80" s="474">
        <f>JA80/7.8/2</f>
        <v>0</v>
      </c>
      <c r="JC80" s="475">
        <f>+Bel!AT80</f>
        <v>0</v>
      </c>
      <c r="JD80" s="476">
        <f>+Bel!AU80</f>
        <v>0</v>
      </c>
      <c r="JE80" s="476">
        <f>SUM(JC80:JD80)</f>
        <v>0</v>
      </c>
      <c r="JF80" s="477">
        <f>JE80/7.8/2</f>
        <v>0</v>
      </c>
      <c r="JG80" s="475">
        <f>+Ita!AT80</f>
        <v>0</v>
      </c>
      <c r="JH80" s="476">
        <f>+Ita!AU80</f>
        <v>0</v>
      </c>
      <c r="JI80" s="476">
        <f>SUM(JG80:JH80)</f>
        <v>0</v>
      </c>
      <c r="JJ80" s="477">
        <f>JI80/7.8/2</f>
        <v>0</v>
      </c>
      <c r="JK80" s="32">
        <f>+Mex!AA80</f>
        <v>0</v>
      </c>
      <c r="JL80" s="33">
        <f>+Mex!AB80</f>
        <v>0</v>
      </c>
      <c r="JM80" s="33">
        <f t="shared" si="238"/>
        <v>0</v>
      </c>
      <c r="JN80" s="44">
        <f>JM80/7.8/2</f>
        <v>0</v>
      </c>
      <c r="JO80" s="472">
        <f>+'Arg&amp;Braz'!K80</f>
        <v>0</v>
      </c>
      <c r="JP80" s="473">
        <f>+'Arg&amp;Braz'!L80</f>
        <v>0</v>
      </c>
      <c r="JQ80" s="473">
        <f>SUM(JO80:JP80)</f>
        <v>0</v>
      </c>
      <c r="JR80" s="474">
        <f>JQ80/7.8/2</f>
        <v>0</v>
      </c>
      <c r="JS80" s="472">
        <f>+'Arg&amp;Braz'!AG80</f>
        <v>0</v>
      </c>
      <c r="JT80" s="473">
        <f>+'Arg&amp;Braz'!AH80</f>
        <v>0</v>
      </c>
      <c r="JU80" s="473">
        <f>SUM(JS80:JT80)</f>
        <v>0</v>
      </c>
      <c r="JV80" s="474">
        <f>JU80/7.8/2</f>
        <v>0</v>
      </c>
      <c r="JW80" s="273">
        <f>+KSC!K80</f>
        <v>468</v>
      </c>
      <c r="JX80" s="274">
        <f>+KSC!L80</f>
        <v>450</v>
      </c>
      <c r="JY80" s="277">
        <f>SUM(JW80:JX80)</f>
        <v>918</v>
      </c>
      <c r="JZ80" s="272">
        <f t="shared" si="135"/>
        <v>33</v>
      </c>
      <c r="KA80" s="388">
        <f>+Rus!P80</f>
        <v>171.6</v>
      </c>
      <c r="KB80" s="508">
        <f>+Rus!Q80</f>
        <v>171.6</v>
      </c>
      <c r="KC80" s="389">
        <f>+Rus!R80</f>
        <v>171.6</v>
      </c>
      <c r="KD80" s="35">
        <f t="shared" si="256"/>
        <v>514.79999999999995</v>
      </c>
      <c r="KE80" s="65">
        <f>KD80/7.8/2</f>
        <v>33</v>
      </c>
      <c r="KF80" s="34">
        <f>+Bel!AX80</f>
        <v>0</v>
      </c>
      <c r="KG80" s="35">
        <f t="shared" si="260"/>
        <v>0</v>
      </c>
      <c r="KH80" s="65">
        <f>KG80/7.8/2</f>
        <v>0</v>
      </c>
      <c r="KI80" s="34">
        <f>+Ita!BI80</f>
        <v>0</v>
      </c>
      <c r="KJ80" s="35">
        <f t="shared" si="261"/>
        <v>0</v>
      </c>
      <c r="KK80" s="65">
        <f>KJ80/7.8/2</f>
        <v>0</v>
      </c>
      <c r="KL80" s="34">
        <f>+Pol!AH80</f>
        <v>436.8</v>
      </c>
      <c r="KM80" s="35">
        <f>SUM(KL80:KL80)</f>
        <v>436.8</v>
      </c>
      <c r="KN80" s="65">
        <f>KM80/7.8/2</f>
        <v>28</v>
      </c>
      <c r="KO80" s="34">
        <f>+Mex!AK80</f>
        <v>0</v>
      </c>
      <c r="KP80" s="35">
        <f t="shared" si="263"/>
        <v>0</v>
      </c>
      <c r="KQ80" s="65">
        <f>KP80/7.8/2</f>
        <v>0</v>
      </c>
      <c r="KR80" s="34">
        <f>+'Arg&amp;Braz'!AK80</f>
        <v>0</v>
      </c>
      <c r="KS80" s="35">
        <f t="shared" si="257"/>
        <v>0</v>
      </c>
      <c r="KT80" s="65">
        <f t="shared" si="258"/>
        <v>0</v>
      </c>
      <c r="KU80" s="522">
        <f>+Ita!BL80</f>
        <v>46.8</v>
      </c>
      <c r="KV80" s="532">
        <f>+Ita!BM80</f>
        <v>46.8</v>
      </c>
      <c r="KW80" s="523">
        <f>+Ita!BN80</f>
        <v>46.8</v>
      </c>
      <c r="KX80" s="35">
        <f t="shared" si="191"/>
        <v>140.39999999999998</v>
      </c>
      <c r="KY80" s="65">
        <f t="shared" si="142"/>
        <v>8.9999999999999982</v>
      </c>
      <c r="KZ80" s="34">
        <f>+Mex!AN80</f>
        <v>0</v>
      </c>
      <c r="LA80" s="315">
        <f>+Mex!AO80</f>
        <v>0</v>
      </c>
      <c r="LB80" s="35">
        <f>+Mex!AP80</f>
        <v>0</v>
      </c>
      <c r="LC80" s="35">
        <f t="shared" si="192"/>
        <v>0</v>
      </c>
      <c r="LD80" s="65">
        <f t="shared" si="144"/>
        <v>0</v>
      </c>
      <c r="LE80" s="34">
        <f>+'Arg&amp;Braz'!O80</f>
        <v>0</v>
      </c>
      <c r="LF80" s="315">
        <f>+'Arg&amp;Braz'!P80</f>
        <v>0</v>
      </c>
      <c r="LG80" s="35">
        <f>+'Arg&amp;Braz'!Q80</f>
        <v>0</v>
      </c>
      <c r="LH80" s="35">
        <f t="shared" si="193"/>
        <v>0</v>
      </c>
      <c r="LI80" s="65">
        <f t="shared" si="146"/>
        <v>0</v>
      </c>
      <c r="LJ80" s="34">
        <f>+'Arg&amp;Braz'!AN80</f>
        <v>0</v>
      </c>
      <c r="LK80" s="315">
        <f>+'Arg&amp;Braz'!AO80</f>
        <v>0</v>
      </c>
      <c r="LL80" s="35">
        <f>+'Arg&amp;Braz'!AP80</f>
        <v>0</v>
      </c>
      <c r="LM80" s="35">
        <f t="shared" si="147"/>
        <v>0</v>
      </c>
      <c r="LN80" s="65">
        <f t="shared" si="148"/>
        <v>0</v>
      </c>
      <c r="LO80" s="34">
        <f>+Bel!BA80</f>
        <v>156</v>
      </c>
      <c r="LP80" s="315">
        <f>+Bel!BB80</f>
        <v>156</v>
      </c>
      <c r="LQ80" s="35">
        <f>+Bel!BC80</f>
        <v>156</v>
      </c>
      <c r="LR80" s="35">
        <f t="shared" si="275"/>
        <v>468</v>
      </c>
      <c r="LS80" s="65">
        <f t="shared" si="276"/>
        <v>30</v>
      </c>
      <c r="LT80" s="34">
        <f>+Ita!BQ80</f>
        <v>0</v>
      </c>
      <c r="LU80" s="315">
        <f>+Ita!BR80</f>
        <v>0</v>
      </c>
      <c r="LV80" s="35">
        <f>+Ita!BS80</f>
        <v>0</v>
      </c>
      <c r="LW80" s="35">
        <f t="shared" si="194"/>
        <v>0</v>
      </c>
      <c r="LX80" s="65">
        <f t="shared" si="152"/>
        <v>0</v>
      </c>
      <c r="LY80" s="34">
        <f>+Ita!BV80</f>
        <v>0</v>
      </c>
      <c r="LZ80" s="315">
        <f>+Ita!BW80</f>
        <v>0</v>
      </c>
      <c r="MA80" s="35">
        <f>+Ita!BX80</f>
        <v>0</v>
      </c>
      <c r="MB80" s="35">
        <f t="shared" si="195"/>
        <v>0</v>
      </c>
      <c r="MC80" s="65">
        <f t="shared" si="154"/>
        <v>0</v>
      </c>
      <c r="MD80" s="522">
        <f>+Pol!AK80</f>
        <v>0</v>
      </c>
      <c r="ME80" s="532">
        <f>+Pol!AL80</f>
        <v>0</v>
      </c>
      <c r="MF80" s="523">
        <f>+Pol!AM80</f>
        <v>0</v>
      </c>
      <c r="MG80" s="35">
        <f t="shared" si="196"/>
        <v>0</v>
      </c>
      <c r="MH80" s="65">
        <f t="shared" si="156"/>
        <v>0</v>
      </c>
      <c r="MI80" s="556">
        <f>+Rus!U80</f>
        <v>0</v>
      </c>
      <c r="MJ80" s="557">
        <f>+Rus!V80</f>
        <v>0</v>
      </c>
      <c r="MK80" s="558">
        <f>+Rus!W80</f>
        <v>0</v>
      </c>
      <c r="ML80" s="35">
        <f t="shared" si="259"/>
        <v>0</v>
      </c>
      <c r="MM80" s="65">
        <f>ML80/7.8/2</f>
        <v>0</v>
      </c>
      <c r="MN80" s="34">
        <f>+Mex!AS80</f>
        <v>0</v>
      </c>
      <c r="MO80" s="315">
        <f>+Mex!AT80</f>
        <v>0</v>
      </c>
      <c r="MP80" s="35">
        <f>+Mex!AU80</f>
        <v>0</v>
      </c>
      <c r="MQ80" s="35">
        <f t="shared" si="197"/>
        <v>0</v>
      </c>
      <c r="MR80" s="65">
        <f t="shared" si="158"/>
        <v>0</v>
      </c>
      <c r="MS80" s="34">
        <f>+'Arg&amp;Braz'!T80</f>
        <v>0</v>
      </c>
      <c r="MT80" s="315">
        <f>+'Arg&amp;Braz'!U80</f>
        <v>0</v>
      </c>
      <c r="MU80" s="35">
        <f>+'Arg&amp;Braz'!V80</f>
        <v>0</v>
      </c>
      <c r="MV80" s="35">
        <f t="shared" si="159"/>
        <v>0</v>
      </c>
      <c r="MW80" s="65">
        <f t="shared" si="160"/>
        <v>0</v>
      </c>
      <c r="MX80" s="34">
        <f>Bel!BF80</f>
        <v>0</v>
      </c>
      <c r="MY80" s="35">
        <f t="shared" si="161"/>
        <v>0</v>
      </c>
      <c r="MZ80" s="65">
        <f t="shared" ref="MZ80:MZ143" si="277">MY80/7.8/2</f>
        <v>0</v>
      </c>
      <c r="NA80" s="34">
        <f>Ita!CA80</f>
        <v>0</v>
      </c>
      <c r="NB80" s="35">
        <f t="shared" si="264"/>
        <v>0</v>
      </c>
      <c r="NC80" s="65">
        <f>NB80/7.8/2</f>
        <v>0</v>
      </c>
    </row>
    <row r="81" spans="1:367" s="28" customFormat="1" ht="21" customHeight="1">
      <c r="A81" s="27" t="s">
        <v>183</v>
      </c>
      <c r="B81" s="67"/>
      <c r="C81" s="68">
        <f>SUM(Y81,AC81,AG81)</f>
        <v>0</v>
      </c>
      <c r="D81" s="68"/>
      <c r="E81" s="68"/>
      <c r="F81" s="68"/>
      <c r="G81" s="69">
        <f t="shared" si="225"/>
        <v>0</v>
      </c>
      <c r="H81" s="70">
        <f>+Bel!A81</f>
        <v>0</v>
      </c>
      <c r="I81" s="71">
        <f>+Ita!A81</f>
        <v>86</v>
      </c>
      <c r="J81" s="71">
        <f>+Pol!A81</f>
        <v>0</v>
      </c>
      <c r="K81" s="71">
        <f>+Rus!A81</f>
        <v>33</v>
      </c>
      <c r="L81" s="71">
        <f>+'Arg&amp;Braz'!A81</f>
        <v>0</v>
      </c>
      <c r="M81" s="71">
        <f>+Mex!A81</f>
        <v>0</v>
      </c>
      <c r="N81" s="71">
        <f>+VIE!A81</f>
        <v>0</v>
      </c>
      <c r="O81" s="71">
        <f>+SIMS!A81</f>
        <v>0</v>
      </c>
      <c r="P81" s="71"/>
      <c r="Q81" s="72">
        <f>+KSC!A81</f>
        <v>33</v>
      </c>
      <c r="R81" s="146">
        <f t="shared" ref="R81:R84" si="278">+SUM(DB81,DE81,DH81,DK81,DN81,DT81,DZ81,EF81,FB81,FF81,FJ81,FN81,FX81,GD81,GJ81,EL81,HU81,HY81,IC81,IO81,IS81,IW81,JI81,JM81,JQ81,ER81,HQ81,IK81,JE81)</f>
        <v>0</v>
      </c>
      <c r="S81" s="147">
        <f t="shared" si="273"/>
        <v>0</v>
      </c>
      <c r="T81" s="148">
        <f t="shared" si="274"/>
        <v>0</v>
      </c>
      <c r="U81" s="148"/>
      <c r="V81" s="27" t="s">
        <v>183</v>
      </c>
      <c r="W81" s="34">
        <f>+Bel!C81</f>
        <v>0</v>
      </c>
      <c r="X81" s="35">
        <f>+Bel!D81</f>
        <v>0</v>
      </c>
      <c r="Y81" s="35">
        <f t="shared" si="226"/>
        <v>0</v>
      </c>
      <c r="Z81" s="65">
        <f>Y81/7.8/2</f>
        <v>0</v>
      </c>
      <c r="AA81" s="34">
        <f>+Ita!C81</f>
        <v>0</v>
      </c>
      <c r="AB81" s="35">
        <f>+Ita!D81</f>
        <v>0</v>
      </c>
      <c r="AC81" s="35">
        <f>SUM(AA81:AB81)</f>
        <v>0</v>
      </c>
      <c r="AD81" s="65">
        <f>AC81/7.8/2</f>
        <v>0</v>
      </c>
      <c r="AE81" s="34">
        <f>+Pol!C81</f>
        <v>0</v>
      </c>
      <c r="AF81" s="35">
        <f>+Pol!D81</f>
        <v>0</v>
      </c>
      <c r="AG81" s="35">
        <f>SUM(AE81:AF81)</f>
        <v>0</v>
      </c>
      <c r="AH81" s="65">
        <f>AG81/7.8/2</f>
        <v>0</v>
      </c>
      <c r="AI81" s="32">
        <f>+Mex!C81</f>
        <v>0</v>
      </c>
      <c r="AJ81" s="33">
        <f>+Mex!D81</f>
        <v>0</v>
      </c>
      <c r="AK81" s="33">
        <f>SUM(AI81:AJ81)</f>
        <v>0</v>
      </c>
      <c r="AL81" s="44">
        <f>AK81/7.8/2</f>
        <v>0</v>
      </c>
      <c r="AM81" s="279">
        <f>+SIMS!C81</f>
        <v>0</v>
      </c>
      <c r="AN81" s="277">
        <f>+SIMS!D81</f>
        <v>0</v>
      </c>
      <c r="AO81" s="277">
        <f>SUM(AM81:AN81)</f>
        <v>0</v>
      </c>
      <c r="AP81" s="272">
        <f>+AM81/$AM$9/2+AN81/$AN$9/2</f>
        <v>0</v>
      </c>
      <c r="AQ81" s="279">
        <f>+KSC!G81</f>
        <v>0</v>
      </c>
      <c r="AR81" s="277">
        <f>+KSC!H81</f>
        <v>0</v>
      </c>
      <c r="AS81" s="277">
        <f>SUM(AQ81:AR81)</f>
        <v>0</v>
      </c>
      <c r="AT81" s="272">
        <f>+AQ81/$AQ$9/2+AR81/$AR$9/2</f>
        <v>0</v>
      </c>
      <c r="AU81" s="279">
        <f>+SIMS!G81</f>
        <v>0</v>
      </c>
      <c r="AV81" s="277">
        <f>+SIMS!H81</f>
        <v>0</v>
      </c>
      <c r="AW81" s="277">
        <f>SUM(AU81:AV81)</f>
        <v>0</v>
      </c>
      <c r="AX81" s="272">
        <f>+AU81/$AU$9/2+AV81/$AV$9/2</f>
        <v>0</v>
      </c>
      <c r="AY81" s="34">
        <f>+Bel!G81</f>
        <v>0</v>
      </c>
      <c r="AZ81" s="315">
        <f>+Bel!H81</f>
        <v>0</v>
      </c>
      <c r="BA81" s="35">
        <f>+Bel!I81</f>
        <v>0</v>
      </c>
      <c r="BB81" s="35">
        <f t="shared" si="252"/>
        <v>0</v>
      </c>
      <c r="BC81" s="65">
        <f>BB81/7.8/2</f>
        <v>0</v>
      </c>
      <c r="BD81" s="34">
        <f>+Ita!G81</f>
        <v>0</v>
      </c>
      <c r="BE81" s="315">
        <f>+Ita!H81</f>
        <v>0</v>
      </c>
      <c r="BF81" s="35">
        <f>+Ita!I81</f>
        <v>0</v>
      </c>
      <c r="BG81" s="35">
        <f t="shared" si="253"/>
        <v>0</v>
      </c>
      <c r="BH81" s="65">
        <f>BG81/7.8/2</f>
        <v>0</v>
      </c>
      <c r="BI81" s="34">
        <f>+Ita!AX81</f>
        <v>0</v>
      </c>
      <c r="BJ81" s="315">
        <f>+Ita!AY81</f>
        <v>0</v>
      </c>
      <c r="BK81" s="35">
        <f>+Ita!AZ81</f>
        <v>0</v>
      </c>
      <c r="BL81" s="35">
        <f>SUM(BI81:BK81)</f>
        <v>0</v>
      </c>
      <c r="BM81" s="65">
        <f>BL81/7.8/2</f>
        <v>0</v>
      </c>
      <c r="BN81" s="34">
        <f>+Pol!G81</f>
        <v>0</v>
      </c>
      <c r="BO81" s="315">
        <f>+Pol!H81</f>
        <v>0</v>
      </c>
      <c r="BP81" s="35">
        <f>+Pol!I81</f>
        <v>0</v>
      </c>
      <c r="BQ81" s="35">
        <f t="shared" si="254"/>
        <v>0</v>
      </c>
      <c r="BR81" s="65">
        <f>BQ81/7.8/2</f>
        <v>0</v>
      </c>
      <c r="BS81" s="32">
        <f>+Mex!G81</f>
        <v>0</v>
      </c>
      <c r="BT81" s="317">
        <f>+Mex!H81</f>
        <v>0</v>
      </c>
      <c r="BU81" s="33">
        <f>+Mex!I81</f>
        <v>0</v>
      </c>
      <c r="BV81" s="33">
        <f t="shared" si="255"/>
        <v>0</v>
      </c>
      <c r="BW81" s="44">
        <f>BV81/7.8/2</f>
        <v>0</v>
      </c>
      <c r="BX81" s="32">
        <f>+VIE!C81</f>
        <v>0</v>
      </c>
      <c r="BY81" s="317">
        <f>+VIE!D81</f>
        <v>0</v>
      </c>
      <c r="BZ81" s="33">
        <f>SUM(BX81:BY81)</f>
        <v>0</v>
      </c>
      <c r="CA81" s="44">
        <f>+BX81/$BX$9/2+BY81/$BY$9/2</f>
        <v>0</v>
      </c>
      <c r="CB81" s="32">
        <f>+SIMS!AC81</f>
        <v>0</v>
      </c>
      <c r="CC81" s="317">
        <f>+SIMS!AD81</f>
        <v>0</v>
      </c>
      <c r="CD81" s="33">
        <f>+SIMS!AE81</f>
        <v>0</v>
      </c>
      <c r="CE81" s="33">
        <f>SUM(CB81:CD81)</f>
        <v>0</v>
      </c>
      <c r="CF81" s="44">
        <f>+CB81/$CB$9/2+CC81/$CC$9/2+CD81/$CD$9/2</f>
        <v>0</v>
      </c>
      <c r="CG81" s="34">
        <f>+Bel!L81</f>
        <v>0</v>
      </c>
      <c r="CH81" s="35">
        <f>+Bel!M81</f>
        <v>0</v>
      </c>
      <c r="CI81" s="35">
        <f t="shared" si="235"/>
        <v>0</v>
      </c>
      <c r="CJ81" s="65">
        <f t="shared" si="209"/>
        <v>0</v>
      </c>
      <c r="CK81" s="34">
        <f>+Ita!L81</f>
        <v>0</v>
      </c>
      <c r="CL81" s="35">
        <f>+Ita!M81</f>
        <v>0</v>
      </c>
      <c r="CM81" s="35">
        <f t="shared" si="272"/>
        <v>0</v>
      </c>
      <c r="CN81" s="65">
        <f>CM81/7.8/2</f>
        <v>0</v>
      </c>
      <c r="CO81" s="32">
        <f>+Mex!L81</f>
        <v>0</v>
      </c>
      <c r="CP81" s="33">
        <f>+Mex!M81</f>
        <v>0</v>
      </c>
      <c r="CQ81" s="33">
        <f>SUM(CO81:CP81)</f>
        <v>0</v>
      </c>
      <c r="CR81" s="44">
        <f>CQ81/7.8/2</f>
        <v>0</v>
      </c>
      <c r="CS81" s="32">
        <f>+SIMS!Y81</f>
        <v>0</v>
      </c>
      <c r="CT81" s="33">
        <f>+SIMS!Z81</f>
        <v>0</v>
      </c>
      <c r="CU81" s="33">
        <f>SUM(CS81:CT81)</f>
        <v>0</v>
      </c>
      <c r="CV81" s="44">
        <f>+CS81/$CS$9/2+CT81/$CT$9/2</f>
        <v>0</v>
      </c>
      <c r="CW81" s="239">
        <f>+VIE!M81</f>
        <v>0</v>
      </c>
      <c r="CX81" s="238">
        <f>+VIE!N81</f>
        <v>0</v>
      </c>
      <c r="CY81" s="35">
        <f>SUM(CW81:CX81)</f>
        <v>0</v>
      </c>
      <c r="CZ81" s="65">
        <f t="shared" ref="CZ81" si="279">+CW81/$CW$9/2+CX81/$CX$9/2</f>
        <v>0</v>
      </c>
      <c r="DA81" s="34">
        <f>+Ita!BC81</f>
        <v>0</v>
      </c>
      <c r="DB81" s="35">
        <f>SUM(DA81:DA81)</f>
        <v>0</v>
      </c>
      <c r="DC81" s="65">
        <f>DB81/7.8/2</f>
        <v>0</v>
      </c>
      <c r="DD81" s="34">
        <f>+Bel!P81</f>
        <v>0</v>
      </c>
      <c r="DE81" s="35">
        <f>SUM(DD81:DD81)</f>
        <v>0</v>
      </c>
      <c r="DF81" s="65">
        <f>DE81/7.8/2</f>
        <v>0</v>
      </c>
      <c r="DG81" s="34">
        <f>+Ita!P81</f>
        <v>0</v>
      </c>
      <c r="DH81" s="35">
        <f>SUM(DG81:DG81)</f>
        <v>0</v>
      </c>
      <c r="DI81" s="65">
        <f>DH81/7.8/2</f>
        <v>0</v>
      </c>
      <c r="DJ81" s="34">
        <f>+Pol!L81</f>
        <v>0</v>
      </c>
      <c r="DK81" s="35">
        <f>SUM(DJ81:DJ81)</f>
        <v>0</v>
      </c>
      <c r="DL81" s="65">
        <f>DK81/7.8/2</f>
        <v>0</v>
      </c>
      <c r="DM81" s="379">
        <f>+Rus!C81</f>
        <v>0</v>
      </c>
      <c r="DN81" s="365">
        <f>SUM(DM81:DM81)</f>
        <v>0</v>
      </c>
      <c r="DO81" s="366">
        <f>DN81/7.8/2</f>
        <v>0</v>
      </c>
      <c r="DP81" s="34">
        <f>+Bel!S81</f>
        <v>0</v>
      </c>
      <c r="DQ81" s="35">
        <f>+Bel!T81</f>
        <v>0</v>
      </c>
      <c r="DR81" s="35">
        <f>+Bel!U81</f>
        <v>0</v>
      </c>
      <c r="DS81" s="35">
        <f>+Bel!V81</f>
        <v>0</v>
      </c>
      <c r="DT81" s="35">
        <f>SUM(DP81:DS81)</f>
        <v>0</v>
      </c>
      <c r="DU81" s="65">
        <f>DT81/7.8/2</f>
        <v>0</v>
      </c>
      <c r="DV81" s="34">
        <f>+Ita!S81</f>
        <v>0</v>
      </c>
      <c r="DW81" s="35">
        <f>+Ita!T81</f>
        <v>0</v>
      </c>
      <c r="DX81" s="35">
        <f>+Ita!U81</f>
        <v>0</v>
      </c>
      <c r="DY81" s="35">
        <f>+Ita!V81</f>
        <v>0</v>
      </c>
      <c r="DZ81" s="35">
        <f>SUM(DV81:DY81)</f>
        <v>0</v>
      </c>
      <c r="EA81" s="65">
        <f>DZ81/7.8/2</f>
        <v>0</v>
      </c>
      <c r="EB81" s="34">
        <f>+Pol!O81</f>
        <v>0</v>
      </c>
      <c r="EC81" s="35">
        <f>+Pol!P81</f>
        <v>0</v>
      </c>
      <c r="ED81" s="35">
        <f>+Pol!Q81</f>
        <v>0</v>
      </c>
      <c r="EE81" s="35">
        <f>+Pol!R81</f>
        <v>0</v>
      </c>
      <c r="EF81" s="35">
        <f>SUM(EB81:EE81)</f>
        <v>0</v>
      </c>
      <c r="EG81" s="65">
        <f>EF81/7.8/2</f>
        <v>0</v>
      </c>
      <c r="EH81" s="34">
        <f>+Rus!J81</f>
        <v>0</v>
      </c>
      <c r="EI81" s="35">
        <f>+Rus!K81</f>
        <v>0</v>
      </c>
      <c r="EJ81" s="35">
        <f>+Rus!L81</f>
        <v>0</v>
      </c>
      <c r="EK81" s="35">
        <f>+Rus!M81</f>
        <v>0</v>
      </c>
      <c r="EL81" s="35">
        <f>SUM(EH81:EK81)</f>
        <v>0</v>
      </c>
      <c r="EM81" s="65">
        <f>EL81/7.8/2</f>
        <v>0</v>
      </c>
      <c r="EN81" s="32">
        <f>+Mex!AE81</f>
        <v>0</v>
      </c>
      <c r="EO81" s="33">
        <f>+Mex!AF81</f>
        <v>0</v>
      </c>
      <c r="EP81" s="33">
        <f>+Mex!AG81</f>
        <v>0</v>
      </c>
      <c r="EQ81" s="33">
        <f>+Mex!AH81</f>
        <v>0</v>
      </c>
      <c r="ER81" s="33">
        <f>SUM(EN81:EQ81)</f>
        <v>0</v>
      </c>
      <c r="ES81" s="44">
        <f>ER81/7.8/2</f>
        <v>0</v>
      </c>
      <c r="ET81" s="34">
        <f>+VIE!G81</f>
        <v>0</v>
      </c>
      <c r="EU81" s="35">
        <f>+VIE!H81</f>
        <v>0</v>
      </c>
      <c r="EV81" s="35">
        <f>+VIE!I81</f>
        <v>0</v>
      </c>
      <c r="EW81" s="35">
        <f>+VIE!J81</f>
        <v>0</v>
      </c>
      <c r="EX81" s="35">
        <f>SUM(ET81:EW81)</f>
        <v>0</v>
      </c>
      <c r="EY81" s="65">
        <f>ET81/$ET$9/2+EU81/$EU$9/2+EV81/$EV$9/2+EW81/$EW$9/2</f>
        <v>0</v>
      </c>
      <c r="EZ81" s="34">
        <f>+Bel!Y81</f>
        <v>0</v>
      </c>
      <c r="FA81" s="35">
        <f>+Bel!Z81</f>
        <v>0</v>
      </c>
      <c r="FB81" s="35">
        <f>SUM(EZ81:FA81)</f>
        <v>0</v>
      </c>
      <c r="FC81" s="65">
        <f>FB81/7.8/2</f>
        <v>0</v>
      </c>
      <c r="FD81" s="34">
        <f>+Ita!Y81</f>
        <v>0</v>
      </c>
      <c r="FE81" s="35">
        <f>+Ita!Z81</f>
        <v>0</v>
      </c>
      <c r="FF81" s="35">
        <f>SUM(FD81:FE81)</f>
        <v>0</v>
      </c>
      <c r="FG81" s="65">
        <f>FF81/7.8/2</f>
        <v>0</v>
      </c>
      <c r="FH81" s="34">
        <f>+Pol!U81</f>
        <v>0</v>
      </c>
      <c r="FI81" s="35">
        <f>+Pol!V81</f>
        <v>0</v>
      </c>
      <c r="FJ81" s="35">
        <f>SUM(FH81:FI81)</f>
        <v>0</v>
      </c>
      <c r="FK81" s="65">
        <f>FJ81/7.8/2</f>
        <v>0</v>
      </c>
      <c r="FL81" s="34">
        <f>+Rus!F81</f>
        <v>0</v>
      </c>
      <c r="FM81" s="35">
        <f>+Rus!G81</f>
        <v>0</v>
      </c>
      <c r="FN81" s="35">
        <f>SUM(FL81:FM81)</f>
        <v>0</v>
      </c>
      <c r="FO81" s="65">
        <f>FN81/7.8/2</f>
        <v>0</v>
      </c>
      <c r="FP81" s="32">
        <f>+SIMS!O81</f>
        <v>0</v>
      </c>
      <c r="FQ81" s="33">
        <f>+SIMS!P81</f>
        <v>0</v>
      </c>
      <c r="FR81" s="33">
        <f>SUM(FP81:FQ81)</f>
        <v>0</v>
      </c>
      <c r="FS81" s="44">
        <f>+FP81/$FP$9/2+FQ81/$FQ$9/2</f>
        <v>0</v>
      </c>
      <c r="FT81" s="34">
        <f>+Bel!AC81</f>
        <v>0</v>
      </c>
      <c r="FU81" s="35">
        <f>+Bel!AD81</f>
        <v>0</v>
      </c>
      <c r="FV81" s="35">
        <f>+Bel!AE81</f>
        <v>0</v>
      </c>
      <c r="FW81" s="35">
        <f>+Bel!AF81</f>
        <v>0</v>
      </c>
      <c r="FX81" s="35">
        <f>SUM(FT81:FW81)</f>
        <v>0</v>
      </c>
      <c r="FY81" s="65">
        <f>FX81/7.8/2</f>
        <v>0</v>
      </c>
      <c r="FZ81" s="34">
        <f>+Ita!AC81</f>
        <v>0</v>
      </c>
      <c r="GA81" s="35">
        <f>+Ita!AD81</f>
        <v>0</v>
      </c>
      <c r="GB81" s="35">
        <f>+Ita!AE81</f>
        <v>0</v>
      </c>
      <c r="GC81" s="35">
        <f>+Ita!AF81</f>
        <v>0</v>
      </c>
      <c r="GD81" s="35">
        <f>SUM(FZ81:GC81)</f>
        <v>0</v>
      </c>
      <c r="GE81" s="65">
        <f>GD81/7.8/2</f>
        <v>0</v>
      </c>
      <c r="GF81" s="34">
        <f>+Pol!Y81</f>
        <v>0</v>
      </c>
      <c r="GG81" s="35">
        <f>+Pol!Z81</f>
        <v>0</v>
      </c>
      <c r="GH81" s="35">
        <f>+Pol!AA81</f>
        <v>0</v>
      </c>
      <c r="GI81" s="35">
        <f>+Pol!AB81</f>
        <v>0</v>
      </c>
      <c r="GJ81" s="35">
        <f>SUM(GF81:GI81)</f>
        <v>0</v>
      </c>
      <c r="GK81" s="65">
        <f>GJ81/7.8/2</f>
        <v>0</v>
      </c>
      <c r="GL81" s="32">
        <f>+SIMS!S81</f>
        <v>0</v>
      </c>
      <c r="GM81" s="33">
        <f>+SIMS!T81</f>
        <v>0</v>
      </c>
      <c r="GN81" s="33">
        <f>+SIMS!U81</f>
        <v>0</v>
      </c>
      <c r="GO81" s="33">
        <f>+SIMS!V81</f>
        <v>0</v>
      </c>
      <c r="GP81" s="33">
        <f t="shared" si="224"/>
        <v>0</v>
      </c>
      <c r="GQ81" s="44">
        <f>+GL81/$GL$9/2+GM81/$GM$9/2+GN81/$GN$9/2+GO81/$GO$9/2</f>
        <v>0</v>
      </c>
      <c r="GR81" s="279">
        <f>+KSC!C81</f>
        <v>0</v>
      </c>
      <c r="GS81" s="277">
        <f>+KSC!D81</f>
        <v>0</v>
      </c>
      <c r="GT81" s="277">
        <f>SUM(GR81:GS81)</f>
        <v>0</v>
      </c>
      <c r="GU81" s="272">
        <f>+GR81/$GR$9/2+GS81/$GS$9/2</f>
        <v>0</v>
      </c>
      <c r="GV81" s="34">
        <f>+Bel!AI81</f>
        <v>0</v>
      </c>
      <c r="GW81" s="35">
        <f t="shared" si="248"/>
        <v>0</v>
      </c>
      <c r="GX81" s="65">
        <f t="shared" si="200"/>
        <v>0</v>
      </c>
      <c r="GY81" s="34">
        <f>+Ita!AI81</f>
        <v>0</v>
      </c>
      <c r="GZ81" s="35">
        <f t="shared" si="250"/>
        <v>0</v>
      </c>
      <c r="HA81" s="65">
        <f>GZ81/7.8/2</f>
        <v>0</v>
      </c>
      <c r="HB81" s="34">
        <f>+Ita!BF81</f>
        <v>0</v>
      </c>
      <c r="HC81" s="35">
        <f t="shared" si="251"/>
        <v>0</v>
      </c>
      <c r="HD81" s="65">
        <f>HC81/7.8/2</f>
        <v>0</v>
      </c>
      <c r="HE81" s="34">
        <f>+Pol!AE81</f>
        <v>0</v>
      </c>
      <c r="HF81" s="35">
        <f t="shared" si="232"/>
        <v>0</v>
      </c>
      <c r="HG81" s="65">
        <f>HF81/7.8/2</f>
        <v>0</v>
      </c>
      <c r="HH81" s="32">
        <f>+Mex!P81</f>
        <v>0</v>
      </c>
      <c r="HI81" s="33">
        <f t="shared" si="233"/>
        <v>0</v>
      </c>
      <c r="HJ81" s="44">
        <f>HI81/7.8/2</f>
        <v>0</v>
      </c>
      <c r="HK81" s="411">
        <f>+SIMS!K81</f>
        <v>0</v>
      </c>
      <c r="HL81" s="409">
        <f>+SIMS!L81</f>
        <v>0</v>
      </c>
      <c r="HM81" s="409">
        <f>SUM(HK81:HL81)</f>
        <v>0</v>
      </c>
      <c r="HN81" s="410">
        <f>+HK81/$HK$9/2+HL81/$HL$9/2</f>
        <v>0</v>
      </c>
      <c r="HO81" s="475">
        <f>+Bel!AL81</f>
        <v>0</v>
      </c>
      <c r="HP81" s="476">
        <f>+Bel!AM81</f>
        <v>0</v>
      </c>
      <c r="HQ81" s="476">
        <f>SUM(HO81:HP81)</f>
        <v>0</v>
      </c>
      <c r="HR81" s="477">
        <f>HQ81/7.8/2</f>
        <v>0</v>
      </c>
      <c r="HS81" s="475">
        <f>+Ita!AL81</f>
        <v>0</v>
      </c>
      <c r="HT81" s="476">
        <f>+Ita!AM81</f>
        <v>0</v>
      </c>
      <c r="HU81" s="476">
        <f>SUM(HS81:HT81)</f>
        <v>0</v>
      </c>
      <c r="HV81" s="477">
        <f>HU81/7.8/2</f>
        <v>0</v>
      </c>
      <c r="HW81" s="32">
        <f>+Mex!S81</f>
        <v>0</v>
      </c>
      <c r="HX81" s="33">
        <f>+Mex!T81</f>
        <v>0</v>
      </c>
      <c r="HY81" s="33">
        <f t="shared" si="236"/>
        <v>0</v>
      </c>
      <c r="HZ81" s="44">
        <f>HY81/7.8/2</f>
        <v>0</v>
      </c>
      <c r="IA81" s="472">
        <f>+'Arg&amp;Braz'!C81</f>
        <v>0</v>
      </c>
      <c r="IB81" s="473">
        <f>+'Arg&amp;Braz'!D81</f>
        <v>0</v>
      </c>
      <c r="IC81" s="473">
        <f>SUM(IA81:IB81)</f>
        <v>0</v>
      </c>
      <c r="ID81" s="474">
        <f>IC81/7.8/2</f>
        <v>0</v>
      </c>
      <c r="IE81" s="472">
        <f>+'Arg&amp;Braz'!Y81</f>
        <v>0</v>
      </c>
      <c r="IF81" s="473">
        <f>+'Arg&amp;Braz'!Z81</f>
        <v>0</v>
      </c>
      <c r="IG81" s="473">
        <f>SUM(IE81:IF81)</f>
        <v>0</v>
      </c>
      <c r="IH81" s="474">
        <f>IG81/7.8/2</f>
        <v>0</v>
      </c>
      <c r="II81" s="475">
        <f>+Bel!AP81</f>
        <v>0</v>
      </c>
      <c r="IJ81" s="476">
        <f>+Bel!AQ81</f>
        <v>0</v>
      </c>
      <c r="IK81" s="476">
        <f>SUM(II81:IJ81)</f>
        <v>0</v>
      </c>
      <c r="IL81" s="477">
        <f>IK81/7.8/2</f>
        <v>0</v>
      </c>
      <c r="IM81" s="475">
        <f>+Ita!AP81</f>
        <v>0</v>
      </c>
      <c r="IN81" s="476">
        <f>+Ita!AQ81</f>
        <v>0</v>
      </c>
      <c r="IO81" s="476">
        <f>SUM(IM81:IN81)</f>
        <v>0</v>
      </c>
      <c r="IP81" s="477">
        <f>IO81/7.8/2</f>
        <v>0</v>
      </c>
      <c r="IQ81" s="32">
        <f>+Mex!W81</f>
        <v>0</v>
      </c>
      <c r="IR81" s="33">
        <f>+Mex!X81</f>
        <v>0</v>
      </c>
      <c r="IS81" s="33">
        <f t="shared" si="237"/>
        <v>0</v>
      </c>
      <c r="IT81" s="44">
        <f>IS81/7.8/2</f>
        <v>0</v>
      </c>
      <c r="IU81" s="472">
        <f>+'Arg&amp;Braz'!G81</f>
        <v>0</v>
      </c>
      <c r="IV81" s="473">
        <f>+'Arg&amp;Braz'!H81</f>
        <v>0</v>
      </c>
      <c r="IW81" s="473">
        <f>SUM(IU81:IV81)</f>
        <v>0</v>
      </c>
      <c r="IX81" s="474">
        <f>IW81/7.8/2</f>
        <v>0</v>
      </c>
      <c r="IY81" s="472">
        <f>+'Arg&amp;Braz'!AC81</f>
        <v>0</v>
      </c>
      <c r="IZ81" s="473">
        <f>+'Arg&amp;Braz'!AD81</f>
        <v>0</v>
      </c>
      <c r="JA81" s="473">
        <f>SUM(IY81:IZ81)</f>
        <v>0</v>
      </c>
      <c r="JB81" s="474">
        <f>JA81/7.8/2</f>
        <v>0</v>
      </c>
      <c r="JC81" s="475">
        <f>+Bel!AT81</f>
        <v>0</v>
      </c>
      <c r="JD81" s="476">
        <f>+Bel!AU81</f>
        <v>0</v>
      </c>
      <c r="JE81" s="476">
        <f>SUM(JC81:JD81)</f>
        <v>0</v>
      </c>
      <c r="JF81" s="477">
        <f>JE81/7.8/2</f>
        <v>0</v>
      </c>
      <c r="JG81" s="475">
        <f>+Ita!AT81</f>
        <v>0</v>
      </c>
      <c r="JH81" s="476">
        <f>+Ita!AU81</f>
        <v>0</v>
      </c>
      <c r="JI81" s="476">
        <f>SUM(JG81:JH81)</f>
        <v>0</v>
      </c>
      <c r="JJ81" s="477">
        <f>JI81/7.8/2</f>
        <v>0</v>
      </c>
      <c r="JK81" s="32">
        <f>+Mex!AA81</f>
        <v>0</v>
      </c>
      <c r="JL81" s="33">
        <f>+Mex!AB81</f>
        <v>0</v>
      </c>
      <c r="JM81" s="33">
        <f t="shared" si="238"/>
        <v>0</v>
      </c>
      <c r="JN81" s="44">
        <f>JM81/7.8/2</f>
        <v>0</v>
      </c>
      <c r="JO81" s="472">
        <f>+'Arg&amp;Braz'!K81</f>
        <v>0</v>
      </c>
      <c r="JP81" s="473">
        <f>+'Arg&amp;Braz'!L81</f>
        <v>0</v>
      </c>
      <c r="JQ81" s="473">
        <f>SUM(JO81:JP81)</f>
        <v>0</v>
      </c>
      <c r="JR81" s="474">
        <f>JQ81/7.8/2</f>
        <v>0</v>
      </c>
      <c r="JS81" s="472">
        <f>+'Arg&amp;Braz'!AG81</f>
        <v>0</v>
      </c>
      <c r="JT81" s="473">
        <f>+'Arg&amp;Braz'!AH81</f>
        <v>0</v>
      </c>
      <c r="JU81" s="473">
        <f>SUM(JS81:JT81)</f>
        <v>0</v>
      </c>
      <c r="JV81" s="474">
        <f>JU81/7.8/2</f>
        <v>0</v>
      </c>
      <c r="JW81" s="273">
        <f>+KSC!K81</f>
        <v>468</v>
      </c>
      <c r="JX81" s="274">
        <f>+KSC!L81</f>
        <v>450</v>
      </c>
      <c r="JY81" s="277">
        <f>SUM(JW81:JX81)</f>
        <v>918</v>
      </c>
      <c r="JZ81" s="272">
        <f>+JW81/$JW$9/2+JX81/$JX$9/2</f>
        <v>33</v>
      </c>
      <c r="KA81" s="388">
        <f>+Rus!P81</f>
        <v>171.6</v>
      </c>
      <c r="KB81" s="508">
        <f>+Rus!Q81</f>
        <v>171.6</v>
      </c>
      <c r="KC81" s="389">
        <f>+Rus!R81</f>
        <v>171.6</v>
      </c>
      <c r="KD81" s="35">
        <f t="shared" si="256"/>
        <v>514.79999999999995</v>
      </c>
      <c r="KE81" s="65">
        <f>KD81/7.8/2</f>
        <v>33</v>
      </c>
      <c r="KF81" s="34">
        <f>+Bel!AX81</f>
        <v>0</v>
      </c>
      <c r="KG81" s="35">
        <f t="shared" si="260"/>
        <v>0</v>
      </c>
      <c r="KH81" s="65">
        <f>KG81/7.8/2</f>
        <v>0</v>
      </c>
      <c r="KI81" s="34">
        <f>+Ita!BI81</f>
        <v>436.8</v>
      </c>
      <c r="KJ81" s="35">
        <f t="shared" si="261"/>
        <v>436.8</v>
      </c>
      <c r="KK81" s="65">
        <f>KJ81/7.8/2</f>
        <v>28</v>
      </c>
      <c r="KL81" s="34">
        <f>+Pol!AH81</f>
        <v>0</v>
      </c>
      <c r="KM81" s="35">
        <f t="shared" si="262"/>
        <v>0</v>
      </c>
      <c r="KN81" s="65">
        <f>KM81/7.8/2</f>
        <v>0</v>
      </c>
      <c r="KO81" s="34">
        <f>+Mex!AK81</f>
        <v>0</v>
      </c>
      <c r="KP81" s="35">
        <f t="shared" si="263"/>
        <v>0</v>
      </c>
      <c r="KQ81" s="65">
        <f>KP81/7.8/2</f>
        <v>0</v>
      </c>
      <c r="KR81" s="34">
        <f>+'Arg&amp;Braz'!AK81</f>
        <v>0</v>
      </c>
      <c r="KS81" s="35">
        <f t="shared" si="257"/>
        <v>0</v>
      </c>
      <c r="KT81" s="65">
        <f t="shared" si="258"/>
        <v>0</v>
      </c>
      <c r="KU81" s="522">
        <f>+Ita!BL81</f>
        <v>156</v>
      </c>
      <c r="KV81" s="532">
        <f>+Ita!BM81</f>
        <v>156</v>
      </c>
      <c r="KW81" s="523">
        <f>+Ita!BN81</f>
        <v>156</v>
      </c>
      <c r="KX81" s="35">
        <f>SUM(KU81:KW81)</f>
        <v>468</v>
      </c>
      <c r="KY81" s="65">
        <f>KX81/7.8/2</f>
        <v>30</v>
      </c>
      <c r="KZ81" s="34">
        <f>+Mex!AN81</f>
        <v>0</v>
      </c>
      <c r="LA81" s="315">
        <f>+Mex!AO81</f>
        <v>0</v>
      </c>
      <c r="LB81" s="35">
        <f>+Mex!AP81</f>
        <v>0</v>
      </c>
      <c r="LC81" s="35">
        <f>SUM(KZ81:LB81)</f>
        <v>0</v>
      </c>
      <c r="LD81" s="65">
        <f>LC81/7.8/2</f>
        <v>0</v>
      </c>
      <c r="LE81" s="34">
        <f>+'Arg&amp;Braz'!O81</f>
        <v>0</v>
      </c>
      <c r="LF81" s="315">
        <f>+'Arg&amp;Braz'!P81</f>
        <v>0</v>
      </c>
      <c r="LG81" s="35">
        <f>+'Arg&amp;Braz'!Q81</f>
        <v>0</v>
      </c>
      <c r="LH81" s="35">
        <f>SUM(LE81:LG81)</f>
        <v>0</v>
      </c>
      <c r="LI81" s="65">
        <f>LH81/7.8/2</f>
        <v>0</v>
      </c>
      <c r="LJ81" s="34">
        <f>+'Arg&amp;Braz'!AN81</f>
        <v>0</v>
      </c>
      <c r="LK81" s="315">
        <f>+'Arg&amp;Braz'!AO81</f>
        <v>0</v>
      </c>
      <c r="LL81" s="35">
        <f>+'Arg&amp;Braz'!AP81</f>
        <v>0</v>
      </c>
      <c r="LM81" s="35">
        <f t="shared" ref="LM81:LM132" si="280">SUM(LJ81:LL81)</f>
        <v>0</v>
      </c>
      <c r="LN81" s="65">
        <f t="shared" ref="LN81:LN132" si="281">LM81/7.8/2</f>
        <v>0</v>
      </c>
      <c r="LO81" s="34">
        <f>+Bel!BA81</f>
        <v>0</v>
      </c>
      <c r="LP81" s="315">
        <f>+Bel!BB81</f>
        <v>0</v>
      </c>
      <c r="LQ81" s="35">
        <f>+Bel!BC81</f>
        <v>0</v>
      </c>
      <c r="LR81" s="35">
        <f t="shared" si="275"/>
        <v>0</v>
      </c>
      <c r="LS81" s="65">
        <f t="shared" si="276"/>
        <v>0</v>
      </c>
      <c r="LT81" s="34">
        <f>+Ita!BQ81</f>
        <v>140.4</v>
      </c>
      <c r="LU81" s="315">
        <f>+Ita!BR81</f>
        <v>140.4</v>
      </c>
      <c r="LV81" s="35">
        <f>+Ita!BS81</f>
        <v>156</v>
      </c>
      <c r="LW81" s="35">
        <f>SUM(LT81:LV81)</f>
        <v>436.8</v>
      </c>
      <c r="LX81" s="65">
        <f>LW81/7.8/2</f>
        <v>28</v>
      </c>
      <c r="LY81" s="34">
        <f>+Ita!BV81</f>
        <v>0</v>
      </c>
      <c r="LZ81" s="315">
        <f>+Ita!BW81</f>
        <v>0</v>
      </c>
      <c r="MA81" s="35">
        <f>+Ita!BX81</f>
        <v>0</v>
      </c>
      <c r="MB81" s="35">
        <f>SUM(LY81:MA81)</f>
        <v>0</v>
      </c>
      <c r="MC81" s="65">
        <f>MB81/7.8/2</f>
        <v>0</v>
      </c>
      <c r="MD81" s="34">
        <f>+Pol!AK81</f>
        <v>0</v>
      </c>
      <c r="ME81" s="315">
        <f>+Pol!AL81</f>
        <v>0</v>
      </c>
      <c r="MF81" s="35">
        <f>+Pol!AM81</f>
        <v>0</v>
      </c>
      <c r="MG81" s="35">
        <f>SUM(MD81:MF81)</f>
        <v>0</v>
      </c>
      <c r="MH81" s="65">
        <f>MG81/7.8/2</f>
        <v>0</v>
      </c>
      <c r="MI81" s="556">
        <f>+Rus!U81</f>
        <v>0</v>
      </c>
      <c r="MJ81" s="557">
        <f>+Rus!V81</f>
        <v>0</v>
      </c>
      <c r="MK81" s="558">
        <f>+Rus!W81</f>
        <v>0</v>
      </c>
      <c r="ML81" s="35">
        <f t="shared" si="259"/>
        <v>0</v>
      </c>
      <c r="MM81" s="65">
        <f>ML81/7.8/2</f>
        <v>0</v>
      </c>
      <c r="MN81" s="34">
        <f>+Mex!AS81</f>
        <v>0</v>
      </c>
      <c r="MO81" s="315">
        <f>+Mex!AT81</f>
        <v>0</v>
      </c>
      <c r="MP81" s="35">
        <f>+Mex!AU81</f>
        <v>0</v>
      </c>
      <c r="MQ81" s="35">
        <f>SUM(MN81:MP81)</f>
        <v>0</v>
      </c>
      <c r="MR81" s="65">
        <f>MQ81/7.8/2</f>
        <v>0</v>
      </c>
      <c r="MS81" s="34">
        <f>+'Arg&amp;Braz'!T81</f>
        <v>0</v>
      </c>
      <c r="MT81" s="315">
        <f>+'Arg&amp;Braz'!U81</f>
        <v>0</v>
      </c>
      <c r="MU81" s="35">
        <f>+'Arg&amp;Braz'!V81</f>
        <v>0</v>
      </c>
      <c r="MV81" s="35">
        <f t="shared" ref="MV81:MV132" si="282">SUM(MS81:MU81)</f>
        <v>0</v>
      </c>
      <c r="MW81" s="65">
        <f t="shared" ref="MW81:MW132" si="283">MV81/7.8/2</f>
        <v>0</v>
      </c>
      <c r="MX81" s="34">
        <f>Bel!BF81</f>
        <v>0</v>
      </c>
      <c r="MY81" s="35">
        <f t="shared" ref="MY81:MY132" si="284">SUM(MX81:MX81)</f>
        <v>0</v>
      </c>
      <c r="MZ81" s="65">
        <f t="shared" si="277"/>
        <v>0</v>
      </c>
      <c r="NA81" s="34">
        <f>Ita!CA81</f>
        <v>0</v>
      </c>
      <c r="NB81" s="35">
        <f t="shared" si="264"/>
        <v>0</v>
      </c>
      <c r="NC81" s="65">
        <f>NB81/7.8/2</f>
        <v>0</v>
      </c>
    </row>
    <row r="82" spans="1:367" s="28" customFormat="1" ht="21" customHeight="1">
      <c r="A82" s="27" t="s">
        <v>184</v>
      </c>
      <c r="B82" s="67"/>
      <c r="C82" s="68">
        <f>SUM(Y82,AC82,AG82)</f>
        <v>0</v>
      </c>
      <c r="D82" s="68"/>
      <c r="E82" s="68"/>
      <c r="F82" s="68"/>
      <c r="G82" s="69">
        <f t="shared" si="225"/>
        <v>0</v>
      </c>
      <c r="H82" s="70">
        <f>+Bel!A82</f>
        <v>29</v>
      </c>
      <c r="I82" s="71">
        <f>+Ita!A82</f>
        <v>0</v>
      </c>
      <c r="J82" s="71">
        <f>+Pol!A82</f>
        <v>30</v>
      </c>
      <c r="K82" s="71">
        <f>+Rus!A82</f>
        <v>33</v>
      </c>
      <c r="L82" s="71">
        <f>+'Arg&amp;Braz'!A82</f>
        <v>0</v>
      </c>
      <c r="M82" s="71">
        <f>+Mex!A82</f>
        <v>0</v>
      </c>
      <c r="N82" s="71">
        <f>+VIE!A82</f>
        <v>0</v>
      </c>
      <c r="O82" s="71">
        <f>+SIMS!A82</f>
        <v>0</v>
      </c>
      <c r="P82" s="71"/>
      <c r="Q82" s="72">
        <f>+KSC!A82</f>
        <v>33</v>
      </c>
      <c r="R82" s="146">
        <f t="shared" si="278"/>
        <v>0</v>
      </c>
      <c r="S82" s="147"/>
      <c r="T82" s="148"/>
      <c r="U82" s="148"/>
      <c r="V82" s="27" t="s">
        <v>184</v>
      </c>
      <c r="W82" s="522">
        <f>+Bel!C82</f>
        <v>0</v>
      </c>
      <c r="X82" s="523">
        <f>+Bel!D82</f>
        <v>0</v>
      </c>
      <c r="Y82" s="523">
        <f t="shared" ref="Y82:Y84" si="285">SUM(W82:X82)</f>
        <v>0</v>
      </c>
      <c r="Z82" s="531">
        <f t="shared" ref="Z82:Z84" si="286">Y82/7.8/2</f>
        <v>0</v>
      </c>
      <c r="AA82" s="34">
        <f>+Ita!C82</f>
        <v>0</v>
      </c>
      <c r="AB82" s="35">
        <f>+Ita!D82</f>
        <v>0</v>
      </c>
      <c r="AC82" s="35">
        <f t="shared" ref="AC82:AC132" si="287">SUM(AA82:AB82)</f>
        <v>0</v>
      </c>
      <c r="AD82" s="65">
        <f t="shared" ref="AD82:AD84" si="288">AC82/7.8/2</f>
        <v>0</v>
      </c>
      <c r="AE82" s="522">
        <f>+Pol!C82</f>
        <v>0</v>
      </c>
      <c r="AF82" s="523">
        <f>+Pol!D82</f>
        <v>0</v>
      </c>
      <c r="AG82" s="523">
        <f t="shared" ref="AG82:AG84" si="289">SUM(AE82:AF82)</f>
        <v>0</v>
      </c>
      <c r="AH82" s="531">
        <f t="shared" ref="AH82:AH84" si="290">AG82/7.8/2</f>
        <v>0</v>
      </c>
      <c r="AI82" s="47">
        <f>+Mex!C82</f>
        <v>0</v>
      </c>
      <c r="AJ82" s="48">
        <f>+Mex!D82</f>
        <v>0</v>
      </c>
      <c r="AK82" s="48">
        <f t="shared" ref="AK82:AK84" si="291">SUM(AI82:AJ82)</f>
        <v>0</v>
      </c>
      <c r="AL82" s="49">
        <f t="shared" ref="AL82:AL84" si="292">AK82/7.8/2</f>
        <v>0</v>
      </c>
      <c r="AM82" s="285">
        <f>+SIMS!C82</f>
        <v>0</v>
      </c>
      <c r="AN82" s="286">
        <f>+SIMS!D82</f>
        <v>0</v>
      </c>
      <c r="AO82" s="286">
        <f t="shared" ref="AO82:AO84" si="293">SUM(AM82:AN82)</f>
        <v>0</v>
      </c>
      <c r="AP82" s="272">
        <f t="shared" ref="AP82:AP84" si="294">+AM82/$AM$9/2+AN82/$AN$9/2</f>
        <v>0</v>
      </c>
      <c r="AQ82" s="285">
        <f>+KSC!G82</f>
        <v>0</v>
      </c>
      <c r="AR82" s="286">
        <f>+KSC!H82</f>
        <v>0</v>
      </c>
      <c r="AS82" s="286">
        <f t="shared" ref="AS82:AS84" si="295">SUM(AQ82:AR82)</f>
        <v>0</v>
      </c>
      <c r="AT82" s="272">
        <f t="shared" ref="AT82:AT84" si="296">+AQ82/$AQ$9/2+AR82/$AR$9/2</f>
        <v>0</v>
      </c>
      <c r="AU82" s="285">
        <f>+SIMS!G82</f>
        <v>0</v>
      </c>
      <c r="AV82" s="286">
        <f>+SIMS!H82</f>
        <v>0</v>
      </c>
      <c r="AW82" s="286">
        <f t="shared" ref="AW82:AW84" si="297">SUM(AU82:AV82)</f>
        <v>0</v>
      </c>
      <c r="AX82" s="272">
        <f t="shared" ref="AX82:AX84" si="298">+AU82/$AU$9/2+AV82/$AV$9/2</f>
        <v>0</v>
      </c>
      <c r="AY82" s="522">
        <f>+Bel!G82</f>
        <v>0</v>
      </c>
      <c r="AZ82" s="532">
        <f>+Bel!H82</f>
        <v>0</v>
      </c>
      <c r="BA82" s="523">
        <f>+Bel!I82</f>
        <v>0</v>
      </c>
      <c r="BB82" s="523">
        <f t="shared" ref="BB82:BB84" si="299">SUM(AY82:BA82)</f>
        <v>0</v>
      </c>
      <c r="BC82" s="531">
        <f t="shared" ref="BC82:BC84" si="300">BB82/7.8/2</f>
        <v>0</v>
      </c>
      <c r="BD82" s="522">
        <f>+Ita!G82</f>
        <v>0</v>
      </c>
      <c r="BE82" s="532">
        <f>+Ita!H82</f>
        <v>0</v>
      </c>
      <c r="BF82" s="523">
        <f>+Ita!I82</f>
        <v>0</v>
      </c>
      <c r="BG82" s="35">
        <f t="shared" ref="BG82:BG84" si="301">SUM(BD82:BF82)</f>
        <v>0</v>
      </c>
      <c r="BH82" s="531">
        <f t="shared" ref="BH82:BH84" si="302">BG82/7.8/2</f>
        <v>0</v>
      </c>
      <c r="BI82" s="522">
        <f>+Ita!AX82</f>
        <v>0</v>
      </c>
      <c r="BJ82" s="532">
        <f>+Ita!AY82</f>
        <v>0</v>
      </c>
      <c r="BK82" s="523">
        <f>+Ita!AZ82</f>
        <v>0</v>
      </c>
      <c r="BL82" s="35">
        <f t="shared" ref="BL82:BL84" si="303">SUM(BI82:BK82)</f>
        <v>0</v>
      </c>
      <c r="BM82" s="531">
        <f t="shared" ref="BM82:BM84" si="304">BL82/7.8/2</f>
        <v>0</v>
      </c>
      <c r="BN82" s="522">
        <f>+Pol!G82</f>
        <v>0</v>
      </c>
      <c r="BO82" s="532">
        <f>+Pol!H82</f>
        <v>0</v>
      </c>
      <c r="BP82" s="523">
        <f>+Pol!I82</f>
        <v>0</v>
      </c>
      <c r="BQ82" s="523">
        <f t="shared" ref="BQ82:BQ84" si="305">SUM(BN82:BP82)</f>
        <v>0</v>
      </c>
      <c r="BR82" s="531">
        <f t="shared" ref="BR82:BR84" si="306">BQ82/7.8/2</f>
        <v>0</v>
      </c>
      <c r="BS82" s="47">
        <f>+Mex!G82</f>
        <v>0</v>
      </c>
      <c r="BT82" s="318">
        <f>+Mex!H82</f>
        <v>0</v>
      </c>
      <c r="BU82" s="48">
        <f>+Mex!I82</f>
        <v>0</v>
      </c>
      <c r="BV82" s="48">
        <f t="shared" ref="BV82:BV84" si="307">SUM(BS82:BU82)</f>
        <v>0</v>
      </c>
      <c r="BW82" s="49">
        <f t="shared" ref="BW82:BW84" si="308">BV82/7.8/2</f>
        <v>0</v>
      </c>
      <c r="BX82" s="47">
        <f>+VIE!C82</f>
        <v>0</v>
      </c>
      <c r="BY82" s="318">
        <f>+VIE!D82</f>
        <v>0</v>
      </c>
      <c r="BZ82" s="48">
        <f t="shared" ref="BZ82:BZ84" si="309">SUM(BX82:BY82)</f>
        <v>0</v>
      </c>
      <c r="CA82" s="49">
        <f t="shared" ref="CA82:CA84" si="310">+BX82/$BX$9/2+BY82/$BY$9/2</f>
        <v>0</v>
      </c>
      <c r="CB82" s="47">
        <f>+SIMS!AC82</f>
        <v>0</v>
      </c>
      <c r="CC82" s="318">
        <f>+SIMS!AD82</f>
        <v>0</v>
      </c>
      <c r="CD82" s="48">
        <f>+SIMS!AE82</f>
        <v>0</v>
      </c>
      <c r="CE82" s="48">
        <f t="shared" ref="CE82:CE84" si="311">SUM(CB82:CD82)</f>
        <v>0</v>
      </c>
      <c r="CF82" s="49">
        <f t="shared" ref="CF82:CF84" si="312">+CB82/$CB$9/2+CC82/$CC$9/2+CD82/$CD$9/2</f>
        <v>0</v>
      </c>
      <c r="CG82" s="522">
        <f>+Bel!L82</f>
        <v>0</v>
      </c>
      <c r="CH82" s="523">
        <f>+Bel!M82</f>
        <v>0</v>
      </c>
      <c r="CI82" s="523">
        <f t="shared" ref="CI82:CI84" si="313">SUM(CG82:CH82)</f>
        <v>0</v>
      </c>
      <c r="CJ82" s="531">
        <f t="shared" ref="CJ82:CJ84" si="314">CI82/7.8/2</f>
        <v>0</v>
      </c>
      <c r="CK82" s="522">
        <f>+Ita!L82</f>
        <v>0</v>
      </c>
      <c r="CL82" s="523">
        <f>+Ita!M82</f>
        <v>0</v>
      </c>
      <c r="CM82" s="523">
        <f t="shared" ref="CM82:CM84" si="315">SUM(CK82:CL82)</f>
        <v>0</v>
      </c>
      <c r="CN82" s="531">
        <f t="shared" ref="CN82:CN84" si="316">CM82/7.8/2</f>
        <v>0</v>
      </c>
      <c r="CO82" s="47">
        <f>+Mex!L82</f>
        <v>0</v>
      </c>
      <c r="CP82" s="48">
        <f>+Mex!M82</f>
        <v>0</v>
      </c>
      <c r="CQ82" s="48">
        <f t="shared" ref="CQ82:CQ84" si="317">SUM(CO82:CP82)</f>
        <v>0</v>
      </c>
      <c r="CR82" s="49">
        <f t="shared" ref="CR82:CR84" si="318">CQ82/7.8/2</f>
        <v>0</v>
      </c>
      <c r="CS82" s="47">
        <f>+SIMS!Y82</f>
        <v>0</v>
      </c>
      <c r="CT82" s="48">
        <f>+SIMS!Z82</f>
        <v>0</v>
      </c>
      <c r="CU82" s="48">
        <f t="shared" ref="CU82:CU84" si="319">SUM(CS82:CT82)</f>
        <v>0</v>
      </c>
      <c r="CV82" s="49">
        <f t="shared" ref="CV82:CV84" si="320">+CS82/$CS$9/2+CT82/$CT$9/2</f>
        <v>0</v>
      </c>
      <c r="CW82" s="544">
        <f>+VIE!M82</f>
        <v>0</v>
      </c>
      <c r="CX82" s="545">
        <f>+VIE!N82</f>
        <v>0</v>
      </c>
      <c r="CY82" s="523">
        <f t="shared" ref="CY82:CY84" si="321">SUM(CW82:CX82)</f>
        <v>0</v>
      </c>
      <c r="CZ82" s="531">
        <f t="shared" ref="CZ82:CZ84" si="322">+CW82/$CW$9/2+CX82/$CX$9/2</f>
        <v>0</v>
      </c>
      <c r="DA82" s="522">
        <f>+Ita!BC82</f>
        <v>0</v>
      </c>
      <c r="DB82" s="523">
        <f t="shared" ref="DB82:DB84" si="323">SUM(DA82:DA82)</f>
        <v>0</v>
      </c>
      <c r="DC82" s="531">
        <f t="shared" ref="DC82:DC84" si="324">DB82/7.8/2</f>
        <v>0</v>
      </c>
      <c r="DD82" s="522">
        <f>+Bel!P82</f>
        <v>0</v>
      </c>
      <c r="DE82" s="523">
        <f t="shared" ref="DE82:DE84" si="325">SUM(DD82:DD82)</f>
        <v>0</v>
      </c>
      <c r="DF82" s="531">
        <f t="shared" ref="DF82:DF84" si="326">DE82/7.8/2</f>
        <v>0</v>
      </c>
      <c r="DG82" s="34">
        <f>+Ita!P82</f>
        <v>0</v>
      </c>
      <c r="DH82" s="523">
        <f t="shared" ref="DH82:DH84" si="327">SUM(DG82:DG82)</f>
        <v>0</v>
      </c>
      <c r="DI82" s="531">
        <f t="shared" ref="DI82:DI84" si="328">DH82/7.8/2</f>
        <v>0</v>
      </c>
      <c r="DJ82" s="522">
        <f>+Pol!L82</f>
        <v>0</v>
      </c>
      <c r="DK82" s="523">
        <f t="shared" ref="DK82:DK84" si="329">SUM(DJ82:DJ82)</f>
        <v>0</v>
      </c>
      <c r="DL82" s="531">
        <f t="shared" ref="DL82:DL84" si="330">DK82/7.8/2</f>
        <v>0</v>
      </c>
      <c r="DM82" s="379">
        <f>+Rus!C82</f>
        <v>0</v>
      </c>
      <c r="DN82" s="365">
        <f t="shared" ref="DN82:DN84" si="331">SUM(DM82:DM82)</f>
        <v>0</v>
      </c>
      <c r="DO82" s="366">
        <f t="shared" ref="DO82:DO84" si="332">DN82/7.8/2</f>
        <v>0</v>
      </c>
      <c r="DP82" s="522">
        <f>+Bel!S82</f>
        <v>0</v>
      </c>
      <c r="DQ82" s="523">
        <f>+Bel!T82</f>
        <v>0</v>
      </c>
      <c r="DR82" s="523">
        <f>+Bel!U82</f>
        <v>0</v>
      </c>
      <c r="DS82" s="523">
        <f>+Bel!V82</f>
        <v>0</v>
      </c>
      <c r="DT82" s="523">
        <f t="shared" ref="DT82:DT84" si="333">SUM(DP82:DS82)</f>
        <v>0</v>
      </c>
      <c r="DU82" s="531">
        <f t="shared" ref="DU82:DU84" si="334">DT82/7.8/2</f>
        <v>0</v>
      </c>
      <c r="DV82" s="522">
        <f>+Ita!S82</f>
        <v>0</v>
      </c>
      <c r="DW82" s="523">
        <f>+Ita!T82</f>
        <v>0</v>
      </c>
      <c r="DX82" s="523">
        <f>+Ita!U82</f>
        <v>0</v>
      </c>
      <c r="DY82" s="523">
        <f>+Ita!V82</f>
        <v>0</v>
      </c>
      <c r="DZ82" s="523">
        <f t="shared" ref="DZ82:DZ84" si="335">SUM(DV82:DY82)</f>
        <v>0</v>
      </c>
      <c r="EA82" s="531">
        <f t="shared" ref="EA82:EA84" si="336">DZ82/7.8/2</f>
        <v>0</v>
      </c>
      <c r="EB82" s="522">
        <f>+Pol!O82</f>
        <v>0</v>
      </c>
      <c r="EC82" s="523">
        <f>+Pol!P82</f>
        <v>0</v>
      </c>
      <c r="ED82" s="523">
        <f>+Pol!Q82</f>
        <v>0</v>
      </c>
      <c r="EE82" s="523">
        <f>+Pol!R82</f>
        <v>0</v>
      </c>
      <c r="EF82" s="523">
        <f t="shared" ref="EF82:EF84" si="337">SUM(EB82:EE82)</f>
        <v>0</v>
      </c>
      <c r="EG82" s="531">
        <f t="shared" ref="EG82:EG84" si="338">EF82/7.8/2</f>
        <v>0</v>
      </c>
      <c r="EH82" s="34">
        <f>+Rus!J82</f>
        <v>0</v>
      </c>
      <c r="EI82" s="35">
        <f>+Rus!K82</f>
        <v>0</v>
      </c>
      <c r="EJ82" s="35">
        <f>+Rus!L82</f>
        <v>0</v>
      </c>
      <c r="EK82" s="35">
        <f>+Rus!M82</f>
        <v>0</v>
      </c>
      <c r="EL82" s="35">
        <f t="shared" ref="EL82:EL84" si="339">SUM(EH82:EK82)</f>
        <v>0</v>
      </c>
      <c r="EM82" s="65">
        <f t="shared" ref="EM82:EM84" si="340">EL82/7.8/2</f>
        <v>0</v>
      </c>
      <c r="EN82" s="47">
        <f>+Mex!AE82</f>
        <v>0</v>
      </c>
      <c r="EO82" s="48">
        <f>+Mex!AF82</f>
        <v>0</v>
      </c>
      <c r="EP82" s="48">
        <f>+Mex!AG82</f>
        <v>0</v>
      </c>
      <c r="EQ82" s="48">
        <f>+Mex!AH82</f>
        <v>0</v>
      </c>
      <c r="ER82" s="48">
        <f t="shared" ref="ER82:ER84" si="341">SUM(EN82:EQ82)</f>
        <v>0</v>
      </c>
      <c r="ES82" s="49">
        <f t="shared" ref="ES82:ES84" si="342">ER82/7.8/2</f>
        <v>0</v>
      </c>
      <c r="ET82" s="522">
        <f>+VIE!G82</f>
        <v>0</v>
      </c>
      <c r="EU82" s="523">
        <f>+VIE!H82</f>
        <v>0</v>
      </c>
      <c r="EV82" s="523">
        <f>+VIE!I82</f>
        <v>0</v>
      </c>
      <c r="EW82" s="523">
        <f>+VIE!J82</f>
        <v>0</v>
      </c>
      <c r="EX82" s="523">
        <f t="shared" ref="EX82:EX84" si="343">SUM(ET82:EW82)</f>
        <v>0</v>
      </c>
      <c r="EY82" s="531">
        <f t="shared" ref="EY82:EY84" si="344">ET82/$ET$9/2+EU82/$EU$9/2+EV82/$EV$9/2+EW82/$EW$9/2</f>
        <v>0</v>
      </c>
      <c r="EZ82" s="522">
        <f>+Bel!Y82</f>
        <v>0</v>
      </c>
      <c r="FA82" s="523">
        <f>+Bel!Z82</f>
        <v>0</v>
      </c>
      <c r="FB82" s="523">
        <f t="shared" ref="FB82:FB84" si="345">SUM(EZ82:FA82)</f>
        <v>0</v>
      </c>
      <c r="FC82" s="531">
        <f t="shared" ref="FC82:FC84" si="346">FB82/7.8/2</f>
        <v>0</v>
      </c>
      <c r="FD82" s="522">
        <f>+Ita!Y82</f>
        <v>0</v>
      </c>
      <c r="FE82" s="523">
        <f>+Ita!Z82</f>
        <v>0</v>
      </c>
      <c r="FF82" s="523">
        <f t="shared" ref="FF82:FF84" si="347">SUM(FD82:FE82)</f>
        <v>0</v>
      </c>
      <c r="FG82" s="531">
        <f t="shared" ref="FG82:FG84" si="348">FF82/7.8/2</f>
        <v>0</v>
      </c>
      <c r="FH82" s="522">
        <f>+Pol!U82</f>
        <v>0</v>
      </c>
      <c r="FI82" s="523">
        <f>+Pol!V82</f>
        <v>0</v>
      </c>
      <c r="FJ82" s="523">
        <f t="shared" ref="FJ82:FJ84" si="349">SUM(FH82:FI82)</f>
        <v>0</v>
      </c>
      <c r="FK82" s="531">
        <f t="shared" ref="FK82:FK84" si="350">FJ82/7.8/2</f>
        <v>0</v>
      </c>
      <c r="FL82" s="34">
        <f>+Rus!F82</f>
        <v>0</v>
      </c>
      <c r="FM82" s="35">
        <f>+Rus!G82</f>
        <v>0</v>
      </c>
      <c r="FN82" s="35">
        <f t="shared" ref="FN82:FN84" si="351">SUM(FL82:FM82)</f>
        <v>0</v>
      </c>
      <c r="FO82" s="65">
        <f t="shared" ref="FO82:FO84" si="352">FN82/7.8/2</f>
        <v>0</v>
      </c>
      <c r="FP82" s="47">
        <f>+SIMS!O82</f>
        <v>0</v>
      </c>
      <c r="FQ82" s="48">
        <f>+SIMS!P82</f>
        <v>0</v>
      </c>
      <c r="FR82" s="48">
        <f t="shared" ref="FR82:FR84" si="353">SUM(FP82:FQ82)</f>
        <v>0</v>
      </c>
      <c r="FS82" s="49">
        <f t="shared" ref="FS82:FS84" si="354">+FP82/$FP$9/2+FQ82/$FQ$9/2</f>
        <v>0</v>
      </c>
      <c r="FT82" s="522">
        <f>+Bel!AC82</f>
        <v>0</v>
      </c>
      <c r="FU82" s="523">
        <f>+Bel!AD82</f>
        <v>0</v>
      </c>
      <c r="FV82" s="523">
        <f>+Bel!AE82</f>
        <v>0</v>
      </c>
      <c r="FW82" s="523">
        <f>+Bel!AF82</f>
        <v>0</v>
      </c>
      <c r="FX82" s="523">
        <f t="shared" ref="FX82:FX84" si="355">SUM(FT82:FW82)</f>
        <v>0</v>
      </c>
      <c r="FY82" s="531">
        <f t="shared" ref="FY82:FY84" si="356">FX82/7.8/2</f>
        <v>0</v>
      </c>
      <c r="FZ82" s="522">
        <f>+Ita!AC82</f>
        <v>0</v>
      </c>
      <c r="GA82" s="523">
        <f>+Ita!AD82</f>
        <v>0</v>
      </c>
      <c r="GB82" s="523">
        <f>+Ita!AE82</f>
        <v>0</v>
      </c>
      <c r="GC82" s="523">
        <f>+Ita!AF82</f>
        <v>0</v>
      </c>
      <c r="GD82" s="523">
        <f t="shared" ref="GD82:GD84" si="357">SUM(FZ82:GC82)</f>
        <v>0</v>
      </c>
      <c r="GE82" s="531">
        <f t="shared" ref="GE82:GE84" si="358">GD82/7.8/2</f>
        <v>0</v>
      </c>
      <c r="GF82" s="522">
        <f>+Pol!Y82</f>
        <v>0</v>
      </c>
      <c r="GG82" s="523">
        <f>+Pol!Z82</f>
        <v>0</v>
      </c>
      <c r="GH82" s="523">
        <f>+Pol!AA82</f>
        <v>0</v>
      </c>
      <c r="GI82" s="523">
        <f>+Pol!AB82</f>
        <v>0</v>
      </c>
      <c r="GJ82" s="523">
        <f t="shared" ref="GJ82:GJ84" si="359">SUM(GF82:GI82)</f>
        <v>0</v>
      </c>
      <c r="GK82" s="531">
        <f t="shared" ref="GK82:GK84" si="360">GJ82/7.8/2</f>
        <v>0</v>
      </c>
      <c r="GL82" s="47">
        <f>+SIMS!S82</f>
        <v>0</v>
      </c>
      <c r="GM82" s="48">
        <f>+SIMS!T82</f>
        <v>0</v>
      </c>
      <c r="GN82" s="48">
        <f>+SIMS!U82</f>
        <v>0</v>
      </c>
      <c r="GO82" s="48">
        <f>+SIMS!V82</f>
        <v>0</v>
      </c>
      <c r="GP82" s="48">
        <f t="shared" ref="GP82:GP84" si="361">SUM(GL82:GO82)</f>
        <v>0</v>
      </c>
      <c r="GQ82" s="49">
        <f t="shared" ref="GQ82:GQ84" si="362">+GL82/$GL$9/2+GM82/$GM$9/2+GN82/$GN$9/2+GO82/$GO$9/2</f>
        <v>0</v>
      </c>
      <c r="GR82" s="285">
        <f>+KSC!C82</f>
        <v>0</v>
      </c>
      <c r="GS82" s="286">
        <f>+KSC!D82</f>
        <v>0</v>
      </c>
      <c r="GT82" s="286">
        <f t="shared" ref="GT82:GT84" si="363">SUM(GR82:GS82)</f>
        <v>0</v>
      </c>
      <c r="GU82" s="272">
        <f t="shared" ref="GU82:GU84" si="364">+GR82/$GR$9/2+GS82/$GS$9/2</f>
        <v>0</v>
      </c>
      <c r="GV82" s="522">
        <f>+Bel!AI82</f>
        <v>0</v>
      </c>
      <c r="GW82" s="523">
        <f t="shared" ref="GW82:GW84" si="365">SUM(GV82:GV82)</f>
        <v>0</v>
      </c>
      <c r="GX82" s="531">
        <f t="shared" ref="GX82:GX84" si="366">GW82/7.8/2</f>
        <v>0</v>
      </c>
      <c r="GY82" s="34">
        <f>+Ita!AI82</f>
        <v>0</v>
      </c>
      <c r="GZ82" s="523">
        <f t="shared" ref="GZ82:GZ84" si="367">SUM(GY82:GY82)</f>
        <v>0</v>
      </c>
      <c r="HA82" s="531">
        <f t="shared" ref="HA82:HA84" si="368">GZ82/7.8/2</f>
        <v>0</v>
      </c>
      <c r="HB82" s="34">
        <f>+Ita!BF82</f>
        <v>0</v>
      </c>
      <c r="HC82" s="523">
        <f t="shared" ref="HC82:HC84" si="369">SUM(HB82:HB82)</f>
        <v>0</v>
      </c>
      <c r="HD82" s="531">
        <f t="shared" ref="HD82:HD84" si="370">HC82/7.8/2</f>
        <v>0</v>
      </c>
      <c r="HE82" s="522">
        <f>+Pol!AE82</f>
        <v>0</v>
      </c>
      <c r="HF82" s="523">
        <f t="shared" ref="HF82:HF84" si="371">SUM(HE82:HE82)</f>
        <v>0</v>
      </c>
      <c r="HG82" s="531">
        <f t="shared" ref="HG82:HG84" si="372">HF82/7.8/2</f>
        <v>0</v>
      </c>
      <c r="HH82" s="47">
        <f>+Mex!P82</f>
        <v>0</v>
      </c>
      <c r="HI82" s="48">
        <f t="shared" ref="HI82:HI84" si="373">SUM(HH82:HH82)</f>
        <v>0</v>
      </c>
      <c r="HJ82" s="49">
        <f t="shared" ref="HJ82:HJ84" si="374">HI82/7.8/2</f>
        <v>0</v>
      </c>
      <c r="HK82" s="414">
        <f>+SIMS!K82</f>
        <v>0</v>
      </c>
      <c r="HL82" s="415">
        <f>+SIMS!L82</f>
        <v>0</v>
      </c>
      <c r="HM82" s="415">
        <f t="shared" ref="HM82:HM84" si="375">SUM(HK82:HL82)</f>
        <v>0</v>
      </c>
      <c r="HN82" s="416">
        <f t="shared" ref="HN82:HN84" si="376">+HK82/$HK$9/2+HL82/$HL$9/2</f>
        <v>0</v>
      </c>
      <c r="HO82" s="533">
        <f>+Bel!AL82</f>
        <v>0</v>
      </c>
      <c r="HP82" s="534">
        <f>+Bel!AM82</f>
        <v>0</v>
      </c>
      <c r="HQ82" s="534">
        <f t="shared" ref="HQ82:HQ84" si="377">SUM(HO82:HP82)</f>
        <v>0</v>
      </c>
      <c r="HR82" s="535">
        <f t="shared" ref="HR82:HR84" si="378">HQ82/7.8/2</f>
        <v>0</v>
      </c>
      <c r="HS82" s="533">
        <f>+Ita!AL82</f>
        <v>0</v>
      </c>
      <c r="HT82" s="534">
        <f>+Ita!AM82</f>
        <v>0</v>
      </c>
      <c r="HU82" s="534">
        <f t="shared" ref="HU82:HU84" si="379">SUM(HS82:HT82)</f>
        <v>0</v>
      </c>
      <c r="HV82" s="535">
        <f t="shared" ref="HV82:HV84" si="380">HU82/7.8/2</f>
        <v>0</v>
      </c>
      <c r="HW82" s="47">
        <f>+Mex!S82</f>
        <v>0</v>
      </c>
      <c r="HX82" s="48">
        <f>+Mex!T82</f>
        <v>0</v>
      </c>
      <c r="HY82" s="48">
        <f t="shared" ref="HY82:HY84" si="381">SUM(HW82:HX82)</f>
        <v>0</v>
      </c>
      <c r="HZ82" s="49">
        <f t="shared" ref="HZ82:HZ84" si="382">HY82/7.8/2</f>
        <v>0</v>
      </c>
      <c r="IA82" s="483">
        <f>+'Arg&amp;Braz'!C82</f>
        <v>0</v>
      </c>
      <c r="IB82" s="484">
        <f>+'Arg&amp;Braz'!D82</f>
        <v>0</v>
      </c>
      <c r="IC82" s="484">
        <f t="shared" ref="IC82:IC84" si="383">SUM(IA82:IB82)</f>
        <v>0</v>
      </c>
      <c r="ID82" s="485">
        <f t="shared" ref="ID82:ID84" si="384">IC82/7.8/2</f>
        <v>0</v>
      </c>
      <c r="IE82" s="483">
        <f>+'Arg&amp;Braz'!Y82</f>
        <v>0</v>
      </c>
      <c r="IF82" s="484">
        <f>+'Arg&amp;Braz'!Z82</f>
        <v>0</v>
      </c>
      <c r="IG82" s="484">
        <f t="shared" ref="IG82:IG84" si="385">SUM(IE82:IF82)</f>
        <v>0</v>
      </c>
      <c r="IH82" s="485">
        <f t="shared" ref="IH82:IH84" si="386">IG82/7.8/2</f>
        <v>0</v>
      </c>
      <c r="II82" s="533">
        <f>+Bel!AP82</f>
        <v>0</v>
      </c>
      <c r="IJ82" s="534">
        <f>+Bel!AQ82</f>
        <v>0</v>
      </c>
      <c r="IK82" s="534">
        <f t="shared" ref="IK82:IK84" si="387">SUM(II82:IJ82)</f>
        <v>0</v>
      </c>
      <c r="IL82" s="535">
        <f t="shared" ref="IL82:IL84" si="388">IK82/7.8/2</f>
        <v>0</v>
      </c>
      <c r="IM82" s="533">
        <f>+Ita!AP82</f>
        <v>0</v>
      </c>
      <c r="IN82" s="534">
        <f>+Ita!AQ82</f>
        <v>0</v>
      </c>
      <c r="IO82" s="534">
        <f t="shared" ref="IO82:IO84" si="389">SUM(IM82:IN82)</f>
        <v>0</v>
      </c>
      <c r="IP82" s="535">
        <f t="shared" ref="IP82:IP84" si="390">IO82/7.8/2</f>
        <v>0</v>
      </c>
      <c r="IQ82" s="47">
        <f>+Mex!W82</f>
        <v>0</v>
      </c>
      <c r="IR82" s="48">
        <f>+Mex!X82</f>
        <v>0</v>
      </c>
      <c r="IS82" s="48">
        <f t="shared" ref="IS82:IS84" si="391">SUM(IQ82:IR82)</f>
        <v>0</v>
      </c>
      <c r="IT82" s="49">
        <f t="shared" ref="IT82:IT84" si="392">IS82/7.8/2</f>
        <v>0</v>
      </c>
      <c r="IU82" s="483">
        <f>+'Arg&amp;Braz'!G82</f>
        <v>0</v>
      </c>
      <c r="IV82" s="484">
        <f>+'Arg&amp;Braz'!H82</f>
        <v>0</v>
      </c>
      <c r="IW82" s="484">
        <f t="shared" ref="IW82:IW84" si="393">SUM(IU82:IV82)</f>
        <v>0</v>
      </c>
      <c r="IX82" s="485">
        <f t="shared" ref="IX82:IX84" si="394">IW82/7.8/2</f>
        <v>0</v>
      </c>
      <c r="IY82" s="483">
        <f>+'Arg&amp;Braz'!AC82</f>
        <v>0</v>
      </c>
      <c r="IZ82" s="484">
        <f>+'Arg&amp;Braz'!AD82</f>
        <v>0</v>
      </c>
      <c r="JA82" s="484">
        <f t="shared" ref="JA82:JA84" si="395">SUM(IY82:IZ82)</f>
        <v>0</v>
      </c>
      <c r="JB82" s="485">
        <f t="shared" ref="JB82:JB84" si="396">JA82/7.8/2</f>
        <v>0</v>
      </c>
      <c r="JC82" s="533">
        <f>+Bel!AT82</f>
        <v>0</v>
      </c>
      <c r="JD82" s="534">
        <f>+Bel!AU82</f>
        <v>0</v>
      </c>
      <c r="JE82" s="534">
        <f t="shared" ref="JE82:JE84" si="397">SUM(JC82:JD82)</f>
        <v>0</v>
      </c>
      <c r="JF82" s="535">
        <f t="shared" ref="JF82:JF84" si="398">JE82/7.8/2</f>
        <v>0</v>
      </c>
      <c r="JG82" s="533">
        <f>+Ita!AT82</f>
        <v>0</v>
      </c>
      <c r="JH82" s="534">
        <f>+Ita!AU82</f>
        <v>0</v>
      </c>
      <c r="JI82" s="534">
        <f t="shared" ref="JI82:JI84" si="399">SUM(JG82:JH82)</f>
        <v>0</v>
      </c>
      <c r="JJ82" s="535">
        <f t="shared" ref="JJ82:JJ84" si="400">JI82/7.8/2</f>
        <v>0</v>
      </c>
      <c r="JK82" s="47">
        <f>+Mex!AA82</f>
        <v>0</v>
      </c>
      <c r="JL82" s="48">
        <f>+Mex!AB82</f>
        <v>0</v>
      </c>
      <c r="JM82" s="48">
        <f t="shared" ref="JM82:JM84" si="401">SUM(JK82:JL82)</f>
        <v>0</v>
      </c>
      <c r="JN82" s="49">
        <f t="shared" ref="JN82:JN84" si="402">JM82/7.8/2</f>
        <v>0</v>
      </c>
      <c r="JO82" s="483">
        <f>+'Arg&amp;Braz'!K82</f>
        <v>0</v>
      </c>
      <c r="JP82" s="484">
        <f>+'Arg&amp;Braz'!L82</f>
        <v>0</v>
      </c>
      <c r="JQ82" s="484">
        <f t="shared" ref="JQ82:JQ84" si="403">SUM(JO82:JP82)</f>
        <v>0</v>
      </c>
      <c r="JR82" s="485">
        <f t="shared" ref="JR82:JR84" si="404">JQ82/7.8/2</f>
        <v>0</v>
      </c>
      <c r="JS82" s="483">
        <f>+'Arg&amp;Braz'!AG82</f>
        <v>0</v>
      </c>
      <c r="JT82" s="484">
        <f>+'Arg&amp;Braz'!AH82</f>
        <v>0</v>
      </c>
      <c r="JU82" s="484">
        <f t="shared" ref="JU82:JU84" si="405">SUM(JS82:JT82)</f>
        <v>0</v>
      </c>
      <c r="JV82" s="485">
        <f t="shared" ref="JV82:JV84" si="406">JU82/7.8/2</f>
        <v>0</v>
      </c>
      <c r="JW82" s="273">
        <f>+KSC!K82</f>
        <v>468</v>
      </c>
      <c r="JX82" s="274">
        <f>+KSC!L82</f>
        <v>450</v>
      </c>
      <c r="JY82" s="286">
        <f t="shared" ref="JY82:JY84" si="407">SUM(JW82:JX82)</f>
        <v>918</v>
      </c>
      <c r="JZ82" s="272">
        <f t="shared" ref="JZ82:JZ84" si="408">+JW82/$JW$9/2+JX82/$JX$9/2</f>
        <v>33</v>
      </c>
      <c r="KA82" s="388">
        <f>+Rus!P82</f>
        <v>171.6</v>
      </c>
      <c r="KB82" s="508">
        <f>+Rus!Q82</f>
        <v>171.6</v>
      </c>
      <c r="KC82" s="389">
        <f>+Rus!R82</f>
        <v>171.6</v>
      </c>
      <c r="KD82" s="523">
        <f t="shared" ref="KD82:KD84" si="409">SUM(KA82:KC82)</f>
        <v>514.79999999999995</v>
      </c>
      <c r="KE82" s="531">
        <f t="shared" ref="KE82:KE84" si="410">KD82/7.8/2</f>
        <v>33</v>
      </c>
      <c r="KF82" s="522">
        <f>+Bel!AX82</f>
        <v>452.4</v>
      </c>
      <c r="KG82" s="523">
        <f>SUM(KF82:KF82)</f>
        <v>452.4</v>
      </c>
      <c r="KH82" s="531">
        <f>KG82/7.8/2</f>
        <v>29</v>
      </c>
      <c r="KI82" s="522">
        <f>+Ita!BI82</f>
        <v>0</v>
      </c>
      <c r="KJ82" s="523">
        <f>SUM(KI82:KI82)</f>
        <v>0</v>
      </c>
      <c r="KK82" s="531">
        <f>KJ82/7.8/2</f>
        <v>0</v>
      </c>
      <c r="KL82" s="522">
        <f>+Pol!AH82</f>
        <v>0</v>
      </c>
      <c r="KM82" s="523">
        <f>SUM(KL82:KL82)</f>
        <v>0</v>
      </c>
      <c r="KN82" s="531">
        <f>KM82/7.8/2</f>
        <v>0</v>
      </c>
      <c r="KO82" s="522">
        <f>+Mex!AK82</f>
        <v>0</v>
      </c>
      <c r="KP82" s="523">
        <f>SUM(KO82:KO82)</f>
        <v>0</v>
      </c>
      <c r="KQ82" s="531">
        <f>KP82/7.8/2</f>
        <v>0</v>
      </c>
      <c r="KR82" s="522">
        <f>+'Arg&amp;Braz'!AK82</f>
        <v>0</v>
      </c>
      <c r="KS82" s="523">
        <f t="shared" si="257"/>
        <v>0</v>
      </c>
      <c r="KT82" s="531">
        <f t="shared" si="258"/>
        <v>0</v>
      </c>
      <c r="KU82" s="522">
        <f>+Ita!BL82</f>
        <v>0</v>
      </c>
      <c r="KV82" s="532">
        <f>+Ita!BM82</f>
        <v>0</v>
      </c>
      <c r="KW82" s="523">
        <f>+Ita!BN82</f>
        <v>0</v>
      </c>
      <c r="KX82" s="35">
        <f t="shared" ref="KX82:KX132" si="411">SUM(KU82:KW82)</f>
        <v>0</v>
      </c>
      <c r="KY82" s="531">
        <f>KX82/7.8/2</f>
        <v>0</v>
      </c>
      <c r="KZ82" s="522">
        <f>+Mex!AN82</f>
        <v>0</v>
      </c>
      <c r="LA82" s="532">
        <f>+Mex!AO82</f>
        <v>0</v>
      </c>
      <c r="LB82" s="523">
        <f>+Mex!AP82</f>
        <v>0</v>
      </c>
      <c r="LC82" s="35">
        <f t="shared" ref="LC82:LC132" si="412">SUM(KZ82:LB82)</f>
        <v>0</v>
      </c>
      <c r="LD82" s="531">
        <f>LC82/7.8/2</f>
        <v>0</v>
      </c>
      <c r="LE82" s="522">
        <f>+'Arg&amp;Braz'!O82</f>
        <v>0</v>
      </c>
      <c r="LF82" s="532">
        <f>+'Arg&amp;Braz'!P82</f>
        <v>0</v>
      </c>
      <c r="LG82" s="523">
        <f>+'Arg&amp;Braz'!Q82</f>
        <v>0</v>
      </c>
      <c r="LH82" s="35">
        <f t="shared" ref="LH82:LH132" si="413">SUM(LE82:LG82)</f>
        <v>0</v>
      </c>
      <c r="LI82" s="531">
        <f>LH82/7.8/2</f>
        <v>0</v>
      </c>
      <c r="LJ82" s="522">
        <f>+'Arg&amp;Braz'!AN82</f>
        <v>0</v>
      </c>
      <c r="LK82" s="532">
        <f>+'Arg&amp;Braz'!AO82</f>
        <v>0</v>
      </c>
      <c r="LL82" s="523">
        <f>+'Arg&amp;Braz'!AP82</f>
        <v>0</v>
      </c>
      <c r="LM82" s="35">
        <f t="shared" si="280"/>
        <v>0</v>
      </c>
      <c r="LN82" s="531">
        <f t="shared" si="281"/>
        <v>0</v>
      </c>
      <c r="LO82" s="522">
        <f>+Bel!BA82</f>
        <v>0</v>
      </c>
      <c r="LP82" s="532">
        <f>+Bel!BB82</f>
        <v>0</v>
      </c>
      <c r="LQ82" s="523">
        <f>+Bel!BC82</f>
        <v>0</v>
      </c>
      <c r="LR82" s="523">
        <f t="shared" si="275"/>
        <v>0</v>
      </c>
      <c r="LS82" s="531">
        <f t="shared" si="276"/>
        <v>0</v>
      </c>
      <c r="LT82" s="522">
        <f>+Ita!BQ82</f>
        <v>0</v>
      </c>
      <c r="LU82" s="532">
        <f>+Ita!BR82</f>
        <v>0</v>
      </c>
      <c r="LV82" s="523">
        <f>+Ita!BS82</f>
        <v>0</v>
      </c>
      <c r="LW82" s="35">
        <f t="shared" ref="LW82:LW132" si="414">SUM(LT82:LV82)</f>
        <v>0</v>
      </c>
      <c r="LX82" s="531">
        <f>LW82/7.8/2</f>
        <v>0</v>
      </c>
      <c r="LY82" s="522">
        <f>+Ita!BV82</f>
        <v>0</v>
      </c>
      <c r="LZ82" s="532">
        <f>+Ita!BW82</f>
        <v>0</v>
      </c>
      <c r="MA82" s="523">
        <f>+Ita!BX82</f>
        <v>0</v>
      </c>
      <c r="MB82" s="35">
        <f t="shared" ref="MB82:MB132" si="415">SUM(LY82:MA82)</f>
        <v>0</v>
      </c>
      <c r="MC82" s="531">
        <f>MB82/7.8/2</f>
        <v>0</v>
      </c>
      <c r="MD82" s="522">
        <f>+Pol!AK82</f>
        <v>156</v>
      </c>
      <c r="ME82" s="532">
        <f>+Pol!AL82</f>
        <v>156</v>
      </c>
      <c r="MF82" s="523">
        <f>+Pol!AM82</f>
        <v>156</v>
      </c>
      <c r="MG82" s="35">
        <f t="shared" ref="MG82:MG107" si="416">SUM(MD82:MF82)</f>
        <v>468</v>
      </c>
      <c r="MH82" s="531">
        <f>MG82/7.8/2</f>
        <v>30</v>
      </c>
      <c r="MI82" s="556">
        <f>+Rus!U82</f>
        <v>0</v>
      </c>
      <c r="MJ82" s="557">
        <f>+Rus!V82</f>
        <v>0</v>
      </c>
      <c r="MK82" s="558">
        <f>+Rus!W82</f>
        <v>0</v>
      </c>
      <c r="ML82" s="523">
        <f t="shared" si="259"/>
        <v>0</v>
      </c>
      <c r="MM82" s="531">
        <f>ML82/7.8/2</f>
        <v>0</v>
      </c>
      <c r="MN82" s="522">
        <f>+Mex!AS82</f>
        <v>0</v>
      </c>
      <c r="MO82" s="532">
        <f>+Mex!AT82</f>
        <v>0</v>
      </c>
      <c r="MP82" s="523">
        <f>+Mex!AU82</f>
        <v>0</v>
      </c>
      <c r="MQ82" s="35">
        <f t="shared" ref="MQ82:MQ132" si="417">SUM(MN82:MP82)</f>
        <v>0</v>
      </c>
      <c r="MR82" s="531">
        <f>MQ82/7.8/2</f>
        <v>0</v>
      </c>
      <c r="MS82" s="522">
        <f>+'Arg&amp;Braz'!T82</f>
        <v>0</v>
      </c>
      <c r="MT82" s="532">
        <f>+'Arg&amp;Braz'!U82</f>
        <v>0</v>
      </c>
      <c r="MU82" s="523">
        <f>+'Arg&amp;Braz'!V82</f>
        <v>0</v>
      </c>
      <c r="MV82" s="35">
        <f t="shared" si="282"/>
        <v>0</v>
      </c>
      <c r="MW82" s="531">
        <f t="shared" si="283"/>
        <v>0</v>
      </c>
      <c r="MX82" s="522">
        <f>Bel!BF82</f>
        <v>0</v>
      </c>
      <c r="MY82" s="523">
        <f t="shared" si="284"/>
        <v>0</v>
      </c>
      <c r="MZ82" s="531">
        <f t="shared" si="277"/>
        <v>0</v>
      </c>
      <c r="NA82" s="522">
        <f>Ita!CA82</f>
        <v>0</v>
      </c>
      <c r="NB82" s="523">
        <f>SUM(NA82:NA82)</f>
        <v>0</v>
      </c>
      <c r="NC82" s="531">
        <f>NB82/7.8/2</f>
        <v>0</v>
      </c>
    </row>
    <row r="83" spans="1:367" s="28" customFormat="1" ht="21" customHeight="1">
      <c r="A83" s="27" t="s">
        <v>185</v>
      </c>
      <c r="B83" s="67"/>
      <c r="C83" s="68">
        <f t="shared" ref="C83:C84" si="418">SUM(Y83,AC83,AG83)</f>
        <v>0</v>
      </c>
      <c r="D83" s="68"/>
      <c r="E83" s="68"/>
      <c r="F83" s="68"/>
      <c r="G83" s="69">
        <f t="shared" ref="G83:G84" si="419">SUM(B83:D83)</f>
        <v>0</v>
      </c>
      <c r="H83" s="70">
        <f>+Bel!A83</f>
        <v>35.999999999999993</v>
      </c>
      <c r="I83" s="71">
        <f>+Ita!A83</f>
        <v>0</v>
      </c>
      <c r="J83" s="71">
        <f>+Pol!A83</f>
        <v>29</v>
      </c>
      <c r="K83" s="71">
        <f>+Rus!A83</f>
        <v>33</v>
      </c>
      <c r="L83" s="71">
        <f>+'Arg&amp;Braz'!A83</f>
        <v>0</v>
      </c>
      <c r="M83" s="71">
        <f>+Mex!A83</f>
        <v>0</v>
      </c>
      <c r="N83" s="71">
        <f>+VIE!A83</f>
        <v>13</v>
      </c>
      <c r="O83" s="71">
        <f>+SIMS!A83</f>
        <v>0</v>
      </c>
      <c r="P83" s="71"/>
      <c r="Q83" s="72">
        <f>+KSC!A83</f>
        <v>33</v>
      </c>
      <c r="R83" s="146">
        <f t="shared" si="278"/>
        <v>0</v>
      </c>
      <c r="S83" s="147"/>
      <c r="T83" s="148"/>
      <c r="U83" s="148"/>
      <c r="V83" s="27" t="s">
        <v>185</v>
      </c>
      <c r="W83" s="522">
        <f>+Bel!C83</f>
        <v>0</v>
      </c>
      <c r="X83" s="523">
        <f>+Bel!D83</f>
        <v>0</v>
      </c>
      <c r="Y83" s="523">
        <f t="shared" si="285"/>
        <v>0</v>
      </c>
      <c r="Z83" s="531">
        <f t="shared" si="286"/>
        <v>0</v>
      </c>
      <c r="AA83" s="34">
        <f>+Ita!C83</f>
        <v>0</v>
      </c>
      <c r="AB83" s="35">
        <f>+Ita!D83</f>
        <v>0</v>
      </c>
      <c r="AC83" s="35">
        <f t="shared" si="287"/>
        <v>0</v>
      </c>
      <c r="AD83" s="65">
        <f t="shared" si="288"/>
        <v>0</v>
      </c>
      <c r="AE83" s="522">
        <f>+Pol!C83</f>
        <v>0</v>
      </c>
      <c r="AF83" s="523">
        <f>+Pol!D83</f>
        <v>0</v>
      </c>
      <c r="AG83" s="523">
        <f t="shared" si="289"/>
        <v>0</v>
      </c>
      <c r="AH83" s="531">
        <f t="shared" si="290"/>
        <v>0</v>
      </c>
      <c r="AI83" s="47">
        <f>+Mex!C83</f>
        <v>0</v>
      </c>
      <c r="AJ83" s="48">
        <f>+Mex!D83</f>
        <v>0</v>
      </c>
      <c r="AK83" s="48">
        <f t="shared" si="291"/>
        <v>0</v>
      </c>
      <c r="AL83" s="49">
        <f t="shared" si="292"/>
        <v>0</v>
      </c>
      <c r="AM83" s="285">
        <f>+SIMS!C83</f>
        <v>0</v>
      </c>
      <c r="AN83" s="286">
        <f>+SIMS!D83</f>
        <v>0</v>
      </c>
      <c r="AO83" s="286">
        <f t="shared" si="293"/>
        <v>0</v>
      </c>
      <c r="AP83" s="272">
        <f t="shared" si="294"/>
        <v>0</v>
      </c>
      <c r="AQ83" s="285">
        <f>+KSC!G83</f>
        <v>0</v>
      </c>
      <c r="AR83" s="286">
        <f>+KSC!H83</f>
        <v>0</v>
      </c>
      <c r="AS83" s="286">
        <f t="shared" si="295"/>
        <v>0</v>
      </c>
      <c r="AT83" s="272">
        <f t="shared" si="296"/>
        <v>0</v>
      </c>
      <c r="AU83" s="285">
        <f>+SIMS!G83</f>
        <v>0</v>
      </c>
      <c r="AV83" s="286">
        <f>+SIMS!H83</f>
        <v>0</v>
      </c>
      <c r="AW83" s="286">
        <f t="shared" si="297"/>
        <v>0</v>
      </c>
      <c r="AX83" s="272">
        <f t="shared" si="298"/>
        <v>0</v>
      </c>
      <c r="AY83" s="522">
        <f>+Bel!G83</f>
        <v>0</v>
      </c>
      <c r="AZ83" s="532">
        <f>+Bel!H83</f>
        <v>0</v>
      </c>
      <c r="BA83" s="523">
        <f>+Bel!I83</f>
        <v>0</v>
      </c>
      <c r="BB83" s="523">
        <f t="shared" si="299"/>
        <v>0</v>
      </c>
      <c r="BC83" s="531">
        <f t="shared" si="300"/>
        <v>0</v>
      </c>
      <c r="BD83" s="522">
        <f>+Ita!G83</f>
        <v>0</v>
      </c>
      <c r="BE83" s="532">
        <f>+Ita!H83</f>
        <v>0</v>
      </c>
      <c r="BF83" s="523">
        <f>+Ita!I83</f>
        <v>0</v>
      </c>
      <c r="BG83" s="35">
        <f t="shared" si="301"/>
        <v>0</v>
      </c>
      <c r="BH83" s="531">
        <f t="shared" si="302"/>
        <v>0</v>
      </c>
      <c r="BI83" s="522">
        <f>+Ita!AX83</f>
        <v>0</v>
      </c>
      <c r="BJ83" s="532">
        <f>+Ita!AY83</f>
        <v>0</v>
      </c>
      <c r="BK83" s="523">
        <f>+Ita!AZ83</f>
        <v>0</v>
      </c>
      <c r="BL83" s="35">
        <f t="shared" si="303"/>
        <v>0</v>
      </c>
      <c r="BM83" s="531">
        <f t="shared" si="304"/>
        <v>0</v>
      </c>
      <c r="BN83" s="522">
        <f>+Pol!G83</f>
        <v>0</v>
      </c>
      <c r="BO83" s="532">
        <f>+Pol!H83</f>
        <v>0</v>
      </c>
      <c r="BP83" s="523">
        <f>+Pol!I83</f>
        <v>0</v>
      </c>
      <c r="BQ83" s="523">
        <f t="shared" si="305"/>
        <v>0</v>
      </c>
      <c r="BR83" s="531">
        <f t="shared" si="306"/>
        <v>0</v>
      </c>
      <c r="BS83" s="47">
        <f>+Mex!G83</f>
        <v>0</v>
      </c>
      <c r="BT83" s="318">
        <f>+Mex!H83</f>
        <v>0</v>
      </c>
      <c r="BU83" s="48">
        <f>+Mex!I83</f>
        <v>0</v>
      </c>
      <c r="BV83" s="48">
        <f t="shared" si="307"/>
        <v>0</v>
      </c>
      <c r="BW83" s="49">
        <f t="shared" si="308"/>
        <v>0</v>
      </c>
      <c r="BX83" s="47">
        <f>+VIE!C83</f>
        <v>0</v>
      </c>
      <c r="BY83" s="318">
        <f>+VIE!D83</f>
        <v>0</v>
      </c>
      <c r="BZ83" s="48">
        <f t="shared" si="309"/>
        <v>0</v>
      </c>
      <c r="CA83" s="49">
        <f t="shared" si="310"/>
        <v>0</v>
      </c>
      <c r="CB83" s="47">
        <f>+SIMS!AC83</f>
        <v>0</v>
      </c>
      <c r="CC83" s="318">
        <f>+SIMS!AD83</f>
        <v>0</v>
      </c>
      <c r="CD83" s="48">
        <f>+SIMS!AE83</f>
        <v>0</v>
      </c>
      <c r="CE83" s="48">
        <f t="shared" si="311"/>
        <v>0</v>
      </c>
      <c r="CF83" s="49">
        <f t="shared" si="312"/>
        <v>0</v>
      </c>
      <c r="CG83" s="522">
        <f>+Bel!L83</f>
        <v>0</v>
      </c>
      <c r="CH83" s="523">
        <f>+Bel!M83</f>
        <v>0</v>
      </c>
      <c r="CI83" s="523">
        <f t="shared" si="313"/>
        <v>0</v>
      </c>
      <c r="CJ83" s="531">
        <f t="shared" si="314"/>
        <v>0</v>
      </c>
      <c r="CK83" s="522">
        <f>+Ita!L83</f>
        <v>0</v>
      </c>
      <c r="CL83" s="523">
        <f>+Ita!M83</f>
        <v>0</v>
      </c>
      <c r="CM83" s="523">
        <f t="shared" si="315"/>
        <v>0</v>
      </c>
      <c r="CN83" s="531">
        <f t="shared" si="316"/>
        <v>0</v>
      </c>
      <c r="CO83" s="47">
        <f>+Mex!L83</f>
        <v>0</v>
      </c>
      <c r="CP83" s="48">
        <f>+Mex!M83</f>
        <v>0</v>
      </c>
      <c r="CQ83" s="48">
        <f t="shared" si="317"/>
        <v>0</v>
      </c>
      <c r="CR83" s="49">
        <f t="shared" si="318"/>
        <v>0</v>
      </c>
      <c r="CS83" s="47">
        <f>+SIMS!Y83</f>
        <v>0</v>
      </c>
      <c r="CT83" s="48">
        <f>+SIMS!Z83</f>
        <v>0</v>
      </c>
      <c r="CU83" s="48">
        <f t="shared" si="319"/>
        <v>0</v>
      </c>
      <c r="CV83" s="49">
        <f t="shared" si="320"/>
        <v>0</v>
      </c>
      <c r="CW83" s="522">
        <f>+VIE!M83</f>
        <v>241.5</v>
      </c>
      <c r="CX83" s="523">
        <f>+VIE!N83</f>
        <v>264</v>
      </c>
      <c r="CY83" s="523">
        <f t="shared" si="321"/>
        <v>505.5</v>
      </c>
      <c r="CZ83" s="531">
        <f t="shared" si="322"/>
        <v>13</v>
      </c>
      <c r="DA83" s="522">
        <f>+Ita!BC83</f>
        <v>0</v>
      </c>
      <c r="DB83" s="523">
        <f t="shared" si="323"/>
        <v>0</v>
      </c>
      <c r="DC83" s="531">
        <f t="shared" si="324"/>
        <v>0</v>
      </c>
      <c r="DD83" s="522">
        <f>+Bel!P83</f>
        <v>0</v>
      </c>
      <c r="DE83" s="523">
        <f t="shared" si="325"/>
        <v>0</v>
      </c>
      <c r="DF83" s="531">
        <f t="shared" si="326"/>
        <v>0</v>
      </c>
      <c r="DG83" s="34">
        <f>+Ita!P83</f>
        <v>0</v>
      </c>
      <c r="DH83" s="523">
        <f t="shared" si="327"/>
        <v>0</v>
      </c>
      <c r="DI83" s="531">
        <f t="shared" si="328"/>
        <v>0</v>
      </c>
      <c r="DJ83" s="522">
        <f>+Pol!L83</f>
        <v>0</v>
      </c>
      <c r="DK83" s="523">
        <f t="shared" si="329"/>
        <v>0</v>
      </c>
      <c r="DL83" s="531">
        <f t="shared" si="330"/>
        <v>0</v>
      </c>
      <c r="DM83" s="379">
        <f>+Rus!C83</f>
        <v>0</v>
      </c>
      <c r="DN83" s="365">
        <f t="shared" si="331"/>
        <v>0</v>
      </c>
      <c r="DO83" s="366">
        <f t="shared" si="332"/>
        <v>0</v>
      </c>
      <c r="DP83" s="522">
        <f>+Bel!S83</f>
        <v>0</v>
      </c>
      <c r="DQ83" s="523">
        <f>+Bel!T83</f>
        <v>0</v>
      </c>
      <c r="DR83" s="523">
        <f>+Bel!U83</f>
        <v>0</v>
      </c>
      <c r="DS83" s="523">
        <f>+Bel!V83</f>
        <v>0</v>
      </c>
      <c r="DT83" s="523">
        <f t="shared" si="333"/>
        <v>0</v>
      </c>
      <c r="DU83" s="531">
        <f t="shared" si="334"/>
        <v>0</v>
      </c>
      <c r="DV83" s="522">
        <f>+Ita!S83</f>
        <v>0</v>
      </c>
      <c r="DW83" s="523">
        <f>+Ita!T83</f>
        <v>0</v>
      </c>
      <c r="DX83" s="523">
        <f>+Ita!U83</f>
        <v>0</v>
      </c>
      <c r="DY83" s="523">
        <f>+Ita!V83</f>
        <v>0</v>
      </c>
      <c r="DZ83" s="523">
        <f t="shared" si="335"/>
        <v>0</v>
      </c>
      <c r="EA83" s="531">
        <f t="shared" si="336"/>
        <v>0</v>
      </c>
      <c r="EB83" s="522">
        <f>+Pol!O83</f>
        <v>0</v>
      </c>
      <c r="EC83" s="523">
        <f>+Pol!P83</f>
        <v>0</v>
      </c>
      <c r="ED83" s="523">
        <f>+Pol!Q83</f>
        <v>0</v>
      </c>
      <c r="EE83" s="523">
        <f>+Pol!R83</f>
        <v>0</v>
      </c>
      <c r="EF83" s="523">
        <f t="shared" si="337"/>
        <v>0</v>
      </c>
      <c r="EG83" s="531">
        <f t="shared" si="338"/>
        <v>0</v>
      </c>
      <c r="EH83" s="34">
        <f>+Rus!J83</f>
        <v>0</v>
      </c>
      <c r="EI83" s="35">
        <f>+Rus!K83</f>
        <v>0</v>
      </c>
      <c r="EJ83" s="35">
        <f>+Rus!L83</f>
        <v>0</v>
      </c>
      <c r="EK83" s="35">
        <f>+Rus!M83</f>
        <v>0</v>
      </c>
      <c r="EL83" s="35">
        <f t="shared" si="339"/>
        <v>0</v>
      </c>
      <c r="EM83" s="65">
        <f t="shared" si="340"/>
        <v>0</v>
      </c>
      <c r="EN83" s="47">
        <f>+Mex!AE83</f>
        <v>0</v>
      </c>
      <c r="EO83" s="48">
        <f>+Mex!AF83</f>
        <v>0</v>
      </c>
      <c r="EP83" s="48">
        <f>+Mex!AG83</f>
        <v>0</v>
      </c>
      <c r="EQ83" s="48">
        <f>+Mex!AH83</f>
        <v>0</v>
      </c>
      <c r="ER83" s="48">
        <f t="shared" si="341"/>
        <v>0</v>
      </c>
      <c r="ES83" s="49">
        <f t="shared" si="342"/>
        <v>0</v>
      </c>
      <c r="ET83" s="34">
        <f>+VIE!G83</f>
        <v>0</v>
      </c>
      <c r="EU83" s="35">
        <f>+VIE!H83</f>
        <v>0</v>
      </c>
      <c r="EV83" s="35">
        <f>+VIE!I83</f>
        <v>0</v>
      </c>
      <c r="EW83" s="35">
        <f>+VIE!J83</f>
        <v>0</v>
      </c>
      <c r="EX83" s="523">
        <f t="shared" si="343"/>
        <v>0</v>
      </c>
      <c r="EY83" s="531">
        <f t="shared" si="344"/>
        <v>0</v>
      </c>
      <c r="EZ83" s="522">
        <f>+Bel!Y83</f>
        <v>0</v>
      </c>
      <c r="FA83" s="523">
        <f>+Bel!Z83</f>
        <v>0</v>
      </c>
      <c r="FB83" s="523">
        <f t="shared" si="345"/>
        <v>0</v>
      </c>
      <c r="FC83" s="531">
        <f t="shared" si="346"/>
        <v>0</v>
      </c>
      <c r="FD83" s="522">
        <f>+Ita!Y83</f>
        <v>0</v>
      </c>
      <c r="FE83" s="523">
        <f>+Ita!Z83</f>
        <v>0</v>
      </c>
      <c r="FF83" s="523">
        <f t="shared" si="347"/>
        <v>0</v>
      </c>
      <c r="FG83" s="531">
        <f t="shared" si="348"/>
        <v>0</v>
      </c>
      <c r="FH83" s="522">
        <f>+Pol!U83</f>
        <v>0</v>
      </c>
      <c r="FI83" s="523">
        <f>+Pol!V83</f>
        <v>0</v>
      </c>
      <c r="FJ83" s="523">
        <f t="shared" si="349"/>
        <v>0</v>
      </c>
      <c r="FK83" s="531">
        <f t="shared" si="350"/>
        <v>0</v>
      </c>
      <c r="FL83" s="34">
        <f>+Rus!F83</f>
        <v>0</v>
      </c>
      <c r="FM83" s="35">
        <f>+Rus!G83</f>
        <v>0</v>
      </c>
      <c r="FN83" s="35">
        <f t="shared" si="351"/>
        <v>0</v>
      </c>
      <c r="FO83" s="65">
        <f t="shared" si="352"/>
        <v>0</v>
      </c>
      <c r="FP83" s="47">
        <f>+SIMS!O83</f>
        <v>0</v>
      </c>
      <c r="FQ83" s="48">
        <f>+SIMS!P83</f>
        <v>0</v>
      </c>
      <c r="FR83" s="48">
        <f t="shared" si="353"/>
        <v>0</v>
      </c>
      <c r="FS83" s="49">
        <f t="shared" si="354"/>
        <v>0</v>
      </c>
      <c r="FT83" s="522">
        <f>+Bel!AC83</f>
        <v>0</v>
      </c>
      <c r="FU83" s="523">
        <f>+Bel!AD83</f>
        <v>0</v>
      </c>
      <c r="FV83" s="523">
        <f>+Bel!AE83</f>
        <v>0</v>
      </c>
      <c r="FW83" s="523">
        <f>+Bel!AF83</f>
        <v>0</v>
      </c>
      <c r="FX83" s="523">
        <f t="shared" si="355"/>
        <v>0</v>
      </c>
      <c r="FY83" s="531">
        <f t="shared" si="356"/>
        <v>0</v>
      </c>
      <c r="FZ83" s="522">
        <f>+Ita!AC83</f>
        <v>0</v>
      </c>
      <c r="GA83" s="523">
        <f>+Ita!AD83</f>
        <v>0</v>
      </c>
      <c r="GB83" s="523">
        <f>+Ita!AE83</f>
        <v>0</v>
      </c>
      <c r="GC83" s="523">
        <f>+Ita!AF83</f>
        <v>0</v>
      </c>
      <c r="GD83" s="523">
        <f t="shared" si="357"/>
        <v>0</v>
      </c>
      <c r="GE83" s="531">
        <f t="shared" si="358"/>
        <v>0</v>
      </c>
      <c r="GF83" s="522">
        <f>+Pol!Y83</f>
        <v>0</v>
      </c>
      <c r="GG83" s="523">
        <f>+Pol!Z83</f>
        <v>0</v>
      </c>
      <c r="GH83" s="523">
        <f>+Pol!AA83</f>
        <v>0</v>
      </c>
      <c r="GI83" s="523">
        <f>+Pol!AB83</f>
        <v>0</v>
      </c>
      <c r="GJ83" s="523">
        <f t="shared" si="359"/>
        <v>0</v>
      </c>
      <c r="GK83" s="531">
        <f t="shared" si="360"/>
        <v>0</v>
      </c>
      <c r="GL83" s="47">
        <f>+SIMS!S83</f>
        <v>0</v>
      </c>
      <c r="GM83" s="48">
        <f>+SIMS!T83</f>
        <v>0</v>
      </c>
      <c r="GN83" s="48">
        <f>+SIMS!U83</f>
        <v>0</v>
      </c>
      <c r="GO83" s="48">
        <f>+SIMS!V83</f>
        <v>0</v>
      </c>
      <c r="GP83" s="48">
        <f t="shared" si="361"/>
        <v>0</v>
      </c>
      <c r="GQ83" s="49">
        <f t="shared" si="362"/>
        <v>0</v>
      </c>
      <c r="GR83" s="285">
        <f>+KSC!C83</f>
        <v>0</v>
      </c>
      <c r="GS83" s="286">
        <f>+KSC!D83</f>
        <v>0</v>
      </c>
      <c r="GT83" s="286">
        <f t="shared" si="363"/>
        <v>0</v>
      </c>
      <c r="GU83" s="272">
        <f t="shared" si="364"/>
        <v>0</v>
      </c>
      <c r="GV83" s="522">
        <f>+Bel!AI83</f>
        <v>0</v>
      </c>
      <c r="GW83" s="523">
        <f t="shared" si="365"/>
        <v>0</v>
      </c>
      <c r="GX83" s="531">
        <f t="shared" si="366"/>
        <v>0</v>
      </c>
      <c r="GY83" s="34">
        <f>+Ita!AI83</f>
        <v>0</v>
      </c>
      <c r="GZ83" s="523">
        <f t="shared" si="367"/>
        <v>0</v>
      </c>
      <c r="HA83" s="531">
        <f t="shared" si="368"/>
        <v>0</v>
      </c>
      <c r="HB83" s="34">
        <f>+Ita!BF83</f>
        <v>0</v>
      </c>
      <c r="HC83" s="523">
        <f t="shared" si="369"/>
        <v>0</v>
      </c>
      <c r="HD83" s="531">
        <f t="shared" si="370"/>
        <v>0</v>
      </c>
      <c r="HE83" s="522">
        <f>+Pol!AE83</f>
        <v>0</v>
      </c>
      <c r="HF83" s="523">
        <f t="shared" si="371"/>
        <v>0</v>
      </c>
      <c r="HG83" s="531">
        <f t="shared" si="372"/>
        <v>0</v>
      </c>
      <c r="HH83" s="47">
        <f>+Mex!P83</f>
        <v>0</v>
      </c>
      <c r="HI83" s="48">
        <f t="shared" si="373"/>
        <v>0</v>
      </c>
      <c r="HJ83" s="49">
        <f t="shared" si="374"/>
        <v>0</v>
      </c>
      <c r="HK83" s="414">
        <f>+SIMS!K83</f>
        <v>0</v>
      </c>
      <c r="HL83" s="415">
        <f>+SIMS!L83</f>
        <v>0</v>
      </c>
      <c r="HM83" s="415">
        <f t="shared" si="375"/>
        <v>0</v>
      </c>
      <c r="HN83" s="416">
        <f t="shared" si="376"/>
        <v>0</v>
      </c>
      <c r="HO83" s="533">
        <f>+Bel!AL83</f>
        <v>0</v>
      </c>
      <c r="HP83" s="534">
        <f>+Bel!AM83</f>
        <v>0</v>
      </c>
      <c r="HQ83" s="534">
        <f t="shared" si="377"/>
        <v>0</v>
      </c>
      <c r="HR83" s="535">
        <f t="shared" si="378"/>
        <v>0</v>
      </c>
      <c r="HS83" s="533">
        <f>+Ita!AL83</f>
        <v>0</v>
      </c>
      <c r="HT83" s="534">
        <f>+Ita!AM83</f>
        <v>0</v>
      </c>
      <c r="HU83" s="534">
        <f t="shared" si="379"/>
        <v>0</v>
      </c>
      <c r="HV83" s="535">
        <f t="shared" si="380"/>
        <v>0</v>
      </c>
      <c r="HW83" s="47">
        <f>+Mex!S83</f>
        <v>0</v>
      </c>
      <c r="HX83" s="48">
        <f>+Mex!T83</f>
        <v>0</v>
      </c>
      <c r="HY83" s="48">
        <f t="shared" si="381"/>
        <v>0</v>
      </c>
      <c r="HZ83" s="49">
        <f t="shared" si="382"/>
        <v>0</v>
      </c>
      <c r="IA83" s="483">
        <f>+'Arg&amp;Braz'!C83</f>
        <v>0</v>
      </c>
      <c r="IB83" s="484">
        <f>+'Arg&amp;Braz'!D83</f>
        <v>0</v>
      </c>
      <c r="IC83" s="484">
        <f t="shared" si="383"/>
        <v>0</v>
      </c>
      <c r="ID83" s="485">
        <f t="shared" si="384"/>
        <v>0</v>
      </c>
      <c r="IE83" s="483">
        <f>+'Arg&amp;Braz'!Y83</f>
        <v>0</v>
      </c>
      <c r="IF83" s="484">
        <f>+'Arg&amp;Braz'!Z83</f>
        <v>0</v>
      </c>
      <c r="IG83" s="484">
        <f t="shared" si="385"/>
        <v>0</v>
      </c>
      <c r="IH83" s="485">
        <f t="shared" si="386"/>
        <v>0</v>
      </c>
      <c r="II83" s="533">
        <f>+Bel!AP83</f>
        <v>0</v>
      </c>
      <c r="IJ83" s="534">
        <f>+Bel!AQ83</f>
        <v>0</v>
      </c>
      <c r="IK83" s="534">
        <f t="shared" si="387"/>
        <v>0</v>
      </c>
      <c r="IL83" s="535">
        <f t="shared" si="388"/>
        <v>0</v>
      </c>
      <c r="IM83" s="533">
        <f>+Ita!AP83</f>
        <v>0</v>
      </c>
      <c r="IN83" s="534">
        <f>+Ita!AQ83</f>
        <v>0</v>
      </c>
      <c r="IO83" s="534">
        <f t="shared" si="389"/>
        <v>0</v>
      </c>
      <c r="IP83" s="535">
        <f t="shared" si="390"/>
        <v>0</v>
      </c>
      <c r="IQ83" s="47">
        <f>+Mex!W83</f>
        <v>0</v>
      </c>
      <c r="IR83" s="48">
        <f>+Mex!X83</f>
        <v>0</v>
      </c>
      <c r="IS83" s="48">
        <f t="shared" si="391"/>
        <v>0</v>
      </c>
      <c r="IT83" s="49">
        <f t="shared" si="392"/>
        <v>0</v>
      </c>
      <c r="IU83" s="483">
        <f>+'Arg&amp;Braz'!G83</f>
        <v>0</v>
      </c>
      <c r="IV83" s="484">
        <f>+'Arg&amp;Braz'!H83</f>
        <v>0</v>
      </c>
      <c r="IW83" s="484">
        <f t="shared" si="393"/>
        <v>0</v>
      </c>
      <c r="IX83" s="485">
        <f t="shared" si="394"/>
        <v>0</v>
      </c>
      <c r="IY83" s="483">
        <f>+'Arg&amp;Braz'!AC83</f>
        <v>0</v>
      </c>
      <c r="IZ83" s="484">
        <f>+'Arg&amp;Braz'!AD83</f>
        <v>0</v>
      </c>
      <c r="JA83" s="484">
        <f t="shared" si="395"/>
        <v>0</v>
      </c>
      <c r="JB83" s="485">
        <f t="shared" si="396"/>
        <v>0</v>
      </c>
      <c r="JC83" s="533">
        <f>+Bel!AT83</f>
        <v>0</v>
      </c>
      <c r="JD83" s="534">
        <f>+Bel!AU83</f>
        <v>0</v>
      </c>
      <c r="JE83" s="534">
        <f t="shared" si="397"/>
        <v>0</v>
      </c>
      <c r="JF83" s="535">
        <f t="shared" si="398"/>
        <v>0</v>
      </c>
      <c r="JG83" s="533">
        <f>+Ita!AT83</f>
        <v>0</v>
      </c>
      <c r="JH83" s="534">
        <f>+Ita!AU83</f>
        <v>0</v>
      </c>
      <c r="JI83" s="534">
        <f t="shared" si="399"/>
        <v>0</v>
      </c>
      <c r="JJ83" s="535">
        <f t="shared" si="400"/>
        <v>0</v>
      </c>
      <c r="JK83" s="47">
        <f>+Mex!AA83</f>
        <v>0</v>
      </c>
      <c r="JL83" s="48">
        <f>+Mex!AB83</f>
        <v>0</v>
      </c>
      <c r="JM83" s="48">
        <f t="shared" si="401"/>
        <v>0</v>
      </c>
      <c r="JN83" s="49">
        <f t="shared" si="402"/>
        <v>0</v>
      </c>
      <c r="JO83" s="483">
        <f>+'Arg&amp;Braz'!K83</f>
        <v>0</v>
      </c>
      <c r="JP83" s="484">
        <f>+'Arg&amp;Braz'!L83</f>
        <v>0</v>
      </c>
      <c r="JQ83" s="484">
        <f t="shared" si="403"/>
        <v>0</v>
      </c>
      <c r="JR83" s="485">
        <f t="shared" si="404"/>
        <v>0</v>
      </c>
      <c r="JS83" s="483">
        <f>+'Arg&amp;Braz'!AG83</f>
        <v>0</v>
      </c>
      <c r="JT83" s="484">
        <f>+'Arg&amp;Braz'!AH83</f>
        <v>0</v>
      </c>
      <c r="JU83" s="484">
        <f t="shared" si="405"/>
        <v>0</v>
      </c>
      <c r="JV83" s="485">
        <f t="shared" si="406"/>
        <v>0</v>
      </c>
      <c r="JW83" s="273">
        <f>+KSC!K83</f>
        <v>468</v>
      </c>
      <c r="JX83" s="274">
        <f>+KSC!L83</f>
        <v>450</v>
      </c>
      <c r="JY83" s="286">
        <f t="shared" si="407"/>
        <v>918</v>
      </c>
      <c r="JZ83" s="272">
        <f t="shared" si="408"/>
        <v>33</v>
      </c>
      <c r="KA83" s="388">
        <f>+Rus!P83</f>
        <v>171.6</v>
      </c>
      <c r="KB83" s="508">
        <f>+Rus!Q83</f>
        <v>171.6</v>
      </c>
      <c r="KC83" s="389">
        <f>+Rus!R83</f>
        <v>171.6</v>
      </c>
      <c r="KD83" s="523">
        <f t="shared" si="409"/>
        <v>514.79999999999995</v>
      </c>
      <c r="KE83" s="531">
        <f t="shared" si="410"/>
        <v>33</v>
      </c>
      <c r="KF83" s="522">
        <f>+Bel!AX83</f>
        <v>0</v>
      </c>
      <c r="KG83" s="523">
        <f t="shared" ref="KG83:KG84" si="420">SUM(KF83:KF83)</f>
        <v>0</v>
      </c>
      <c r="KH83" s="531">
        <f t="shared" ref="KH83:KH84" si="421">KG83/7.8/2</f>
        <v>0</v>
      </c>
      <c r="KI83" s="522">
        <f>+Ita!BI83</f>
        <v>0</v>
      </c>
      <c r="KJ83" s="523">
        <f t="shared" ref="KJ83:KJ84" si="422">SUM(KI83:KI83)</f>
        <v>0</v>
      </c>
      <c r="KK83" s="531">
        <f t="shared" ref="KK83:KK84" si="423">KJ83/7.8/2</f>
        <v>0</v>
      </c>
      <c r="KL83" s="522">
        <f>+Pol!AH83</f>
        <v>452.4</v>
      </c>
      <c r="KM83" s="523">
        <f t="shared" ref="KM83:KM84" si="424">SUM(KL83:KL83)</f>
        <v>452.4</v>
      </c>
      <c r="KN83" s="531">
        <f t="shared" ref="KN83:KN84" si="425">KM83/7.8/2</f>
        <v>29</v>
      </c>
      <c r="KO83" s="522">
        <f>+Mex!AK83</f>
        <v>0</v>
      </c>
      <c r="KP83" s="523">
        <f t="shared" ref="KP83:KP84" si="426">SUM(KO83:KO83)</f>
        <v>0</v>
      </c>
      <c r="KQ83" s="531">
        <f t="shared" ref="KQ83:KQ84" si="427">KP83/7.8/2</f>
        <v>0</v>
      </c>
      <c r="KR83" s="522">
        <f>+'Arg&amp;Braz'!AK83</f>
        <v>0</v>
      </c>
      <c r="KS83" s="523">
        <f t="shared" si="257"/>
        <v>0</v>
      </c>
      <c r="KT83" s="531">
        <f t="shared" ref="KT83:KT84" si="428">KS83/7.8/2</f>
        <v>0</v>
      </c>
      <c r="KU83" s="522">
        <f>+Ita!BL83</f>
        <v>0</v>
      </c>
      <c r="KV83" s="532">
        <f>+Ita!BM83</f>
        <v>0</v>
      </c>
      <c r="KW83" s="523">
        <f>+Ita!BN83</f>
        <v>0</v>
      </c>
      <c r="KX83" s="35">
        <f t="shared" si="411"/>
        <v>0</v>
      </c>
      <c r="KY83" s="531">
        <f t="shared" ref="KY83:KY132" si="429">KX83/7.8/2</f>
        <v>0</v>
      </c>
      <c r="KZ83" s="522">
        <f>+Mex!AN83</f>
        <v>0</v>
      </c>
      <c r="LA83" s="532">
        <f>+Mex!AO83</f>
        <v>0</v>
      </c>
      <c r="LB83" s="523">
        <f>+Mex!AP83</f>
        <v>0</v>
      </c>
      <c r="LC83" s="35">
        <f t="shared" si="412"/>
        <v>0</v>
      </c>
      <c r="LD83" s="531">
        <f t="shared" ref="LD83:LD132" si="430">LC83/7.8/2</f>
        <v>0</v>
      </c>
      <c r="LE83" s="522">
        <f>+'Arg&amp;Braz'!O83</f>
        <v>0</v>
      </c>
      <c r="LF83" s="532">
        <f>+'Arg&amp;Braz'!P83</f>
        <v>0</v>
      </c>
      <c r="LG83" s="523">
        <f>+'Arg&amp;Braz'!Q83</f>
        <v>0</v>
      </c>
      <c r="LH83" s="35">
        <f t="shared" si="413"/>
        <v>0</v>
      </c>
      <c r="LI83" s="531">
        <f t="shared" ref="LI83:LI132" si="431">LH83/7.8/2</f>
        <v>0</v>
      </c>
      <c r="LJ83" s="522">
        <f>+'Arg&amp;Braz'!AN83</f>
        <v>0</v>
      </c>
      <c r="LK83" s="532">
        <f>+'Arg&amp;Braz'!AO83</f>
        <v>0</v>
      </c>
      <c r="LL83" s="523">
        <f>+'Arg&amp;Braz'!AP83</f>
        <v>0</v>
      </c>
      <c r="LM83" s="35">
        <f t="shared" si="280"/>
        <v>0</v>
      </c>
      <c r="LN83" s="531">
        <f t="shared" si="281"/>
        <v>0</v>
      </c>
      <c r="LO83" s="522">
        <f>+Bel!BA83</f>
        <v>187.2</v>
      </c>
      <c r="LP83" s="532">
        <f>+Bel!BB83</f>
        <v>187.2</v>
      </c>
      <c r="LQ83" s="523">
        <f>+Bel!BC83</f>
        <v>187.2</v>
      </c>
      <c r="LR83" s="523">
        <f t="shared" si="275"/>
        <v>561.59999999999991</v>
      </c>
      <c r="LS83" s="531">
        <f t="shared" si="276"/>
        <v>35.999999999999993</v>
      </c>
      <c r="LT83" s="47">
        <f>+Ita!BQ83</f>
        <v>0</v>
      </c>
      <c r="LU83" s="532">
        <f>+Ita!BR83</f>
        <v>0</v>
      </c>
      <c r="LV83" s="523">
        <f>+Ita!BS83</f>
        <v>0</v>
      </c>
      <c r="LW83" s="35">
        <f t="shared" si="414"/>
        <v>0</v>
      </c>
      <c r="LX83" s="531">
        <f t="shared" ref="LX83:LX132" si="432">LW83/7.8/2</f>
        <v>0</v>
      </c>
      <c r="LY83" s="522">
        <f>+Ita!BV83</f>
        <v>0</v>
      </c>
      <c r="LZ83" s="532">
        <f>+Ita!BW83</f>
        <v>0</v>
      </c>
      <c r="MA83" s="523">
        <f>+Ita!BX83</f>
        <v>0</v>
      </c>
      <c r="MB83" s="35">
        <f t="shared" si="415"/>
        <v>0</v>
      </c>
      <c r="MC83" s="531">
        <f t="shared" ref="MC83:MC132" si="433">MB83/7.8/2</f>
        <v>0</v>
      </c>
      <c r="MD83" s="522">
        <f>+Pol!AK83</f>
        <v>0</v>
      </c>
      <c r="ME83" s="532">
        <f>+Pol!AL83</f>
        <v>0</v>
      </c>
      <c r="MF83" s="523">
        <f>+Pol!AM83</f>
        <v>0</v>
      </c>
      <c r="MG83" s="35">
        <f t="shared" si="416"/>
        <v>0</v>
      </c>
      <c r="MH83" s="531">
        <f t="shared" ref="MH83:MH107" si="434">MG83/7.8/2</f>
        <v>0</v>
      </c>
      <c r="MI83" s="556">
        <f>+Rus!U83</f>
        <v>0</v>
      </c>
      <c r="MJ83" s="557">
        <f>+Rus!V83</f>
        <v>0</v>
      </c>
      <c r="MK83" s="558">
        <f>+Rus!W83</f>
        <v>0</v>
      </c>
      <c r="ML83" s="523">
        <f t="shared" si="259"/>
        <v>0</v>
      </c>
      <c r="MM83" s="531">
        <f t="shared" ref="MM83:MM107" si="435">ML83/7.8/2</f>
        <v>0</v>
      </c>
      <c r="MN83" s="522">
        <f>+Mex!AS83</f>
        <v>0</v>
      </c>
      <c r="MO83" s="532">
        <f>+Mex!AT83</f>
        <v>0</v>
      </c>
      <c r="MP83" s="523">
        <f>+Mex!AU83</f>
        <v>0</v>
      </c>
      <c r="MQ83" s="35">
        <f t="shared" si="417"/>
        <v>0</v>
      </c>
      <c r="MR83" s="531">
        <f t="shared" ref="MR83:MR132" si="436">MQ83/7.8/2</f>
        <v>0</v>
      </c>
      <c r="MS83" s="522">
        <f>+'Arg&amp;Braz'!T83</f>
        <v>0</v>
      </c>
      <c r="MT83" s="532">
        <f>+'Arg&amp;Braz'!U83</f>
        <v>0</v>
      </c>
      <c r="MU83" s="523">
        <f>+'Arg&amp;Braz'!V83</f>
        <v>0</v>
      </c>
      <c r="MV83" s="35">
        <f t="shared" si="282"/>
        <v>0</v>
      </c>
      <c r="MW83" s="531">
        <f t="shared" si="283"/>
        <v>0</v>
      </c>
      <c r="MX83" s="522">
        <f>Bel!BF83</f>
        <v>0</v>
      </c>
      <c r="MY83" s="523">
        <f t="shared" si="284"/>
        <v>0</v>
      </c>
      <c r="MZ83" s="531">
        <f t="shared" si="277"/>
        <v>0</v>
      </c>
      <c r="NA83" s="522">
        <f>Ita!CA83</f>
        <v>0</v>
      </c>
      <c r="NB83" s="523">
        <f t="shared" ref="NB83:NB107" si="437">SUM(NA83:NA83)</f>
        <v>0</v>
      </c>
      <c r="NC83" s="531">
        <f t="shared" ref="NC83:NC107" si="438">NB83/7.8/2</f>
        <v>0</v>
      </c>
    </row>
    <row r="84" spans="1:367" s="28" customFormat="1" ht="21" customHeight="1">
      <c r="A84" s="29" t="s">
        <v>308</v>
      </c>
      <c r="B84" s="67"/>
      <c r="C84" s="68">
        <f t="shared" si="418"/>
        <v>0</v>
      </c>
      <c r="D84" s="68"/>
      <c r="E84" s="68"/>
      <c r="F84" s="68"/>
      <c r="G84" s="69">
        <f t="shared" si="419"/>
        <v>0</v>
      </c>
      <c r="H84" s="70">
        <f>+Bel!A84</f>
        <v>0</v>
      </c>
      <c r="I84" s="71">
        <f>+Ita!A84</f>
        <v>0</v>
      </c>
      <c r="J84" s="71">
        <f>+Pol!A84</f>
        <v>0</v>
      </c>
      <c r="K84" s="71">
        <f>+Rus!A84</f>
        <v>33</v>
      </c>
      <c r="L84" s="71">
        <f>+'Arg&amp;Braz'!A84</f>
        <v>0</v>
      </c>
      <c r="M84" s="71">
        <f>+Mex!A84</f>
        <v>0</v>
      </c>
      <c r="N84" s="71">
        <f>+VIE!A84</f>
        <v>7</v>
      </c>
      <c r="O84" s="71">
        <f>+SIMS!A84</f>
        <v>0</v>
      </c>
      <c r="P84" s="71"/>
      <c r="Q84" s="72">
        <f>+KSC!A84</f>
        <v>25</v>
      </c>
      <c r="R84" s="146">
        <f t="shared" si="278"/>
        <v>0</v>
      </c>
      <c r="S84" s="147"/>
      <c r="T84" s="148"/>
      <c r="U84" s="148"/>
      <c r="V84" s="27" t="s">
        <v>308</v>
      </c>
      <c r="W84" s="522">
        <f>+Bel!C84</f>
        <v>0</v>
      </c>
      <c r="X84" s="523">
        <f>+Bel!D84</f>
        <v>0</v>
      </c>
      <c r="Y84" s="523">
        <f t="shared" si="285"/>
        <v>0</v>
      </c>
      <c r="Z84" s="531">
        <f t="shared" si="286"/>
        <v>0</v>
      </c>
      <c r="AA84" s="34">
        <f>+Ita!C84</f>
        <v>0</v>
      </c>
      <c r="AB84" s="35">
        <f>+Ita!D84</f>
        <v>0</v>
      </c>
      <c r="AC84" s="35">
        <f t="shared" si="287"/>
        <v>0</v>
      </c>
      <c r="AD84" s="65">
        <f t="shared" si="288"/>
        <v>0</v>
      </c>
      <c r="AE84" s="522">
        <f>+Pol!C84</f>
        <v>0</v>
      </c>
      <c r="AF84" s="523">
        <f>+Pol!D84</f>
        <v>0</v>
      </c>
      <c r="AG84" s="523">
        <f t="shared" si="289"/>
        <v>0</v>
      </c>
      <c r="AH84" s="531">
        <f t="shared" si="290"/>
        <v>0</v>
      </c>
      <c r="AI84" s="47">
        <f>+Mex!C84</f>
        <v>0</v>
      </c>
      <c r="AJ84" s="48">
        <f>+Mex!D84</f>
        <v>0</v>
      </c>
      <c r="AK84" s="48">
        <f t="shared" si="291"/>
        <v>0</v>
      </c>
      <c r="AL84" s="49">
        <f t="shared" si="292"/>
        <v>0</v>
      </c>
      <c r="AM84" s="285">
        <f>+SIMS!C84</f>
        <v>0</v>
      </c>
      <c r="AN84" s="286">
        <f>+SIMS!D84</f>
        <v>0</v>
      </c>
      <c r="AO84" s="286">
        <f t="shared" si="293"/>
        <v>0</v>
      </c>
      <c r="AP84" s="272">
        <f t="shared" si="294"/>
        <v>0</v>
      </c>
      <c r="AQ84" s="285">
        <f>+KSC!G84</f>
        <v>0</v>
      </c>
      <c r="AR84" s="286">
        <f>+KSC!H84</f>
        <v>0</v>
      </c>
      <c r="AS84" s="286">
        <f t="shared" si="295"/>
        <v>0</v>
      </c>
      <c r="AT84" s="272">
        <f t="shared" si="296"/>
        <v>0</v>
      </c>
      <c r="AU84" s="285">
        <f>+SIMS!G84</f>
        <v>0</v>
      </c>
      <c r="AV84" s="286">
        <f>+SIMS!H84</f>
        <v>0</v>
      </c>
      <c r="AW84" s="286">
        <f t="shared" si="297"/>
        <v>0</v>
      </c>
      <c r="AX84" s="272">
        <f t="shared" si="298"/>
        <v>0</v>
      </c>
      <c r="AY84" s="522">
        <f>+Bel!G84</f>
        <v>0</v>
      </c>
      <c r="AZ84" s="532">
        <f>+Bel!H84</f>
        <v>0</v>
      </c>
      <c r="BA84" s="523">
        <f>+Bel!I84</f>
        <v>0</v>
      </c>
      <c r="BB84" s="523">
        <f t="shared" si="299"/>
        <v>0</v>
      </c>
      <c r="BC84" s="531">
        <f t="shared" si="300"/>
        <v>0</v>
      </c>
      <c r="BD84" s="522">
        <f>+Ita!G84</f>
        <v>0</v>
      </c>
      <c r="BE84" s="532">
        <f>+Ita!H84</f>
        <v>0</v>
      </c>
      <c r="BF84" s="523">
        <f>+Ita!I84</f>
        <v>0</v>
      </c>
      <c r="BG84" s="35">
        <f t="shared" si="301"/>
        <v>0</v>
      </c>
      <c r="BH84" s="531">
        <f t="shared" si="302"/>
        <v>0</v>
      </c>
      <c r="BI84" s="522">
        <f>+Ita!AX84</f>
        <v>0</v>
      </c>
      <c r="BJ84" s="532">
        <f>+Ita!AY84</f>
        <v>0</v>
      </c>
      <c r="BK84" s="523">
        <f>+Ita!AZ84</f>
        <v>0</v>
      </c>
      <c r="BL84" s="35">
        <f t="shared" si="303"/>
        <v>0</v>
      </c>
      <c r="BM84" s="531">
        <f t="shared" si="304"/>
        <v>0</v>
      </c>
      <c r="BN84" s="522">
        <f>+Pol!G84</f>
        <v>0</v>
      </c>
      <c r="BO84" s="532">
        <f>+Pol!H84</f>
        <v>0</v>
      </c>
      <c r="BP84" s="523">
        <f>+Pol!I84</f>
        <v>0</v>
      </c>
      <c r="BQ84" s="523">
        <f t="shared" si="305"/>
        <v>0</v>
      </c>
      <c r="BR84" s="531">
        <f t="shared" si="306"/>
        <v>0</v>
      </c>
      <c r="BS84" s="47">
        <f>+Mex!G84</f>
        <v>0</v>
      </c>
      <c r="BT84" s="318">
        <f>+Mex!H84</f>
        <v>0</v>
      </c>
      <c r="BU84" s="48">
        <f>+Mex!I84</f>
        <v>0</v>
      </c>
      <c r="BV84" s="48">
        <f t="shared" si="307"/>
        <v>0</v>
      </c>
      <c r="BW84" s="49">
        <f t="shared" si="308"/>
        <v>0</v>
      </c>
      <c r="BX84" s="47">
        <f>+VIE!C84</f>
        <v>0</v>
      </c>
      <c r="BY84" s="318">
        <f>+VIE!D84</f>
        <v>0</v>
      </c>
      <c r="BZ84" s="48">
        <f t="shared" si="309"/>
        <v>0</v>
      </c>
      <c r="CA84" s="49">
        <f t="shared" si="310"/>
        <v>0</v>
      </c>
      <c r="CB84" s="47">
        <f>+SIMS!AC84</f>
        <v>0</v>
      </c>
      <c r="CC84" s="318">
        <f>+SIMS!AD84</f>
        <v>0</v>
      </c>
      <c r="CD84" s="48">
        <f>+SIMS!AE84</f>
        <v>0</v>
      </c>
      <c r="CE84" s="48">
        <f t="shared" si="311"/>
        <v>0</v>
      </c>
      <c r="CF84" s="49">
        <f t="shared" si="312"/>
        <v>0</v>
      </c>
      <c r="CG84" s="522">
        <f>+Bel!L84</f>
        <v>0</v>
      </c>
      <c r="CH84" s="523">
        <f>+Bel!M84</f>
        <v>0</v>
      </c>
      <c r="CI84" s="523">
        <f t="shared" si="313"/>
        <v>0</v>
      </c>
      <c r="CJ84" s="531">
        <f t="shared" si="314"/>
        <v>0</v>
      </c>
      <c r="CK84" s="522">
        <f>+Ita!L84</f>
        <v>0</v>
      </c>
      <c r="CL84" s="523">
        <f>+Ita!M84</f>
        <v>0</v>
      </c>
      <c r="CM84" s="523">
        <f t="shared" si="315"/>
        <v>0</v>
      </c>
      <c r="CN84" s="531">
        <f t="shared" si="316"/>
        <v>0</v>
      </c>
      <c r="CO84" s="47">
        <f>+Mex!L84</f>
        <v>0</v>
      </c>
      <c r="CP84" s="48">
        <f>+Mex!M84</f>
        <v>0</v>
      </c>
      <c r="CQ84" s="48">
        <f t="shared" si="317"/>
        <v>0</v>
      </c>
      <c r="CR84" s="49">
        <f t="shared" si="318"/>
        <v>0</v>
      </c>
      <c r="CS84" s="47">
        <f>+SIMS!Y84</f>
        <v>0</v>
      </c>
      <c r="CT84" s="48">
        <f>+SIMS!Z84</f>
        <v>0</v>
      </c>
      <c r="CU84" s="48">
        <f t="shared" si="319"/>
        <v>0</v>
      </c>
      <c r="CV84" s="49">
        <f t="shared" si="320"/>
        <v>0</v>
      </c>
      <c r="CW84" s="522">
        <f>+VIE!M84</f>
        <v>138</v>
      </c>
      <c r="CX84" s="523">
        <f>+VIE!N84</f>
        <v>132</v>
      </c>
      <c r="CY84" s="523">
        <f t="shared" si="321"/>
        <v>270</v>
      </c>
      <c r="CZ84" s="531">
        <f t="shared" si="322"/>
        <v>7</v>
      </c>
      <c r="DA84" s="522">
        <f>+Ita!BC84</f>
        <v>0</v>
      </c>
      <c r="DB84" s="523">
        <f t="shared" si="323"/>
        <v>0</v>
      </c>
      <c r="DC84" s="531">
        <f t="shared" si="324"/>
        <v>0</v>
      </c>
      <c r="DD84" s="522">
        <f>+Bel!P84</f>
        <v>0</v>
      </c>
      <c r="DE84" s="523">
        <f t="shared" si="325"/>
        <v>0</v>
      </c>
      <c r="DF84" s="531">
        <f t="shared" si="326"/>
        <v>0</v>
      </c>
      <c r="DG84" s="34">
        <f>+Ita!P84</f>
        <v>0</v>
      </c>
      <c r="DH84" s="523">
        <f t="shared" si="327"/>
        <v>0</v>
      </c>
      <c r="DI84" s="531">
        <f t="shared" si="328"/>
        <v>0</v>
      </c>
      <c r="DJ84" s="522">
        <f>+Pol!L84</f>
        <v>0</v>
      </c>
      <c r="DK84" s="523">
        <f t="shared" si="329"/>
        <v>0</v>
      </c>
      <c r="DL84" s="531">
        <f t="shared" si="330"/>
        <v>0</v>
      </c>
      <c r="DM84" s="379">
        <f>+Rus!C84</f>
        <v>0</v>
      </c>
      <c r="DN84" s="365">
        <f t="shared" si="331"/>
        <v>0</v>
      </c>
      <c r="DO84" s="366">
        <f t="shared" si="332"/>
        <v>0</v>
      </c>
      <c r="DP84" s="522">
        <f>+Bel!S84</f>
        <v>0</v>
      </c>
      <c r="DQ84" s="523">
        <f>+Bel!T84</f>
        <v>0</v>
      </c>
      <c r="DR84" s="523">
        <f>+Bel!U84</f>
        <v>0</v>
      </c>
      <c r="DS84" s="523">
        <f>+Bel!V84</f>
        <v>0</v>
      </c>
      <c r="DT84" s="523">
        <f t="shared" si="333"/>
        <v>0</v>
      </c>
      <c r="DU84" s="531">
        <f t="shared" si="334"/>
        <v>0</v>
      </c>
      <c r="DV84" s="522">
        <f>+Ita!S84</f>
        <v>0</v>
      </c>
      <c r="DW84" s="523">
        <f>+Ita!T84</f>
        <v>0</v>
      </c>
      <c r="DX84" s="523">
        <f>+Ita!U84</f>
        <v>0</v>
      </c>
      <c r="DY84" s="523">
        <f>+Ita!V84</f>
        <v>0</v>
      </c>
      <c r="DZ84" s="523">
        <f t="shared" si="335"/>
        <v>0</v>
      </c>
      <c r="EA84" s="531">
        <f t="shared" si="336"/>
        <v>0</v>
      </c>
      <c r="EB84" s="522">
        <f>+Pol!O84</f>
        <v>0</v>
      </c>
      <c r="EC84" s="523">
        <f>+Pol!P84</f>
        <v>0</v>
      </c>
      <c r="ED84" s="523">
        <f>+Pol!Q84</f>
        <v>0</v>
      </c>
      <c r="EE84" s="523">
        <f>+Pol!R84</f>
        <v>0</v>
      </c>
      <c r="EF84" s="523">
        <f t="shared" si="337"/>
        <v>0</v>
      </c>
      <c r="EG84" s="531">
        <f t="shared" si="338"/>
        <v>0</v>
      </c>
      <c r="EH84" s="34">
        <f>+Rus!J84</f>
        <v>0</v>
      </c>
      <c r="EI84" s="35">
        <f>+Rus!K84</f>
        <v>0</v>
      </c>
      <c r="EJ84" s="35">
        <f>+Rus!L84</f>
        <v>0</v>
      </c>
      <c r="EK84" s="35">
        <f>+Rus!M84</f>
        <v>0</v>
      </c>
      <c r="EL84" s="35">
        <f t="shared" si="339"/>
        <v>0</v>
      </c>
      <c r="EM84" s="65">
        <f t="shared" si="340"/>
        <v>0</v>
      </c>
      <c r="EN84" s="47">
        <f>+Mex!AE84</f>
        <v>0</v>
      </c>
      <c r="EO84" s="48">
        <f>+Mex!AF84</f>
        <v>0</v>
      </c>
      <c r="EP84" s="48">
        <f>+Mex!AG84</f>
        <v>0</v>
      </c>
      <c r="EQ84" s="48">
        <f>+Mex!AH84</f>
        <v>0</v>
      </c>
      <c r="ER84" s="48">
        <f t="shared" si="341"/>
        <v>0</v>
      </c>
      <c r="ES84" s="49">
        <f t="shared" si="342"/>
        <v>0</v>
      </c>
      <c r="ET84" s="34">
        <f>+VIE!G84</f>
        <v>0</v>
      </c>
      <c r="EU84" s="35">
        <f>+VIE!H84</f>
        <v>0</v>
      </c>
      <c r="EV84" s="35">
        <f>+VIE!I84</f>
        <v>0</v>
      </c>
      <c r="EW84" s="35">
        <f>+VIE!J84</f>
        <v>0</v>
      </c>
      <c r="EX84" s="523">
        <f t="shared" si="343"/>
        <v>0</v>
      </c>
      <c r="EY84" s="531">
        <f t="shared" si="344"/>
        <v>0</v>
      </c>
      <c r="EZ84" s="522">
        <f>+Bel!Y84</f>
        <v>0</v>
      </c>
      <c r="FA84" s="523">
        <f>+Bel!Z84</f>
        <v>0</v>
      </c>
      <c r="FB84" s="523">
        <f t="shared" si="345"/>
        <v>0</v>
      </c>
      <c r="FC84" s="531">
        <f t="shared" si="346"/>
        <v>0</v>
      </c>
      <c r="FD84" s="522">
        <f>+Ita!Y84</f>
        <v>0</v>
      </c>
      <c r="FE84" s="523">
        <f>+Ita!Z84</f>
        <v>0</v>
      </c>
      <c r="FF84" s="523">
        <f t="shared" si="347"/>
        <v>0</v>
      </c>
      <c r="FG84" s="531">
        <f t="shared" si="348"/>
        <v>0</v>
      </c>
      <c r="FH84" s="522">
        <f>+Pol!U84</f>
        <v>0</v>
      </c>
      <c r="FI84" s="523">
        <f>+Pol!V84</f>
        <v>0</v>
      </c>
      <c r="FJ84" s="523">
        <f t="shared" si="349"/>
        <v>0</v>
      </c>
      <c r="FK84" s="531">
        <f t="shared" si="350"/>
        <v>0</v>
      </c>
      <c r="FL84" s="34">
        <f>+Rus!F84</f>
        <v>0</v>
      </c>
      <c r="FM84" s="35">
        <f>+Rus!G84</f>
        <v>0</v>
      </c>
      <c r="FN84" s="35">
        <f t="shared" si="351"/>
        <v>0</v>
      </c>
      <c r="FO84" s="65">
        <f t="shared" si="352"/>
        <v>0</v>
      </c>
      <c r="FP84" s="47">
        <f>+SIMS!O84</f>
        <v>0</v>
      </c>
      <c r="FQ84" s="48">
        <f>+SIMS!P84</f>
        <v>0</v>
      </c>
      <c r="FR84" s="48">
        <f t="shared" si="353"/>
        <v>0</v>
      </c>
      <c r="FS84" s="49">
        <f t="shared" si="354"/>
        <v>0</v>
      </c>
      <c r="FT84" s="522">
        <f>+Bel!AC84</f>
        <v>0</v>
      </c>
      <c r="FU84" s="523">
        <f>+Bel!AD84</f>
        <v>0</v>
      </c>
      <c r="FV84" s="523">
        <f>+Bel!AE84</f>
        <v>0</v>
      </c>
      <c r="FW84" s="523">
        <f>+Bel!AF84</f>
        <v>0</v>
      </c>
      <c r="FX84" s="523">
        <f t="shared" si="355"/>
        <v>0</v>
      </c>
      <c r="FY84" s="531">
        <f t="shared" si="356"/>
        <v>0</v>
      </c>
      <c r="FZ84" s="522">
        <f>+Ita!AC84</f>
        <v>0</v>
      </c>
      <c r="GA84" s="523">
        <f>+Ita!AD84</f>
        <v>0</v>
      </c>
      <c r="GB84" s="523">
        <f>+Ita!AE84</f>
        <v>0</v>
      </c>
      <c r="GC84" s="523">
        <f>+Ita!AF84</f>
        <v>0</v>
      </c>
      <c r="GD84" s="523">
        <f t="shared" si="357"/>
        <v>0</v>
      </c>
      <c r="GE84" s="531">
        <f t="shared" si="358"/>
        <v>0</v>
      </c>
      <c r="GF84" s="522">
        <f>+Pol!Y84</f>
        <v>0</v>
      </c>
      <c r="GG84" s="523">
        <f>+Pol!Z84</f>
        <v>0</v>
      </c>
      <c r="GH84" s="523">
        <f>+Pol!AA84</f>
        <v>0</v>
      </c>
      <c r="GI84" s="523">
        <f>+Pol!AB84</f>
        <v>0</v>
      </c>
      <c r="GJ84" s="523">
        <f t="shared" si="359"/>
        <v>0</v>
      </c>
      <c r="GK84" s="531">
        <f t="shared" si="360"/>
        <v>0</v>
      </c>
      <c r="GL84" s="47">
        <f>+SIMS!S84</f>
        <v>0</v>
      </c>
      <c r="GM84" s="48">
        <f>+SIMS!T84</f>
        <v>0</v>
      </c>
      <c r="GN84" s="48">
        <f>+SIMS!U84</f>
        <v>0</v>
      </c>
      <c r="GO84" s="48">
        <f>+SIMS!V84</f>
        <v>0</v>
      </c>
      <c r="GP84" s="48">
        <f t="shared" si="361"/>
        <v>0</v>
      </c>
      <c r="GQ84" s="49">
        <f t="shared" si="362"/>
        <v>0</v>
      </c>
      <c r="GR84" s="285">
        <f>+KSC!C84</f>
        <v>0</v>
      </c>
      <c r="GS84" s="286">
        <f>+KSC!D84</f>
        <v>0</v>
      </c>
      <c r="GT84" s="286">
        <f t="shared" si="363"/>
        <v>0</v>
      </c>
      <c r="GU84" s="272">
        <f t="shared" si="364"/>
        <v>0</v>
      </c>
      <c r="GV84" s="522">
        <f>+Bel!AI84</f>
        <v>0</v>
      </c>
      <c r="GW84" s="523">
        <f t="shared" si="365"/>
        <v>0</v>
      </c>
      <c r="GX84" s="531">
        <f t="shared" si="366"/>
        <v>0</v>
      </c>
      <c r="GY84" s="34">
        <f>+Ita!AI84</f>
        <v>0</v>
      </c>
      <c r="GZ84" s="523">
        <f t="shared" si="367"/>
        <v>0</v>
      </c>
      <c r="HA84" s="531">
        <f t="shared" si="368"/>
        <v>0</v>
      </c>
      <c r="HB84" s="34">
        <f>+Ita!BF84</f>
        <v>0</v>
      </c>
      <c r="HC84" s="523">
        <f t="shared" si="369"/>
        <v>0</v>
      </c>
      <c r="HD84" s="531">
        <f t="shared" si="370"/>
        <v>0</v>
      </c>
      <c r="HE84" s="522">
        <f>+Pol!AE84</f>
        <v>0</v>
      </c>
      <c r="HF84" s="523">
        <f t="shared" si="371"/>
        <v>0</v>
      </c>
      <c r="HG84" s="531">
        <f t="shared" si="372"/>
        <v>0</v>
      </c>
      <c r="HH84" s="47">
        <f>+Mex!P84</f>
        <v>0</v>
      </c>
      <c r="HI84" s="48">
        <f t="shared" si="373"/>
        <v>0</v>
      </c>
      <c r="HJ84" s="49">
        <f t="shared" si="374"/>
        <v>0</v>
      </c>
      <c r="HK84" s="414">
        <f>+SIMS!K84</f>
        <v>0</v>
      </c>
      <c r="HL84" s="415">
        <f>+SIMS!L84</f>
        <v>0</v>
      </c>
      <c r="HM84" s="415">
        <f t="shared" si="375"/>
        <v>0</v>
      </c>
      <c r="HN84" s="416">
        <f t="shared" si="376"/>
        <v>0</v>
      </c>
      <c r="HO84" s="533">
        <f>+Bel!AL84</f>
        <v>0</v>
      </c>
      <c r="HP84" s="534">
        <f>+Bel!AM84</f>
        <v>0</v>
      </c>
      <c r="HQ84" s="534">
        <f t="shared" si="377"/>
        <v>0</v>
      </c>
      <c r="HR84" s="535">
        <f t="shared" si="378"/>
        <v>0</v>
      </c>
      <c r="HS84" s="533">
        <f>+Ita!AL84</f>
        <v>0</v>
      </c>
      <c r="HT84" s="534">
        <f>+Ita!AM84</f>
        <v>0</v>
      </c>
      <c r="HU84" s="534">
        <f t="shared" si="379"/>
        <v>0</v>
      </c>
      <c r="HV84" s="535">
        <f t="shared" si="380"/>
        <v>0</v>
      </c>
      <c r="HW84" s="47">
        <f>+Mex!S84</f>
        <v>0</v>
      </c>
      <c r="HX84" s="48">
        <f>+Mex!T84</f>
        <v>0</v>
      </c>
      <c r="HY84" s="48">
        <f t="shared" si="381"/>
        <v>0</v>
      </c>
      <c r="HZ84" s="49">
        <f t="shared" si="382"/>
        <v>0</v>
      </c>
      <c r="IA84" s="483">
        <f>+'Arg&amp;Braz'!C84</f>
        <v>0</v>
      </c>
      <c r="IB84" s="484">
        <f>+'Arg&amp;Braz'!D84</f>
        <v>0</v>
      </c>
      <c r="IC84" s="484">
        <f t="shared" si="383"/>
        <v>0</v>
      </c>
      <c r="ID84" s="485">
        <f t="shared" si="384"/>
        <v>0</v>
      </c>
      <c r="IE84" s="483">
        <f>+'Arg&amp;Braz'!Y84</f>
        <v>0</v>
      </c>
      <c r="IF84" s="484">
        <f>+'Arg&amp;Braz'!Z84</f>
        <v>0</v>
      </c>
      <c r="IG84" s="484">
        <f t="shared" si="385"/>
        <v>0</v>
      </c>
      <c r="IH84" s="485">
        <f t="shared" si="386"/>
        <v>0</v>
      </c>
      <c r="II84" s="533">
        <f>+Bel!AP84</f>
        <v>0</v>
      </c>
      <c r="IJ84" s="534">
        <f>+Bel!AQ84</f>
        <v>0</v>
      </c>
      <c r="IK84" s="534">
        <f t="shared" si="387"/>
        <v>0</v>
      </c>
      <c r="IL84" s="535">
        <f t="shared" si="388"/>
        <v>0</v>
      </c>
      <c r="IM84" s="533">
        <f>+Ita!AP84</f>
        <v>0</v>
      </c>
      <c r="IN84" s="534">
        <f>+Ita!AQ84</f>
        <v>0</v>
      </c>
      <c r="IO84" s="534">
        <f t="shared" si="389"/>
        <v>0</v>
      </c>
      <c r="IP84" s="535">
        <f t="shared" si="390"/>
        <v>0</v>
      </c>
      <c r="IQ84" s="47">
        <f>+Mex!W84</f>
        <v>0</v>
      </c>
      <c r="IR84" s="48">
        <f>+Mex!X84</f>
        <v>0</v>
      </c>
      <c r="IS84" s="48">
        <f t="shared" si="391"/>
        <v>0</v>
      </c>
      <c r="IT84" s="49">
        <f t="shared" si="392"/>
        <v>0</v>
      </c>
      <c r="IU84" s="483">
        <f>+'Arg&amp;Braz'!G84</f>
        <v>0</v>
      </c>
      <c r="IV84" s="484">
        <f>+'Arg&amp;Braz'!H84</f>
        <v>0</v>
      </c>
      <c r="IW84" s="484">
        <f t="shared" si="393"/>
        <v>0</v>
      </c>
      <c r="IX84" s="485">
        <f t="shared" si="394"/>
        <v>0</v>
      </c>
      <c r="IY84" s="483">
        <f>+'Arg&amp;Braz'!AC84</f>
        <v>0</v>
      </c>
      <c r="IZ84" s="484">
        <f>+'Arg&amp;Braz'!AD84</f>
        <v>0</v>
      </c>
      <c r="JA84" s="484">
        <f t="shared" si="395"/>
        <v>0</v>
      </c>
      <c r="JB84" s="485">
        <f t="shared" si="396"/>
        <v>0</v>
      </c>
      <c r="JC84" s="533">
        <f>+Bel!AT84</f>
        <v>0</v>
      </c>
      <c r="JD84" s="534">
        <f>+Bel!AU84</f>
        <v>0</v>
      </c>
      <c r="JE84" s="534">
        <f t="shared" si="397"/>
        <v>0</v>
      </c>
      <c r="JF84" s="535">
        <f t="shared" si="398"/>
        <v>0</v>
      </c>
      <c r="JG84" s="533">
        <f>+Ita!AT84</f>
        <v>0</v>
      </c>
      <c r="JH84" s="534">
        <f>+Ita!AU84</f>
        <v>0</v>
      </c>
      <c r="JI84" s="534">
        <f t="shared" si="399"/>
        <v>0</v>
      </c>
      <c r="JJ84" s="535">
        <f t="shared" si="400"/>
        <v>0</v>
      </c>
      <c r="JK84" s="47">
        <f>+Mex!AA84</f>
        <v>0</v>
      </c>
      <c r="JL84" s="48">
        <f>+Mex!AB84</f>
        <v>0</v>
      </c>
      <c r="JM84" s="48">
        <f t="shared" si="401"/>
        <v>0</v>
      </c>
      <c r="JN84" s="49">
        <f t="shared" si="402"/>
        <v>0</v>
      </c>
      <c r="JO84" s="483">
        <f>+'Arg&amp;Braz'!K84</f>
        <v>0</v>
      </c>
      <c r="JP84" s="484">
        <f>+'Arg&amp;Braz'!L84</f>
        <v>0</v>
      </c>
      <c r="JQ84" s="484">
        <f t="shared" si="403"/>
        <v>0</v>
      </c>
      <c r="JR84" s="485">
        <f t="shared" si="404"/>
        <v>0</v>
      </c>
      <c r="JS84" s="483">
        <f>+'Arg&amp;Braz'!AG84</f>
        <v>0</v>
      </c>
      <c r="JT84" s="484">
        <f>+'Arg&amp;Braz'!AH84</f>
        <v>0</v>
      </c>
      <c r="JU84" s="484">
        <f t="shared" si="405"/>
        <v>0</v>
      </c>
      <c r="JV84" s="485">
        <f t="shared" si="406"/>
        <v>0</v>
      </c>
      <c r="JW84" s="273">
        <f>+KSC!K84</f>
        <v>234</v>
      </c>
      <c r="JX84" s="274">
        <f>+KSC!L84</f>
        <v>480</v>
      </c>
      <c r="JY84" s="286">
        <f t="shared" si="407"/>
        <v>714</v>
      </c>
      <c r="JZ84" s="272">
        <f t="shared" si="408"/>
        <v>25</v>
      </c>
      <c r="KA84" s="388">
        <f>+Rus!P84</f>
        <v>171.6</v>
      </c>
      <c r="KB84" s="508">
        <f>+Rus!Q84</f>
        <v>171.6</v>
      </c>
      <c r="KC84" s="389">
        <f>+Rus!R84</f>
        <v>171.6</v>
      </c>
      <c r="KD84" s="523">
        <f t="shared" si="409"/>
        <v>514.79999999999995</v>
      </c>
      <c r="KE84" s="531">
        <f t="shared" si="410"/>
        <v>33</v>
      </c>
      <c r="KF84" s="522">
        <f>+Bel!AX84</f>
        <v>0</v>
      </c>
      <c r="KG84" s="523">
        <f t="shared" si="420"/>
        <v>0</v>
      </c>
      <c r="KH84" s="531">
        <f t="shared" si="421"/>
        <v>0</v>
      </c>
      <c r="KI84" s="522">
        <f>+Ita!BI84</f>
        <v>0</v>
      </c>
      <c r="KJ84" s="523">
        <f t="shared" si="422"/>
        <v>0</v>
      </c>
      <c r="KK84" s="531">
        <f t="shared" si="423"/>
        <v>0</v>
      </c>
      <c r="KL84" s="522">
        <f>+Pol!AH84</f>
        <v>0</v>
      </c>
      <c r="KM84" s="523">
        <f t="shared" si="424"/>
        <v>0</v>
      </c>
      <c r="KN84" s="531">
        <f t="shared" si="425"/>
        <v>0</v>
      </c>
      <c r="KO84" s="522">
        <f>+Mex!AK84</f>
        <v>0</v>
      </c>
      <c r="KP84" s="523">
        <f t="shared" si="426"/>
        <v>0</v>
      </c>
      <c r="KQ84" s="531">
        <f t="shared" si="427"/>
        <v>0</v>
      </c>
      <c r="KR84" s="522">
        <f>+'Arg&amp;Braz'!AK84</f>
        <v>0</v>
      </c>
      <c r="KS84" s="523">
        <f t="shared" si="257"/>
        <v>0</v>
      </c>
      <c r="KT84" s="531">
        <f t="shared" si="428"/>
        <v>0</v>
      </c>
      <c r="KU84" s="47">
        <f>+Ita!BL84</f>
        <v>0</v>
      </c>
      <c r="KV84" s="318">
        <f>+Ita!BM84</f>
        <v>0</v>
      </c>
      <c r="KW84" s="48">
        <f>+Ita!BN84</f>
        <v>0</v>
      </c>
      <c r="KX84" s="35">
        <f t="shared" si="411"/>
        <v>0</v>
      </c>
      <c r="KY84" s="531">
        <f t="shared" si="429"/>
        <v>0</v>
      </c>
      <c r="KZ84" s="522">
        <f>+Mex!AN84</f>
        <v>0</v>
      </c>
      <c r="LA84" s="532">
        <f>+Mex!AO84</f>
        <v>0</v>
      </c>
      <c r="LB84" s="523">
        <f>+Mex!AP84</f>
        <v>0</v>
      </c>
      <c r="LC84" s="35">
        <f t="shared" si="412"/>
        <v>0</v>
      </c>
      <c r="LD84" s="531">
        <f t="shared" si="430"/>
        <v>0</v>
      </c>
      <c r="LE84" s="522">
        <f>+'Arg&amp;Braz'!O84</f>
        <v>0</v>
      </c>
      <c r="LF84" s="532">
        <f>+'Arg&amp;Braz'!P84</f>
        <v>0</v>
      </c>
      <c r="LG84" s="523">
        <f>+'Arg&amp;Braz'!Q84</f>
        <v>0</v>
      </c>
      <c r="LH84" s="35">
        <f t="shared" si="413"/>
        <v>0</v>
      </c>
      <c r="LI84" s="531">
        <f t="shared" si="431"/>
        <v>0</v>
      </c>
      <c r="LJ84" s="522">
        <f>+'Arg&amp;Braz'!AN84</f>
        <v>0</v>
      </c>
      <c r="LK84" s="532">
        <f>+'Arg&amp;Braz'!AO84</f>
        <v>0</v>
      </c>
      <c r="LL84" s="523">
        <f>+'Arg&amp;Braz'!AP84</f>
        <v>0</v>
      </c>
      <c r="LM84" s="35">
        <f t="shared" si="280"/>
        <v>0</v>
      </c>
      <c r="LN84" s="531">
        <f t="shared" si="281"/>
        <v>0</v>
      </c>
      <c r="LO84" s="522">
        <f>+Bel!BA84</f>
        <v>0</v>
      </c>
      <c r="LP84" s="532">
        <f>+Bel!BB84</f>
        <v>0</v>
      </c>
      <c r="LQ84" s="523">
        <f>+Bel!BC84</f>
        <v>0</v>
      </c>
      <c r="LR84" s="523">
        <f t="shared" si="275"/>
        <v>0</v>
      </c>
      <c r="LS84" s="531">
        <f t="shared" si="276"/>
        <v>0</v>
      </c>
      <c r="LT84" s="47">
        <f>+Ita!BQ84</f>
        <v>0</v>
      </c>
      <c r="LU84" s="532">
        <f>+Ita!BR84</f>
        <v>0</v>
      </c>
      <c r="LV84" s="523">
        <f>+Ita!BS84</f>
        <v>0</v>
      </c>
      <c r="LW84" s="35">
        <f t="shared" si="414"/>
        <v>0</v>
      </c>
      <c r="LX84" s="531">
        <f t="shared" si="432"/>
        <v>0</v>
      </c>
      <c r="LY84" s="522">
        <f>+Ita!BV84</f>
        <v>0</v>
      </c>
      <c r="LZ84" s="532">
        <f>+Ita!BW84</f>
        <v>0</v>
      </c>
      <c r="MA84" s="523">
        <f>+Ita!BX84</f>
        <v>0</v>
      </c>
      <c r="MB84" s="35">
        <f t="shared" si="415"/>
        <v>0</v>
      </c>
      <c r="MC84" s="531">
        <f t="shared" si="433"/>
        <v>0</v>
      </c>
      <c r="MD84" s="522">
        <f>+Pol!AK84</f>
        <v>0</v>
      </c>
      <c r="ME84" s="532">
        <f>+Pol!AL84</f>
        <v>0</v>
      </c>
      <c r="MF84" s="523">
        <f>+Pol!AM84</f>
        <v>0</v>
      </c>
      <c r="MG84" s="35">
        <f t="shared" si="416"/>
        <v>0</v>
      </c>
      <c r="MH84" s="531">
        <f t="shared" si="434"/>
        <v>0</v>
      </c>
      <c r="MI84" s="556">
        <f>+Rus!U84</f>
        <v>0</v>
      </c>
      <c r="MJ84" s="557">
        <f>+Rus!V84</f>
        <v>0</v>
      </c>
      <c r="MK84" s="558">
        <f>+Rus!W84</f>
        <v>0</v>
      </c>
      <c r="ML84" s="523">
        <f t="shared" si="259"/>
        <v>0</v>
      </c>
      <c r="MM84" s="531">
        <f t="shared" si="435"/>
        <v>0</v>
      </c>
      <c r="MN84" s="522">
        <f>+Mex!AS84</f>
        <v>0</v>
      </c>
      <c r="MO84" s="532">
        <f>+Mex!AT84</f>
        <v>0</v>
      </c>
      <c r="MP84" s="523">
        <f>+Mex!AU84</f>
        <v>0</v>
      </c>
      <c r="MQ84" s="35">
        <f t="shared" si="417"/>
        <v>0</v>
      </c>
      <c r="MR84" s="531">
        <f t="shared" si="436"/>
        <v>0</v>
      </c>
      <c r="MS84" s="522">
        <f>+'Arg&amp;Braz'!T84</f>
        <v>0</v>
      </c>
      <c r="MT84" s="532">
        <f>+'Arg&amp;Braz'!U84</f>
        <v>0</v>
      </c>
      <c r="MU84" s="523">
        <f>+'Arg&amp;Braz'!V84</f>
        <v>0</v>
      </c>
      <c r="MV84" s="35">
        <f t="shared" si="282"/>
        <v>0</v>
      </c>
      <c r="MW84" s="531">
        <f t="shared" si="283"/>
        <v>0</v>
      </c>
      <c r="MX84" s="522">
        <f>Bel!BF84</f>
        <v>0</v>
      </c>
      <c r="MY84" s="523">
        <f t="shared" si="284"/>
        <v>0</v>
      </c>
      <c r="MZ84" s="531">
        <f t="shared" si="277"/>
        <v>0</v>
      </c>
      <c r="NA84" s="522">
        <f>Ita!CA84</f>
        <v>0</v>
      </c>
      <c r="NB84" s="523">
        <f t="shared" si="437"/>
        <v>0</v>
      </c>
      <c r="NC84" s="531">
        <f t="shared" si="438"/>
        <v>0</v>
      </c>
    </row>
    <row r="85" spans="1:367" s="28" customFormat="1" ht="21" customHeight="1">
      <c r="A85" s="29" t="s">
        <v>309</v>
      </c>
      <c r="B85" s="67"/>
      <c r="C85" s="68">
        <f t="shared" ref="C85:C132" si="439">SUM(Y85,AC85,AG85)</f>
        <v>0</v>
      </c>
      <c r="D85" s="68"/>
      <c r="E85" s="68"/>
      <c r="F85" s="68"/>
      <c r="G85" s="69">
        <f t="shared" ref="G85:G132" si="440">SUM(B85:D85)</f>
        <v>0</v>
      </c>
      <c r="H85" s="70">
        <f>+Bel!A85</f>
        <v>0</v>
      </c>
      <c r="I85" s="71">
        <f>+Ita!A85</f>
        <v>0</v>
      </c>
      <c r="J85" s="71">
        <f>+Pol!A85</f>
        <v>0</v>
      </c>
      <c r="K85" s="71">
        <f>+Rus!A85</f>
        <v>17.999999999999996</v>
      </c>
      <c r="L85" s="71">
        <f>+'Arg&amp;Braz'!A85</f>
        <v>0</v>
      </c>
      <c r="M85" s="71">
        <f>+Mex!A85</f>
        <v>0</v>
      </c>
      <c r="N85" s="71">
        <f>+VIE!A85</f>
        <v>0</v>
      </c>
      <c r="O85" s="71">
        <f>+SIMS!A85</f>
        <v>0</v>
      </c>
      <c r="P85" s="71"/>
      <c r="Q85" s="72">
        <f>+KSC!A85</f>
        <v>0</v>
      </c>
      <c r="R85" s="146">
        <f t="shared" ref="R85:R107" si="441">+SUM(DB85,DE85,DH85,DK85,DN85,DT85,DZ85,EF85,FB85,FF85,FJ85,FN85,FX85,GD85,GJ85,EL85,HU85,HY85,IC85,IO85,IS85,IW85,JI85,JM85,JQ85,ER85,HQ85,IK85,JE85)</f>
        <v>0</v>
      </c>
      <c r="S85" s="147"/>
      <c r="T85" s="148"/>
      <c r="U85" s="148"/>
      <c r="V85" s="27" t="s">
        <v>309</v>
      </c>
      <c r="W85" s="522">
        <f>+Bel!C85</f>
        <v>0</v>
      </c>
      <c r="X85" s="523">
        <f>+Bel!D85</f>
        <v>0</v>
      </c>
      <c r="Y85" s="523">
        <f t="shared" ref="Y85:Y132" si="442">SUM(W85:X85)</f>
        <v>0</v>
      </c>
      <c r="Z85" s="531">
        <f t="shared" ref="Z85:Z132" si="443">Y85/7.8/2</f>
        <v>0</v>
      </c>
      <c r="AA85" s="34">
        <f>+Ita!C85</f>
        <v>0</v>
      </c>
      <c r="AB85" s="35">
        <f>+Ita!D85</f>
        <v>0</v>
      </c>
      <c r="AC85" s="35">
        <f t="shared" si="287"/>
        <v>0</v>
      </c>
      <c r="AD85" s="65">
        <f t="shared" ref="AD85:AD132" si="444">AC85/7.8/2</f>
        <v>0</v>
      </c>
      <c r="AE85" s="522">
        <f>+Pol!C85</f>
        <v>0</v>
      </c>
      <c r="AF85" s="523">
        <f>+Pol!D85</f>
        <v>0</v>
      </c>
      <c r="AG85" s="523">
        <f t="shared" ref="AG85:AG132" si="445">SUM(AE85:AF85)</f>
        <v>0</v>
      </c>
      <c r="AH85" s="531">
        <f t="shared" ref="AH85:AH132" si="446">AG85/7.8/2</f>
        <v>0</v>
      </c>
      <c r="AI85" s="47">
        <f>+Mex!C85</f>
        <v>0</v>
      </c>
      <c r="AJ85" s="48">
        <f>+Mex!D85</f>
        <v>0</v>
      </c>
      <c r="AK85" s="48">
        <f t="shared" ref="AK85:AK132" si="447">SUM(AI85:AJ85)</f>
        <v>0</v>
      </c>
      <c r="AL85" s="49">
        <f t="shared" ref="AL85:AL132" si="448">AK85/7.8/2</f>
        <v>0</v>
      </c>
      <c r="AM85" s="285">
        <f>+SIMS!C85</f>
        <v>0</v>
      </c>
      <c r="AN85" s="286">
        <f>+SIMS!D85</f>
        <v>0</v>
      </c>
      <c r="AO85" s="286">
        <f t="shared" ref="AO85:AO132" si="449">SUM(AM85:AN85)</f>
        <v>0</v>
      </c>
      <c r="AP85" s="272">
        <f t="shared" ref="AP85:AP132" si="450">+AM85/$AM$9/2+AN85/$AN$9/2</f>
        <v>0</v>
      </c>
      <c r="AQ85" s="285">
        <f>+KSC!G85</f>
        <v>0</v>
      </c>
      <c r="AR85" s="286">
        <f>+KSC!H85</f>
        <v>0</v>
      </c>
      <c r="AS85" s="286">
        <f t="shared" ref="AS85:AS132" si="451">SUM(AQ85:AR85)</f>
        <v>0</v>
      </c>
      <c r="AT85" s="272">
        <f t="shared" ref="AT85:AT132" si="452">+AQ85/$AQ$9/2+AR85/$AR$9/2</f>
        <v>0</v>
      </c>
      <c r="AU85" s="285">
        <f>+SIMS!G85</f>
        <v>0</v>
      </c>
      <c r="AV85" s="286">
        <f>+SIMS!H85</f>
        <v>0</v>
      </c>
      <c r="AW85" s="286">
        <f t="shared" ref="AW85:AW132" si="453">SUM(AU85:AV85)</f>
        <v>0</v>
      </c>
      <c r="AX85" s="272">
        <f t="shared" ref="AX85:AX132" si="454">+AU85/$AU$9/2+AV85/$AV$9/2</f>
        <v>0</v>
      </c>
      <c r="AY85" s="522">
        <f>+Bel!G85</f>
        <v>0</v>
      </c>
      <c r="AZ85" s="532">
        <f>+Bel!H85</f>
        <v>0</v>
      </c>
      <c r="BA85" s="523">
        <f>+Bel!I85</f>
        <v>0</v>
      </c>
      <c r="BB85" s="523">
        <f t="shared" ref="BB85:BB132" si="455">SUM(AY85:BA85)</f>
        <v>0</v>
      </c>
      <c r="BC85" s="531">
        <f t="shared" ref="BC85:BC132" si="456">BB85/7.8/2</f>
        <v>0</v>
      </c>
      <c r="BD85" s="522">
        <f>+Ita!G85</f>
        <v>0</v>
      </c>
      <c r="BE85" s="532">
        <f>+Ita!H85</f>
        <v>0</v>
      </c>
      <c r="BF85" s="523">
        <f>+Ita!I85</f>
        <v>0</v>
      </c>
      <c r="BG85" s="35">
        <f t="shared" ref="BG85:BG132" si="457">SUM(BD85:BF85)</f>
        <v>0</v>
      </c>
      <c r="BH85" s="531">
        <f t="shared" ref="BH85:BH132" si="458">BG85/7.8/2</f>
        <v>0</v>
      </c>
      <c r="BI85" s="522">
        <f>+Ita!AX85</f>
        <v>0</v>
      </c>
      <c r="BJ85" s="532">
        <f>+Ita!AY85</f>
        <v>0</v>
      </c>
      <c r="BK85" s="523">
        <f>+Ita!AZ85</f>
        <v>0</v>
      </c>
      <c r="BL85" s="35">
        <f t="shared" ref="BL85:BL132" si="459">SUM(BI85:BK85)</f>
        <v>0</v>
      </c>
      <c r="BM85" s="531">
        <f t="shared" ref="BM85:BM132" si="460">BL85/7.8/2</f>
        <v>0</v>
      </c>
      <c r="BN85" s="522">
        <f>+Pol!G85</f>
        <v>0</v>
      </c>
      <c r="BO85" s="532">
        <f>+Pol!H85</f>
        <v>0</v>
      </c>
      <c r="BP85" s="523">
        <f>+Pol!I85</f>
        <v>0</v>
      </c>
      <c r="BQ85" s="523">
        <f t="shared" ref="BQ85:BQ132" si="461">SUM(BN85:BP85)</f>
        <v>0</v>
      </c>
      <c r="BR85" s="531">
        <f t="shared" ref="BR85:BR132" si="462">BQ85/7.8/2</f>
        <v>0</v>
      </c>
      <c r="BS85" s="47">
        <f>+Mex!G85</f>
        <v>0</v>
      </c>
      <c r="BT85" s="318">
        <f>+Mex!H85</f>
        <v>0</v>
      </c>
      <c r="BU85" s="48">
        <f>+Mex!I85</f>
        <v>0</v>
      </c>
      <c r="BV85" s="48">
        <f t="shared" ref="BV85:BV132" si="463">SUM(BS85:BU85)</f>
        <v>0</v>
      </c>
      <c r="BW85" s="49">
        <f t="shared" ref="BW85:BW132" si="464">BV85/7.8/2</f>
        <v>0</v>
      </c>
      <c r="BX85" s="47">
        <f>+VIE!C85</f>
        <v>0</v>
      </c>
      <c r="BY85" s="318">
        <f>+VIE!D85</f>
        <v>0</v>
      </c>
      <c r="BZ85" s="48">
        <f t="shared" ref="BZ85:BZ132" si="465">SUM(BX85:BY85)</f>
        <v>0</v>
      </c>
      <c r="CA85" s="49">
        <f t="shared" ref="CA85:CA132" si="466">+BX85/$BX$9/2+BY85/$BY$9/2</f>
        <v>0</v>
      </c>
      <c r="CB85" s="47">
        <f>+SIMS!AC85</f>
        <v>0</v>
      </c>
      <c r="CC85" s="318">
        <f>+SIMS!AD85</f>
        <v>0</v>
      </c>
      <c r="CD85" s="48">
        <f>+SIMS!AE85</f>
        <v>0</v>
      </c>
      <c r="CE85" s="48">
        <f t="shared" ref="CE85:CE132" si="467">SUM(CB85:CD85)</f>
        <v>0</v>
      </c>
      <c r="CF85" s="49">
        <f t="shared" ref="CF85:CF132" si="468">+CB85/$CB$9/2+CC85/$CC$9/2+CD85/$CD$9/2</f>
        <v>0</v>
      </c>
      <c r="CG85" s="522">
        <f>+Bel!L85</f>
        <v>0</v>
      </c>
      <c r="CH85" s="523">
        <f>+Bel!M85</f>
        <v>0</v>
      </c>
      <c r="CI85" s="523">
        <f t="shared" ref="CI85:CI132" si="469">SUM(CG85:CH85)</f>
        <v>0</v>
      </c>
      <c r="CJ85" s="531">
        <f t="shared" ref="CJ85:CJ132" si="470">CI85/7.8/2</f>
        <v>0</v>
      </c>
      <c r="CK85" s="522">
        <f>+Ita!L85</f>
        <v>0</v>
      </c>
      <c r="CL85" s="523">
        <f>+Ita!M85</f>
        <v>0</v>
      </c>
      <c r="CM85" s="523">
        <f t="shared" ref="CM85:CM132" si="471">SUM(CK85:CL85)</f>
        <v>0</v>
      </c>
      <c r="CN85" s="531">
        <f t="shared" ref="CN85:CN132" si="472">CM85/7.8/2</f>
        <v>0</v>
      </c>
      <c r="CO85" s="47">
        <f>+Mex!L85</f>
        <v>0</v>
      </c>
      <c r="CP85" s="48">
        <f>+Mex!M85</f>
        <v>0</v>
      </c>
      <c r="CQ85" s="48">
        <f t="shared" ref="CQ85:CQ132" si="473">SUM(CO85:CP85)</f>
        <v>0</v>
      </c>
      <c r="CR85" s="49">
        <f t="shared" ref="CR85:CR132" si="474">CQ85/7.8/2</f>
        <v>0</v>
      </c>
      <c r="CS85" s="47">
        <f>+SIMS!Y85</f>
        <v>0</v>
      </c>
      <c r="CT85" s="48">
        <f>+SIMS!Z85</f>
        <v>0</v>
      </c>
      <c r="CU85" s="48">
        <f t="shared" ref="CU85:CU132" si="475">SUM(CS85:CT85)</f>
        <v>0</v>
      </c>
      <c r="CV85" s="49">
        <f t="shared" ref="CV85:CV132" si="476">+CS85/$CS$9/2+CT85/$CT$9/2</f>
        <v>0</v>
      </c>
      <c r="CW85" s="47">
        <f>+VIE!M85</f>
        <v>0</v>
      </c>
      <c r="CX85" s="48">
        <f>+VIE!N85</f>
        <v>0</v>
      </c>
      <c r="CY85" s="48">
        <f t="shared" ref="CY85:CY132" si="477">SUM(CW85:CX85)</f>
        <v>0</v>
      </c>
      <c r="CZ85" s="49">
        <f t="shared" ref="CZ85:CZ132" si="478">+CW85/$CW$9/2+CX85/$CX$9/2</f>
        <v>0</v>
      </c>
      <c r="DA85" s="522">
        <f>+Ita!BC85</f>
        <v>0</v>
      </c>
      <c r="DB85" s="523">
        <f t="shared" ref="DB85:DB132" si="479">SUM(DA85:DA85)</f>
        <v>0</v>
      </c>
      <c r="DC85" s="531">
        <f t="shared" ref="DC85:DC132" si="480">DB85/7.8/2</f>
        <v>0</v>
      </c>
      <c r="DD85" s="522">
        <f>+Bel!P85</f>
        <v>0</v>
      </c>
      <c r="DE85" s="523">
        <f t="shared" ref="DE85:DE132" si="481">SUM(DD85:DD85)</f>
        <v>0</v>
      </c>
      <c r="DF85" s="531">
        <f t="shared" ref="DF85:DF132" si="482">DE85/7.8/2</f>
        <v>0</v>
      </c>
      <c r="DG85" s="34">
        <f>+Ita!P85</f>
        <v>0</v>
      </c>
      <c r="DH85" s="523">
        <f t="shared" ref="DH85:DH132" si="483">SUM(DG85:DG85)</f>
        <v>0</v>
      </c>
      <c r="DI85" s="531">
        <f t="shared" ref="DI85:DI132" si="484">DH85/7.8/2</f>
        <v>0</v>
      </c>
      <c r="DJ85" s="522">
        <f>+Pol!L85</f>
        <v>0</v>
      </c>
      <c r="DK85" s="523">
        <f t="shared" ref="DK85:DK132" si="485">SUM(DJ85:DJ85)</f>
        <v>0</v>
      </c>
      <c r="DL85" s="531">
        <f t="shared" ref="DL85:DL132" si="486">DK85/7.8/2</f>
        <v>0</v>
      </c>
      <c r="DM85" s="379">
        <f>+Rus!C85</f>
        <v>0</v>
      </c>
      <c r="DN85" s="365">
        <f t="shared" ref="DN85:DN132" si="487">SUM(DM85:DM85)</f>
        <v>0</v>
      </c>
      <c r="DO85" s="366">
        <f t="shared" ref="DO85:DO132" si="488">DN85/7.8/2</f>
        <v>0</v>
      </c>
      <c r="DP85" s="522">
        <f>+Bel!S85</f>
        <v>0</v>
      </c>
      <c r="DQ85" s="523">
        <f>+Bel!T85</f>
        <v>0</v>
      </c>
      <c r="DR85" s="523">
        <f>+Bel!U85</f>
        <v>0</v>
      </c>
      <c r="DS85" s="523">
        <f>+Bel!V85</f>
        <v>0</v>
      </c>
      <c r="DT85" s="523">
        <f t="shared" ref="DT85:DT132" si="489">SUM(DP85:DS85)</f>
        <v>0</v>
      </c>
      <c r="DU85" s="531">
        <f t="shared" ref="DU85:DU132" si="490">DT85/7.8/2</f>
        <v>0</v>
      </c>
      <c r="DV85" s="522">
        <f>+Ita!S85</f>
        <v>0</v>
      </c>
      <c r="DW85" s="523">
        <f>+Ita!T85</f>
        <v>0</v>
      </c>
      <c r="DX85" s="523">
        <f>+Ita!U85</f>
        <v>0</v>
      </c>
      <c r="DY85" s="523">
        <f>+Ita!V85</f>
        <v>0</v>
      </c>
      <c r="DZ85" s="523">
        <f t="shared" ref="DZ85:DZ132" si="491">SUM(DV85:DY85)</f>
        <v>0</v>
      </c>
      <c r="EA85" s="531">
        <f t="shared" ref="EA85:EA132" si="492">DZ85/7.8/2</f>
        <v>0</v>
      </c>
      <c r="EB85" s="522">
        <f>+Pol!O85</f>
        <v>0</v>
      </c>
      <c r="EC85" s="523">
        <f>+Pol!P85</f>
        <v>0</v>
      </c>
      <c r="ED85" s="523">
        <f>+Pol!Q85</f>
        <v>0</v>
      </c>
      <c r="EE85" s="523">
        <f>+Pol!R85</f>
        <v>0</v>
      </c>
      <c r="EF85" s="523">
        <f t="shared" ref="EF85:EF132" si="493">SUM(EB85:EE85)</f>
        <v>0</v>
      </c>
      <c r="EG85" s="531">
        <f t="shared" ref="EG85:EG132" si="494">EF85/7.8/2</f>
        <v>0</v>
      </c>
      <c r="EH85" s="34">
        <f>+Rus!J85</f>
        <v>0</v>
      </c>
      <c r="EI85" s="35">
        <f>+Rus!K85</f>
        <v>0</v>
      </c>
      <c r="EJ85" s="35">
        <f>+Rus!L85</f>
        <v>0</v>
      </c>
      <c r="EK85" s="35">
        <f>+Rus!M85</f>
        <v>0</v>
      </c>
      <c r="EL85" s="35">
        <f t="shared" ref="EL85:EL132" si="495">SUM(EH85:EK85)</f>
        <v>0</v>
      </c>
      <c r="EM85" s="65">
        <f t="shared" ref="EM85:EM132" si="496">EL85/7.8/2</f>
        <v>0</v>
      </c>
      <c r="EN85" s="47">
        <f>+Mex!AE85</f>
        <v>0</v>
      </c>
      <c r="EO85" s="48">
        <f>+Mex!AF85</f>
        <v>0</v>
      </c>
      <c r="EP85" s="48">
        <f>+Mex!AG85</f>
        <v>0</v>
      </c>
      <c r="EQ85" s="48">
        <f>+Mex!AH85</f>
        <v>0</v>
      </c>
      <c r="ER85" s="48">
        <f t="shared" ref="ER85:ER132" si="497">SUM(EN85:EQ85)</f>
        <v>0</v>
      </c>
      <c r="ES85" s="49">
        <f t="shared" ref="ES85:ES132" si="498">ER85/7.8/2</f>
        <v>0</v>
      </c>
      <c r="ET85" s="34">
        <f>+VIE!G85</f>
        <v>0</v>
      </c>
      <c r="EU85" s="35">
        <f>+VIE!H85</f>
        <v>0</v>
      </c>
      <c r="EV85" s="35">
        <f>+VIE!I85</f>
        <v>0</v>
      </c>
      <c r="EW85" s="35">
        <f>+VIE!J85</f>
        <v>0</v>
      </c>
      <c r="EX85" s="523">
        <f t="shared" ref="EX85:EX132" si="499">SUM(ET85:EW85)</f>
        <v>0</v>
      </c>
      <c r="EY85" s="531">
        <f t="shared" ref="EY85:EY132" si="500">ET85/$ET$9/2+EU85/$EU$9/2+EV85/$EV$9/2+EW85/$EW$9/2</f>
        <v>0</v>
      </c>
      <c r="EZ85" s="522">
        <f>+Bel!Y85</f>
        <v>0</v>
      </c>
      <c r="FA85" s="523">
        <f>+Bel!Z85</f>
        <v>0</v>
      </c>
      <c r="FB85" s="523">
        <f t="shared" ref="FB85:FB132" si="501">SUM(EZ85:FA85)</f>
        <v>0</v>
      </c>
      <c r="FC85" s="531">
        <f t="shared" ref="FC85:FC132" si="502">FB85/7.8/2</f>
        <v>0</v>
      </c>
      <c r="FD85" s="522">
        <f>+Ita!Y85</f>
        <v>0</v>
      </c>
      <c r="FE85" s="523">
        <f>+Ita!Z85</f>
        <v>0</v>
      </c>
      <c r="FF85" s="523">
        <f t="shared" ref="FF85:FF132" si="503">SUM(FD85:FE85)</f>
        <v>0</v>
      </c>
      <c r="FG85" s="531">
        <f t="shared" ref="FG85:FG132" si="504">FF85/7.8/2</f>
        <v>0</v>
      </c>
      <c r="FH85" s="522">
        <f>+Pol!U85</f>
        <v>0</v>
      </c>
      <c r="FI85" s="523">
        <f>+Pol!V85</f>
        <v>0</v>
      </c>
      <c r="FJ85" s="523">
        <f t="shared" ref="FJ85:FJ132" si="505">SUM(FH85:FI85)</f>
        <v>0</v>
      </c>
      <c r="FK85" s="531">
        <f t="shared" ref="FK85:FK132" si="506">FJ85/7.8/2</f>
        <v>0</v>
      </c>
      <c r="FL85" s="34">
        <f>+Rus!F85</f>
        <v>0</v>
      </c>
      <c r="FM85" s="35">
        <f>+Rus!G85</f>
        <v>0</v>
      </c>
      <c r="FN85" s="35">
        <f t="shared" ref="FN85:FN132" si="507">SUM(FL85:FM85)</f>
        <v>0</v>
      </c>
      <c r="FO85" s="65">
        <f t="shared" ref="FO85:FO132" si="508">FN85/7.8/2</f>
        <v>0</v>
      </c>
      <c r="FP85" s="47">
        <f>+SIMS!O85</f>
        <v>0</v>
      </c>
      <c r="FQ85" s="48">
        <f>+SIMS!P85</f>
        <v>0</v>
      </c>
      <c r="FR85" s="48">
        <f t="shared" ref="FR85:FR132" si="509">SUM(FP85:FQ85)</f>
        <v>0</v>
      </c>
      <c r="FS85" s="49">
        <f t="shared" ref="FS85:FS132" si="510">+FP85/$FP$9/2+FQ85/$FQ$9/2</f>
        <v>0</v>
      </c>
      <c r="FT85" s="522">
        <f>+Bel!AC85</f>
        <v>0</v>
      </c>
      <c r="FU85" s="523">
        <f>+Bel!AD85</f>
        <v>0</v>
      </c>
      <c r="FV85" s="523">
        <f>+Bel!AE85</f>
        <v>0</v>
      </c>
      <c r="FW85" s="523">
        <f>+Bel!AF85</f>
        <v>0</v>
      </c>
      <c r="FX85" s="523">
        <f t="shared" ref="FX85:FX132" si="511">SUM(FT85:FW85)</f>
        <v>0</v>
      </c>
      <c r="FY85" s="531">
        <f t="shared" ref="FY85:FY132" si="512">FX85/7.8/2</f>
        <v>0</v>
      </c>
      <c r="FZ85" s="522">
        <f>+Ita!AC85</f>
        <v>0</v>
      </c>
      <c r="GA85" s="523">
        <f>+Ita!AD85</f>
        <v>0</v>
      </c>
      <c r="GB85" s="523">
        <f>+Ita!AE85</f>
        <v>0</v>
      </c>
      <c r="GC85" s="523">
        <f>+Ita!AF85</f>
        <v>0</v>
      </c>
      <c r="GD85" s="523">
        <f t="shared" ref="GD85:GD132" si="513">SUM(FZ85:GC85)</f>
        <v>0</v>
      </c>
      <c r="GE85" s="531">
        <f t="shared" ref="GE85:GE132" si="514">GD85/7.8/2</f>
        <v>0</v>
      </c>
      <c r="GF85" s="522">
        <f>+Pol!Y85</f>
        <v>0</v>
      </c>
      <c r="GG85" s="523">
        <f>+Pol!Z85</f>
        <v>0</v>
      </c>
      <c r="GH85" s="523">
        <f>+Pol!AA85</f>
        <v>0</v>
      </c>
      <c r="GI85" s="523">
        <f>+Pol!AB85</f>
        <v>0</v>
      </c>
      <c r="GJ85" s="523">
        <f t="shared" ref="GJ85:GJ132" si="515">SUM(GF85:GI85)</f>
        <v>0</v>
      </c>
      <c r="GK85" s="531">
        <f t="shared" ref="GK85:GK132" si="516">GJ85/7.8/2</f>
        <v>0</v>
      </c>
      <c r="GL85" s="47">
        <f>+SIMS!S85</f>
        <v>0</v>
      </c>
      <c r="GM85" s="48">
        <f>+SIMS!T85</f>
        <v>0</v>
      </c>
      <c r="GN85" s="48">
        <f>+SIMS!U85</f>
        <v>0</v>
      </c>
      <c r="GO85" s="48">
        <f>+SIMS!V85</f>
        <v>0</v>
      </c>
      <c r="GP85" s="48">
        <f t="shared" ref="GP85:GP132" si="517">SUM(GL85:GO85)</f>
        <v>0</v>
      </c>
      <c r="GQ85" s="49">
        <f t="shared" ref="GQ85:GQ132" si="518">+GL85/$GL$9/2+GM85/$GM$9/2+GN85/$GN$9/2+GO85/$GO$9/2</f>
        <v>0</v>
      </c>
      <c r="GR85" s="285">
        <f>+KSC!C85</f>
        <v>0</v>
      </c>
      <c r="GS85" s="286">
        <f>+KSC!D85</f>
        <v>0</v>
      </c>
      <c r="GT85" s="286">
        <f t="shared" ref="GT85:GT132" si="519">SUM(GR85:GS85)</f>
        <v>0</v>
      </c>
      <c r="GU85" s="272">
        <f t="shared" ref="GU85:GU132" si="520">+GR85/$GR$9/2+GS85/$GS$9/2</f>
        <v>0</v>
      </c>
      <c r="GV85" s="522">
        <f>+Bel!AI85</f>
        <v>0</v>
      </c>
      <c r="GW85" s="523">
        <f t="shared" ref="GW85:GW132" si="521">SUM(GV85:GV85)</f>
        <v>0</v>
      </c>
      <c r="GX85" s="531">
        <f t="shared" ref="GX85:GX132" si="522">GW85/7.8/2</f>
        <v>0</v>
      </c>
      <c r="GY85" s="34">
        <f>+Ita!AI85</f>
        <v>0</v>
      </c>
      <c r="GZ85" s="523">
        <f t="shared" ref="GZ85:GZ132" si="523">SUM(GY85:GY85)</f>
        <v>0</v>
      </c>
      <c r="HA85" s="531">
        <f t="shared" ref="HA85:HA132" si="524">GZ85/7.8/2</f>
        <v>0</v>
      </c>
      <c r="HB85" s="34">
        <f>+Ita!BF85</f>
        <v>0</v>
      </c>
      <c r="HC85" s="523">
        <f t="shared" ref="HC85:HC132" si="525">SUM(HB85:HB85)</f>
        <v>0</v>
      </c>
      <c r="HD85" s="531">
        <f t="shared" ref="HD85:HD132" si="526">HC85/7.8/2</f>
        <v>0</v>
      </c>
      <c r="HE85" s="522">
        <f>+Pol!AE85</f>
        <v>0</v>
      </c>
      <c r="HF85" s="523">
        <f t="shared" ref="HF85:HF132" si="527">SUM(HE85:HE85)</f>
        <v>0</v>
      </c>
      <c r="HG85" s="531">
        <f t="shared" ref="HG85:HG132" si="528">HF85/7.8/2</f>
        <v>0</v>
      </c>
      <c r="HH85" s="47">
        <f>+Mex!P85</f>
        <v>0</v>
      </c>
      <c r="HI85" s="48">
        <f t="shared" ref="HI85:HI132" si="529">SUM(HH85:HH85)</f>
        <v>0</v>
      </c>
      <c r="HJ85" s="49">
        <f t="shared" ref="HJ85:HJ132" si="530">HI85/7.8/2</f>
        <v>0</v>
      </c>
      <c r="HK85" s="414">
        <f>+SIMS!K85</f>
        <v>0</v>
      </c>
      <c r="HL85" s="415">
        <f>+SIMS!L85</f>
        <v>0</v>
      </c>
      <c r="HM85" s="415">
        <f t="shared" ref="HM85:HM132" si="531">SUM(HK85:HL85)</f>
        <v>0</v>
      </c>
      <c r="HN85" s="416">
        <f t="shared" ref="HN85:HN132" si="532">+HK85/$HK$9/2+HL85/$HL$9/2</f>
        <v>0</v>
      </c>
      <c r="HO85" s="533">
        <f>+Bel!AL85</f>
        <v>0</v>
      </c>
      <c r="HP85" s="534">
        <f>+Bel!AM85</f>
        <v>0</v>
      </c>
      <c r="HQ85" s="534">
        <f t="shared" ref="HQ85:HQ132" si="533">SUM(HO85:HP85)</f>
        <v>0</v>
      </c>
      <c r="HR85" s="535">
        <f t="shared" ref="HR85:HR132" si="534">HQ85/7.8/2</f>
        <v>0</v>
      </c>
      <c r="HS85" s="533">
        <f>+Ita!AL85</f>
        <v>0</v>
      </c>
      <c r="HT85" s="534">
        <f>+Ita!AM85</f>
        <v>0</v>
      </c>
      <c r="HU85" s="534">
        <f t="shared" ref="HU85:HU132" si="535">SUM(HS85:HT85)</f>
        <v>0</v>
      </c>
      <c r="HV85" s="535">
        <f t="shared" ref="HV85:HV132" si="536">HU85/7.8/2</f>
        <v>0</v>
      </c>
      <c r="HW85" s="47">
        <f>+Mex!S85</f>
        <v>0</v>
      </c>
      <c r="HX85" s="48">
        <f>+Mex!T85</f>
        <v>0</v>
      </c>
      <c r="HY85" s="48">
        <f t="shared" ref="HY85:HY132" si="537">SUM(HW85:HX85)</f>
        <v>0</v>
      </c>
      <c r="HZ85" s="49">
        <f t="shared" ref="HZ85:HZ132" si="538">HY85/7.8/2</f>
        <v>0</v>
      </c>
      <c r="IA85" s="483">
        <f>+'Arg&amp;Braz'!C85</f>
        <v>0</v>
      </c>
      <c r="IB85" s="484">
        <f>+'Arg&amp;Braz'!D85</f>
        <v>0</v>
      </c>
      <c r="IC85" s="484">
        <f t="shared" ref="IC85:IC132" si="539">SUM(IA85:IB85)</f>
        <v>0</v>
      </c>
      <c r="ID85" s="485">
        <f t="shared" ref="ID85:ID132" si="540">IC85/7.8/2</f>
        <v>0</v>
      </c>
      <c r="IE85" s="483">
        <f>+'Arg&amp;Braz'!Y85</f>
        <v>0</v>
      </c>
      <c r="IF85" s="484">
        <f>+'Arg&amp;Braz'!Z85</f>
        <v>0</v>
      </c>
      <c r="IG85" s="484">
        <f t="shared" ref="IG85:IG132" si="541">SUM(IE85:IF85)</f>
        <v>0</v>
      </c>
      <c r="IH85" s="485">
        <f t="shared" ref="IH85:IH132" si="542">IG85/7.8/2</f>
        <v>0</v>
      </c>
      <c r="II85" s="533">
        <f>+Bel!AP85</f>
        <v>0</v>
      </c>
      <c r="IJ85" s="534">
        <f>+Bel!AQ85</f>
        <v>0</v>
      </c>
      <c r="IK85" s="534">
        <f t="shared" ref="IK85:IK132" si="543">SUM(II85:IJ85)</f>
        <v>0</v>
      </c>
      <c r="IL85" s="535">
        <f t="shared" ref="IL85:IL132" si="544">IK85/7.8/2</f>
        <v>0</v>
      </c>
      <c r="IM85" s="533">
        <f>+Ita!AP85</f>
        <v>0</v>
      </c>
      <c r="IN85" s="534">
        <f>+Ita!AQ85</f>
        <v>0</v>
      </c>
      <c r="IO85" s="534">
        <f t="shared" ref="IO85:IO132" si="545">SUM(IM85:IN85)</f>
        <v>0</v>
      </c>
      <c r="IP85" s="535">
        <f t="shared" ref="IP85:IP132" si="546">IO85/7.8/2</f>
        <v>0</v>
      </c>
      <c r="IQ85" s="47">
        <f>+Mex!W85</f>
        <v>0</v>
      </c>
      <c r="IR85" s="48">
        <f>+Mex!X85</f>
        <v>0</v>
      </c>
      <c r="IS85" s="48">
        <f t="shared" ref="IS85:IS132" si="547">SUM(IQ85:IR85)</f>
        <v>0</v>
      </c>
      <c r="IT85" s="49">
        <f t="shared" ref="IT85:IT132" si="548">IS85/7.8/2</f>
        <v>0</v>
      </c>
      <c r="IU85" s="483">
        <f>+'Arg&amp;Braz'!G85</f>
        <v>0</v>
      </c>
      <c r="IV85" s="484">
        <f>+'Arg&amp;Braz'!H85</f>
        <v>0</v>
      </c>
      <c r="IW85" s="484">
        <f t="shared" ref="IW85:IW132" si="549">SUM(IU85:IV85)</f>
        <v>0</v>
      </c>
      <c r="IX85" s="485">
        <f t="shared" ref="IX85:IX132" si="550">IW85/7.8/2</f>
        <v>0</v>
      </c>
      <c r="IY85" s="483">
        <f>+'Arg&amp;Braz'!AC85</f>
        <v>0</v>
      </c>
      <c r="IZ85" s="484">
        <f>+'Arg&amp;Braz'!AD85</f>
        <v>0</v>
      </c>
      <c r="JA85" s="484">
        <f t="shared" ref="JA85:JA132" si="551">SUM(IY85:IZ85)</f>
        <v>0</v>
      </c>
      <c r="JB85" s="485">
        <f t="shared" ref="JB85:JB132" si="552">JA85/7.8/2</f>
        <v>0</v>
      </c>
      <c r="JC85" s="533">
        <f>+Bel!AT85</f>
        <v>0</v>
      </c>
      <c r="JD85" s="534">
        <f>+Bel!AU85</f>
        <v>0</v>
      </c>
      <c r="JE85" s="534">
        <f t="shared" ref="JE85:JE132" si="553">SUM(JC85:JD85)</f>
        <v>0</v>
      </c>
      <c r="JF85" s="535">
        <f t="shared" ref="JF85:JF132" si="554">JE85/7.8/2</f>
        <v>0</v>
      </c>
      <c r="JG85" s="533">
        <f>+Ita!AT85</f>
        <v>0</v>
      </c>
      <c r="JH85" s="534">
        <f>+Ita!AU85</f>
        <v>0</v>
      </c>
      <c r="JI85" s="534">
        <f t="shared" ref="JI85:JI132" si="555">SUM(JG85:JH85)</f>
        <v>0</v>
      </c>
      <c r="JJ85" s="535">
        <f t="shared" ref="JJ85:JJ132" si="556">JI85/7.8/2</f>
        <v>0</v>
      </c>
      <c r="JK85" s="47">
        <f>+Mex!AA85</f>
        <v>0</v>
      </c>
      <c r="JL85" s="48">
        <f>+Mex!AB85</f>
        <v>0</v>
      </c>
      <c r="JM85" s="48">
        <f t="shared" ref="JM85:JM132" si="557">SUM(JK85:JL85)</f>
        <v>0</v>
      </c>
      <c r="JN85" s="49">
        <f t="shared" ref="JN85:JN132" si="558">JM85/7.8/2</f>
        <v>0</v>
      </c>
      <c r="JO85" s="483">
        <f>+'Arg&amp;Braz'!K85</f>
        <v>0</v>
      </c>
      <c r="JP85" s="484">
        <f>+'Arg&amp;Braz'!L85</f>
        <v>0</v>
      </c>
      <c r="JQ85" s="484">
        <f t="shared" ref="JQ85:JQ132" si="559">SUM(JO85:JP85)</f>
        <v>0</v>
      </c>
      <c r="JR85" s="485">
        <f t="shared" ref="JR85:JR132" si="560">JQ85/7.8/2</f>
        <v>0</v>
      </c>
      <c r="JS85" s="483">
        <f>+'Arg&amp;Braz'!AG85</f>
        <v>0</v>
      </c>
      <c r="JT85" s="484">
        <f>+'Arg&amp;Braz'!AH85</f>
        <v>0</v>
      </c>
      <c r="JU85" s="484">
        <f t="shared" ref="JU85:JU132" si="561">SUM(JS85:JT85)</f>
        <v>0</v>
      </c>
      <c r="JV85" s="485">
        <f t="shared" ref="JV85:JV132" si="562">JU85/7.8/2</f>
        <v>0</v>
      </c>
      <c r="JW85" s="273">
        <f>+KSC!K85</f>
        <v>0</v>
      </c>
      <c r="JX85" s="274">
        <f>+KSC!L85</f>
        <v>0</v>
      </c>
      <c r="JY85" s="286">
        <f t="shared" ref="JY85:JY132" si="563">SUM(JW85:JX85)</f>
        <v>0</v>
      </c>
      <c r="JZ85" s="272">
        <f t="shared" ref="JZ85:JZ132" si="564">+JW85/$JW$9/2+JX85/$JX$9/2</f>
        <v>0</v>
      </c>
      <c r="KA85" s="388">
        <f>+Rus!P85</f>
        <v>93.6</v>
      </c>
      <c r="KB85" s="508">
        <f>+Rus!Q85</f>
        <v>93.6</v>
      </c>
      <c r="KC85" s="389">
        <f>+Rus!R85</f>
        <v>93.6</v>
      </c>
      <c r="KD85" s="523">
        <f t="shared" ref="KD85:KD132" si="565">SUM(KA85:KC85)</f>
        <v>280.79999999999995</v>
      </c>
      <c r="KE85" s="531">
        <f t="shared" ref="KE85:KE132" si="566">KD85/7.8/2</f>
        <v>17.999999999999996</v>
      </c>
      <c r="KF85" s="522">
        <f>+Bel!AX85</f>
        <v>0</v>
      </c>
      <c r="KG85" s="523">
        <f t="shared" ref="KG85:KG132" si="567">SUM(KF85:KF85)</f>
        <v>0</v>
      </c>
      <c r="KH85" s="531">
        <f t="shared" ref="KH85:KH132" si="568">KG85/7.8/2</f>
        <v>0</v>
      </c>
      <c r="KI85" s="522">
        <f>+Ita!BI85</f>
        <v>0</v>
      </c>
      <c r="KJ85" s="523">
        <f t="shared" ref="KJ85:KJ132" si="569">SUM(KI85:KI85)</f>
        <v>0</v>
      </c>
      <c r="KK85" s="531">
        <f t="shared" ref="KK85:KK132" si="570">KJ85/7.8/2</f>
        <v>0</v>
      </c>
      <c r="KL85" s="522">
        <f>+Pol!AH85</f>
        <v>0</v>
      </c>
      <c r="KM85" s="523">
        <f t="shared" ref="KM85:KM132" si="571">SUM(KL85:KL85)</f>
        <v>0</v>
      </c>
      <c r="KN85" s="531">
        <f t="shared" ref="KN85:KN132" si="572">KM85/7.8/2</f>
        <v>0</v>
      </c>
      <c r="KO85" s="522">
        <f>+Mex!AK85</f>
        <v>0</v>
      </c>
      <c r="KP85" s="523">
        <f t="shared" ref="KP85:KP132" si="573">SUM(KO85:KO85)</f>
        <v>0</v>
      </c>
      <c r="KQ85" s="531">
        <f t="shared" ref="KQ85:KQ132" si="574">KP85/7.8/2</f>
        <v>0</v>
      </c>
      <c r="KR85" s="522">
        <f>+'Arg&amp;Braz'!AK85</f>
        <v>0</v>
      </c>
      <c r="KS85" s="523">
        <f t="shared" ref="KS85:KS132" si="575">SUM(KR85:KR85)</f>
        <v>0</v>
      </c>
      <c r="KT85" s="531">
        <f t="shared" ref="KT85:KT132" si="576">KS85/7.8/2</f>
        <v>0</v>
      </c>
      <c r="KU85" s="522">
        <f>+Ita!BL85</f>
        <v>0</v>
      </c>
      <c r="KV85" s="532">
        <f>+Ita!BM85</f>
        <v>0</v>
      </c>
      <c r="KW85" s="523">
        <f>+Ita!BN85</f>
        <v>0</v>
      </c>
      <c r="KX85" s="35">
        <f t="shared" si="411"/>
        <v>0</v>
      </c>
      <c r="KY85" s="531">
        <f t="shared" si="429"/>
        <v>0</v>
      </c>
      <c r="KZ85" s="522">
        <f>+Mex!AN85</f>
        <v>0</v>
      </c>
      <c r="LA85" s="532">
        <f>+Mex!AO85</f>
        <v>0</v>
      </c>
      <c r="LB85" s="523">
        <f>+Mex!AP85</f>
        <v>0</v>
      </c>
      <c r="LC85" s="35">
        <f t="shared" si="412"/>
        <v>0</v>
      </c>
      <c r="LD85" s="531">
        <f t="shared" si="430"/>
        <v>0</v>
      </c>
      <c r="LE85" s="522">
        <f>+'Arg&amp;Braz'!O85</f>
        <v>0</v>
      </c>
      <c r="LF85" s="532">
        <f>+'Arg&amp;Braz'!P85</f>
        <v>0</v>
      </c>
      <c r="LG85" s="523">
        <f>+'Arg&amp;Braz'!Q85</f>
        <v>0</v>
      </c>
      <c r="LH85" s="35">
        <f t="shared" si="413"/>
        <v>0</v>
      </c>
      <c r="LI85" s="531">
        <f t="shared" si="431"/>
        <v>0</v>
      </c>
      <c r="LJ85" s="522">
        <f>+'Arg&amp;Braz'!AN85</f>
        <v>0</v>
      </c>
      <c r="LK85" s="532">
        <f>+'Arg&amp;Braz'!AO85</f>
        <v>0</v>
      </c>
      <c r="LL85" s="523">
        <f>+'Arg&amp;Braz'!AP85</f>
        <v>0</v>
      </c>
      <c r="LM85" s="35">
        <f t="shared" si="280"/>
        <v>0</v>
      </c>
      <c r="LN85" s="531">
        <f t="shared" si="281"/>
        <v>0</v>
      </c>
      <c r="LO85" s="522">
        <f>+Bel!BA85</f>
        <v>0</v>
      </c>
      <c r="LP85" s="532">
        <f>+Bel!BB85</f>
        <v>0</v>
      </c>
      <c r="LQ85" s="523">
        <f>+Bel!BC85</f>
        <v>0</v>
      </c>
      <c r="LR85" s="523">
        <f t="shared" si="275"/>
        <v>0</v>
      </c>
      <c r="LS85" s="531">
        <f t="shared" si="276"/>
        <v>0</v>
      </c>
      <c r="LT85" s="47">
        <f>+Ita!BQ85</f>
        <v>0</v>
      </c>
      <c r="LU85" s="532">
        <f>+Ita!BR85</f>
        <v>0</v>
      </c>
      <c r="LV85" s="523">
        <f>+Ita!BS85</f>
        <v>0</v>
      </c>
      <c r="LW85" s="35">
        <f t="shared" si="414"/>
        <v>0</v>
      </c>
      <c r="LX85" s="531">
        <f t="shared" si="432"/>
        <v>0</v>
      </c>
      <c r="LY85" s="522">
        <f>+Ita!BV85</f>
        <v>0</v>
      </c>
      <c r="LZ85" s="532">
        <f>+Ita!BW85</f>
        <v>0</v>
      </c>
      <c r="MA85" s="523">
        <f>+Ita!BX85</f>
        <v>0</v>
      </c>
      <c r="MB85" s="35">
        <f t="shared" si="415"/>
        <v>0</v>
      </c>
      <c r="MC85" s="531">
        <f t="shared" si="433"/>
        <v>0</v>
      </c>
      <c r="MD85" s="522">
        <f>+Pol!AK85</f>
        <v>0</v>
      </c>
      <c r="ME85" s="532">
        <f>+Pol!AL85</f>
        <v>0</v>
      </c>
      <c r="MF85" s="523">
        <f>+Pol!AM85</f>
        <v>0</v>
      </c>
      <c r="MG85" s="35">
        <f t="shared" si="416"/>
        <v>0</v>
      </c>
      <c r="MH85" s="531">
        <f t="shared" si="434"/>
        <v>0</v>
      </c>
      <c r="MI85" s="556">
        <f>+Rus!U85</f>
        <v>0</v>
      </c>
      <c r="MJ85" s="557">
        <f>+Rus!V85</f>
        <v>0</v>
      </c>
      <c r="MK85" s="558">
        <f>+Rus!W85</f>
        <v>0</v>
      </c>
      <c r="ML85" s="523">
        <f t="shared" si="259"/>
        <v>0</v>
      </c>
      <c r="MM85" s="531">
        <f t="shared" si="435"/>
        <v>0</v>
      </c>
      <c r="MN85" s="522">
        <f>+Mex!AS85</f>
        <v>0</v>
      </c>
      <c r="MO85" s="532">
        <f>+Mex!AT85</f>
        <v>0</v>
      </c>
      <c r="MP85" s="523">
        <f>+Mex!AU85</f>
        <v>0</v>
      </c>
      <c r="MQ85" s="35">
        <f t="shared" si="417"/>
        <v>0</v>
      </c>
      <c r="MR85" s="531">
        <f t="shared" si="436"/>
        <v>0</v>
      </c>
      <c r="MS85" s="522">
        <f>+'Arg&amp;Braz'!T85</f>
        <v>0</v>
      </c>
      <c r="MT85" s="532">
        <f>+'Arg&amp;Braz'!U85</f>
        <v>0</v>
      </c>
      <c r="MU85" s="523">
        <f>+'Arg&amp;Braz'!V85</f>
        <v>0</v>
      </c>
      <c r="MV85" s="35">
        <f t="shared" si="282"/>
        <v>0</v>
      </c>
      <c r="MW85" s="531">
        <f t="shared" si="283"/>
        <v>0</v>
      </c>
      <c r="MX85" s="522">
        <f>Bel!BF85</f>
        <v>0</v>
      </c>
      <c r="MY85" s="523">
        <f t="shared" si="284"/>
        <v>0</v>
      </c>
      <c r="MZ85" s="531">
        <f t="shared" si="277"/>
        <v>0</v>
      </c>
      <c r="NA85" s="522">
        <f>Ita!CA85</f>
        <v>0</v>
      </c>
      <c r="NB85" s="523">
        <f t="shared" si="437"/>
        <v>0</v>
      </c>
      <c r="NC85" s="531">
        <f t="shared" si="438"/>
        <v>0</v>
      </c>
    </row>
    <row r="86" spans="1:367" s="28" customFormat="1" ht="21" customHeight="1">
      <c r="A86" s="27" t="s">
        <v>318</v>
      </c>
      <c r="B86" s="67"/>
      <c r="C86" s="68">
        <f t="shared" si="439"/>
        <v>0</v>
      </c>
      <c r="D86" s="68"/>
      <c r="E86" s="68"/>
      <c r="F86" s="68"/>
      <c r="G86" s="69">
        <f t="shared" si="440"/>
        <v>0</v>
      </c>
      <c r="H86" s="70">
        <f>+Bel!A86</f>
        <v>0</v>
      </c>
      <c r="I86" s="71">
        <f>+Ita!A86</f>
        <v>62</v>
      </c>
      <c r="J86" s="71">
        <f>+Pol!A86</f>
        <v>0</v>
      </c>
      <c r="K86" s="71">
        <f>+Rus!A86</f>
        <v>0</v>
      </c>
      <c r="L86" s="71">
        <f>+'Arg&amp;Braz'!A86</f>
        <v>0</v>
      </c>
      <c r="M86" s="71">
        <f>+Mex!A86</f>
        <v>0</v>
      </c>
      <c r="N86" s="71">
        <f>+VIE!A86</f>
        <v>0</v>
      </c>
      <c r="O86" s="71">
        <f>+SIMS!A86</f>
        <v>0</v>
      </c>
      <c r="P86" s="71"/>
      <c r="Q86" s="72">
        <f>+KSC!A86</f>
        <v>0</v>
      </c>
      <c r="R86" s="146">
        <f t="shared" si="441"/>
        <v>0</v>
      </c>
      <c r="S86" s="147"/>
      <c r="T86" s="148"/>
      <c r="U86" s="148"/>
      <c r="V86" s="27" t="s">
        <v>318</v>
      </c>
      <c r="W86" s="522">
        <f>+Bel!C86</f>
        <v>0</v>
      </c>
      <c r="X86" s="523">
        <f>+Bel!D86</f>
        <v>0</v>
      </c>
      <c r="Y86" s="523">
        <f t="shared" si="442"/>
        <v>0</v>
      </c>
      <c r="Z86" s="531">
        <f t="shared" si="443"/>
        <v>0</v>
      </c>
      <c r="AA86" s="34">
        <f>+Ita!C86</f>
        <v>0</v>
      </c>
      <c r="AB86" s="35">
        <f>+Ita!D86</f>
        <v>0</v>
      </c>
      <c r="AC86" s="35">
        <f t="shared" si="287"/>
        <v>0</v>
      </c>
      <c r="AD86" s="65">
        <f t="shared" si="444"/>
        <v>0</v>
      </c>
      <c r="AE86" s="522">
        <f>+Pol!C86</f>
        <v>0</v>
      </c>
      <c r="AF86" s="523">
        <f>+Pol!D86</f>
        <v>0</v>
      </c>
      <c r="AG86" s="523">
        <f t="shared" si="445"/>
        <v>0</v>
      </c>
      <c r="AH86" s="531">
        <f t="shared" si="446"/>
        <v>0</v>
      </c>
      <c r="AI86" s="47">
        <f>+Mex!C86</f>
        <v>0</v>
      </c>
      <c r="AJ86" s="48">
        <f>+Mex!D86</f>
        <v>0</v>
      </c>
      <c r="AK86" s="48">
        <f t="shared" si="447"/>
        <v>0</v>
      </c>
      <c r="AL86" s="49">
        <f t="shared" si="448"/>
        <v>0</v>
      </c>
      <c r="AM86" s="285">
        <f>+SIMS!C86</f>
        <v>0</v>
      </c>
      <c r="AN86" s="286">
        <f>+SIMS!D86</f>
        <v>0</v>
      </c>
      <c r="AO86" s="286">
        <f t="shared" si="449"/>
        <v>0</v>
      </c>
      <c r="AP86" s="272">
        <f t="shared" si="450"/>
        <v>0</v>
      </c>
      <c r="AQ86" s="285">
        <f>+KSC!G86</f>
        <v>0</v>
      </c>
      <c r="AR86" s="286">
        <f>+KSC!H86</f>
        <v>0</v>
      </c>
      <c r="AS86" s="286">
        <f t="shared" si="451"/>
        <v>0</v>
      </c>
      <c r="AT86" s="272">
        <f t="shared" si="452"/>
        <v>0</v>
      </c>
      <c r="AU86" s="285">
        <f>+SIMS!G86</f>
        <v>0</v>
      </c>
      <c r="AV86" s="286">
        <f>+SIMS!H86</f>
        <v>0</v>
      </c>
      <c r="AW86" s="286">
        <f t="shared" si="453"/>
        <v>0</v>
      </c>
      <c r="AX86" s="272">
        <f t="shared" si="454"/>
        <v>0</v>
      </c>
      <c r="AY86" s="522">
        <f>+Bel!G86</f>
        <v>0</v>
      </c>
      <c r="AZ86" s="532">
        <f>+Bel!H86</f>
        <v>0</v>
      </c>
      <c r="BA86" s="523">
        <f>+Bel!I86</f>
        <v>0</v>
      </c>
      <c r="BB86" s="523">
        <f t="shared" si="455"/>
        <v>0</v>
      </c>
      <c r="BC86" s="531">
        <f t="shared" si="456"/>
        <v>0</v>
      </c>
      <c r="BD86" s="522">
        <f>+Ita!G86</f>
        <v>0</v>
      </c>
      <c r="BE86" s="532">
        <f>+Ita!H86</f>
        <v>0</v>
      </c>
      <c r="BF86" s="523">
        <f>+Ita!I86</f>
        <v>0</v>
      </c>
      <c r="BG86" s="35">
        <f t="shared" si="457"/>
        <v>0</v>
      </c>
      <c r="BH86" s="531">
        <f t="shared" si="458"/>
        <v>0</v>
      </c>
      <c r="BI86" s="522">
        <f>+Ita!AX86</f>
        <v>0</v>
      </c>
      <c r="BJ86" s="532">
        <f>+Ita!AY86</f>
        <v>0</v>
      </c>
      <c r="BK86" s="523">
        <f>+Ita!AZ86</f>
        <v>0</v>
      </c>
      <c r="BL86" s="35">
        <f t="shared" si="459"/>
        <v>0</v>
      </c>
      <c r="BM86" s="531">
        <f t="shared" si="460"/>
        <v>0</v>
      </c>
      <c r="BN86" s="522">
        <f>+Pol!G86</f>
        <v>0</v>
      </c>
      <c r="BO86" s="532">
        <f>+Pol!H86</f>
        <v>0</v>
      </c>
      <c r="BP86" s="523">
        <f>+Pol!I86</f>
        <v>0</v>
      </c>
      <c r="BQ86" s="523">
        <f t="shared" si="461"/>
        <v>0</v>
      </c>
      <c r="BR86" s="531">
        <f t="shared" si="462"/>
        <v>0</v>
      </c>
      <c r="BS86" s="47">
        <f>+Mex!G86</f>
        <v>0</v>
      </c>
      <c r="BT86" s="318">
        <f>+Mex!H86</f>
        <v>0</v>
      </c>
      <c r="BU86" s="48">
        <f>+Mex!I86</f>
        <v>0</v>
      </c>
      <c r="BV86" s="48">
        <f t="shared" si="463"/>
        <v>0</v>
      </c>
      <c r="BW86" s="49">
        <f t="shared" si="464"/>
        <v>0</v>
      </c>
      <c r="BX86" s="47">
        <f>+VIE!C86</f>
        <v>0</v>
      </c>
      <c r="BY86" s="318">
        <f>+VIE!D86</f>
        <v>0</v>
      </c>
      <c r="BZ86" s="48">
        <f t="shared" si="465"/>
        <v>0</v>
      </c>
      <c r="CA86" s="49">
        <f t="shared" si="466"/>
        <v>0</v>
      </c>
      <c r="CB86" s="47">
        <f>+SIMS!AC86</f>
        <v>0</v>
      </c>
      <c r="CC86" s="318">
        <f>+SIMS!AD86</f>
        <v>0</v>
      </c>
      <c r="CD86" s="48">
        <f>+SIMS!AE86</f>
        <v>0</v>
      </c>
      <c r="CE86" s="48">
        <f t="shared" si="467"/>
        <v>0</v>
      </c>
      <c r="CF86" s="49">
        <f t="shared" si="468"/>
        <v>0</v>
      </c>
      <c r="CG86" s="522">
        <f>+Bel!L86</f>
        <v>0</v>
      </c>
      <c r="CH86" s="523">
        <f>+Bel!M86</f>
        <v>0</v>
      </c>
      <c r="CI86" s="523">
        <f t="shared" si="469"/>
        <v>0</v>
      </c>
      <c r="CJ86" s="531">
        <f t="shared" si="470"/>
        <v>0</v>
      </c>
      <c r="CK86" s="522">
        <f>+Ita!L86</f>
        <v>0</v>
      </c>
      <c r="CL86" s="523">
        <f>+Ita!M86</f>
        <v>0</v>
      </c>
      <c r="CM86" s="523">
        <f t="shared" si="471"/>
        <v>0</v>
      </c>
      <c r="CN86" s="531">
        <f t="shared" si="472"/>
        <v>0</v>
      </c>
      <c r="CO86" s="47">
        <f>+Mex!L86</f>
        <v>0</v>
      </c>
      <c r="CP86" s="48">
        <f>+Mex!M86</f>
        <v>0</v>
      </c>
      <c r="CQ86" s="48">
        <f t="shared" si="473"/>
        <v>0</v>
      </c>
      <c r="CR86" s="49">
        <f t="shared" si="474"/>
        <v>0</v>
      </c>
      <c r="CS86" s="47">
        <f>+SIMS!Y86</f>
        <v>0</v>
      </c>
      <c r="CT86" s="48">
        <f>+SIMS!Z86</f>
        <v>0</v>
      </c>
      <c r="CU86" s="48">
        <f t="shared" si="475"/>
        <v>0</v>
      </c>
      <c r="CV86" s="49">
        <f t="shared" si="476"/>
        <v>0</v>
      </c>
      <c r="CW86" s="47">
        <f>+VIE!M86</f>
        <v>0</v>
      </c>
      <c r="CX86" s="48">
        <f>+VIE!N86</f>
        <v>0</v>
      </c>
      <c r="CY86" s="48">
        <f t="shared" si="477"/>
        <v>0</v>
      </c>
      <c r="CZ86" s="49">
        <f t="shared" si="478"/>
        <v>0</v>
      </c>
      <c r="DA86" s="522">
        <f>+Ita!BC86</f>
        <v>0</v>
      </c>
      <c r="DB86" s="523">
        <f t="shared" si="479"/>
        <v>0</v>
      </c>
      <c r="DC86" s="531">
        <f t="shared" si="480"/>
        <v>0</v>
      </c>
      <c r="DD86" s="522">
        <f>+Bel!P86</f>
        <v>0</v>
      </c>
      <c r="DE86" s="523">
        <f t="shared" si="481"/>
        <v>0</v>
      </c>
      <c r="DF86" s="531">
        <f t="shared" si="482"/>
        <v>0</v>
      </c>
      <c r="DG86" s="34">
        <f>+Ita!P86</f>
        <v>0</v>
      </c>
      <c r="DH86" s="523">
        <f t="shared" si="483"/>
        <v>0</v>
      </c>
      <c r="DI86" s="531">
        <f t="shared" si="484"/>
        <v>0</v>
      </c>
      <c r="DJ86" s="522">
        <f>+Pol!L86</f>
        <v>0</v>
      </c>
      <c r="DK86" s="523">
        <f t="shared" si="485"/>
        <v>0</v>
      </c>
      <c r="DL86" s="531">
        <f t="shared" si="486"/>
        <v>0</v>
      </c>
      <c r="DM86" s="379">
        <f>+Rus!C86</f>
        <v>0</v>
      </c>
      <c r="DN86" s="365">
        <f t="shared" si="487"/>
        <v>0</v>
      </c>
      <c r="DO86" s="366">
        <f t="shared" si="488"/>
        <v>0</v>
      </c>
      <c r="DP86" s="522">
        <f>+Bel!S86</f>
        <v>0</v>
      </c>
      <c r="DQ86" s="523">
        <f>+Bel!T86</f>
        <v>0</v>
      </c>
      <c r="DR86" s="523">
        <f>+Bel!U86</f>
        <v>0</v>
      </c>
      <c r="DS86" s="523">
        <f>+Bel!V86</f>
        <v>0</v>
      </c>
      <c r="DT86" s="523">
        <f t="shared" si="489"/>
        <v>0</v>
      </c>
      <c r="DU86" s="531">
        <f t="shared" si="490"/>
        <v>0</v>
      </c>
      <c r="DV86" s="522">
        <f>+Ita!S86</f>
        <v>0</v>
      </c>
      <c r="DW86" s="523">
        <f>+Ita!T86</f>
        <v>0</v>
      </c>
      <c r="DX86" s="523">
        <f>+Ita!U86</f>
        <v>0</v>
      </c>
      <c r="DY86" s="523">
        <f>+Ita!V86</f>
        <v>0</v>
      </c>
      <c r="DZ86" s="523">
        <f t="shared" si="491"/>
        <v>0</v>
      </c>
      <c r="EA86" s="531">
        <f t="shared" si="492"/>
        <v>0</v>
      </c>
      <c r="EB86" s="522">
        <f>+Pol!O86</f>
        <v>0</v>
      </c>
      <c r="EC86" s="523">
        <f>+Pol!P86</f>
        <v>0</v>
      </c>
      <c r="ED86" s="523">
        <f>+Pol!Q86</f>
        <v>0</v>
      </c>
      <c r="EE86" s="523">
        <f>+Pol!R86</f>
        <v>0</v>
      </c>
      <c r="EF86" s="523">
        <f t="shared" si="493"/>
        <v>0</v>
      </c>
      <c r="EG86" s="531">
        <f t="shared" si="494"/>
        <v>0</v>
      </c>
      <c r="EH86" s="34">
        <f>+Rus!J86</f>
        <v>0</v>
      </c>
      <c r="EI86" s="35">
        <f>+Rus!K86</f>
        <v>0</v>
      </c>
      <c r="EJ86" s="35">
        <f>+Rus!L86</f>
        <v>0</v>
      </c>
      <c r="EK86" s="35">
        <f>+Rus!M86</f>
        <v>0</v>
      </c>
      <c r="EL86" s="35">
        <f t="shared" si="495"/>
        <v>0</v>
      </c>
      <c r="EM86" s="546">
        <f t="shared" si="496"/>
        <v>0</v>
      </c>
      <c r="EN86" s="47">
        <f>+Mex!AE86</f>
        <v>0</v>
      </c>
      <c r="EO86" s="48">
        <f>+Mex!AF86</f>
        <v>0</v>
      </c>
      <c r="EP86" s="48">
        <f>+Mex!AG86</f>
        <v>0</v>
      </c>
      <c r="EQ86" s="48">
        <f>+Mex!AH86</f>
        <v>0</v>
      </c>
      <c r="ER86" s="48">
        <f t="shared" si="497"/>
        <v>0</v>
      </c>
      <c r="ES86" s="49">
        <f t="shared" si="498"/>
        <v>0</v>
      </c>
      <c r="ET86" s="34">
        <f>+VIE!G86</f>
        <v>0</v>
      </c>
      <c r="EU86" s="35">
        <f>+VIE!H86</f>
        <v>0</v>
      </c>
      <c r="EV86" s="35">
        <f>+VIE!I86</f>
        <v>0</v>
      </c>
      <c r="EW86" s="35">
        <f>+VIE!J86</f>
        <v>0</v>
      </c>
      <c r="EX86" s="523">
        <f t="shared" si="499"/>
        <v>0</v>
      </c>
      <c r="EY86" s="531">
        <f t="shared" si="500"/>
        <v>0</v>
      </c>
      <c r="EZ86" s="522">
        <f>+Bel!Y86</f>
        <v>0</v>
      </c>
      <c r="FA86" s="523">
        <f>+Bel!Z86</f>
        <v>0</v>
      </c>
      <c r="FB86" s="523">
        <f t="shared" si="501"/>
        <v>0</v>
      </c>
      <c r="FC86" s="531">
        <f t="shared" si="502"/>
        <v>0</v>
      </c>
      <c r="FD86" s="522">
        <f>+Ita!Y86</f>
        <v>0</v>
      </c>
      <c r="FE86" s="523">
        <f>+Ita!Z86</f>
        <v>0</v>
      </c>
      <c r="FF86" s="523">
        <f t="shared" si="503"/>
        <v>0</v>
      </c>
      <c r="FG86" s="531">
        <f t="shared" si="504"/>
        <v>0</v>
      </c>
      <c r="FH86" s="522">
        <f>+Pol!U86</f>
        <v>0</v>
      </c>
      <c r="FI86" s="523">
        <f>+Pol!V86</f>
        <v>0</v>
      </c>
      <c r="FJ86" s="523">
        <f t="shared" si="505"/>
        <v>0</v>
      </c>
      <c r="FK86" s="531">
        <f t="shared" si="506"/>
        <v>0</v>
      </c>
      <c r="FL86" s="34">
        <f>+Rus!F86</f>
        <v>0</v>
      </c>
      <c r="FM86" s="35">
        <f>+Rus!G86</f>
        <v>0</v>
      </c>
      <c r="FN86" s="35">
        <f t="shared" si="507"/>
        <v>0</v>
      </c>
      <c r="FO86" s="65">
        <f t="shared" si="508"/>
        <v>0</v>
      </c>
      <c r="FP86" s="47">
        <f>+SIMS!O86</f>
        <v>0</v>
      </c>
      <c r="FQ86" s="48">
        <f>+SIMS!P86</f>
        <v>0</v>
      </c>
      <c r="FR86" s="48">
        <f t="shared" si="509"/>
        <v>0</v>
      </c>
      <c r="FS86" s="49">
        <f t="shared" si="510"/>
        <v>0</v>
      </c>
      <c r="FT86" s="522">
        <f>+Bel!AC86</f>
        <v>0</v>
      </c>
      <c r="FU86" s="523">
        <f>+Bel!AD86</f>
        <v>0</v>
      </c>
      <c r="FV86" s="523">
        <f>+Bel!AE86</f>
        <v>0</v>
      </c>
      <c r="FW86" s="523">
        <f>+Bel!AF86</f>
        <v>0</v>
      </c>
      <c r="FX86" s="523">
        <f t="shared" si="511"/>
        <v>0</v>
      </c>
      <c r="FY86" s="531">
        <f t="shared" si="512"/>
        <v>0</v>
      </c>
      <c r="FZ86" s="522">
        <f>+Ita!AC86</f>
        <v>0</v>
      </c>
      <c r="GA86" s="523">
        <f>+Ita!AD86</f>
        <v>0</v>
      </c>
      <c r="GB86" s="523">
        <f>+Ita!AE86</f>
        <v>0</v>
      </c>
      <c r="GC86" s="523">
        <f>+Ita!AF86</f>
        <v>0</v>
      </c>
      <c r="GD86" s="523">
        <f t="shared" si="513"/>
        <v>0</v>
      </c>
      <c r="GE86" s="531">
        <f t="shared" si="514"/>
        <v>0</v>
      </c>
      <c r="GF86" s="522">
        <f>+Pol!Y86</f>
        <v>0</v>
      </c>
      <c r="GG86" s="523">
        <f>+Pol!Z86</f>
        <v>0</v>
      </c>
      <c r="GH86" s="523">
        <f>+Pol!AA86</f>
        <v>0</v>
      </c>
      <c r="GI86" s="523">
        <f>+Pol!AB86</f>
        <v>0</v>
      </c>
      <c r="GJ86" s="523">
        <f t="shared" si="515"/>
        <v>0</v>
      </c>
      <c r="GK86" s="531">
        <f t="shared" si="516"/>
        <v>0</v>
      </c>
      <c r="GL86" s="47">
        <f>+SIMS!S86</f>
        <v>0</v>
      </c>
      <c r="GM86" s="48">
        <f>+SIMS!T86</f>
        <v>0</v>
      </c>
      <c r="GN86" s="48">
        <f>+SIMS!U86</f>
        <v>0</v>
      </c>
      <c r="GO86" s="48">
        <f>+SIMS!V86</f>
        <v>0</v>
      </c>
      <c r="GP86" s="48">
        <f t="shared" si="517"/>
        <v>0</v>
      </c>
      <c r="GQ86" s="49">
        <f t="shared" si="518"/>
        <v>0</v>
      </c>
      <c r="GR86" s="285">
        <f>+KSC!C86</f>
        <v>0</v>
      </c>
      <c r="GS86" s="286">
        <f>+KSC!D86</f>
        <v>0</v>
      </c>
      <c r="GT86" s="286">
        <f t="shared" si="519"/>
        <v>0</v>
      </c>
      <c r="GU86" s="272">
        <f t="shared" si="520"/>
        <v>0</v>
      </c>
      <c r="GV86" s="522">
        <f>+Bel!AI86</f>
        <v>0</v>
      </c>
      <c r="GW86" s="523">
        <f t="shared" si="521"/>
        <v>0</v>
      </c>
      <c r="GX86" s="531">
        <f t="shared" si="522"/>
        <v>0</v>
      </c>
      <c r="GY86" s="34">
        <f>+Ita!AI86</f>
        <v>0</v>
      </c>
      <c r="GZ86" s="523">
        <f t="shared" si="523"/>
        <v>0</v>
      </c>
      <c r="HA86" s="531">
        <f t="shared" si="524"/>
        <v>0</v>
      </c>
      <c r="HB86" s="34">
        <f>+Ita!BF86</f>
        <v>0</v>
      </c>
      <c r="HC86" s="523">
        <f t="shared" si="525"/>
        <v>0</v>
      </c>
      <c r="HD86" s="531">
        <f t="shared" si="526"/>
        <v>0</v>
      </c>
      <c r="HE86" s="522">
        <f>+Pol!AE86</f>
        <v>0</v>
      </c>
      <c r="HF86" s="523">
        <f t="shared" si="527"/>
        <v>0</v>
      </c>
      <c r="HG86" s="531">
        <f t="shared" si="528"/>
        <v>0</v>
      </c>
      <c r="HH86" s="47">
        <f>+Mex!P86</f>
        <v>0</v>
      </c>
      <c r="HI86" s="48">
        <f t="shared" si="529"/>
        <v>0</v>
      </c>
      <c r="HJ86" s="49">
        <f t="shared" si="530"/>
        <v>0</v>
      </c>
      <c r="HK86" s="414">
        <f>+SIMS!K86</f>
        <v>0</v>
      </c>
      <c r="HL86" s="415">
        <f>+SIMS!L86</f>
        <v>0</v>
      </c>
      <c r="HM86" s="415">
        <f t="shared" si="531"/>
        <v>0</v>
      </c>
      <c r="HN86" s="416">
        <f t="shared" si="532"/>
        <v>0</v>
      </c>
      <c r="HO86" s="533">
        <f>+Bel!AL86</f>
        <v>0</v>
      </c>
      <c r="HP86" s="534">
        <f>+Bel!AM86</f>
        <v>0</v>
      </c>
      <c r="HQ86" s="534">
        <f t="shared" si="533"/>
        <v>0</v>
      </c>
      <c r="HR86" s="535">
        <f t="shared" si="534"/>
        <v>0</v>
      </c>
      <c r="HS86" s="533">
        <f>+Ita!AL86</f>
        <v>0</v>
      </c>
      <c r="HT86" s="534">
        <f>+Ita!AM86</f>
        <v>0</v>
      </c>
      <c r="HU86" s="534">
        <f t="shared" si="535"/>
        <v>0</v>
      </c>
      <c r="HV86" s="535">
        <f t="shared" si="536"/>
        <v>0</v>
      </c>
      <c r="HW86" s="47">
        <f>+Mex!S86</f>
        <v>0</v>
      </c>
      <c r="HX86" s="48">
        <f>+Mex!T86</f>
        <v>0</v>
      </c>
      <c r="HY86" s="48">
        <f t="shared" si="537"/>
        <v>0</v>
      </c>
      <c r="HZ86" s="49">
        <f t="shared" si="538"/>
        <v>0</v>
      </c>
      <c r="IA86" s="483">
        <f>+'Arg&amp;Braz'!C86</f>
        <v>0</v>
      </c>
      <c r="IB86" s="484">
        <f>+'Arg&amp;Braz'!D86</f>
        <v>0</v>
      </c>
      <c r="IC86" s="484">
        <f t="shared" si="539"/>
        <v>0</v>
      </c>
      <c r="ID86" s="485">
        <f t="shared" si="540"/>
        <v>0</v>
      </c>
      <c r="IE86" s="483">
        <f>+'Arg&amp;Braz'!Y86</f>
        <v>0</v>
      </c>
      <c r="IF86" s="484">
        <f>+'Arg&amp;Braz'!Z86</f>
        <v>0</v>
      </c>
      <c r="IG86" s="484">
        <f t="shared" si="541"/>
        <v>0</v>
      </c>
      <c r="IH86" s="485">
        <f t="shared" si="542"/>
        <v>0</v>
      </c>
      <c r="II86" s="533">
        <f>+Bel!AP86</f>
        <v>0</v>
      </c>
      <c r="IJ86" s="534">
        <f>+Bel!AQ86</f>
        <v>0</v>
      </c>
      <c r="IK86" s="534">
        <f t="shared" si="543"/>
        <v>0</v>
      </c>
      <c r="IL86" s="535">
        <f t="shared" si="544"/>
        <v>0</v>
      </c>
      <c r="IM86" s="533">
        <f>+Ita!AP86</f>
        <v>0</v>
      </c>
      <c r="IN86" s="534">
        <f>+Ita!AQ86</f>
        <v>0</v>
      </c>
      <c r="IO86" s="534">
        <f t="shared" si="545"/>
        <v>0</v>
      </c>
      <c r="IP86" s="535">
        <f t="shared" si="546"/>
        <v>0</v>
      </c>
      <c r="IQ86" s="47">
        <f>+Mex!W86</f>
        <v>0</v>
      </c>
      <c r="IR86" s="48">
        <f>+Mex!X86</f>
        <v>0</v>
      </c>
      <c r="IS86" s="48">
        <f t="shared" si="547"/>
        <v>0</v>
      </c>
      <c r="IT86" s="49">
        <f t="shared" si="548"/>
        <v>0</v>
      </c>
      <c r="IU86" s="483">
        <f>+'Arg&amp;Braz'!G86</f>
        <v>0</v>
      </c>
      <c r="IV86" s="484">
        <f>+'Arg&amp;Braz'!H86</f>
        <v>0</v>
      </c>
      <c r="IW86" s="484">
        <f t="shared" si="549"/>
        <v>0</v>
      </c>
      <c r="IX86" s="485">
        <f t="shared" si="550"/>
        <v>0</v>
      </c>
      <c r="IY86" s="483">
        <f>+'Arg&amp;Braz'!AC86</f>
        <v>0</v>
      </c>
      <c r="IZ86" s="484">
        <f>+'Arg&amp;Braz'!AD86</f>
        <v>0</v>
      </c>
      <c r="JA86" s="484">
        <f t="shared" si="551"/>
        <v>0</v>
      </c>
      <c r="JB86" s="485">
        <f t="shared" si="552"/>
        <v>0</v>
      </c>
      <c r="JC86" s="533">
        <f>+Bel!AT86</f>
        <v>0</v>
      </c>
      <c r="JD86" s="534">
        <f>+Bel!AU86</f>
        <v>0</v>
      </c>
      <c r="JE86" s="534">
        <f t="shared" si="553"/>
        <v>0</v>
      </c>
      <c r="JF86" s="535">
        <f t="shared" si="554"/>
        <v>0</v>
      </c>
      <c r="JG86" s="533">
        <f>+Ita!AT86</f>
        <v>0</v>
      </c>
      <c r="JH86" s="534">
        <f>+Ita!AU86</f>
        <v>0</v>
      </c>
      <c r="JI86" s="534">
        <f t="shared" si="555"/>
        <v>0</v>
      </c>
      <c r="JJ86" s="535">
        <f t="shared" si="556"/>
        <v>0</v>
      </c>
      <c r="JK86" s="47">
        <f>+Mex!AA86</f>
        <v>0</v>
      </c>
      <c r="JL86" s="48">
        <f>+Mex!AB86</f>
        <v>0</v>
      </c>
      <c r="JM86" s="48">
        <f t="shared" si="557"/>
        <v>0</v>
      </c>
      <c r="JN86" s="49">
        <f t="shared" si="558"/>
        <v>0</v>
      </c>
      <c r="JO86" s="483">
        <f>+'Arg&amp;Braz'!K86</f>
        <v>0</v>
      </c>
      <c r="JP86" s="484">
        <f>+'Arg&amp;Braz'!L86</f>
        <v>0</v>
      </c>
      <c r="JQ86" s="484">
        <f t="shared" si="559"/>
        <v>0</v>
      </c>
      <c r="JR86" s="485">
        <f t="shared" si="560"/>
        <v>0</v>
      </c>
      <c r="JS86" s="483">
        <f>+'Arg&amp;Braz'!AG86</f>
        <v>0</v>
      </c>
      <c r="JT86" s="484">
        <f>+'Arg&amp;Braz'!AH86</f>
        <v>0</v>
      </c>
      <c r="JU86" s="484">
        <f t="shared" si="561"/>
        <v>0</v>
      </c>
      <c r="JV86" s="485">
        <f t="shared" si="562"/>
        <v>0</v>
      </c>
      <c r="JW86" s="273">
        <f>+KSC!K86</f>
        <v>0</v>
      </c>
      <c r="JX86" s="274">
        <f>+KSC!L86</f>
        <v>0</v>
      </c>
      <c r="JY86" s="286">
        <f t="shared" si="563"/>
        <v>0</v>
      </c>
      <c r="JZ86" s="272">
        <f t="shared" si="564"/>
        <v>0</v>
      </c>
      <c r="KA86" s="34">
        <f>+Rus!P86</f>
        <v>0</v>
      </c>
      <c r="KB86" s="315">
        <f>+Rus!Q86</f>
        <v>0</v>
      </c>
      <c r="KC86" s="35">
        <f>+Rus!R86</f>
        <v>0</v>
      </c>
      <c r="KD86" s="523">
        <f t="shared" si="565"/>
        <v>0</v>
      </c>
      <c r="KE86" s="531">
        <f t="shared" si="566"/>
        <v>0</v>
      </c>
      <c r="KF86" s="522">
        <f>+Bel!AX86</f>
        <v>0</v>
      </c>
      <c r="KG86" s="523">
        <f t="shared" si="567"/>
        <v>0</v>
      </c>
      <c r="KH86" s="531">
        <f t="shared" si="568"/>
        <v>0</v>
      </c>
      <c r="KI86" s="522">
        <f>+Ita!BI86</f>
        <v>452.4</v>
      </c>
      <c r="KJ86" s="523">
        <f t="shared" si="569"/>
        <v>452.4</v>
      </c>
      <c r="KK86" s="531">
        <f t="shared" si="570"/>
        <v>29</v>
      </c>
      <c r="KL86" s="522">
        <f>+Pol!AH86</f>
        <v>0</v>
      </c>
      <c r="KM86" s="523">
        <f t="shared" si="571"/>
        <v>0</v>
      </c>
      <c r="KN86" s="531">
        <f t="shared" si="572"/>
        <v>0</v>
      </c>
      <c r="KO86" s="522">
        <f>+Mex!AK86</f>
        <v>0</v>
      </c>
      <c r="KP86" s="523">
        <f t="shared" si="573"/>
        <v>0</v>
      </c>
      <c r="KQ86" s="531">
        <f t="shared" si="574"/>
        <v>0</v>
      </c>
      <c r="KR86" s="522">
        <f>+'Arg&amp;Braz'!AK86</f>
        <v>0</v>
      </c>
      <c r="KS86" s="523">
        <f t="shared" si="575"/>
        <v>0</v>
      </c>
      <c r="KT86" s="531">
        <f t="shared" si="576"/>
        <v>0</v>
      </c>
      <c r="KU86" s="522">
        <f>+Ita!BL86</f>
        <v>0</v>
      </c>
      <c r="KV86" s="532">
        <f>+Ita!BM86</f>
        <v>0</v>
      </c>
      <c r="KW86" s="523">
        <f>+Ita!BN86</f>
        <v>0</v>
      </c>
      <c r="KX86" s="35">
        <f t="shared" si="411"/>
        <v>0</v>
      </c>
      <c r="KY86" s="531">
        <f t="shared" si="429"/>
        <v>0</v>
      </c>
      <c r="KZ86" s="522">
        <f>+Mex!AN86</f>
        <v>0</v>
      </c>
      <c r="LA86" s="532">
        <f>+Mex!AO86</f>
        <v>0</v>
      </c>
      <c r="LB86" s="523">
        <f>+Mex!AP86</f>
        <v>0</v>
      </c>
      <c r="LC86" s="35">
        <f t="shared" si="412"/>
        <v>0</v>
      </c>
      <c r="LD86" s="531">
        <f t="shared" si="430"/>
        <v>0</v>
      </c>
      <c r="LE86" s="522">
        <f>+'Arg&amp;Braz'!O86</f>
        <v>0</v>
      </c>
      <c r="LF86" s="532">
        <f>+'Arg&amp;Braz'!P86</f>
        <v>0</v>
      </c>
      <c r="LG86" s="523">
        <f>+'Arg&amp;Braz'!Q86</f>
        <v>0</v>
      </c>
      <c r="LH86" s="35">
        <f t="shared" si="413"/>
        <v>0</v>
      </c>
      <c r="LI86" s="531">
        <f t="shared" si="431"/>
        <v>0</v>
      </c>
      <c r="LJ86" s="522">
        <f>+'Arg&amp;Braz'!AN86</f>
        <v>0</v>
      </c>
      <c r="LK86" s="532">
        <f>+'Arg&amp;Braz'!AO86</f>
        <v>0</v>
      </c>
      <c r="LL86" s="523">
        <f>+'Arg&amp;Braz'!AP86</f>
        <v>0</v>
      </c>
      <c r="LM86" s="35">
        <f t="shared" si="280"/>
        <v>0</v>
      </c>
      <c r="LN86" s="531">
        <f t="shared" si="281"/>
        <v>0</v>
      </c>
      <c r="LO86" s="47">
        <f>+Bel!BA86</f>
        <v>0</v>
      </c>
      <c r="LP86" s="318">
        <f>+Bel!BB86</f>
        <v>0</v>
      </c>
      <c r="LQ86" s="48">
        <f>+Bel!BC86</f>
        <v>0</v>
      </c>
      <c r="LR86" s="523">
        <f t="shared" si="275"/>
        <v>0</v>
      </c>
      <c r="LS86" s="531">
        <f t="shared" si="276"/>
        <v>0</v>
      </c>
      <c r="LT86" s="47">
        <f>+Ita!BQ86</f>
        <v>171.6</v>
      </c>
      <c r="LU86" s="318">
        <f>+Ita!BR86</f>
        <v>171.6</v>
      </c>
      <c r="LV86" s="48">
        <f>+Ita!BS86</f>
        <v>171.6</v>
      </c>
      <c r="LW86" s="35">
        <f t="shared" si="414"/>
        <v>514.79999999999995</v>
      </c>
      <c r="LX86" s="531">
        <f t="shared" si="432"/>
        <v>33</v>
      </c>
      <c r="LY86" s="522">
        <v>31.2</v>
      </c>
      <c r="LZ86" s="532">
        <v>31.2</v>
      </c>
      <c r="MA86" s="523">
        <v>31.2</v>
      </c>
      <c r="MB86" s="35">
        <f t="shared" si="415"/>
        <v>93.6</v>
      </c>
      <c r="MC86" s="531">
        <f t="shared" si="433"/>
        <v>6</v>
      </c>
      <c r="MD86" s="522">
        <f>+Pol!AK86</f>
        <v>0</v>
      </c>
      <c r="ME86" s="532">
        <f>+Pol!AL86</f>
        <v>0</v>
      </c>
      <c r="MF86" s="523">
        <f>+Pol!AM86</f>
        <v>0</v>
      </c>
      <c r="MG86" s="35">
        <f t="shared" si="416"/>
        <v>0</v>
      </c>
      <c r="MH86" s="531">
        <f t="shared" si="434"/>
        <v>0</v>
      </c>
      <c r="MI86" s="34">
        <f>+Rus!U86</f>
        <v>0</v>
      </c>
      <c r="MJ86" s="315">
        <f>+Rus!V86</f>
        <v>0</v>
      </c>
      <c r="MK86" s="35">
        <f>+Rus!W86</f>
        <v>0</v>
      </c>
      <c r="ML86" s="532">
        <f t="shared" si="259"/>
        <v>0</v>
      </c>
      <c r="MM86" s="531">
        <f t="shared" si="435"/>
        <v>0</v>
      </c>
      <c r="MN86" s="522">
        <f>+Mex!AS86</f>
        <v>0</v>
      </c>
      <c r="MO86" s="532">
        <f>+Mex!AT86</f>
        <v>0</v>
      </c>
      <c r="MP86" s="523">
        <f>+Mex!AU86</f>
        <v>0</v>
      </c>
      <c r="MQ86" s="35">
        <f t="shared" si="417"/>
        <v>0</v>
      </c>
      <c r="MR86" s="531">
        <f t="shared" si="436"/>
        <v>0</v>
      </c>
      <c r="MS86" s="522">
        <f>+'Arg&amp;Braz'!T86</f>
        <v>0</v>
      </c>
      <c r="MT86" s="532">
        <f>+'Arg&amp;Braz'!U86</f>
        <v>0</v>
      </c>
      <c r="MU86" s="523">
        <f>+'Arg&amp;Braz'!V86</f>
        <v>0</v>
      </c>
      <c r="MV86" s="35">
        <f t="shared" si="282"/>
        <v>0</v>
      </c>
      <c r="MW86" s="531">
        <f t="shared" si="283"/>
        <v>0</v>
      </c>
      <c r="MX86" s="522">
        <f>Bel!BF86</f>
        <v>0</v>
      </c>
      <c r="MY86" s="523">
        <f t="shared" si="284"/>
        <v>0</v>
      </c>
      <c r="MZ86" s="531">
        <f t="shared" si="277"/>
        <v>0</v>
      </c>
      <c r="NA86" s="522">
        <f>Ita!CA86</f>
        <v>0</v>
      </c>
      <c r="NB86" s="523">
        <f t="shared" si="437"/>
        <v>0</v>
      </c>
      <c r="NC86" s="531">
        <f t="shared" si="438"/>
        <v>0</v>
      </c>
    </row>
    <row r="87" spans="1:367" s="28" customFormat="1" ht="21" customHeight="1">
      <c r="A87" s="27" t="s">
        <v>319</v>
      </c>
      <c r="B87" s="67"/>
      <c r="C87" s="68">
        <f t="shared" si="439"/>
        <v>0</v>
      </c>
      <c r="D87" s="68"/>
      <c r="E87" s="68"/>
      <c r="F87" s="68"/>
      <c r="G87" s="69">
        <f t="shared" si="440"/>
        <v>0</v>
      </c>
      <c r="H87" s="70">
        <f>+Bel!A87</f>
        <v>59</v>
      </c>
      <c r="I87" s="71">
        <f>+Ita!A87</f>
        <v>0</v>
      </c>
      <c r="J87" s="71">
        <f>+Pol!A87</f>
        <v>45</v>
      </c>
      <c r="K87" s="71">
        <f>+Rus!A87</f>
        <v>0</v>
      </c>
      <c r="L87" s="71">
        <f>+'Arg&amp;Braz'!A87</f>
        <v>0</v>
      </c>
      <c r="M87" s="71">
        <f>+Mex!A87</f>
        <v>33</v>
      </c>
      <c r="N87" s="71">
        <f>+VIE!A87</f>
        <v>0</v>
      </c>
      <c r="O87" s="71">
        <f>+SIMS!A87</f>
        <v>0</v>
      </c>
      <c r="P87" s="71"/>
      <c r="Q87" s="72">
        <f>+KSC!A87</f>
        <v>0</v>
      </c>
      <c r="R87" s="146">
        <f t="shared" si="441"/>
        <v>0</v>
      </c>
      <c r="S87" s="147"/>
      <c r="T87" s="148"/>
      <c r="U87" s="148"/>
      <c r="V87" s="27" t="s">
        <v>319</v>
      </c>
      <c r="W87" s="522">
        <f>+Bel!C87</f>
        <v>0</v>
      </c>
      <c r="X87" s="523">
        <f>+Bel!D87</f>
        <v>0</v>
      </c>
      <c r="Y87" s="523">
        <f t="shared" si="442"/>
        <v>0</v>
      </c>
      <c r="Z87" s="531">
        <f t="shared" si="443"/>
        <v>0</v>
      </c>
      <c r="AA87" s="34">
        <f>+Ita!C87</f>
        <v>0</v>
      </c>
      <c r="AB87" s="35">
        <f>+Ita!D87</f>
        <v>0</v>
      </c>
      <c r="AC87" s="35">
        <f t="shared" si="287"/>
        <v>0</v>
      </c>
      <c r="AD87" s="65">
        <f t="shared" si="444"/>
        <v>0</v>
      </c>
      <c r="AE87" s="522">
        <f>+Pol!C87</f>
        <v>0</v>
      </c>
      <c r="AF87" s="523">
        <f>+Pol!D87</f>
        <v>0</v>
      </c>
      <c r="AG87" s="523">
        <f t="shared" si="445"/>
        <v>0</v>
      </c>
      <c r="AH87" s="531">
        <f t="shared" si="446"/>
        <v>0</v>
      </c>
      <c r="AI87" s="47">
        <f>+Mex!C87</f>
        <v>0</v>
      </c>
      <c r="AJ87" s="48">
        <f>+Mex!D87</f>
        <v>0</v>
      </c>
      <c r="AK87" s="48">
        <f t="shared" si="447"/>
        <v>0</v>
      </c>
      <c r="AL87" s="49">
        <f t="shared" si="448"/>
        <v>0</v>
      </c>
      <c r="AM87" s="285">
        <f>+SIMS!C87</f>
        <v>0</v>
      </c>
      <c r="AN87" s="286">
        <f>+SIMS!D87</f>
        <v>0</v>
      </c>
      <c r="AO87" s="286">
        <f t="shared" si="449"/>
        <v>0</v>
      </c>
      <c r="AP87" s="272">
        <f t="shared" si="450"/>
        <v>0</v>
      </c>
      <c r="AQ87" s="285">
        <f>+KSC!G87</f>
        <v>0</v>
      </c>
      <c r="AR87" s="286">
        <f>+KSC!H87</f>
        <v>0</v>
      </c>
      <c r="AS87" s="286">
        <f t="shared" si="451"/>
        <v>0</v>
      </c>
      <c r="AT87" s="272">
        <f t="shared" si="452"/>
        <v>0</v>
      </c>
      <c r="AU87" s="285">
        <f>+SIMS!G87</f>
        <v>0</v>
      </c>
      <c r="AV87" s="286">
        <f>+SIMS!H87</f>
        <v>0</v>
      </c>
      <c r="AW87" s="286">
        <f t="shared" si="453"/>
        <v>0</v>
      </c>
      <c r="AX87" s="272">
        <f t="shared" si="454"/>
        <v>0</v>
      </c>
      <c r="AY87" s="522">
        <f>+Bel!G87</f>
        <v>0</v>
      </c>
      <c r="AZ87" s="532">
        <f>+Bel!H87</f>
        <v>0</v>
      </c>
      <c r="BA87" s="523">
        <f>+Bel!I87</f>
        <v>0</v>
      </c>
      <c r="BB87" s="523">
        <f t="shared" si="455"/>
        <v>0</v>
      </c>
      <c r="BC87" s="531">
        <f t="shared" si="456"/>
        <v>0</v>
      </c>
      <c r="BD87" s="522">
        <f>+Ita!G87</f>
        <v>0</v>
      </c>
      <c r="BE87" s="532">
        <f>+Ita!H87</f>
        <v>0</v>
      </c>
      <c r="BF87" s="523">
        <f>+Ita!I87</f>
        <v>0</v>
      </c>
      <c r="BG87" s="35">
        <f t="shared" si="457"/>
        <v>0</v>
      </c>
      <c r="BH87" s="531">
        <f t="shared" si="458"/>
        <v>0</v>
      </c>
      <c r="BI87" s="522">
        <f>+Ita!AX87</f>
        <v>0</v>
      </c>
      <c r="BJ87" s="532">
        <f>+Ita!AY87</f>
        <v>0</v>
      </c>
      <c r="BK87" s="523">
        <f>+Ita!AZ87</f>
        <v>0</v>
      </c>
      <c r="BL87" s="35">
        <f t="shared" si="459"/>
        <v>0</v>
      </c>
      <c r="BM87" s="531">
        <f t="shared" si="460"/>
        <v>0</v>
      </c>
      <c r="BN87" s="522">
        <f>+Pol!G87</f>
        <v>0</v>
      </c>
      <c r="BO87" s="532">
        <f>+Pol!H87</f>
        <v>0</v>
      </c>
      <c r="BP87" s="523">
        <f>+Pol!I87</f>
        <v>0</v>
      </c>
      <c r="BQ87" s="523">
        <f t="shared" si="461"/>
        <v>0</v>
      </c>
      <c r="BR87" s="531">
        <f t="shared" si="462"/>
        <v>0</v>
      </c>
      <c r="BS87" s="47">
        <f>+Mex!G87</f>
        <v>0</v>
      </c>
      <c r="BT87" s="318">
        <f>+Mex!H87</f>
        <v>0</v>
      </c>
      <c r="BU87" s="48">
        <f>+Mex!I87</f>
        <v>0</v>
      </c>
      <c r="BV87" s="48">
        <f t="shared" si="463"/>
        <v>0</v>
      </c>
      <c r="BW87" s="49">
        <f t="shared" si="464"/>
        <v>0</v>
      </c>
      <c r="BX87" s="47">
        <f>+VIE!C87</f>
        <v>0</v>
      </c>
      <c r="BY87" s="318">
        <f>+VIE!D87</f>
        <v>0</v>
      </c>
      <c r="BZ87" s="48">
        <f t="shared" si="465"/>
        <v>0</v>
      </c>
      <c r="CA87" s="49">
        <f t="shared" si="466"/>
        <v>0</v>
      </c>
      <c r="CB87" s="47">
        <f>+SIMS!AC87</f>
        <v>0</v>
      </c>
      <c r="CC87" s="318">
        <f>+SIMS!AD87</f>
        <v>0</v>
      </c>
      <c r="CD87" s="48">
        <f>+SIMS!AE87</f>
        <v>0</v>
      </c>
      <c r="CE87" s="48">
        <f t="shared" si="467"/>
        <v>0</v>
      </c>
      <c r="CF87" s="49">
        <f t="shared" si="468"/>
        <v>0</v>
      </c>
      <c r="CG87" s="522">
        <f>+Bel!L87</f>
        <v>0</v>
      </c>
      <c r="CH87" s="523">
        <f>+Bel!M87</f>
        <v>0</v>
      </c>
      <c r="CI87" s="523">
        <f t="shared" si="469"/>
        <v>0</v>
      </c>
      <c r="CJ87" s="531">
        <f t="shared" si="470"/>
        <v>0</v>
      </c>
      <c r="CK87" s="522">
        <f>+Ita!L87</f>
        <v>0</v>
      </c>
      <c r="CL87" s="523">
        <f>+Ita!M87</f>
        <v>0</v>
      </c>
      <c r="CM87" s="523">
        <f t="shared" si="471"/>
        <v>0</v>
      </c>
      <c r="CN87" s="531">
        <f t="shared" si="472"/>
        <v>0</v>
      </c>
      <c r="CO87" s="47">
        <f>+Mex!L87</f>
        <v>0</v>
      </c>
      <c r="CP87" s="48">
        <f>+Mex!M87</f>
        <v>0</v>
      </c>
      <c r="CQ87" s="48">
        <f t="shared" si="473"/>
        <v>0</v>
      </c>
      <c r="CR87" s="49">
        <f t="shared" si="474"/>
        <v>0</v>
      </c>
      <c r="CS87" s="47">
        <f>+SIMS!Y87</f>
        <v>0</v>
      </c>
      <c r="CT87" s="48">
        <f>+SIMS!Z87</f>
        <v>0</v>
      </c>
      <c r="CU87" s="48">
        <f t="shared" si="475"/>
        <v>0</v>
      </c>
      <c r="CV87" s="49">
        <f t="shared" si="476"/>
        <v>0</v>
      </c>
      <c r="CW87" s="47">
        <f>+VIE!M87</f>
        <v>0</v>
      </c>
      <c r="CX87" s="48">
        <f>+VIE!N87</f>
        <v>0</v>
      </c>
      <c r="CY87" s="48">
        <f t="shared" si="477"/>
        <v>0</v>
      </c>
      <c r="CZ87" s="49">
        <f t="shared" si="478"/>
        <v>0</v>
      </c>
      <c r="DA87" s="522">
        <f>+Ita!BC87</f>
        <v>0</v>
      </c>
      <c r="DB87" s="523">
        <f t="shared" si="479"/>
        <v>0</v>
      </c>
      <c r="DC87" s="531">
        <f t="shared" si="480"/>
        <v>0</v>
      </c>
      <c r="DD87" s="522">
        <f>+Bel!P87</f>
        <v>0</v>
      </c>
      <c r="DE87" s="523">
        <f t="shared" si="481"/>
        <v>0</v>
      </c>
      <c r="DF87" s="531">
        <f t="shared" si="482"/>
        <v>0</v>
      </c>
      <c r="DG87" s="34">
        <f>+Ita!P87</f>
        <v>0</v>
      </c>
      <c r="DH87" s="523">
        <f t="shared" si="483"/>
        <v>0</v>
      </c>
      <c r="DI87" s="531">
        <f t="shared" si="484"/>
        <v>0</v>
      </c>
      <c r="DJ87" s="522">
        <f>+Pol!L87</f>
        <v>0</v>
      </c>
      <c r="DK87" s="523">
        <f t="shared" si="485"/>
        <v>0</v>
      </c>
      <c r="DL87" s="531">
        <f t="shared" si="486"/>
        <v>0</v>
      </c>
      <c r="DM87" s="379">
        <f>+Rus!C87</f>
        <v>0</v>
      </c>
      <c r="DN87" s="365">
        <f t="shared" si="487"/>
        <v>0</v>
      </c>
      <c r="DO87" s="366">
        <f t="shared" si="488"/>
        <v>0</v>
      </c>
      <c r="DP87" s="522">
        <f>+Bel!S87</f>
        <v>0</v>
      </c>
      <c r="DQ87" s="523">
        <f>+Bel!T87</f>
        <v>0</v>
      </c>
      <c r="DR87" s="523">
        <f>+Bel!U87</f>
        <v>0</v>
      </c>
      <c r="DS87" s="523">
        <f>+Bel!V87</f>
        <v>0</v>
      </c>
      <c r="DT87" s="523">
        <f t="shared" si="489"/>
        <v>0</v>
      </c>
      <c r="DU87" s="531">
        <f t="shared" si="490"/>
        <v>0</v>
      </c>
      <c r="DV87" s="522">
        <f>+Ita!S87</f>
        <v>0</v>
      </c>
      <c r="DW87" s="523">
        <f>+Ita!T87</f>
        <v>0</v>
      </c>
      <c r="DX87" s="523">
        <f>+Ita!U87</f>
        <v>0</v>
      </c>
      <c r="DY87" s="523">
        <f>+Ita!V87</f>
        <v>0</v>
      </c>
      <c r="DZ87" s="523">
        <f t="shared" si="491"/>
        <v>0</v>
      </c>
      <c r="EA87" s="531">
        <f t="shared" si="492"/>
        <v>0</v>
      </c>
      <c r="EB87" s="522">
        <f>+Pol!O87</f>
        <v>0</v>
      </c>
      <c r="EC87" s="523">
        <f>+Pol!P87</f>
        <v>0</v>
      </c>
      <c r="ED87" s="523">
        <f>+Pol!Q87</f>
        <v>0</v>
      </c>
      <c r="EE87" s="523">
        <f>+Pol!R87</f>
        <v>0</v>
      </c>
      <c r="EF87" s="523">
        <f t="shared" si="493"/>
        <v>0</v>
      </c>
      <c r="EG87" s="531">
        <f t="shared" si="494"/>
        <v>0</v>
      </c>
      <c r="EH87" s="34">
        <f>+Rus!J87</f>
        <v>0</v>
      </c>
      <c r="EI87" s="35">
        <f>+Rus!K87</f>
        <v>0</v>
      </c>
      <c r="EJ87" s="35">
        <f>+Rus!L87</f>
        <v>0</v>
      </c>
      <c r="EK87" s="35">
        <f>+Rus!M87</f>
        <v>0</v>
      </c>
      <c r="EL87" s="35">
        <f t="shared" si="495"/>
        <v>0</v>
      </c>
      <c r="EM87" s="546">
        <f t="shared" si="496"/>
        <v>0</v>
      </c>
      <c r="EN87" s="47">
        <f>+Mex!AE87</f>
        <v>0</v>
      </c>
      <c r="EO87" s="48">
        <f>+Mex!AF87</f>
        <v>0</v>
      </c>
      <c r="EP87" s="48">
        <f>+Mex!AG87</f>
        <v>0</v>
      </c>
      <c r="EQ87" s="48">
        <f>+Mex!AH87</f>
        <v>0</v>
      </c>
      <c r="ER87" s="48">
        <f t="shared" si="497"/>
        <v>0</v>
      </c>
      <c r="ES87" s="49">
        <f t="shared" si="498"/>
        <v>0</v>
      </c>
      <c r="ET87" s="34">
        <f>+VIE!G87</f>
        <v>0</v>
      </c>
      <c r="EU87" s="35">
        <f>+VIE!H87</f>
        <v>0</v>
      </c>
      <c r="EV87" s="35">
        <f>+VIE!I87</f>
        <v>0</v>
      </c>
      <c r="EW87" s="35">
        <f>+VIE!J87</f>
        <v>0</v>
      </c>
      <c r="EX87" s="523">
        <f t="shared" si="499"/>
        <v>0</v>
      </c>
      <c r="EY87" s="531">
        <f t="shared" si="500"/>
        <v>0</v>
      </c>
      <c r="EZ87" s="522">
        <f>+Bel!Y87</f>
        <v>0</v>
      </c>
      <c r="FA87" s="523">
        <f>+Bel!Z87</f>
        <v>0</v>
      </c>
      <c r="FB87" s="523">
        <f t="shared" si="501"/>
        <v>0</v>
      </c>
      <c r="FC87" s="531">
        <f t="shared" si="502"/>
        <v>0</v>
      </c>
      <c r="FD87" s="522">
        <f>+Ita!Y87</f>
        <v>0</v>
      </c>
      <c r="FE87" s="523">
        <f>+Ita!Z87</f>
        <v>0</v>
      </c>
      <c r="FF87" s="523">
        <f t="shared" si="503"/>
        <v>0</v>
      </c>
      <c r="FG87" s="531">
        <f t="shared" si="504"/>
        <v>0</v>
      </c>
      <c r="FH87" s="522">
        <f>+Pol!U87</f>
        <v>0</v>
      </c>
      <c r="FI87" s="523">
        <f>+Pol!V87</f>
        <v>0</v>
      </c>
      <c r="FJ87" s="523">
        <f t="shared" si="505"/>
        <v>0</v>
      </c>
      <c r="FK87" s="531">
        <f t="shared" si="506"/>
        <v>0</v>
      </c>
      <c r="FL87" s="34">
        <f>+Rus!F87</f>
        <v>0</v>
      </c>
      <c r="FM87" s="35">
        <f>+Rus!G87</f>
        <v>0</v>
      </c>
      <c r="FN87" s="35">
        <f t="shared" si="507"/>
        <v>0</v>
      </c>
      <c r="FO87" s="65">
        <f t="shared" si="508"/>
        <v>0</v>
      </c>
      <c r="FP87" s="47">
        <f>+SIMS!O87</f>
        <v>0</v>
      </c>
      <c r="FQ87" s="48">
        <f>+SIMS!P87</f>
        <v>0</v>
      </c>
      <c r="FR87" s="48">
        <f t="shared" si="509"/>
        <v>0</v>
      </c>
      <c r="FS87" s="49">
        <f t="shared" si="510"/>
        <v>0</v>
      </c>
      <c r="FT87" s="522">
        <f>+Bel!AC87</f>
        <v>0</v>
      </c>
      <c r="FU87" s="523">
        <f>+Bel!AD87</f>
        <v>0</v>
      </c>
      <c r="FV87" s="523">
        <f>+Bel!AE87</f>
        <v>0</v>
      </c>
      <c r="FW87" s="523">
        <f>+Bel!AF87</f>
        <v>0</v>
      </c>
      <c r="FX87" s="523">
        <f t="shared" si="511"/>
        <v>0</v>
      </c>
      <c r="FY87" s="531">
        <f t="shared" si="512"/>
        <v>0</v>
      </c>
      <c r="FZ87" s="522">
        <f>+Ita!AC87</f>
        <v>0</v>
      </c>
      <c r="GA87" s="523">
        <f>+Ita!AD87</f>
        <v>0</v>
      </c>
      <c r="GB87" s="523">
        <f>+Ita!AE87</f>
        <v>0</v>
      </c>
      <c r="GC87" s="523">
        <f>+Ita!AF87</f>
        <v>0</v>
      </c>
      <c r="GD87" s="523">
        <f t="shared" si="513"/>
        <v>0</v>
      </c>
      <c r="GE87" s="531">
        <f t="shared" si="514"/>
        <v>0</v>
      </c>
      <c r="GF87" s="522">
        <f>+Pol!Y87</f>
        <v>0</v>
      </c>
      <c r="GG87" s="523">
        <f>+Pol!Z87</f>
        <v>0</v>
      </c>
      <c r="GH87" s="523">
        <f>+Pol!AA87</f>
        <v>0</v>
      </c>
      <c r="GI87" s="523">
        <f>+Pol!AB87</f>
        <v>0</v>
      </c>
      <c r="GJ87" s="523">
        <f t="shared" si="515"/>
        <v>0</v>
      </c>
      <c r="GK87" s="531">
        <f t="shared" si="516"/>
        <v>0</v>
      </c>
      <c r="GL87" s="47">
        <f>+SIMS!S87</f>
        <v>0</v>
      </c>
      <c r="GM87" s="48">
        <f>+SIMS!T87</f>
        <v>0</v>
      </c>
      <c r="GN87" s="48">
        <f>+SIMS!U87</f>
        <v>0</v>
      </c>
      <c r="GO87" s="48">
        <f>+SIMS!V87</f>
        <v>0</v>
      </c>
      <c r="GP87" s="48">
        <f t="shared" si="517"/>
        <v>0</v>
      </c>
      <c r="GQ87" s="49">
        <f t="shared" si="518"/>
        <v>0</v>
      </c>
      <c r="GR87" s="285">
        <f>+KSC!C87</f>
        <v>0</v>
      </c>
      <c r="GS87" s="286">
        <f>+KSC!D87</f>
        <v>0</v>
      </c>
      <c r="GT87" s="286">
        <f t="shared" si="519"/>
        <v>0</v>
      </c>
      <c r="GU87" s="272">
        <f t="shared" si="520"/>
        <v>0</v>
      </c>
      <c r="GV87" s="522">
        <f>+Bel!AI87</f>
        <v>0</v>
      </c>
      <c r="GW87" s="523">
        <f t="shared" si="521"/>
        <v>0</v>
      </c>
      <c r="GX87" s="531">
        <f t="shared" si="522"/>
        <v>0</v>
      </c>
      <c r="GY87" s="34">
        <f>+Ita!AI87</f>
        <v>0</v>
      </c>
      <c r="GZ87" s="523">
        <f t="shared" si="523"/>
        <v>0</v>
      </c>
      <c r="HA87" s="531">
        <f t="shared" si="524"/>
        <v>0</v>
      </c>
      <c r="HB87" s="34">
        <f>+Ita!BF87</f>
        <v>0</v>
      </c>
      <c r="HC87" s="523">
        <f t="shared" si="525"/>
        <v>0</v>
      </c>
      <c r="HD87" s="531">
        <f t="shared" si="526"/>
        <v>0</v>
      </c>
      <c r="HE87" s="522">
        <f>+Pol!AE87</f>
        <v>0</v>
      </c>
      <c r="HF87" s="523">
        <f t="shared" si="527"/>
        <v>0</v>
      </c>
      <c r="HG87" s="531">
        <f t="shared" si="528"/>
        <v>0</v>
      </c>
      <c r="HH87" s="47">
        <f>+Mex!P87</f>
        <v>0</v>
      </c>
      <c r="HI87" s="48">
        <f t="shared" si="529"/>
        <v>0</v>
      </c>
      <c r="HJ87" s="49">
        <f t="shared" si="530"/>
        <v>0</v>
      </c>
      <c r="HK87" s="414">
        <f>+SIMS!K87</f>
        <v>0</v>
      </c>
      <c r="HL87" s="415">
        <f>+SIMS!L87</f>
        <v>0</v>
      </c>
      <c r="HM87" s="415">
        <f t="shared" si="531"/>
        <v>0</v>
      </c>
      <c r="HN87" s="416">
        <f t="shared" si="532"/>
        <v>0</v>
      </c>
      <c r="HO87" s="533">
        <f>+Bel!AL87</f>
        <v>0</v>
      </c>
      <c r="HP87" s="534">
        <f>+Bel!AM87</f>
        <v>0</v>
      </c>
      <c r="HQ87" s="534">
        <f t="shared" si="533"/>
        <v>0</v>
      </c>
      <c r="HR87" s="535">
        <f t="shared" si="534"/>
        <v>0</v>
      </c>
      <c r="HS87" s="533">
        <f>+Ita!AL87</f>
        <v>0</v>
      </c>
      <c r="HT87" s="534">
        <f>+Ita!AM87</f>
        <v>0</v>
      </c>
      <c r="HU87" s="534">
        <f t="shared" si="535"/>
        <v>0</v>
      </c>
      <c r="HV87" s="535">
        <f t="shared" si="536"/>
        <v>0</v>
      </c>
      <c r="HW87" s="47">
        <f>+Mex!S87</f>
        <v>0</v>
      </c>
      <c r="HX87" s="48">
        <f>+Mex!T87</f>
        <v>0</v>
      </c>
      <c r="HY87" s="48">
        <f t="shared" si="537"/>
        <v>0</v>
      </c>
      <c r="HZ87" s="49">
        <f t="shared" si="538"/>
        <v>0</v>
      </c>
      <c r="IA87" s="483">
        <f>+'Arg&amp;Braz'!C87</f>
        <v>0</v>
      </c>
      <c r="IB87" s="484">
        <f>+'Arg&amp;Braz'!D87</f>
        <v>0</v>
      </c>
      <c r="IC87" s="484">
        <f t="shared" si="539"/>
        <v>0</v>
      </c>
      <c r="ID87" s="485">
        <f t="shared" si="540"/>
        <v>0</v>
      </c>
      <c r="IE87" s="483">
        <f>+'Arg&amp;Braz'!Y87</f>
        <v>0</v>
      </c>
      <c r="IF87" s="484">
        <f>+'Arg&amp;Braz'!Z87</f>
        <v>0</v>
      </c>
      <c r="IG87" s="484">
        <f t="shared" si="541"/>
        <v>0</v>
      </c>
      <c r="IH87" s="485">
        <f t="shared" si="542"/>
        <v>0</v>
      </c>
      <c r="II87" s="533">
        <f>+Bel!AP87</f>
        <v>0</v>
      </c>
      <c r="IJ87" s="534">
        <f>+Bel!AQ87</f>
        <v>0</v>
      </c>
      <c r="IK87" s="534">
        <f t="shared" si="543"/>
        <v>0</v>
      </c>
      <c r="IL87" s="535">
        <f t="shared" si="544"/>
        <v>0</v>
      </c>
      <c r="IM87" s="533">
        <f>+Ita!AP87</f>
        <v>0</v>
      </c>
      <c r="IN87" s="534">
        <f>+Ita!AQ87</f>
        <v>0</v>
      </c>
      <c r="IO87" s="534">
        <f t="shared" si="545"/>
        <v>0</v>
      </c>
      <c r="IP87" s="535">
        <f t="shared" si="546"/>
        <v>0</v>
      </c>
      <c r="IQ87" s="47">
        <f>+Mex!W87</f>
        <v>0</v>
      </c>
      <c r="IR87" s="48">
        <f>+Mex!X87</f>
        <v>0</v>
      </c>
      <c r="IS87" s="48">
        <f t="shared" si="547"/>
        <v>0</v>
      </c>
      <c r="IT87" s="49">
        <f t="shared" si="548"/>
        <v>0</v>
      </c>
      <c r="IU87" s="483">
        <f>+'Arg&amp;Braz'!G87</f>
        <v>0</v>
      </c>
      <c r="IV87" s="484">
        <f>+'Arg&amp;Braz'!H87</f>
        <v>0</v>
      </c>
      <c r="IW87" s="484">
        <f t="shared" si="549"/>
        <v>0</v>
      </c>
      <c r="IX87" s="485">
        <f t="shared" si="550"/>
        <v>0</v>
      </c>
      <c r="IY87" s="483">
        <f>+'Arg&amp;Braz'!AC87</f>
        <v>0</v>
      </c>
      <c r="IZ87" s="484">
        <f>+'Arg&amp;Braz'!AD87</f>
        <v>0</v>
      </c>
      <c r="JA87" s="484">
        <f t="shared" si="551"/>
        <v>0</v>
      </c>
      <c r="JB87" s="485">
        <f t="shared" si="552"/>
        <v>0</v>
      </c>
      <c r="JC87" s="533">
        <f>+Bel!AT87</f>
        <v>0</v>
      </c>
      <c r="JD87" s="534">
        <f>+Bel!AU87</f>
        <v>0</v>
      </c>
      <c r="JE87" s="534">
        <f t="shared" si="553"/>
        <v>0</v>
      </c>
      <c r="JF87" s="535">
        <f t="shared" si="554"/>
        <v>0</v>
      </c>
      <c r="JG87" s="533">
        <f>+Ita!AT87</f>
        <v>0</v>
      </c>
      <c r="JH87" s="534">
        <f>+Ita!AU87</f>
        <v>0</v>
      </c>
      <c r="JI87" s="534">
        <f t="shared" si="555"/>
        <v>0</v>
      </c>
      <c r="JJ87" s="535">
        <f t="shared" si="556"/>
        <v>0</v>
      </c>
      <c r="JK87" s="47">
        <f>+Mex!AA87</f>
        <v>0</v>
      </c>
      <c r="JL87" s="48">
        <f>+Mex!AB87</f>
        <v>0</v>
      </c>
      <c r="JM87" s="48">
        <f t="shared" si="557"/>
        <v>0</v>
      </c>
      <c r="JN87" s="49">
        <f t="shared" si="558"/>
        <v>0</v>
      </c>
      <c r="JO87" s="483">
        <f>+'Arg&amp;Braz'!K87</f>
        <v>0</v>
      </c>
      <c r="JP87" s="484">
        <f>+'Arg&amp;Braz'!L87</f>
        <v>0</v>
      </c>
      <c r="JQ87" s="484">
        <f t="shared" si="559"/>
        <v>0</v>
      </c>
      <c r="JR87" s="485">
        <f t="shared" si="560"/>
        <v>0</v>
      </c>
      <c r="JS87" s="483">
        <f>+'Arg&amp;Braz'!AG87</f>
        <v>0</v>
      </c>
      <c r="JT87" s="484">
        <f>+'Arg&amp;Braz'!AH87</f>
        <v>0</v>
      </c>
      <c r="JU87" s="484">
        <f t="shared" si="561"/>
        <v>0</v>
      </c>
      <c r="JV87" s="485">
        <f t="shared" si="562"/>
        <v>0</v>
      </c>
      <c r="JW87" s="273">
        <f>+KSC!K87</f>
        <v>0</v>
      </c>
      <c r="JX87" s="274">
        <f>+KSC!L87</f>
        <v>0</v>
      </c>
      <c r="JY87" s="286">
        <f t="shared" si="563"/>
        <v>0</v>
      </c>
      <c r="JZ87" s="272">
        <f t="shared" si="564"/>
        <v>0</v>
      </c>
      <c r="KA87" s="34">
        <f>+Rus!P87</f>
        <v>0</v>
      </c>
      <c r="KB87" s="315">
        <f>+Rus!Q87</f>
        <v>0</v>
      </c>
      <c r="KC87" s="35">
        <f>+Rus!R87</f>
        <v>0</v>
      </c>
      <c r="KD87" s="523">
        <f t="shared" si="565"/>
        <v>0</v>
      </c>
      <c r="KE87" s="531">
        <f t="shared" si="566"/>
        <v>0</v>
      </c>
      <c r="KF87" s="47">
        <f>+Bel!AX87</f>
        <v>452.4</v>
      </c>
      <c r="KG87" s="523">
        <f t="shared" si="567"/>
        <v>452.4</v>
      </c>
      <c r="KH87" s="531">
        <f t="shared" si="568"/>
        <v>29</v>
      </c>
      <c r="KI87" s="522">
        <f>+Ita!BI87</f>
        <v>0</v>
      </c>
      <c r="KJ87" s="523">
        <f t="shared" si="569"/>
        <v>0</v>
      </c>
      <c r="KK87" s="531">
        <f t="shared" si="570"/>
        <v>0</v>
      </c>
      <c r="KL87" s="522">
        <f>+Pol!AH87</f>
        <v>0</v>
      </c>
      <c r="KM87" s="523">
        <f t="shared" si="571"/>
        <v>0</v>
      </c>
      <c r="KN87" s="531">
        <f t="shared" si="572"/>
        <v>0</v>
      </c>
      <c r="KO87" s="522">
        <f>+Mex!AK87</f>
        <v>0</v>
      </c>
      <c r="KP87" s="523">
        <f t="shared" si="573"/>
        <v>0</v>
      </c>
      <c r="KQ87" s="531">
        <f t="shared" si="574"/>
        <v>0</v>
      </c>
      <c r="KR87" s="522">
        <f>+'Arg&amp;Braz'!AK87</f>
        <v>0</v>
      </c>
      <c r="KS87" s="523">
        <f t="shared" si="575"/>
        <v>0</v>
      </c>
      <c r="KT87" s="531">
        <f t="shared" si="576"/>
        <v>0</v>
      </c>
      <c r="KU87" s="522">
        <f>+Ita!BL87</f>
        <v>0</v>
      </c>
      <c r="KV87" s="532">
        <f>+Ita!BM87</f>
        <v>0</v>
      </c>
      <c r="KW87" s="523">
        <f>+Ita!BN87</f>
        <v>0</v>
      </c>
      <c r="KX87" s="35">
        <f t="shared" si="411"/>
        <v>0</v>
      </c>
      <c r="KY87" s="531">
        <f t="shared" si="429"/>
        <v>0</v>
      </c>
      <c r="KZ87" s="522">
        <f>+Mex!AN87</f>
        <v>171.6</v>
      </c>
      <c r="LA87" s="532">
        <f>+Mex!AO87</f>
        <v>171.6</v>
      </c>
      <c r="LB87" s="523">
        <f>+Mex!AP87</f>
        <v>171.6</v>
      </c>
      <c r="LC87" s="35">
        <f t="shared" si="412"/>
        <v>514.79999999999995</v>
      </c>
      <c r="LD87" s="531">
        <f t="shared" si="430"/>
        <v>33</v>
      </c>
      <c r="LE87" s="522">
        <f>+'Arg&amp;Braz'!O87</f>
        <v>0</v>
      </c>
      <c r="LF87" s="532">
        <f>+'Arg&amp;Braz'!P87</f>
        <v>0</v>
      </c>
      <c r="LG87" s="523">
        <f>+'Arg&amp;Braz'!Q87</f>
        <v>0</v>
      </c>
      <c r="LH87" s="35">
        <f t="shared" si="413"/>
        <v>0</v>
      </c>
      <c r="LI87" s="531">
        <f t="shared" si="431"/>
        <v>0</v>
      </c>
      <c r="LJ87" s="522">
        <f>+'Arg&amp;Braz'!AN87</f>
        <v>0</v>
      </c>
      <c r="LK87" s="532">
        <f>+'Arg&amp;Braz'!AO87</f>
        <v>0</v>
      </c>
      <c r="LL87" s="523">
        <f>+'Arg&amp;Braz'!AP87</f>
        <v>0</v>
      </c>
      <c r="LM87" s="35">
        <f t="shared" si="280"/>
        <v>0</v>
      </c>
      <c r="LN87" s="531">
        <f t="shared" si="281"/>
        <v>0</v>
      </c>
      <c r="LO87" s="47">
        <f>+Bel!BA87</f>
        <v>156</v>
      </c>
      <c r="LP87" s="318">
        <f>+Bel!BB87</f>
        <v>156</v>
      </c>
      <c r="LQ87" s="48">
        <f>+Bel!BC87</f>
        <v>156</v>
      </c>
      <c r="LR87" s="523">
        <f t="shared" si="275"/>
        <v>468</v>
      </c>
      <c r="LS87" s="531">
        <f t="shared" si="276"/>
        <v>30</v>
      </c>
      <c r="LT87" s="47">
        <f>+Ita!BQ87</f>
        <v>0</v>
      </c>
      <c r="LU87" s="318">
        <f>+Ita!BR87</f>
        <v>0</v>
      </c>
      <c r="LV87" s="48">
        <f>+Ita!BS87</f>
        <v>0</v>
      </c>
      <c r="LW87" s="35">
        <f t="shared" si="414"/>
        <v>0</v>
      </c>
      <c r="LX87" s="531">
        <f t="shared" si="432"/>
        <v>0</v>
      </c>
      <c r="LY87" s="522"/>
      <c r="LZ87" s="532"/>
      <c r="MA87" s="523"/>
      <c r="MB87" s="35">
        <f t="shared" si="415"/>
        <v>0</v>
      </c>
      <c r="MC87" s="531">
        <f t="shared" si="433"/>
        <v>0</v>
      </c>
      <c r="MD87" s="522">
        <f>+Pol!AK87</f>
        <v>234</v>
      </c>
      <c r="ME87" s="532">
        <f>+Pol!AL87</f>
        <v>234</v>
      </c>
      <c r="MF87" s="523">
        <f>+Pol!AM87</f>
        <v>234</v>
      </c>
      <c r="MG87" s="35">
        <f t="shared" si="416"/>
        <v>702</v>
      </c>
      <c r="MH87" s="531">
        <f t="shared" si="434"/>
        <v>45</v>
      </c>
      <c r="MI87" s="34">
        <f>+Rus!U87</f>
        <v>0</v>
      </c>
      <c r="MJ87" s="315">
        <f>+Rus!V87</f>
        <v>0</v>
      </c>
      <c r="MK87" s="35">
        <f>+Rus!W87</f>
        <v>0</v>
      </c>
      <c r="ML87" s="532">
        <f t="shared" si="259"/>
        <v>0</v>
      </c>
      <c r="MM87" s="531">
        <f t="shared" si="435"/>
        <v>0</v>
      </c>
      <c r="MN87" s="522">
        <f>+Mex!AS87</f>
        <v>0</v>
      </c>
      <c r="MO87" s="532">
        <f>+Mex!AT87</f>
        <v>0</v>
      </c>
      <c r="MP87" s="523">
        <f>+Mex!AU87</f>
        <v>0</v>
      </c>
      <c r="MQ87" s="35">
        <f t="shared" si="417"/>
        <v>0</v>
      </c>
      <c r="MR87" s="531">
        <f t="shared" si="436"/>
        <v>0</v>
      </c>
      <c r="MS87" s="522">
        <f>+'Arg&amp;Braz'!T87</f>
        <v>0</v>
      </c>
      <c r="MT87" s="532">
        <f>+'Arg&amp;Braz'!U87</f>
        <v>0</v>
      </c>
      <c r="MU87" s="523">
        <f>+'Arg&amp;Braz'!V87</f>
        <v>0</v>
      </c>
      <c r="MV87" s="35">
        <f t="shared" si="282"/>
        <v>0</v>
      </c>
      <c r="MW87" s="531">
        <f t="shared" si="283"/>
        <v>0</v>
      </c>
      <c r="MX87" s="47">
        <f>Bel!BF87</f>
        <v>0</v>
      </c>
      <c r="MY87" s="523">
        <f t="shared" si="284"/>
        <v>0</v>
      </c>
      <c r="MZ87" s="531">
        <f t="shared" si="277"/>
        <v>0</v>
      </c>
      <c r="NA87" s="522">
        <f>Ita!CA87</f>
        <v>156</v>
      </c>
      <c r="NB87" s="523">
        <f t="shared" si="437"/>
        <v>156</v>
      </c>
      <c r="NC87" s="531">
        <f t="shared" si="438"/>
        <v>10</v>
      </c>
    </row>
    <row r="88" spans="1:367" s="28" customFormat="1" ht="21" customHeight="1">
      <c r="A88" s="27" t="s">
        <v>320</v>
      </c>
      <c r="B88" s="67"/>
      <c r="C88" s="68">
        <f t="shared" si="439"/>
        <v>0</v>
      </c>
      <c r="D88" s="68"/>
      <c r="E88" s="68"/>
      <c r="F88" s="68"/>
      <c r="G88" s="69">
        <f t="shared" si="440"/>
        <v>0</v>
      </c>
      <c r="H88" s="70">
        <f>+Bel!A88</f>
        <v>39.000000000000007</v>
      </c>
      <c r="I88" s="71">
        <f>+Ita!A88</f>
        <v>60.000000000000014</v>
      </c>
      <c r="J88" s="71">
        <f>+Pol!A88</f>
        <v>47</v>
      </c>
      <c r="K88" s="71">
        <f>+Rus!A88</f>
        <v>0</v>
      </c>
      <c r="L88" s="71">
        <f>+'Arg&amp;Braz'!A88</f>
        <v>0</v>
      </c>
      <c r="M88" s="71">
        <f>+Mex!A88</f>
        <v>0</v>
      </c>
      <c r="N88" s="71">
        <f>+VIE!A88</f>
        <v>0</v>
      </c>
      <c r="O88" s="71">
        <f>+SIMS!A88</f>
        <v>0</v>
      </c>
      <c r="P88" s="71"/>
      <c r="Q88" s="72">
        <f>+KSC!A88</f>
        <v>0</v>
      </c>
      <c r="R88" s="146">
        <f t="shared" si="441"/>
        <v>0</v>
      </c>
      <c r="S88" s="147"/>
      <c r="T88" s="148"/>
      <c r="U88" s="148"/>
      <c r="V88" s="27" t="s">
        <v>320</v>
      </c>
      <c r="W88" s="522">
        <f>+Bel!C88</f>
        <v>0</v>
      </c>
      <c r="X88" s="523">
        <f>+Bel!D88</f>
        <v>0</v>
      </c>
      <c r="Y88" s="523">
        <f t="shared" si="442"/>
        <v>0</v>
      </c>
      <c r="Z88" s="531">
        <f t="shared" si="443"/>
        <v>0</v>
      </c>
      <c r="AA88" s="34">
        <f>+Ita!C88</f>
        <v>0</v>
      </c>
      <c r="AB88" s="35">
        <f>+Ita!D88</f>
        <v>0</v>
      </c>
      <c r="AC88" s="35">
        <f t="shared" si="287"/>
        <v>0</v>
      </c>
      <c r="AD88" s="65">
        <f t="shared" si="444"/>
        <v>0</v>
      </c>
      <c r="AE88" s="522">
        <f>+Pol!C88</f>
        <v>0</v>
      </c>
      <c r="AF88" s="523">
        <f>+Pol!D88</f>
        <v>0</v>
      </c>
      <c r="AG88" s="523">
        <f t="shared" si="445"/>
        <v>0</v>
      </c>
      <c r="AH88" s="531">
        <f t="shared" si="446"/>
        <v>0</v>
      </c>
      <c r="AI88" s="47">
        <f>+Mex!C88</f>
        <v>0</v>
      </c>
      <c r="AJ88" s="48">
        <f>+Mex!D88</f>
        <v>0</v>
      </c>
      <c r="AK88" s="48">
        <f t="shared" si="447"/>
        <v>0</v>
      </c>
      <c r="AL88" s="49">
        <f t="shared" si="448"/>
        <v>0</v>
      </c>
      <c r="AM88" s="285">
        <f>+SIMS!C88</f>
        <v>0</v>
      </c>
      <c r="AN88" s="286">
        <f>+SIMS!D88</f>
        <v>0</v>
      </c>
      <c r="AO88" s="286">
        <f t="shared" si="449"/>
        <v>0</v>
      </c>
      <c r="AP88" s="272">
        <f t="shared" si="450"/>
        <v>0</v>
      </c>
      <c r="AQ88" s="285">
        <f>+KSC!G88</f>
        <v>0</v>
      </c>
      <c r="AR88" s="286">
        <f>+KSC!H88</f>
        <v>0</v>
      </c>
      <c r="AS88" s="286">
        <f t="shared" si="451"/>
        <v>0</v>
      </c>
      <c r="AT88" s="272">
        <f t="shared" si="452"/>
        <v>0</v>
      </c>
      <c r="AU88" s="285">
        <f>+SIMS!G88</f>
        <v>0</v>
      </c>
      <c r="AV88" s="286">
        <f>+SIMS!H88</f>
        <v>0</v>
      </c>
      <c r="AW88" s="286">
        <f t="shared" si="453"/>
        <v>0</v>
      </c>
      <c r="AX88" s="272">
        <f t="shared" si="454"/>
        <v>0</v>
      </c>
      <c r="AY88" s="522">
        <f>+Bel!G88</f>
        <v>0</v>
      </c>
      <c r="AZ88" s="532">
        <f>+Bel!H88</f>
        <v>0</v>
      </c>
      <c r="BA88" s="523">
        <f>+Bel!I88</f>
        <v>0</v>
      </c>
      <c r="BB88" s="523">
        <f t="shared" si="455"/>
        <v>0</v>
      </c>
      <c r="BC88" s="531">
        <f t="shared" si="456"/>
        <v>0</v>
      </c>
      <c r="BD88" s="522">
        <f>+Ita!G88</f>
        <v>0</v>
      </c>
      <c r="BE88" s="532">
        <f>+Ita!H88</f>
        <v>0</v>
      </c>
      <c r="BF88" s="523">
        <f>+Ita!I88</f>
        <v>0</v>
      </c>
      <c r="BG88" s="35">
        <f t="shared" si="457"/>
        <v>0</v>
      </c>
      <c r="BH88" s="531">
        <f t="shared" si="458"/>
        <v>0</v>
      </c>
      <c r="BI88" s="522">
        <f>+Ita!AX88</f>
        <v>0</v>
      </c>
      <c r="BJ88" s="532">
        <f>+Ita!AY88</f>
        <v>0</v>
      </c>
      <c r="BK88" s="523">
        <f>+Ita!AZ88</f>
        <v>0</v>
      </c>
      <c r="BL88" s="35">
        <f t="shared" si="459"/>
        <v>0</v>
      </c>
      <c r="BM88" s="531">
        <f t="shared" si="460"/>
        <v>0</v>
      </c>
      <c r="BN88" s="522">
        <f>+Pol!G88</f>
        <v>0</v>
      </c>
      <c r="BO88" s="532">
        <f>+Pol!H88</f>
        <v>0</v>
      </c>
      <c r="BP88" s="523">
        <f>+Pol!I88</f>
        <v>0</v>
      </c>
      <c r="BQ88" s="523">
        <f t="shared" si="461"/>
        <v>0</v>
      </c>
      <c r="BR88" s="531">
        <f t="shared" si="462"/>
        <v>0</v>
      </c>
      <c r="BS88" s="47">
        <f>+Mex!G88</f>
        <v>0</v>
      </c>
      <c r="BT88" s="318">
        <f>+Mex!H88</f>
        <v>0</v>
      </c>
      <c r="BU88" s="48">
        <f>+Mex!I88</f>
        <v>0</v>
      </c>
      <c r="BV88" s="48">
        <f t="shared" si="463"/>
        <v>0</v>
      </c>
      <c r="BW88" s="49">
        <f t="shared" si="464"/>
        <v>0</v>
      </c>
      <c r="BX88" s="47">
        <f>+VIE!C88</f>
        <v>0</v>
      </c>
      <c r="BY88" s="318">
        <f>+VIE!D88</f>
        <v>0</v>
      </c>
      <c r="BZ88" s="48">
        <f t="shared" si="465"/>
        <v>0</v>
      </c>
      <c r="CA88" s="49">
        <f t="shared" si="466"/>
        <v>0</v>
      </c>
      <c r="CB88" s="47">
        <f>+SIMS!AC88</f>
        <v>0</v>
      </c>
      <c r="CC88" s="318">
        <f>+SIMS!AD88</f>
        <v>0</v>
      </c>
      <c r="CD88" s="48">
        <f>+SIMS!AE88</f>
        <v>0</v>
      </c>
      <c r="CE88" s="48">
        <f t="shared" si="467"/>
        <v>0</v>
      </c>
      <c r="CF88" s="49">
        <f t="shared" si="468"/>
        <v>0</v>
      </c>
      <c r="CG88" s="522">
        <f>+Bel!L88</f>
        <v>0</v>
      </c>
      <c r="CH88" s="523">
        <f>+Bel!M88</f>
        <v>0</v>
      </c>
      <c r="CI88" s="523">
        <f t="shared" si="469"/>
        <v>0</v>
      </c>
      <c r="CJ88" s="531">
        <f t="shared" si="470"/>
        <v>0</v>
      </c>
      <c r="CK88" s="522">
        <f>+Ita!L88</f>
        <v>0</v>
      </c>
      <c r="CL88" s="523">
        <f>+Ita!M88</f>
        <v>0</v>
      </c>
      <c r="CM88" s="523">
        <f t="shared" si="471"/>
        <v>0</v>
      </c>
      <c r="CN88" s="531">
        <f t="shared" si="472"/>
        <v>0</v>
      </c>
      <c r="CO88" s="47">
        <f>+Mex!L88</f>
        <v>0</v>
      </c>
      <c r="CP88" s="48">
        <f>+Mex!M88</f>
        <v>0</v>
      </c>
      <c r="CQ88" s="48">
        <f t="shared" si="473"/>
        <v>0</v>
      </c>
      <c r="CR88" s="49">
        <f t="shared" si="474"/>
        <v>0</v>
      </c>
      <c r="CS88" s="47">
        <f>+SIMS!Y88</f>
        <v>0</v>
      </c>
      <c r="CT88" s="48">
        <f>+SIMS!Z88</f>
        <v>0</v>
      </c>
      <c r="CU88" s="48">
        <f t="shared" si="475"/>
        <v>0</v>
      </c>
      <c r="CV88" s="49">
        <f t="shared" si="476"/>
        <v>0</v>
      </c>
      <c r="CW88" s="47">
        <f>+VIE!M88</f>
        <v>0</v>
      </c>
      <c r="CX88" s="48">
        <f>+VIE!N88</f>
        <v>0</v>
      </c>
      <c r="CY88" s="48">
        <f t="shared" si="477"/>
        <v>0</v>
      </c>
      <c r="CZ88" s="49">
        <f t="shared" si="478"/>
        <v>0</v>
      </c>
      <c r="DA88" s="522">
        <f>+Ita!BC88</f>
        <v>0</v>
      </c>
      <c r="DB88" s="523">
        <f t="shared" si="479"/>
        <v>0</v>
      </c>
      <c r="DC88" s="531">
        <f t="shared" si="480"/>
        <v>0</v>
      </c>
      <c r="DD88" s="522">
        <f>+Bel!P88</f>
        <v>0</v>
      </c>
      <c r="DE88" s="523">
        <f t="shared" si="481"/>
        <v>0</v>
      </c>
      <c r="DF88" s="531">
        <f t="shared" si="482"/>
        <v>0</v>
      </c>
      <c r="DG88" s="34">
        <f>+Ita!P88</f>
        <v>0</v>
      </c>
      <c r="DH88" s="523">
        <f t="shared" si="483"/>
        <v>0</v>
      </c>
      <c r="DI88" s="531">
        <f t="shared" si="484"/>
        <v>0</v>
      </c>
      <c r="DJ88" s="522">
        <f>+Pol!L88</f>
        <v>0</v>
      </c>
      <c r="DK88" s="523">
        <f t="shared" si="485"/>
        <v>0</v>
      </c>
      <c r="DL88" s="531">
        <f t="shared" si="486"/>
        <v>0</v>
      </c>
      <c r="DM88" s="379">
        <f>+Rus!C88</f>
        <v>0</v>
      </c>
      <c r="DN88" s="365">
        <f t="shared" si="487"/>
        <v>0</v>
      </c>
      <c r="DO88" s="366">
        <f t="shared" si="488"/>
        <v>0</v>
      </c>
      <c r="DP88" s="522">
        <f>+Bel!S88</f>
        <v>0</v>
      </c>
      <c r="DQ88" s="523">
        <f>+Bel!T88</f>
        <v>0</v>
      </c>
      <c r="DR88" s="523">
        <f>+Bel!U88</f>
        <v>0</v>
      </c>
      <c r="DS88" s="523">
        <f>+Bel!V88</f>
        <v>0</v>
      </c>
      <c r="DT88" s="523">
        <f t="shared" si="489"/>
        <v>0</v>
      </c>
      <c r="DU88" s="531">
        <f t="shared" si="490"/>
        <v>0</v>
      </c>
      <c r="DV88" s="522">
        <f>+Ita!S88</f>
        <v>0</v>
      </c>
      <c r="DW88" s="523">
        <f>+Ita!T88</f>
        <v>0</v>
      </c>
      <c r="DX88" s="523">
        <f>+Ita!U88</f>
        <v>0</v>
      </c>
      <c r="DY88" s="523">
        <f>+Ita!V88</f>
        <v>0</v>
      </c>
      <c r="DZ88" s="523">
        <f t="shared" si="491"/>
        <v>0</v>
      </c>
      <c r="EA88" s="531">
        <f t="shared" si="492"/>
        <v>0</v>
      </c>
      <c r="EB88" s="522">
        <f>+Pol!O88</f>
        <v>0</v>
      </c>
      <c r="EC88" s="523">
        <f>+Pol!P88</f>
        <v>0</v>
      </c>
      <c r="ED88" s="523">
        <f>+Pol!Q88</f>
        <v>0</v>
      </c>
      <c r="EE88" s="523">
        <f>+Pol!R88</f>
        <v>0</v>
      </c>
      <c r="EF88" s="523">
        <f t="shared" si="493"/>
        <v>0</v>
      </c>
      <c r="EG88" s="531">
        <f t="shared" si="494"/>
        <v>0</v>
      </c>
      <c r="EH88" s="34">
        <f>+Rus!J88</f>
        <v>0</v>
      </c>
      <c r="EI88" s="35">
        <f>+Rus!K88</f>
        <v>0</v>
      </c>
      <c r="EJ88" s="35">
        <f>+Rus!L88</f>
        <v>0</v>
      </c>
      <c r="EK88" s="35">
        <f>+Rus!M88</f>
        <v>0</v>
      </c>
      <c r="EL88" s="35">
        <f t="shared" si="495"/>
        <v>0</v>
      </c>
      <c r="EM88" s="546">
        <f t="shared" si="496"/>
        <v>0</v>
      </c>
      <c r="EN88" s="47">
        <f>+Mex!AE88</f>
        <v>0</v>
      </c>
      <c r="EO88" s="48">
        <f>+Mex!AF88</f>
        <v>0</v>
      </c>
      <c r="EP88" s="48">
        <f>+Mex!AG88</f>
        <v>0</v>
      </c>
      <c r="EQ88" s="48">
        <f>+Mex!AH88</f>
        <v>0</v>
      </c>
      <c r="ER88" s="48">
        <f t="shared" si="497"/>
        <v>0</v>
      </c>
      <c r="ES88" s="49">
        <f t="shared" si="498"/>
        <v>0</v>
      </c>
      <c r="ET88" s="34">
        <f>+VIE!G88</f>
        <v>0</v>
      </c>
      <c r="EU88" s="35">
        <f>+VIE!H88</f>
        <v>0</v>
      </c>
      <c r="EV88" s="35">
        <f>+VIE!I88</f>
        <v>0</v>
      </c>
      <c r="EW88" s="35">
        <f>+VIE!J88</f>
        <v>0</v>
      </c>
      <c r="EX88" s="523">
        <f t="shared" si="499"/>
        <v>0</v>
      </c>
      <c r="EY88" s="531">
        <f t="shared" si="500"/>
        <v>0</v>
      </c>
      <c r="EZ88" s="522">
        <f>+Bel!Y88</f>
        <v>0</v>
      </c>
      <c r="FA88" s="523">
        <f>+Bel!Z88</f>
        <v>0</v>
      </c>
      <c r="FB88" s="523">
        <f t="shared" si="501"/>
        <v>0</v>
      </c>
      <c r="FC88" s="531">
        <f t="shared" si="502"/>
        <v>0</v>
      </c>
      <c r="FD88" s="522">
        <f>+Ita!Y88</f>
        <v>0</v>
      </c>
      <c r="FE88" s="523">
        <f>+Ita!Z88</f>
        <v>0</v>
      </c>
      <c r="FF88" s="523">
        <f t="shared" si="503"/>
        <v>0</v>
      </c>
      <c r="FG88" s="531">
        <f t="shared" si="504"/>
        <v>0</v>
      </c>
      <c r="FH88" s="522">
        <f>+Pol!U88</f>
        <v>0</v>
      </c>
      <c r="FI88" s="523">
        <f>+Pol!V88</f>
        <v>0</v>
      </c>
      <c r="FJ88" s="523">
        <f t="shared" si="505"/>
        <v>0</v>
      </c>
      <c r="FK88" s="531">
        <f t="shared" si="506"/>
        <v>0</v>
      </c>
      <c r="FL88" s="34">
        <f>+Rus!F88</f>
        <v>0</v>
      </c>
      <c r="FM88" s="35">
        <f>+Rus!G88</f>
        <v>0</v>
      </c>
      <c r="FN88" s="35">
        <f t="shared" si="507"/>
        <v>0</v>
      </c>
      <c r="FO88" s="65">
        <f t="shared" si="508"/>
        <v>0</v>
      </c>
      <c r="FP88" s="47">
        <f>+SIMS!O88</f>
        <v>0</v>
      </c>
      <c r="FQ88" s="48">
        <f>+SIMS!P88</f>
        <v>0</v>
      </c>
      <c r="FR88" s="48">
        <f t="shared" si="509"/>
        <v>0</v>
      </c>
      <c r="FS88" s="49">
        <f t="shared" si="510"/>
        <v>0</v>
      </c>
      <c r="FT88" s="522">
        <f>+Bel!AC88</f>
        <v>0</v>
      </c>
      <c r="FU88" s="523">
        <f>+Bel!AD88</f>
        <v>0</v>
      </c>
      <c r="FV88" s="523">
        <f>+Bel!AE88</f>
        <v>0</v>
      </c>
      <c r="FW88" s="523">
        <f>+Bel!AF88</f>
        <v>0</v>
      </c>
      <c r="FX88" s="523">
        <f t="shared" si="511"/>
        <v>0</v>
      </c>
      <c r="FY88" s="531">
        <f t="shared" si="512"/>
        <v>0</v>
      </c>
      <c r="FZ88" s="522">
        <f>+Ita!AC88</f>
        <v>0</v>
      </c>
      <c r="GA88" s="523">
        <f>+Ita!AD88</f>
        <v>0</v>
      </c>
      <c r="GB88" s="523">
        <f>+Ita!AE88</f>
        <v>0</v>
      </c>
      <c r="GC88" s="523">
        <f>+Ita!AF88</f>
        <v>0</v>
      </c>
      <c r="GD88" s="523">
        <f t="shared" si="513"/>
        <v>0</v>
      </c>
      <c r="GE88" s="531">
        <f t="shared" si="514"/>
        <v>0</v>
      </c>
      <c r="GF88" s="522">
        <f>+Pol!Y88</f>
        <v>0</v>
      </c>
      <c r="GG88" s="523">
        <f>+Pol!Z88</f>
        <v>0</v>
      </c>
      <c r="GH88" s="523">
        <f>+Pol!AA88</f>
        <v>0</v>
      </c>
      <c r="GI88" s="523">
        <f>+Pol!AB88</f>
        <v>0</v>
      </c>
      <c r="GJ88" s="523">
        <f t="shared" si="515"/>
        <v>0</v>
      </c>
      <c r="GK88" s="531">
        <f t="shared" si="516"/>
        <v>0</v>
      </c>
      <c r="GL88" s="47">
        <f>+SIMS!S88</f>
        <v>0</v>
      </c>
      <c r="GM88" s="48">
        <f>+SIMS!T88</f>
        <v>0</v>
      </c>
      <c r="GN88" s="48">
        <f>+SIMS!U88</f>
        <v>0</v>
      </c>
      <c r="GO88" s="48">
        <f>+SIMS!V88</f>
        <v>0</v>
      </c>
      <c r="GP88" s="48">
        <f t="shared" si="517"/>
        <v>0</v>
      </c>
      <c r="GQ88" s="49">
        <f t="shared" si="518"/>
        <v>0</v>
      </c>
      <c r="GR88" s="285">
        <f>+KSC!C88</f>
        <v>0</v>
      </c>
      <c r="GS88" s="286">
        <f>+KSC!D88</f>
        <v>0</v>
      </c>
      <c r="GT88" s="286">
        <f t="shared" si="519"/>
        <v>0</v>
      </c>
      <c r="GU88" s="272">
        <f t="shared" si="520"/>
        <v>0</v>
      </c>
      <c r="GV88" s="522">
        <f>+Bel!AI88</f>
        <v>0</v>
      </c>
      <c r="GW88" s="523">
        <f t="shared" si="521"/>
        <v>0</v>
      </c>
      <c r="GX88" s="531">
        <f t="shared" si="522"/>
        <v>0</v>
      </c>
      <c r="GY88" s="34">
        <f>+Ita!AI88</f>
        <v>0</v>
      </c>
      <c r="GZ88" s="523">
        <f t="shared" si="523"/>
        <v>0</v>
      </c>
      <c r="HA88" s="531">
        <f t="shared" si="524"/>
        <v>0</v>
      </c>
      <c r="HB88" s="34">
        <f>+Ita!BF88</f>
        <v>0</v>
      </c>
      <c r="HC88" s="523">
        <f t="shared" si="525"/>
        <v>0</v>
      </c>
      <c r="HD88" s="531">
        <f t="shared" si="526"/>
        <v>0</v>
      </c>
      <c r="HE88" s="522">
        <f>+Pol!AE88</f>
        <v>0</v>
      </c>
      <c r="HF88" s="523">
        <f t="shared" si="527"/>
        <v>0</v>
      </c>
      <c r="HG88" s="531">
        <f t="shared" si="528"/>
        <v>0</v>
      </c>
      <c r="HH88" s="47">
        <f>+Mex!P88</f>
        <v>0</v>
      </c>
      <c r="HI88" s="48">
        <f t="shared" si="529"/>
        <v>0</v>
      </c>
      <c r="HJ88" s="49">
        <f t="shared" si="530"/>
        <v>0</v>
      </c>
      <c r="HK88" s="414">
        <f>+SIMS!K88</f>
        <v>0</v>
      </c>
      <c r="HL88" s="415">
        <f>+SIMS!L88</f>
        <v>0</v>
      </c>
      <c r="HM88" s="415">
        <f t="shared" si="531"/>
        <v>0</v>
      </c>
      <c r="HN88" s="416">
        <f t="shared" si="532"/>
        <v>0</v>
      </c>
      <c r="HO88" s="533">
        <f>+Bel!AL88</f>
        <v>0</v>
      </c>
      <c r="HP88" s="534">
        <f>+Bel!AM88</f>
        <v>0</v>
      </c>
      <c r="HQ88" s="534">
        <f t="shared" si="533"/>
        <v>0</v>
      </c>
      <c r="HR88" s="535">
        <f t="shared" si="534"/>
        <v>0</v>
      </c>
      <c r="HS88" s="533">
        <f>+Ita!AL88</f>
        <v>0</v>
      </c>
      <c r="HT88" s="534">
        <f>+Ita!AM88</f>
        <v>0</v>
      </c>
      <c r="HU88" s="534">
        <f t="shared" si="535"/>
        <v>0</v>
      </c>
      <c r="HV88" s="535">
        <f t="shared" si="536"/>
        <v>0</v>
      </c>
      <c r="HW88" s="47">
        <f>+Mex!S88</f>
        <v>0</v>
      </c>
      <c r="HX88" s="48">
        <f>+Mex!T88</f>
        <v>0</v>
      </c>
      <c r="HY88" s="48">
        <f t="shared" si="537"/>
        <v>0</v>
      </c>
      <c r="HZ88" s="49">
        <f t="shared" si="538"/>
        <v>0</v>
      </c>
      <c r="IA88" s="483">
        <f>+'Arg&amp;Braz'!C88</f>
        <v>0</v>
      </c>
      <c r="IB88" s="484">
        <f>+'Arg&amp;Braz'!D88</f>
        <v>0</v>
      </c>
      <c r="IC88" s="484">
        <f t="shared" si="539"/>
        <v>0</v>
      </c>
      <c r="ID88" s="485">
        <f t="shared" si="540"/>
        <v>0</v>
      </c>
      <c r="IE88" s="483">
        <f>+'Arg&amp;Braz'!Y88</f>
        <v>0</v>
      </c>
      <c r="IF88" s="484">
        <f>+'Arg&amp;Braz'!Z88</f>
        <v>0</v>
      </c>
      <c r="IG88" s="484">
        <f t="shared" si="541"/>
        <v>0</v>
      </c>
      <c r="IH88" s="485">
        <f t="shared" si="542"/>
        <v>0</v>
      </c>
      <c r="II88" s="533">
        <f>+Bel!AP88</f>
        <v>0</v>
      </c>
      <c r="IJ88" s="534">
        <f>+Bel!AQ88</f>
        <v>0</v>
      </c>
      <c r="IK88" s="534">
        <f t="shared" si="543"/>
        <v>0</v>
      </c>
      <c r="IL88" s="535">
        <f t="shared" si="544"/>
        <v>0</v>
      </c>
      <c r="IM88" s="533">
        <f>+Ita!AP88</f>
        <v>0</v>
      </c>
      <c r="IN88" s="534">
        <f>+Ita!AQ88</f>
        <v>0</v>
      </c>
      <c r="IO88" s="534">
        <f t="shared" si="545"/>
        <v>0</v>
      </c>
      <c r="IP88" s="535">
        <f t="shared" si="546"/>
        <v>0</v>
      </c>
      <c r="IQ88" s="47">
        <f>+Mex!W88</f>
        <v>0</v>
      </c>
      <c r="IR88" s="48">
        <f>+Mex!X88</f>
        <v>0</v>
      </c>
      <c r="IS88" s="48">
        <f t="shared" si="547"/>
        <v>0</v>
      </c>
      <c r="IT88" s="49">
        <f t="shared" si="548"/>
        <v>0</v>
      </c>
      <c r="IU88" s="483">
        <f>+'Arg&amp;Braz'!G88</f>
        <v>0</v>
      </c>
      <c r="IV88" s="484">
        <f>+'Arg&amp;Braz'!H88</f>
        <v>0</v>
      </c>
      <c r="IW88" s="484">
        <f t="shared" si="549"/>
        <v>0</v>
      </c>
      <c r="IX88" s="485">
        <f t="shared" si="550"/>
        <v>0</v>
      </c>
      <c r="IY88" s="483">
        <f>+'Arg&amp;Braz'!AC88</f>
        <v>0</v>
      </c>
      <c r="IZ88" s="484">
        <f>+'Arg&amp;Braz'!AD88</f>
        <v>0</v>
      </c>
      <c r="JA88" s="484">
        <f t="shared" si="551"/>
        <v>0</v>
      </c>
      <c r="JB88" s="485">
        <f t="shared" si="552"/>
        <v>0</v>
      </c>
      <c r="JC88" s="533">
        <f>+Bel!AT88</f>
        <v>0</v>
      </c>
      <c r="JD88" s="534">
        <f>+Bel!AU88</f>
        <v>0</v>
      </c>
      <c r="JE88" s="534">
        <f t="shared" si="553"/>
        <v>0</v>
      </c>
      <c r="JF88" s="535">
        <f t="shared" si="554"/>
        <v>0</v>
      </c>
      <c r="JG88" s="533">
        <f>+Ita!AT88</f>
        <v>0</v>
      </c>
      <c r="JH88" s="534">
        <f>+Ita!AU88</f>
        <v>0</v>
      </c>
      <c r="JI88" s="534">
        <f t="shared" si="555"/>
        <v>0</v>
      </c>
      <c r="JJ88" s="535">
        <f t="shared" si="556"/>
        <v>0</v>
      </c>
      <c r="JK88" s="47">
        <f>+Mex!AA88</f>
        <v>0</v>
      </c>
      <c r="JL88" s="48">
        <f>+Mex!AB88</f>
        <v>0</v>
      </c>
      <c r="JM88" s="48">
        <f t="shared" si="557"/>
        <v>0</v>
      </c>
      <c r="JN88" s="49">
        <f t="shared" si="558"/>
        <v>0</v>
      </c>
      <c r="JO88" s="483">
        <f>+'Arg&amp;Braz'!K88</f>
        <v>0</v>
      </c>
      <c r="JP88" s="484">
        <f>+'Arg&amp;Braz'!L88</f>
        <v>0</v>
      </c>
      <c r="JQ88" s="484">
        <f t="shared" si="559"/>
        <v>0</v>
      </c>
      <c r="JR88" s="485">
        <f t="shared" si="560"/>
        <v>0</v>
      </c>
      <c r="JS88" s="483">
        <f>+'Arg&amp;Braz'!AG88</f>
        <v>0</v>
      </c>
      <c r="JT88" s="484">
        <f>+'Arg&amp;Braz'!AH88</f>
        <v>0</v>
      </c>
      <c r="JU88" s="484">
        <f t="shared" si="561"/>
        <v>0</v>
      </c>
      <c r="JV88" s="485">
        <f t="shared" si="562"/>
        <v>0</v>
      </c>
      <c r="JW88" s="273">
        <f>+KSC!K88</f>
        <v>0</v>
      </c>
      <c r="JX88" s="274">
        <f>+KSC!L88</f>
        <v>0</v>
      </c>
      <c r="JY88" s="286">
        <f t="shared" si="563"/>
        <v>0</v>
      </c>
      <c r="JZ88" s="272">
        <f t="shared" si="564"/>
        <v>0</v>
      </c>
      <c r="KA88" s="34">
        <f>+Rus!P88</f>
        <v>0</v>
      </c>
      <c r="KB88" s="315">
        <f>+Rus!Q88</f>
        <v>0</v>
      </c>
      <c r="KC88" s="35">
        <f>+Rus!R88</f>
        <v>0</v>
      </c>
      <c r="KD88" s="523">
        <f t="shared" si="565"/>
        <v>0</v>
      </c>
      <c r="KE88" s="531">
        <f t="shared" si="566"/>
        <v>0</v>
      </c>
      <c r="KF88" s="47">
        <f>+Bel!AX88</f>
        <v>0</v>
      </c>
      <c r="KG88" s="523">
        <f t="shared" si="567"/>
        <v>0</v>
      </c>
      <c r="KH88" s="531">
        <f t="shared" si="568"/>
        <v>0</v>
      </c>
      <c r="KI88" s="522">
        <f>+Ita!BI88</f>
        <v>0</v>
      </c>
      <c r="KJ88" s="523">
        <f t="shared" si="569"/>
        <v>0</v>
      </c>
      <c r="KK88" s="531">
        <f t="shared" si="570"/>
        <v>0</v>
      </c>
      <c r="KL88" s="522">
        <f>+Pol!AH88</f>
        <v>452.4</v>
      </c>
      <c r="KM88" s="523">
        <f t="shared" si="571"/>
        <v>452.4</v>
      </c>
      <c r="KN88" s="531">
        <f t="shared" si="572"/>
        <v>29</v>
      </c>
      <c r="KO88" s="522">
        <f>+Mex!AK88</f>
        <v>0</v>
      </c>
      <c r="KP88" s="523">
        <f t="shared" si="573"/>
        <v>0</v>
      </c>
      <c r="KQ88" s="531">
        <f t="shared" si="574"/>
        <v>0</v>
      </c>
      <c r="KR88" s="522">
        <f>+'Arg&amp;Braz'!AK88</f>
        <v>0</v>
      </c>
      <c r="KS88" s="523">
        <f t="shared" si="575"/>
        <v>0</v>
      </c>
      <c r="KT88" s="531">
        <f t="shared" si="576"/>
        <v>0</v>
      </c>
      <c r="KU88" s="47">
        <f>+Ita!BL88</f>
        <v>202.8</v>
      </c>
      <c r="KV88" s="318">
        <f>+Ita!BM88</f>
        <v>202.8</v>
      </c>
      <c r="KW88" s="48">
        <f>+Ita!BN88</f>
        <v>202.8</v>
      </c>
      <c r="KX88" s="35">
        <f t="shared" si="411"/>
        <v>608.40000000000009</v>
      </c>
      <c r="KY88" s="531">
        <f t="shared" si="429"/>
        <v>39.000000000000007</v>
      </c>
      <c r="KZ88" s="47">
        <f>+Mex!AN88</f>
        <v>0</v>
      </c>
      <c r="LA88" s="318">
        <f>+Mex!AO88</f>
        <v>0</v>
      </c>
      <c r="LB88" s="48">
        <f>+Mex!AP88</f>
        <v>0</v>
      </c>
      <c r="LC88" s="35">
        <f t="shared" si="412"/>
        <v>0</v>
      </c>
      <c r="LD88" s="531">
        <f t="shared" si="430"/>
        <v>0</v>
      </c>
      <c r="LE88" s="522">
        <f>+'Arg&amp;Braz'!O88</f>
        <v>0</v>
      </c>
      <c r="LF88" s="532">
        <f>+'Arg&amp;Braz'!P88</f>
        <v>0</v>
      </c>
      <c r="LG88" s="523">
        <f>+'Arg&amp;Braz'!Q88</f>
        <v>0</v>
      </c>
      <c r="LH88" s="35">
        <f t="shared" si="413"/>
        <v>0</v>
      </c>
      <c r="LI88" s="531">
        <f t="shared" si="431"/>
        <v>0</v>
      </c>
      <c r="LJ88" s="522">
        <f>+'Arg&amp;Braz'!AN88</f>
        <v>0</v>
      </c>
      <c r="LK88" s="532">
        <f>+'Arg&amp;Braz'!AO88</f>
        <v>0</v>
      </c>
      <c r="LL88" s="523">
        <f>+'Arg&amp;Braz'!AP88</f>
        <v>0</v>
      </c>
      <c r="LM88" s="35">
        <f t="shared" si="280"/>
        <v>0</v>
      </c>
      <c r="LN88" s="531">
        <f t="shared" si="281"/>
        <v>0</v>
      </c>
      <c r="LO88" s="47">
        <f>+Bel!BA88</f>
        <v>202.8</v>
      </c>
      <c r="LP88" s="318">
        <f>+Bel!BB88</f>
        <v>202.8</v>
      </c>
      <c r="LQ88" s="48">
        <f>+Bel!BC88</f>
        <v>202.8</v>
      </c>
      <c r="LR88" s="523">
        <f t="shared" si="275"/>
        <v>608.40000000000009</v>
      </c>
      <c r="LS88" s="531">
        <f t="shared" si="276"/>
        <v>39.000000000000007</v>
      </c>
      <c r="LT88" s="47">
        <f>+Ita!BQ88</f>
        <v>109.2</v>
      </c>
      <c r="LU88" s="318">
        <f>+Ita!BR88</f>
        <v>109.2</v>
      </c>
      <c r="LV88" s="48">
        <f>+Ita!BS88</f>
        <v>109.2</v>
      </c>
      <c r="LW88" s="35">
        <f t="shared" si="414"/>
        <v>327.60000000000002</v>
      </c>
      <c r="LX88" s="531">
        <f t="shared" si="432"/>
        <v>21.000000000000004</v>
      </c>
      <c r="LY88" s="522"/>
      <c r="LZ88" s="532"/>
      <c r="MA88" s="523"/>
      <c r="MB88" s="35">
        <f t="shared" si="415"/>
        <v>0</v>
      </c>
      <c r="MC88" s="531">
        <f t="shared" si="433"/>
        <v>0</v>
      </c>
      <c r="MD88" s="522">
        <f>+Pol!AK88</f>
        <v>93.6</v>
      </c>
      <c r="ME88" s="532">
        <f>+Pol!AL88</f>
        <v>93.6</v>
      </c>
      <c r="MF88" s="523">
        <f>+Pol!AM88</f>
        <v>93.6</v>
      </c>
      <c r="MG88" s="35">
        <f t="shared" si="416"/>
        <v>280.79999999999995</v>
      </c>
      <c r="MH88" s="531">
        <f t="shared" si="434"/>
        <v>17.999999999999996</v>
      </c>
      <c r="MI88" s="34">
        <f>+Rus!U88</f>
        <v>0</v>
      </c>
      <c r="MJ88" s="315">
        <f>+Rus!V88</f>
        <v>0</v>
      </c>
      <c r="MK88" s="35">
        <f>+Rus!W88</f>
        <v>0</v>
      </c>
      <c r="ML88" s="532">
        <f t="shared" si="259"/>
        <v>0</v>
      </c>
      <c r="MM88" s="531">
        <f t="shared" si="435"/>
        <v>0</v>
      </c>
      <c r="MN88" s="522">
        <f>+Mex!AS88</f>
        <v>0</v>
      </c>
      <c r="MO88" s="532">
        <f>+Mex!AT88</f>
        <v>0</v>
      </c>
      <c r="MP88" s="523">
        <f>+Mex!AU88</f>
        <v>0</v>
      </c>
      <c r="MQ88" s="35">
        <f t="shared" si="417"/>
        <v>0</v>
      </c>
      <c r="MR88" s="531">
        <f t="shared" si="436"/>
        <v>0</v>
      </c>
      <c r="MS88" s="522">
        <f>+'Arg&amp;Braz'!T88</f>
        <v>0</v>
      </c>
      <c r="MT88" s="532">
        <f>+'Arg&amp;Braz'!U88</f>
        <v>0</v>
      </c>
      <c r="MU88" s="523">
        <f>+'Arg&amp;Braz'!V88</f>
        <v>0</v>
      </c>
      <c r="MV88" s="35">
        <f t="shared" si="282"/>
        <v>0</v>
      </c>
      <c r="MW88" s="531">
        <f t="shared" si="283"/>
        <v>0</v>
      </c>
      <c r="MX88" s="522">
        <f>Bel!BF88</f>
        <v>280.8</v>
      </c>
      <c r="MY88" s="523">
        <f t="shared" si="284"/>
        <v>280.8</v>
      </c>
      <c r="MZ88" s="531">
        <f t="shared" si="277"/>
        <v>18</v>
      </c>
      <c r="NA88" s="522">
        <f>Ita!CA88</f>
        <v>0</v>
      </c>
      <c r="NB88" s="523">
        <f t="shared" si="437"/>
        <v>0</v>
      </c>
      <c r="NC88" s="531">
        <f t="shared" si="438"/>
        <v>0</v>
      </c>
    </row>
    <row r="89" spans="1:367" s="28" customFormat="1" ht="21" customHeight="1">
      <c r="A89" s="27" t="s">
        <v>321</v>
      </c>
      <c r="B89" s="67"/>
      <c r="C89" s="68">
        <f t="shared" si="439"/>
        <v>0</v>
      </c>
      <c r="D89" s="68"/>
      <c r="E89" s="68"/>
      <c r="F89" s="68"/>
      <c r="G89" s="69">
        <f t="shared" si="440"/>
        <v>0</v>
      </c>
      <c r="H89" s="70">
        <f>+Bel!A89</f>
        <v>45</v>
      </c>
      <c r="I89" s="71">
        <f>+Ita!A89</f>
        <v>35</v>
      </c>
      <c r="J89" s="71">
        <f>+Pol!A89</f>
        <v>0</v>
      </c>
      <c r="K89" s="71">
        <f>+Rus!A89</f>
        <v>0</v>
      </c>
      <c r="L89" s="71">
        <f>+'Arg&amp;Braz'!A89</f>
        <v>0</v>
      </c>
      <c r="M89" s="71">
        <f>+Mex!A89</f>
        <v>60</v>
      </c>
      <c r="N89" s="71">
        <f>+VIE!A89</f>
        <v>0</v>
      </c>
      <c r="O89" s="71">
        <f>+SIMS!A89</f>
        <v>0</v>
      </c>
      <c r="P89" s="71"/>
      <c r="Q89" s="72">
        <f>+KSC!A89</f>
        <v>0</v>
      </c>
      <c r="R89" s="146">
        <f t="shared" si="441"/>
        <v>0</v>
      </c>
      <c r="S89" s="147"/>
      <c r="T89" s="148"/>
      <c r="U89" s="148"/>
      <c r="V89" s="27" t="s">
        <v>321</v>
      </c>
      <c r="W89" s="522">
        <f>+Bel!C89</f>
        <v>0</v>
      </c>
      <c r="X89" s="523">
        <f>+Bel!D89</f>
        <v>0</v>
      </c>
      <c r="Y89" s="523">
        <f t="shared" si="442"/>
        <v>0</v>
      </c>
      <c r="Z89" s="531">
        <f t="shared" si="443"/>
        <v>0</v>
      </c>
      <c r="AA89" s="34">
        <f>+Ita!C89</f>
        <v>0</v>
      </c>
      <c r="AB89" s="35">
        <f>+Ita!D89</f>
        <v>0</v>
      </c>
      <c r="AC89" s="35">
        <f t="shared" si="287"/>
        <v>0</v>
      </c>
      <c r="AD89" s="65">
        <f t="shared" si="444"/>
        <v>0</v>
      </c>
      <c r="AE89" s="522">
        <f>+Pol!C89</f>
        <v>0</v>
      </c>
      <c r="AF89" s="523">
        <f>+Pol!D89</f>
        <v>0</v>
      </c>
      <c r="AG89" s="523">
        <f t="shared" si="445"/>
        <v>0</v>
      </c>
      <c r="AH89" s="531">
        <f t="shared" si="446"/>
        <v>0</v>
      </c>
      <c r="AI89" s="47">
        <f>+Mex!C89</f>
        <v>0</v>
      </c>
      <c r="AJ89" s="48">
        <f>+Mex!D89</f>
        <v>0</v>
      </c>
      <c r="AK89" s="48">
        <f t="shared" si="447"/>
        <v>0</v>
      </c>
      <c r="AL89" s="49">
        <f t="shared" si="448"/>
        <v>0</v>
      </c>
      <c r="AM89" s="285">
        <f>+SIMS!C89</f>
        <v>0</v>
      </c>
      <c r="AN89" s="286">
        <f>+SIMS!D89</f>
        <v>0</v>
      </c>
      <c r="AO89" s="286">
        <f t="shared" si="449"/>
        <v>0</v>
      </c>
      <c r="AP89" s="272">
        <f t="shared" si="450"/>
        <v>0</v>
      </c>
      <c r="AQ89" s="285">
        <f>+KSC!G89</f>
        <v>0</v>
      </c>
      <c r="AR89" s="286">
        <f>+KSC!H89</f>
        <v>0</v>
      </c>
      <c r="AS89" s="286">
        <f t="shared" si="451"/>
        <v>0</v>
      </c>
      <c r="AT89" s="272">
        <f t="shared" si="452"/>
        <v>0</v>
      </c>
      <c r="AU89" s="285">
        <f>+SIMS!G89</f>
        <v>0</v>
      </c>
      <c r="AV89" s="286">
        <f>+SIMS!H89</f>
        <v>0</v>
      </c>
      <c r="AW89" s="286">
        <f t="shared" si="453"/>
        <v>0</v>
      </c>
      <c r="AX89" s="272">
        <f t="shared" si="454"/>
        <v>0</v>
      </c>
      <c r="AY89" s="522">
        <f>+Bel!G89</f>
        <v>0</v>
      </c>
      <c r="AZ89" s="532">
        <f>+Bel!H89</f>
        <v>0</v>
      </c>
      <c r="BA89" s="523">
        <f>+Bel!I89</f>
        <v>0</v>
      </c>
      <c r="BB89" s="523">
        <f t="shared" si="455"/>
        <v>0</v>
      </c>
      <c r="BC89" s="531">
        <f t="shared" si="456"/>
        <v>0</v>
      </c>
      <c r="BD89" s="522">
        <f>+Ita!G89</f>
        <v>0</v>
      </c>
      <c r="BE89" s="532">
        <f>+Ita!H89</f>
        <v>0</v>
      </c>
      <c r="BF89" s="523">
        <f>+Ita!I89</f>
        <v>0</v>
      </c>
      <c r="BG89" s="35">
        <f t="shared" si="457"/>
        <v>0</v>
      </c>
      <c r="BH89" s="531">
        <f t="shared" si="458"/>
        <v>0</v>
      </c>
      <c r="BI89" s="522">
        <f>+Ita!AX89</f>
        <v>0</v>
      </c>
      <c r="BJ89" s="532">
        <f>+Ita!AY89</f>
        <v>0</v>
      </c>
      <c r="BK89" s="523">
        <f>+Ita!AZ89</f>
        <v>0</v>
      </c>
      <c r="BL89" s="35">
        <f t="shared" si="459"/>
        <v>0</v>
      </c>
      <c r="BM89" s="531">
        <f t="shared" si="460"/>
        <v>0</v>
      </c>
      <c r="BN89" s="522">
        <f>+Pol!G89</f>
        <v>0</v>
      </c>
      <c r="BO89" s="532">
        <f>+Pol!H89</f>
        <v>0</v>
      </c>
      <c r="BP89" s="523">
        <f>+Pol!I89</f>
        <v>0</v>
      </c>
      <c r="BQ89" s="523">
        <f t="shared" si="461"/>
        <v>0</v>
      </c>
      <c r="BR89" s="531">
        <f t="shared" si="462"/>
        <v>0</v>
      </c>
      <c r="BS89" s="47">
        <f>+Mex!G89</f>
        <v>0</v>
      </c>
      <c r="BT89" s="318">
        <f>+Mex!H89</f>
        <v>0</v>
      </c>
      <c r="BU89" s="48">
        <f>+Mex!I89</f>
        <v>0</v>
      </c>
      <c r="BV89" s="48">
        <f t="shared" si="463"/>
        <v>0</v>
      </c>
      <c r="BW89" s="49">
        <f t="shared" si="464"/>
        <v>0</v>
      </c>
      <c r="BX89" s="47">
        <f>+VIE!C89</f>
        <v>0</v>
      </c>
      <c r="BY89" s="318">
        <f>+VIE!D89</f>
        <v>0</v>
      </c>
      <c r="BZ89" s="48">
        <f t="shared" si="465"/>
        <v>0</v>
      </c>
      <c r="CA89" s="49">
        <f t="shared" si="466"/>
        <v>0</v>
      </c>
      <c r="CB89" s="47">
        <f>+SIMS!AC89</f>
        <v>0</v>
      </c>
      <c r="CC89" s="318">
        <f>+SIMS!AD89</f>
        <v>0</v>
      </c>
      <c r="CD89" s="48">
        <f>+SIMS!AE89</f>
        <v>0</v>
      </c>
      <c r="CE89" s="48">
        <f t="shared" si="467"/>
        <v>0</v>
      </c>
      <c r="CF89" s="49">
        <f t="shared" si="468"/>
        <v>0</v>
      </c>
      <c r="CG89" s="522">
        <f>+Bel!L89</f>
        <v>0</v>
      </c>
      <c r="CH89" s="523">
        <f>+Bel!M89</f>
        <v>0</v>
      </c>
      <c r="CI89" s="523">
        <f t="shared" si="469"/>
        <v>0</v>
      </c>
      <c r="CJ89" s="531">
        <f t="shared" si="470"/>
        <v>0</v>
      </c>
      <c r="CK89" s="522">
        <f>+Ita!L89</f>
        <v>0</v>
      </c>
      <c r="CL89" s="523">
        <f>+Ita!M89</f>
        <v>0</v>
      </c>
      <c r="CM89" s="523">
        <f t="shared" si="471"/>
        <v>0</v>
      </c>
      <c r="CN89" s="531">
        <f t="shared" si="472"/>
        <v>0</v>
      </c>
      <c r="CO89" s="47">
        <f>+Mex!L89</f>
        <v>0</v>
      </c>
      <c r="CP89" s="48">
        <f>+Mex!M89</f>
        <v>0</v>
      </c>
      <c r="CQ89" s="48">
        <f t="shared" si="473"/>
        <v>0</v>
      </c>
      <c r="CR89" s="49">
        <f t="shared" si="474"/>
        <v>0</v>
      </c>
      <c r="CS89" s="47">
        <f>+SIMS!Y89</f>
        <v>0</v>
      </c>
      <c r="CT89" s="48">
        <f>+SIMS!Z89</f>
        <v>0</v>
      </c>
      <c r="CU89" s="48">
        <f t="shared" si="475"/>
        <v>0</v>
      </c>
      <c r="CV89" s="49">
        <f t="shared" si="476"/>
        <v>0</v>
      </c>
      <c r="CW89" s="47">
        <f>+VIE!M89</f>
        <v>0</v>
      </c>
      <c r="CX89" s="48">
        <f>+VIE!N89</f>
        <v>0</v>
      </c>
      <c r="CY89" s="48">
        <f t="shared" si="477"/>
        <v>0</v>
      </c>
      <c r="CZ89" s="49">
        <f t="shared" si="478"/>
        <v>0</v>
      </c>
      <c r="DA89" s="522">
        <f>+Ita!BC89</f>
        <v>0</v>
      </c>
      <c r="DB89" s="523">
        <f t="shared" si="479"/>
        <v>0</v>
      </c>
      <c r="DC89" s="531">
        <f t="shared" si="480"/>
        <v>0</v>
      </c>
      <c r="DD89" s="522">
        <f>+Bel!P89</f>
        <v>0</v>
      </c>
      <c r="DE89" s="523">
        <f t="shared" si="481"/>
        <v>0</v>
      </c>
      <c r="DF89" s="531">
        <f t="shared" si="482"/>
        <v>0</v>
      </c>
      <c r="DG89" s="34">
        <f>+Ita!P89</f>
        <v>0</v>
      </c>
      <c r="DH89" s="523">
        <f t="shared" si="483"/>
        <v>0</v>
      </c>
      <c r="DI89" s="531">
        <f t="shared" si="484"/>
        <v>0</v>
      </c>
      <c r="DJ89" s="522">
        <f>+Pol!L89</f>
        <v>0</v>
      </c>
      <c r="DK89" s="523">
        <f t="shared" si="485"/>
        <v>0</v>
      </c>
      <c r="DL89" s="531">
        <f t="shared" si="486"/>
        <v>0</v>
      </c>
      <c r="DM89" s="379">
        <f>+Rus!C89</f>
        <v>0</v>
      </c>
      <c r="DN89" s="365">
        <f t="shared" si="487"/>
        <v>0</v>
      </c>
      <c r="DO89" s="366">
        <f t="shared" si="488"/>
        <v>0</v>
      </c>
      <c r="DP89" s="522">
        <f>+Bel!S89</f>
        <v>0</v>
      </c>
      <c r="DQ89" s="523">
        <f>+Bel!T89</f>
        <v>0</v>
      </c>
      <c r="DR89" s="523">
        <f>+Bel!U89</f>
        <v>0</v>
      </c>
      <c r="DS89" s="523">
        <f>+Bel!V89</f>
        <v>0</v>
      </c>
      <c r="DT89" s="523">
        <f t="shared" si="489"/>
        <v>0</v>
      </c>
      <c r="DU89" s="531">
        <f t="shared" si="490"/>
        <v>0</v>
      </c>
      <c r="DV89" s="522">
        <f>+Ita!S89</f>
        <v>0</v>
      </c>
      <c r="DW89" s="523">
        <f>+Ita!T89</f>
        <v>0</v>
      </c>
      <c r="DX89" s="523">
        <f>+Ita!U89</f>
        <v>0</v>
      </c>
      <c r="DY89" s="523">
        <f>+Ita!V89</f>
        <v>0</v>
      </c>
      <c r="DZ89" s="523">
        <f t="shared" si="491"/>
        <v>0</v>
      </c>
      <c r="EA89" s="531">
        <f t="shared" si="492"/>
        <v>0</v>
      </c>
      <c r="EB89" s="522">
        <f>+Pol!O89</f>
        <v>0</v>
      </c>
      <c r="EC89" s="523">
        <f>+Pol!P89</f>
        <v>0</v>
      </c>
      <c r="ED89" s="523">
        <f>+Pol!Q89</f>
        <v>0</v>
      </c>
      <c r="EE89" s="523">
        <f>+Pol!R89</f>
        <v>0</v>
      </c>
      <c r="EF89" s="523">
        <f t="shared" si="493"/>
        <v>0</v>
      </c>
      <c r="EG89" s="531">
        <f t="shared" si="494"/>
        <v>0</v>
      </c>
      <c r="EH89" s="34">
        <f>+Rus!J89</f>
        <v>0</v>
      </c>
      <c r="EI89" s="35">
        <f>+Rus!K89</f>
        <v>0</v>
      </c>
      <c r="EJ89" s="35">
        <f>+Rus!L89</f>
        <v>0</v>
      </c>
      <c r="EK89" s="35">
        <f>+Rus!M89</f>
        <v>0</v>
      </c>
      <c r="EL89" s="35">
        <f t="shared" si="495"/>
        <v>0</v>
      </c>
      <c r="EM89" s="546">
        <f t="shared" si="496"/>
        <v>0</v>
      </c>
      <c r="EN89" s="47">
        <f>+Mex!AE89</f>
        <v>0</v>
      </c>
      <c r="EO89" s="48">
        <f>+Mex!AF89</f>
        <v>0</v>
      </c>
      <c r="EP89" s="48">
        <f>+Mex!AG89</f>
        <v>0</v>
      </c>
      <c r="EQ89" s="48">
        <f>+Mex!AH89</f>
        <v>0</v>
      </c>
      <c r="ER89" s="48">
        <f t="shared" si="497"/>
        <v>0</v>
      </c>
      <c r="ES89" s="49">
        <f t="shared" si="498"/>
        <v>0</v>
      </c>
      <c r="ET89" s="47">
        <f>+VIE!G89</f>
        <v>0</v>
      </c>
      <c r="EU89" s="48">
        <f>+VIE!H89</f>
        <v>0</v>
      </c>
      <c r="EV89" s="48">
        <f>+VIE!I89</f>
        <v>0</v>
      </c>
      <c r="EW89" s="48">
        <f>+VIE!J89</f>
        <v>0</v>
      </c>
      <c r="EX89" s="48">
        <f t="shared" si="499"/>
        <v>0</v>
      </c>
      <c r="EY89" s="49">
        <f t="shared" si="500"/>
        <v>0</v>
      </c>
      <c r="EZ89" s="522">
        <f>+Bel!Y89</f>
        <v>0</v>
      </c>
      <c r="FA89" s="523">
        <f>+Bel!Z89</f>
        <v>0</v>
      </c>
      <c r="FB89" s="523">
        <f t="shared" si="501"/>
        <v>0</v>
      </c>
      <c r="FC89" s="531">
        <f t="shared" si="502"/>
        <v>0</v>
      </c>
      <c r="FD89" s="522">
        <f>+Ita!Y89</f>
        <v>0</v>
      </c>
      <c r="FE89" s="523">
        <f>+Ita!Z89</f>
        <v>0</v>
      </c>
      <c r="FF89" s="523">
        <f t="shared" si="503"/>
        <v>0</v>
      </c>
      <c r="FG89" s="531">
        <f t="shared" si="504"/>
        <v>0</v>
      </c>
      <c r="FH89" s="522">
        <f>+Pol!U89</f>
        <v>0</v>
      </c>
      <c r="FI89" s="523">
        <f>+Pol!V89</f>
        <v>0</v>
      </c>
      <c r="FJ89" s="523">
        <f t="shared" si="505"/>
        <v>0</v>
      </c>
      <c r="FK89" s="531">
        <f t="shared" si="506"/>
        <v>0</v>
      </c>
      <c r="FL89" s="34">
        <f>+Rus!F89</f>
        <v>0</v>
      </c>
      <c r="FM89" s="35">
        <f>+Rus!G89</f>
        <v>0</v>
      </c>
      <c r="FN89" s="35">
        <f t="shared" si="507"/>
        <v>0</v>
      </c>
      <c r="FO89" s="65">
        <f t="shared" si="508"/>
        <v>0</v>
      </c>
      <c r="FP89" s="47">
        <f>+SIMS!O89</f>
        <v>0</v>
      </c>
      <c r="FQ89" s="48">
        <f>+SIMS!P89</f>
        <v>0</v>
      </c>
      <c r="FR89" s="48">
        <f t="shared" si="509"/>
        <v>0</v>
      </c>
      <c r="FS89" s="49">
        <f t="shared" si="510"/>
        <v>0</v>
      </c>
      <c r="FT89" s="522">
        <f>+Bel!AC89</f>
        <v>0</v>
      </c>
      <c r="FU89" s="523">
        <f>+Bel!AD89</f>
        <v>0</v>
      </c>
      <c r="FV89" s="523">
        <f>+Bel!AE89</f>
        <v>0</v>
      </c>
      <c r="FW89" s="523">
        <f>+Bel!AF89</f>
        <v>0</v>
      </c>
      <c r="FX89" s="523">
        <f t="shared" si="511"/>
        <v>0</v>
      </c>
      <c r="FY89" s="531">
        <f t="shared" si="512"/>
        <v>0</v>
      </c>
      <c r="FZ89" s="522">
        <f>+Ita!AC89</f>
        <v>0</v>
      </c>
      <c r="GA89" s="523">
        <f>+Ita!AD89</f>
        <v>0</v>
      </c>
      <c r="GB89" s="523">
        <f>+Ita!AE89</f>
        <v>0</v>
      </c>
      <c r="GC89" s="523">
        <f>+Ita!AF89</f>
        <v>0</v>
      </c>
      <c r="GD89" s="523">
        <f t="shared" si="513"/>
        <v>0</v>
      </c>
      <c r="GE89" s="531">
        <f t="shared" si="514"/>
        <v>0</v>
      </c>
      <c r="GF89" s="522">
        <f>+Pol!Y89</f>
        <v>0</v>
      </c>
      <c r="GG89" s="523">
        <f>+Pol!Z89</f>
        <v>0</v>
      </c>
      <c r="GH89" s="523">
        <f>+Pol!AA89</f>
        <v>0</v>
      </c>
      <c r="GI89" s="523">
        <f>+Pol!AB89</f>
        <v>0</v>
      </c>
      <c r="GJ89" s="523">
        <f t="shared" si="515"/>
        <v>0</v>
      </c>
      <c r="GK89" s="531">
        <f t="shared" si="516"/>
        <v>0</v>
      </c>
      <c r="GL89" s="47">
        <f>+SIMS!S89</f>
        <v>0</v>
      </c>
      <c r="GM89" s="48">
        <f>+SIMS!T89</f>
        <v>0</v>
      </c>
      <c r="GN89" s="48">
        <f>+SIMS!U89</f>
        <v>0</v>
      </c>
      <c r="GO89" s="48">
        <f>+SIMS!V89</f>
        <v>0</v>
      </c>
      <c r="GP89" s="48">
        <f t="shared" si="517"/>
        <v>0</v>
      </c>
      <c r="GQ89" s="49">
        <f t="shared" si="518"/>
        <v>0</v>
      </c>
      <c r="GR89" s="285">
        <f>+KSC!C89</f>
        <v>0</v>
      </c>
      <c r="GS89" s="286">
        <f>+KSC!D89</f>
        <v>0</v>
      </c>
      <c r="GT89" s="286">
        <f t="shared" si="519"/>
        <v>0</v>
      </c>
      <c r="GU89" s="272">
        <f t="shared" si="520"/>
        <v>0</v>
      </c>
      <c r="GV89" s="522">
        <f>+Bel!AI89</f>
        <v>0</v>
      </c>
      <c r="GW89" s="523">
        <f t="shared" si="521"/>
        <v>0</v>
      </c>
      <c r="GX89" s="531">
        <f t="shared" si="522"/>
        <v>0</v>
      </c>
      <c r="GY89" s="34">
        <f>+Ita!AI89</f>
        <v>0</v>
      </c>
      <c r="GZ89" s="523">
        <f t="shared" si="523"/>
        <v>0</v>
      </c>
      <c r="HA89" s="531">
        <f t="shared" si="524"/>
        <v>0</v>
      </c>
      <c r="HB89" s="34">
        <f>+Ita!BF89</f>
        <v>0</v>
      </c>
      <c r="HC89" s="523">
        <f t="shared" si="525"/>
        <v>0</v>
      </c>
      <c r="HD89" s="531">
        <f t="shared" si="526"/>
        <v>0</v>
      </c>
      <c r="HE89" s="522">
        <f>+Pol!AE89</f>
        <v>0</v>
      </c>
      <c r="HF89" s="523">
        <f t="shared" si="527"/>
        <v>0</v>
      </c>
      <c r="HG89" s="531">
        <f t="shared" si="528"/>
        <v>0</v>
      </c>
      <c r="HH89" s="47">
        <f>+Mex!P89</f>
        <v>0</v>
      </c>
      <c r="HI89" s="48">
        <f t="shared" si="529"/>
        <v>0</v>
      </c>
      <c r="HJ89" s="49">
        <f t="shared" si="530"/>
        <v>0</v>
      </c>
      <c r="HK89" s="414">
        <f>+SIMS!K89</f>
        <v>0</v>
      </c>
      <c r="HL89" s="415">
        <f>+SIMS!L89</f>
        <v>0</v>
      </c>
      <c r="HM89" s="415">
        <f t="shared" si="531"/>
        <v>0</v>
      </c>
      <c r="HN89" s="416">
        <f t="shared" si="532"/>
        <v>0</v>
      </c>
      <c r="HO89" s="533">
        <f>+Bel!AL89</f>
        <v>0</v>
      </c>
      <c r="HP89" s="534">
        <f>+Bel!AM89</f>
        <v>0</v>
      </c>
      <c r="HQ89" s="534">
        <f t="shared" si="533"/>
        <v>0</v>
      </c>
      <c r="HR89" s="535">
        <f t="shared" si="534"/>
        <v>0</v>
      </c>
      <c r="HS89" s="533">
        <f>+Ita!AL89</f>
        <v>0</v>
      </c>
      <c r="HT89" s="534">
        <f>+Ita!AM89</f>
        <v>0</v>
      </c>
      <c r="HU89" s="534">
        <f t="shared" si="535"/>
        <v>0</v>
      </c>
      <c r="HV89" s="535">
        <f t="shared" si="536"/>
        <v>0</v>
      </c>
      <c r="HW89" s="47">
        <f>+Mex!S89</f>
        <v>0</v>
      </c>
      <c r="HX89" s="48">
        <f>+Mex!T89</f>
        <v>0</v>
      </c>
      <c r="HY89" s="48">
        <f t="shared" si="537"/>
        <v>0</v>
      </c>
      <c r="HZ89" s="49">
        <f t="shared" si="538"/>
        <v>0</v>
      </c>
      <c r="IA89" s="483">
        <f>+'Arg&amp;Braz'!C89</f>
        <v>0</v>
      </c>
      <c r="IB89" s="484">
        <f>+'Arg&amp;Braz'!D89</f>
        <v>0</v>
      </c>
      <c r="IC89" s="484">
        <f t="shared" si="539"/>
        <v>0</v>
      </c>
      <c r="ID89" s="485">
        <f t="shared" si="540"/>
        <v>0</v>
      </c>
      <c r="IE89" s="483">
        <f>+'Arg&amp;Braz'!Y89</f>
        <v>0</v>
      </c>
      <c r="IF89" s="484">
        <f>+'Arg&amp;Braz'!Z89</f>
        <v>0</v>
      </c>
      <c r="IG89" s="484">
        <f t="shared" si="541"/>
        <v>0</v>
      </c>
      <c r="IH89" s="485">
        <f t="shared" si="542"/>
        <v>0</v>
      </c>
      <c r="II89" s="533">
        <f>+Bel!AP89</f>
        <v>0</v>
      </c>
      <c r="IJ89" s="534">
        <f>+Bel!AQ89</f>
        <v>0</v>
      </c>
      <c r="IK89" s="534">
        <f t="shared" si="543"/>
        <v>0</v>
      </c>
      <c r="IL89" s="535">
        <f t="shared" si="544"/>
        <v>0</v>
      </c>
      <c r="IM89" s="533">
        <f>+Ita!AP89</f>
        <v>0</v>
      </c>
      <c r="IN89" s="534">
        <f>+Ita!AQ89</f>
        <v>0</v>
      </c>
      <c r="IO89" s="534">
        <f t="shared" si="545"/>
        <v>0</v>
      </c>
      <c r="IP89" s="535">
        <f t="shared" si="546"/>
        <v>0</v>
      </c>
      <c r="IQ89" s="47">
        <f>+Mex!W89</f>
        <v>0</v>
      </c>
      <c r="IR89" s="48">
        <f>+Mex!X89</f>
        <v>0</v>
      </c>
      <c r="IS89" s="48">
        <f t="shared" si="547"/>
        <v>0</v>
      </c>
      <c r="IT89" s="49">
        <f t="shared" si="548"/>
        <v>0</v>
      </c>
      <c r="IU89" s="483">
        <f>+'Arg&amp;Braz'!G89</f>
        <v>0</v>
      </c>
      <c r="IV89" s="484">
        <f>+'Arg&amp;Braz'!H89</f>
        <v>0</v>
      </c>
      <c r="IW89" s="484">
        <f t="shared" si="549"/>
        <v>0</v>
      </c>
      <c r="IX89" s="485">
        <f t="shared" si="550"/>
        <v>0</v>
      </c>
      <c r="IY89" s="483">
        <f>+'Arg&amp;Braz'!AC89</f>
        <v>0</v>
      </c>
      <c r="IZ89" s="484">
        <f>+'Arg&amp;Braz'!AD89</f>
        <v>0</v>
      </c>
      <c r="JA89" s="484">
        <f t="shared" si="551"/>
        <v>0</v>
      </c>
      <c r="JB89" s="485">
        <f t="shared" si="552"/>
        <v>0</v>
      </c>
      <c r="JC89" s="533">
        <f>+Bel!AT89</f>
        <v>0</v>
      </c>
      <c r="JD89" s="534">
        <f>+Bel!AU89</f>
        <v>0</v>
      </c>
      <c r="JE89" s="534">
        <f t="shared" si="553"/>
        <v>0</v>
      </c>
      <c r="JF89" s="535">
        <f t="shared" si="554"/>
        <v>0</v>
      </c>
      <c r="JG89" s="533">
        <f>+Ita!AT89</f>
        <v>0</v>
      </c>
      <c r="JH89" s="534">
        <f>+Ita!AU89</f>
        <v>0</v>
      </c>
      <c r="JI89" s="534">
        <f t="shared" si="555"/>
        <v>0</v>
      </c>
      <c r="JJ89" s="535">
        <f t="shared" si="556"/>
        <v>0</v>
      </c>
      <c r="JK89" s="47">
        <f>+Mex!AA89</f>
        <v>0</v>
      </c>
      <c r="JL89" s="48">
        <f>+Mex!AB89</f>
        <v>0</v>
      </c>
      <c r="JM89" s="48">
        <f t="shared" si="557"/>
        <v>0</v>
      </c>
      <c r="JN89" s="49">
        <f t="shared" si="558"/>
        <v>0</v>
      </c>
      <c r="JO89" s="483">
        <f>+'Arg&amp;Braz'!K89</f>
        <v>0</v>
      </c>
      <c r="JP89" s="484">
        <f>+'Arg&amp;Braz'!L89</f>
        <v>0</v>
      </c>
      <c r="JQ89" s="484">
        <f t="shared" si="559"/>
        <v>0</v>
      </c>
      <c r="JR89" s="485">
        <f t="shared" si="560"/>
        <v>0</v>
      </c>
      <c r="JS89" s="483">
        <f>+'Arg&amp;Braz'!AG89</f>
        <v>0</v>
      </c>
      <c r="JT89" s="484">
        <f>+'Arg&amp;Braz'!AH89</f>
        <v>0</v>
      </c>
      <c r="JU89" s="484">
        <f t="shared" si="561"/>
        <v>0</v>
      </c>
      <c r="JV89" s="485">
        <f t="shared" si="562"/>
        <v>0</v>
      </c>
      <c r="JW89" s="273">
        <f>+KSC!K89</f>
        <v>0</v>
      </c>
      <c r="JX89" s="274">
        <f>+KSC!L89</f>
        <v>0</v>
      </c>
      <c r="JY89" s="286">
        <f t="shared" si="563"/>
        <v>0</v>
      </c>
      <c r="JZ89" s="272">
        <f t="shared" si="564"/>
        <v>0</v>
      </c>
      <c r="KA89" s="34">
        <f>+Rus!P89</f>
        <v>0</v>
      </c>
      <c r="KB89" s="315">
        <f>+Rus!Q89</f>
        <v>0</v>
      </c>
      <c r="KC89" s="35">
        <f>+Rus!R89</f>
        <v>0</v>
      </c>
      <c r="KD89" s="523">
        <f t="shared" si="565"/>
        <v>0</v>
      </c>
      <c r="KE89" s="531">
        <f t="shared" si="566"/>
        <v>0</v>
      </c>
      <c r="KF89" s="47">
        <f>+Bel!AX89</f>
        <v>0</v>
      </c>
      <c r="KG89" s="523">
        <f t="shared" si="567"/>
        <v>0</v>
      </c>
      <c r="KH89" s="531">
        <f t="shared" si="568"/>
        <v>0</v>
      </c>
      <c r="KI89" s="522">
        <f>+Ita!BI89</f>
        <v>452.4</v>
      </c>
      <c r="KJ89" s="523">
        <f t="shared" si="569"/>
        <v>452.4</v>
      </c>
      <c r="KK89" s="531">
        <f t="shared" si="570"/>
        <v>29</v>
      </c>
      <c r="KL89" s="47">
        <f>+Pol!AH89</f>
        <v>0</v>
      </c>
      <c r="KM89" s="523">
        <f t="shared" si="571"/>
        <v>0</v>
      </c>
      <c r="KN89" s="531">
        <f t="shared" si="572"/>
        <v>0</v>
      </c>
      <c r="KO89" s="522">
        <f>+Mex!AK89</f>
        <v>0</v>
      </c>
      <c r="KP89" s="523">
        <f t="shared" si="573"/>
        <v>0</v>
      </c>
      <c r="KQ89" s="531">
        <f t="shared" si="574"/>
        <v>0</v>
      </c>
      <c r="KR89" s="522">
        <f>+'Arg&amp;Braz'!AK89</f>
        <v>0</v>
      </c>
      <c r="KS89" s="523">
        <f t="shared" si="575"/>
        <v>0</v>
      </c>
      <c r="KT89" s="531">
        <f t="shared" si="576"/>
        <v>0</v>
      </c>
      <c r="KU89" s="47">
        <f>+Ita!BL89</f>
        <v>0</v>
      </c>
      <c r="KV89" s="318">
        <f>+Ita!BM89</f>
        <v>0</v>
      </c>
      <c r="KW89" s="48">
        <f>+Ita!BN89</f>
        <v>0</v>
      </c>
      <c r="KX89" s="35">
        <f t="shared" si="411"/>
        <v>0</v>
      </c>
      <c r="KY89" s="531">
        <f t="shared" si="429"/>
        <v>0</v>
      </c>
      <c r="KZ89" s="522">
        <f>+Mex!AN89</f>
        <v>312</v>
      </c>
      <c r="LA89" s="532">
        <f>+Mex!AO89</f>
        <v>312</v>
      </c>
      <c r="LB89" s="523">
        <f>+Mex!AP89</f>
        <v>312</v>
      </c>
      <c r="LC89" s="35">
        <f t="shared" si="412"/>
        <v>936</v>
      </c>
      <c r="LD89" s="531">
        <f t="shared" si="430"/>
        <v>60</v>
      </c>
      <c r="LE89" s="522">
        <f>+'Arg&amp;Braz'!O89</f>
        <v>0</v>
      </c>
      <c r="LF89" s="532">
        <f>+'Arg&amp;Braz'!P89</f>
        <v>0</v>
      </c>
      <c r="LG89" s="523">
        <f>+'Arg&amp;Braz'!Q89</f>
        <v>0</v>
      </c>
      <c r="LH89" s="35">
        <f t="shared" si="413"/>
        <v>0</v>
      </c>
      <c r="LI89" s="531">
        <f t="shared" si="431"/>
        <v>0</v>
      </c>
      <c r="LJ89" s="522">
        <f>+'Arg&amp;Braz'!AN89</f>
        <v>0</v>
      </c>
      <c r="LK89" s="532">
        <f>+'Arg&amp;Braz'!AO89</f>
        <v>0</v>
      </c>
      <c r="LL89" s="523">
        <f>+'Arg&amp;Braz'!AP89</f>
        <v>0</v>
      </c>
      <c r="LM89" s="35">
        <f t="shared" si="280"/>
        <v>0</v>
      </c>
      <c r="LN89" s="531">
        <f t="shared" si="281"/>
        <v>0</v>
      </c>
      <c r="LO89" s="47">
        <f>+Bel!BA89</f>
        <v>234</v>
      </c>
      <c r="LP89" s="318">
        <f>+Bel!BB89</f>
        <v>234</v>
      </c>
      <c r="LQ89" s="48">
        <f>+Bel!BC89</f>
        <v>234</v>
      </c>
      <c r="LR89" s="523">
        <f t="shared" si="275"/>
        <v>702</v>
      </c>
      <c r="LS89" s="531">
        <f t="shared" si="276"/>
        <v>45</v>
      </c>
      <c r="LT89" s="47">
        <f>+Ita!BQ89</f>
        <v>0</v>
      </c>
      <c r="LU89" s="318">
        <f>+Ita!BR89</f>
        <v>0</v>
      </c>
      <c r="LV89" s="48">
        <f>+Ita!BS89</f>
        <v>0</v>
      </c>
      <c r="LW89" s="35">
        <f t="shared" si="414"/>
        <v>0</v>
      </c>
      <c r="LX89" s="531">
        <f t="shared" si="432"/>
        <v>0</v>
      </c>
      <c r="LY89" s="47"/>
      <c r="LZ89" s="318"/>
      <c r="MA89" s="48"/>
      <c r="MB89" s="35">
        <f t="shared" si="415"/>
        <v>0</v>
      </c>
      <c r="MC89" s="531">
        <f t="shared" si="433"/>
        <v>0</v>
      </c>
      <c r="MD89" s="47">
        <f>+Pol!AK89</f>
        <v>0</v>
      </c>
      <c r="ME89" s="318">
        <f>+Pol!AL89</f>
        <v>0</v>
      </c>
      <c r="MF89" s="48">
        <f>+Pol!AM89</f>
        <v>0</v>
      </c>
      <c r="MG89" s="35">
        <f t="shared" si="416"/>
        <v>0</v>
      </c>
      <c r="MH89" s="531">
        <f t="shared" si="434"/>
        <v>0</v>
      </c>
      <c r="MI89" s="34">
        <f>+Rus!U89</f>
        <v>0</v>
      </c>
      <c r="MJ89" s="315">
        <f>+Rus!V89</f>
        <v>0</v>
      </c>
      <c r="MK89" s="35">
        <f>+Rus!W89</f>
        <v>0</v>
      </c>
      <c r="ML89" s="532">
        <f t="shared" si="259"/>
        <v>0</v>
      </c>
      <c r="MM89" s="531">
        <f t="shared" si="435"/>
        <v>0</v>
      </c>
      <c r="MN89" s="522">
        <f>+Mex!AS89</f>
        <v>0</v>
      </c>
      <c r="MO89" s="532">
        <f>+Mex!AT89</f>
        <v>0</v>
      </c>
      <c r="MP89" s="523">
        <f>+Mex!AU89</f>
        <v>0</v>
      </c>
      <c r="MQ89" s="35">
        <f t="shared" si="417"/>
        <v>0</v>
      </c>
      <c r="MR89" s="531">
        <f t="shared" si="436"/>
        <v>0</v>
      </c>
      <c r="MS89" s="522">
        <f>+'Arg&amp;Braz'!T89</f>
        <v>0</v>
      </c>
      <c r="MT89" s="532">
        <f>+'Arg&amp;Braz'!U89</f>
        <v>0</v>
      </c>
      <c r="MU89" s="523">
        <f>+'Arg&amp;Braz'!V89</f>
        <v>0</v>
      </c>
      <c r="MV89" s="35">
        <f t="shared" si="282"/>
        <v>0</v>
      </c>
      <c r="MW89" s="531">
        <f t="shared" si="283"/>
        <v>0</v>
      </c>
      <c r="MX89" s="47">
        <f>Bel!BF89</f>
        <v>0</v>
      </c>
      <c r="MY89" s="523">
        <f t="shared" si="284"/>
        <v>0</v>
      </c>
      <c r="MZ89" s="531">
        <f t="shared" si="277"/>
        <v>0</v>
      </c>
      <c r="NA89" s="522">
        <f>Ita!CA89</f>
        <v>374.4</v>
      </c>
      <c r="NB89" s="523">
        <f t="shared" si="437"/>
        <v>374.4</v>
      </c>
      <c r="NC89" s="531">
        <f t="shared" si="438"/>
        <v>24</v>
      </c>
    </row>
    <row r="90" spans="1:367" s="28" customFormat="1" ht="21" customHeight="1">
      <c r="A90" s="27" t="s">
        <v>322</v>
      </c>
      <c r="B90" s="67"/>
      <c r="C90" s="68">
        <f t="shared" si="439"/>
        <v>0</v>
      </c>
      <c r="D90" s="68"/>
      <c r="E90" s="68"/>
      <c r="F90" s="68"/>
      <c r="G90" s="69">
        <f t="shared" si="440"/>
        <v>0</v>
      </c>
      <c r="H90" s="70">
        <f>+Bel!A90</f>
        <v>29</v>
      </c>
      <c r="I90" s="71">
        <f>+Ita!A90</f>
        <v>0</v>
      </c>
      <c r="J90" s="71">
        <f>+Pol!A90</f>
        <v>48</v>
      </c>
      <c r="K90" s="71">
        <f>+Rus!A90</f>
        <v>0</v>
      </c>
      <c r="L90" s="71">
        <f>+'Arg&amp;Braz'!A90</f>
        <v>60</v>
      </c>
      <c r="M90" s="71">
        <f>+Mex!A90</f>
        <v>0</v>
      </c>
      <c r="N90" s="71">
        <f>+VIE!A90</f>
        <v>0</v>
      </c>
      <c r="O90" s="71">
        <f>+SIMS!A90</f>
        <v>0</v>
      </c>
      <c r="P90" s="71"/>
      <c r="Q90" s="72">
        <f>+KSC!A90</f>
        <v>0</v>
      </c>
      <c r="R90" s="146">
        <f t="shared" si="441"/>
        <v>0</v>
      </c>
      <c r="S90" s="147"/>
      <c r="T90" s="148"/>
      <c r="U90" s="148"/>
      <c r="V90" s="27" t="s">
        <v>322</v>
      </c>
      <c r="W90" s="522">
        <f>+Bel!C90</f>
        <v>0</v>
      </c>
      <c r="X90" s="523">
        <f>+Bel!D90</f>
        <v>0</v>
      </c>
      <c r="Y90" s="523">
        <f t="shared" si="442"/>
        <v>0</v>
      </c>
      <c r="Z90" s="531">
        <f t="shared" si="443"/>
        <v>0</v>
      </c>
      <c r="AA90" s="34">
        <f>+Ita!C90</f>
        <v>0</v>
      </c>
      <c r="AB90" s="35">
        <f>+Ita!D90</f>
        <v>0</v>
      </c>
      <c r="AC90" s="35">
        <f t="shared" si="287"/>
        <v>0</v>
      </c>
      <c r="AD90" s="65">
        <f t="shared" si="444"/>
        <v>0</v>
      </c>
      <c r="AE90" s="522">
        <f>+Pol!C90</f>
        <v>0</v>
      </c>
      <c r="AF90" s="523">
        <f>+Pol!D90</f>
        <v>0</v>
      </c>
      <c r="AG90" s="523">
        <f t="shared" si="445"/>
        <v>0</v>
      </c>
      <c r="AH90" s="531">
        <f t="shared" si="446"/>
        <v>0</v>
      </c>
      <c r="AI90" s="47">
        <f>+Mex!C90</f>
        <v>0</v>
      </c>
      <c r="AJ90" s="48">
        <f>+Mex!D90</f>
        <v>0</v>
      </c>
      <c r="AK90" s="48">
        <f t="shared" si="447"/>
        <v>0</v>
      </c>
      <c r="AL90" s="49">
        <f t="shared" si="448"/>
        <v>0</v>
      </c>
      <c r="AM90" s="285">
        <f>+SIMS!C90</f>
        <v>0</v>
      </c>
      <c r="AN90" s="286">
        <f>+SIMS!D90</f>
        <v>0</v>
      </c>
      <c r="AO90" s="286">
        <f t="shared" si="449"/>
        <v>0</v>
      </c>
      <c r="AP90" s="272">
        <f t="shared" si="450"/>
        <v>0</v>
      </c>
      <c r="AQ90" s="285">
        <f>+KSC!G90</f>
        <v>0</v>
      </c>
      <c r="AR90" s="286">
        <f>+KSC!H90</f>
        <v>0</v>
      </c>
      <c r="AS90" s="286">
        <f t="shared" si="451"/>
        <v>0</v>
      </c>
      <c r="AT90" s="272">
        <f t="shared" si="452"/>
        <v>0</v>
      </c>
      <c r="AU90" s="285">
        <f>+SIMS!G90</f>
        <v>0</v>
      </c>
      <c r="AV90" s="286">
        <f>+SIMS!H90</f>
        <v>0</v>
      </c>
      <c r="AW90" s="286">
        <f t="shared" si="453"/>
        <v>0</v>
      </c>
      <c r="AX90" s="272">
        <f t="shared" si="454"/>
        <v>0</v>
      </c>
      <c r="AY90" s="522">
        <f>+Bel!G90</f>
        <v>0</v>
      </c>
      <c r="AZ90" s="532">
        <f>+Bel!H90</f>
        <v>0</v>
      </c>
      <c r="BA90" s="523">
        <f>+Bel!I90</f>
        <v>0</v>
      </c>
      <c r="BB90" s="523">
        <f t="shared" si="455"/>
        <v>0</v>
      </c>
      <c r="BC90" s="531">
        <f t="shared" si="456"/>
        <v>0</v>
      </c>
      <c r="BD90" s="522">
        <f>+Ita!G90</f>
        <v>0</v>
      </c>
      <c r="BE90" s="532">
        <f>+Ita!H90</f>
        <v>0</v>
      </c>
      <c r="BF90" s="523">
        <f>+Ita!I90</f>
        <v>0</v>
      </c>
      <c r="BG90" s="35">
        <f t="shared" si="457"/>
        <v>0</v>
      </c>
      <c r="BH90" s="531">
        <f t="shared" si="458"/>
        <v>0</v>
      </c>
      <c r="BI90" s="522">
        <f>+Ita!AX90</f>
        <v>0</v>
      </c>
      <c r="BJ90" s="532">
        <f>+Ita!AY90</f>
        <v>0</v>
      </c>
      <c r="BK90" s="523">
        <f>+Ita!AZ90</f>
        <v>0</v>
      </c>
      <c r="BL90" s="35">
        <f t="shared" si="459"/>
        <v>0</v>
      </c>
      <c r="BM90" s="531">
        <f t="shared" si="460"/>
        <v>0</v>
      </c>
      <c r="BN90" s="522">
        <f>+Pol!G90</f>
        <v>0</v>
      </c>
      <c r="BO90" s="532">
        <f>+Pol!H90</f>
        <v>0</v>
      </c>
      <c r="BP90" s="523">
        <f>+Pol!I90</f>
        <v>0</v>
      </c>
      <c r="BQ90" s="523">
        <f t="shared" si="461"/>
        <v>0</v>
      </c>
      <c r="BR90" s="531">
        <f t="shared" si="462"/>
        <v>0</v>
      </c>
      <c r="BS90" s="47">
        <f>+Mex!G90</f>
        <v>0</v>
      </c>
      <c r="BT90" s="318">
        <f>+Mex!H90</f>
        <v>0</v>
      </c>
      <c r="BU90" s="48">
        <f>+Mex!I90</f>
        <v>0</v>
      </c>
      <c r="BV90" s="48">
        <f t="shared" si="463"/>
        <v>0</v>
      </c>
      <c r="BW90" s="49">
        <f t="shared" si="464"/>
        <v>0</v>
      </c>
      <c r="BX90" s="47">
        <f>+VIE!C90</f>
        <v>0</v>
      </c>
      <c r="BY90" s="318">
        <f>+VIE!D90</f>
        <v>0</v>
      </c>
      <c r="BZ90" s="48">
        <f t="shared" si="465"/>
        <v>0</v>
      </c>
      <c r="CA90" s="49">
        <f t="shared" si="466"/>
        <v>0</v>
      </c>
      <c r="CB90" s="47">
        <f>+SIMS!AC90</f>
        <v>0</v>
      </c>
      <c r="CC90" s="318">
        <f>+SIMS!AD90</f>
        <v>0</v>
      </c>
      <c r="CD90" s="48">
        <f>+SIMS!AE90</f>
        <v>0</v>
      </c>
      <c r="CE90" s="48">
        <f t="shared" si="467"/>
        <v>0</v>
      </c>
      <c r="CF90" s="49">
        <f t="shared" si="468"/>
        <v>0</v>
      </c>
      <c r="CG90" s="522">
        <f>+Bel!L90</f>
        <v>0</v>
      </c>
      <c r="CH90" s="523">
        <f>+Bel!M90</f>
        <v>0</v>
      </c>
      <c r="CI90" s="523">
        <f t="shared" si="469"/>
        <v>0</v>
      </c>
      <c r="CJ90" s="531">
        <f t="shared" si="470"/>
        <v>0</v>
      </c>
      <c r="CK90" s="522">
        <f>+Ita!L90</f>
        <v>0</v>
      </c>
      <c r="CL90" s="523">
        <f>+Ita!M90</f>
        <v>0</v>
      </c>
      <c r="CM90" s="523">
        <f t="shared" si="471"/>
        <v>0</v>
      </c>
      <c r="CN90" s="531">
        <f t="shared" si="472"/>
        <v>0</v>
      </c>
      <c r="CO90" s="47">
        <f>+Mex!L90</f>
        <v>0</v>
      </c>
      <c r="CP90" s="48">
        <f>+Mex!M90</f>
        <v>0</v>
      </c>
      <c r="CQ90" s="48">
        <f t="shared" si="473"/>
        <v>0</v>
      </c>
      <c r="CR90" s="49">
        <f t="shared" si="474"/>
        <v>0</v>
      </c>
      <c r="CS90" s="47">
        <f>+SIMS!Y90</f>
        <v>0</v>
      </c>
      <c r="CT90" s="48">
        <f>+SIMS!Z90</f>
        <v>0</v>
      </c>
      <c r="CU90" s="48">
        <f t="shared" si="475"/>
        <v>0</v>
      </c>
      <c r="CV90" s="49">
        <f t="shared" si="476"/>
        <v>0</v>
      </c>
      <c r="CW90" s="47">
        <f>+VIE!M90</f>
        <v>0</v>
      </c>
      <c r="CX90" s="48">
        <f>+VIE!N90</f>
        <v>0</v>
      </c>
      <c r="CY90" s="48">
        <f t="shared" si="477"/>
        <v>0</v>
      </c>
      <c r="CZ90" s="49">
        <f t="shared" si="478"/>
        <v>0</v>
      </c>
      <c r="DA90" s="522">
        <f>+Ita!BC90</f>
        <v>0</v>
      </c>
      <c r="DB90" s="523">
        <f t="shared" si="479"/>
        <v>0</v>
      </c>
      <c r="DC90" s="531">
        <f t="shared" si="480"/>
        <v>0</v>
      </c>
      <c r="DD90" s="522">
        <f>+Bel!P90</f>
        <v>0</v>
      </c>
      <c r="DE90" s="523">
        <f t="shared" si="481"/>
        <v>0</v>
      </c>
      <c r="DF90" s="531">
        <f t="shared" si="482"/>
        <v>0</v>
      </c>
      <c r="DG90" s="34">
        <f>+Ita!P90</f>
        <v>0</v>
      </c>
      <c r="DH90" s="523">
        <f t="shared" si="483"/>
        <v>0</v>
      </c>
      <c r="DI90" s="531">
        <f t="shared" si="484"/>
        <v>0</v>
      </c>
      <c r="DJ90" s="522">
        <f>+Pol!L90</f>
        <v>0</v>
      </c>
      <c r="DK90" s="523">
        <f t="shared" si="485"/>
        <v>0</v>
      </c>
      <c r="DL90" s="531">
        <f t="shared" si="486"/>
        <v>0</v>
      </c>
      <c r="DM90" s="379">
        <f>+Rus!C90</f>
        <v>0</v>
      </c>
      <c r="DN90" s="365">
        <f t="shared" si="487"/>
        <v>0</v>
      </c>
      <c r="DO90" s="366">
        <f t="shared" si="488"/>
        <v>0</v>
      </c>
      <c r="DP90" s="522">
        <f>+Bel!S90</f>
        <v>0</v>
      </c>
      <c r="DQ90" s="523">
        <f>+Bel!T90</f>
        <v>0</v>
      </c>
      <c r="DR90" s="523">
        <f>+Bel!U90</f>
        <v>0</v>
      </c>
      <c r="DS90" s="523">
        <f>+Bel!V90</f>
        <v>0</v>
      </c>
      <c r="DT90" s="523">
        <f t="shared" si="489"/>
        <v>0</v>
      </c>
      <c r="DU90" s="531">
        <f t="shared" si="490"/>
        <v>0</v>
      </c>
      <c r="DV90" s="522">
        <f>+Ita!S90</f>
        <v>0</v>
      </c>
      <c r="DW90" s="523">
        <f>+Ita!T90</f>
        <v>0</v>
      </c>
      <c r="DX90" s="523">
        <f>+Ita!U90</f>
        <v>0</v>
      </c>
      <c r="DY90" s="523">
        <f>+Ita!V90</f>
        <v>0</v>
      </c>
      <c r="DZ90" s="523">
        <f t="shared" si="491"/>
        <v>0</v>
      </c>
      <c r="EA90" s="531">
        <f t="shared" si="492"/>
        <v>0</v>
      </c>
      <c r="EB90" s="522">
        <f>+Pol!O90</f>
        <v>0</v>
      </c>
      <c r="EC90" s="523">
        <f>+Pol!P90</f>
        <v>0</v>
      </c>
      <c r="ED90" s="523">
        <f>+Pol!Q90</f>
        <v>0</v>
      </c>
      <c r="EE90" s="523">
        <f>+Pol!R90</f>
        <v>0</v>
      </c>
      <c r="EF90" s="523">
        <f t="shared" si="493"/>
        <v>0</v>
      </c>
      <c r="EG90" s="531">
        <f t="shared" si="494"/>
        <v>0</v>
      </c>
      <c r="EH90" s="34">
        <f>+Rus!J90</f>
        <v>0</v>
      </c>
      <c r="EI90" s="35">
        <f>+Rus!K90</f>
        <v>0</v>
      </c>
      <c r="EJ90" s="35">
        <f>+Rus!L90</f>
        <v>0</v>
      </c>
      <c r="EK90" s="35">
        <f>+Rus!M90</f>
        <v>0</v>
      </c>
      <c r="EL90" s="35">
        <f t="shared" si="495"/>
        <v>0</v>
      </c>
      <c r="EM90" s="546">
        <f t="shared" si="496"/>
        <v>0</v>
      </c>
      <c r="EN90" s="47">
        <f>+Mex!AE90</f>
        <v>0</v>
      </c>
      <c r="EO90" s="48">
        <f>+Mex!AF90</f>
        <v>0</v>
      </c>
      <c r="EP90" s="48">
        <f>+Mex!AG90</f>
        <v>0</v>
      </c>
      <c r="EQ90" s="48">
        <f>+Mex!AH90</f>
        <v>0</v>
      </c>
      <c r="ER90" s="48">
        <f t="shared" si="497"/>
        <v>0</v>
      </c>
      <c r="ES90" s="49">
        <f t="shared" si="498"/>
        <v>0</v>
      </c>
      <c r="ET90" s="47">
        <f>+VIE!G90</f>
        <v>0</v>
      </c>
      <c r="EU90" s="48">
        <f>+VIE!H90</f>
        <v>0</v>
      </c>
      <c r="EV90" s="48">
        <f>+VIE!I90</f>
        <v>0</v>
      </c>
      <c r="EW90" s="48">
        <f>+VIE!J90</f>
        <v>0</v>
      </c>
      <c r="EX90" s="48">
        <f t="shared" si="499"/>
        <v>0</v>
      </c>
      <c r="EY90" s="49">
        <f t="shared" si="500"/>
        <v>0</v>
      </c>
      <c r="EZ90" s="522">
        <f>+Bel!Y90</f>
        <v>0</v>
      </c>
      <c r="FA90" s="523">
        <f>+Bel!Z90</f>
        <v>0</v>
      </c>
      <c r="FB90" s="523">
        <f t="shared" si="501"/>
        <v>0</v>
      </c>
      <c r="FC90" s="531">
        <f t="shared" si="502"/>
        <v>0</v>
      </c>
      <c r="FD90" s="522">
        <f>+Ita!Y90</f>
        <v>0</v>
      </c>
      <c r="FE90" s="523">
        <f>+Ita!Z90</f>
        <v>0</v>
      </c>
      <c r="FF90" s="523">
        <f t="shared" si="503"/>
        <v>0</v>
      </c>
      <c r="FG90" s="531">
        <f t="shared" si="504"/>
        <v>0</v>
      </c>
      <c r="FH90" s="522">
        <f>+Pol!U90</f>
        <v>0</v>
      </c>
      <c r="FI90" s="523">
        <f>+Pol!V90</f>
        <v>0</v>
      </c>
      <c r="FJ90" s="523">
        <f t="shared" si="505"/>
        <v>0</v>
      </c>
      <c r="FK90" s="531">
        <f t="shared" si="506"/>
        <v>0</v>
      </c>
      <c r="FL90" s="34">
        <f>+Rus!F90</f>
        <v>0</v>
      </c>
      <c r="FM90" s="35">
        <f>+Rus!G90</f>
        <v>0</v>
      </c>
      <c r="FN90" s="35">
        <f t="shared" si="507"/>
        <v>0</v>
      </c>
      <c r="FO90" s="65">
        <f t="shared" si="508"/>
        <v>0</v>
      </c>
      <c r="FP90" s="47">
        <f>+SIMS!O90</f>
        <v>0</v>
      </c>
      <c r="FQ90" s="48">
        <f>+SIMS!P90</f>
        <v>0</v>
      </c>
      <c r="FR90" s="48">
        <f t="shared" si="509"/>
        <v>0</v>
      </c>
      <c r="FS90" s="49">
        <f t="shared" si="510"/>
        <v>0</v>
      </c>
      <c r="FT90" s="522">
        <f>+Bel!AC90</f>
        <v>0</v>
      </c>
      <c r="FU90" s="523">
        <f>+Bel!AD90</f>
        <v>0</v>
      </c>
      <c r="FV90" s="523">
        <f>+Bel!AE90</f>
        <v>0</v>
      </c>
      <c r="FW90" s="523">
        <f>+Bel!AF90</f>
        <v>0</v>
      </c>
      <c r="FX90" s="523">
        <f t="shared" si="511"/>
        <v>0</v>
      </c>
      <c r="FY90" s="531">
        <f t="shared" si="512"/>
        <v>0</v>
      </c>
      <c r="FZ90" s="522">
        <f>+Ita!AC90</f>
        <v>0</v>
      </c>
      <c r="GA90" s="523">
        <f>+Ita!AD90</f>
        <v>0</v>
      </c>
      <c r="GB90" s="523">
        <f>+Ita!AE90</f>
        <v>0</v>
      </c>
      <c r="GC90" s="523">
        <f>+Ita!AF90</f>
        <v>0</v>
      </c>
      <c r="GD90" s="523">
        <f t="shared" si="513"/>
        <v>0</v>
      </c>
      <c r="GE90" s="531">
        <f t="shared" si="514"/>
        <v>0</v>
      </c>
      <c r="GF90" s="522">
        <f>+Pol!Y90</f>
        <v>0</v>
      </c>
      <c r="GG90" s="523">
        <f>+Pol!Z90</f>
        <v>0</v>
      </c>
      <c r="GH90" s="523">
        <f>+Pol!AA90</f>
        <v>0</v>
      </c>
      <c r="GI90" s="523">
        <f>+Pol!AB90</f>
        <v>0</v>
      </c>
      <c r="GJ90" s="523">
        <f t="shared" si="515"/>
        <v>0</v>
      </c>
      <c r="GK90" s="531">
        <f t="shared" si="516"/>
        <v>0</v>
      </c>
      <c r="GL90" s="47">
        <f>+SIMS!S90</f>
        <v>0</v>
      </c>
      <c r="GM90" s="48">
        <f>+SIMS!T90</f>
        <v>0</v>
      </c>
      <c r="GN90" s="48">
        <f>+SIMS!U90</f>
        <v>0</v>
      </c>
      <c r="GO90" s="48">
        <f>+SIMS!V90</f>
        <v>0</v>
      </c>
      <c r="GP90" s="48">
        <f t="shared" si="517"/>
        <v>0</v>
      </c>
      <c r="GQ90" s="49">
        <f t="shared" si="518"/>
        <v>0</v>
      </c>
      <c r="GR90" s="285">
        <f>+KSC!C90</f>
        <v>0</v>
      </c>
      <c r="GS90" s="286">
        <f>+KSC!D90</f>
        <v>0</v>
      </c>
      <c r="GT90" s="286">
        <f t="shared" si="519"/>
        <v>0</v>
      </c>
      <c r="GU90" s="272">
        <f t="shared" si="520"/>
        <v>0</v>
      </c>
      <c r="GV90" s="522">
        <f>+Bel!AI90</f>
        <v>0</v>
      </c>
      <c r="GW90" s="523">
        <f t="shared" si="521"/>
        <v>0</v>
      </c>
      <c r="GX90" s="531">
        <f t="shared" si="522"/>
        <v>0</v>
      </c>
      <c r="GY90" s="34">
        <f>+Ita!AI90</f>
        <v>0</v>
      </c>
      <c r="GZ90" s="523">
        <f t="shared" si="523"/>
        <v>0</v>
      </c>
      <c r="HA90" s="531">
        <f t="shared" si="524"/>
        <v>0</v>
      </c>
      <c r="HB90" s="34">
        <f>+Ita!BF90</f>
        <v>0</v>
      </c>
      <c r="HC90" s="523">
        <f t="shared" si="525"/>
        <v>0</v>
      </c>
      <c r="HD90" s="531">
        <f t="shared" si="526"/>
        <v>0</v>
      </c>
      <c r="HE90" s="522">
        <f>+Pol!AE90</f>
        <v>0</v>
      </c>
      <c r="HF90" s="523">
        <f t="shared" si="527"/>
        <v>0</v>
      </c>
      <c r="HG90" s="531">
        <f t="shared" si="528"/>
        <v>0</v>
      </c>
      <c r="HH90" s="47">
        <f>+Mex!P90</f>
        <v>0</v>
      </c>
      <c r="HI90" s="48">
        <f t="shared" si="529"/>
        <v>0</v>
      </c>
      <c r="HJ90" s="49">
        <f t="shared" si="530"/>
        <v>0</v>
      </c>
      <c r="HK90" s="414">
        <f>+SIMS!K90</f>
        <v>0</v>
      </c>
      <c r="HL90" s="415">
        <f>+SIMS!L90</f>
        <v>0</v>
      </c>
      <c r="HM90" s="415">
        <f t="shared" si="531"/>
        <v>0</v>
      </c>
      <c r="HN90" s="416">
        <f t="shared" si="532"/>
        <v>0</v>
      </c>
      <c r="HO90" s="533">
        <f>+Bel!AL90</f>
        <v>0</v>
      </c>
      <c r="HP90" s="534">
        <f>+Bel!AM90</f>
        <v>0</v>
      </c>
      <c r="HQ90" s="534">
        <f t="shared" si="533"/>
        <v>0</v>
      </c>
      <c r="HR90" s="535">
        <f t="shared" si="534"/>
        <v>0</v>
      </c>
      <c r="HS90" s="533">
        <f>+Ita!AL90</f>
        <v>0</v>
      </c>
      <c r="HT90" s="534">
        <f>+Ita!AM90</f>
        <v>0</v>
      </c>
      <c r="HU90" s="534">
        <f t="shared" si="535"/>
        <v>0</v>
      </c>
      <c r="HV90" s="535">
        <f t="shared" si="536"/>
        <v>0</v>
      </c>
      <c r="HW90" s="47">
        <f>+Mex!S90</f>
        <v>0</v>
      </c>
      <c r="HX90" s="48">
        <f>+Mex!T90</f>
        <v>0</v>
      </c>
      <c r="HY90" s="48">
        <f t="shared" si="537"/>
        <v>0</v>
      </c>
      <c r="HZ90" s="49">
        <f t="shared" si="538"/>
        <v>0</v>
      </c>
      <c r="IA90" s="483">
        <f>+'Arg&amp;Braz'!C90</f>
        <v>0</v>
      </c>
      <c r="IB90" s="484">
        <f>+'Arg&amp;Braz'!D90</f>
        <v>0</v>
      </c>
      <c r="IC90" s="484">
        <f t="shared" si="539"/>
        <v>0</v>
      </c>
      <c r="ID90" s="485">
        <f t="shared" si="540"/>
        <v>0</v>
      </c>
      <c r="IE90" s="483">
        <f>+'Arg&amp;Braz'!Y90</f>
        <v>0</v>
      </c>
      <c r="IF90" s="484">
        <f>+'Arg&amp;Braz'!Z90</f>
        <v>0</v>
      </c>
      <c r="IG90" s="484">
        <f t="shared" si="541"/>
        <v>0</v>
      </c>
      <c r="IH90" s="485">
        <f t="shared" si="542"/>
        <v>0</v>
      </c>
      <c r="II90" s="533">
        <f>+Bel!AP90</f>
        <v>0</v>
      </c>
      <c r="IJ90" s="534">
        <f>+Bel!AQ90</f>
        <v>0</v>
      </c>
      <c r="IK90" s="534">
        <f t="shared" si="543"/>
        <v>0</v>
      </c>
      <c r="IL90" s="535">
        <f t="shared" si="544"/>
        <v>0</v>
      </c>
      <c r="IM90" s="533">
        <f>+Ita!AP90</f>
        <v>0</v>
      </c>
      <c r="IN90" s="534">
        <f>+Ita!AQ90</f>
        <v>0</v>
      </c>
      <c r="IO90" s="534">
        <f t="shared" si="545"/>
        <v>0</v>
      </c>
      <c r="IP90" s="535">
        <f t="shared" si="546"/>
        <v>0</v>
      </c>
      <c r="IQ90" s="47">
        <f>+Mex!W90</f>
        <v>0</v>
      </c>
      <c r="IR90" s="48">
        <f>+Mex!X90</f>
        <v>0</v>
      </c>
      <c r="IS90" s="48">
        <f t="shared" si="547"/>
        <v>0</v>
      </c>
      <c r="IT90" s="49">
        <f t="shared" si="548"/>
        <v>0</v>
      </c>
      <c r="IU90" s="483">
        <f>+'Arg&amp;Braz'!G90</f>
        <v>0</v>
      </c>
      <c r="IV90" s="484">
        <f>+'Arg&amp;Braz'!H90</f>
        <v>0</v>
      </c>
      <c r="IW90" s="484">
        <f t="shared" si="549"/>
        <v>0</v>
      </c>
      <c r="IX90" s="485">
        <f t="shared" si="550"/>
        <v>0</v>
      </c>
      <c r="IY90" s="483">
        <f>+'Arg&amp;Braz'!AC90</f>
        <v>0</v>
      </c>
      <c r="IZ90" s="484">
        <f>+'Arg&amp;Braz'!AD90</f>
        <v>0</v>
      </c>
      <c r="JA90" s="484">
        <f t="shared" si="551"/>
        <v>0</v>
      </c>
      <c r="JB90" s="485">
        <f t="shared" si="552"/>
        <v>0</v>
      </c>
      <c r="JC90" s="533">
        <f>+Bel!AT90</f>
        <v>0</v>
      </c>
      <c r="JD90" s="534">
        <f>+Bel!AU90</f>
        <v>0</v>
      </c>
      <c r="JE90" s="534">
        <f t="shared" si="553"/>
        <v>0</v>
      </c>
      <c r="JF90" s="535">
        <f t="shared" si="554"/>
        <v>0</v>
      </c>
      <c r="JG90" s="533">
        <f>+Ita!AT90</f>
        <v>0</v>
      </c>
      <c r="JH90" s="534">
        <f>+Ita!AU90</f>
        <v>0</v>
      </c>
      <c r="JI90" s="534">
        <f t="shared" si="555"/>
        <v>0</v>
      </c>
      <c r="JJ90" s="535">
        <f t="shared" si="556"/>
        <v>0</v>
      </c>
      <c r="JK90" s="47">
        <f>+Mex!AA90</f>
        <v>0</v>
      </c>
      <c r="JL90" s="48">
        <f>+Mex!AB90</f>
        <v>0</v>
      </c>
      <c r="JM90" s="48">
        <f t="shared" si="557"/>
        <v>0</v>
      </c>
      <c r="JN90" s="49">
        <f t="shared" si="558"/>
        <v>0</v>
      </c>
      <c r="JO90" s="483">
        <f>+'Arg&amp;Braz'!K90</f>
        <v>0</v>
      </c>
      <c r="JP90" s="484">
        <f>+'Arg&amp;Braz'!L90</f>
        <v>0</v>
      </c>
      <c r="JQ90" s="484">
        <f t="shared" si="559"/>
        <v>0</v>
      </c>
      <c r="JR90" s="485">
        <f t="shared" si="560"/>
        <v>0</v>
      </c>
      <c r="JS90" s="483">
        <f>+'Arg&amp;Braz'!AG90</f>
        <v>0</v>
      </c>
      <c r="JT90" s="484">
        <f>+'Arg&amp;Braz'!AH90</f>
        <v>0</v>
      </c>
      <c r="JU90" s="484">
        <f t="shared" si="561"/>
        <v>0</v>
      </c>
      <c r="JV90" s="485">
        <f t="shared" si="562"/>
        <v>0</v>
      </c>
      <c r="JW90" s="273">
        <f>+KSC!K90</f>
        <v>0</v>
      </c>
      <c r="JX90" s="274">
        <f>+KSC!L90</f>
        <v>0</v>
      </c>
      <c r="JY90" s="286">
        <f t="shared" si="563"/>
        <v>0</v>
      </c>
      <c r="JZ90" s="272">
        <f t="shared" si="564"/>
        <v>0</v>
      </c>
      <c r="KA90" s="34">
        <f>+Rus!P90</f>
        <v>0</v>
      </c>
      <c r="KB90" s="315">
        <f>+Rus!Q90</f>
        <v>0</v>
      </c>
      <c r="KC90" s="35">
        <f>+Rus!R90</f>
        <v>0</v>
      </c>
      <c r="KD90" s="523">
        <f t="shared" si="565"/>
        <v>0</v>
      </c>
      <c r="KE90" s="531">
        <f t="shared" si="566"/>
        <v>0</v>
      </c>
      <c r="KF90" s="47">
        <f>+Bel!AX90</f>
        <v>452.4</v>
      </c>
      <c r="KG90" s="523">
        <f t="shared" si="567"/>
        <v>452.4</v>
      </c>
      <c r="KH90" s="531">
        <f t="shared" si="568"/>
        <v>29</v>
      </c>
      <c r="KI90" s="47">
        <f>+Ita!BI90</f>
        <v>0</v>
      </c>
      <c r="KJ90" s="523">
        <f t="shared" si="569"/>
        <v>0</v>
      </c>
      <c r="KK90" s="531">
        <f t="shared" si="570"/>
        <v>0</v>
      </c>
      <c r="KL90" s="522">
        <f>+Pol!AH90</f>
        <v>0</v>
      </c>
      <c r="KM90" s="523">
        <f t="shared" si="571"/>
        <v>0</v>
      </c>
      <c r="KN90" s="531">
        <f t="shared" si="572"/>
        <v>0</v>
      </c>
      <c r="KO90" s="522">
        <f>+Mex!AK90</f>
        <v>0</v>
      </c>
      <c r="KP90" s="523">
        <f t="shared" si="573"/>
        <v>0</v>
      </c>
      <c r="KQ90" s="531">
        <f t="shared" si="574"/>
        <v>0</v>
      </c>
      <c r="KR90" s="522">
        <f>+'Arg&amp;Braz'!AK90</f>
        <v>0</v>
      </c>
      <c r="KS90" s="523">
        <f t="shared" si="575"/>
        <v>0</v>
      </c>
      <c r="KT90" s="531">
        <f t="shared" si="576"/>
        <v>0</v>
      </c>
      <c r="KU90" s="522">
        <f>+Ita!BL90</f>
        <v>0</v>
      </c>
      <c r="KV90" s="532">
        <f>+Ita!BM90</f>
        <v>0</v>
      </c>
      <c r="KW90" s="523">
        <f>+Ita!BN90</f>
        <v>0</v>
      </c>
      <c r="KX90" s="35">
        <f t="shared" si="411"/>
        <v>0</v>
      </c>
      <c r="KY90" s="531">
        <f t="shared" si="429"/>
        <v>0</v>
      </c>
      <c r="KZ90" s="522">
        <f>+Mex!AN90</f>
        <v>0</v>
      </c>
      <c r="LA90" s="532">
        <f>+Mex!AO90</f>
        <v>0</v>
      </c>
      <c r="LB90" s="523">
        <f>+Mex!AP90</f>
        <v>0</v>
      </c>
      <c r="LC90" s="35">
        <f t="shared" si="412"/>
        <v>0</v>
      </c>
      <c r="LD90" s="531">
        <f t="shared" si="430"/>
        <v>0</v>
      </c>
      <c r="LE90" s="522">
        <f>+'Arg&amp;Braz'!O90</f>
        <v>156</v>
      </c>
      <c r="LF90" s="532">
        <f>+'Arg&amp;Braz'!P90</f>
        <v>156</v>
      </c>
      <c r="LG90" s="523">
        <f>+'Arg&amp;Braz'!Q90</f>
        <v>156</v>
      </c>
      <c r="LH90" s="35">
        <f t="shared" si="413"/>
        <v>468</v>
      </c>
      <c r="LI90" s="531">
        <f t="shared" si="431"/>
        <v>30</v>
      </c>
      <c r="LJ90" s="522">
        <f>+'Arg&amp;Braz'!AN90</f>
        <v>156</v>
      </c>
      <c r="LK90" s="532">
        <f>+'Arg&amp;Braz'!AO90</f>
        <v>156</v>
      </c>
      <c r="LL90" s="523">
        <f>+'Arg&amp;Braz'!AP90</f>
        <v>156</v>
      </c>
      <c r="LM90" s="35">
        <f t="shared" si="280"/>
        <v>468</v>
      </c>
      <c r="LN90" s="531">
        <f t="shared" si="281"/>
        <v>30</v>
      </c>
      <c r="LO90" s="47">
        <f>+Bel!BA90</f>
        <v>0</v>
      </c>
      <c r="LP90" s="318">
        <f>+Bel!BB90</f>
        <v>0</v>
      </c>
      <c r="LQ90" s="48">
        <f>+Bel!BC90</f>
        <v>0</v>
      </c>
      <c r="LR90" s="523">
        <f t="shared" si="275"/>
        <v>0</v>
      </c>
      <c r="LS90" s="531">
        <f t="shared" si="276"/>
        <v>0</v>
      </c>
      <c r="LT90" s="47">
        <f>+Ita!BQ90</f>
        <v>0</v>
      </c>
      <c r="LU90" s="318">
        <f>+Ita!BR90</f>
        <v>0</v>
      </c>
      <c r="LV90" s="48">
        <f>+Ita!BS90</f>
        <v>0</v>
      </c>
      <c r="LW90" s="35">
        <f t="shared" si="414"/>
        <v>0</v>
      </c>
      <c r="LX90" s="531">
        <f t="shared" si="432"/>
        <v>0</v>
      </c>
      <c r="LY90" s="47"/>
      <c r="LZ90" s="318"/>
      <c r="MA90" s="48"/>
      <c r="MB90" s="35">
        <f t="shared" si="415"/>
        <v>0</v>
      </c>
      <c r="MC90" s="531">
        <f t="shared" si="433"/>
        <v>0</v>
      </c>
      <c r="MD90" s="47">
        <f>+Pol!AK90</f>
        <v>249.6</v>
      </c>
      <c r="ME90" s="318">
        <f>+Pol!AL90</f>
        <v>249.6</v>
      </c>
      <c r="MF90" s="48">
        <f>+Pol!AM90</f>
        <v>249.6</v>
      </c>
      <c r="MG90" s="35">
        <f t="shared" si="416"/>
        <v>748.8</v>
      </c>
      <c r="MH90" s="531">
        <f t="shared" si="434"/>
        <v>48</v>
      </c>
      <c r="MI90" s="34">
        <f>+Rus!U90</f>
        <v>0</v>
      </c>
      <c r="MJ90" s="315">
        <f>+Rus!V90</f>
        <v>0</v>
      </c>
      <c r="MK90" s="35">
        <f>+Rus!W90</f>
        <v>0</v>
      </c>
      <c r="ML90" s="532">
        <f t="shared" si="259"/>
        <v>0</v>
      </c>
      <c r="MM90" s="531">
        <f t="shared" si="435"/>
        <v>0</v>
      </c>
      <c r="MN90" s="522">
        <f>+Mex!AS90</f>
        <v>0</v>
      </c>
      <c r="MO90" s="532">
        <f>+Mex!AT90</f>
        <v>0</v>
      </c>
      <c r="MP90" s="523">
        <f>+Mex!AU90</f>
        <v>0</v>
      </c>
      <c r="MQ90" s="35">
        <f t="shared" si="417"/>
        <v>0</v>
      </c>
      <c r="MR90" s="531">
        <f t="shared" si="436"/>
        <v>0</v>
      </c>
      <c r="MS90" s="522">
        <f>+'Arg&amp;Braz'!T90</f>
        <v>0</v>
      </c>
      <c r="MT90" s="532">
        <f>+'Arg&amp;Braz'!U90</f>
        <v>0</v>
      </c>
      <c r="MU90" s="523">
        <f>+'Arg&amp;Braz'!V90</f>
        <v>0</v>
      </c>
      <c r="MV90" s="35">
        <f t="shared" si="282"/>
        <v>0</v>
      </c>
      <c r="MW90" s="531">
        <f t="shared" si="283"/>
        <v>0</v>
      </c>
      <c r="MX90" s="47">
        <f>Bel!BF90</f>
        <v>280.8</v>
      </c>
      <c r="MY90" s="523">
        <f t="shared" si="284"/>
        <v>280.8</v>
      </c>
      <c r="MZ90" s="531">
        <f t="shared" si="277"/>
        <v>18</v>
      </c>
      <c r="NA90" s="522">
        <f>Ita!CA90</f>
        <v>93.6</v>
      </c>
      <c r="NB90" s="523">
        <f t="shared" si="437"/>
        <v>93.6</v>
      </c>
      <c r="NC90" s="531">
        <f t="shared" si="438"/>
        <v>6</v>
      </c>
    </row>
    <row r="91" spans="1:367" s="28" customFormat="1" ht="21" customHeight="1">
      <c r="A91" s="27" t="s">
        <v>323</v>
      </c>
      <c r="B91" s="67"/>
      <c r="C91" s="68">
        <f t="shared" si="439"/>
        <v>0</v>
      </c>
      <c r="D91" s="68"/>
      <c r="E91" s="68"/>
      <c r="F91" s="68"/>
      <c r="G91" s="69">
        <f t="shared" si="440"/>
        <v>0</v>
      </c>
      <c r="H91" s="70">
        <f>+Bel!A91</f>
        <v>0</v>
      </c>
      <c r="I91" s="71">
        <f>+Ita!A91</f>
        <v>54.000000000000007</v>
      </c>
      <c r="J91" s="71">
        <f>+Pol!A91</f>
        <v>29</v>
      </c>
      <c r="K91" s="71">
        <f>+Rus!A91</f>
        <v>0</v>
      </c>
      <c r="L91" s="71">
        <f>+'Arg&amp;Braz'!A91</f>
        <v>0</v>
      </c>
      <c r="M91" s="71">
        <f>+Mex!A91</f>
        <v>60</v>
      </c>
      <c r="N91" s="71">
        <f>+VIE!A91</f>
        <v>0</v>
      </c>
      <c r="O91" s="71">
        <f>+SIMS!A91</f>
        <v>0</v>
      </c>
      <c r="P91" s="71"/>
      <c r="Q91" s="72">
        <f>+KSC!A91</f>
        <v>0</v>
      </c>
      <c r="R91" s="146">
        <f t="shared" si="441"/>
        <v>0</v>
      </c>
      <c r="S91" s="147"/>
      <c r="T91" s="148"/>
      <c r="U91" s="148"/>
      <c r="V91" s="27" t="s">
        <v>323</v>
      </c>
      <c r="W91" s="522">
        <f>+Bel!C91</f>
        <v>0</v>
      </c>
      <c r="X91" s="523">
        <f>+Bel!D91</f>
        <v>0</v>
      </c>
      <c r="Y91" s="523">
        <f t="shared" si="442"/>
        <v>0</v>
      </c>
      <c r="Z91" s="531">
        <f t="shared" si="443"/>
        <v>0</v>
      </c>
      <c r="AA91" s="34">
        <f>+Ita!C91</f>
        <v>0</v>
      </c>
      <c r="AB91" s="35">
        <f>+Ita!D91</f>
        <v>0</v>
      </c>
      <c r="AC91" s="35">
        <f t="shared" si="287"/>
        <v>0</v>
      </c>
      <c r="AD91" s="65">
        <f t="shared" si="444"/>
        <v>0</v>
      </c>
      <c r="AE91" s="522">
        <f>+Pol!C91</f>
        <v>0</v>
      </c>
      <c r="AF91" s="523">
        <f>+Pol!D91</f>
        <v>0</v>
      </c>
      <c r="AG91" s="523">
        <f t="shared" si="445"/>
        <v>0</v>
      </c>
      <c r="AH91" s="531">
        <f t="shared" si="446"/>
        <v>0</v>
      </c>
      <c r="AI91" s="47">
        <f>+Mex!C91</f>
        <v>0</v>
      </c>
      <c r="AJ91" s="48">
        <f>+Mex!D91</f>
        <v>0</v>
      </c>
      <c r="AK91" s="48">
        <f t="shared" si="447"/>
        <v>0</v>
      </c>
      <c r="AL91" s="49">
        <f t="shared" si="448"/>
        <v>0</v>
      </c>
      <c r="AM91" s="285">
        <f>+SIMS!C91</f>
        <v>0</v>
      </c>
      <c r="AN91" s="286">
        <f>+SIMS!D91</f>
        <v>0</v>
      </c>
      <c r="AO91" s="286">
        <f t="shared" si="449"/>
        <v>0</v>
      </c>
      <c r="AP91" s="272">
        <f t="shared" si="450"/>
        <v>0</v>
      </c>
      <c r="AQ91" s="285">
        <f>+KSC!G91</f>
        <v>0</v>
      </c>
      <c r="AR91" s="286">
        <f>+KSC!H91</f>
        <v>0</v>
      </c>
      <c r="AS91" s="286">
        <f t="shared" si="451"/>
        <v>0</v>
      </c>
      <c r="AT91" s="272">
        <f t="shared" si="452"/>
        <v>0</v>
      </c>
      <c r="AU91" s="285">
        <f>+SIMS!G91</f>
        <v>0</v>
      </c>
      <c r="AV91" s="286">
        <f>+SIMS!H91</f>
        <v>0</v>
      </c>
      <c r="AW91" s="286">
        <f t="shared" si="453"/>
        <v>0</v>
      </c>
      <c r="AX91" s="272">
        <f t="shared" si="454"/>
        <v>0</v>
      </c>
      <c r="AY91" s="522">
        <f>+Bel!G91</f>
        <v>0</v>
      </c>
      <c r="AZ91" s="532">
        <f>+Bel!H91</f>
        <v>0</v>
      </c>
      <c r="BA91" s="523">
        <f>+Bel!I91</f>
        <v>0</v>
      </c>
      <c r="BB91" s="523">
        <f t="shared" si="455"/>
        <v>0</v>
      </c>
      <c r="BC91" s="531">
        <f t="shared" si="456"/>
        <v>0</v>
      </c>
      <c r="BD91" s="522">
        <f>+Ita!G91</f>
        <v>0</v>
      </c>
      <c r="BE91" s="532">
        <f>+Ita!H91</f>
        <v>0</v>
      </c>
      <c r="BF91" s="523">
        <f>+Ita!I91</f>
        <v>0</v>
      </c>
      <c r="BG91" s="35">
        <f t="shared" si="457"/>
        <v>0</v>
      </c>
      <c r="BH91" s="531">
        <f t="shared" si="458"/>
        <v>0</v>
      </c>
      <c r="BI91" s="522">
        <f>+Ita!AX91</f>
        <v>0</v>
      </c>
      <c r="BJ91" s="532">
        <f>+Ita!AY91</f>
        <v>0</v>
      </c>
      <c r="BK91" s="523">
        <f>+Ita!AZ91</f>
        <v>0</v>
      </c>
      <c r="BL91" s="35">
        <f t="shared" si="459"/>
        <v>0</v>
      </c>
      <c r="BM91" s="531">
        <f t="shared" si="460"/>
        <v>0</v>
      </c>
      <c r="BN91" s="522">
        <f>+Pol!G91</f>
        <v>0</v>
      </c>
      <c r="BO91" s="532">
        <f>+Pol!H91</f>
        <v>0</v>
      </c>
      <c r="BP91" s="523">
        <f>+Pol!I91</f>
        <v>0</v>
      </c>
      <c r="BQ91" s="523">
        <f t="shared" si="461"/>
        <v>0</v>
      </c>
      <c r="BR91" s="531">
        <f t="shared" si="462"/>
        <v>0</v>
      </c>
      <c r="BS91" s="47">
        <f>+Mex!G91</f>
        <v>0</v>
      </c>
      <c r="BT91" s="318">
        <f>+Mex!H91</f>
        <v>0</v>
      </c>
      <c r="BU91" s="48">
        <f>+Mex!I91</f>
        <v>0</v>
      </c>
      <c r="BV91" s="48">
        <f t="shared" si="463"/>
        <v>0</v>
      </c>
      <c r="BW91" s="49">
        <f t="shared" si="464"/>
        <v>0</v>
      </c>
      <c r="BX91" s="47">
        <f>+VIE!C91</f>
        <v>0</v>
      </c>
      <c r="BY91" s="318">
        <f>+VIE!D91</f>
        <v>0</v>
      </c>
      <c r="BZ91" s="48">
        <f t="shared" si="465"/>
        <v>0</v>
      </c>
      <c r="CA91" s="49">
        <f t="shared" si="466"/>
        <v>0</v>
      </c>
      <c r="CB91" s="47">
        <f>+SIMS!AC91</f>
        <v>0</v>
      </c>
      <c r="CC91" s="318">
        <f>+SIMS!AD91</f>
        <v>0</v>
      </c>
      <c r="CD91" s="48">
        <f>+SIMS!AE91</f>
        <v>0</v>
      </c>
      <c r="CE91" s="48">
        <f t="shared" si="467"/>
        <v>0</v>
      </c>
      <c r="CF91" s="49">
        <f t="shared" si="468"/>
        <v>0</v>
      </c>
      <c r="CG91" s="522">
        <f>+Bel!L91</f>
        <v>0</v>
      </c>
      <c r="CH91" s="523">
        <f>+Bel!M91</f>
        <v>0</v>
      </c>
      <c r="CI91" s="523">
        <f t="shared" si="469"/>
        <v>0</v>
      </c>
      <c r="CJ91" s="531">
        <f t="shared" si="470"/>
        <v>0</v>
      </c>
      <c r="CK91" s="522">
        <f>+Ita!L91</f>
        <v>0</v>
      </c>
      <c r="CL91" s="523">
        <f>+Ita!M91</f>
        <v>0</v>
      </c>
      <c r="CM91" s="523">
        <f t="shared" si="471"/>
        <v>0</v>
      </c>
      <c r="CN91" s="531">
        <f t="shared" si="472"/>
        <v>0</v>
      </c>
      <c r="CO91" s="47">
        <f>+Mex!L91</f>
        <v>0</v>
      </c>
      <c r="CP91" s="48">
        <f>+Mex!M91</f>
        <v>0</v>
      </c>
      <c r="CQ91" s="48">
        <f t="shared" si="473"/>
        <v>0</v>
      </c>
      <c r="CR91" s="49">
        <f t="shared" si="474"/>
        <v>0</v>
      </c>
      <c r="CS91" s="47">
        <f>+SIMS!Y91</f>
        <v>0</v>
      </c>
      <c r="CT91" s="48">
        <f>+SIMS!Z91</f>
        <v>0</v>
      </c>
      <c r="CU91" s="48">
        <f t="shared" si="475"/>
        <v>0</v>
      </c>
      <c r="CV91" s="49">
        <f t="shared" si="476"/>
        <v>0</v>
      </c>
      <c r="CW91" s="47">
        <f>+VIE!M91</f>
        <v>0</v>
      </c>
      <c r="CX91" s="48">
        <f>+VIE!N91</f>
        <v>0</v>
      </c>
      <c r="CY91" s="48">
        <f t="shared" si="477"/>
        <v>0</v>
      </c>
      <c r="CZ91" s="49">
        <f t="shared" si="478"/>
        <v>0</v>
      </c>
      <c r="DA91" s="522">
        <f>+Ita!BC91</f>
        <v>0</v>
      </c>
      <c r="DB91" s="523">
        <f t="shared" si="479"/>
        <v>0</v>
      </c>
      <c r="DC91" s="531">
        <f t="shared" si="480"/>
        <v>0</v>
      </c>
      <c r="DD91" s="522">
        <f>+Bel!P91</f>
        <v>0</v>
      </c>
      <c r="DE91" s="523">
        <f t="shared" si="481"/>
        <v>0</v>
      </c>
      <c r="DF91" s="531">
        <f t="shared" si="482"/>
        <v>0</v>
      </c>
      <c r="DG91" s="34">
        <f>+Ita!P91</f>
        <v>0</v>
      </c>
      <c r="DH91" s="523">
        <f t="shared" si="483"/>
        <v>0</v>
      </c>
      <c r="DI91" s="531">
        <f t="shared" si="484"/>
        <v>0</v>
      </c>
      <c r="DJ91" s="522">
        <f>+Pol!L91</f>
        <v>0</v>
      </c>
      <c r="DK91" s="523">
        <f t="shared" si="485"/>
        <v>0</v>
      </c>
      <c r="DL91" s="531">
        <f t="shared" si="486"/>
        <v>0</v>
      </c>
      <c r="DM91" s="379">
        <f>+Rus!C91</f>
        <v>0</v>
      </c>
      <c r="DN91" s="365">
        <f t="shared" si="487"/>
        <v>0</v>
      </c>
      <c r="DO91" s="366">
        <f t="shared" si="488"/>
        <v>0</v>
      </c>
      <c r="DP91" s="522">
        <f>+Bel!S91</f>
        <v>0</v>
      </c>
      <c r="DQ91" s="523">
        <f>+Bel!T91</f>
        <v>0</v>
      </c>
      <c r="DR91" s="523">
        <f>+Bel!U91</f>
        <v>0</v>
      </c>
      <c r="DS91" s="523">
        <f>+Bel!V91</f>
        <v>0</v>
      </c>
      <c r="DT91" s="523">
        <f t="shared" si="489"/>
        <v>0</v>
      </c>
      <c r="DU91" s="531">
        <f t="shared" si="490"/>
        <v>0</v>
      </c>
      <c r="DV91" s="522">
        <f>+Ita!S91</f>
        <v>0</v>
      </c>
      <c r="DW91" s="523">
        <f>+Ita!T91</f>
        <v>0</v>
      </c>
      <c r="DX91" s="523">
        <f>+Ita!U91</f>
        <v>0</v>
      </c>
      <c r="DY91" s="523">
        <f>+Ita!V91</f>
        <v>0</v>
      </c>
      <c r="DZ91" s="523">
        <f t="shared" si="491"/>
        <v>0</v>
      </c>
      <c r="EA91" s="531">
        <f t="shared" si="492"/>
        <v>0</v>
      </c>
      <c r="EB91" s="522">
        <f>+Pol!O91</f>
        <v>0</v>
      </c>
      <c r="EC91" s="523">
        <f>+Pol!P91</f>
        <v>0</v>
      </c>
      <c r="ED91" s="523">
        <f>+Pol!Q91</f>
        <v>0</v>
      </c>
      <c r="EE91" s="523">
        <f>+Pol!R91</f>
        <v>0</v>
      </c>
      <c r="EF91" s="523">
        <f t="shared" si="493"/>
        <v>0</v>
      </c>
      <c r="EG91" s="531">
        <f t="shared" si="494"/>
        <v>0</v>
      </c>
      <c r="EH91" s="34">
        <f>+Rus!J91</f>
        <v>0</v>
      </c>
      <c r="EI91" s="35">
        <f>+Rus!K91</f>
        <v>0</v>
      </c>
      <c r="EJ91" s="35">
        <f>+Rus!L91</f>
        <v>0</v>
      </c>
      <c r="EK91" s="35">
        <f>+Rus!M91</f>
        <v>0</v>
      </c>
      <c r="EL91" s="35">
        <f t="shared" si="495"/>
        <v>0</v>
      </c>
      <c r="EM91" s="546">
        <f t="shared" si="496"/>
        <v>0</v>
      </c>
      <c r="EN91" s="47">
        <f>+Mex!AE91</f>
        <v>0</v>
      </c>
      <c r="EO91" s="48">
        <f>+Mex!AF91</f>
        <v>0</v>
      </c>
      <c r="EP91" s="48">
        <f>+Mex!AG91</f>
        <v>0</v>
      </c>
      <c r="EQ91" s="48">
        <f>+Mex!AH91</f>
        <v>0</v>
      </c>
      <c r="ER91" s="48">
        <f t="shared" si="497"/>
        <v>0</v>
      </c>
      <c r="ES91" s="49">
        <f t="shared" si="498"/>
        <v>0</v>
      </c>
      <c r="ET91" s="47">
        <f>+VIE!G91</f>
        <v>0</v>
      </c>
      <c r="EU91" s="48">
        <f>+VIE!H91</f>
        <v>0</v>
      </c>
      <c r="EV91" s="48">
        <f>+VIE!I91</f>
        <v>0</v>
      </c>
      <c r="EW91" s="48">
        <f>+VIE!J91</f>
        <v>0</v>
      </c>
      <c r="EX91" s="48">
        <f t="shared" si="499"/>
        <v>0</v>
      </c>
      <c r="EY91" s="49">
        <f t="shared" si="500"/>
        <v>0</v>
      </c>
      <c r="EZ91" s="522">
        <f>+Bel!Y91</f>
        <v>0</v>
      </c>
      <c r="FA91" s="523">
        <f>+Bel!Z91</f>
        <v>0</v>
      </c>
      <c r="FB91" s="523">
        <f t="shared" si="501"/>
        <v>0</v>
      </c>
      <c r="FC91" s="531">
        <f t="shared" si="502"/>
        <v>0</v>
      </c>
      <c r="FD91" s="522">
        <f>+Ita!Y91</f>
        <v>0</v>
      </c>
      <c r="FE91" s="523">
        <f>+Ita!Z91</f>
        <v>0</v>
      </c>
      <c r="FF91" s="523">
        <f t="shared" si="503"/>
        <v>0</v>
      </c>
      <c r="FG91" s="531">
        <f t="shared" si="504"/>
        <v>0</v>
      </c>
      <c r="FH91" s="522">
        <f>+Pol!U91</f>
        <v>0</v>
      </c>
      <c r="FI91" s="523">
        <f>+Pol!V91</f>
        <v>0</v>
      </c>
      <c r="FJ91" s="523">
        <f t="shared" si="505"/>
        <v>0</v>
      </c>
      <c r="FK91" s="531">
        <f t="shared" si="506"/>
        <v>0</v>
      </c>
      <c r="FL91" s="34">
        <f>+Rus!F91</f>
        <v>0</v>
      </c>
      <c r="FM91" s="35">
        <f>+Rus!G91</f>
        <v>0</v>
      </c>
      <c r="FN91" s="35">
        <f t="shared" si="507"/>
        <v>0</v>
      </c>
      <c r="FO91" s="65">
        <f t="shared" si="508"/>
        <v>0</v>
      </c>
      <c r="FP91" s="47">
        <f>+SIMS!O91</f>
        <v>0</v>
      </c>
      <c r="FQ91" s="48">
        <f>+SIMS!P91</f>
        <v>0</v>
      </c>
      <c r="FR91" s="48">
        <f t="shared" si="509"/>
        <v>0</v>
      </c>
      <c r="FS91" s="49">
        <f t="shared" si="510"/>
        <v>0</v>
      </c>
      <c r="FT91" s="522">
        <f>+Bel!AC91</f>
        <v>0</v>
      </c>
      <c r="FU91" s="523">
        <f>+Bel!AD91</f>
        <v>0</v>
      </c>
      <c r="FV91" s="523">
        <f>+Bel!AE91</f>
        <v>0</v>
      </c>
      <c r="FW91" s="523">
        <f>+Bel!AF91</f>
        <v>0</v>
      </c>
      <c r="FX91" s="523">
        <f t="shared" si="511"/>
        <v>0</v>
      </c>
      <c r="FY91" s="531">
        <f t="shared" si="512"/>
        <v>0</v>
      </c>
      <c r="FZ91" s="522">
        <f>+Ita!AC91</f>
        <v>0</v>
      </c>
      <c r="GA91" s="523">
        <f>+Ita!AD91</f>
        <v>0</v>
      </c>
      <c r="GB91" s="523">
        <f>+Ita!AE91</f>
        <v>0</v>
      </c>
      <c r="GC91" s="523">
        <f>+Ita!AF91</f>
        <v>0</v>
      </c>
      <c r="GD91" s="523">
        <f t="shared" si="513"/>
        <v>0</v>
      </c>
      <c r="GE91" s="531">
        <f t="shared" si="514"/>
        <v>0</v>
      </c>
      <c r="GF91" s="522">
        <f>+Pol!Y91</f>
        <v>0</v>
      </c>
      <c r="GG91" s="523">
        <f>+Pol!Z91</f>
        <v>0</v>
      </c>
      <c r="GH91" s="523">
        <f>+Pol!AA91</f>
        <v>0</v>
      </c>
      <c r="GI91" s="523">
        <f>+Pol!AB91</f>
        <v>0</v>
      </c>
      <c r="GJ91" s="523">
        <f t="shared" si="515"/>
        <v>0</v>
      </c>
      <c r="GK91" s="531">
        <f t="shared" si="516"/>
        <v>0</v>
      </c>
      <c r="GL91" s="47">
        <f>+SIMS!S91</f>
        <v>0</v>
      </c>
      <c r="GM91" s="48">
        <f>+SIMS!T91</f>
        <v>0</v>
      </c>
      <c r="GN91" s="48">
        <f>+SIMS!U91</f>
        <v>0</v>
      </c>
      <c r="GO91" s="48">
        <f>+SIMS!V91</f>
        <v>0</v>
      </c>
      <c r="GP91" s="48">
        <f t="shared" si="517"/>
        <v>0</v>
      </c>
      <c r="GQ91" s="49">
        <f t="shared" si="518"/>
        <v>0</v>
      </c>
      <c r="GR91" s="285">
        <f>+KSC!C91</f>
        <v>0</v>
      </c>
      <c r="GS91" s="286">
        <f>+KSC!D91</f>
        <v>0</v>
      </c>
      <c r="GT91" s="286">
        <f t="shared" si="519"/>
        <v>0</v>
      </c>
      <c r="GU91" s="272">
        <f t="shared" si="520"/>
        <v>0</v>
      </c>
      <c r="GV91" s="522">
        <f>+Bel!AI91</f>
        <v>0</v>
      </c>
      <c r="GW91" s="523">
        <f t="shared" si="521"/>
        <v>0</v>
      </c>
      <c r="GX91" s="531">
        <f t="shared" si="522"/>
        <v>0</v>
      </c>
      <c r="GY91" s="34">
        <f>+Ita!AI91</f>
        <v>0</v>
      </c>
      <c r="GZ91" s="523">
        <f t="shared" si="523"/>
        <v>0</v>
      </c>
      <c r="HA91" s="531">
        <f t="shared" si="524"/>
        <v>0</v>
      </c>
      <c r="HB91" s="34">
        <f>+Ita!BF91</f>
        <v>0</v>
      </c>
      <c r="HC91" s="523">
        <f t="shared" si="525"/>
        <v>0</v>
      </c>
      <c r="HD91" s="531">
        <f t="shared" si="526"/>
        <v>0</v>
      </c>
      <c r="HE91" s="522">
        <f>+Pol!AE91</f>
        <v>0</v>
      </c>
      <c r="HF91" s="523">
        <f t="shared" si="527"/>
        <v>0</v>
      </c>
      <c r="HG91" s="531">
        <f t="shared" si="528"/>
        <v>0</v>
      </c>
      <c r="HH91" s="47">
        <f>+Mex!P91</f>
        <v>0</v>
      </c>
      <c r="HI91" s="48">
        <f t="shared" si="529"/>
        <v>0</v>
      </c>
      <c r="HJ91" s="49">
        <f t="shared" si="530"/>
        <v>0</v>
      </c>
      <c r="HK91" s="414">
        <f>+SIMS!K91</f>
        <v>0</v>
      </c>
      <c r="HL91" s="415">
        <f>+SIMS!L91</f>
        <v>0</v>
      </c>
      <c r="HM91" s="415">
        <f t="shared" si="531"/>
        <v>0</v>
      </c>
      <c r="HN91" s="416">
        <f t="shared" si="532"/>
        <v>0</v>
      </c>
      <c r="HO91" s="533">
        <f>+Bel!AL91</f>
        <v>0</v>
      </c>
      <c r="HP91" s="534">
        <f>+Bel!AM91</f>
        <v>0</v>
      </c>
      <c r="HQ91" s="534">
        <f t="shared" si="533"/>
        <v>0</v>
      </c>
      <c r="HR91" s="535">
        <f t="shared" si="534"/>
        <v>0</v>
      </c>
      <c r="HS91" s="533">
        <f>+Ita!AL91</f>
        <v>0</v>
      </c>
      <c r="HT91" s="534">
        <f>+Ita!AM91</f>
        <v>0</v>
      </c>
      <c r="HU91" s="534">
        <f t="shared" si="535"/>
        <v>0</v>
      </c>
      <c r="HV91" s="535">
        <f t="shared" si="536"/>
        <v>0</v>
      </c>
      <c r="HW91" s="47">
        <f>+Mex!S91</f>
        <v>0</v>
      </c>
      <c r="HX91" s="48">
        <f>+Mex!T91</f>
        <v>0</v>
      </c>
      <c r="HY91" s="48">
        <f t="shared" si="537"/>
        <v>0</v>
      </c>
      <c r="HZ91" s="49">
        <f t="shared" si="538"/>
        <v>0</v>
      </c>
      <c r="IA91" s="483">
        <f>+'Arg&amp;Braz'!C91</f>
        <v>0</v>
      </c>
      <c r="IB91" s="484">
        <f>+'Arg&amp;Braz'!D91</f>
        <v>0</v>
      </c>
      <c r="IC91" s="484">
        <f t="shared" si="539"/>
        <v>0</v>
      </c>
      <c r="ID91" s="485">
        <f t="shared" si="540"/>
        <v>0</v>
      </c>
      <c r="IE91" s="483">
        <f>+'Arg&amp;Braz'!Y91</f>
        <v>0</v>
      </c>
      <c r="IF91" s="484">
        <f>+'Arg&amp;Braz'!Z91</f>
        <v>0</v>
      </c>
      <c r="IG91" s="484">
        <f t="shared" si="541"/>
        <v>0</v>
      </c>
      <c r="IH91" s="485">
        <f t="shared" si="542"/>
        <v>0</v>
      </c>
      <c r="II91" s="533">
        <f>+Bel!AP91</f>
        <v>0</v>
      </c>
      <c r="IJ91" s="534">
        <f>+Bel!AQ91</f>
        <v>0</v>
      </c>
      <c r="IK91" s="534">
        <f t="shared" si="543"/>
        <v>0</v>
      </c>
      <c r="IL91" s="535">
        <f t="shared" si="544"/>
        <v>0</v>
      </c>
      <c r="IM91" s="533">
        <f>+Ita!AP91</f>
        <v>0</v>
      </c>
      <c r="IN91" s="534">
        <f>+Ita!AQ91</f>
        <v>0</v>
      </c>
      <c r="IO91" s="534">
        <f t="shared" si="545"/>
        <v>0</v>
      </c>
      <c r="IP91" s="535">
        <f t="shared" si="546"/>
        <v>0</v>
      </c>
      <c r="IQ91" s="47">
        <f>+Mex!W91</f>
        <v>0</v>
      </c>
      <c r="IR91" s="48">
        <f>+Mex!X91</f>
        <v>0</v>
      </c>
      <c r="IS91" s="48">
        <f t="shared" si="547"/>
        <v>0</v>
      </c>
      <c r="IT91" s="49">
        <f t="shared" si="548"/>
        <v>0</v>
      </c>
      <c r="IU91" s="483">
        <f>+'Arg&amp;Braz'!G91</f>
        <v>0</v>
      </c>
      <c r="IV91" s="484">
        <f>+'Arg&amp;Braz'!H91</f>
        <v>0</v>
      </c>
      <c r="IW91" s="484">
        <f t="shared" si="549"/>
        <v>0</v>
      </c>
      <c r="IX91" s="485">
        <f t="shared" si="550"/>
        <v>0</v>
      </c>
      <c r="IY91" s="483">
        <f>+'Arg&amp;Braz'!AC91</f>
        <v>0</v>
      </c>
      <c r="IZ91" s="484">
        <f>+'Arg&amp;Braz'!AD91</f>
        <v>0</v>
      </c>
      <c r="JA91" s="484">
        <f t="shared" si="551"/>
        <v>0</v>
      </c>
      <c r="JB91" s="485">
        <f t="shared" si="552"/>
        <v>0</v>
      </c>
      <c r="JC91" s="533">
        <f>+Bel!AT91</f>
        <v>0</v>
      </c>
      <c r="JD91" s="534">
        <f>+Bel!AU91</f>
        <v>0</v>
      </c>
      <c r="JE91" s="534">
        <f t="shared" si="553"/>
        <v>0</v>
      </c>
      <c r="JF91" s="535">
        <f t="shared" si="554"/>
        <v>0</v>
      </c>
      <c r="JG91" s="533">
        <f>+Ita!AT91</f>
        <v>0</v>
      </c>
      <c r="JH91" s="534">
        <f>+Ita!AU91</f>
        <v>0</v>
      </c>
      <c r="JI91" s="534">
        <f t="shared" si="555"/>
        <v>0</v>
      </c>
      <c r="JJ91" s="535">
        <f t="shared" si="556"/>
        <v>0</v>
      </c>
      <c r="JK91" s="47">
        <f>+Mex!AA91</f>
        <v>0</v>
      </c>
      <c r="JL91" s="48">
        <f>+Mex!AB91</f>
        <v>0</v>
      </c>
      <c r="JM91" s="48">
        <f t="shared" si="557"/>
        <v>0</v>
      </c>
      <c r="JN91" s="49">
        <f t="shared" si="558"/>
        <v>0</v>
      </c>
      <c r="JO91" s="483">
        <f>+'Arg&amp;Braz'!K91</f>
        <v>0</v>
      </c>
      <c r="JP91" s="484">
        <f>+'Arg&amp;Braz'!L91</f>
        <v>0</v>
      </c>
      <c r="JQ91" s="484">
        <f t="shared" si="559"/>
        <v>0</v>
      </c>
      <c r="JR91" s="485">
        <f t="shared" si="560"/>
        <v>0</v>
      </c>
      <c r="JS91" s="483">
        <f>+'Arg&amp;Braz'!AG91</f>
        <v>0</v>
      </c>
      <c r="JT91" s="484">
        <f>+'Arg&amp;Braz'!AH91</f>
        <v>0</v>
      </c>
      <c r="JU91" s="484">
        <f t="shared" si="561"/>
        <v>0</v>
      </c>
      <c r="JV91" s="485">
        <f t="shared" si="562"/>
        <v>0</v>
      </c>
      <c r="JW91" s="273">
        <f>+KSC!K91</f>
        <v>0</v>
      </c>
      <c r="JX91" s="274">
        <f>+KSC!L91</f>
        <v>0</v>
      </c>
      <c r="JY91" s="286">
        <f t="shared" si="563"/>
        <v>0</v>
      </c>
      <c r="JZ91" s="272">
        <f t="shared" si="564"/>
        <v>0</v>
      </c>
      <c r="KA91" s="34">
        <f>+Rus!P91</f>
        <v>0</v>
      </c>
      <c r="KB91" s="315">
        <f>+Rus!Q91</f>
        <v>0</v>
      </c>
      <c r="KC91" s="35">
        <f>+Rus!R91</f>
        <v>0</v>
      </c>
      <c r="KD91" s="523">
        <f t="shared" si="565"/>
        <v>0</v>
      </c>
      <c r="KE91" s="531">
        <f t="shared" si="566"/>
        <v>0</v>
      </c>
      <c r="KF91" s="47">
        <f>+Bel!AX91</f>
        <v>0</v>
      </c>
      <c r="KG91" s="523">
        <f t="shared" si="567"/>
        <v>0</v>
      </c>
      <c r="KH91" s="531">
        <f t="shared" si="568"/>
        <v>0</v>
      </c>
      <c r="KI91" s="47">
        <f>+Ita!BI91</f>
        <v>0</v>
      </c>
      <c r="KJ91" s="523">
        <f t="shared" si="569"/>
        <v>0</v>
      </c>
      <c r="KK91" s="531">
        <f t="shared" si="570"/>
        <v>0</v>
      </c>
      <c r="KL91" s="47">
        <f>+Pol!AH91</f>
        <v>452.4</v>
      </c>
      <c r="KM91" s="523">
        <f t="shared" si="571"/>
        <v>452.4</v>
      </c>
      <c r="KN91" s="531">
        <f t="shared" si="572"/>
        <v>29</v>
      </c>
      <c r="KO91" s="522">
        <f>+Mex!AK91</f>
        <v>0</v>
      </c>
      <c r="KP91" s="523">
        <f t="shared" si="573"/>
        <v>0</v>
      </c>
      <c r="KQ91" s="531">
        <f t="shared" si="574"/>
        <v>0</v>
      </c>
      <c r="KR91" s="522">
        <f>+'Arg&amp;Braz'!AK91</f>
        <v>0</v>
      </c>
      <c r="KS91" s="523">
        <f t="shared" si="575"/>
        <v>0</v>
      </c>
      <c r="KT91" s="531">
        <f t="shared" si="576"/>
        <v>0</v>
      </c>
      <c r="KU91" s="522">
        <f>+Ita!BL91</f>
        <v>0</v>
      </c>
      <c r="KV91" s="532">
        <f>+Ita!BM91</f>
        <v>0</v>
      </c>
      <c r="KW91" s="523">
        <f>+Ita!BN91</f>
        <v>0</v>
      </c>
      <c r="KX91" s="35">
        <f t="shared" si="411"/>
        <v>0</v>
      </c>
      <c r="KY91" s="531">
        <f t="shared" si="429"/>
        <v>0</v>
      </c>
      <c r="KZ91" s="522">
        <f>+Mex!AN91</f>
        <v>312</v>
      </c>
      <c r="LA91" s="532">
        <f>+Mex!AO91</f>
        <v>312</v>
      </c>
      <c r="LB91" s="523">
        <f>+Mex!AP91</f>
        <v>312</v>
      </c>
      <c r="LC91" s="35">
        <f t="shared" si="412"/>
        <v>936</v>
      </c>
      <c r="LD91" s="531">
        <f t="shared" si="430"/>
        <v>60</v>
      </c>
      <c r="LE91" s="522">
        <f>+'Arg&amp;Braz'!O91</f>
        <v>0</v>
      </c>
      <c r="LF91" s="532">
        <f>+'Arg&amp;Braz'!P91</f>
        <v>0</v>
      </c>
      <c r="LG91" s="523">
        <f>+'Arg&amp;Braz'!Q91</f>
        <v>0</v>
      </c>
      <c r="LH91" s="35">
        <f t="shared" si="413"/>
        <v>0</v>
      </c>
      <c r="LI91" s="531">
        <f t="shared" si="431"/>
        <v>0</v>
      </c>
      <c r="LJ91" s="522">
        <f>+'Arg&amp;Braz'!AN91</f>
        <v>0</v>
      </c>
      <c r="LK91" s="532">
        <f>+'Arg&amp;Braz'!AO91</f>
        <v>0</v>
      </c>
      <c r="LL91" s="523">
        <f>+'Arg&amp;Braz'!AP91</f>
        <v>0</v>
      </c>
      <c r="LM91" s="35">
        <f t="shared" si="280"/>
        <v>0</v>
      </c>
      <c r="LN91" s="531">
        <f t="shared" si="281"/>
        <v>0</v>
      </c>
      <c r="LO91" s="47">
        <f>+Bel!BA91</f>
        <v>0</v>
      </c>
      <c r="LP91" s="318">
        <f>+Bel!BB91</f>
        <v>0</v>
      </c>
      <c r="LQ91" s="48">
        <f>+Bel!BC91</f>
        <v>0</v>
      </c>
      <c r="LR91" s="523">
        <f t="shared" si="275"/>
        <v>0</v>
      </c>
      <c r="LS91" s="531">
        <f t="shared" si="276"/>
        <v>0</v>
      </c>
      <c r="LT91" s="47">
        <f>+Ita!BQ91</f>
        <v>280.8</v>
      </c>
      <c r="LU91" s="318">
        <f>+Ita!BR91</f>
        <v>280.8</v>
      </c>
      <c r="LV91" s="48">
        <f>+Ita!BS91</f>
        <v>280.8</v>
      </c>
      <c r="LW91" s="35">
        <f t="shared" si="414"/>
        <v>842.40000000000009</v>
      </c>
      <c r="LX91" s="531">
        <f t="shared" si="432"/>
        <v>54.000000000000007</v>
      </c>
      <c r="LY91" s="522"/>
      <c r="LZ91" s="532"/>
      <c r="MA91" s="523"/>
      <c r="MB91" s="35">
        <f t="shared" si="415"/>
        <v>0</v>
      </c>
      <c r="MC91" s="531">
        <f t="shared" si="433"/>
        <v>0</v>
      </c>
      <c r="MD91" s="47">
        <f>+Pol!AK91</f>
        <v>0</v>
      </c>
      <c r="ME91" s="318">
        <f>+Pol!AL91</f>
        <v>0</v>
      </c>
      <c r="MF91" s="48">
        <f>+Pol!AM91</f>
        <v>0</v>
      </c>
      <c r="MG91" s="35">
        <f t="shared" si="416"/>
        <v>0</v>
      </c>
      <c r="MH91" s="531">
        <f t="shared" si="434"/>
        <v>0</v>
      </c>
      <c r="MI91" s="34">
        <f>+Rus!U91</f>
        <v>0</v>
      </c>
      <c r="MJ91" s="315">
        <f>+Rus!V91</f>
        <v>0</v>
      </c>
      <c r="MK91" s="35">
        <f>+Rus!W91</f>
        <v>0</v>
      </c>
      <c r="ML91" s="532">
        <f t="shared" si="259"/>
        <v>0</v>
      </c>
      <c r="MM91" s="531">
        <f t="shared" si="435"/>
        <v>0</v>
      </c>
      <c r="MN91" s="522">
        <f>+Mex!AS91</f>
        <v>0</v>
      </c>
      <c r="MO91" s="532">
        <f>+Mex!AT91</f>
        <v>0</v>
      </c>
      <c r="MP91" s="523">
        <f>+Mex!AU91</f>
        <v>0</v>
      </c>
      <c r="MQ91" s="35">
        <f t="shared" si="417"/>
        <v>0</v>
      </c>
      <c r="MR91" s="531">
        <f t="shared" si="436"/>
        <v>0</v>
      </c>
      <c r="MS91" s="522">
        <f>+'Arg&amp;Braz'!T91</f>
        <v>0</v>
      </c>
      <c r="MT91" s="532">
        <f>+'Arg&amp;Braz'!U91</f>
        <v>0</v>
      </c>
      <c r="MU91" s="523">
        <f>+'Arg&amp;Braz'!V91</f>
        <v>0</v>
      </c>
      <c r="MV91" s="35">
        <f t="shared" si="282"/>
        <v>0</v>
      </c>
      <c r="MW91" s="531">
        <f t="shared" si="283"/>
        <v>0</v>
      </c>
      <c r="MX91" s="47">
        <f>Bel!BF91</f>
        <v>0</v>
      </c>
      <c r="MY91" s="523">
        <f t="shared" si="284"/>
        <v>0</v>
      </c>
      <c r="MZ91" s="531">
        <f t="shared" si="277"/>
        <v>0</v>
      </c>
      <c r="NA91" s="47">
        <f>Ita!CA91</f>
        <v>374.4</v>
      </c>
      <c r="NB91" s="523">
        <f t="shared" si="437"/>
        <v>374.4</v>
      </c>
      <c r="NC91" s="531">
        <f t="shared" si="438"/>
        <v>24</v>
      </c>
    </row>
    <row r="92" spans="1:367" s="28" customFormat="1" ht="21" customHeight="1">
      <c r="A92" s="27" t="s">
        <v>324</v>
      </c>
      <c r="B92" s="67"/>
      <c r="C92" s="68">
        <f t="shared" si="439"/>
        <v>0</v>
      </c>
      <c r="D92" s="68"/>
      <c r="E92" s="68"/>
      <c r="F92" s="68"/>
      <c r="G92" s="69">
        <f t="shared" si="440"/>
        <v>0</v>
      </c>
      <c r="H92" s="70">
        <f>+Bel!A92</f>
        <v>15</v>
      </c>
      <c r="I92" s="71">
        <f>+Ita!A92</f>
        <v>0</v>
      </c>
      <c r="J92" s="71">
        <f>+Pol!A92</f>
        <v>0</v>
      </c>
      <c r="K92" s="71">
        <f>+Rus!A92</f>
        <v>0</v>
      </c>
      <c r="L92" s="71">
        <f>+'Arg&amp;Braz'!A92</f>
        <v>72</v>
      </c>
      <c r="M92" s="71">
        <f>+Mex!A92</f>
        <v>60</v>
      </c>
      <c r="N92" s="71">
        <f>+VIE!A92</f>
        <v>0</v>
      </c>
      <c r="O92" s="71">
        <f>+SIMS!A92</f>
        <v>0</v>
      </c>
      <c r="P92" s="71"/>
      <c r="Q92" s="72">
        <f>+KSC!A92</f>
        <v>0</v>
      </c>
      <c r="R92" s="146">
        <f t="shared" si="441"/>
        <v>0</v>
      </c>
      <c r="S92" s="147"/>
      <c r="T92" s="148"/>
      <c r="U92" s="148"/>
      <c r="V92" s="27" t="s">
        <v>324</v>
      </c>
      <c r="W92" s="522">
        <f>+Bel!C92</f>
        <v>0</v>
      </c>
      <c r="X92" s="523">
        <f>+Bel!D92</f>
        <v>0</v>
      </c>
      <c r="Y92" s="523">
        <f t="shared" si="442"/>
        <v>0</v>
      </c>
      <c r="Z92" s="531">
        <f t="shared" si="443"/>
        <v>0</v>
      </c>
      <c r="AA92" s="34">
        <f>+Ita!C92</f>
        <v>0</v>
      </c>
      <c r="AB92" s="35">
        <f>+Ita!D92</f>
        <v>0</v>
      </c>
      <c r="AC92" s="35">
        <f t="shared" si="287"/>
        <v>0</v>
      </c>
      <c r="AD92" s="65">
        <f t="shared" si="444"/>
        <v>0</v>
      </c>
      <c r="AE92" s="522">
        <f>+Pol!C92</f>
        <v>0</v>
      </c>
      <c r="AF92" s="523">
        <f>+Pol!D92</f>
        <v>0</v>
      </c>
      <c r="AG92" s="523">
        <f t="shared" si="445"/>
        <v>0</v>
      </c>
      <c r="AH92" s="531">
        <f t="shared" si="446"/>
        <v>0</v>
      </c>
      <c r="AI92" s="47">
        <f>+Mex!C92</f>
        <v>0</v>
      </c>
      <c r="AJ92" s="48">
        <f>+Mex!D92</f>
        <v>0</v>
      </c>
      <c r="AK92" s="48">
        <f t="shared" si="447"/>
        <v>0</v>
      </c>
      <c r="AL92" s="49">
        <f t="shared" si="448"/>
        <v>0</v>
      </c>
      <c r="AM92" s="285">
        <f>+SIMS!C92</f>
        <v>0</v>
      </c>
      <c r="AN92" s="286">
        <f>+SIMS!D92</f>
        <v>0</v>
      </c>
      <c r="AO92" s="286">
        <f t="shared" si="449"/>
        <v>0</v>
      </c>
      <c r="AP92" s="272">
        <f t="shared" si="450"/>
        <v>0</v>
      </c>
      <c r="AQ92" s="285">
        <f>+KSC!G92</f>
        <v>0</v>
      </c>
      <c r="AR92" s="286">
        <f>+KSC!H92</f>
        <v>0</v>
      </c>
      <c r="AS92" s="286">
        <f t="shared" si="451"/>
        <v>0</v>
      </c>
      <c r="AT92" s="272">
        <f t="shared" si="452"/>
        <v>0</v>
      </c>
      <c r="AU92" s="285">
        <f>+SIMS!G92</f>
        <v>0</v>
      </c>
      <c r="AV92" s="286">
        <f>+SIMS!H92</f>
        <v>0</v>
      </c>
      <c r="AW92" s="286">
        <f t="shared" si="453"/>
        <v>0</v>
      </c>
      <c r="AX92" s="272">
        <f t="shared" si="454"/>
        <v>0</v>
      </c>
      <c r="AY92" s="522">
        <f>+Bel!G92</f>
        <v>0</v>
      </c>
      <c r="AZ92" s="532">
        <f>+Bel!H92</f>
        <v>0</v>
      </c>
      <c r="BA92" s="523">
        <f>+Bel!I92</f>
        <v>0</v>
      </c>
      <c r="BB92" s="523">
        <f t="shared" si="455"/>
        <v>0</v>
      </c>
      <c r="BC92" s="531">
        <f t="shared" si="456"/>
        <v>0</v>
      </c>
      <c r="BD92" s="522">
        <f>+Ita!G92</f>
        <v>0</v>
      </c>
      <c r="BE92" s="532">
        <f>+Ita!H92</f>
        <v>0</v>
      </c>
      <c r="BF92" s="523">
        <f>+Ita!I92</f>
        <v>0</v>
      </c>
      <c r="BG92" s="35">
        <f t="shared" si="457"/>
        <v>0</v>
      </c>
      <c r="BH92" s="531">
        <f t="shared" si="458"/>
        <v>0</v>
      </c>
      <c r="BI92" s="522">
        <f>+Ita!AX92</f>
        <v>0</v>
      </c>
      <c r="BJ92" s="532">
        <f>+Ita!AY92</f>
        <v>0</v>
      </c>
      <c r="BK92" s="523">
        <f>+Ita!AZ92</f>
        <v>0</v>
      </c>
      <c r="BL92" s="35">
        <f t="shared" si="459"/>
        <v>0</v>
      </c>
      <c r="BM92" s="531">
        <f t="shared" si="460"/>
        <v>0</v>
      </c>
      <c r="BN92" s="522">
        <f>+Pol!G92</f>
        <v>0</v>
      </c>
      <c r="BO92" s="532">
        <f>+Pol!H92</f>
        <v>0</v>
      </c>
      <c r="BP92" s="523">
        <f>+Pol!I92</f>
        <v>0</v>
      </c>
      <c r="BQ92" s="523">
        <f t="shared" si="461"/>
        <v>0</v>
      </c>
      <c r="BR92" s="531">
        <f t="shared" si="462"/>
        <v>0</v>
      </c>
      <c r="BS92" s="47">
        <f>+Mex!G92</f>
        <v>0</v>
      </c>
      <c r="BT92" s="318">
        <f>+Mex!H92</f>
        <v>0</v>
      </c>
      <c r="BU92" s="48">
        <f>+Mex!I92</f>
        <v>0</v>
      </c>
      <c r="BV92" s="48">
        <f t="shared" si="463"/>
        <v>0</v>
      </c>
      <c r="BW92" s="49">
        <f t="shared" si="464"/>
        <v>0</v>
      </c>
      <c r="BX92" s="47">
        <f>+VIE!C92</f>
        <v>0</v>
      </c>
      <c r="BY92" s="318">
        <f>+VIE!D92</f>
        <v>0</v>
      </c>
      <c r="BZ92" s="48">
        <f t="shared" si="465"/>
        <v>0</v>
      </c>
      <c r="CA92" s="49">
        <f t="shared" si="466"/>
        <v>0</v>
      </c>
      <c r="CB92" s="47">
        <f>+SIMS!AC92</f>
        <v>0</v>
      </c>
      <c r="CC92" s="318">
        <f>+SIMS!AD92</f>
        <v>0</v>
      </c>
      <c r="CD92" s="48">
        <f>+SIMS!AE92</f>
        <v>0</v>
      </c>
      <c r="CE92" s="48">
        <f t="shared" si="467"/>
        <v>0</v>
      </c>
      <c r="CF92" s="49">
        <f t="shared" si="468"/>
        <v>0</v>
      </c>
      <c r="CG92" s="522">
        <f>+Bel!L92</f>
        <v>0</v>
      </c>
      <c r="CH92" s="523">
        <f>+Bel!M92</f>
        <v>0</v>
      </c>
      <c r="CI92" s="523">
        <f t="shared" si="469"/>
        <v>0</v>
      </c>
      <c r="CJ92" s="531">
        <f t="shared" si="470"/>
        <v>0</v>
      </c>
      <c r="CK92" s="522">
        <f>+Ita!L92</f>
        <v>0</v>
      </c>
      <c r="CL92" s="523">
        <f>+Ita!M92</f>
        <v>0</v>
      </c>
      <c r="CM92" s="523">
        <f t="shared" si="471"/>
        <v>0</v>
      </c>
      <c r="CN92" s="531">
        <f t="shared" si="472"/>
        <v>0</v>
      </c>
      <c r="CO92" s="47">
        <f>+Mex!L92</f>
        <v>0</v>
      </c>
      <c r="CP92" s="48">
        <f>+Mex!M92</f>
        <v>0</v>
      </c>
      <c r="CQ92" s="48">
        <f t="shared" si="473"/>
        <v>0</v>
      </c>
      <c r="CR92" s="49">
        <f t="shared" si="474"/>
        <v>0</v>
      </c>
      <c r="CS92" s="47">
        <f>+SIMS!Y92</f>
        <v>0</v>
      </c>
      <c r="CT92" s="48">
        <f>+SIMS!Z92</f>
        <v>0</v>
      </c>
      <c r="CU92" s="48">
        <f t="shared" si="475"/>
        <v>0</v>
      </c>
      <c r="CV92" s="49">
        <f t="shared" si="476"/>
        <v>0</v>
      </c>
      <c r="CW92" s="47">
        <f>+VIE!M92</f>
        <v>0</v>
      </c>
      <c r="CX92" s="48">
        <f>+VIE!N92</f>
        <v>0</v>
      </c>
      <c r="CY92" s="48">
        <f t="shared" si="477"/>
        <v>0</v>
      </c>
      <c r="CZ92" s="49">
        <f t="shared" si="478"/>
        <v>0</v>
      </c>
      <c r="DA92" s="522">
        <f>+Ita!BC92</f>
        <v>0</v>
      </c>
      <c r="DB92" s="523">
        <f t="shared" si="479"/>
        <v>0</v>
      </c>
      <c r="DC92" s="531">
        <f t="shared" si="480"/>
        <v>0</v>
      </c>
      <c r="DD92" s="522">
        <f>+Bel!P92</f>
        <v>0</v>
      </c>
      <c r="DE92" s="523">
        <f t="shared" si="481"/>
        <v>0</v>
      </c>
      <c r="DF92" s="531">
        <f t="shared" si="482"/>
        <v>0</v>
      </c>
      <c r="DG92" s="34">
        <f>+Ita!P92</f>
        <v>0</v>
      </c>
      <c r="DH92" s="523">
        <f t="shared" si="483"/>
        <v>0</v>
      </c>
      <c r="DI92" s="531">
        <f t="shared" si="484"/>
        <v>0</v>
      </c>
      <c r="DJ92" s="522">
        <f>+Pol!L92</f>
        <v>0</v>
      </c>
      <c r="DK92" s="523">
        <f t="shared" si="485"/>
        <v>0</v>
      </c>
      <c r="DL92" s="531">
        <f t="shared" si="486"/>
        <v>0</v>
      </c>
      <c r="DM92" s="379">
        <f>+Rus!C92</f>
        <v>0</v>
      </c>
      <c r="DN92" s="365">
        <f t="shared" si="487"/>
        <v>0</v>
      </c>
      <c r="DO92" s="366">
        <f t="shared" si="488"/>
        <v>0</v>
      </c>
      <c r="DP92" s="522">
        <f>+Bel!S92</f>
        <v>0</v>
      </c>
      <c r="DQ92" s="523">
        <f>+Bel!T92</f>
        <v>0</v>
      </c>
      <c r="DR92" s="523">
        <f>+Bel!U92</f>
        <v>0</v>
      </c>
      <c r="DS92" s="523">
        <f>+Bel!V92</f>
        <v>0</v>
      </c>
      <c r="DT92" s="523">
        <f t="shared" si="489"/>
        <v>0</v>
      </c>
      <c r="DU92" s="531">
        <f t="shared" si="490"/>
        <v>0</v>
      </c>
      <c r="DV92" s="522">
        <f>+Ita!S92</f>
        <v>0</v>
      </c>
      <c r="DW92" s="523">
        <f>+Ita!T92</f>
        <v>0</v>
      </c>
      <c r="DX92" s="523">
        <f>+Ita!U92</f>
        <v>0</v>
      </c>
      <c r="DY92" s="523">
        <f>+Ita!V92</f>
        <v>0</v>
      </c>
      <c r="DZ92" s="523">
        <f t="shared" si="491"/>
        <v>0</v>
      </c>
      <c r="EA92" s="531">
        <f t="shared" si="492"/>
        <v>0</v>
      </c>
      <c r="EB92" s="522">
        <f>+Pol!O92</f>
        <v>0</v>
      </c>
      <c r="EC92" s="523">
        <f>+Pol!P92</f>
        <v>0</v>
      </c>
      <c r="ED92" s="523">
        <f>+Pol!Q92</f>
        <v>0</v>
      </c>
      <c r="EE92" s="523">
        <f>+Pol!R92</f>
        <v>0</v>
      </c>
      <c r="EF92" s="523">
        <f t="shared" si="493"/>
        <v>0</v>
      </c>
      <c r="EG92" s="531">
        <f t="shared" si="494"/>
        <v>0</v>
      </c>
      <c r="EH92" s="34">
        <f>+Rus!J92</f>
        <v>0</v>
      </c>
      <c r="EI92" s="35">
        <f>+Rus!K92</f>
        <v>0</v>
      </c>
      <c r="EJ92" s="35">
        <f>+Rus!L92</f>
        <v>0</v>
      </c>
      <c r="EK92" s="35">
        <f>+Rus!M92</f>
        <v>0</v>
      </c>
      <c r="EL92" s="35">
        <f t="shared" si="495"/>
        <v>0</v>
      </c>
      <c r="EM92" s="546">
        <f t="shared" si="496"/>
        <v>0</v>
      </c>
      <c r="EN92" s="47">
        <f>+Mex!AE92</f>
        <v>0</v>
      </c>
      <c r="EO92" s="48">
        <f>+Mex!AF92</f>
        <v>0</v>
      </c>
      <c r="EP92" s="48">
        <f>+Mex!AG92</f>
        <v>0</v>
      </c>
      <c r="EQ92" s="48">
        <f>+Mex!AH92</f>
        <v>0</v>
      </c>
      <c r="ER92" s="48">
        <f t="shared" si="497"/>
        <v>0</v>
      </c>
      <c r="ES92" s="49">
        <f t="shared" si="498"/>
        <v>0</v>
      </c>
      <c r="ET92" s="47">
        <f>+VIE!G92</f>
        <v>0</v>
      </c>
      <c r="EU92" s="48">
        <f>+VIE!H92</f>
        <v>0</v>
      </c>
      <c r="EV92" s="48">
        <f>+VIE!I92</f>
        <v>0</v>
      </c>
      <c r="EW92" s="48">
        <f>+VIE!J92</f>
        <v>0</v>
      </c>
      <c r="EX92" s="48">
        <f t="shared" si="499"/>
        <v>0</v>
      </c>
      <c r="EY92" s="49">
        <f t="shared" si="500"/>
        <v>0</v>
      </c>
      <c r="EZ92" s="522">
        <f>+Bel!Y92</f>
        <v>0</v>
      </c>
      <c r="FA92" s="523">
        <f>+Bel!Z92</f>
        <v>0</v>
      </c>
      <c r="FB92" s="523">
        <f t="shared" si="501"/>
        <v>0</v>
      </c>
      <c r="FC92" s="531">
        <f t="shared" si="502"/>
        <v>0</v>
      </c>
      <c r="FD92" s="522">
        <f>+Ita!Y92</f>
        <v>0</v>
      </c>
      <c r="FE92" s="523">
        <f>+Ita!Z92</f>
        <v>0</v>
      </c>
      <c r="FF92" s="523">
        <f t="shared" si="503"/>
        <v>0</v>
      </c>
      <c r="FG92" s="531">
        <f t="shared" si="504"/>
        <v>0</v>
      </c>
      <c r="FH92" s="522">
        <f>+Pol!U92</f>
        <v>0</v>
      </c>
      <c r="FI92" s="523">
        <f>+Pol!V92</f>
        <v>0</v>
      </c>
      <c r="FJ92" s="523">
        <f t="shared" si="505"/>
        <v>0</v>
      </c>
      <c r="FK92" s="531">
        <f t="shared" si="506"/>
        <v>0</v>
      </c>
      <c r="FL92" s="34">
        <f>+Rus!F92</f>
        <v>0</v>
      </c>
      <c r="FM92" s="35">
        <f>+Rus!G92</f>
        <v>0</v>
      </c>
      <c r="FN92" s="35">
        <f t="shared" si="507"/>
        <v>0</v>
      </c>
      <c r="FO92" s="65">
        <f t="shared" si="508"/>
        <v>0</v>
      </c>
      <c r="FP92" s="47">
        <f>+SIMS!O92</f>
        <v>0</v>
      </c>
      <c r="FQ92" s="48">
        <f>+SIMS!P92</f>
        <v>0</v>
      </c>
      <c r="FR92" s="48">
        <f t="shared" si="509"/>
        <v>0</v>
      </c>
      <c r="FS92" s="49">
        <f t="shared" si="510"/>
        <v>0</v>
      </c>
      <c r="FT92" s="522">
        <f>+Bel!AC92</f>
        <v>0</v>
      </c>
      <c r="FU92" s="523">
        <f>+Bel!AD92</f>
        <v>0</v>
      </c>
      <c r="FV92" s="523">
        <f>+Bel!AE92</f>
        <v>0</v>
      </c>
      <c r="FW92" s="523">
        <f>+Bel!AF92</f>
        <v>0</v>
      </c>
      <c r="FX92" s="523">
        <f t="shared" si="511"/>
        <v>0</v>
      </c>
      <c r="FY92" s="531">
        <f t="shared" si="512"/>
        <v>0</v>
      </c>
      <c r="FZ92" s="522">
        <f>+Ita!AC92</f>
        <v>0</v>
      </c>
      <c r="GA92" s="523">
        <f>+Ita!AD92</f>
        <v>0</v>
      </c>
      <c r="GB92" s="523">
        <f>+Ita!AE92</f>
        <v>0</v>
      </c>
      <c r="GC92" s="523">
        <f>+Ita!AF92</f>
        <v>0</v>
      </c>
      <c r="GD92" s="523">
        <f t="shared" si="513"/>
        <v>0</v>
      </c>
      <c r="GE92" s="531">
        <f t="shared" si="514"/>
        <v>0</v>
      </c>
      <c r="GF92" s="522">
        <f>+Pol!Y92</f>
        <v>0</v>
      </c>
      <c r="GG92" s="523">
        <f>+Pol!Z92</f>
        <v>0</v>
      </c>
      <c r="GH92" s="523">
        <f>+Pol!AA92</f>
        <v>0</v>
      </c>
      <c r="GI92" s="523">
        <f>+Pol!AB92</f>
        <v>0</v>
      </c>
      <c r="GJ92" s="523">
        <f t="shared" si="515"/>
        <v>0</v>
      </c>
      <c r="GK92" s="531">
        <f t="shared" si="516"/>
        <v>0</v>
      </c>
      <c r="GL92" s="47">
        <f>+SIMS!S92</f>
        <v>0</v>
      </c>
      <c r="GM92" s="48">
        <f>+SIMS!T92</f>
        <v>0</v>
      </c>
      <c r="GN92" s="48">
        <f>+SIMS!U92</f>
        <v>0</v>
      </c>
      <c r="GO92" s="48">
        <f>+SIMS!V92</f>
        <v>0</v>
      </c>
      <c r="GP92" s="48">
        <f t="shared" si="517"/>
        <v>0</v>
      </c>
      <c r="GQ92" s="49">
        <f t="shared" si="518"/>
        <v>0</v>
      </c>
      <c r="GR92" s="285">
        <f>+KSC!C92</f>
        <v>0</v>
      </c>
      <c r="GS92" s="286">
        <f>+KSC!D92</f>
        <v>0</v>
      </c>
      <c r="GT92" s="286">
        <f t="shared" si="519"/>
        <v>0</v>
      </c>
      <c r="GU92" s="272">
        <f t="shared" si="520"/>
        <v>0</v>
      </c>
      <c r="GV92" s="522">
        <f>+Bel!AI92</f>
        <v>0</v>
      </c>
      <c r="GW92" s="523">
        <f t="shared" si="521"/>
        <v>0</v>
      </c>
      <c r="GX92" s="531">
        <f t="shared" si="522"/>
        <v>0</v>
      </c>
      <c r="GY92" s="34">
        <f>+Ita!AI92</f>
        <v>0</v>
      </c>
      <c r="GZ92" s="523">
        <f t="shared" si="523"/>
        <v>0</v>
      </c>
      <c r="HA92" s="531">
        <f t="shared" si="524"/>
        <v>0</v>
      </c>
      <c r="HB92" s="34">
        <f>+Ita!BF92</f>
        <v>0</v>
      </c>
      <c r="HC92" s="523">
        <f t="shared" si="525"/>
        <v>0</v>
      </c>
      <c r="HD92" s="531">
        <f t="shared" si="526"/>
        <v>0</v>
      </c>
      <c r="HE92" s="522">
        <f>+Pol!AE92</f>
        <v>0</v>
      </c>
      <c r="HF92" s="523">
        <f t="shared" si="527"/>
        <v>0</v>
      </c>
      <c r="HG92" s="531">
        <f t="shared" si="528"/>
        <v>0</v>
      </c>
      <c r="HH92" s="47">
        <f>+Mex!P92</f>
        <v>0</v>
      </c>
      <c r="HI92" s="48">
        <f t="shared" si="529"/>
        <v>0</v>
      </c>
      <c r="HJ92" s="49">
        <f t="shared" si="530"/>
        <v>0</v>
      </c>
      <c r="HK92" s="414">
        <f>+SIMS!K92</f>
        <v>0</v>
      </c>
      <c r="HL92" s="415">
        <f>+SIMS!L92</f>
        <v>0</v>
      </c>
      <c r="HM92" s="415">
        <f t="shared" si="531"/>
        <v>0</v>
      </c>
      <c r="HN92" s="416">
        <f t="shared" si="532"/>
        <v>0</v>
      </c>
      <c r="HO92" s="533">
        <f>+Bel!AL92</f>
        <v>0</v>
      </c>
      <c r="HP92" s="534">
        <f>+Bel!AM92</f>
        <v>0</v>
      </c>
      <c r="HQ92" s="534">
        <f t="shared" si="533"/>
        <v>0</v>
      </c>
      <c r="HR92" s="535">
        <f t="shared" si="534"/>
        <v>0</v>
      </c>
      <c r="HS92" s="533">
        <f>+Ita!AL92</f>
        <v>0</v>
      </c>
      <c r="HT92" s="534">
        <f>+Ita!AM92</f>
        <v>0</v>
      </c>
      <c r="HU92" s="534">
        <f t="shared" si="535"/>
        <v>0</v>
      </c>
      <c r="HV92" s="535">
        <f t="shared" si="536"/>
        <v>0</v>
      </c>
      <c r="HW92" s="47">
        <f>+Mex!S92</f>
        <v>0</v>
      </c>
      <c r="HX92" s="48">
        <f>+Mex!T92</f>
        <v>0</v>
      </c>
      <c r="HY92" s="48">
        <f t="shared" si="537"/>
        <v>0</v>
      </c>
      <c r="HZ92" s="49">
        <f t="shared" si="538"/>
        <v>0</v>
      </c>
      <c r="IA92" s="483">
        <f>+'Arg&amp;Braz'!C92</f>
        <v>0</v>
      </c>
      <c r="IB92" s="484">
        <f>+'Arg&amp;Braz'!D92</f>
        <v>0</v>
      </c>
      <c r="IC92" s="484">
        <f t="shared" si="539"/>
        <v>0</v>
      </c>
      <c r="ID92" s="485">
        <f t="shared" si="540"/>
        <v>0</v>
      </c>
      <c r="IE92" s="483">
        <f>+'Arg&amp;Braz'!Y92</f>
        <v>0</v>
      </c>
      <c r="IF92" s="484">
        <f>+'Arg&amp;Braz'!Z92</f>
        <v>0</v>
      </c>
      <c r="IG92" s="484">
        <f t="shared" si="541"/>
        <v>0</v>
      </c>
      <c r="IH92" s="485">
        <f t="shared" si="542"/>
        <v>0</v>
      </c>
      <c r="II92" s="533">
        <f>+Bel!AP92</f>
        <v>0</v>
      </c>
      <c r="IJ92" s="534">
        <f>+Bel!AQ92</f>
        <v>0</v>
      </c>
      <c r="IK92" s="534">
        <f t="shared" si="543"/>
        <v>0</v>
      </c>
      <c r="IL92" s="535">
        <f t="shared" si="544"/>
        <v>0</v>
      </c>
      <c r="IM92" s="533">
        <f>+Ita!AP92</f>
        <v>0</v>
      </c>
      <c r="IN92" s="534">
        <f>+Ita!AQ92</f>
        <v>0</v>
      </c>
      <c r="IO92" s="534">
        <f t="shared" si="545"/>
        <v>0</v>
      </c>
      <c r="IP92" s="535">
        <f t="shared" si="546"/>
        <v>0</v>
      </c>
      <c r="IQ92" s="47">
        <f>+Mex!W92</f>
        <v>0</v>
      </c>
      <c r="IR92" s="48">
        <f>+Mex!X92</f>
        <v>0</v>
      </c>
      <c r="IS92" s="48">
        <f t="shared" si="547"/>
        <v>0</v>
      </c>
      <c r="IT92" s="49">
        <f t="shared" si="548"/>
        <v>0</v>
      </c>
      <c r="IU92" s="483">
        <f>+'Arg&amp;Braz'!G92</f>
        <v>0</v>
      </c>
      <c r="IV92" s="484">
        <f>+'Arg&amp;Braz'!H92</f>
        <v>0</v>
      </c>
      <c r="IW92" s="484">
        <f t="shared" si="549"/>
        <v>0</v>
      </c>
      <c r="IX92" s="485">
        <f t="shared" si="550"/>
        <v>0</v>
      </c>
      <c r="IY92" s="483">
        <f>+'Arg&amp;Braz'!AC92</f>
        <v>0</v>
      </c>
      <c r="IZ92" s="484">
        <f>+'Arg&amp;Braz'!AD92</f>
        <v>0</v>
      </c>
      <c r="JA92" s="484">
        <f t="shared" si="551"/>
        <v>0</v>
      </c>
      <c r="JB92" s="485">
        <f t="shared" si="552"/>
        <v>0</v>
      </c>
      <c r="JC92" s="533">
        <f>+Bel!AT92</f>
        <v>0</v>
      </c>
      <c r="JD92" s="534">
        <f>+Bel!AU92</f>
        <v>0</v>
      </c>
      <c r="JE92" s="534">
        <f t="shared" si="553"/>
        <v>0</v>
      </c>
      <c r="JF92" s="535">
        <f t="shared" si="554"/>
        <v>0</v>
      </c>
      <c r="JG92" s="533">
        <f>+Ita!AT92</f>
        <v>0</v>
      </c>
      <c r="JH92" s="534">
        <f>+Ita!AU92</f>
        <v>0</v>
      </c>
      <c r="JI92" s="534">
        <f t="shared" si="555"/>
        <v>0</v>
      </c>
      <c r="JJ92" s="535">
        <f t="shared" si="556"/>
        <v>0</v>
      </c>
      <c r="JK92" s="47">
        <f>+Mex!AA92</f>
        <v>0</v>
      </c>
      <c r="JL92" s="48">
        <f>+Mex!AB92</f>
        <v>0</v>
      </c>
      <c r="JM92" s="48">
        <f t="shared" si="557"/>
        <v>0</v>
      </c>
      <c r="JN92" s="49">
        <f t="shared" si="558"/>
        <v>0</v>
      </c>
      <c r="JO92" s="483">
        <f>+'Arg&amp;Braz'!K92</f>
        <v>0</v>
      </c>
      <c r="JP92" s="484">
        <f>+'Arg&amp;Braz'!L92</f>
        <v>0</v>
      </c>
      <c r="JQ92" s="484">
        <f t="shared" si="559"/>
        <v>0</v>
      </c>
      <c r="JR92" s="485">
        <f t="shared" si="560"/>
        <v>0</v>
      </c>
      <c r="JS92" s="483">
        <f>+'Arg&amp;Braz'!AG92</f>
        <v>0</v>
      </c>
      <c r="JT92" s="484">
        <f>+'Arg&amp;Braz'!AH92</f>
        <v>0</v>
      </c>
      <c r="JU92" s="484">
        <f t="shared" si="561"/>
        <v>0</v>
      </c>
      <c r="JV92" s="485">
        <f t="shared" si="562"/>
        <v>0</v>
      </c>
      <c r="JW92" s="273">
        <f>+KSC!K92</f>
        <v>0</v>
      </c>
      <c r="JX92" s="274">
        <f>+KSC!L92</f>
        <v>0</v>
      </c>
      <c r="JY92" s="286">
        <f t="shared" si="563"/>
        <v>0</v>
      </c>
      <c r="JZ92" s="272">
        <f t="shared" si="564"/>
        <v>0</v>
      </c>
      <c r="KA92" s="34">
        <f>+Rus!P92</f>
        <v>0</v>
      </c>
      <c r="KB92" s="315">
        <f>+Rus!Q92</f>
        <v>0</v>
      </c>
      <c r="KC92" s="35">
        <f>+Rus!R92</f>
        <v>0</v>
      </c>
      <c r="KD92" s="523">
        <f t="shared" si="565"/>
        <v>0</v>
      </c>
      <c r="KE92" s="531">
        <f t="shared" si="566"/>
        <v>0</v>
      </c>
      <c r="KF92" s="47">
        <f>+Bel!AX92</f>
        <v>0</v>
      </c>
      <c r="KG92" s="523">
        <f t="shared" si="567"/>
        <v>0</v>
      </c>
      <c r="KH92" s="531">
        <f t="shared" si="568"/>
        <v>0</v>
      </c>
      <c r="KI92" s="47">
        <f>+Ita!BI92</f>
        <v>0</v>
      </c>
      <c r="KJ92" s="523">
        <f t="shared" si="569"/>
        <v>0</v>
      </c>
      <c r="KK92" s="531">
        <f t="shared" si="570"/>
        <v>0</v>
      </c>
      <c r="KL92" s="47">
        <f>+Pol!AH92</f>
        <v>0</v>
      </c>
      <c r="KM92" s="523">
        <f t="shared" si="571"/>
        <v>0</v>
      </c>
      <c r="KN92" s="531">
        <f t="shared" si="572"/>
        <v>0</v>
      </c>
      <c r="KO92" s="522">
        <f>+Mex!AK92</f>
        <v>234</v>
      </c>
      <c r="KP92" s="523">
        <f t="shared" si="573"/>
        <v>234</v>
      </c>
      <c r="KQ92" s="531">
        <f t="shared" si="574"/>
        <v>15</v>
      </c>
      <c r="KR92" s="522">
        <f>+'Arg&amp;Braz'!AK92</f>
        <v>140.4</v>
      </c>
      <c r="KS92" s="523">
        <f t="shared" si="575"/>
        <v>140.4</v>
      </c>
      <c r="KT92" s="531">
        <f t="shared" si="576"/>
        <v>9</v>
      </c>
      <c r="KU92" s="522">
        <f>+Ita!BL92</f>
        <v>0</v>
      </c>
      <c r="KV92" s="532">
        <f>+Ita!BM92</f>
        <v>0</v>
      </c>
      <c r="KW92" s="523">
        <f>+Ita!BN92</f>
        <v>0</v>
      </c>
      <c r="KX92" s="35">
        <f t="shared" si="411"/>
        <v>0</v>
      </c>
      <c r="KY92" s="531">
        <f t="shared" si="429"/>
        <v>0</v>
      </c>
      <c r="KZ92" s="522">
        <f>+Mex!AN92</f>
        <v>0</v>
      </c>
      <c r="LA92" s="532">
        <f>+Mex!AO92</f>
        <v>0</v>
      </c>
      <c r="LB92" s="523">
        <f>+Mex!AP92</f>
        <v>0</v>
      </c>
      <c r="LC92" s="35">
        <f t="shared" si="412"/>
        <v>0</v>
      </c>
      <c r="LD92" s="531">
        <f t="shared" si="430"/>
        <v>0</v>
      </c>
      <c r="LE92" s="522">
        <f>+'Arg&amp;Braz'!O92</f>
        <v>156</v>
      </c>
      <c r="LF92" s="532">
        <f>+'Arg&amp;Braz'!P92</f>
        <v>156</v>
      </c>
      <c r="LG92" s="523">
        <f>+'Arg&amp;Braz'!Q92</f>
        <v>156</v>
      </c>
      <c r="LH92" s="35">
        <f t="shared" si="413"/>
        <v>468</v>
      </c>
      <c r="LI92" s="531">
        <f t="shared" si="431"/>
        <v>30</v>
      </c>
      <c r="LJ92" s="522">
        <f>+'Arg&amp;Braz'!AN92</f>
        <v>156</v>
      </c>
      <c r="LK92" s="532">
        <f>+'Arg&amp;Braz'!AO92</f>
        <v>156</v>
      </c>
      <c r="LL92" s="523">
        <f>+'Arg&amp;Braz'!AP92</f>
        <v>156</v>
      </c>
      <c r="LM92" s="35">
        <f t="shared" si="280"/>
        <v>468</v>
      </c>
      <c r="LN92" s="531">
        <f t="shared" si="281"/>
        <v>30</v>
      </c>
      <c r="LO92" s="47">
        <f>+Bel!BA92</f>
        <v>78</v>
      </c>
      <c r="LP92" s="318">
        <f>+Bel!BB92</f>
        <v>78</v>
      </c>
      <c r="LQ92" s="48">
        <f>+Bel!BC92</f>
        <v>78</v>
      </c>
      <c r="LR92" s="523">
        <f t="shared" si="275"/>
        <v>234</v>
      </c>
      <c r="LS92" s="531">
        <f t="shared" si="276"/>
        <v>15</v>
      </c>
      <c r="LT92" s="47">
        <f>+Ita!BQ92</f>
        <v>0</v>
      </c>
      <c r="LU92" s="318">
        <f>+Ita!BR92</f>
        <v>0</v>
      </c>
      <c r="LV92" s="48">
        <f>+Ita!BS92</f>
        <v>0</v>
      </c>
      <c r="LW92" s="35">
        <f t="shared" si="414"/>
        <v>0</v>
      </c>
      <c r="LX92" s="531">
        <f t="shared" si="432"/>
        <v>0</v>
      </c>
      <c r="LY92" s="47"/>
      <c r="LZ92" s="318"/>
      <c r="MA92" s="48"/>
      <c r="MB92" s="35">
        <f t="shared" si="415"/>
        <v>0</v>
      </c>
      <c r="MC92" s="531">
        <f t="shared" si="433"/>
        <v>0</v>
      </c>
      <c r="MD92" s="47">
        <f>+Pol!AK92</f>
        <v>0</v>
      </c>
      <c r="ME92" s="318">
        <f>+Pol!AL92</f>
        <v>0</v>
      </c>
      <c r="MF92" s="48">
        <f>+Pol!AM92</f>
        <v>0</v>
      </c>
      <c r="MG92" s="35">
        <f t="shared" si="416"/>
        <v>0</v>
      </c>
      <c r="MH92" s="531">
        <f t="shared" si="434"/>
        <v>0</v>
      </c>
      <c r="MI92" s="34">
        <f>+Rus!U92</f>
        <v>0</v>
      </c>
      <c r="MJ92" s="315">
        <f>+Rus!V92</f>
        <v>0</v>
      </c>
      <c r="MK92" s="35">
        <f>+Rus!W92</f>
        <v>0</v>
      </c>
      <c r="ML92" s="532">
        <f t="shared" si="259"/>
        <v>0</v>
      </c>
      <c r="MM92" s="531">
        <f t="shared" si="435"/>
        <v>0</v>
      </c>
      <c r="MN92" s="522">
        <f>+Mex!AS92</f>
        <v>234</v>
      </c>
      <c r="MO92" s="532">
        <f>+Mex!AT92</f>
        <v>234</v>
      </c>
      <c r="MP92" s="523">
        <f>+Mex!AU92</f>
        <v>234</v>
      </c>
      <c r="MQ92" s="35">
        <f t="shared" si="417"/>
        <v>702</v>
      </c>
      <c r="MR92" s="531">
        <f t="shared" si="436"/>
        <v>45</v>
      </c>
      <c r="MS92" s="522">
        <f>+'Arg&amp;Braz'!T92</f>
        <v>15.6</v>
      </c>
      <c r="MT92" s="532">
        <f>+'Arg&amp;Braz'!U92</f>
        <v>15.6</v>
      </c>
      <c r="MU92" s="523">
        <f>+'Arg&amp;Braz'!V92</f>
        <v>15.6</v>
      </c>
      <c r="MV92" s="35">
        <f t="shared" si="282"/>
        <v>46.8</v>
      </c>
      <c r="MW92" s="531">
        <f t="shared" si="283"/>
        <v>3</v>
      </c>
      <c r="MX92" s="47">
        <f>Bel!BF92</f>
        <v>0</v>
      </c>
      <c r="MY92" s="523">
        <f t="shared" si="284"/>
        <v>0</v>
      </c>
      <c r="MZ92" s="531">
        <f t="shared" si="277"/>
        <v>0</v>
      </c>
      <c r="NA92" s="47">
        <f>Ita!CA92</f>
        <v>234</v>
      </c>
      <c r="NB92" s="523">
        <f t="shared" si="437"/>
        <v>234</v>
      </c>
      <c r="NC92" s="531">
        <f t="shared" si="438"/>
        <v>15</v>
      </c>
    </row>
    <row r="93" spans="1:367" s="28" customFormat="1" ht="21" customHeight="1">
      <c r="A93" s="27" t="s">
        <v>325</v>
      </c>
      <c r="B93" s="67"/>
      <c r="C93" s="68">
        <f t="shared" si="439"/>
        <v>0</v>
      </c>
      <c r="D93" s="68"/>
      <c r="E93" s="68"/>
      <c r="F93" s="68"/>
      <c r="G93" s="69">
        <f t="shared" si="440"/>
        <v>0</v>
      </c>
      <c r="H93" s="70">
        <f>+Bel!A93</f>
        <v>0</v>
      </c>
      <c r="I93" s="71">
        <f>+Ita!A93</f>
        <v>74</v>
      </c>
      <c r="J93" s="71">
        <f>+Pol!A93</f>
        <v>21.000000000000004</v>
      </c>
      <c r="K93" s="71">
        <f>+Rus!A93</f>
        <v>0</v>
      </c>
      <c r="L93" s="71">
        <f>+'Arg&amp;Braz'!A93</f>
        <v>0</v>
      </c>
      <c r="M93" s="71">
        <f>+Mex!A93</f>
        <v>60</v>
      </c>
      <c r="N93" s="71">
        <f>+VIE!A93</f>
        <v>0</v>
      </c>
      <c r="O93" s="71">
        <f>+SIMS!A93</f>
        <v>0</v>
      </c>
      <c r="P93" s="71"/>
      <c r="Q93" s="72">
        <f>+KSC!A93</f>
        <v>0</v>
      </c>
      <c r="R93" s="146">
        <f t="shared" si="441"/>
        <v>0</v>
      </c>
      <c r="S93" s="147"/>
      <c r="T93" s="148"/>
      <c r="U93" s="148"/>
      <c r="V93" s="27" t="s">
        <v>325</v>
      </c>
      <c r="W93" s="522">
        <f>+Bel!C93</f>
        <v>0</v>
      </c>
      <c r="X93" s="523">
        <f>+Bel!D93</f>
        <v>0</v>
      </c>
      <c r="Y93" s="523">
        <f t="shared" si="442"/>
        <v>0</v>
      </c>
      <c r="Z93" s="531">
        <f t="shared" si="443"/>
        <v>0</v>
      </c>
      <c r="AA93" s="34">
        <f>+Ita!C93</f>
        <v>0</v>
      </c>
      <c r="AB93" s="35">
        <f>+Ita!D93</f>
        <v>0</v>
      </c>
      <c r="AC93" s="35">
        <f t="shared" si="287"/>
        <v>0</v>
      </c>
      <c r="AD93" s="65">
        <f t="shared" si="444"/>
        <v>0</v>
      </c>
      <c r="AE93" s="522">
        <f>+Pol!C93</f>
        <v>0</v>
      </c>
      <c r="AF93" s="523">
        <f>+Pol!D93</f>
        <v>0</v>
      </c>
      <c r="AG93" s="523">
        <f t="shared" si="445"/>
        <v>0</v>
      </c>
      <c r="AH93" s="531">
        <f t="shared" si="446"/>
        <v>0</v>
      </c>
      <c r="AI93" s="47">
        <f>+Mex!C93</f>
        <v>0</v>
      </c>
      <c r="AJ93" s="48">
        <f>+Mex!D93</f>
        <v>0</v>
      </c>
      <c r="AK93" s="48">
        <f t="shared" si="447"/>
        <v>0</v>
      </c>
      <c r="AL93" s="49">
        <f t="shared" si="448"/>
        <v>0</v>
      </c>
      <c r="AM93" s="285">
        <f>+SIMS!C93</f>
        <v>0</v>
      </c>
      <c r="AN93" s="286">
        <f>+SIMS!D93</f>
        <v>0</v>
      </c>
      <c r="AO93" s="286">
        <f t="shared" si="449"/>
        <v>0</v>
      </c>
      <c r="AP93" s="272">
        <f t="shared" si="450"/>
        <v>0</v>
      </c>
      <c r="AQ93" s="285">
        <f>+KSC!G93</f>
        <v>0</v>
      </c>
      <c r="AR93" s="286">
        <f>+KSC!H93</f>
        <v>0</v>
      </c>
      <c r="AS93" s="286">
        <f t="shared" si="451"/>
        <v>0</v>
      </c>
      <c r="AT93" s="272">
        <f t="shared" si="452"/>
        <v>0</v>
      </c>
      <c r="AU93" s="285">
        <f>+SIMS!G93</f>
        <v>0</v>
      </c>
      <c r="AV93" s="286">
        <f>+SIMS!H93</f>
        <v>0</v>
      </c>
      <c r="AW93" s="286">
        <f t="shared" si="453"/>
        <v>0</v>
      </c>
      <c r="AX93" s="272">
        <f t="shared" si="454"/>
        <v>0</v>
      </c>
      <c r="AY93" s="522">
        <f>+Bel!G93</f>
        <v>0</v>
      </c>
      <c r="AZ93" s="532">
        <f>+Bel!H93</f>
        <v>0</v>
      </c>
      <c r="BA93" s="523">
        <f>+Bel!I93</f>
        <v>0</v>
      </c>
      <c r="BB93" s="523">
        <f t="shared" si="455"/>
        <v>0</v>
      </c>
      <c r="BC93" s="531">
        <f t="shared" si="456"/>
        <v>0</v>
      </c>
      <c r="BD93" s="522">
        <f>+Ita!G93</f>
        <v>0</v>
      </c>
      <c r="BE93" s="532">
        <f>+Ita!H93</f>
        <v>0</v>
      </c>
      <c r="BF93" s="523">
        <f>+Ita!I93</f>
        <v>0</v>
      </c>
      <c r="BG93" s="35">
        <f t="shared" si="457"/>
        <v>0</v>
      </c>
      <c r="BH93" s="531">
        <f t="shared" si="458"/>
        <v>0</v>
      </c>
      <c r="BI93" s="522">
        <f>+Ita!AX93</f>
        <v>0</v>
      </c>
      <c r="BJ93" s="532">
        <f>+Ita!AY93</f>
        <v>0</v>
      </c>
      <c r="BK93" s="523">
        <f>+Ita!AZ93</f>
        <v>0</v>
      </c>
      <c r="BL93" s="35">
        <f t="shared" si="459"/>
        <v>0</v>
      </c>
      <c r="BM93" s="531">
        <f t="shared" si="460"/>
        <v>0</v>
      </c>
      <c r="BN93" s="522">
        <f>+Pol!G93</f>
        <v>0</v>
      </c>
      <c r="BO93" s="532">
        <f>+Pol!H93</f>
        <v>0</v>
      </c>
      <c r="BP93" s="523">
        <f>+Pol!I93</f>
        <v>0</v>
      </c>
      <c r="BQ93" s="523">
        <f t="shared" si="461"/>
        <v>0</v>
      </c>
      <c r="BR93" s="531">
        <f t="shared" si="462"/>
        <v>0</v>
      </c>
      <c r="BS93" s="47">
        <f>+Mex!G93</f>
        <v>0</v>
      </c>
      <c r="BT93" s="318">
        <f>+Mex!H93</f>
        <v>0</v>
      </c>
      <c r="BU93" s="48">
        <f>+Mex!I93</f>
        <v>0</v>
      </c>
      <c r="BV93" s="48">
        <f t="shared" si="463"/>
        <v>0</v>
      </c>
      <c r="BW93" s="49">
        <f t="shared" si="464"/>
        <v>0</v>
      </c>
      <c r="BX93" s="47">
        <f>+VIE!C93</f>
        <v>0</v>
      </c>
      <c r="BY93" s="318">
        <f>+VIE!D93</f>
        <v>0</v>
      </c>
      <c r="BZ93" s="48">
        <f t="shared" si="465"/>
        <v>0</v>
      </c>
      <c r="CA93" s="49">
        <f t="shared" si="466"/>
        <v>0</v>
      </c>
      <c r="CB93" s="47">
        <f>+SIMS!AC93</f>
        <v>0</v>
      </c>
      <c r="CC93" s="318">
        <f>+SIMS!AD93</f>
        <v>0</v>
      </c>
      <c r="CD93" s="48">
        <f>+SIMS!AE93</f>
        <v>0</v>
      </c>
      <c r="CE93" s="48">
        <f t="shared" si="467"/>
        <v>0</v>
      </c>
      <c r="CF93" s="49">
        <f t="shared" si="468"/>
        <v>0</v>
      </c>
      <c r="CG93" s="522">
        <f>+Bel!L93</f>
        <v>0</v>
      </c>
      <c r="CH93" s="523">
        <f>+Bel!M93</f>
        <v>0</v>
      </c>
      <c r="CI93" s="523">
        <f t="shared" si="469"/>
        <v>0</v>
      </c>
      <c r="CJ93" s="531">
        <f t="shared" si="470"/>
        <v>0</v>
      </c>
      <c r="CK93" s="522">
        <f>+Ita!L93</f>
        <v>0</v>
      </c>
      <c r="CL93" s="523">
        <f>+Ita!M93</f>
        <v>0</v>
      </c>
      <c r="CM93" s="523">
        <f t="shared" si="471"/>
        <v>0</v>
      </c>
      <c r="CN93" s="531">
        <f t="shared" si="472"/>
        <v>0</v>
      </c>
      <c r="CO93" s="47">
        <f>+Mex!L93</f>
        <v>0</v>
      </c>
      <c r="CP93" s="48">
        <f>+Mex!M93</f>
        <v>0</v>
      </c>
      <c r="CQ93" s="48">
        <f t="shared" si="473"/>
        <v>0</v>
      </c>
      <c r="CR93" s="49">
        <f t="shared" si="474"/>
        <v>0</v>
      </c>
      <c r="CS93" s="47">
        <f>+SIMS!Y93</f>
        <v>0</v>
      </c>
      <c r="CT93" s="48">
        <f>+SIMS!Z93</f>
        <v>0</v>
      </c>
      <c r="CU93" s="48">
        <f t="shared" si="475"/>
        <v>0</v>
      </c>
      <c r="CV93" s="49">
        <f t="shared" si="476"/>
        <v>0</v>
      </c>
      <c r="CW93" s="47">
        <f>+VIE!M93</f>
        <v>0</v>
      </c>
      <c r="CX93" s="48">
        <f>+VIE!N93</f>
        <v>0</v>
      </c>
      <c r="CY93" s="48">
        <f t="shared" si="477"/>
        <v>0</v>
      </c>
      <c r="CZ93" s="49">
        <f t="shared" si="478"/>
        <v>0</v>
      </c>
      <c r="DA93" s="522">
        <f>+Ita!BC93</f>
        <v>0</v>
      </c>
      <c r="DB93" s="523">
        <f t="shared" si="479"/>
        <v>0</v>
      </c>
      <c r="DC93" s="531">
        <f t="shared" si="480"/>
        <v>0</v>
      </c>
      <c r="DD93" s="522">
        <f>+Bel!P93</f>
        <v>0</v>
      </c>
      <c r="DE93" s="523">
        <f t="shared" si="481"/>
        <v>0</v>
      </c>
      <c r="DF93" s="531">
        <f t="shared" si="482"/>
        <v>0</v>
      </c>
      <c r="DG93" s="34">
        <f>+Ita!P93</f>
        <v>0</v>
      </c>
      <c r="DH93" s="523">
        <f t="shared" si="483"/>
        <v>0</v>
      </c>
      <c r="DI93" s="531">
        <f t="shared" si="484"/>
        <v>0</v>
      </c>
      <c r="DJ93" s="522">
        <f>+Pol!L93</f>
        <v>0</v>
      </c>
      <c r="DK93" s="523">
        <f t="shared" si="485"/>
        <v>0</v>
      </c>
      <c r="DL93" s="531">
        <f t="shared" si="486"/>
        <v>0</v>
      </c>
      <c r="DM93" s="379">
        <f>+Rus!C93</f>
        <v>0</v>
      </c>
      <c r="DN93" s="365">
        <f t="shared" si="487"/>
        <v>0</v>
      </c>
      <c r="DO93" s="366">
        <f t="shared" si="488"/>
        <v>0</v>
      </c>
      <c r="DP93" s="522">
        <f>+Bel!S93</f>
        <v>0</v>
      </c>
      <c r="DQ93" s="523">
        <f>+Bel!T93</f>
        <v>0</v>
      </c>
      <c r="DR93" s="523">
        <f>+Bel!U93</f>
        <v>0</v>
      </c>
      <c r="DS93" s="523">
        <f>+Bel!V93</f>
        <v>0</v>
      </c>
      <c r="DT93" s="523">
        <f t="shared" si="489"/>
        <v>0</v>
      </c>
      <c r="DU93" s="531">
        <f t="shared" si="490"/>
        <v>0</v>
      </c>
      <c r="DV93" s="522">
        <f>+Ita!S93</f>
        <v>0</v>
      </c>
      <c r="DW93" s="523">
        <f>+Ita!T93</f>
        <v>0</v>
      </c>
      <c r="DX93" s="523">
        <f>+Ita!U93</f>
        <v>0</v>
      </c>
      <c r="DY93" s="523">
        <f>+Ita!V93</f>
        <v>0</v>
      </c>
      <c r="DZ93" s="523">
        <f t="shared" si="491"/>
        <v>0</v>
      </c>
      <c r="EA93" s="531">
        <f t="shared" si="492"/>
        <v>0</v>
      </c>
      <c r="EB93" s="522">
        <f>+Pol!O93</f>
        <v>0</v>
      </c>
      <c r="EC93" s="523">
        <f>+Pol!P93</f>
        <v>0</v>
      </c>
      <c r="ED93" s="523">
        <f>+Pol!Q93</f>
        <v>0</v>
      </c>
      <c r="EE93" s="523">
        <f>+Pol!R93</f>
        <v>0</v>
      </c>
      <c r="EF93" s="523">
        <f t="shared" si="493"/>
        <v>0</v>
      </c>
      <c r="EG93" s="531">
        <f t="shared" si="494"/>
        <v>0</v>
      </c>
      <c r="EH93" s="34">
        <f>+Rus!J93</f>
        <v>0</v>
      </c>
      <c r="EI93" s="35">
        <f>+Rus!K93</f>
        <v>0</v>
      </c>
      <c r="EJ93" s="35">
        <f>+Rus!L93</f>
        <v>0</v>
      </c>
      <c r="EK93" s="35">
        <f>+Rus!M93</f>
        <v>0</v>
      </c>
      <c r="EL93" s="35">
        <f t="shared" si="495"/>
        <v>0</v>
      </c>
      <c r="EM93" s="546">
        <f t="shared" si="496"/>
        <v>0</v>
      </c>
      <c r="EN93" s="47">
        <f>+Mex!AE93</f>
        <v>0</v>
      </c>
      <c r="EO93" s="48">
        <f>+Mex!AF93</f>
        <v>0</v>
      </c>
      <c r="EP93" s="48">
        <f>+Mex!AG93</f>
        <v>0</v>
      </c>
      <c r="EQ93" s="48">
        <f>+Mex!AH93</f>
        <v>0</v>
      </c>
      <c r="ER93" s="48">
        <f t="shared" si="497"/>
        <v>0</v>
      </c>
      <c r="ES93" s="49">
        <f t="shared" si="498"/>
        <v>0</v>
      </c>
      <c r="ET93" s="47">
        <f>+VIE!G93</f>
        <v>0</v>
      </c>
      <c r="EU93" s="48">
        <f>+VIE!H93</f>
        <v>0</v>
      </c>
      <c r="EV93" s="48">
        <f>+VIE!I93</f>
        <v>0</v>
      </c>
      <c r="EW93" s="48">
        <f>+VIE!J93</f>
        <v>0</v>
      </c>
      <c r="EX93" s="48">
        <f t="shared" si="499"/>
        <v>0</v>
      </c>
      <c r="EY93" s="49">
        <f t="shared" si="500"/>
        <v>0</v>
      </c>
      <c r="EZ93" s="522">
        <f>+Bel!Y93</f>
        <v>0</v>
      </c>
      <c r="FA93" s="523">
        <f>+Bel!Z93</f>
        <v>0</v>
      </c>
      <c r="FB93" s="523">
        <f t="shared" si="501"/>
        <v>0</v>
      </c>
      <c r="FC93" s="531">
        <f t="shared" si="502"/>
        <v>0</v>
      </c>
      <c r="FD93" s="522">
        <f>+Ita!Y93</f>
        <v>0</v>
      </c>
      <c r="FE93" s="523">
        <f>+Ita!Z93</f>
        <v>0</v>
      </c>
      <c r="FF93" s="523">
        <f t="shared" si="503"/>
        <v>0</v>
      </c>
      <c r="FG93" s="531">
        <f t="shared" si="504"/>
        <v>0</v>
      </c>
      <c r="FH93" s="522">
        <f>+Pol!U93</f>
        <v>0</v>
      </c>
      <c r="FI93" s="523">
        <f>+Pol!V93</f>
        <v>0</v>
      </c>
      <c r="FJ93" s="523">
        <f t="shared" si="505"/>
        <v>0</v>
      </c>
      <c r="FK93" s="531">
        <f t="shared" si="506"/>
        <v>0</v>
      </c>
      <c r="FL93" s="34">
        <f>+Rus!F93</f>
        <v>0</v>
      </c>
      <c r="FM93" s="35">
        <f>+Rus!G93</f>
        <v>0</v>
      </c>
      <c r="FN93" s="35">
        <f t="shared" si="507"/>
        <v>0</v>
      </c>
      <c r="FO93" s="65">
        <f t="shared" si="508"/>
        <v>0</v>
      </c>
      <c r="FP93" s="47">
        <f>+SIMS!O93</f>
        <v>0</v>
      </c>
      <c r="FQ93" s="48">
        <f>+SIMS!P93</f>
        <v>0</v>
      </c>
      <c r="FR93" s="48">
        <f t="shared" si="509"/>
        <v>0</v>
      </c>
      <c r="FS93" s="49">
        <f t="shared" si="510"/>
        <v>0</v>
      </c>
      <c r="FT93" s="522">
        <f>+Bel!AC93</f>
        <v>0</v>
      </c>
      <c r="FU93" s="523">
        <f>+Bel!AD93</f>
        <v>0</v>
      </c>
      <c r="FV93" s="523">
        <f>+Bel!AE93</f>
        <v>0</v>
      </c>
      <c r="FW93" s="523">
        <f>+Bel!AF93</f>
        <v>0</v>
      </c>
      <c r="FX93" s="523">
        <f t="shared" si="511"/>
        <v>0</v>
      </c>
      <c r="FY93" s="531">
        <f t="shared" si="512"/>
        <v>0</v>
      </c>
      <c r="FZ93" s="522">
        <f>+Ita!AC93</f>
        <v>0</v>
      </c>
      <c r="GA93" s="523">
        <f>+Ita!AD93</f>
        <v>0</v>
      </c>
      <c r="GB93" s="523">
        <f>+Ita!AE93</f>
        <v>0</v>
      </c>
      <c r="GC93" s="523">
        <f>+Ita!AF93</f>
        <v>0</v>
      </c>
      <c r="GD93" s="523">
        <f t="shared" si="513"/>
        <v>0</v>
      </c>
      <c r="GE93" s="531">
        <f t="shared" si="514"/>
        <v>0</v>
      </c>
      <c r="GF93" s="522">
        <f>+Pol!Y93</f>
        <v>0</v>
      </c>
      <c r="GG93" s="523">
        <f>+Pol!Z93</f>
        <v>0</v>
      </c>
      <c r="GH93" s="523">
        <f>+Pol!AA93</f>
        <v>0</v>
      </c>
      <c r="GI93" s="523">
        <f>+Pol!AB93</f>
        <v>0</v>
      </c>
      <c r="GJ93" s="523">
        <f t="shared" si="515"/>
        <v>0</v>
      </c>
      <c r="GK93" s="531">
        <f t="shared" si="516"/>
        <v>0</v>
      </c>
      <c r="GL93" s="47">
        <f>+SIMS!S93</f>
        <v>0</v>
      </c>
      <c r="GM93" s="48">
        <f>+SIMS!T93</f>
        <v>0</v>
      </c>
      <c r="GN93" s="48">
        <f>+SIMS!U93</f>
        <v>0</v>
      </c>
      <c r="GO93" s="48">
        <f>+SIMS!V93</f>
        <v>0</v>
      </c>
      <c r="GP93" s="48">
        <f t="shared" si="517"/>
        <v>0</v>
      </c>
      <c r="GQ93" s="49">
        <f t="shared" si="518"/>
        <v>0</v>
      </c>
      <c r="GR93" s="285">
        <f>+KSC!C93</f>
        <v>0</v>
      </c>
      <c r="GS93" s="286">
        <f>+KSC!D93</f>
        <v>0</v>
      </c>
      <c r="GT93" s="286">
        <f t="shared" si="519"/>
        <v>0</v>
      </c>
      <c r="GU93" s="272">
        <f t="shared" si="520"/>
        <v>0</v>
      </c>
      <c r="GV93" s="522">
        <f>+Bel!AI93</f>
        <v>0</v>
      </c>
      <c r="GW93" s="523">
        <f t="shared" si="521"/>
        <v>0</v>
      </c>
      <c r="GX93" s="531">
        <f t="shared" si="522"/>
        <v>0</v>
      </c>
      <c r="GY93" s="34">
        <f>+Ita!AI93</f>
        <v>0</v>
      </c>
      <c r="GZ93" s="523">
        <f t="shared" si="523"/>
        <v>0</v>
      </c>
      <c r="HA93" s="531">
        <f t="shared" si="524"/>
        <v>0</v>
      </c>
      <c r="HB93" s="34">
        <f>+Ita!BF93</f>
        <v>0</v>
      </c>
      <c r="HC93" s="523">
        <f t="shared" si="525"/>
        <v>0</v>
      </c>
      <c r="HD93" s="531">
        <f t="shared" si="526"/>
        <v>0</v>
      </c>
      <c r="HE93" s="522">
        <f>+Pol!AE93</f>
        <v>0</v>
      </c>
      <c r="HF93" s="523">
        <f t="shared" si="527"/>
        <v>0</v>
      </c>
      <c r="HG93" s="531">
        <f t="shared" si="528"/>
        <v>0</v>
      </c>
      <c r="HH93" s="47">
        <f>+Mex!P93</f>
        <v>0</v>
      </c>
      <c r="HI93" s="48">
        <f t="shared" si="529"/>
        <v>0</v>
      </c>
      <c r="HJ93" s="49">
        <f t="shared" si="530"/>
        <v>0</v>
      </c>
      <c r="HK93" s="414">
        <f>+SIMS!K93</f>
        <v>0</v>
      </c>
      <c r="HL93" s="415">
        <f>+SIMS!L93</f>
        <v>0</v>
      </c>
      <c r="HM93" s="415">
        <f t="shared" si="531"/>
        <v>0</v>
      </c>
      <c r="HN93" s="416">
        <f t="shared" si="532"/>
        <v>0</v>
      </c>
      <c r="HO93" s="533">
        <f>+Bel!AL93</f>
        <v>0</v>
      </c>
      <c r="HP93" s="534">
        <f>+Bel!AM93</f>
        <v>0</v>
      </c>
      <c r="HQ93" s="534">
        <f t="shared" si="533"/>
        <v>0</v>
      </c>
      <c r="HR93" s="535">
        <f t="shared" si="534"/>
        <v>0</v>
      </c>
      <c r="HS93" s="533">
        <f>+Ita!AL93</f>
        <v>0</v>
      </c>
      <c r="HT93" s="534">
        <f>+Ita!AM93</f>
        <v>0</v>
      </c>
      <c r="HU93" s="534">
        <f t="shared" si="535"/>
        <v>0</v>
      </c>
      <c r="HV93" s="535">
        <f t="shared" si="536"/>
        <v>0</v>
      </c>
      <c r="HW93" s="47">
        <f>+Mex!S93</f>
        <v>0</v>
      </c>
      <c r="HX93" s="48">
        <f>+Mex!T93</f>
        <v>0</v>
      </c>
      <c r="HY93" s="48">
        <f t="shared" si="537"/>
        <v>0</v>
      </c>
      <c r="HZ93" s="49">
        <f t="shared" si="538"/>
        <v>0</v>
      </c>
      <c r="IA93" s="483">
        <f>+'Arg&amp;Braz'!C93</f>
        <v>0</v>
      </c>
      <c r="IB93" s="484">
        <f>+'Arg&amp;Braz'!D93</f>
        <v>0</v>
      </c>
      <c r="IC93" s="484">
        <f t="shared" si="539"/>
        <v>0</v>
      </c>
      <c r="ID93" s="485">
        <f t="shared" si="540"/>
        <v>0</v>
      </c>
      <c r="IE93" s="483">
        <f>+'Arg&amp;Braz'!Y93</f>
        <v>0</v>
      </c>
      <c r="IF93" s="484">
        <f>+'Arg&amp;Braz'!Z93</f>
        <v>0</v>
      </c>
      <c r="IG93" s="484">
        <f t="shared" si="541"/>
        <v>0</v>
      </c>
      <c r="IH93" s="485">
        <f t="shared" si="542"/>
        <v>0</v>
      </c>
      <c r="II93" s="533">
        <f>+Bel!AP93</f>
        <v>0</v>
      </c>
      <c r="IJ93" s="534">
        <f>+Bel!AQ93</f>
        <v>0</v>
      </c>
      <c r="IK93" s="534">
        <f t="shared" si="543"/>
        <v>0</v>
      </c>
      <c r="IL93" s="535">
        <f t="shared" si="544"/>
        <v>0</v>
      </c>
      <c r="IM93" s="533">
        <f>+Ita!AP93</f>
        <v>0</v>
      </c>
      <c r="IN93" s="534">
        <f>+Ita!AQ93</f>
        <v>0</v>
      </c>
      <c r="IO93" s="534">
        <f t="shared" si="545"/>
        <v>0</v>
      </c>
      <c r="IP93" s="535">
        <f t="shared" si="546"/>
        <v>0</v>
      </c>
      <c r="IQ93" s="47">
        <f>+Mex!W93</f>
        <v>0</v>
      </c>
      <c r="IR93" s="48">
        <f>+Mex!X93</f>
        <v>0</v>
      </c>
      <c r="IS93" s="48">
        <f t="shared" si="547"/>
        <v>0</v>
      </c>
      <c r="IT93" s="49">
        <f t="shared" si="548"/>
        <v>0</v>
      </c>
      <c r="IU93" s="483">
        <f>+'Arg&amp;Braz'!G93</f>
        <v>0</v>
      </c>
      <c r="IV93" s="484">
        <f>+'Arg&amp;Braz'!H93</f>
        <v>0</v>
      </c>
      <c r="IW93" s="484">
        <f t="shared" si="549"/>
        <v>0</v>
      </c>
      <c r="IX93" s="485">
        <f t="shared" si="550"/>
        <v>0</v>
      </c>
      <c r="IY93" s="483">
        <f>+'Arg&amp;Braz'!AC93</f>
        <v>0</v>
      </c>
      <c r="IZ93" s="484">
        <f>+'Arg&amp;Braz'!AD93</f>
        <v>0</v>
      </c>
      <c r="JA93" s="484">
        <f t="shared" si="551"/>
        <v>0</v>
      </c>
      <c r="JB93" s="485">
        <f t="shared" si="552"/>
        <v>0</v>
      </c>
      <c r="JC93" s="533">
        <f>+Bel!AT93</f>
        <v>0</v>
      </c>
      <c r="JD93" s="534">
        <f>+Bel!AU93</f>
        <v>0</v>
      </c>
      <c r="JE93" s="534">
        <f t="shared" si="553"/>
        <v>0</v>
      </c>
      <c r="JF93" s="535">
        <f t="shared" si="554"/>
        <v>0</v>
      </c>
      <c r="JG93" s="533">
        <f>+Ita!AT93</f>
        <v>0</v>
      </c>
      <c r="JH93" s="534">
        <f>+Ita!AU93</f>
        <v>0</v>
      </c>
      <c r="JI93" s="534">
        <f t="shared" si="555"/>
        <v>0</v>
      </c>
      <c r="JJ93" s="535">
        <f t="shared" si="556"/>
        <v>0</v>
      </c>
      <c r="JK93" s="47">
        <f>+Mex!AA93</f>
        <v>0</v>
      </c>
      <c r="JL93" s="48">
        <f>+Mex!AB93</f>
        <v>0</v>
      </c>
      <c r="JM93" s="48">
        <f t="shared" si="557"/>
        <v>0</v>
      </c>
      <c r="JN93" s="49">
        <f t="shared" si="558"/>
        <v>0</v>
      </c>
      <c r="JO93" s="483">
        <f>+'Arg&amp;Braz'!K93</f>
        <v>0</v>
      </c>
      <c r="JP93" s="484">
        <f>+'Arg&amp;Braz'!L93</f>
        <v>0</v>
      </c>
      <c r="JQ93" s="484">
        <f t="shared" si="559"/>
        <v>0</v>
      </c>
      <c r="JR93" s="485">
        <f t="shared" si="560"/>
        <v>0</v>
      </c>
      <c r="JS93" s="483">
        <f>+'Arg&amp;Braz'!AG93</f>
        <v>0</v>
      </c>
      <c r="JT93" s="484">
        <f>+'Arg&amp;Braz'!AH93</f>
        <v>0</v>
      </c>
      <c r="JU93" s="484">
        <f t="shared" si="561"/>
        <v>0</v>
      </c>
      <c r="JV93" s="485">
        <f t="shared" si="562"/>
        <v>0</v>
      </c>
      <c r="JW93" s="273">
        <f>+KSC!K93</f>
        <v>0</v>
      </c>
      <c r="JX93" s="274">
        <f>+KSC!L93</f>
        <v>0</v>
      </c>
      <c r="JY93" s="286">
        <f t="shared" si="563"/>
        <v>0</v>
      </c>
      <c r="JZ93" s="272">
        <f t="shared" si="564"/>
        <v>0</v>
      </c>
      <c r="KA93" s="34">
        <f>+Rus!P93</f>
        <v>0</v>
      </c>
      <c r="KB93" s="315">
        <f>+Rus!Q93</f>
        <v>0</v>
      </c>
      <c r="KC93" s="35">
        <f>+Rus!R93</f>
        <v>0</v>
      </c>
      <c r="KD93" s="523">
        <f t="shared" si="565"/>
        <v>0</v>
      </c>
      <c r="KE93" s="531">
        <f t="shared" si="566"/>
        <v>0</v>
      </c>
      <c r="KF93" s="47">
        <f>+Bel!AX93</f>
        <v>0</v>
      </c>
      <c r="KG93" s="523">
        <f t="shared" si="567"/>
        <v>0</v>
      </c>
      <c r="KH93" s="531">
        <f t="shared" si="568"/>
        <v>0</v>
      </c>
      <c r="KI93" s="47">
        <f>+Ita!BI93</f>
        <v>452.4</v>
      </c>
      <c r="KJ93" s="523">
        <f t="shared" si="569"/>
        <v>452.4</v>
      </c>
      <c r="KK93" s="531">
        <f t="shared" si="570"/>
        <v>29</v>
      </c>
      <c r="KL93" s="47">
        <f>+Pol!AH93</f>
        <v>0</v>
      </c>
      <c r="KM93" s="523">
        <f t="shared" si="571"/>
        <v>0</v>
      </c>
      <c r="KN93" s="531">
        <f t="shared" si="572"/>
        <v>0</v>
      </c>
      <c r="KO93" s="522">
        <f>+Mex!AK93</f>
        <v>0</v>
      </c>
      <c r="KP93" s="523">
        <f t="shared" si="573"/>
        <v>0</v>
      </c>
      <c r="KQ93" s="531">
        <f t="shared" si="574"/>
        <v>0</v>
      </c>
      <c r="KR93" s="522">
        <f>+'Arg&amp;Braz'!AK93</f>
        <v>0</v>
      </c>
      <c r="KS93" s="523">
        <f t="shared" si="575"/>
        <v>0</v>
      </c>
      <c r="KT93" s="531">
        <f t="shared" si="576"/>
        <v>0</v>
      </c>
      <c r="KU93" s="47">
        <f>+Ita!BL93</f>
        <v>0</v>
      </c>
      <c r="KV93" s="318">
        <f>+Ita!BM93</f>
        <v>0</v>
      </c>
      <c r="KW93" s="48">
        <f>+Ita!BN93</f>
        <v>0</v>
      </c>
      <c r="KX93" s="35">
        <f t="shared" si="411"/>
        <v>0</v>
      </c>
      <c r="KY93" s="531">
        <f t="shared" si="429"/>
        <v>0</v>
      </c>
      <c r="KZ93" s="522">
        <f>+Mex!AN93</f>
        <v>312</v>
      </c>
      <c r="LA93" s="532">
        <f>+Mex!AO93</f>
        <v>312</v>
      </c>
      <c r="LB93" s="523">
        <f>+Mex!AP93</f>
        <v>312</v>
      </c>
      <c r="LC93" s="35">
        <f t="shared" si="412"/>
        <v>936</v>
      </c>
      <c r="LD93" s="531">
        <f t="shared" si="430"/>
        <v>60</v>
      </c>
      <c r="LE93" s="522">
        <f>+'Arg&amp;Braz'!O93</f>
        <v>0</v>
      </c>
      <c r="LF93" s="532">
        <f>+'Arg&amp;Braz'!P93</f>
        <v>0</v>
      </c>
      <c r="LG93" s="523">
        <f>+'Arg&amp;Braz'!Q93</f>
        <v>0</v>
      </c>
      <c r="LH93" s="35">
        <f t="shared" si="413"/>
        <v>0</v>
      </c>
      <c r="LI93" s="531">
        <f t="shared" si="431"/>
        <v>0</v>
      </c>
      <c r="LJ93" s="522">
        <f>+'Arg&amp;Braz'!AN93</f>
        <v>0</v>
      </c>
      <c r="LK93" s="532">
        <f>+'Arg&amp;Braz'!AO93</f>
        <v>0</v>
      </c>
      <c r="LL93" s="523">
        <f>+'Arg&amp;Braz'!AP93</f>
        <v>0</v>
      </c>
      <c r="LM93" s="35">
        <f t="shared" si="280"/>
        <v>0</v>
      </c>
      <c r="LN93" s="531">
        <f t="shared" si="281"/>
        <v>0</v>
      </c>
      <c r="LO93" s="47">
        <f>+Bel!BA93</f>
        <v>0</v>
      </c>
      <c r="LP93" s="318">
        <f>+Bel!BB93</f>
        <v>0</v>
      </c>
      <c r="LQ93" s="48">
        <f>+Bel!BC93</f>
        <v>0</v>
      </c>
      <c r="LR93" s="523">
        <f t="shared" si="275"/>
        <v>0</v>
      </c>
      <c r="LS93" s="531">
        <f t="shared" si="276"/>
        <v>0</v>
      </c>
      <c r="LT93" s="47">
        <f>+Ita!BQ93</f>
        <v>234</v>
      </c>
      <c r="LU93" s="318">
        <f>+Ita!BR93</f>
        <v>234</v>
      </c>
      <c r="LV93" s="48">
        <f>+Ita!BS93</f>
        <v>234</v>
      </c>
      <c r="LW93" s="35">
        <f t="shared" si="414"/>
        <v>702</v>
      </c>
      <c r="LX93" s="531">
        <f t="shared" si="432"/>
        <v>45</v>
      </c>
      <c r="LY93" s="522"/>
      <c r="LZ93" s="532"/>
      <c r="MA93" s="523"/>
      <c r="MB93" s="35">
        <f t="shared" si="415"/>
        <v>0</v>
      </c>
      <c r="MC93" s="531">
        <f t="shared" si="433"/>
        <v>0</v>
      </c>
      <c r="MD93" s="47">
        <f>+Pol!AK93</f>
        <v>109.2</v>
      </c>
      <c r="ME93" s="318">
        <f>+Pol!AL93</f>
        <v>109.2</v>
      </c>
      <c r="MF93" s="48">
        <f>+Pol!AM93</f>
        <v>109.2</v>
      </c>
      <c r="MG93" s="35">
        <f t="shared" si="416"/>
        <v>327.60000000000002</v>
      </c>
      <c r="MH93" s="531">
        <f t="shared" si="434"/>
        <v>21.000000000000004</v>
      </c>
      <c r="MI93" s="34">
        <f>+Rus!U93</f>
        <v>0</v>
      </c>
      <c r="MJ93" s="315">
        <f>+Rus!V93</f>
        <v>0</v>
      </c>
      <c r="MK93" s="35">
        <f>+Rus!W93</f>
        <v>0</v>
      </c>
      <c r="ML93" s="532">
        <f t="shared" si="259"/>
        <v>0</v>
      </c>
      <c r="MM93" s="531">
        <f t="shared" si="435"/>
        <v>0</v>
      </c>
      <c r="MN93" s="522">
        <f>+Mex!AS93</f>
        <v>0</v>
      </c>
      <c r="MO93" s="532">
        <f>+Mex!AT93</f>
        <v>0</v>
      </c>
      <c r="MP93" s="523">
        <f>+Mex!AU93</f>
        <v>0</v>
      </c>
      <c r="MQ93" s="35">
        <f t="shared" si="417"/>
        <v>0</v>
      </c>
      <c r="MR93" s="531">
        <f t="shared" si="436"/>
        <v>0</v>
      </c>
      <c r="MS93" s="522">
        <f>+'Arg&amp;Braz'!T93</f>
        <v>0</v>
      </c>
      <c r="MT93" s="532">
        <f>+'Arg&amp;Braz'!U93</f>
        <v>0</v>
      </c>
      <c r="MU93" s="523">
        <f>+'Arg&amp;Braz'!V93</f>
        <v>0</v>
      </c>
      <c r="MV93" s="35">
        <f t="shared" si="282"/>
        <v>0</v>
      </c>
      <c r="MW93" s="531">
        <f t="shared" si="283"/>
        <v>0</v>
      </c>
      <c r="MX93" s="47">
        <f>Bel!BF93</f>
        <v>0</v>
      </c>
      <c r="MY93" s="523">
        <f t="shared" si="284"/>
        <v>0</v>
      </c>
      <c r="MZ93" s="531">
        <f t="shared" si="277"/>
        <v>0</v>
      </c>
      <c r="NA93" s="522">
        <f>Ita!CA93</f>
        <v>0</v>
      </c>
      <c r="NB93" s="523">
        <f t="shared" si="437"/>
        <v>0</v>
      </c>
      <c r="NC93" s="531">
        <f t="shared" si="438"/>
        <v>0</v>
      </c>
    </row>
    <row r="94" spans="1:367" s="28" customFormat="1" ht="21" customHeight="1">
      <c r="A94" s="27" t="s">
        <v>326</v>
      </c>
      <c r="B94" s="67"/>
      <c r="C94" s="68">
        <f t="shared" si="439"/>
        <v>0</v>
      </c>
      <c r="D94" s="68"/>
      <c r="E94" s="68"/>
      <c r="F94" s="68"/>
      <c r="G94" s="69">
        <f t="shared" si="440"/>
        <v>0</v>
      </c>
      <c r="H94" s="70">
        <f>+Bel!A94</f>
        <v>33.038461538461547</v>
      </c>
      <c r="I94" s="71">
        <f>+Ita!A94</f>
        <v>0</v>
      </c>
      <c r="J94" s="71">
        <f>+Pol!A94</f>
        <v>59</v>
      </c>
      <c r="K94" s="71">
        <f>+Rus!A94</f>
        <v>0</v>
      </c>
      <c r="L94" s="71">
        <f>+'Arg&amp;Braz'!A94</f>
        <v>60</v>
      </c>
      <c r="M94" s="71">
        <f>+Mex!A94</f>
        <v>0</v>
      </c>
      <c r="N94" s="71">
        <f>+VIE!A94</f>
        <v>0</v>
      </c>
      <c r="O94" s="71">
        <f>+SIMS!A94</f>
        <v>0</v>
      </c>
      <c r="P94" s="71"/>
      <c r="Q94" s="72">
        <f>+KSC!A94</f>
        <v>0</v>
      </c>
      <c r="R94" s="146">
        <f t="shared" si="441"/>
        <v>0</v>
      </c>
      <c r="S94" s="147"/>
      <c r="T94" s="148"/>
      <c r="U94" s="148"/>
      <c r="V94" s="27" t="s">
        <v>326</v>
      </c>
      <c r="W94" s="522">
        <f>+Bel!C94</f>
        <v>0</v>
      </c>
      <c r="X94" s="523">
        <f>+Bel!D94</f>
        <v>0</v>
      </c>
      <c r="Y94" s="523">
        <f t="shared" si="442"/>
        <v>0</v>
      </c>
      <c r="Z94" s="531">
        <f t="shared" si="443"/>
        <v>0</v>
      </c>
      <c r="AA94" s="34">
        <f>+Ita!C94</f>
        <v>0</v>
      </c>
      <c r="AB94" s="35">
        <f>+Ita!D94</f>
        <v>0</v>
      </c>
      <c r="AC94" s="35">
        <f t="shared" si="287"/>
        <v>0</v>
      </c>
      <c r="AD94" s="65">
        <f t="shared" si="444"/>
        <v>0</v>
      </c>
      <c r="AE94" s="522">
        <f>+Pol!C94</f>
        <v>0</v>
      </c>
      <c r="AF94" s="523">
        <f>+Pol!D94</f>
        <v>0</v>
      </c>
      <c r="AG94" s="523">
        <f t="shared" si="445"/>
        <v>0</v>
      </c>
      <c r="AH94" s="531">
        <f t="shared" si="446"/>
        <v>0</v>
      </c>
      <c r="AI94" s="47">
        <f>+Mex!C94</f>
        <v>0</v>
      </c>
      <c r="AJ94" s="48">
        <f>+Mex!D94</f>
        <v>0</v>
      </c>
      <c r="AK94" s="48">
        <f t="shared" si="447"/>
        <v>0</v>
      </c>
      <c r="AL94" s="49">
        <f t="shared" si="448"/>
        <v>0</v>
      </c>
      <c r="AM94" s="285">
        <f>+SIMS!C94</f>
        <v>0</v>
      </c>
      <c r="AN94" s="286">
        <f>+SIMS!D94</f>
        <v>0</v>
      </c>
      <c r="AO94" s="286">
        <f t="shared" si="449"/>
        <v>0</v>
      </c>
      <c r="AP94" s="272">
        <f t="shared" si="450"/>
        <v>0</v>
      </c>
      <c r="AQ94" s="285">
        <f>+KSC!G94</f>
        <v>0</v>
      </c>
      <c r="AR94" s="286">
        <f>+KSC!H94</f>
        <v>0</v>
      </c>
      <c r="AS94" s="286">
        <f t="shared" si="451"/>
        <v>0</v>
      </c>
      <c r="AT94" s="272">
        <f t="shared" si="452"/>
        <v>0</v>
      </c>
      <c r="AU94" s="285">
        <f>+SIMS!G94</f>
        <v>0</v>
      </c>
      <c r="AV94" s="286">
        <f>+SIMS!H94</f>
        <v>0</v>
      </c>
      <c r="AW94" s="286">
        <f t="shared" si="453"/>
        <v>0</v>
      </c>
      <c r="AX94" s="272">
        <f t="shared" si="454"/>
        <v>0</v>
      </c>
      <c r="AY94" s="522">
        <f>+Bel!G94</f>
        <v>0</v>
      </c>
      <c r="AZ94" s="532">
        <f>+Bel!H94</f>
        <v>0</v>
      </c>
      <c r="BA94" s="523">
        <f>+Bel!I94</f>
        <v>0</v>
      </c>
      <c r="BB94" s="523">
        <f t="shared" si="455"/>
        <v>0</v>
      </c>
      <c r="BC94" s="531">
        <f t="shared" si="456"/>
        <v>0</v>
      </c>
      <c r="BD94" s="522">
        <f>+Ita!G94</f>
        <v>0</v>
      </c>
      <c r="BE94" s="532">
        <f>+Ita!H94</f>
        <v>0</v>
      </c>
      <c r="BF94" s="523">
        <f>+Ita!I94</f>
        <v>0</v>
      </c>
      <c r="BG94" s="35">
        <f t="shared" si="457"/>
        <v>0</v>
      </c>
      <c r="BH94" s="531">
        <f t="shared" si="458"/>
        <v>0</v>
      </c>
      <c r="BI94" s="522">
        <f>+Ita!AX94</f>
        <v>0</v>
      </c>
      <c r="BJ94" s="532">
        <f>+Ita!AY94</f>
        <v>0</v>
      </c>
      <c r="BK94" s="523">
        <f>+Ita!AZ94</f>
        <v>0</v>
      </c>
      <c r="BL94" s="35">
        <f t="shared" si="459"/>
        <v>0</v>
      </c>
      <c r="BM94" s="531">
        <f t="shared" si="460"/>
        <v>0</v>
      </c>
      <c r="BN94" s="522">
        <f>+Pol!G94</f>
        <v>0</v>
      </c>
      <c r="BO94" s="532">
        <f>+Pol!H94</f>
        <v>0</v>
      </c>
      <c r="BP94" s="523">
        <f>+Pol!I94</f>
        <v>0</v>
      </c>
      <c r="BQ94" s="523">
        <f t="shared" si="461"/>
        <v>0</v>
      </c>
      <c r="BR94" s="531">
        <f t="shared" si="462"/>
        <v>0</v>
      </c>
      <c r="BS94" s="47">
        <f>+Mex!G94</f>
        <v>0</v>
      </c>
      <c r="BT94" s="318">
        <f>+Mex!H94</f>
        <v>0</v>
      </c>
      <c r="BU94" s="48">
        <f>+Mex!I94</f>
        <v>0</v>
      </c>
      <c r="BV94" s="48">
        <f t="shared" si="463"/>
        <v>0</v>
      </c>
      <c r="BW94" s="49">
        <f t="shared" si="464"/>
        <v>0</v>
      </c>
      <c r="BX94" s="47">
        <f>+VIE!C94</f>
        <v>0</v>
      </c>
      <c r="BY94" s="318">
        <f>+VIE!D94</f>
        <v>0</v>
      </c>
      <c r="BZ94" s="48">
        <f t="shared" si="465"/>
        <v>0</v>
      </c>
      <c r="CA94" s="49">
        <f t="shared" si="466"/>
        <v>0</v>
      </c>
      <c r="CB94" s="47">
        <f>+SIMS!AC94</f>
        <v>0</v>
      </c>
      <c r="CC94" s="318">
        <f>+SIMS!AD94</f>
        <v>0</v>
      </c>
      <c r="CD94" s="48">
        <f>+SIMS!AE94</f>
        <v>0</v>
      </c>
      <c r="CE94" s="48">
        <f t="shared" si="467"/>
        <v>0</v>
      </c>
      <c r="CF94" s="49">
        <f t="shared" si="468"/>
        <v>0</v>
      </c>
      <c r="CG94" s="522">
        <f>+Bel!L94</f>
        <v>0</v>
      </c>
      <c r="CH94" s="523">
        <f>+Bel!M94</f>
        <v>0</v>
      </c>
      <c r="CI94" s="523">
        <f t="shared" si="469"/>
        <v>0</v>
      </c>
      <c r="CJ94" s="531">
        <f t="shared" si="470"/>
        <v>0</v>
      </c>
      <c r="CK94" s="522">
        <f>+Ita!L94</f>
        <v>0</v>
      </c>
      <c r="CL94" s="523">
        <f>+Ita!M94</f>
        <v>0</v>
      </c>
      <c r="CM94" s="523">
        <f t="shared" si="471"/>
        <v>0</v>
      </c>
      <c r="CN94" s="531">
        <f t="shared" si="472"/>
        <v>0</v>
      </c>
      <c r="CO94" s="47">
        <f>+Mex!L94</f>
        <v>0</v>
      </c>
      <c r="CP94" s="48">
        <f>+Mex!M94</f>
        <v>0</v>
      </c>
      <c r="CQ94" s="48">
        <f t="shared" si="473"/>
        <v>0</v>
      </c>
      <c r="CR94" s="49">
        <f t="shared" si="474"/>
        <v>0</v>
      </c>
      <c r="CS94" s="47">
        <f>+SIMS!Y94</f>
        <v>0</v>
      </c>
      <c r="CT94" s="48">
        <f>+SIMS!Z94</f>
        <v>0</v>
      </c>
      <c r="CU94" s="48">
        <f t="shared" si="475"/>
        <v>0</v>
      </c>
      <c r="CV94" s="49">
        <f t="shared" si="476"/>
        <v>0</v>
      </c>
      <c r="CW94" s="47">
        <f>+VIE!M94</f>
        <v>0</v>
      </c>
      <c r="CX94" s="48">
        <f>+VIE!N94</f>
        <v>0</v>
      </c>
      <c r="CY94" s="48">
        <f t="shared" si="477"/>
        <v>0</v>
      </c>
      <c r="CZ94" s="49">
        <f t="shared" si="478"/>
        <v>0</v>
      </c>
      <c r="DA94" s="522">
        <f>+Ita!BC94</f>
        <v>0</v>
      </c>
      <c r="DB94" s="523">
        <f t="shared" si="479"/>
        <v>0</v>
      </c>
      <c r="DC94" s="531">
        <f t="shared" si="480"/>
        <v>0</v>
      </c>
      <c r="DD94" s="522">
        <f>+Bel!P94</f>
        <v>0</v>
      </c>
      <c r="DE94" s="523">
        <f t="shared" si="481"/>
        <v>0</v>
      </c>
      <c r="DF94" s="531">
        <f t="shared" si="482"/>
        <v>0</v>
      </c>
      <c r="DG94" s="34">
        <f>+Ita!P94</f>
        <v>0</v>
      </c>
      <c r="DH94" s="523">
        <f t="shared" si="483"/>
        <v>0</v>
      </c>
      <c r="DI94" s="531">
        <f t="shared" si="484"/>
        <v>0</v>
      </c>
      <c r="DJ94" s="522">
        <f>+Pol!L94</f>
        <v>0</v>
      </c>
      <c r="DK94" s="523">
        <f t="shared" si="485"/>
        <v>0</v>
      </c>
      <c r="DL94" s="531">
        <f t="shared" si="486"/>
        <v>0</v>
      </c>
      <c r="DM94" s="379">
        <f>+Rus!C94</f>
        <v>0</v>
      </c>
      <c r="DN94" s="365">
        <f t="shared" si="487"/>
        <v>0</v>
      </c>
      <c r="DO94" s="366">
        <f t="shared" si="488"/>
        <v>0</v>
      </c>
      <c r="DP94" s="522">
        <f>+Bel!S94</f>
        <v>0</v>
      </c>
      <c r="DQ94" s="523">
        <f>+Bel!T94</f>
        <v>0</v>
      </c>
      <c r="DR94" s="523">
        <f>+Bel!U94</f>
        <v>0</v>
      </c>
      <c r="DS94" s="523">
        <f>+Bel!V94</f>
        <v>0</v>
      </c>
      <c r="DT94" s="523">
        <f t="shared" si="489"/>
        <v>0</v>
      </c>
      <c r="DU94" s="531">
        <f t="shared" si="490"/>
        <v>0</v>
      </c>
      <c r="DV94" s="522">
        <f>+Ita!S94</f>
        <v>0</v>
      </c>
      <c r="DW94" s="523">
        <f>+Ita!T94</f>
        <v>0</v>
      </c>
      <c r="DX94" s="523">
        <f>+Ita!U94</f>
        <v>0</v>
      </c>
      <c r="DY94" s="523">
        <f>+Ita!V94</f>
        <v>0</v>
      </c>
      <c r="DZ94" s="523">
        <f t="shared" si="491"/>
        <v>0</v>
      </c>
      <c r="EA94" s="531">
        <f t="shared" si="492"/>
        <v>0</v>
      </c>
      <c r="EB94" s="522">
        <f>+Pol!O94</f>
        <v>0</v>
      </c>
      <c r="EC94" s="523">
        <f>+Pol!P94</f>
        <v>0</v>
      </c>
      <c r="ED94" s="523">
        <f>+Pol!Q94</f>
        <v>0</v>
      </c>
      <c r="EE94" s="523">
        <f>+Pol!R94</f>
        <v>0</v>
      </c>
      <c r="EF94" s="523">
        <f t="shared" si="493"/>
        <v>0</v>
      </c>
      <c r="EG94" s="531">
        <f t="shared" si="494"/>
        <v>0</v>
      </c>
      <c r="EH94" s="34">
        <f>+Rus!J94</f>
        <v>0</v>
      </c>
      <c r="EI94" s="35">
        <f>+Rus!K94</f>
        <v>0</v>
      </c>
      <c r="EJ94" s="35">
        <f>+Rus!L94</f>
        <v>0</v>
      </c>
      <c r="EK94" s="35">
        <f>+Rus!M94</f>
        <v>0</v>
      </c>
      <c r="EL94" s="35">
        <f t="shared" si="495"/>
        <v>0</v>
      </c>
      <c r="EM94" s="546">
        <f t="shared" si="496"/>
        <v>0</v>
      </c>
      <c r="EN94" s="47">
        <f>+Mex!AE94</f>
        <v>0</v>
      </c>
      <c r="EO94" s="48">
        <f>+Mex!AF94</f>
        <v>0</v>
      </c>
      <c r="EP94" s="48">
        <f>+Mex!AG94</f>
        <v>0</v>
      </c>
      <c r="EQ94" s="48">
        <f>+Mex!AH94</f>
        <v>0</v>
      </c>
      <c r="ER94" s="48">
        <f t="shared" si="497"/>
        <v>0</v>
      </c>
      <c r="ES94" s="49">
        <f t="shared" si="498"/>
        <v>0</v>
      </c>
      <c r="ET94" s="47">
        <f>+VIE!G94</f>
        <v>0</v>
      </c>
      <c r="EU94" s="48">
        <f>+VIE!H94</f>
        <v>0</v>
      </c>
      <c r="EV94" s="48">
        <f>+VIE!I94</f>
        <v>0</v>
      </c>
      <c r="EW94" s="48">
        <f>+VIE!J94</f>
        <v>0</v>
      </c>
      <c r="EX94" s="48">
        <f t="shared" si="499"/>
        <v>0</v>
      </c>
      <c r="EY94" s="49">
        <f t="shared" si="500"/>
        <v>0</v>
      </c>
      <c r="EZ94" s="522">
        <f>+Bel!Y94</f>
        <v>0</v>
      </c>
      <c r="FA94" s="523">
        <f>+Bel!Z94</f>
        <v>0</v>
      </c>
      <c r="FB94" s="523">
        <f t="shared" si="501"/>
        <v>0</v>
      </c>
      <c r="FC94" s="531">
        <f t="shared" si="502"/>
        <v>0</v>
      </c>
      <c r="FD94" s="522">
        <f>+Ita!Y94</f>
        <v>0</v>
      </c>
      <c r="FE94" s="523">
        <f>+Ita!Z94</f>
        <v>0</v>
      </c>
      <c r="FF94" s="523">
        <f t="shared" si="503"/>
        <v>0</v>
      </c>
      <c r="FG94" s="531">
        <f t="shared" si="504"/>
        <v>0</v>
      </c>
      <c r="FH94" s="522">
        <f>+Pol!U94</f>
        <v>0</v>
      </c>
      <c r="FI94" s="523">
        <f>+Pol!V94</f>
        <v>0</v>
      </c>
      <c r="FJ94" s="523">
        <f t="shared" si="505"/>
        <v>0</v>
      </c>
      <c r="FK94" s="531">
        <f t="shared" si="506"/>
        <v>0</v>
      </c>
      <c r="FL94" s="34">
        <f>+Rus!F94</f>
        <v>0</v>
      </c>
      <c r="FM94" s="35">
        <f>+Rus!G94</f>
        <v>0</v>
      </c>
      <c r="FN94" s="35">
        <f t="shared" si="507"/>
        <v>0</v>
      </c>
      <c r="FO94" s="65">
        <f t="shared" si="508"/>
        <v>0</v>
      </c>
      <c r="FP94" s="47">
        <f>+SIMS!O94</f>
        <v>0</v>
      </c>
      <c r="FQ94" s="48">
        <f>+SIMS!P94</f>
        <v>0</v>
      </c>
      <c r="FR94" s="48">
        <f t="shared" si="509"/>
        <v>0</v>
      </c>
      <c r="FS94" s="49">
        <f t="shared" si="510"/>
        <v>0</v>
      </c>
      <c r="FT94" s="522">
        <f>+Bel!AC94</f>
        <v>0</v>
      </c>
      <c r="FU94" s="523">
        <f>+Bel!AD94</f>
        <v>0</v>
      </c>
      <c r="FV94" s="523">
        <f>+Bel!AE94</f>
        <v>0</v>
      </c>
      <c r="FW94" s="523">
        <f>+Bel!AF94</f>
        <v>0</v>
      </c>
      <c r="FX94" s="523">
        <f t="shared" si="511"/>
        <v>0</v>
      </c>
      <c r="FY94" s="531">
        <f t="shared" si="512"/>
        <v>0</v>
      </c>
      <c r="FZ94" s="522">
        <f>+Ita!AC94</f>
        <v>0</v>
      </c>
      <c r="GA94" s="523">
        <f>+Ita!AD94</f>
        <v>0</v>
      </c>
      <c r="GB94" s="523">
        <f>+Ita!AE94</f>
        <v>0</v>
      </c>
      <c r="GC94" s="523">
        <f>+Ita!AF94</f>
        <v>0</v>
      </c>
      <c r="GD94" s="523">
        <f t="shared" si="513"/>
        <v>0</v>
      </c>
      <c r="GE94" s="531">
        <f t="shared" si="514"/>
        <v>0</v>
      </c>
      <c r="GF94" s="522">
        <f>+Pol!Y94</f>
        <v>0</v>
      </c>
      <c r="GG94" s="523">
        <f>+Pol!Z94</f>
        <v>0</v>
      </c>
      <c r="GH94" s="523">
        <f>+Pol!AA94</f>
        <v>0</v>
      </c>
      <c r="GI94" s="523">
        <f>+Pol!AB94</f>
        <v>0</v>
      </c>
      <c r="GJ94" s="523">
        <f t="shared" si="515"/>
        <v>0</v>
      </c>
      <c r="GK94" s="531">
        <f t="shared" si="516"/>
        <v>0</v>
      </c>
      <c r="GL94" s="47">
        <f>+SIMS!S94</f>
        <v>0</v>
      </c>
      <c r="GM94" s="48">
        <f>+SIMS!T94</f>
        <v>0</v>
      </c>
      <c r="GN94" s="48">
        <f>+SIMS!U94</f>
        <v>0</v>
      </c>
      <c r="GO94" s="48">
        <f>+SIMS!V94</f>
        <v>0</v>
      </c>
      <c r="GP94" s="48">
        <f t="shared" si="517"/>
        <v>0</v>
      </c>
      <c r="GQ94" s="49">
        <f t="shared" si="518"/>
        <v>0</v>
      </c>
      <c r="GR94" s="285">
        <f>+KSC!C94</f>
        <v>0</v>
      </c>
      <c r="GS94" s="286">
        <f>+KSC!D94</f>
        <v>0</v>
      </c>
      <c r="GT94" s="286">
        <f t="shared" si="519"/>
        <v>0</v>
      </c>
      <c r="GU94" s="272">
        <f t="shared" si="520"/>
        <v>0</v>
      </c>
      <c r="GV94" s="522">
        <f>+Bel!AI94</f>
        <v>0</v>
      </c>
      <c r="GW94" s="523">
        <f t="shared" si="521"/>
        <v>0</v>
      </c>
      <c r="GX94" s="531">
        <f t="shared" si="522"/>
        <v>0</v>
      </c>
      <c r="GY94" s="34">
        <f>+Ita!AI94</f>
        <v>0</v>
      </c>
      <c r="GZ94" s="523">
        <f t="shared" si="523"/>
        <v>0</v>
      </c>
      <c r="HA94" s="531">
        <f t="shared" si="524"/>
        <v>0</v>
      </c>
      <c r="HB94" s="34">
        <f>+Ita!BF94</f>
        <v>0</v>
      </c>
      <c r="HC94" s="523">
        <f t="shared" si="525"/>
        <v>0</v>
      </c>
      <c r="HD94" s="531">
        <f t="shared" si="526"/>
        <v>0</v>
      </c>
      <c r="HE94" s="522">
        <f>+Pol!AE94</f>
        <v>0</v>
      </c>
      <c r="HF94" s="523">
        <f t="shared" si="527"/>
        <v>0</v>
      </c>
      <c r="HG94" s="531">
        <f t="shared" si="528"/>
        <v>0</v>
      </c>
      <c r="HH94" s="47">
        <f>+Mex!P94</f>
        <v>0</v>
      </c>
      <c r="HI94" s="48">
        <f t="shared" si="529"/>
        <v>0</v>
      </c>
      <c r="HJ94" s="49">
        <f t="shared" si="530"/>
        <v>0</v>
      </c>
      <c r="HK94" s="414">
        <f>+SIMS!K94</f>
        <v>0</v>
      </c>
      <c r="HL94" s="415">
        <f>+SIMS!L94</f>
        <v>0</v>
      </c>
      <c r="HM94" s="415">
        <f t="shared" si="531"/>
        <v>0</v>
      </c>
      <c r="HN94" s="416">
        <f t="shared" si="532"/>
        <v>0</v>
      </c>
      <c r="HO94" s="533">
        <f>+Bel!AL94</f>
        <v>0</v>
      </c>
      <c r="HP94" s="534">
        <f>+Bel!AM94</f>
        <v>0</v>
      </c>
      <c r="HQ94" s="534">
        <f t="shared" si="533"/>
        <v>0</v>
      </c>
      <c r="HR94" s="535">
        <f t="shared" si="534"/>
        <v>0</v>
      </c>
      <c r="HS94" s="533">
        <f>+Ita!AL94</f>
        <v>0</v>
      </c>
      <c r="HT94" s="534">
        <f>+Ita!AM94</f>
        <v>0</v>
      </c>
      <c r="HU94" s="534">
        <f t="shared" si="535"/>
        <v>0</v>
      </c>
      <c r="HV94" s="535">
        <f t="shared" si="536"/>
        <v>0</v>
      </c>
      <c r="HW94" s="47">
        <f>+Mex!S94</f>
        <v>0</v>
      </c>
      <c r="HX94" s="48">
        <f>+Mex!T94</f>
        <v>0</v>
      </c>
      <c r="HY94" s="48">
        <f t="shared" si="537"/>
        <v>0</v>
      </c>
      <c r="HZ94" s="49">
        <f t="shared" si="538"/>
        <v>0</v>
      </c>
      <c r="IA94" s="483">
        <f>+'Arg&amp;Braz'!C94</f>
        <v>0</v>
      </c>
      <c r="IB94" s="484">
        <f>+'Arg&amp;Braz'!D94</f>
        <v>0</v>
      </c>
      <c r="IC94" s="484">
        <f t="shared" si="539"/>
        <v>0</v>
      </c>
      <c r="ID94" s="485">
        <f t="shared" si="540"/>
        <v>0</v>
      </c>
      <c r="IE94" s="483">
        <f>+'Arg&amp;Braz'!Y94</f>
        <v>0</v>
      </c>
      <c r="IF94" s="484">
        <f>+'Arg&amp;Braz'!Z94</f>
        <v>0</v>
      </c>
      <c r="IG94" s="484">
        <f t="shared" si="541"/>
        <v>0</v>
      </c>
      <c r="IH94" s="485">
        <f t="shared" si="542"/>
        <v>0</v>
      </c>
      <c r="II94" s="533">
        <f>+Bel!AP94</f>
        <v>0</v>
      </c>
      <c r="IJ94" s="534">
        <f>+Bel!AQ94</f>
        <v>0</v>
      </c>
      <c r="IK94" s="534">
        <f t="shared" si="543"/>
        <v>0</v>
      </c>
      <c r="IL94" s="535">
        <f t="shared" si="544"/>
        <v>0</v>
      </c>
      <c r="IM94" s="533">
        <f>+Ita!AP94</f>
        <v>0</v>
      </c>
      <c r="IN94" s="534">
        <f>+Ita!AQ94</f>
        <v>0</v>
      </c>
      <c r="IO94" s="534">
        <f t="shared" si="545"/>
        <v>0</v>
      </c>
      <c r="IP94" s="535">
        <f t="shared" si="546"/>
        <v>0</v>
      </c>
      <c r="IQ94" s="47">
        <f>+Mex!W94</f>
        <v>0</v>
      </c>
      <c r="IR94" s="48">
        <f>+Mex!X94</f>
        <v>0</v>
      </c>
      <c r="IS94" s="48">
        <f t="shared" si="547"/>
        <v>0</v>
      </c>
      <c r="IT94" s="49">
        <f t="shared" si="548"/>
        <v>0</v>
      </c>
      <c r="IU94" s="483">
        <f>+'Arg&amp;Braz'!G94</f>
        <v>0</v>
      </c>
      <c r="IV94" s="484">
        <f>+'Arg&amp;Braz'!H94</f>
        <v>0</v>
      </c>
      <c r="IW94" s="484">
        <f t="shared" si="549"/>
        <v>0</v>
      </c>
      <c r="IX94" s="485">
        <f t="shared" si="550"/>
        <v>0</v>
      </c>
      <c r="IY94" s="483">
        <f>+'Arg&amp;Braz'!AC94</f>
        <v>0</v>
      </c>
      <c r="IZ94" s="484">
        <f>+'Arg&amp;Braz'!AD94</f>
        <v>0</v>
      </c>
      <c r="JA94" s="484">
        <f t="shared" si="551"/>
        <v>0</v>
      </c>
      <c r="JB94" s="485">
        <f t="shared" si="552"/>
        <v>0</v>
      </c>
      <c r="JC94" s="533">
        <f>+Bel!AT94</f>
        <v>0</v>
      </c>
      <c r="JD94" s="534">
        <f>+Bel!AU94</f>
        <v>0</v>
      </c>
      <c r="JE94" s="534">
        <f t="shared" si="553"/>
        <v>0</v>
      </c>
      <c r="JF94" s="535">
        <f t="shared" si="554"/>
        <v>0</v>
      </c>
      <c r="JG94" s="533">
        <f>+Ita!AT94</f>
        <v>0</v>
      </c>
      <c r="JH94" s="534">
        <f>+Ita!AU94</f>
        <v>0</v>
      </c>
      <c r="JI94" s="534">
        <f t="shared" si="555"/>
        <v>0</v>
      </c>
      <c r="JJ94" s="535">
        <f t="shared" si="556"/>
        <v>0</v>
      </c>
      <c r="JK94" s="47">
        <f>+Mex!AA94</f>
        <v>0</v>
      </c>
      <c r="JL94" s="48">
        <f>+Mex!AB94</f>
        <v>0</v>
      </c>
      <c r="JM94" s="48">
        <f t="shared" si="557"/>
        <v>0</v>
      </c>
      <c r="JN94" s="49">
        <f t="shared" si="558"/>
        <v>0</v>
      </c>
      <c r="JO94" s="483">
        <f>+'Arg&amp;Braz'!K94</f>
        <v>0</v>
      </c>
      <c r="JP94" s="484">
        <f>+'Arg&amp;Braz'!L94</f>
        <v>0</v>
      </c>
      <c r="JQ94" s="484">
        <f t="shared" si="559"/>
        <v>0</v>
      </c>
      <c r="JR94" s="485">
        <f t="shared" si="560"/>
        <v>0</v>
      </c>
      <c r="JS94" s="483">
        <f>+'Arg&amp;Braz'!AG94</f>
        <v>0</v>
      </c>
      <c r="JT94" s="484">
        <f>+'Arg&amp;Braz'!AH94</f>
        <v>0</v>
      </c>
      <c r="JU94" s="484">
        <f t="shared" si="561"/>
        <v>0</v>
      </c>
      <c r="JV94" s="485">
        <f t="shared" si="562"/>
        <v>0</v>
      </c>
      <c r="JW94" s="273">
        <f>+KSC!K94</f>
        <v>0</v>
      </c>
      <c r="JX94" s="274">
        <f>+KSC!L94</f>
        <v>0</v>
      </c>
      <c r="JY94" s="286">
        <f t="shared" si="563"/>
        <v>0</v>
      </c>
      <c r="JZ94" s="272">
        <f t="shared" si="564"/>
        <v>0</v>
      </c>
      <c r="KA94" s="34">
        <f>+Rus!P94</f>
        <v>0</v>
      </c>
      <c r="KB94" s="315">
        <f>+Rus!Q94</f>
        <v>0</v>
      </c>
      <c r="KC94" s="35">
        <f>+Rus!R94</f>
        <v>0</v>
      </c>
      <c r="KD94" s="523">
        <f t="shared" si="565"/>
        <v>0</v>
      </c>
      <c r="KE94" s="531">
        <f t="shared" si="566"/>
        <v>0</v>
      </c>
      <c r="KF94" s="47">
        <f>+Bel!AX94</f>
        <v>0</v>
      </c>
      <c r="KG94" s="523">
        <f t="shared" si="567"/>
        <v>0</v>
      </c>
      <c r="KH94" s="531">
        <f t="shared" si="568"/>
        <v>0</v>
      </c>
      <c r="KI94" s="47">
        <f>+Ita!BI94</f>
        <v>0</v>
      </c>
      <c r="KJ94" s="523">
        <f t="shared" si="569"/>
        <v>0</v>
      </c>
      <c r="KK94" s="531">
        <f t="shared" si="570"/>
        <v>0</v>
      </c>
      <c r="KL94" s="47">
        <f>+Pol!AH94</f>
        <v>452.4</v>
      </c>
      <c r="KM94" s="523">
        <f t="shared" si="571"/>
        <v>452.4</v>
      </c>
      <c r="KN94" s="531">
        <f t="shared" si="572"/>
        <v>29</v>
      </c>
      <c r="KO94" s="522">
        <f>+Mex!AK94</f>
        <v>0</v>
      </c>
      <c r="KP94" s="523">
        <f t="shared" si="573"/>
        <v>0</v>
      </c>
      <c r="KQ94" s="531">
        <f t="shared" si="574"/>
        <v>0</v>
      </c>
      <c r="KR94" s="522">
        <f>+'Arg&amp;Braz'!AK94</f>
        <v>0</v>
      </c>
      <c r="KS94" s="523">
        <f t="shared" si="575"/>
        <v>0</v>
      </c>
      <c r="KT94" s="531">
        <f t="shared" si="576"/>
        <v>0</v>
      </c>
      <c r="KU94" s="522">
        <f>+Ita!BL94</f>
        <v>0</v>
      </c>
      <c r="KV94" s="532">
        <f>+Ita!BM94</f>
        <v>0</v>
      </c>
      <c r="KW94" s="523">
        <f>+Ita!BN94</f>
        <v>0</v>
      </c>
      <c r="KX94" s="35">
        <f t="shared" si="411"/>
        <v>0</v>
      </c>
      <c r="KY94" s="531">
        <f t="shared" si="429"/>
        <v>0</v>
      </c>
      <c r="KZ94" s="522">
        <f>+Mex!AN94</f>
        <v>0</v>
      </c>
      <c r="LA94" s="532">
        <f>+Mex!AO94</f>
        <v>0</v>
      </c>
      <c r="LB94" s="523">
        <f>+Mex!AP94</f>
        <v>0</v>
      </c>
      <c r="LC94" s="35">
        <f t="shared" si="412"/>
        <v>0</v>
      </c>
      <c r="LD94" s="531">
        <f t="shared" si="430"/>
        <v>0</v>
      </c>
      <c r="LE94" s="522">
        <f>+'Arg&amp;Braz'!O94</f>
        <v>156</v>
      </c>
      <c r="LF94" s="532">
        <f>+'Arg&amp;Braz'!P94</f>
        <v>156</v>
      </c>
      <c r="LG94" s="523">
        <f>+'Arg&amp;Braz'!Q94</f>
        <v>156</v>
      </c>
      <c r="LH94" s="35">
        <f t="shared" si="413"/>
        <v>468</v>
      </c>
      <c r="LI94" s="531">
        <f t="shared" si="431"/>
        <v>30</v>
      </c>
      <c r="LJ94" s="522">
        <f>+'Arg&amp;Braz'!AN94</f>
        <v>156</v>
      </c>
      <c r="LK94" s="532">
        <f>+'Arg&amp;Braz'!AO94</f>
        <v>156</v>
      </c>
      <c r="LL94" s="523">
        <f>+'Arg&amp;Braz'!AP94</f>
        <v>156</v>
      </c>
      <c r="LM94" s="35">
        <f t="shared" si="280"/>
        <v>468</v>
      </c>
      <c r="LN94" s="531">
        <f t="shared" si="281"/>
        <v>30</v>
      </c>
      <c r="LO94" s="47">
        <f>+Bel!BA94</f>
        <v>171.8</v>
      </c>
      <c r="LP94" s="318">
        <f>+Bel!BB94</f>
        <v>171.8</v>
      </c>
      <c r="LQ94" s="48">
        <f>+Bel!BC94</f>
        <v>171.8</v>
      </c>
      <c r="LR94" s="523">
        <f t="shared" si="275"/>
        <v>515.40000000000009</v>
      </c>
      <c r="LS94" s="531">
        <f t="shared" si="276"/>
        <v>33.038461538461547</v>
      </c>
      <c r="LT94" s="47">
        <f>+Ita!BQ94</f>
        <v>0</v>
      </c>
      <c r="LU94" s="318">
        <f>+Ita!BR94</f>
        <v>0</v>
      </c>
      <c r="LV94" s="48">
        <f>+Ita!BS94</f>
        <v>0</v>
      </c>
      <c r="LW94" s="35">
        <f t="shared" si="414"/>
        <v>0</v>
      </c>
      <c r="LX94" s="531">
        <f t="shared" si="432"/>
        <v>0</v>
      </c>
      <c r="LY94" s="522"/>
      <c r="LZ94" s="532"/>
      <c r="MA94" s="523"/>
      <c r="MB94" s="35">
        <f t="shared" si="415"/>
        <v>0</v>
      </c>
      <c r="MC94" s="531">
        <f t="shared" si="433"/>
        <v>0</v>
      </c>
      <c r="MD94" s="47">
        <f>+Pol!AK94</f>
        <v>156</v>
      </c>
      <c r="ME94" s="318">
        <f>+Pol!AL94</f>
        <v>156</v>
      </c>
      <c r="MF94" s="48">
        <f>+Pol!AM94</f>
        <v>156</v>
      </c>
      <c r="MG94" s="35">
        <f t="shared" si="416"/>
        <v>468</v>
      </c>
      <c r="MH94" s="531">
        <f t="shared" si="434"/>
        <v>30</v>
      </c>
      <c r="MI94" s="34">
        <f>+Rus!U94</f>
        <v>0</v>
      </c>
      <c r="MJ94" s="315">
        <f>+Rus!V94</f>
        <v>0</v>
      </c>
      <c r="MK94" s="35">
        <f>+Rus!W94</f>
        <v>0</v>
      </c>
      <c r="ML94" s="532">
        <f t="shared" si="259"/>
        <v>0</v>
      </c>
      <c r="MM94" s="531">
        <f t="shared" si="435"/>
        <v>0</v>
      </c>
      <c r="MN94" s="522">
        <f>+Mex!AS94</f>
        <v>0</v>
      </c>
      <c r="MO94" s="532">
        <f>+Mex!AT94</f>
        <v>0</v>
      </c>
      <c r="MP94" s="523">
        <f>+Mex!AU94</f>
        <v>0</v>
      </c>
      <c r="MQ94" s="35">
        <f t="shared" si="417"/>
        <v>0</v>
      </c>
      <c r="MR94" s="531">
        <f t="shared" si="436"/>
        <v>0</v>
      </c>
      <c r="MS94" s="522">
        <f>+'Arg&amp;Braz'!T94</f>
        <v>0</v>
      </c>
      <c r="MT94" s="532">
        <f>+'Arg&amp;Braz'!U94</f>
        <v>0</v>
      </c>
      <c r="MU94" s="523">
        <f>+'Arg&amp;Braz'!V94</f>
        <v>0</v>
      </c>
      <c r="MV94" s="35">
        <f t="shared" si="282"/>
        <v>0</v>
      </c>
      <c r="MW94" s="531">
        <f t="shared" si="283"/>
        <v>0</v>
      </c>
      <c r="MX94" s="47">
        <f>Bel!BF94</f>
        <v>0</v>
      </c>
      <c r="MY94" s="523">
        <f t="shared" si="284"/>
        <v>0</v>
      </c>
      <c r="MZ94" s="531">
        <f t="shared" si="277"/>
        <v>0</v>
      </c>
      <c r="NA94" s="522">
        <f>Ita!CA94</f>
        <v>0</v>
      </c>
      <c r="NB94" s="523">
        <f t="shared" si="437"/>
        <v>0</v>
      </c>
      <c r="NC94" s="531">
        <f t="shared" si="438"/>
        <v>0</v>
      </c>
    </row>
    <row r="95" spans="1:367" s="28" customFormat="1" ht="21" customHeight="1">
      <c r="A95" s="27" t="s">
        <v>327</v>
      </c>
      <c r="B95" s="67"/>
      <c r="C95" s="68">
        <f t="shared" si="439"/>
        <v>0</v>
      </c>
      <c r="D95" s="68"/>
      <c r="E95" s="68"/>
      <c r="F95" s="68"/>
      <c r="G95" s="69">
        <f t="shared" si="440"/>
        <v>0</v>
      </c>
      <c r="H95" s="70">
        <f>+Bel!A95</f>
        <v>29</v>
      </c>
      <c r="I95" s="71">
        <f>+Ita!A95</f>
        <v>0</v>
      </c>
      <c r="J95" s="71">
        <f>+Pol!A95</f>
        <v>54.000000000000007</v>
      </c>
      <c r="K95" s="71">
        <f>+Rus!A95</f>
        <v>0</v>
      </c>
      <c r="L95" s="71">
        <f>+'Arg&amp;Braz'!A95</f>
        <v>0</v>
      </c>
      <c r="M95" s="71">
        <f>+Mex!A95</f>
        <v>60</v>
      </c>
      <c r="N95" s="71">
        <f>+VIE!A95</f>
        <v>0</v>
      </c>
      <c r="O95" s="71">
        <f>+SIMS!A95</f>
        <v>0</v>
      </c>
      <c r="P95" s="71"/>
      <c r="Q95" s="72">
        <f>+KSC!A95</f>
        <v>0</v>
      </c>
      <c r="R95" s="146">
        <f t="shared" si="441"/>
        <v>0</v>
      </c>
      <c r="S95" s="147"/>
      <c r="T95" s="148"/>
      <c r="U95" s="148"/>
      <c r="V95" s="27" t="s">
        <v>327</v>
      </c>
      <c r="W95" s="522">
        <f>+Bel!C95</f>
        <v>0</v>
      </c>
      <c r="X95" s="523">
        <f>+Bel!D95</f>
        <v>0</v>
      </c>
      <c r="Y95" s="523">
        <f t="shared" si="442"/>
        <v>0</v>
      </c>
      <c r="Z95" s="531">
        <f t="shared" si="443"/>
        <v>0</v>
      </c>
      <c r="AA95" s="34">
        <f>+Ita!C95</f>
        <v>0</v>
      </c>
      <c r="AB95" s="35">
        <f>+Ita!D95</f>
        <v>0</v>
      </c>
      <c r="AC95" s="35">
        <f t="shared" si="287"/>
        <v>0</v>
      </c>
      <c r="AD95" s="65">
        <f t="shared" si="444"/>
        <v>0</v>
      </c>
      <c r="AE95" s="522">
        <f>+Pol!C95</f>
        <v>0</v>
      </c>
      <c r="AF95" s="523">
        <f>+Pol!D95</f>
        <v>0</v>
      </c>
      <c r="AG95" s="523">
        <f t="shared" si="445"/>
        <v>0</v>
      </c>
      <c r="AH95" s="531">
        <f t="shared" si="446"/>
        <v>0</v>
      </c>
      <c r="AI95" s="47">
        <f>+Mex!C95</f>
        <v>0</v>
      </c>
      <c r="AJ95" s="48">
        <f>+Mex!D95</f>
        <v>0</v>
      </c>
      <c r="AK95" s="48">
        <f t="shared" si="447"/>
        <v>0</v>
      </c>
      <c r="AL95" s="49">
        <f t="shared" si="448"/>
        <v>0</v>
      </c>
      <c r="AM95" s="285">
        <f>+SIMS!C95</f>
        <v>0</v>
      </c>
      <c r="AN95" s="286">
        <f>+SIMS!D95</f>
        <v>0</v>
      </c>
      <c r="AO95" s="286">
        <f t="shared" si="449"/>
        <v>0</v>
      </c>
      <c r="AP95" s="272">
        <f t="shared" si="450"/>
        <v>0</v>
      </c>
      <c r="AQ95" s="285">
        <f>+KSC!G95</f>
        <v>0</v>
      </c>
      <c r="AR95" s="286">
        <f>+KSC!H95</f>
        <v>0</v>
      </c>
      <c r="AS95" s="286">
        <f t="shared" si="451"/>
        <v>0</v>
      </c>
      <c r="AT95" s="272">
        <f t="shared" si="452"/>
        <v>0</v>
      </c>
      <c r="AU95" s="285">
        <f>+SIMS!G95</f>
        <v>0</v>
      </c>
      <c r="AV95" s="286">
        <f>+SIMS!H95</f>
        <v>0</v>
      </c>
      <c r="AW95" s="286">
        <f t="shared" si="453"/>
        <v>0</v>
      </c>
      <c r="AX95" s="272">
        <f t="shared" si="454"/>
        <v>0</v>
      </c>
      <c r="AY95" s="522">
        <f>+Bel!G95</f>
        <v>0</v>
      </c>
      <c r="AZ95" s="532">
        <f>+Bel!H95</f>
        <v>0</v>
      </c>
      <c r="BA95" s="523">
        <f>+Bel!I95</f>
        <v>0</v>
      </c>
      <c r="BB95" s="523">
        <f t="shared" si="455"/>
        <v>0</v>
      </c>
      <c r="BC95" s="531">
        <f t="shared" si="456"/>
        <v>0</v>
      </c>
      <c r="BD95" s="522">
        <f>+Ita!G95</f>
        <v>0</v>
      </c>
      <c r="BE95" s="532">
        <f>+Ita!H95</f>
        <v>0</v>
      </c>
      <c r="BF95" s="523">
        <f>+Ita!I95</f>
        <v>0</v>
      </c>
      <c r="BG95" s="35">
        <f t="shared" si="457"/>
        <v>0</v>
      </c>
      <c r="BH95" s="531">
        <f t="shared" si="458"/>
        <v>0</v>
      </c>
      <c r="BI95" s="522">
        <f>+Ita!AX95</f>
        <v>0</v>
      </c>
      <c r="BJ95" s="532">
        <f>+Ita!AY95</f>
        <v>0</v>
      </c>
      <c r="BK95" s="523">
        <f>+Ita!AZ95</f>
        <v>0</v>
      </c>
      <c r="BL95" s="35">
        <f t="shared" si="459"/>
        <v>0</v>
      </c>
      <c r="BM95" s="531">
        <f t="shared" si="460"/>
        <v>0</v>
      </c>
      <c r="BN95" s="522">
        <f>+Pol!G95</f>
        <v>0</v>
      </c>
      <c r="BO95" s="532">
        <f>+Pol!H95</f>
        <v>0</v>
      </c>
      <c r="BP95" s="523">
        <f>+Pol!I95</f>
        <v>0</v>
      </c>
      <c r="BQ95" s="523">
        <f t="shared" si="461"/>
        <v>0</v>
      </c>
      <c r="BR95" s="531">
        <f t="shared" si="462"/>
        <v>0</v>
      </c>
      <c r="BS95" s="47">
        <f>+Mex!G95</f>
        <v>0</v>
      </c>
      <c r="BT95" s="318">
        <f>+Mex!H95</f>
        <v>0</v>
      </c>
      <c r="BU95" s="48">
        <f>+Mex!I95</f>
        <v>0</v>
      </c>
      <c r="BV95" s="48">
        <f t="shared" si="463"/>
        <v>0</v>
      </c>
      <c r="BW95" s="49">
        <f t="shared" si="464"/>
        <v>0</v>
      </c>
      <c r="BX95" s="47">
        <f>+VIE!C95</f>
        <v>0</v>
      </c>
      <c r="BY95" s="318">
        <f>+VIE!D95</f>
        <v>0</v>
      </c>
      <c r="BZ95" s="48">
        <f t="shared" si="465"/>
        <v>0</v>
      </c>
      <c r="CA95" s="49">
        <f t="shared" si="466"/>
        <v>0</v>
      </c>
      <c r="CB95" s="47">
        <f>+SIMS!AC95</f>
        <v>0</v>
      </c>
      <c r="CC95" s="318">
        <f>+SIMS!AD95</f>
        <v>0</v>
      </c>
      <c r="CD95" s="48">
        <f>+SIMS!AE95</f>
        <v>0</v>
      </c>
      <c r="CE95" s="48">
        <f t="shared" si="467"/>
        <v>0</v>
      </c>
      <c r="CF95" s="49">
        <f t="shared" si="468"/>
        <v>0</v>
      </c>
      <c r="CG95" s="522">
        <f>+Bel!L95</f>
        <v>0</v>
      </c>
      <c r="CH95" s="523">
        <f>+Bel!M95</f>
        <v>0</v>
      </c>
      <c r="CI95" s="523">
        <f t="shared" si="469"/>
        <v>0</v>
      </c>
      <c r="CJ95" s="531">
        <f t="shared" si="470"/>
        <v>0</v>
      </c>
      <c r="CK95" s="522">
        <f>+Ita!L95</f>
        <v>0</v>
      </c>
      <c r="CL95" s="523">
        <f>+Ita!M95</f>
        <v>0</v>
      </c>
      <c r="CM95" s="523">
        <f t="shared" si="471"/>
        <v>0</v>
      </c>
      <c r="CN95" s="531">
        <f t="shared" si="472"/>
        <v>0</v>
      </c>
      <c r="CO95" s="47">
        <f>+Mex!L95</f>
        <v>0</v>
      </c>
      <c r="CP95" s="48">
        <f>+Mex!M95</f>
        <v>0</v>
      </c>
      <c r="CQ95" s="48">
        <f t="shared" si="473"/>
        <v>0</v>
      </c>
      <c r="CR95" s="49">
        <f t="shared" si="474"/>
        <v>0</v>
      </c>
      <c r="CS95" s="47">
        <f>+SIMS!Y95</f>
        <v>0</v>
      </c>
      <c r="CT95" s="48">
        <f>+SIMS!Z95</f>
        <v>0</v>
      </c>
      <c r="CU95" s="48">
        <f t="shared" si="475"/>
        <v>0</v>
      </c>
      <c r="CV95" s="49">
        <f t="shared" si="476"/>
        <v>0</v>
      </c>
      <c r="CW95" s="47">
        <f>+VIE!M95</f>
        <v>0</v>
      </c>
      <c r="CX95" s="48">
        <f>+VIE!N95</f>
        <v>0</v>
      </c>
      <c r="CY95" s="48">
        <f t="shared" si="477"/>
        <v>0</v>
      </c>
      <c r="CZ95" s="49">
        <f t="shared" si="478"/>
        <v>0</v>
      </c>
      <c r="DA95" s="522">
        <f>+Ita!BC95</f>
        <v>0</v>
      </c>
      <c r="DB95" s="523">
        <f t="shared" si="479"/>
        <v>0</v>
      </c>
      <c r="DC95" s="531">
        <f t="shared" si="480"/>
        <v>0</v>
      </c>
      <c r="DD95" s="522">
        <f>+Bel!P95</f>
        <v>0</v>
      </c>
      <c r="DE95" s="523">
        <f t="shared" si="481"/>
        <v>0</v>
      </c>
      <c r="DF95" s="531">
        <f t="shared" si="482"/>
        <v>0</v>
      </c>
      <c r="DG95" s="34">
        <f>+Ita!P95</f>
        <v>0</v>
      </c>
      <c r="DH95" s="523">
        <f t="shared" si="483"/>
        <v>0</v>
      </c>
      <c r="DI95" s="531">
        <f t="shared" si="484"/>
        <v>0</v>
      </c>
      <c r="DJ95" s="522">
        <f>+Pol!L95</f>
        <v>0</v>
      </c>
      <c r="DK95" s="523">
        <f t="shared" si="485"/>
        <v>0</v>
      </c>
      <c r="DL95" s="531">
        <f t="shared" si="486"/>
        <v>0</v>
      </c>
      <c r="DM95" s="379">
        <f>+Rus!C95</f>
        <v>0</v>
      </c>
      <c r="DN95" s="365">
        <f t="shared" si="487"/>
        <v>0</v>
      </c>
      <c r="DO95" s="366">
        <f t="shared" si="488"/>
        <v>0</v>
      </c>
      <c r="DP95" s="522">
        <f>+Bel!S95</f>
        <v>0</v>
      </c>
      <c r="DQ95" s="523">
        <f>+Bel!T95</f>
        <v>0</v>
      </c>
      <c r="DR95" s="523">
        <f>+Bel!U95</f>
        <v>0</v>
      </c>
      <c r="DS95" s="523">
        <f>+Bel!V95</f>
        <v>0</v>
      </c>
      <c r="DT95" s="523">
        <f t="shared" si="489"/>
        <v>0</v>
      </c>
      <c r="DU95" s="531">
        <f t="shared" si="490"/>
        <v>0</v>
      </c>
      <c r="DV95" s="522">
        <f>+Ita!S95</f>
        <v>0</v>
      </c>
      <c r="DW95" s="523">
        <f>+Ita!T95</f>
        <v>0</v>
      </c>
      <c r="DX95" s="523">
        <f>+Ita!U95</f>
        <v>0</v>
      </c>
      <c r="DY95" s="523">
        <f>+Ita!V95</f>
        <v>0</v>
      </c>
      <c r="DZ95" s="523">
        <f t="shared" si="491"/>
        <v>0</v>
      </c>
      <c r="EA95" s="531">
        <f t="shared" si="492"/>
        <v>0</v>
      </c>
      <c r="EB95" s="522">
        <f>+Pol!O95</f>
        <v>0</v>
      </c>
      <c r="EC95" s="523">
        <f>+Pol!P95</f>
        <v>0</v>
      </c>
      <c r="ED95" s="523">
        <f>+Pol!Q95</f>
        <v>0</v>
      </c>
      <c r="EE95" s="523">
        <f>+Pol!R95</f>
        <v>0</v>
      </c>
      <c r="EF95" s="523">
        <f t="shared" si="493"/>
        <v>0</v>
      </c>
      <c r="EG95" s="531">
        <f t="shared" si="494"/>
        <v>0</v>
      </c>
      <c r="EH95" s="34">
        <f>+Rus!J95</f>
        <v>0</v>
      </c>
      <c r="EI95" s="35">
        <f>+Rus!K95</f>
        <v>0</v>
      </c>
      <c r="EJ95" s="35">
        <f>+Rus!L95</f>
        <v>0</v>
      </c>
      <c r="EK95" s="35">
        <f>+Rus!M95</f>
        <v>0</v>
      </c>
      <c r="EL95" s="35">
        <f t="shared" si="495"/>
        <v>0</v>
      </c>
      <c r="EM95" s="546">
        <f t="shared" si="496"/>
        <v>0</v>
      </c>
      <c r="EN95" s="47">
        <f>+Mex!AE95</f>
        <v>0</v>
      </c>
      <c r="EO95" s="48">
        <f>+Mex!AF95</f>
        <v>0</v>
      </c>
      <c r="EP95" s="48">
        <f>+Mex!AG95</f>
        <v>0</v>
      </c>
      <c r="EQ95" s="48">
        <f>+Mex!AH95</f>
        <v>0</v>
      </c>
      <c r="ER95" s="48">
        <f t="shared" si="497"/>
        <v>0</v>
      </c>
      <c r="ES95" s="49">
        <f t="shared" si="498"/>
        <v>0</v>
      </c>
      <c r="ET95" s="47">
        <f>+VIE!G95</f>
        <v>0</v>
      </c>
      <c r="EU95" s="48">
        <f>+VIE!H95</f>
        <v>0</v>
      </c>
      <c r="EV95" s="48">
        <f>+VIE!I95</f>
        <v>0</v>
      </c>
      <c r="EW95" s="48">
        <f>+VIE!J95</f>
        <v>0</v>
      </c>
      <c r="EX95" s="48">
        <f t="shared" si="499"/>
        <v>0</v>
      </c>
      <c r="EY95" s="49">
        <f t="shared" si="500"/>
        <v>0</v>
      </c>
      <c r="EZ95" s="522">
        <f>+Bel!Y95</f>
        <v>0</v>
      </c>
      <c r="FA95" s="523">
        <f>+Bel!Z95</f>
        <v>0</v>
      </c>
      <c r="FB95" s="523">
        <f t="shared" si="501"/>
        <v>0</v>
      </c>
      <c r="FC95" s="531">
        <f t="shared" si="502"/>
        <v>0</v>
      </c>
      <c r="FD95" s="522">
        <f>+Ita!Y95</f>
        <v>0</v>
      </c>
      <c r="FE95" s="523">
        <f>+Ita!Z95</f>
        <v>0</v>
      </c>
      <c r="FF95" s="523">
        <f t="shared" si="503"/>
        <v>0</v>
      </c>
      <c r="FG95" s="531">
        <f t="shared" si="504"/>
        <v>0</v>
      </c>
      <c r="FH95" s="522">
        <f>+Pol!U95</f>
        <v>0</v>
      </c>
      <c r="FI95" s="523">
        <f>+Pol!V95</f>
        <v>0</v>
      </c>
      <c r="FJ95" s="523">
        <f t="shared" si="505"/>
        <v>0</v>
      </c>
      <c r="FK95" s="531">
        <f t="shared" si="506"/>
        <v>0</v>
      </c>
      <c r="FL95" s="34">
        <f>+Rus!F95</f>
        <v>0</v>
      </c>
      <c r="FM95" s="35">
        <f>+Rus!G95</f>
        <v>0</v>
      </c>
      <c r="FN95" s="35">
        <f t="shared" si="507"/>
        <v>0</v>
      </c>
      <c r="FO95" s="65">
        <f t="shared" si="508"/>
        <v>0</v>
      </c>
      <c r="FP95" s="47">
        <f>+SIMS!O95</f>
        <v>0</v>
      </c>
      <c r="FQ95" s="48">
        <f>+SIMS!P95</f>
        <v>0</v>
      </c>
      <c r="FR95" s="48">
        <f t="shared" si="509"/>
        <v>0</v>
      </c>
      <c r="FS95" s="49">
        <f t="shared" si="510"/>
        <v>0</v>
      </c>
      <c r="FT95" s="522">
        <f>+Bel!AC95</f>
        <v>0</v>
      </c>
      <c r="FU95" s="523">
        <f>+Bel!AD95</f>
        <v>0</v>
      </c>
      <c r="FV95" s="523">
        <f>+Bel!AE95</f>
        <v>0</v>
      </c>
      <c r="FW95" s="523">
        <f>+Bel!AF95</f>
        <v>0</v>
      </c>
      <c r="FX95" s="523">
        <f t="shared" si="511"/>
        <v>0</v>
      </c>
      <c r="FY95" s="531">
        <f t="shared" si="512"/>
        <v>0</v>
      </c>
      <c r="FZ95" s="522">
        <f>+Ita!AC95</f>
        <v>0</v>
      </c>
      <c r="GA95" s="523">
        <f>+Ita!AD95</f>
        <v>0</v>
      </c>
      <c r="GB95" s="523">
        <f>+Ita!AE95</f>
        <v>0</v>
      </c>
      <c r="GC95" s="523">
        <f>+Ita!AF95</f>
        <v>0</v>
      </c>
      <c r="GD95" s="523">
        <f t="shared" si="513"/>
        <v>0</v>
      </c>
      <c r="GE95" s="531">
        <f t="shared" si="514"/>
        <v>0</v>
      </c>
      <c r="GF95" s="522">
        <f>+Pol!Y95</f>
        <v>0</v>
      </c>
      <c r="GG95" s="523">
        <f>+Pol!Z95</f>
        <v>0</v>
      </c>
      <c r="GH95" s="523">
        <f>+Pol!AA95</f>
        <v>0</v>
      </c>
      <c r="GI95" s="523">
        <f>+Pol!AB95</f>
        <v>0</v>
      </c>
      <c r="GJ95" s="523">
        <f t="shared" si="515"/>
        <v>0</v>
      </c>
      <c r="GK95" s="531">
        <f t="shared" si="516"/>
        <v>0</v>
      </c>
      <c r="GL95" s="47">
        <f>+SIMS!S95</f>
        <v>0</v>
      </c>
      <c r="GM95" s="48">
        <f>+SIMS!T95</f>
        <v>0</v>
      </c>
      <c r="GN95" s="48">
        <f>+SIMS!U95</f>
        <v>0</v>
      </c>
      <c r="GO95" s="48">
        <f>+SIMS!V95</f>
        <v>0</v>
      </c>
      <c r="GP95" s="48">
        <f t="shared" si="517"/>
        <v>0</v>
      </c>
      <c r="GQ95" s="49">
        <f t="shared" si="518"/>
        <v>0</v>
      </c>
      <c r="GR95" s="285">
        <f>+KSC!C95</f>
        <v>0</v>
      </c>
      <c r="GS95" s="286">
        <f>+KSC!D95</f>
        <v>0</v>
      </c>
      <c r="GT95" s="286">
        <f t="shared" si="519"/>
        <v>0</v>
      </c>
      <c r="GU95" s="272">
        <f t="shared" si="520"/>
        <v>0</v>
      </c>
      <c r="GV95" s="522">
        <f>+Bel!AI95</f>
        <v>0</v>
      </c>
      <c r="GW95" s="523">
        <f t="shared" si="521"/>
        <v>0</v>
      </c>
      <c r="GX95" s="531">
        <f t="shared" si="522"/>
        <v>0</v>
      </c>
      <c r="GY95" s="34">
        <f>+Ita!AI95</f>
        <v>0</v>
      </c>
      <c r="GZ95" s="523">
        <f t="shared" si="523"/>
        <v>0</v>
      </c>
      <c r="HA95" s="531">
        <f t="shared" si="524"/>
        <v>0</v>
      </c>
      <c r="HB95" s="34">
        <f>+Ita!BF95</f>
        <v>0</v>
      </c>
      <c r="HC95" s="523">
        <f t="shared" si="525"/>
        <v>0</v>
      </c>
      <c r="HD95" s="531">
        <f t="shared" si="526"/>
        <v>0</v>
      </c>
      <c r="HE95" s="522">
        <f>+Pol!AE95</f>
        <v>0</v>
      </c>
      <c r="HF95" s="523">
        <f t="shared" si="527"/>
        <v>0</v>
      </c>
      <c r="HG95" s="531">
        <f t="shared" si="528"/>
        <v>0</v>
      </c>
      <c r="HH95" s="47">
        <f>+Mex!P95</f>
        <v>0</v>
      </c>
      <c r="HI95" s="48">
        <f t="shared" si="529"/>
        <v>0</v>
      </c>
      <c r="HJ95" s="49">
        <f t="shared" si="530"/>
        <v>0</v>
      </c>
      <c r="HK95" s="414">
        <f>+SIMS!K95</f>
        <v>0</v>
      </c>
      <c r="HL95" s="415">
        <f>+SIMS!L95</f>
        <v>0</v>
      </c>
      <c r="HM95" s="415">
        <f t="shared" si="531"/>
        <v>0</v>
      </c>
      <c r="HN95" s="416">
        <f t="shared" si="532"/>
        <v>0</v>
      </c>
      <c r="HO95" s="533">
        <f>+Bel!AL95</f>
        <v>0</v>
      </c>
      <c r="HP95" s="534">
        <f>+Bel!AM95</f>
        <v>0</v>
      </c>
      <c r="HQ95" s="534">
        <f t="shared" si="533"/>
        <v>0</v>
      </c>
      <c r="HR95" s="535">
        <f t="shared" si="534"/>
        <v>0</v>
      </c>
      <c r="HS95" s="533">
        <f>+Ita!AL95</f>
        <v>0</v>
      </c>
      <c r="HT95" s="534">
        <f>+Ita!AM95</f>
        <v>0</v>
      </c>
      <c r="HU95" s="534">
        <f t="shared" si="535"/>
        <v>0</v>
      </c>
      <c r="HV95" s="535">
        <f t="shared" si="536"/>
        <v>0</v>
      </c>
      <c r="HW95" s="47">
        <f>+Mex!S95</f>
        <v>0</v>
      </c>
      <c r="HX95" s="48">
        <f>+Mex!T95</f>
        <v>0</v>
      </c>
      <c r="HY95" s="48">
        <f t="shared" si="537"/>
        <v>0</v>
      </c>
      <c r="HZ95" s="49">
        <f t="shared" si="538"/>
        <v>0</v>
      </c>
      <c r="IA95" s="483">
        <f>+'Arg&amp;Braz'!C95</f>
        <v>0</v>
      </c>
      <c r="IB95" s="484">
        <f>+'Arg&amp;Braz'!D95</f>
        <v>0</v>
      </c>
      <c r="IC95" s="484">
        <f t="shared" si="539"/>
        <v>0</v>
      </c>
      <c r="ID95" s="485">
        <f t="shared" si="540"/>
        <v>0</v>
      </c>
      <c r="IE95" s="483">
        <f>+'Arg&amp;Braz'!Y95</f>
        <v>0</v>
      </c>
      <c r="IF95" s="484">
        <f>+'Arg&amp;Braz'!Z95</f>
        <v>0</v>
      </c>
      <c r="IG95" s="484">
        <f t="shared" si="541"/>
        <v>0</v>
      </c>
      <c r="IH95" s="485">
        <f t="shared" si="542"/>
        <v>0</v>
      </c>
      <c r="II95" s="533">
        <f>+Bel!AP95</f>
        <v>0</v>
      </c>
      <c r="IJ95" s="534">
        <f>+Bel!AQ95</f>
        <v>0</v>
      </c>
      <c r="IK95" s="534">
        <f t="shared" si="543"/>
        <v>0</v>
      </c>
      <c r="IL95" s="535">
        <f t="shared" si="544"/>
        <v>0</v>
      </c>
      <c r="IM95" s="533">
        <f>+Ita!AP95</f>
        <v>0</v>
      </c>
      <c r="IN95" s="534">
        <f>+Ita!AQ95</f>
        <v>0</v>
      </c>
      <c r="IO95" s="534">
        <f t="shared" si="545"/>
        <v>0</v>
      </c>
      <c r="IP95" s="535">
        <f t="shared" si="546"/>
        <v>0</v>
      </c>
      <c r="IQ95" s="47">
        <f>+Mex!W95</f>
        <v>0</v>
      </c>
      <c r="IR95" s="48">
        <f>+Mex!X95</f>
        <v>0</v>
      </c>
      <c r="IS95" s="48">
        <f t="shared" si="547"/>
        <v>0</v>
      </c>
      <c r="IT95" s="49">
        <f t="shared" si="548"/>
        <v>0</v>
      </c>
      <c r="IU95" s="483">
        <f>+'Arg&amp;Braz'!G95</f>
        <v>0</v>
      </c>
      <c r="IV95" s="484">
        <f>+'Arg&amp;Braz'!H95</f>
        <v>0</v>
      </c>
      <c r="IW95" s="484">
        <f t="shared" si="549"/>
        <v>0</v>
      </c>
      <c r="IX95" s="485">
        <f t="shared" si="550"/>
        <v>0</v>
      </c>
      <c r="IY95" s="483">
        <f>+'Arg&amp;Braz'!AC95</f>
        <v>0</v>
      </c>
      <c r="IZ95" s="484">
        <f>+'Arg&amp;Braz'!AD95</f>
        <v>0</v>
      </c>
      <c r="JA95" s="484">
        <f t="shared" si="551"/>
        <v>0</v>
      </c>
      <c r="JB95" s="485">
        <f t="shared" si="552"/>
        <v>0</v>
      </c>
      <c r="JC95" s="533">
        <f>+Bel!AT95</f>
        <v>0</v>
      </c>
      <c r="JD95" s="534">
        <f>+Bel!AU95</f>
        <v>0</v>
      </c>
      <c r="JE95" s="534">
        <f t="shared" si="553"/>
        <v>0</v>
      </c>
      <c r="JF95" s="535">
        <f t="shared" si="554"/>
        <v>0</v>
      </c>
      <c r="JG95" s="533">
        <f>+Ita!AT95</f>
        <v>0</v>
      </c>
      <c r="JH95" s="534">
        <f>+Ita!AU95</f>
        <v>0</v>
      </c>
      <c r="JI95" s="534">
        <f t="shared" si="555"/>
        <v>0</v>
      </c>
      <c r="JJ95" s="535">
        <f t="shared" si="556"/>
        <v>0</v>
      </c>
      <c r="JK95" s="47">
        <f>+Mex!AA95</f>
        <v>0</v>
      </c>
      <c r="JL95" s="48">
        <f>+Mex!AB95</f>
        <v>0</v>
      </c>
      <c r="JM95" s="48">
        <f t="shared" si="557"/>
        <v>0</v>
      </c>
      <c r="JN95" s="49">
        <f t="shared" si="558"/>
        <v>0</v>
      </c>
      <c r="JO95" s="483">
        <f>+'Arg&amp;Braz'!K95</f>
        <v>0</v>
      </c>
      <c r="JP95" s="484">
        <f>+'Arg&amp;Braz'!L95</f>
        <v>0</v>
      </c>
      <c r="JQ95" s="484">
        <f t="shared" si="559"/>
        <v>0</v>
      </c>
      <c r="JR95" s="485">
        <f t="shared" si="560"/>
        <v>0</v>
      </c>
      <c r="JS95" s="483">
        <f>+'Arg&amp;Braz'!AG95</f>
        <v>0</v>
      </c>
      <c r="JT95" s="484">
        <f>+'Arg&amp;Braz'!AH95</f>
        <v>0</v>
      </c>
      <c r="JU95" s="484">
        <f t="shared" si="561"/>
        <v>0</v>
      </c>
      <c r="JV95" s="485">
        <f t="shared" si="562"/>
        <v>0</v>
      </c>
      <c r="JW95" s="273">
        <f>+KSC!K95</f>
        <v>0</v>
      </c>
      <c r="JX95" s="274">
        <f>+KSC!L95</f>
        <v>0</v>
      </c>
      <c r="JY95" s="286">
        <f t="shared" si="563"/>
        <v>0</v>
      </c>
      <c r="JZ95" s="272">
        <f t="shared" si="564"/>
        <v>0</v>
      </c>
      <c r="KA95" s="34">
        <f>+Rus!P95</f>
        <v>0</v>
      </c>
      <c r="KB95" s="315">
        <f>+Rus!Q95</f>
        <v>0</v>
      </c>
      <c r="KC95" s="35">
        <f>+Rus!R95</f>
        <v>0</v>
      </c>
      <c r="KD95" s="523">
        <f t="shared" si="565"/>
        <v>0</v>
      </c>
      <c r="KE95" s="531">
        <f t="shared" si="566"/>
        <v>0</v>
      </c>
      <c r="KF95" s="47">
        <f>+Bel!AX95</f>
        <v>452.4</v>
      </c>
      <c r="KG95" s="523">
        <f t="shared" si="567"/>
        <v>452.4</v>
      </c>
      <c r="KH95" s="531">
        <f t="shared" si="568"/>
        <v>29</v>
      </c>
      <c r="KI95" s="47">
        <f>+Ita!BI95</f>
        <v>0</v>
      </c>
      <c r="KJ95" s="523">
        <f t="shared" si="569"/>
        <v>0</v>
      </c>
      <c r="KK95" s="531">
        <f t="shared" si="570"/>
        <v>0</v>
      </c>
      <c r="KL95" s="47">
        <f>+Pol!AH95</f>
        <v>0</v>
      </c>
      <c r="KM95" s="523">
        <f t="shared" si="571"/>
        <v>0</v>
      </c>
      <c r="KN95" s="531">
        <f t="shared" si="572"/>
        <v>0</v>
      </c>
      <c r="KO95" s="522">
        <f>+Mex!AK95</f>
        <v>0</v>
      </c>
      <c r="KP95" s="523">
        <f t="shared" si="573"/>
        <v>0</v>
      </c>
      <c r="KQ95" s="531">
        <f t="shared" si="574"/>
        <v>0</v>
      </c>
      <c r="KR95" s="522">
        <f>+'Arg&amp;Braz'!AK95</f>
        <v>0</v>
      </c>
      <c r="KS95" s="523">
        <f t="shared" si="575"/>
        <v>0</v>
      </c>
      <c r="KT95" s="531">
        <f t="shared" si="576"/>
        <v>0</v>
      </c>
      <c r="KU95" s="522">
        <f>+Ita!BL95</f>
        <v>0</v>
      </c>
      <c r="KV95" s="532">
        <f>+Ita!BM95</f>
        <v>0</v>
      </c>
      <c r="KW95" s="523">
        <f>+Ita!BN95</f>
        <v>0</v>
      </c>
      <c r="KX95" s="35">
        <f t="shared" si="411"/>
        <v>0</v>
      </c>
      <c r="KY95" s="531">
        <f t="shared" si="429"/>
        <v>0</v>
      </c>
      <c r="KZ95" s="47">
        <f>+Mex!AN95</f>
        <v>312</v>
      </c>
      <c r="LA95" s="318">
        <f>+Mex!AO95</f>
        <v>312</v>
      </c>
      <c r="LB95" s="48">
        <f>+Mex!AP95</f>
        <v>312</v>
      </c>
      <c r="LC95" s="35">
        <f t="shared" si="412"/>
        <v>936</v>
      </c>
      <c r="LD95" s="531">
        <f t="shared" si="430"/>
        <v>60</v>
      </c>
      <c r="LE95" s="522">
        <f>+'Arg&amp;Braz'!O95</f>
        <v>0</v>
      </c>
      <c r="LF95" s="532">
        <f>+'Arg&amp;Braz'!P95</f>
        <v>0</v>
      </c>
      <c r="LG95" s="523">
        <f>+'Arg&amp;Braz'!Q95</f>
        <v>0</v>
      </c>
      <c r="LH95" s="35">
        <f t="shared" si="413"/>
        <v>0</v>
      </c>
      <c r="LI95" s="531">
        <f t="shared" si="431"/>
        <v>0</v>
      </c>
      <c r="LJ95" s="522">
        <f>+'Arg&amp;Braz'!AN95</f>
        <v>0</v>
      </c>
      <c r="LK95" s="532">
        <f>+'Arg&amp;Braz'!AO95</f>
        <v>0</v>
      </c>
      <c r="LL95" s="523">
        <f>+'Arg&amp;Braz'!AP95</f>
        <v>0</v>
      </c>
      <c r="LM95" s="35">
        <f t="shared" si="280"/>
        <v>0</v>
      </c>
      <c r="LN95" s="531">
        <f t="shared" si="281"/>
        <v>0</v>
      </c>
      <c r="LO95" s="47">
        <f>+Bel!BA95</f>
        <v>0</v>
      </c>
      <c r="LP95" s="318">
        <f>+Bel!BB95</f>
        <v>0</v>
      </c>
      <c r="LQ95" s="48">
        <f>+Bel!BC95</f>
        <v>0</v>
      </c>
      <c r="LR95" s="523">
        <f t="shared" si="275"/>
        <v>0</v>
      </c>
      <c r="LS95" s="531">
        <f t="shared" si="276"/>
        <v>0</v>
      </c>
      <c r="LT95" s="47">
        <f>+Ita!BQ95</f>
        <v>0</v>
      </c>
      <c r="LU95" s="318">
        <f>+Ita!BR95</f>
        <v>0</v>
      </c>
      <c r="LV95" s="48">
        <f>+Ita!BS95</f>
        <v>0</v>
      </c>
      <c r="LW95" s="35">
        <f t="shared" si="414"/>
        <v>0</v>
      </c>
      <c r="LX95" s="531">
        <f t="shared" si="432"/>
        <v>0</v>
      </c>
      <c r="LY95" s="47"/>
      <c r="LZ95" s="318"/>
      <c r="MA95" s="48"/>
      <c r="MB95" s="35">
        <f t="shared" si="415"/>
        <v>0</v>
      </c>
      <c r="MC95" s="531">
        <f t="shared" si="433"/>
        <v>0</v>
      </c>
      <c r="MD95" s="47">
        <f>+Pol!AK95</f>
        <v>280.8</v>
      </c>
      <c r="ME95" s="318">
        <f>+Pol!AL95</f>
        <v>280.8</v>
      </c>
      <c r="MF95" s="48">
        <f>+Pol!AM95</f>
        <v>280.8</v>
      </c>
      <c r="MG95" s="35">
        <f t="shared" si="416"/>
        <v>842.40000000000009</v>
      </c>
      <c r="MH95" s="531">
        <f t="shared" si="434"/>
        <v>54.000000000000007</v>
      </c>
      <c r="MI95" s="34">
        <f>+Rus!U95</f>
        <v>0</v>
      </c>
      <c r="MJ95" s="315">
        <f>+Rus!V95</f>
        <v>0</v>
      </c>
      <c r="MK95" s="35">
        <f>+Rus!W95</f>
        <v>0</v>
      </c>
      <c r="ML95" s="532">
        <f t="shared" si="259"/>
        <v>0</v>
      </c>
      <c r="MM95" s="531">
        <f t="shared" si="435"/>
        <v>0</v>
      </c>
      <c r="MN95" s="522">
        <f>+Mex!AS95</f>
        <v>0</v>
      </c>
      <c r="MO95" s="532">
        <f>+Mex!AT95</f>
        <v>0</v>
      </c>
      <c r="MP95" s="523">
        <f>+Mex!AU95</f>
        <v>0</v>
      </c>
      <c r="MQ95" s="35">
        <f t="shared" si="417"/>
        <v>0</v>
      </c>
      <c r="MR95" s="531">
        <f t="shared" si="436"/>
        <v>0</v>
      </c>
      <c r="MS95" s="522">
        <f>+'Arg&amp;Braz'!T95</f>
        <v>0</v>
      </c>
      <c r="MT95" s="532">
        <f>+'Arg&amp;Braz'!U95</f>
        <v>0</v>
      </c>
      <c r="MU95" s="523">
        <f>+'Arg&amp;Braz'!V95</f>
        <v>0</v>
      </c>
      <c r="MV95" s="35">
        <f t="shared" si="282"/>
        <v>0</v>
      </c>
      <c r="MW95" s="531">
        <f t="shared" si="283"/>
        <v>0</v>
      </c>
      <c r="MX95" s="47">
        <f>Bel!BF95</f>
        <v>0</v>
      </c>
      <c r="MY95" s="523">
        <f t="shared" si="284"/>
        <v>0</v>
      </c>
      <c r="MZ95" s="531">
        <f>MY95/7.8/2</f>
        <v>0</v>
      </c>
      <c r="NA95" s="522">
        <f>Ita!CA95</f>
        <v>0</v>
      </c>
      <c r="NB95" s="523">
        <f t="shared" si="437"/>
        <v>0</v>
      </c>
      <c r="NC95" s="531">
        <f t="shared" si="438"/>
        <v>0</v>
      </c>
    </row>
    <row r="96" spans="1:367" s="28" customFormat="1" ht="21" customHeight="1">
      <c r="A96" s="27" t="s">
        <v>328</v>
      </c>
      <c r="B96" s="67"/>
      <c r="C96" s="68">
        <f t="shared" si="439"/>
        <v>0</v>
      </c>
      <c r="D96" s="68"/>
      <c r="E96" s="68"/>
      <c r="F96" s="68"/>
      <c r="G96" s="69">
        <f t="shared" si="440"/>
        <v>0</v>
      </c>
      <c r="H96" s="70">
        <f>+Bel!A96</f>
        <v>27.000000000000004</v>
      </c>
      <c r="I96" s="71">
        <f>+Ita!A96</f>
        <v>45</v>
      </c>
      <c r="J96" s="71">
        <f>+Pol!A96</f>
        <v>0</v>
      </c>
      <c r="K96" s="71">
        <f>+Rus!A96</f>
        <v>0</v>
      </c>
      <c r="L96" s="71">
        <f>+'Arg&amp;Braz'!A96</f>
        <v>60</v>
      </c>
      <c r="M96" s="71">
        <f>+Mex!A96</f>
        <v>0</v>
      </c>
      <c r="N96" s="71">
        <f>+VIE!A96</f>
        <v>0</v>
      </c>
      <c r="O96" s="71">
        <f>+SIMS!A96</f>
        <v>0</v>
      </c>
      <c r="P96" s="71"/>
      <c r="Q96" s="72">
        <f>+KSC!A96</f>
        <v>0</v>
      </c>
      <c r="R96" s="146">
        <f t="shared" si="441"/>
        <v>0</v>
      </c>
      <c r="S96" s="147"/>
      <c r="T96" s="148"/>
      <c r="U96" s="148"/>
      <c r="V96" s="27" t="s">
        <v>328</v>
      </c>
      <c r="W96" s="522">
        <f>+Bel!C96</f>
        <v>0</v>
      </c>
      <c r="X96" s="523">
        <f>+Bel!D96</f>
        <v>0</v>
      </c>
      <c r="Y96" s="523">
        <f t="shared" si="442"/>
        <v>0</v>
      </c>
      <c r="Z96" s="531">
        <f t="shared" si="443"/>
        <v>0</v>
      </c>
      <c r="AA96" s="34">
        <f>+Ita!C96</f>
        <v>0</v>
      </c>
      <c r="AB96" s="35">
        <f>+Ita!D96</f>
        <v>0</v>
      </c>
      <c r="AC96" s="35">
        <f t="shared" si="287"/>
        <v>0</v>
      </c>
      <c r="AD96" s="65">
        <f t="shared" si="444"/>
        <v>0</v>
      </c>
      <c r="AE96" s="522">
        <f>+Pol!C96</f>
        <v>0</v>
      </c>
      <c r="AF96" s="523">
        <f>+Pol!D96</f>
        <v>0</v>
      </c>
      <c r="AG96" s="523">
        <f t="shared" si="445"/>
        <v>0</v>
      </c>
      <c r="AH96" s="531">
        <f t="shared" si="446"/>
        <v>0</v>
      </c>
      <c r="AI96" s="47">
        <f>+Mex!C96</f>
        <v>0</v>
      </c>
      <c r="AJ96" s="48">
        <f>+Mex!D96</f>
        <v>0</v>
      </c>
      <c r="AK96" s="48">
        <f t="shared" si="447"/>
        <v>0</v>
      </c>
      <c r="AL96" s="49">
        <f t="shared" si="448"/>
        <v>0</v>
      </c>
      <c r="AM96" s="285">
        <f>+SIMS!C96</f>
        <v>0</v>
      </c>
      <c r="AN96" s="286">
        <f>+SIMS!D96</f>
        <v>0</v>
      </c>
      <c r="AO96" s="286">
        <f t="shared" si="449"/>
        <v>0</v>
      </c>
      <c r="AP96" s="272">
        <f t="shared" si="450"/>
        <v>0</v>
      </c>
      <c r="AQ96" s="285">
        <f>+KSC!G96</f>
        <v>0</v>
      </c>
      <c r="AR96" s="286">
        <f>+KSC!H96</f>
        <v>0</v>
      </c>
      <c r="AS96" s="286">
        <f t="shared" si="451"/>
        <v>0</v>
      </c>
      <c r="AT96" s="272">
        <f t="shared" si="452"/>
        <v>0</v>
      </c>
      <c r="AU96" s="285">
        <f>+SIMS!G96</f>
        <v>0</v>
      </c>
      <c r="AV96" s="286">
        <f>+SIMS!H96</f>
        <v>0</v>
      </c>
      <c r="AW96" s="286">
        <f t="shared" si="453"/>
        <v>0</v>
      </c>
      <c r="AX96" s="272">
        <f t="shared" si="454"/>
        <v>0</v>
      </c>
      <c r="AY96" s="522">
        <f>+Bel!G96</f>
        <v>0</v>
      </c>
      <c r="AZ96" s="532">
        <f>+Bel!H96</f>
        <v>0</v>
      </c>
      <c r="BA96" s="523">
        <f>+Bel!I96</f>
        <v>0</v>
      </c>
      <c r="BB96" s="523">
        <f t="shared" si="455"/>
        <v>0</v>
      </c>
      <c r="BC96" s="531">
        <f t="shared" si="456"/>
        <v>0</v>
      </c>
      <c r="BD96" s="522">
        <f>+Ita!G96</f>
        <v>0</v>
      </c>
      <c r="BE96" s="532">
        <f>+Ita!H96</f>
        <v>0</v>
      </c>
      <c r="BF96" s="523">
        <f>+Ita!I96</f>
        <v>0</v>
      </c>
      <c r="BG96" s="35">
        <f t="shared" si="457"/>
        <v>0</v>
      </c>
      <c r="BH96" s="531">
        <f t="shared" si="458"/>
        <v>0</v>
      </c>
      <c r="BI96" s="522">
        <f>+Ita!AX96</f>
        <v>0</v>
      </c>
      <c r="BJ96" s="532">
        <f>+Ita!AY96</f>
        <v>0</v>
      </c>
      <c r="BK96" s="523">
        <f>+Ita!AZ96</f>
        <v>0</v>
      </c>
      <c r="BL96" s="35">
        <f t="shared" si="459"/>
        <v>0</v>
      </c>
      <c r="BM96" s="531">
        <f t="shared" si="460"/>
        <v>0</v>
      </c>
      <c r="BN96" s="522">
        <f>+Pol!G96</f>
        <v>0</v>
      </c>
      <c r="BO96" s="532">
        <f>+Pol!H96</f>
        <v>0</v>
      </c>
      <c r="BP96" s="523">
        <f>+Pol!I96</f>
        <v>0</v>
      </c>
      <c r="BQ96" s="523">
        <f t="shared" si="461"/>
        <v>0</v>
      </c>
      <c r="BR96" s="531">
        <f t="shared" si="462"/>
        <v>0</v>
      </c>
      <c r="BS96" s="47">
        <f>+Mex!G96</f>
        <v>0</v>
      </c>
      <c r="BT96" s="318">
        <f>+Mex!H96</f>
        <v>0</v>
      </c>
      <c r="BU96" s="48">
        <f>+Mex!I96</f>
        <v>0</v>
      </c>
      <c r="BV96" s="48">
        <f t="shared" si="463"/>
        <v>0</v>
      </c>
      <c r="BW96" s="49">
        <f t="shared" si="464"/>
        <v>0</v>
      </c>
      <c r="BX96" s="47">
        <f>+VIE!C96</f>
        <v>0</v>
      </c>
      <c r="BY96" s="318">
        <f>+VIE!D96</f>
        <v>0</v>
      </c>
      <c r="BZ96" s="48">
        <f t="shared" si="465"/>
        <v>0</v>
      </c>
      <c r="CA96" s="49">
        <f t="shared" si="466"/>
        <v>0</v>
      </c>
      <c r="CB96" s="47">
        <f>+SIMS!AC96</f>
        <v>0</v>
      </c>
      <c r="CC96" s="318">
        <f>+SIMS!AD96</f>
        <v>0</v>
      </c>
      <c r="CD96" s="48">
        <f>+SIMS!AE96</f>
        <v>0</v>
      </c>
      <c r="CE96" s="48">
        <f t="shared" si="467"/>
        <v>0</v>
      </c>
      <c r="CF96" s="49">
        <f t="shared" si="468"/>
        <v>0</v>
      </c>
      <c r="CG96" s="522">
        <f>+Bel!L96</f>
        <v>0</v>
      </c>
      <c r="CH96" s="523">
        <f>+Bel!M96</f>
        <v>0</v>
      </c>
      <c r="CI96" s="523">
        <f t="shared" si="469"/>
        <v>0</v>
      </c>
      <c r="CJ96" s="531">
        <f t="shared" si="470"/>
        <v>0</v>
      </c>
      <c r="CK96" s="522">
        <f>+Ita!L96</f>
        <v>0</v>
      </c>
      <c r="CL96" s="523">
        <f>+Ita!M96</f>
        <v>0</v>
      </c>
      <c r="CM96" s="523">
        <f t="shared" si="471"/>
        <v>0</v>
      </c>
      <c r="CN96" s="531">
        <f t="shared" si="472"/>
        <v>0</v>
      </c>
      <c r="CO96" s="47">
        <f>+Mex!L96</f>
        <v>0</v>
      </c>
      <c r="CP96" s="48">
        <f>+Mex!M96</f>
        <v>0</v>
      </c>
      <c r="CQ96" s="48">
        <f t="shared" si="473"/>
        <v>0</v>
      </c>
      <c r="CR96" s="49">
        <f t="shared" si="474"/>
        <v>0</v>
      </c>
      <c r="CS96" s="47">
        <f>+SIMS!Y96</f>
        <v>0</v>
      </c>
      <c r="CT96" s="48">
        <f>+SIMS!Z96</f>
        <v>0</v>
      </c>
      <c r="CU96" s="48">
        <f t="shared" si="475"/>
        <v>0</v>
      </c>
      <c r="CV96" s="49">
        <f t="shared" si="476"/>
        <v>0</v>
      </c>
      <c r="CW96" s="47">
        <f>+VIE!M96</f>
        <v>0</v>
      </c>
      <c r="CX96" s="48">
        <f>+VIE!N96</f>
        <v>0</v>
      </c>
      <c r="CY96" s="48">
        <f t="shared" si="477"/>
        <v>0</v>
      </c>
      <c r="CZ96" s="49">
        <f t="shared" si="478"/>
        <v>0</v>
      </c>
      <c r="DA96" s="522">
        <f>+Ita!BC96</f>
        <v>0</v>
      </c>
      <c r="DB96" s="523">
        <f t="shared" si="479"/>
        <v>0</v>
      </c>
      <c r="DC96" s="531">
        <f t="shared" si="480"/>
        <v>0</v>
      </c>
      <c r="DD96" s="522">
        <f>+Bel!P96</f>
        <v>0</v>
      </c>
      <c r="DE96" s="523">
        <f t="shared" si="481"/>
        <v>0</v>
      </c>
      <c r="DF96" s="531">
        <f t="shared" si="482"/>
        <v>0</v>
      </c>
      <c r="DG96" s="34">
        <f>+Ita!P96</f>
        <v>0</v>
      </c>
      <c r="DH96" s="523">
        <f t="shared" si="483"/>
        <v>0</v>
      </c>
      <c r="DI96" s="531">
        <f t="shared" si="484"/>
        <v>0</v>
      </c>
      <c r="DJ96" s="522">
        <f>+Pol!L96</f>
        <v>0</v>
      </c>
      <c r="DK96" s="523">
        <f t="shared" si="485"/>
        <v>0</v>
      </c>
      <c r="DL96" s="531">
        <f t="shared" si="486"/>
        <v>0</v>
      </c>
      <c r="DM96" s="379">
        <f>+Rus!C96</f>
        <v>0</v>
      </c>
      <c r="DN96" s="365">
        <f t="shared" si="487"/>
        <v>0</v>
      </c>
      <c r="DO96" s="366">
        <f t="shared" si="488"/>
        <v>0</v>
      </c>
      <c r="DP96" s="522">
        <f>+Bel!S96</f>
        <v>0</v>
      </c>
      <c r="DQ96" s="523">
        <f>+Bel!T96</f>
        <v>0</v>
      </c>
      <c r="DR96" s="523">
        <f>+Bel!U96</f>
        <v>0</v>
      </c>
      <c r="DS96" s="523">
        <f>+Bel!V96</f>
        <v>0</v>
      </c>
      <c r="DT96" s="523">
        <f t="shared" si="489"/>
        <v>0</v>
      </c>
      <c r="DU96" s="531">
        <f t="shared" si="490"/>
        <v>0</v>
      </c>
      <c r="DV96" s="522">
        <f>+Ita!S96</f>
        <v>0</v>
      </c>
      <c r="DW96" s="523">
        <f>+Ita!T96</f>
        <v>0</v>
      </c>
      <c r="DX96" s="523">
        <f>+Ita!U96</f>
        <v>0</v>
      </c>
      <c r="DY96" s="523">
        <f>+Ita!V96</f>
        <v>0</v>
      </c>
      <c r="DZ96" s="523">
        <f t="shared" si="491"/>
        <v>0</v>
      </c>
      <c r="EA96" s="531">
        <f t="shared" si="492"/>
        <v>0</v>
      </c>
      <c r="EB96" s="522">
        <f>+Pol!O96</f>
        <v>0</v>
      </c>
      <c r="EC96" s="523">
        <f>+Pol!P96</f>
        <v>0</v>
      </c>
      <c r="ED96" s="523">
        <f>+Pol!Q96</f>
        <v>0</v>
      </c>
      <c r="EE96" s="523">
        <f>+Pol!R96</f>
        <v>0</v>
      </c>
      <c r="EF96" s="523">
        <f t="shared" si="493"/>
        <v>0</v>
      </c>
      <c r="EG96" s="531">
        <f t="shared" si="494"/>
        <v>0</v>
      </c>
      <c r="EH96" s="34">
        <f>+Rus!J96</f>
        <v>0</v>
      </c>
      <c r="EI96" s="35">
        <f>+Rus!K96</f>
        <v>0</v>
      </c>
      <c r="EJ96" s="35">
        <f>+Rus!L96</f>
        <v>0</v>
      </c>
      <c r="EK96" s="35">
        <f>+Rus!M96</f>
        <v>0</v>
      </c>
      <c r="EL96" s="35">
        <f t="shared" si="495"/>
        <v>0</v>
      </c>
      <c r="EM96" s="546">
        <f t="shared" si="496"/>
        <v>0</v>
      </c>
      <c r="EN96" s="47">
        <f>+Mex!AE96</f>
        <v>0</v>
      </c>
      <c r="EO96" s="48">
        <f>+Mex!AF96</f>
        <v>0</v>
      </c>
      <c r="EP96" s="48">
        <f>+Mex!AG96</f>
        <v>0</v>
      </c>
      <c r="EQ96" s="48">
        <f>+Mex!AH96</f>
        <v>0</v>
      </c>
      <c r="ER96" s="48">
        <f t="shared" si="497"/>
        <v>0</v>
      </c>
      <c r="ES96" s="49">
        <f t="shared" si="498"/>
        <v>0</v>
      </c>
      <c r="ET96" s="47">
        <f>+VIE!G96</f>
        <v>0</v>
      </c>
      <c r="EU96" s="48">
        <f>+VIE!H96</f>
        <v>0</v>
      </c>
      <c r="EV96" s="48">
        <f>+VIE!I96</f>
        <v>0</v>
      </c>
      <c r="EW96" s="48">
        <f>+VIE!J96</f>
        <v>0</v>
      </c>
      <c r="EX96" s="48">
        <f t="shared" si="499"/>
        <v>0</v>
      </c>
      <c r="EY96" s="49">
        <f t="shared" si="500"/>
        <v>0</v>
      </c>
      <c r="EZ96" s="522">
        <f>+Bel!Y96</f>
        <v>0</v>
      </c>
      <c r="FA96" s="523">
        <f>+Bel!Z96</f>
        <v>0</v>
      </c>
      <c r="FB96" s="523">
        <f t="shared" si="501"/>
        <v>0</v>
      </c>
      <c r="FC96" s="531">
        <f t="shared" si="502"/>
        <v>0</v>
      </c>
      <c r="FD96" s="522">
        <f>+Ita!Y96</f>
        <v>0</v>
      </c>
      <c r="FE96" s="523">
        <f>+Ita!Z96</f>
        <v>0</v>
      </c>
      <c r="FF96" s="523">
        <f t="shared" si="503"/>
        <v>0</v>
      </c>
      <c r="FG96" s="531">
        <f t="shared" si="504"/>
        <v>0</v>
      </c>
      <c r="FH96" s="522">
        <f>+Pol!U96</f>
        <v>0</v>
      </c>
      <c r="FI96" s="523">
        <f>+Pol!V96</f>
        <v>0</v>
      </c>
      <c r="FJ96" s="523">
        <f t="shared" si="505"/>
        <v>0</v>
      </c>
      <c r="FK96" s="531">
        <f t="shared" si="506"/>
        <v>0</v>
      </c>
      <c r="FL96" s="34">
        <f>+Rus!F96</f>
        <v>0</v>
      </c>
      <c r="FM96" s="35">
        <f>+Rus!G96</f>
        <v>0</v>
      </c>
      <c r="FN96" s="35">
        <f t="shared" si="507"/>
        <v>0</v>
      </c>
      <c r="FO96" s="65">
        <f t="shared" si="508"/>
        <v>0</v>
      </c>
      <c r="FP96" s="47">
        <f>+SIMS!O96</f>
        <v>0</v>
      </c>
      <c r="FQ96" s="48">
        <f>+SIMS!P96</f>
        <v>0</v>
      </c>
      <c r="FR96" s="48">
        <f t="shared" si="509"/>
        <v>0</v>
      </c>
      <c r="FS96" s="49">
        <f t="shared" si="510"/>
        <v>0</v>
      </c>
      <c r="FT96" s="522">
        <f>+Bel!AC96</f>
        <v>0</v>
      </c>
      <c r="FU96" s="523">
        <f>+Bel!AD96</f>
        <v>0</v>
      </c>
      <c r="FV96" s="523">
        <f>+Bel!AE96</f>
        <v>0</v>
      </c>
      <c r="FW96" s="523">
        <f>+Bel!AF96</f>
        <v>0</v>
      </c>
      <c r="FX96" s="523">
        <f t="shared" si="511"/>
        <v>0</v>
      </c>
      <c r="FY96" s="531">
        <f t="shared" si="512"/>
        <v>0</v>
      </c>
      <c r="FZ96" s="522">
        <f>+Ita!AC96</f>
        <v>0</v>
      </c>
      <c r="GA96" s="523">
        <f>+Ita!AD96</f>
        <v>0</v>
      </c>
      <c r="GB96" s="523">
        <f>+Ita!AE96</f>
        <v>0</v>
      </c>
      <c r="GC96" s="523">
        <f>+Ita!AF96</f>
        <v>0</v>
      </c>
      <c r="GD96" s="523">
        <f t="shared" si="513"/>
        <v>0</v>
      </c>
      <c r="GE96" s="531">
        <f t="shared" si="514"/>
        <v>0</v>
      </c>
      <c r="GF96" s="522">
        <f>+Pol!Y96</f>
        <v>0</v>
      </c>
      <c r="GG96" s="523">
        <f>+Pol!Z96</f>
        <v>0</v>
      </c>
      <c r="GH96" s="523">
        <f>+Pol!AA96</f>
        <v>0</v>
      </c>
      <c r="GI96" s="523">
        <f>+Pol!AB96</f>
        <v>0</v>
      </c>
      <c r="GJ96" s="523">
        <f t="shared" si="515"/>
        <v>0</v>
      </c>
      <c r="GK96" s="531">
        <f t="shared" si="516"/>
        <v>0</v>
      </c>
      <c r="GL96" s="47">
        <f>+SIMS!S96</f>
        <v>0</v>
      </c>
      <c r="GM96" s="48">
        <f>+SIMS!T96</f>
        <v>0</v>
      </c>
      <c r="GN96" s="48">
        <f>+SIMS!U96</f>
        <v>0</v>
      </c>
      <c r="GO96" s="48">
        <f>+SIMS!V96</f>
        <v>0</v>
      </c>
      <c r="GP96" s="48">
        <f t="shared" si="517"/>
        <v>0</v>
      </c>
      <c r="GQ96" s="49">
        <f t="shared" si="518"/>
        <v>0</v>
      </c>
      <c r="GR96" s="285">
        <f>+KSC!C96</f>
        <v>0</v>
      </c>
      <c r="GS96" s="286">
        <f>+KSC!D96</f>
        <v>0</v>
      </c>
      <c r="GT96" s="286">
        <f t="shared" si="519"/>
        <v>0</v>
      </c>
      <c r="GU96" s="272">
        <f t="shared" si="520"/>
        <v>0</v>
      </c>
      <c r="GV96" s="522">
        <f>+Bel!AI96</f>
        <v>0</v>
      </c>
      <c r="GW96" s="523">
        <f t="shared" si="521"/>
        <v>0</v>
      </c>
      <c r="GX96" s="531">
        <f t="shared" si="522"/>
        <v>0</v>
      </c>
      <c r="GY96" s="34">
        <f>+Ita!AI96</f>
        <v>0</v>
      </c>
      <c r="GZ96" s="523">
        <f t="shared" si="523"/>
        <v>0</v>
      </c>
      <c r="HA96" s="531">
        <f t="shared" si="524"/>
        <v>0</v>
      </c>
      <c r="HB96" s="34">
        <f>+Ita!BF96</f>
        <v>0</v>
      </c>
      <c r="HC96" s="523">
        <f t="shared" si="525"/>
        <v>0</v>
      </c>
      <c r="HD96" s="531">
        <f t="shared" si="526"/>
        <v>0</v>
      </c>
      <c r="HE96" s="522">
        <f>+Pol!AE96</f>
        <v>0</v>
      </c>
      <c r="HF96" s="523">
        <f t="shared" si="527"/>
        <v>0</v>
      </c>
      <c r="HG96" s="531">
        <f t="shared" si="528"/>
        <v>0</v>
      </c>
      <c r="HH96" s="47">
        <f>+Mex!P96</f>
        <v>0</v>
      </c>
      <c r="HI96" s="48">
        <f t="shared" si="529"/>
        <v>0</v>
      </c>
      <c r="HJ96" s="49">
        <f t="shared" si="530"/>
        <v>0</v>
      </c>
      <c r="HK96" s="414">
        <f>+SIMS!K96</f>
        <v>0</v>
      </c>
      <c r="HL96" s="415">
        <f>+SIMS!L96</f>
        <v>0</v>
      </c>
      <c r="HM96" s="415">
        <f t="shared" si="531"/>
        <v>0</v>
      </c>
      <c r="HN96" s="416">
        <f t="shared" si="532"/>
        <v>0</v>
      </c>
      <c r="HO96" s="533">
        <f>+Bel!AL96</f>
        <v>0</v>
      </c>
      <c r="HP96" s="534">
        <f>+Bel!AM96</f>
        <v>0</v>
      </c>
      <c r="HQ96" s="534">
        <f t="shared" si="533"/>
        <v>0</v>
      </c>
      <c r="HR96" s="535">
        <f t="shared" si="534"/>
        <v>0</v>
      </c>
      <c r="HS96" s="533">
        <f>+Ita!AL96</f>
        <v>0</v>
      </c>
      <c r="HT96" s="534">
        <f>+Ita!AM96</f>
        <v>0</v>
      </c>
      <c r="HU96" s="534">
        <f t="shared" si="535"/>
        <v>0</v>
      </c>
      <c r="HV96" s="535">
        <f t="shared" si="536"/>
        <v>0</v>
      </c>
      <c r="HW96" s="47">
        <f>+Mex!S96</f>
        <v>0</v>
      </c>
      <c r="HX96" s="48">
        <f>+Mex!T96</f>
        <v>0</v>
      </c>
      <c r="HY96" s="48">
        <f t="shared" si="537"/>
        <v>0</v>
      </c>
      <c r="HZ96" s="49">
        <f t="shared" si="538"/>
        <v>0</v>
      </c>
      <c r="IA96" s="483">
        <f>+'Arg&amp;Braz'!C96</f>
        <v>0</v>
      </c>
      <c r="IB96" s="484">
        <f>+'Arg&amp;Braz'!D96</f>
        <v>0</v>
      </c>
      <c r="IC96" s="484">
        <f t="shared" si="539"/>
        <v>0</v>
      </c>
      <c r="ID96" s="485">
        <f t="shared" si="540"/>
        <v>0</v>
      </c>
      <c r="IE96" s="483">
        <f>+'Arg&amp;Braz'!Y96</f>
        <v>0</v>
      </c>
      <c r="IF96" s="484">
        <f>+'Arg&amp;Braz'!Z96</f>
        <v>0</v>
      </c>
      <c r="IG96" s="484">
        <f t="shared" si="541"/>
        <v>0</v>
      </c>
      <c r="IH96" s="485">
        <f t="shared" si="542"/>
        <v>0</v>
      </c>
      <c r="II96" s="533">
        <f>+Bel!AP96</f>
        <v>0</v>
      </c>
      <c r="IJ96" s="534">
        <f>+Bel!AQ96</f>
        <v>0</v>
      </c>
      <c r="IK96" s="534">
        <f t="shared" si="543"/>
        <v>0</v>
      </c>
      <c r="IL96" s="535">
        <f t="shared" si="544"/>
        <v>0</v>
      </c>
      <c r="IM96" s="533">
        <f>+Ita!AP96</f>
        <v>0</v>
      </c>
      <c r="IN96" s="534">
        <f>+Ita!AQ96</f>
        <v>0</v>
      </c>
      <c r="IO96" s="534">
        <f t="shared" si="545"/>
        <v>0</v>
      </c>
      <c r="IP96" s="535">
        <f t="shared" si="546"/>
        <v>0</v>
      </c>
      <c r="IQ96" s="47">
        <f>+Mex!W96</f>
        <v>0</v>
      </c>
      <c r="IR96" s="48">
        <f>+Mex!X96</f>
        <v>0</v>
      </c>
      <c r="IS96" s="48">
        <f t="shared" si="547"/>
        <v>0</v>
      </c>
      <c r="IT96" s="49">
        <f t="shared" si="548"/>
        <v>0</v>
      </c>
      <c r="IU96" s="483">
        <f>+'Arg&amp;Braz'!G96</f>
        <v>0</v>
      </c>
      <c r="IV96" s="484">
        <f>+'Arg&amp;Braz'!H96</f>
        <v>0</v>
      </c>
      <c r="IW96" s="484">
        <f t="shared" si="549"/>
        <v>0</v>
      </c>
      <c r="IX96" s="485">
        <f t="shared" si="550"/>
        <v>0</v>
      </c>
      <c r="IY96" s="483">
        <f>+'Arg&amp;Braz'!AC96</f>
        <v>0</v>
      </c>
      <c r="IZ96" s="484">
        <f>+'Arg&amp;Braz'!AD96</f>
        <v>0</v>
      </c>
      <c r="JA96" s="484">
        <f t="shared" si="551"/>
        <v>0</v>
      </c>
      <c r="JB96" s="485">
        <f t="shared" si="552"/>
        <v>0</v>
      </c>
      <c r="JC96" s="533">
        <f>+Bel!AT96</f>
        <v>0</v>
      </c>
      <c r="JD96" s="534">
        <f>+Bel!AU96</f>
        <v>0</v>
      </c>
      <c r="JE96" s="534">
        <f t="shared" si="553"/>
        <v>0</v>
      </c>
      <c r="JF96" s="535">
        <f t="shared" si="554"/>
        <v>0</v>
      </c>
      <c r="JG96" s="533">
        <f>+Ita!AT96</f>
        <v>0</v>
      </c>
      <c r="JH96" s="534">
        <f>+Ita!AU96</f>
        <v>0</v>
      </c>
      <c r="JI96" s="534">
        <f t="shared" si="555"/>
        <v>0</v>
      </c>
      <c r="JJ96" s="535">
        <f t="shared" si="556"/>
        <v>0</v>
      </c>
      <c r="JK96" s="47">
        <f>+Mex!AA96</f>
        <v>0</v>
      </c>
      <c r="JL96" s="48">
        <f>+Mex!AB96</f>
        <v>0</v>
      </c>
      <c r="JM96" s="48">
        <f t="shared" si="557"/>
        <v>0</v>
      </c>
      <c r="JN96" s="49">
        <f t="shared" si="558"/>
        <v>0</v>
      </c>
      <c r="JO96" s="483">
        <f>+'Arg&amp;Braz'!K96</f>
        <v>0</v>
      </c>
      <c r="JP96" s="484">
        <f>+'Arg&amp;Braz'!L96</f>
        <v>0</v>
      </c>
      <c r="JQ96" s="484">
        <f t="shared" si="559"/>
        <v>0</v>
      </c>
      <c r="JR96" s="485">
        <f t="shared" si="560"/>
        <v>0</v>
      </c>
      <c r="JS96" s="483">
        <f>+'Arg&amp;Braz'!AG96</f>
        <v>0</v>
      </c>
      <c r="JT96" s="484">
        <f>+'Arg&amp;Braz'!AH96</f>
        <v>0</v>
      </c>
      <c r="JU96" s="484">
        <f t="shared" si="561"/>
        <v>0</v>
      </c>
      <c r="JV96" s="485">
        <f t="shared" si="562"/>
        <v>0</v>
      </c>
      <c r="JW96" s="273">
        <f>+KSC!K96</f>
        <v>0</v>
      </c>
      <c r="JX96" s="274">
        <f>+KSC!L96</f>
        <v>0</v>
      </c>
      <c r="JY96" s="286">
        <f t="shared" si="563"/>
        <v>0</v>
      </c>
      <c r="JZ96" s="272">
        <f t="shared" si="564"/>
        <v>0</v>
      </c>
      <c r="KA96" s="34">
        <f>+Rus!P96</f>
        <v>0</v>
      </c>
      <c r="KB96" s="315">
        <f>+Rus!Q96</f>
        <v>0</v>
      </c>
      <c r="KC96" s="35">
        <f>+Rus!R96</f>
        <v>0</v>
      </c>
      <c r="KD96" s="523">
        <f t="shared" si="565"/>
        <v>0</v>
      </c>
      <c r="KE96" s="531">
        <f t="shared" si="566"/>
        <v>0</v>
      </c>
      <c r="KF96" s="47">
        <f>+Bel!AX96</f>
        <v>0</v>
      </c>
      <c r="KG96" s="523">
        <f t="shared" si="567"/>
        <v>0</v>
      </c>
      <c r="KH96" s="531">
        <f t="shared" si="568"/>
        <v>0</v>
      </c>
      <c r="KI96" s="47">
        <f>+Ita!BI96</f>
        <v>452.4</v>
      </c>
      <c r="KJ96" s="523">
        <f t="shared" si="569"/>
        <v>452.4</v>
      </c>
      <c r="KK96" s="531">
        <f t="shared" si="570"/>
        <v>29</v>
      </c>
      <c r="KL96" s="47">
        <f>+Pol!AH96</f>
        <v>0</v>
      </c>
      <c r="KM96" s="523">
        <f t="shared" si="571"/>
        <v>0</v>
      </c>
      <c r="KN96" s="531">
        <f t="shared" si="572"/>
        <v>0</v>
      </c>
      <c r="KO96" s="522">
        <f>+Mex!AK96</f>
        <v>0</v>
      </c>
      <c r="KP96" s="523">
        <f t="shared" si="573"/>
        <v>0</v>
      </c>
      <c r="KQ96" s="531">
        <f t="shared" si="574"/>
        <v>0</v>
      </c>
      <c r="KR96" s="522">
        <f>+'Arg&amp;Braz'!AK96</f>
        <v>0</v>
      </c>
      <c r="KS96" s="523">
        <f t="shared" si="575"/>
        <v>0</v>
      </c>
      <c r="KT96" s="531">
        <f t="shared" si="576"/>
        <v>0</v>
      </c>
      <c r="KU96" s="522">
        <f>+Ita!BL96</f>
        <v>0</v>
      </c>
      <c r="KV96" s="532">
        <f>+Ita!BM96</f>
        <v>0</v>
      </c>
      <c r="KW96" s="523">
        <f>+Ita!BN96</f>
        <v>0</v>
      </c>
      <c r="KX96" s="35">
        <f t="shared" si="411"/>
        <v>0</v>
      </c>
      <c r="KY96" s="531">
        <f t="shared" si="429"/>
        <v>0</v>
      </c>
      <c r="KZ96" s="47">
        <f>+Mex!AN96</f>
        <v>0</v>
      </c>
      <c r="LA96" s="318">
        <f>+Mex!AO96</f>
        <v>0</v>
      </c>
      <c r="LB96" s="48">
        <f>+Mex!AP96</f>
        <v>0</v>
      </c>
      <c r="LC96" s="35">
        <f t="shared" si="412"/>
        <v>0</v>
      </c>
      <c r="LD96" s="531">
        <f t="shared" si="430"/>
        <v>0</v>
      </c>
      <c r="LE96" s="47">
        <f>+'Arg&amp;Braz'!O96</f>
        <v>156</v>
      </c>
      <c r="LF96" s="318">
        <f>+'Arg&amp;Braz'!P96</f>
        <v>156</v>
      </c>
      <c r="LG96" s="48">
        <f>+'Arg&amp;Braz'!Q96</f>
        <v>156</v>
      </c>
      <c r="LH96" s="35">
        <f t="shared" si="413"/>
        <v>468</v>
      </c>
      <c r="LI96" s="531">
        <f t="shared" si="431"/>
        <v>30</v>
      </c>
      <c r="LJ96" s="522">
        <f>+'Arg&amp;Braz'!AN96</f>
        <v>156</v>
      </c>
      <c r="LK96" s="532">
        <f>+'Arg&amp;Braz'!AO96</f>
        <v>156</v>
      </c>
      <c r="LL96" s="523">
        <f>+'Arg&amp;Braz'!AP96</f>
        <v>156</v>
      </c>
      <c r="LM96" s="35">
        <f t="shared" si="280"/>
        <v>468</v>
      </c>
      <c r="LN96" s="531">
        <f t="shared" si="281"/>
        <v>30</v>
      </c>
      <c r="LO96" s="47">
        <f>+Bel!BA96</f>
        <v>140.4</v>
      </c>
      <c r="LP96" s="318">
        <f>+Bel!BB96</f>
        <v>140.4</v>
      </c>
      <c r="LQ96" s="48">
        <f>+Bel!BC96</f>
        <v>140.4</v>
      </c>
      <c r="LR96" s="523">
        <f t="shared" si="275"/>
        <v>421.20000000000005</v>
      </c>
      <c r="LS96" s="531">
        <f t="shared" si="276"/>
        <v>27.000000000000004</v>
      </c>
      <c r="LT96" s="47">
        <f>+Ita!BQ96</f>
        <v>93.6</v>
      </c>
      <c r="LU96" s="318">
        <f>+Ita!BR96</f>
        <v>78</v>
      </c>
      <c r="LV96" s="48">
        <f>+Ita!BS96</f>
        <v>78</v>
      </c>
      <c r="LW96" s="35">
        <f t="shared" si="414"/>
        <v>249.6</v>
      </c>
      <c r="LX96" s="531">
        <f t="shared" si="432"/>
        <v>16</v>
      </c>
      <c r="LY96" s="47"/>
      <c r="LZ96" s="318"/>
      <c r="MA96" s="48"/>
      <c r="MB96" s="35">
        <f t="shared" si="415"/>
        <v>0</v>
      </c>
      <c r="MC96" s="531">
        <f t="shared" si="433"/>
        <v>0</v>
      </c>
      <c r="MD96" s="47">
        <f>+Pol!AK96</f>
        <v>0</v>
      </c>
      <c r="ME96" s="318">
        <f>+Pol!AL96</f>
        <v>0</v>
      </c>
      <c r="MF96" s="48">
        <f>+Pol!AM96</f>
        <v>0</v>
      </c>
      <c r="MG96" s="35">
        <f t="shared" si="416"/>
        <v>0</v>
      </c>
      <c r="MH96" s="531">
        <f t="shared" si="434"/>
        <v>0</v>
      </c>
      <c r="MI96" s="34">
        <f>+Rus!U96</f>
        <v>0</v>
      </c>
      <c r="MJ96" s="315">
        <f>+Rus!V96</f>
        <v>0</v>
      </c>
      <c r="MK96" s="35">
        <f>+Rus!W96</f>
        <v>0</v>
      </c>
      <c r="ML96" s="532">
        <f t="shared" si="259"/>
        <v>0</v>
      </c>
      <c r="MM96" s="531">
        <f t="shared" si="435"/>
        <v>0</v>
      </c>
      <c r="MN96" s="47">
        <f>+Mex!AS96</f>
        <v>0</v>
      </c>
      <c r="MO96" s="318">
        <f>+Mex!AT96</f>
        <v>0</v>
      </c>
      <c r="MP96" s="48">
        <f>+Mex!AU96</f>
        <v>0</v>
      </c>
      <c r="MQ96" s="35">
        <f t="shared" si="417"/>
        <v>0</v>
      </c>
      <c r="MR96" s="531">
        <f t="shared" si="436"/>
        <v>0</v>
      </c>
      <c r="MS96" s="522">
        <f>+'Arg&amp;Braz'!T96</f>
        <v>0</v>
      </c>
      <c r="MT96" s="532">
        <f>+'Arg&amp;Braz'!U96</f>
        <v>0</v>
      </c>
      <c r="MU96" s="523">
        <f>+'Arg&amp;Braz'!V96</f>
        <v>0</v>
      </c>
      <c r="MV96" s="35">
        <f t="shared" si="282"/>
        <v>0</v>
      </c>
      <c r="MW96" s="531">
        <f t="shared" si="283"/>
        <v>0</v>
      </c>
      <c r="MX96" s="47">
        <f>Bel!BF96</f>
        <v>0</v>
      </c>
      <c r="MY96" s="523">
        <f t="shared" si="284"/>
        <v>0</v>
      </c>
      <c r="MZ96" s="531">
        <f t="shared" si="277"/>
        <v>0</v>
      </c>
      <c r="NA96" s="47">
        <f>Ita!CA96</f>
        <v>0</v>
      </c>
      <c r="NB96" s="523">
        <f t="shared" si="437"/>
        <v>0</v>
      </c>
      <c r="NC96" s="531">
        <f t="shared" si="438"/>
        <v>0</v>
      </c>
    </row>
    <row r="97" spans="1:367" s="28" customFormat="1" ht="21" customHeight="1">
      <c r="A97" s="29" t="s">
        <v>329</v>
      </c>
      <c r="B97" s="67"/>
      <c r="C97" s="68">
        <f t="shared" si="439"/>
        <v>0</v>
      </c>
      <c r="D97" s="68"/>
      <c r="E97" s="68"/>
      <c r="F97" s="68"/>
      <c r="G97" s="69">
        <f t="shared" si="440"/>
        <v>0</v>
      </c>
      <c r="H97" s="70">
        <f>+Bel!A97</f>
        <v>0</v>
      </c>
      <c r="I97" s="71">
        <f>+Ita!A97</f>
        <v>0</v>
      </c>
      <c r="J97" s="71">
        <f>+Pol!A97</f>
        <v>0</v>
      </c>
      <c r="K97" s="71">
        <f>+Rus!A97</f>
        <v>0</v>
      </c>
      <c r="L97" s="71">
        <f>+'Arg&amp;Braz'!A97</f>
        <v>0</v>
      </c>
      <c r="M97" s="71">
        <f>+Mex!A97</f>
        <v>0</v>
      </c>
      <c r="N97" s="71">
        <f>+VIE!A97</f>
        <v>0</v>
      </c>
      <c r="O97" s="71">
        <f>+SIMS!A97</f>
        <v>0</v>
      </c>
      <c r="P97" s="71"/>
      <c r="Q97" s="72">
        <f>+KSC!A97</f>
        <v>0</v>
      </c>
      <c r="R97" s="146">
        <f t="shared" si="441"/>
        <v>0</v>
      </c>
      <c r="S97" s="147"/>
      <c r="T97" s="148"/>
      <c r="U97" s="148"/>
      <c r="V97" s="27" t="s">
        <v>329</v>
      </c>
      <c r="W97" s="522">
        <f>+Bel!C97</f>
        <v>0</v>
      </c>
      <c r="X97" s="523">
        <f>+Bel!D97</f>
        <v>0</v>
      </c>
      <c r="Y97" s="523">
        <f t="shared" si="442"/>
        <v>0</v>
      </c>
      <c r="Z97" s="531">
        <f t="shared" si="443"/>
        <v>0</v>
      </c>
      <c r="AA97" s="34">
        <f>+Ita!C97</f>
        <v>0</v>
      </c>
      <c r="AB97" s="35">
        <f>+Ita!D97</f>
        <v>0</v>
      </c>
      <c r="AC97" s="35">
        <f t="shared" si="287"/>
        <v>0</v>
      </c>
      <c r="AD97" s="65">
        <f t="shared" si="444"/>
        <v>0</v>
      </c>
      <c r="AE97" s="522">
        <f>+Pol!C97</f>
        <v>0</v>
      </c>
      <c r="AF97" s="523">
        <f>+Pol!D97</f>
        <v>0</v>
      </c>
      <c r="AG97" s="523">
        <f t="shared" si="445"/>
        <v>0</v>
      </c>
      <c r="AH97" s="531">
        <f t="shared" si="446"/>
        <v>0</v>
      </c>
      <c r="AI97" s="47">
        <f>+Mex!C97</f>
        <v>0</v>
      </c>
      <c r="AJ97" s="48">
        <f>+Mex!D97</f>
        <v>0</v>
      </c>
      <c r="AK97" s="48">
        <f t="shared" si="447"/>
        <v>0</v>
      </c>
      <c r="AL97" s="49">
        <f t="shared" si="448"/>
        <v>0</v>
      </c>
      <c r="AM97" s="285">
        <f>+SIMS!C97</f>
        <v>0</v>
      </c>
      <c r="AN97" s="286">
        <f>+SIMS!D97</f>
        <v>0</v>
      </c>
      <c r="AO97" s="286">
        <f t="shared" si="449"/>
        <v>0</v>
      </c>
      <c r="AP97" s="272">
        <f t="shared" si="450"/>
        <v>0</v>
      </c>
      <c r="AQ97" s="285">
        <f>+KSC!G97</f>
        <v>0</v>
      </c>
      <c r="AR97" s="286">
        <f>+KSC!H97</f>
        <v>0</v>
      </c>
      <c r="AS97" s="286">
        <f t="shared" si="451"/>
        <v>0</v>
      </c>
      <c r="AT97" s="272">
        <f t="shared" si="452"/>
        <v>0</v>
      </c>
      <c r="AU97" s="285">
        <f>+SIMS!G97</f>
        <v>0</v>
      </c>
      <c r="AV97" s="286">
        <f>+SIMS!H97</f>
        <v>0</v>
      </c>
      <c r="AW97" s="286">
        <f t="shared" si="453"/>
        <v>0</v>
      </c>
      <c r="AX97" s="272">
        <f t="shared" si="454"/>
        <v>0</v>
      </c>
      <c r="AY97" s="522">
        <f>+Bel!G97</f>
        <v>0</v>
      </c>
      <c r="AZ97" s="532">
        <f>+Bel!H97</f>
        <v>0</v>
      </c>
      <c r="BA97" s="523">
        <f>+Bel!I97</f>
        <v>0</v>
      </c>
      <c r="BB97" s="523">
        <f t="shared" si="455"/>
        <v>0</v>
      </c>
      <c r="BC97" s="531">
        <f t="shared" si="456"/>
        <v>0</v>
      </c>
      <c r="BD97" s="522">
        <f>+Ita!G97</f>
        <v>0</v>
      </c>
      <c r="BE97" s="532">
        <f>+Ita!H97</f>
        <v>0</v>
      </c>
      <c r="BF97" s="523">
        <f>+Ita!I97</f>
        <v>0</v>
      </c>
      <c r="BG97" s="35">
        <f t="shared" si="457"/>
        <v>0</v>
      </c>
      <c r="BH97" s="531">
        <f t="shared" si="458"/>
        <v>0</v>
      </c>
      <c r="BI97" s="522">
        <f>+Ita!AX97</f>
        <v>0</v>
      </c>
      <c r="BJ97" s="532">
        <f>+Ita!AY97</f>
        <v>0</v>
      </c>
      <c r="BK97" s="523">
        <f>+Ita!AZ97</f>
        <v>0</v>
      </c>
      <c r="BL97" s="35">
        <f t="shared" si="459"/>
        <v>0</v>
      </c>
      <c r="BM97" s="531">
        <f t="shared" si="460"/>
        <v>0</v>
      </c>
      <c r="BN97" s="522">
        <f>+Pol!G97</f>
        <v>0</v>
      </c>
      <c r="BO97" s="532">
        <f>+Pol!H97</f>
        <v>0</v>
      </c>
      <c r="BP97" s="523">
        <f>+Pol!I97</f>
        <v>0</v>
      </c>
      <c r="BQ97" s="523">
        <f t="shared" si="461"/>
        <v>0</v>
      </c>
      <c r="BR97" s="531">
        <f t="shared" si="462"/>
        <v>0</v>
      </c>
      <c r="BS97" s="47">
        <f>+Mex!G97</f>
        <v>0</v>
      </c>
      <c r="BT97" s="318">
        <f>+Mex!H97</f>
        <v>0</v>
      </c>
      <c r="BU97" s="48">
        <f>+Mex!I97</f>
        <v>0</v>
      </c>
      <c r="BV97" s="48">
        <f t="shared" si="463"/>
        <v>0</v>
      </c>
      <c r="BW97" s="49">
        <f t="shared" si="464"/>
        <v>0</v>
      </c>
      <c r="BX97" s="47">
        <f>+VIE!C97</f>
        <v>0</v>
      </c>
      <c r="BY97" s="318">
        <f>+VIE!D97</f>
        <v>0</v>
      </c>
      <c r="BZ97" s="48">
        <f t="shared" si="465"/>
        <v>0</v>
      </c>
      <c r="CA97" s="49">
        <f t="shared" si="466"/>
        <v>0</v>
      </c>
      <c r="CB97" s="47">
        <f>+SIMS!AC97</f>
        <v>0</v>
      </c>
      <c r="CC97" s="318">
        <f>+SIMS!AD97</f>
        <v>0</v>
      </c>
      <c r="CD97" s="48">
        <f>+SIMS!AE97</f>
        <v>0</v>
      </c>
      <c r="CE97" s="48">
        <f t="shared" si="467"/>
        <v>0</v>
      </c>
      <c r="CF97" s="49">
        <f t="shared" si="468"/>
        <v>0</v>
      </c>
      <c r="CG97" s="522">
        <f>+Bel!L97</f>
        <v>0</v>
      </c>
      <c r="CH97" s="523">
        <f>+Bel!M97</f>
        <v>0</v>
      </c>
      <c r="CI97" s="523">
        <f t="shared" si="469"/>
        <v>0</v>
      </c>
      <c r="CJ97" s="531">
        <f t="shared" si="470"/>
        <v>0</v>
      </c>
      <c r="CK97" s="522">
        <f>+Ita!L97</f>
        <v>0</v>
      </c>
      <c r="CL97" s="523">
        <f>+Ita!M97</f>
        <v>0</v>
      </c>
      <c r="CM97" s="523">
        <f t="shared" si="471"/>
        <v>0</v>
      </c>
      <c r="CN97" s="531">
        <f t="shared" si="472"/>
        <v>0</v>
      </c>
      <c r="CO97" s="47">
        <f>+Mex!L97</f>
        <v>0</v>
      </c>
      <c r="CP97" s="48">
        <f>+Mex!M97</f>
        <v>0</v>
      </c>
      <c r="CQ97" s="48">
        <f t="shared" si="473"/>
        <v>0</v>
      </c>
      <c r="CR97" s="49">
        <f t="shared" si="474"/>
        <v>0</v>
      </c>
      <c r="CS97" s="47">
        <f>+SIMS!Y97</f>
        <v>0</v>
      </c>
      <c r="CT97" s="48">
        <f>+SIMS!Z97</f>
        <v>0</v>
      </c>
      <c r="CU97" s="48">
        <f t="shared" si="475"/>
        <v>0</v>
      </c>
      <c r="CV97" s="49">
        <f t="shared" si="476"/>
        <v>0</v>
      </c>
      <c r="CW97" s="47">
        <f>+VIE!M97</f>
        <v>0</v>
      </c>
      <c r="CX97" s="48">
        <f>+VIE!N97</f>
        <v>0</v>
      </c>
      <c r="CY97" s="48">
        <f t="shared" si="477"/>
        <v>0</v>
      </c>
      <c r="CZ97" s="49">
        <f t="shared" si="478"/>
        <v>0</v>
      </c>
      <c r="DA97" s="522">
        <f>+Ita!BC97</f>
        <v>0</v>
      </c>
      <c r="DB97" s="523">
        <f t="shared" si="479"/>
        <v>0</v>
      </c>
      <c r="DC97" s="531">
        <f t="shared" si="480"/>
        <v>0</v>
      </c>
      <c r="DD97" s="522">
        <f>+Bel!P97</f>
        <v>0</v>
      </c>
      <c r="DE97" s="523">
        <f t="shared" si="481"/>
        <v>0</v>
      </c>
      <c r="DF97" s="531">
        <f t="shared" si="482"/>
        <v>0</v>
      </c>
      <c r="DG97" s="34">
        <f>+Ita!P97</f>
        <v>0</v>
      </c>
      <c r="DH97" s="523">
        <f t="shared" si="483"/>
        <v>0</v>
      </c>
      <c r="DI97" s="531">
        <f t="shared" si="484"/>
        <v>0</v>
      </c>
      <c r="DJ97" s="522">
        <f>+Pol!L97</f>
        <v>0</v>
      </c>
      <c r="DK97" s="523">
        <f t="shared" si="485"/>
        <v>0</v>
      </c>
      <c r="DL97" s="531">
        <f t="shared" si="486"/>
        <v>0</v>
      </c>
      <c r="DM97" s="379">
        <f>+Rus!C97</f>
        <v>0</v>
      </c>
      <c r="DN97" s="365">
        <f t="shared" si="487"/>
        <v>0</v>
      </c>
      <c r="DO97" s="366">
        <f t="shared" si="488"/>
        <v>0</v>
      </c>
      <c r="DP97" s="522">
        <f>+Bel!S97</f>
        <v>0</v>
      </c>
      <c r="DQ97" s="523">
        <f>+Bel!T97</f>
        <v>0</v>
      </c>
      <c r="DR97" s="523">
        <f>+Bel!U97</f>
        <v>0</v>
      </c>
      <c r="DS97" s="523">
        <f>+Bel!V97</f>
        <v>0</v>
      </c>
      <c r="DT97" s="523">
        <f t="shared" si="489"/>
        <v>0</v>
      </c>
      <c r="DU97" s="531">
        <f t="shared" si="490"/>
        <v>0</v>
      </c>
      <c r="DV97" s="522">
        <f>+Ita!S97</f>
        <v>0</v>
      </c>
      <c r="DW97" s="523">
        <f>+Ita!T97</f>
        <v>0</v>
      </c>
      <c r="DX97" s="523">
        <f>+Ita!U97</f>
        <v>0</v>
      </c>
      <c r="DY97" s="523">
        <f>+Ita!V97</f>
        <v>0</v>
      </c>
      <c r="DZ97" s="523">
        <f t="shared" si="491"/>
        <v>0</v>
      </c>
      <c r="EA97" s="531">
        <f t="shared" si="492"/>
        <v>0</v>
      </c>
      <c r="EB97" s="522">
        <f>+Pol!O97</f>
        <v>0</v>
      </c>
      <c r="EC97" s="523">
        <f>+Pol!P97</f>
        <v>0</v>
      </c>
      <c r="ED97" s="523">
        <f>+Pol!Q97</f>
        <v>0</v>
      </c>
      <c r="EE97" s="523">
        <f>+Pol!R97</f>
        <v>0</v>
      </c>
      <c r="EF97" s="523">
        <f t="shared" si="493"/>
        <v>0</v>
      </c>
      <c r="EG97" s="531">
        <f t="shared" si="494"/>
        <v>0</v>
      </c>
      <c r="EH97" s="34">
        <f>+Rus!J97</f>
        <v>0</v>
      </c>
      <c r="EI97" s="35">
        <f>+Rus!K97</f>
        <v>0</v>
      </c>
      <c r="EJ97" s="35">
        <f>+Rus!L97</f>
        <v>0</v>
      </c>
      <c r="EK97" s="35">
        <f>+Rus!M97</f>
        <v>0</v>
      </c>
      <c r="EL97" s="35">
        <f t="shared" si="495"/>
        <v>0</v>
      </c>
      <c r="EM97" s="546">
        <f t="shared" si="496"/>
        <v>0</v>
      </c>
      <c r="EN97" s="47">
        <f>+Mex!AE97</f>
        <v>0</v>
      </c>
      <c r="EO97" s="48">
        <f>+Mex!AF97</f>
        <v>0</v>
      </c>
      <c r="EP97" s="48">
        <f>+Mex!AG97</f>
        <v>0</v>
      </c>
      <c r="EQ97" s="48">
        <f>+Mex!AH97</f>
        <v>0</v>
      </c>
      <c r="ER97" s="48">
        <f t="shared" si="497"/>
        <v>0</v>
      </c>
      <c r="ES97" s="49">
        <f t="shared" si="498"/>
        <v>0</v>
      </c>
      <c r="ET97" s="47">
        <f>+VIE!G97</f>
        <v>0</v>
      </c>
      <c r="EU97" s="48">
        <f>+VIE!H97</f>
        <v>0</v>
      </c>
      <c r="EV97" s="48">
        <f>+VIE!I97</f>
        <v>0</v>
      </c>
      <c r="EW97" s="48">
        <f>+VIE!J97</f>
        <v>0</v>
      </c>
      <c r="EX97" s="48">
        <f t="shared" si="499"/>
        <v>0</v>
      </c>
      <c r="EY97" s="49">
        <f t="shared" si="500"/>
        <v>0</v>
      </c>
      <c r="EZ97" s="522">
        <f>+Bel!Y97</f>
        <v>0</v>
      </c>
      <c r="FA97" s="523">
        <f>+Bel!Z97</f>
        <v>0</v>
      </c>
      <c r="FB97" s="523">
        <f t="shared" si="501"/>
        <v>0</v>
      </c>
      <c r="FC97" s="531">
        <f t="shared" si="502"/>
        <v>0</v>
      </c>
      <c r="FD97" s="522">
        <f>+Ita!Y97</f>
        <v>0</v>
      </c>
      <c r="FE97" s="523">
        <f>+Ita!Z97</f>
        <v>0</v>
      </c>
      <c r="FF97" s="523">
        <f t="shared" si="503"/>
        <v>0</v>
      </c>
      <c r="FG97" s="531">
        <f t="shared" si="504"/>
        <v>0</v>
      </c>
      <c r="FH97" s="522">
        <f>+Pol!U97</f>
        <v>0</v>
      </c>
      <c r="FI97" s="523">
        <f>+Pol!V97</f>
        <v>0</v>
      </c>
      <c r="FJ97" s="523">
        <f t="shared" si="505"/>
        <v>0</v>
      </c>
      <c r="FK97" s="531">
        <f t="shared" si="506"/>
        <v>0</v>
      </c>
      <c r="FL97" s="34">
        <f>+Rus!F97</f>
        <v>0</v>
      </c>
      <c r="FM97" s="35">
        <f>+Rus!G97</f>
        <v>0</v>
      </c>
      <c r="FN97" s="35">
        <f t="shared" si="507"/>
        <v>0</v>
      </c>
      <c r="FO97" s="65">
        <f t="shared" si="508"/>
        <v>0</v>
      </c>
      <c r="FP97" s="47">
        <f>+SIMS!O97</f>
        <v>0</v>
      </c>
      <c r="FQ97" s="48">
        <f>+SIMS!P97</f>
        <v>0</v>
      </c>
      <c r="FR97" s="48">
        <f t="shared" si="509"/>
        <v>0</v>
      </c>
      <c r="FS97" s="49">
        <f t="shared" si="510"/>
        <v>0</v>
      </c>
      <c r="FT97" s="522">
        <f>+Bel!AC97</f>
        <v>0</v>
      </c>
      <c r="FU97" s="523">
        <f>+Bel!AD97</f>
        <v>0</v>
      </c>
      <c r="FV97" s="523">
        <f>+Bel!AE97</f>
        <v>0</v>
      </c>
      <c r="FW97" s="523">
        <f>+Bel!AF97</f>
        <v>0</v>
      </c>
      <c r="FX97" s="523">
        <f t="shared" si="511"/>
        <v>0</v>
      </c>
      <c r="FY97" s="531">
        <f t="shared" si="512"/>
        <v>0</v>
      </c>
      <c r="FZ97" s="522">
        <f>+Ita!AC97</f>
        <v>0</v>
      </c>
      <c r="GA97" s="523">
        <f>+Ita!AD97</f>
        <v>0</v>
      </c>
      <c r="GB97" s="523">
        <f>+Ita!AE97</f>
        <v>0</v>
      </c>
      <c r="GC97" s="523">
        <f>+Ita!AF97</f>
        <v>0</v>
      </c>
      <c r="GD97" s="523">
        <f t="shared" si="513"/>
        <v>0</v>
      </c>
      <c r="GE97" s="531">
        <f t="shared" si="514"/>
        <v>0</v>
      </c>
      <c r="GF97" s="522">
        <f>+Pol!Y97</f>
        <v>0</v>
      </c>
      <c r="GG97" s="523">
        <f>+Pol!Z97</f>
        <v>0</v>
      </c>
      <c r="GH97" s="523">
        <f>+Pol!AA97</f>
        <v>0</v>
      </c>
      <c r="GI97" s="523">
        <f>+Pol!AB97</f>
        <v>0</v>
      </c>
      <c r="GJ97" s="523">
        <f t="shared" si="515"/>
        <v>0</v>
      </c>
      <c r="GK97" s="531">
        <f t="shared" si="516"/>
        <v>0</v>
      </c>
      <c r="GL97" s="47">
        <f>+SIMS!S97</f>
        <v>0</v>
      </c>
      <c r="GM97" s="48">
        <f>+SIMS!T97</f>
        <v>0</v>
      </c>
      <c r="GN97" s="48">
        <f>+SIMS!U97</f>
        <v>0</v>
      </c>
      <c r="GO97" s="48">
        <f>+SIMS!V97</f>
        <v>0</v>
      </c>
      <c r="GP97" s="48">
        <f t="shared" si="517"/>
        <v>0</v>
      </c>
      <c r="GQ97" s="49">
        <f t="shared" si="518"/>
        <v>0</v>
      </c>
      <c r="GR97" s="285">
        <f>+KSC!C97</f>
        <v>0</v>
      </c>
      <c r="GS97" s="286">
        <f>+KSC!D97</f>
        <v>0</v>
      </c>
      <c r="GT97" s="286">
        <f t="shared" si="519"/>
        <v>0</v>
      </c>
      <c r="GU97" s="272">
        <f t="shared" si="520"/>
        <v>0</v>
      </c>
      <c r="GV97" s="522">
        <f>+Bel!AI97</f>
        <v>0</v>
      </c>
      <c r="GW97" s="523">
        <f t="shared" si="521"/>
        <v>0</v>
      </c>
      <c r="GX97" s="531">
        <f t="shared" si="522"/>
        <v>0</v>
      </c>
      <c r="GY97" s="34">
        <f>+Ita!AI97</f>
        <v>0</v>
      </c>
      <c r="GZ97" s="523">
        <f t="shared" si="523"/>
        <v>0</v>
      </c>
      <c r="HA97" s="531">
        <f t="shared" si="524"/>
        <v>0</v>
      </c>
      <c r="HB97" s="34">
        <f>+Ita!BF97</f>
        <v>0</v>
      </c>
      <c r="HC97" s="523">
        <f t="shared" si="525"/>
        <v>0</v>
      </c>
      <c r="HD97" s="531">
        <f t="shared" si="526"/>
        <v>0</v>
      </c>
      <c r="HE97" s="522">
        <f>+Pol!AE97</f>
        <v>0</v>
      </c>
      <c r="HF97" s="523">
        <f t="shared" si="527"/>
        <v>0</v>
      </c>
      <c r="HG97" s="531">
        <f t="shared" si="528"/>
        <v>0</v>
      </c>
      <c r="HH97" s="47">
        <f>+Mex!P97</f>
        <v>0</v>
      </c>
      <c r="HI97" s="48">
        <f t="shared" si="529"/>
        <v>0</v>
      </c>
      <c r="HJ97" s="49">
        <f t="shared" si="530"/>
        <v>0</v>
      </c>
      <c r="HK97" s="414">
        <f>+SIMS!K97</f>
        <v>0</v>
      </c>
      <c r="HL97" s="415">
        <f>+SIMS!L97</f>
        <v>0</v>
      </c>
      <c r="HM97" s="415">
        <f t="shared" si="531"/>
        <v>0</v>
      </c>
      <c r="HN97" s="416">
        <f t="shared" si="532"/>
        <v>0</v>
      </c>
      <c r="HO97" s="533">
        <f>+Bel!AL97</f>
        <v>0</v>
      </c>
      <c r="HP97" s="534">
        <f>+Bel!AM97</f>
        <v>0</v>
      </c>
      <c r="HQ97" s="534">
        <f t="shared" si="533"/>
        <v>0</v>
      </c>
      <c r="HR97" s="535">
        <f t="shared" si="534"/>
        <v>0</v>
      </c>
      <c r="HS97" s="533">
        <f>+Ita!AL97</f>
        <v>0</v>
      </c>
      <c r="HT97" s="534">
        <f>+Ita!AM97</f>
        <v>0</v>
      </c>
      <c r="HU97" s="534">
        <f t="shared" si="535"/>
        <v>0</v>
      </c>
      <c r="HV97" s="535">
        <f t="shared" si="536"/>
        <v>0</v>
      </c>
      <c r="HW97" s="47">
        <f>+Mex!S97</f>
        <v>0</v>
      </c>
      <c r="HX97" s="48">
        <f>+Mex!T97</f>
        <v>0</v>
      </c>
      <c r="HY97" s="48">
        <f t="shared" si="537"/>
        <v>0</v>
      </c>
      <c r="HZ97" s="49">
        <f t="shared" si="538"/>
        <v>0</v>
      </c>
      <c r="IA97" s="483">
        <f>+'Arg&amp;Braz'!C97</f>
        <v>0</v>
      </c>
      <c r="IB97" s="484">
        <f>+'Arg&amp;Braz'!D97</f>
        <v>0</v>
      </c>
      <c r="IC97" s="484">
        <f t="shared" si="539"/>
        <v>0</v>
      </c>
      <c r="ID97" s="485">
        <f t="shared" si="540"/>
        <v>0</v>
      </c>
      <c r="IE97" s="483">
        <f>+'Arg&amp;Braz'!Y97</f>
        <v>0</v>
      </c>
      <c r="IF97" s="484">
        <f>+'Arg&amp;Braz'!Z97</f>
        <v>0</v>
      </c>
      <c r="IG97" s="484">
        <f t="shared" si="541"/>
        <v>0</v>
      </c>
      <c r="IH97" s="485">
        <f t="shared" si="542"/>
        <v>0</v>
      </c>
      <c r="II97" s="533">
        <f>+Bel!AP97</f>
        <v>0</v>
      </c>
      <c r="IJ97" s="534">
        <f>+Bel!AQ97</f>
        <v>0</v>
      </c>
      <c r="IK97" s="534">
        <f t="shared" si="543"/>
        <v>0</v>
      </c>
      <c r="IL97" s="535">
        <f t="shared" si="544"/>
        <v>0</v>
      </c>
      <c r="IM97" s="533">
        <f>+Ita!AP97</f>
        <v>0</v>
      </c>
      <c r="IN97" s="534">
        <f>+Ita!AQ97</f>
        <v>0</v>
      </c>
      <c r="IO97" s="534">
        <f t="shared" si="545"/>
        <v>0</v>
      </c>
      <c r="IP97" s="535">
        <f t="shared" si="546"/>
        <v>0</v>
      </c>
      <c r="IQ97" s="47">
        <f>+Mex!W97</f>
        <v>0</v>
      </c>
      <c r="IR97" s="48">
        <f>+Mex!X97</f>
        <v>0</v>
      </c>
      <c r="IS97" s="48">
        <f t="shared" si="547"/>
        <v>0</v>
      </c>
      <c r="IT97" s="49">
        <f t="shared" si="548"/>
        <v>0</v>
      </c>
      <c r="IU97" s="483">
        <f>+'Arg&amp;Braz'!G97</f>
        <v>0</v>
      </c>
      <c r="IV97" s="484">
        <f>+'Arg&amp;Braz'!H97</f>
        <v>0</v>
      </c>
      <c r="IW97" s="484">
        <f t="shared" si="549"/>
        <v>0</v>
      </c>
      <c r="IX97" s="485">
        <f t="shared" si="550"/>
        <v>0</v>
      </c>
      <c r="IY97" s="483">
        <f>+'Arg&amp;Braz'!AC97</f>
        <v>0</v>
      </c>
      <c r="IZ97" s="484">
        <f>+'Arg&amp;Braz'!AD97</f>
        <v>0</v>
      </c>
      <c r="JA97" s="484">
        <f t="shared" si="551"/>
        <v>0</v>
      </c>
      <c r="JB97" s="485">
        <f t="shared" si="552"/>
        <v>0</v>
      </c>
      <c r="JC97" s="533">
        <f>+Bel!AT97</f>
        <v>0</v>
      </c>
      <c r="JD97" s="534">
        <f>+Bel!AU97</f>
        <v>0</v>
      </c>
      <c r="JE97" s="534">
        <f t="shared" si="553"/>
        <v>0</v>
      </c>
      <c r="JF97" s="535">
        <f t="shared" si="554"/>
        <v>0</v>
      </c>
      <c r="JG97" s="533">
        <f>+Ita!AT97</f>
        <v>0</v>
      </c>
      <c r="JH97" s="534">
        <f>+Ita!AU97</f>
        <v>0</v>
      </c>
      <c r="JI97" s="534">
        <f t="shared" si="555"/>
        <v>0</v>
      </c>
      <c r="JJ97" s="535">
        <f t="shared" si="556"/>
        <v>0</v>
      </c>
      <c r="JK97" s="47">
        <f>+Mex!AA97</f>
        <v>0</v>
      </c>
      <c r="JL97" s="48">
        <f>+Mex!AB97</f>
        <v>0</v>
      </c>
      <c r="JM97" s="48">
        <f t="shared" si="557"/>
        <v>0</v>
      </c>
      <c r="JN97" s="49">
        <f t="shared" si="558"/>
        <v>0</v>
      </c>
      <c r="JO97" s="483">
        <f>+'Arg&amp;Braz'!K97</f>
        <v>0</v>
      </c>
      <c r="JP97" s="484">
        <f>+'Arg&amp;Braz'!L97</f>
        <v>0</v>
      </c>
      <c r="JQ97" s="484">
        <f t="shared" si="559"/>
        <v>0</v>
      </c>
      <c r="JR97" s="485">
        <f t="shared" si="560"/>
        <v>0</v>
      </c>
      <c r="JS97" s="483">
        <f>+'Arg&amp;Braz'!AG97</f>
        <v>0</v>
      </c>
      <c r="JT97" s="484">
        <f>+'Arg&amp;Braz'!AH97</f>
        <v>0</v>
      </c>
      <c r="JU97" s="484">
        <f t="shared" si="561"/>
        <v>0</v>
      </c>
      <c r="JV97" s="485">
        <f t="shared" si="562"/>
        <v>0</v>
      </c>
      <c r="JW97" s="273">
        <f>+KSC!K97</f>
        <v>0</v>
      </c>
      <c r="JX97" s="274">
        <f>+KSC!L97</f>
        <v>0</v>
      </c>
      <c r="JY97" s="286">
        <f t="shared" si="563"/>
        <v>0</v>
      </c>
      <c r="JZ97" s="272">
        <f t="shared" si="564"/>
        <v>0</v>
      </c>
      <c r="KA97" s="34">
        <f>+Rus!P97</f>
        <v>0</v>
      </c>
      <c r="KB97" s="315">
        <f>+Rus!Q97</f>
        <v>0</v>
      </c>
      <c r="KC97" s="35">
        <f>+Rus!R97</f>
        <v>0</v>
      </c>
      <c r="KD97" s="523">
        <f t="shared" si="565"/>
        <v>0</v>
      </c>
      <c r="KE97" s="531">
        <f t="shared" si="566"/>
        <v>0</v>
      </c>
      <c r="KF97" s="47">
        <f>+Bel!AX97</f>
        <v>0</v>
      </c>
      <c r="KG97" s="523">
        <f t="shared" si="567"/>
        <v>0</v>
      </c>
      <c r="KH97" s="531">
        <f t="shared" si="568"/>
        <v>0</v>
      </c>
      <c r="KI97" s="47">
        <f>+Ita!BI97</f>
        <v>0</v>
      </c>
      <c r="KJ97" s="523">
        <f t="shared" si="569"/>
        <v>0</v>
      </c>
      <c r="KK97" s="531">
        <f t="shared" si="570"/>
        <v>0</v>
      </c>
      <c r="KL97" s="47">
        <f>+Pol!AH97</f>
        <v>0</v>
      </c>
      <c r="KM97" s="523">
        <f t="shared" si="571"/>
        <v>0</v>
      </c>
      <c r="KN97" s="531">
        <f t="shared" si="572"/>
        <v>0</v>
      </c>
      <c r="KO97" s="522">
        <f>+Mex!AK97</f>
        <v>0</v>
      </c>
      <c r="KP97" s="523">
        <f t="shared" si="573"/>
        <v>0</v>
      </c>
      <c r="KQ97" s="531">
        <f t="shared" si="574"/>
        <v>0</v>
      </c>
      <c r="KR97" s="522">
        <f>+'Arg&amp;Braz'!AK97</f>
        <v>0</v>
      </c>
      <c r="KS97" s="523">
        <f t="shared" si="575"/>
        <v>0</v>
      </c>
      <c r="KT97" s="531">
        <f t="shared" si="576"/>
        <v>0</v>
      </c>
      <c r="KU97" s="522">
        <f>+Ita!BL97</f>
        <v>0</v>
      </c>
      <c r="KV97" s="532">
        <f>+Ita!BM97</f>
        <v>0</v>
      </c>
      <c r="KW97" s="523">
        <f>+Ita!BN97</f>
        <v>0</v>
      </c>
      <c r="KX97" s="35">
        <f t="shared" si="411"/>
        <v>0</v>
      </c>
      <c r="KY97" s="531">
        <f t="shared" si="429"/>
        <v>0</v>
      </c>
      <c r="KZ97" s="47">
        <f>+Mex!AN97</f>
        <v>0</v>
      </c>
      <c r="LA97" s="318">
        <f>+Mex!AO97</f>
        <v>0</v>
      </c>
      <c r="LB97" s="48">
        <f>+Mex!AP97</f>
        <v>0</v>
      </c>
      <c r="LC97" s="35">
        <f t="shared" si="412"/>
        <v>0</v>
      </c>
      <c r="LD97" s="531">
        <f t="shared" si="430"/>
        <v>0</v>
      </c>
      <c r="LE97" s="47">
        <f>+'Arg&amp;Braz'!O97</f>
        <v>0</v>
      </c>
      <c r="LF97" s="318">
        <f>+'Arg&amp;Braz'!P97</f>
        <v>0</v>
      </c>
      <c r="LG97" s="48">
        <f>+'Arg&amp;Braz'!Q97</f>
        <v>0</v>
      </c>
      <c r="LH97" s="35">
        <f t="shared" si="413"/>
        <v>0</v>
      </c>
      <c r="LI97" s="531">
        <f t="shared" si="431"/>
        <v>0</v>
      </c>
      <c r="LJ97" s="522">
        <f>+'Arg&amp;Braz'!AN97</f>
        <v>0</v>
      </c>
      <c r="LK97" s="532">
        <f>+'Arg&amp;Braz'!AO97</f>
        <v>0</v>
      </c>
      <c r="LL97" s="523">
        <f>+'Arg&amp;Braz'!AP97</f>
        <v>0</v>
      </c>
      <c r="LM97" s="35">
        <f t="shared" si="280"/>
        <v>0</v>
      </c>
      <c r="LN97" s="531">
        <f t="shared" si="281"/>
        <v>0</v>
      </c>
      <c r="LO97" s="47">
        <f>+Bel!BA97</f>
        <v>0</v>
      </c>
      <c r="LP97" s="318">
        <f>+Bel!BB97</f>
        <v>0</v>
      </c>
      <c r="LQ97" s="48">
        <f>+Bel!BC97</f>
        <v>0</v>
      </c>
      <c r="LR97" s="523">
        <f t="shared" si="275"/>
        <v>0</v>
      </c>
      <c r="LS97" s="531">
        <f t="shared" si="276"/>
        <v>0</v>
      </c>
      <c r="LT97" s="47">
        <f>+Ita!BQ97</f>
        <v>0</v>
      </c>
      <c r="LU97" s="318">
        <f>+Ita!BR97</f>
        <v>0</v>
      </c>
      <c r="LV97" s="48">
        <f>+Ita!BS97</f>
        <v>0</v>
      </c>
      <c r="LW97" s="35">
        <f t="shared" si="414"/>
        <v>0</v>
      </c>
      <c r="LX97" s="531">
        <f t="shared" si="432"/>
        <v>0</v>
      </c>
      <c r="LY97" s="47"/>
      <c r="LZ97" s="318"/>
      <c r="MA97" s="48"/>
      <c r="MB97" s="35">
        <f t="shared" si="415"/>
        <v>0</v>
      </c>
      <c r="MC97" s="531">
        <f t="shared" si="433"/>
        <v>0</v>
      </c>
      <c r="MD97" s="47">
        <f>+Pol!AK97</f>
        <v>0</v>
      </c>
      <c r="ME97" s="318">
        <f>+Pol!AL97</f>
        <v>0</v>
      </c>
      <c r="MF97" s="48">
        <f>+Pol!AM97</f>
        <v>0</v>
      </c>
      <c r="MG97" s="35">
        <f t="shared" si="416"/>
        <v>0</v>
      </c>
      <c r="MH97" s="531">
        <f t="shared" si="434"/>
        <v>0</v>
      </c>
      <c r="MI97" s="34">
        <f>+Rus!U97</f>
        <v>0</v>
      </c>
      <c r="MJ97" s="315">
        <f>+Rus!V97</f>
        <v>0</v>
      </c>
      <c r="MK97" s="35">
        <f>+Rus!W97</f>
        <v>0</v>
      </c>
      <c r="ML97" s="532">
        <f t="shared" si="259"/>
        <v>0</v>
      </c>
      <c r="MM97" s="531">
        <f t="shared" si="435"/>
        <v>0</v>
      </c>
      <c r="MN97" s="47">
        <f>+Mex!AS97</f>
        <v>0</v>
      </c>
      <c r="MO97" s="318">
        <f>+Mex!AT97</f>
        <v>0</v>
      </c>
      <c r="MP97" s="48">
        <f>+Mex!AU97</f>
        <v>0</v>
      </c>
      <c r="MQ97" s="35">
        <f t="shared" si="417"/>
        <v>0</v>
      </c>
      <c r="MR97" s="531">
        <f t="shared" si="436"/>
        <v>0</v>
      </c>
      <c r="MS97" s="522">
        <f>+'Arg&amp;Braz'!T97</f>
        <v>0</v>
      </c>
      <c r="MT97" s="532">
        <f>+'Arg&amp;Braz'!U97</f>
        <v>0</v>
      </c>
      <c r="MU97" s="523">
        <f>+'Arg&amp;Braz'!V97</f>
        <v>0</v>
      </c>
      <c r="MV97" s="35">
        <f t="shared" si="282"/>
        <v>0</v>
      </c>
      <c r="MW97" s="531">
        <f t="shared" si="283"/>
        <v>0</v>
      </c>
      <c r="MX97" s="47">
        <f>Bel!BF97</f>
        <v>0</v>
      </c>
      <c r="MY97" s="523">
        <f t="shared" si="284"/>
        <v>0</v>
      </c>
      <c r="MZ97" s="531">
        <f t="shared" si="277"/>
        <v>0</v>
      </c>
      <c r="NA97" s="47">
        <f>Ita!CA97</f>
        <v>0</v>
      </c>
      <c r="NB97" s="523">
        <f t="shared" si="437"/>
        <v>0</v>
      </c>
      <c r="NC97" s="531">
        <f t="shared" si="438"/>
        <v>0</v>
      </c>
    </row>
    <row r="98" spans="1:367" s="28" customFormat="1" ht="21" customHeight="1">
      <c r="A98" s="27" t="s">
        <v>330</v>
      </c>
      <c r="B98" s="67"/>
      <c r="C98" s="68">
        <f t="shared" si="439"/>
        <v>0</v>
      </c>
      <c r="D98" s="68"/>
      <c r="E98" s="68"/>
      <c r="F98" s="68"/>
      <c r="G98" s="69">
        <f t="shared" si="440"/>
        <v>0</v>
      </c>
      <c r="H98" s="70">
        <f>+Bel!A98</f>
        <v>0</v>
      </c>
      <c r="I98" s="71">
        <f>+Ita!A98</f>
        <v>45</v>
      </c>
      <c r="J98" s="71">
        <f>+Pol!A98</f>
        <v>29</v>
      </c>
      <c r="K98" s="71">
        <f>+Rus!A98</f>
        <v>24</v>
      </c>
      <c r="L98" s="71">
        <f>+'Arg&amp;Braz'!A98</f>
        <v>59.999999999999993</v>
      </c>
      <c r="M98" s="71">
        <f>+Mex!A98</f>
        <v>0</v>
      </c>
      <c r="N98" s="71">
        <f>+VIE!A98</f>
        <v>0</v>
      </c>
      <c r="O98" s="71">
        <f>+SIMS!A98</f>
        <v>0</v>
      </c>
      <c r="P98" s="71"/>
      <c r="Q98" s="72">
        <f>+KSC!A98</f>
        <v>0</v>
      </c>
      <c r="R98" s="146">
        <f t="shared" si="441"/>
        <v>0</v>
      </c>
      <c r="S98" s="147"/>
      <c r="T98" s="148"/>
      <c r="U98" s="148"/>
      <c r="V98" s="27" t="s">
        <v>330</v>
      </c>
      <c r="W98" s="522">
        <f>+Bel!C98</f>
        <v>0</v>
      </c>
      <c r="X98" s="523">
        <f>+Bel!D98</f>
        <v>0</v>
      </c>
      <c r="Y98" s="523">
        <f t="shared" si="442"/>
        <v>0</v>
      </c>
      <c r="Z98" s="531">
        <f t="shared" si="443"/>
        <v>0</v>
      </c>
      <c r="AA98" s="34">
        <f>+Ita!C98</f>
        <v>0</v>
      </c>
      <c r="AB98" s="35">
        <f>+Ita!D98</f>
        <v>0</v>
      </c>
      <c r="AC98" s="35">
        <f t="shared" si="287"/>
        <v>0</v>
      </c>
      <c r="AD98" s="65">
        <f t="shared" si="444"/>
        <v>0</v>
      </c>
      <c r="AE98" s="522">
        <f>+Pol!C98</f>
        <v>0</v>
      </c>
      <c r="AF98" s="523">
        <f>+Pol!D98</f>
        <v>0</v>
      </c>
      <c r="AG98" s="523">
        <f t="shared" si="445"/>
        <v>0</v>
      </c>
      <c r="AH98" s="531">
        <f t="shared" si="446"/>
        <v>0</v>
      </c>
      <c r="AI98" s="47">
        <f>+Mex!C98</f>
        <v>0</v>
      </c>
      <c r="AJ98" s="48">
        <f>+Mex!D98</f>
        <v>0</v>
      </c>
      <c r="AK98" s="48">
        <f t="shared" si="447"/>
        <v>0</v>
      </c>
      <c r="AL98" s="49">
        <f t="shared" si="448"/>
        <v>0</v>
      </c>
      <c r="AM98" s="285">
        <f>+SIMS!C98</f>
        <v>0</v>
      </c>
      <c r="AN98" s="286">
        <f>+SIMS!D98</f>
        <v>0</v>
      </c>
      <c r="AO98" s="286">
        <f t="shared" si="449"/>
        <v>0</v>
      </c>
      <c r="AP98" s="272">
        <f t="shared" si="450"/>
        <v>0</v>
      </c>
      <c r="AQ98" s="285">
        <f>+KSC!G98</f>
        <v>0</v>
      </c>
      <c r="AR98" s="286">
        <f>+KSC!H98</f>
        <v>0</v>
      </c>
      <c r="AS98" s="286">
        <f t="shared" si="451"/>
        <v>0</v>
      </c>
      <c r="AT98" s="272">
        <f t="shared" si="452"/>
        <v>0</v>
      </c>
      <c r="AU98" s="285">
        <f>+SIMS!G98</f>
        <v>0</v>
      </c>
      <c r="AV98" s="286">
        <f>+SIMS!H98</f>
        <v>0</v>
      </c>
      <c r="AW98" s="286">
        <f t="shared" si="453"/>
        <v>0</v>
      </c>
      <c r="AX98" s="272">
        <f t="shared" si="454"/>
        <v>0</v>
      </c>
      <c r="AY98" s="522">
        <f>+Bel!G98</f>
        <v>0</v>
      </c>
      <c r="AZ98" s="532">
        <f>+Bel!H98</f>
        <v>0</v>
      </c>
      <c r="BA98" s="523">
        <f>+Bel!I98</f>
        <v>0</v>
      </c>
      <c r="BB98" s="523">
        <f t="shared" si="455"/>
        <v>0</v>
      </c>
      <c r="BC98" s="531">
        <f t="shared" si="456"/>
        <v>0</v>
      </c>
      <c r="BD98" s="522">
        <f>+Ita!G98</f>
        <v>0</v>
      </c>
      <c r="BE98" s="532">
        <f>+Ita!H98</f>
        <v>0</v>
      </c>
      <c r="BF98" s="523">
        <f>+Ita!I98</f>
        <v>0</v>
      </c>
      <c r="BG98" s="35">
        <f t="shared" si="457"/>
        <v>0</v>
      </c>
      <c r="BH98" s="531">
        <f t="shared" si="458"/>
        <v>0</v>
      </c>
      <c r="BI98" s="522">
        <f>+Ita!AX98</f>
        <v>0</v>
      </c>
      <c r="BJ98" s="532">
        <f>+Ita!AY98</f>
        <v>0</v>
      </c>
      <c r="BK98" s="523">
        <f>+Ita!AZ98</f>
        <v>0</v>
      </c>
      <c r="BL98" s="35">
        <f t="shared" si="459"/>
        <v>0</v>
      </c>
      <c r="BM98" s="531">
        <f t="shared" si="460"/>
        <v>0</v>
      </c>
      <c r="BN98" s="522">
        <f>+Pol!G98</f>
        <v>0</v>
      </c>
      <c r="BO98" s="532">
        <f>+Pol!H98</f>
        <v>0</v>
      </c>
      <c r="BP98" s="523">
        <f>+Pol!I98</f>
        <v>0</v>
      </c>
      <c r="BQ98" s="523">
        <f t="shared" si="461"/>
        <v>0</v>
      </c>
      <c r="BR98" s="531">
        <f t="shared" si="462"/>
        <v>0</v>
      </c>
      <c r="BS98" s="47">
        <f>+Mex!G98</f>
        <v>0</v>
      </c>
      <c r="BT98" s="318">
        <f>+Mex!H98</f>
        <v>0</v>
      </c>
      <c r="BU98" s="48">
        <f>+Mex!I98</f>
        <v>0</v>
      </c>
      <c r="BV98" s="48">
        <f t="shared" si="463"/>
        <v>0</v>
      </c>
      <c r="BW98" s="49">
        <f t="shared" si="464"/>
        <v>0</v>
      </c>
      <c r="BX98" s="47">
        <f>+VIE!C98</f>
        <v>0</v>
      </c>
      <c r="BY98" s="318">
        <f>+VIE!D98</f>
        <v>0</v>
      </c>
      <c r="BZ98" s="48">
        <f t="shared" si="465"/>
        <v>0</v>
      </c>
      <c r="CA98" s="49">
        <f t="shared" si="466"/>
        <v>0</v>
      </c>
      <c r="CB98" s="47">
        <f>+SIMS!AC98</f>
        <v>0</v>
      </c>
      <c r="CC98" s="318">
        <f>+SIMS!AD98</f>
        <v>0</v>
      </c>
      <c r="CD98" s="48">
        <f>+SIMS!AE98</f>
        <v>0</v>
      </c>
      <c r="CE98" s="48">
        <f t="shared" si="467"/>
        <v>0</v>
      </c>
      <c r="CF98" s="49">
        <f t="shared" si="468"/>
        <v>0</v>
      </c>
      <c r="CG98" s="522">
        <f>+Bel!L98</f>
        <v>0</v>
      </c>
      <c r="CH98" s="523">
        <f>+Bel!M98</f>
        <v>0</v>
      </c>
      <c r="CI98" s="523">
        <f t="shared" si="469"/>
        <v>0</v>
      </c>
      <c r="CJ98" s="531">
        <f t="shared" si="470"/>
        <v>0</v>
      </c>
      <c r="CK98" s="522">
        <f>+Ita!L98</f>
        <v>0</v>
      </c>
      <c r="CL98" s="523">
        <f>+Ita!M98</f>
        <v>0</v>
      </c>
      <c r="CM98" s="523">
        <f t="shared" si="471"/>
        <v>0</v>
      </c>
      <c r="CN98" s="531">
        <f t="shared" si="472"/>
        <v>0</v>
      </c>
      <c r="CO98" s="47">
        <f>+Mex!L98</f>
        <v>0</v>
      </c>
      <c r="CP98" s="48">
        <f>+Mex!M98</f>
        <v>0</v>
      </c>
      <c r="CQ98" s="48">
        <f t="shared" si="473"/>
        <v>0</v>
      </c>
      <c r="CR98" s="49">
        <f t="shared" si="474"/>
        <v>0</v>
      </c>
      <c r="CS98" s="47">
        <f>+SIMS!Y98</f>
        <v>0</v>
      </c>
      <c r="CT98" s="48">
        <f>+SIMS!Z98</f>
        <v>0</v>
      </c>
      <c r="CU98" s="48">
        <f t="shared" si="475"/>
        <v>0</v>
      </c>
      <c r="CV98" s="49">
        <f t="shared" si="476"/>
        <v>0</v>
      </c>
      <c r="CW98" s="47">
        <f>+VIE!M98</f>
        <v>0</v>
      </c>
      <c r="CX98" s="48">
        <f>+VIE!N98</f>
        <v>0</v>
      </c>
      <c r="CY98" s="48">
        <f t="shared" si="477"/>
        <v>0</v>
      </c>
      <c r="CZ98" s="49">
        <f t="shared" si="478"/>
        <v>0</v>
      </c>
      <c r="DA98" s="522">
        <f>+Ita!BC98</f>
        <v>0</v>
      </c>
      <c r="DB98" s="523">
        <f t="shared" si="479"/>
        <v>0</v>
      </c>
      <c r="DC98" s="531">
        <f t="shared" si="480"/>
        <v>0</v>
      </c>
      <c r="DD98" s="522">
        <f>+Bel!P98</f>
        <v>0</v>
      </c>
      <c r="DE98" s="523">
        <f t="shared" si="481"/>
        <v>0</v>
      </c>
      <c r="DF98" s="531">
        <f t="shared" si="482"/>
        <v>0</v>
      </c>
      <c r="DG98" s="34">
        <f>+Ita!P98</f>
        <v>0</v>
      </c>
      <c r="DH98" s="523">
        <f t="shared" si="483"/>
        <v>0</v>
      </c>
      <c r="DI98" s="531">
        <f t="shared" si="484"/>
        <v>0</v>
      </c>
      <c r="DJ98" s="522">
        <f>+Pol!L98</f>
        <v>0</v>
      </c>
      <c r="DK98" s="523">
        <f t="shared" si="485"/>
        <v>0</v>
      </c>
      <c r="DL98" s="531">
        <f t="shared" si="486"/>
        <v>0</v>
      </c>
      <c r="DM98" s="379">
        <f>+Rus!C98</f>
        <v>0</v>
      </c>
      <c r="DN98" s="365">
        <f t="shared" si="487"/>
        <v>0</v>
      </c>
      <c r="DO98" s="366">
        <f t="shared" si="488"/>
        <v>0</v>
      </c>
      <c r="DP98" s="522">
        <f>+Bel!S98</f>
        <v>0</v>
      </c>
      <c r="DQ98" s="523">
        <f>+Bel!T98</f>
        <v>0</v>
      </c>
      <c r="DR98" s="523">
        <f>+Bel!U98</f>
        <v>0</v>
      </c>
      <c r="DS98" s="523">
        <f>+Bel!V98</f>
        <v>0</v>
      </c>
      <c r="DT98" s="523">
        <f t="shared" si="489"/>
        <v>0</v>
      </c>
      <c r="DU98" s="531">
        <f t="shared" si="490"/>
        <v>0</v>
      </c>
      <c r="DV98" s="522">
        <f>+Ita!S98</f>
        <v>0</v>
      </c>
      <c r="DW98" s="523">
        <f>+Ita!T98</f>
        <v>0</v>
      </c>
      <c r="DX98" s="523">
        <f>+Ita!U98</f>
        <v>0</v>
      </c>
      <c r="DY98" s="523">
        <f>+Ita!V98</f>
        <v>0</v>
      </c>
      <c r="DZ98" s="523">
        <f t="shared" si="491"/>
        <v>0</v>
      </c>
      <c r="EA98" s="531">
        <f t="shared" si="492"/>
        <v>0</v>
      </c>
      <c r="EB98" s="522">
        <f>+Pol!O98</f>
        <v>0</v>
      </c>
      <c r="EC98" s="523">
        <f>+Pol!P98</f>
        <v>0</v>
      </c>
      <c r="ED98" s="523">
        <f>+Pol!Q98</f>
        <v>0</v>
      </c>
      <c r="EE98" s="523">
        <f>+Pol!R98</f>
        <v>0</v>
      </c>
      <c r="EF98" s="523">
        <f t="shared" si="493"/>
        <v>0</v>
      </c>
      <c r="EG98" s="531">
        <f t="shared" si="494"/>
        <v>0</v>
      </c>
      <c r="EH98" s="34">
        <f>+Rus!J98</f>
        <v>0</v>
      </c>
      <c r="EI98" s="35">
        <f>+Rus!K98</f>
        <v>0</v>
      </c>
      <c r="EJ98" s="35">
        <f>+Rus!L98</f>
        <v>0</v>
      </c>
      <c r="EK98" s="35">
        <f>+Rus!M98</f>
        <v>0</v>
      </c>
      <c r="EL98" s="35">
        <f t="shared" si="495"/>
        <v>0</v>
      </c>
      <c r="EM98" s="546">
        <f t="shared" si="496"/>
        <v>0</v>
      </c>
      <c r="EN98" s="47">
        <f>+Mex!AE98</f>
        <v>0</v>
      </c>
      <c r="EO98" s="48">
        <f>+Mex!AF98</f>
        <v>0</v>
      </c>
      <c r="EP98" s="48">
        <f>+Mex!AG98</f>
        <v>0</v>
      </c>
      <c r="EQ98" s="48">
        <f>+Mex!AH98</f>
        <v>0</v>
      </c>
      <c r="ER98" s="48">
        <f t="shared" si="497"/>
        <v>0</v>
      </c>
      <c r="ES98" s="49">
        <f t="shared" si="498"/>
        <v>0</v>
      </c>
      <c r="ET98" s="47">
        <f>+VIE!G98</f>
        <v>0</v>
      </c>
      <c r="EU98" s="48">
        <f>+VIE!H98</f>
        <v>0</v>
      </c>
      <c r="EV98" s="48">
        <f>+VIE!I98</f>
        <v>0</v>
      </c>
      <c r="EW98" s="48">
        <f>+VIE!J98</f>
        <v>0</v>
      </c>
      <c r="EX98" s="48">
        <f t="shared" si="499"/>
        <v>0</v>
      </c>
      <c r="EY98" s="49">
        <f t="shared" si="500"/>
        <v>0</v>
      </c>
      <c r="EZ98" s="522">
        <f>+Bel!Y98</f>
        <v>0</v>
      </c>
      <c r="FA98" s="523">
        <f>+Bel!Z98</f>
        <v>0</v>
      </c>
      <c r="FB98" s="523">
        <f t="shared" si="501"/>
        <v>0</v>
      </c>
      <c r="FC98" s="531">
        <f t="shared" si="502"/>
        <v>0</v>
      </c>
      <c r="FD98" s="522">
        <f>+Ita!Y98</f>
        <v>0</v>
      </c>
      <c r="FE98" s="523">
        <f>+Ita!Z98</f>
        <v>0</v>
      </c>
      <c r="FF98" s="523">
        <f t="shared" si="503"/>
        <v>0</v>
      </c>
      <c r="FG98" s="531">
        <f t="shared" si="504"/>
        <v>0</v>
      </c>
      <c r="FH98" s="522">
        <f>+Pol!U98</f>
        <v>0</v>
      </c>
      <c r="FI98" s="523">
        <f>+Pol!V98</f>
        <v>0</v>
      </c>
      <c r="FJ98" s="523">
        <f t="shared" si="505"/>
        <v>0</v>
      </c>
      <c r="FK98" s="531">
        <f t="shared" si="506"/>
        <v>0</v>
      </c>
      <c r="FL98" s="34">
        <f>+Rus!F98</f>
        <v>0</v>
      </c>
      <c r="FM98" s="35">
        <f>+Rus!G98</f>
        <v>0</v>
      </c>
      <c r="FN98" s="35">
        <f t="shared" si="507"/>
        <v>0</v>
      </c>
      <c r="FO98" s="65">
        <f t="shared" si="508"/>
        <v>0</v>
      </c>
      <c r="FP98" s="47">
        <f>+SIMS!O98</f>
        <v>0</v>
      </c>
      <c r="FQ98" s="48">
        <f>+SIMS!P98</f>
        <v>0</v>
      </c>
      <c r="FR98" s="48">
        <f t="shared" si="509"/>
        <v>0</v>
      </c>
      <c r="FS98" s="49">
        <f t="shared" si="510"/>
        <v>0</v>
      </c>
      <c r="FT98" s="522">
        <f>+Bel!AC98</f>
        <v>0</v>
      </c>
      <c r="FU98" s="523">
        <f>+Bel!AD98</f>
        <v>0</v>
      </c>
      <c r="FV98" s="523">
        <f>+Bel!AE98</f>
        <v>0</v>
      </c>
      <c r="FW98" s="523">
        <f>+Bel!AF98</f>
        <v>0</v>
      </c>
      <c r="FX98" s="523">
        <f t="shared" si="511"/>
        <v>0</v>
      </c>
      <c r="FY98" s="531">
        <f t="shared" si="512"/>
        <v>0</v>
      </c>
      <c r="FZ98" s="522">
        <f>+Ita!AC98</f>
        <v>0</v>
      </c>
      <c r="GA98" s="523">
        <f>+Ita!AD98</f>
        <v>0</v>
      </c>
      <c r="GB98" s="523">
        <f>+Ita!AE98</f>
        <v>0</v>
      </c>
      <c r="GC98" s="523">
        <f>+Ita!AF98</f>
        <v>0</v>
      </c>
      <c r="GD98" s="523">
        <f t="shared" si="513"/>
        <v>0</v>
      </c>
      <c r="GE98" s="531">
        <f t="shared" si="514"/>
        <v>0</v>
      </c>
      <c r="GF98" s="522">
        <f>+Pol!Y98</f>
        <v>0</v>
      </c>
      <c r="GG98" s="523">
        <f>+Pol!Z98</f>
        <v>0</v>
      </c>
      <c r="GH98" s="523">
        <f>+Pol!AA98</f>
        <v>0</v>
      </c>
      <c r="GI98" s="523">
        <f>+Pol!AB98</f>
        <v>0</v>
      </c>
      <c r="GJ98" s="523">
        <f t="shared" si="515"/>
        <v>0</v>
      </c>
      <c r="GK98" s="531">
        <f t="shared" si="516"/>
        <v>0</v>
      </c>
      <c r="GL98" s="47">
        <f>+SIMS!S98</f>
        <v>0</v>
      </c>
      <c r="GM98" s="48">
        <f>+SIMS!T98</f>
        <v>0</v>
      </c>
      <c r="GN98" s="48">
        <f>+SIMS!U98</f>
        <v>0</v>
      </c>
      <c r="GO98" s="48">
        <f>+SIMS!V98</f>
        <v>0</v>
      </c>
      <c r="GP98" s="48">
        <f t="shared" si="517"/>
        <v>0</v>
      </c>
      <c r="GQ98" s="49">
        <f t="shared" si="518"/>
        <v>0</v>
      </c>
      <c r="GR98" s="285">
        <f>+KSC!C98</f>
        <v>0</v>
      </c>
      <c r="GS98" s="286">
        <f>+KSC!D98</f>
        <v>0</v>
      </c>
      <c r="GT98" s="286">
        <f t="shared" si="519"/>
        <v>0</v>
      </c>
      <c r="GU98" s="272">
        <f t="shared" si="520"/>
        <v>0</v>
      </c>
      <c r="GV98" s="522">
        <f>+Bel!AI98</f>
        <v>0</v>
      </c>
      <c r="GW98" s="523">
        <f t="shared" si="521"/>
        <v>0</v>
      </c>
      <c r="GX98" s="531">
        <f t="shared" si="522"/>
        <v>0</v>
      </c>
      <c r="GY98" s="34">
        <f>+Ita!AI98</f>
        <v>0</v>
      </c>
      <c r="GZ98" s="523">
        <f t="shared" si="523"/>
        <v>0</v>
      </c>
      <c r="HA98" s="531">
        <f t="shared" si="524"/>
        <v>0</v>
      </c>
      <c r="HB98" s="34">
        <f>+Ita!BF98</f>
        <v>0</v>
      </c>
      <c r="HC98" s="523">
        <f t="shared" si="525"/>
        <v>0</v>
      </c>
      <c r="HD98" s="531">
        <f t="shared" si="526"/>
        <v>0</v>
      </c>
      <c r="HE98" s="522">
        <f>+Pol!AE98</f>
        <v>0</v>
      </c>
      <c r="HF98" s="523">
        <f t="shared" si="527"/>
        <v>0</v>
      </c>
      <c r="HG98" s="531">
        <f t="shared" si="528"/>
        <v>0</v>
      </c>
      <c r="HH98" s="47">
        <f>+Mex!P98</f>
        <v>0</v>
      </c>
      <c r="HI98" s="48">
        <f t="shared" si="529"/>
        <v>0</v>
      </c>
      <c r="HJ98" s="49">
        <f t="shared" si="530"/>
        <v>0</v>
      </c>
      <c r="HK98" s="414">
        <f>+SIMS!K98</f>
        <v>0</v>
      </c>
      <c r="HL98" s="415">
        <f>+SIMS!L98</f>
        <v>0</v>
      </c>
      <c r="HM98" s="415">
        <f t="shared" si="531"/>
        <v>0</v>
      </c>
      <c r="HN98" s="416">
        <f t="shared" si="532"/>
        <v>0</v>
      </c>
      <c r="HO98" s="533">
        <f>+Bel!AL98</f>
        <v>0</v>
      </c>
      <c r="HP98" s="534">
        <f>+Bel!AM98</f>
        <v>0</v>
      </c>
      <c r="HQ98" s="534">
        <f t="shared" si="533"/>
        <v>0</v>
      </c>
      <c r="HR98" s="535">
        <f t="shared" si="534"/>
        <v>0</v>
      </c>
      <c r="HS98" s="533">
        <f>+Ita!AL98</f>
        <v>0</v>
      </c>
      <c r="HT98" s="534">
        <f>+Ita!AM98</f>
        <v>0</v>
      </c>
      <c r="HU98" s="534">
        <f t="shared" si="535"/>
        <v>0</v>
      </c>
      <c r="HV98" s="535">
        <f t="shared" si="536"/>
        <v>0</v>
      </c>
      <c r="HW98" s="47">
        <f>+Mex!S98</f>
        <v>0</v>
      </c>
      <c r="HX98" s="48">
        <f>+Mex!T98</f>
        <v>0</v>
      </c>
      <c r="HY98" s="48">
        <f t="shared" si="537"/>
        <v>0</v>
      </c>
      <c r="HZ98" s="49">
        <f t="shared" si="538"/>
        <v>0</v>
      </c>
      <c r="IA98" s="483">
        <f>+'Arg&amp;Braz'!C98</f>
        <v>0</v>
      </c>
      <c r="IB98" s="484">
        <f>+'Arg&amp;Braz'!D98</f>
        <v>0</v>
      </c>
      <c r="IC98" s="484">
        <f t="shared" si="539"/>
        <v>0</v>
      </c>
      <c r="ID98" s="485">
        <f t="shared" si="540"/>
        <v>0</v>
      </c>
      <c r="IE98" s="483">
        <f>+'Arg&amp;Braz'!Y98</f>
        <v>0</v>
      </c>
      <c r="IF98" s="484">
        <f>+'Arg&amp;Braz'!Z98</f>
        <v>0</v>
      </c>
      <c r="IG98" s="484">
        <f t="shared" si="541"/>
        <v>0</v>
      </c>
      <c r="IH98" s="485">
        <f t="shared" si="542"/>
        <v>0</v>
      </c>
      <c r="II98" s="533">
        <f>+Bel!AP98</f>
        <v>0</v>
      </c>
      <c r="IJ98" s="534">
        <f>+Bel!AQ98</f>
        <v>0</v>
      </c>
      <c r="IK98" s="534">
        <f t="shared" si="543"/>
        <v>0</v>
      </c>
      <c r="IL98" s="535">
        <f t="shared" si="544"/>
        <v>0</v>
      </c>
      <c r="IM98" s="533">
        <f>+Ita!AP98</f>
        <v>0</v>
      </c>
      <c r="IN98" s="534">
        <f>+Ita!AQ98</f>
        <v>0</v>
      </c>
      <c r="IO98" s="534">
        <f t="shared" si="545"/>
        <v>0</v>
      </c>
      <c r="IP98" s="535">
        <f t="shared" si="546"/>
        <v>0</v>
      </c>
      <c r="IQ98" s="47">
        <f>+Mex!W98</f>
        <v>0</v>
      </c>
      <c r="IR98" s="48">
        <f>+Mex!X98</f>
        <v>0</v>
      </c>
      <c r="IS98" s="48">
        <f t="shared" si="547"/>
        <v>0</v>
      </c>
      <c r="IT98" s="49">
        <f t="shared" si="548"/>
        <v>0</v>
      </c>
      <c r="IU98" s="483">
        <f>+'Arg&amp;Braz'!G98</f>
        <v>0</v>
      </c>
      <c r="IV98" s="484">
        <f>+'Arg&amp;Braz'!H98</f>
        <v>0</v>
      </c>
      <c r="IW98" s="484">
        <f t="shared" si="549"/>
        <v>0</v>
      </c>
      <c r="IX98" s="485">
        <f t="shared" si="550"/>
        <v>0</v>
      </c>
      <c r="IY98" s="483">
        <f>+'Arg&amp;Braz'!AC98</f>
        <v>0</v>
      </c>
      <c r="IZ98" s="484">
        <f>+'Arg&amp;Braz'!AD98</f>
        <v>0</v>
      </c>
      <c r="JA98" s="484">
        <f t="shared" si="551"/>
        <v>0</v>
      </c>
      <c r="JB98" s="485">
        <f t="shared" si="552"/>
        <v>0</v>
      </c>
      <c r="JC98" s="533">
        <f>+Bel!AT98</f>
        <v>0</v>
      </c>
      <c r="JD98" s="534">
        <f>+Bel!AU98</f>
        <v>0</v>
      </c>
      <c r="JE98" s="534">
        <f t="shared" si="553"/>
        <v>0</v>
      </c>
      <c r="JF98" s="535">
        <f t="shared" si="554"/>
        <v>0</v>
      </c>
      <c r="JG98" s="533">
        <f>+Ita!AT98</f>
        <v>0</v>
      </c>
      <c r="JH98" s="534">
        <f>+Ita!AU98</f>
        <v>0</v>
      </c>
      <c r="JI98" s="534">
        <f t="shared" si="555"/>
        <v>0</v>
      </c>
      <c r="JJ98" s="535">
        <f t="shared" si="556"/>
        <v>0</v>
      </c>
      <c r="JK98" s="47">
        <f>+Mex!AA98</f>
        <v>0</v>
      </c>
      <c r="JL98" s="48">
        <f>+Mex!AB98</f>
        <v>0</v>
      </c>
      <c r="JM98" s="48">
        <f t="shared" si="557"/>
        <v>0</v>
      </c>
      <c r="JN98" s="49">
        <f t="shared" si="558"/>
        <v>0</v>
      </c>
      <c r="JO98" s="483">
        <f>+'Arg&amp;Braz'!K98</f>
        <v>0</v>
      </c>
      <c r="JP98" s="484">
        <f>+'Arg&amp;Braz'!L98</f>
        <v>0</v>
      </c>
      <c r="JQ98" s="484">
        <f t="shared" si="559"/>
        <v>0</v>
      </c>
      <c r="JR98" s="485">
        <f t="shared" si="560"/>
        <v>0</v>
      </c>
      <c r="JS98" s="483">
        <f>+'Arg&amp;Braz'!AG98</f>
        <v>0</v>
      </c>
      <c r="JT98" s="484">
        <f>+'Arg&amp;Braz'!AH98</f>
        <v>0</v>
      </c>
      <c r="JU98" s="484">
        <f t="shared" si="561"/>
        <v>0</v>
      </c>
      <c r="JV98" s="485">
        <f t="shared" si="562"/>
        <v>0</v>
      </c>
      <c r="JW98" s="273">
        <f>+KSC!K98</f>
        <v>0</v>
      </c>
      <c r="JX98" s="274">
        <f>+KSC!L98</f>
        <v>0</v>
      </c>
      <c r="JY98" s="286">
        <f t="shared" si="563"/>
        <v>0</v>
      </c>
      <c r="JZ98" s="272">
        <f t="shared" si="564"/>
        <v>0</v>
      </c>
      <c r="KA98" s="34">
        <f>+Rus!P98</f>
        <v>0</v>
      </c>
      <c r="KB98" s="315">
        <f>+Rus!Q98</f>
        <v>0</v>
      </c>
      <c r="KC98" s="35">
        <f>+Rus!R98</f>
        <v>0</v>
      </c>
      <c r="KD98" s="523">
        <f t="shared" si="565"/>
        <v>0</v>
      </c>
      <c r="KE98" s="531">
        <f t="shared" si="566"/>
        <v>0</v>
      </c>
      <c r="KF98" s="47">
        <f>+Bel!AX98</f>
        <v>0</v>
      </c>
      <c r="KG98" s="523">
        <f t="shared" si="567"/>
        <v>0</v>
      </c>
      <c r="KH98" s="531">
        <f t="shared" si="568"/>
        <v>0</v>
      </c>
      <c r="KI98" s="47">
        <f>+Ita!BI98</f>
        <v>0</v>
      </c>
      <c r="KJ98" s="523">
        <f t="shared" si="569"/>
        <v>0</v>
      </c>
      <c r="KK98" s="531">
        <f t="shared" si="570"/>
        <v>0</v>
      </c>
      <c r="KL98" s="47">
        <f>+Pol!AH98</f>
        <v>452.4</v>
      </c>
      <c r="KM98" s="523">
        <f t="shared" si="571"/>
        <v>452.4</v>
      </c>
      <c r="KN98" s="531">
        <f t="shared" si="572"/>
        <v>29</v>
      </c>
      <c r="KO98" s="522">
        <f>+Mex!AK98</f>
        <v>0</v>
      </c>
      <c r="KP98" s="523">
        <f t="shared" si="573"/>
        <v>0</v>
      </c>
      <c r="KQ98" s="531">
        <f t="shared" si="574"/>
        <v>0</v>
      </c>
      <c r="KR98" s="522">
        <f>+'Arg&amp;Braz'!AK98</f>
        <v>0</v>
      </c>
      <c r="KS98" s="523">
        <f t="shared" si="575"/>
        <v>0</v>
      </c>
      <c r="KT98" s="531">
        <f t="shared" si="576"/>
        <v>0</v>
      </c>
      <c r="KU98" s="522">
        <f>+Ita!BL98</f>
        <v>0</v>
      </c>
      <c r="KV98" s="532">
        <f>+Ita!BM98</f>
        <v>0</v>
      </c>
      <c r="KW98" s="523">
        <f>+Ita!BN98</f>
        <v>0</v>
      </c>
      <c r="KX98" s="35">
        <f t="shared" si="411"/>
        <v>0</v>
      </c>
      <c r="KY98" s="531">
        <f t="shared" si="429"/>
        <v>0</v>
      </c>
      <c r="KZ98" s="47">
        <f>+Mex!AN98</f>
        <v>0</v>
      </c>
      <c r="LA98" s="318">
        <f>+Mex!AO98</f>
        <v>0</v>
      </c>
      <c r="LB98" s="48">
        <f>+Mex!AP98</f>
        <v>0</v>
      </c>
      <c r="LC98" s="35">
        <f t="shared" si="412"/>
        <v>0</v>
      </c>
      <c r="LD98" s="531">
        <f t="shared" si="430"/>
        <v>0</v>
      </c>
      <c r="LE98" s="47">
        <f>+'Arg&amp;Braz'!O98</f>
        <v>124.8</v>
      </c>
      <c r="LF98" s="318">
        <f>+'Arg&amp;Braz'!P98</f>
        <v>124.8</v>
      </c>
      <c r="LG98" s="48">
        <f>+'Arg&amp;Braz'!Q98</f>
        <v>124.8</v>
      </c>
      <c r="LH98" s="35">
        <f t="shared" si="413"/>
        <v>374.4</v>
      </c>
      <c r="LI98" s="531">
        <f t="shared" si="431"/>
        <v>24</v>
      </c>
      <c r="LJ98" s="522">
        <f>+'Arg&amp;Braz'!AN98</f>
        <v>187.2</v>
      </c>
      <c r="LK98" s="532">
        <f>+'Arg&amp;Braz'!AO98</f>
        <v>187.2</v>
      </c>
      <c r="LL98" s="523">
        <f>+'Arg&amp;Braz'!AP98</f>
        <v>187.2</v>
      </c>
      <c r="LM98" s="35">
        <f t="shared" si="280"/>
        <v>561.59999999999991</v>
      </c>
      <c r="LN98" s="531">
        <f t="shared" si="281"/>
        <v>35.999999999999993</v>
      </c>
      <c r="LO98" s="47">
        <f>+Bel!BA98</f>
        <v>0</v>
      </c>
      <c r="LP98" s="318">
        <f>+Bel!BB98</f>
        <v>0</v>
      </c>
      <c r="LQ98" s="48">
        <f>+Bel!BC98</f>
        <v>0</v>
      </c>
      <c r="LR98" s="523">
        <f t="shared" si="275"/>
        <v>0</v>
      </c>
      <c r="LS98" s="531">
        <f t="shared" si="276"/>
        <v>0</v>
      </c>
      <c r="LT98" s="47">
        <f>+Ita!BQ98</f>
        <v>234</v>
      </c>
      <c r="LU98" s="318">
        <f>+Ita!BR98</f>
        <v>234</v>
      </c>
      <c r="LV98" s="48">
        <f>+Ita!BS98</f>
        <v>234</v>
      </c>
      <c r="LW98" s="35">
        <f t="shared" si="414"/>
        <v>702</v>
      </c>
      <c r="LX98" s="531">
        <f t="shared" si="432"/>
        <v>45</v>
      </c>
      <c r="LY98" s="47"/>
      <c r="LZ98" s="318"/>
      <c r="MA98" s="48"/>
      <c r="MB98" s="35">
        <f t="shared" si="415"/>
        <v>0</v>
      </c>
      <c r="MC98" s="531">
        <f t="shared" si="433"/>
        <v>0</v>
      </c>
      <c r="MD98" s="47">
        <f>+Pol!AK98</f>
        <v>0</v>
      </c>
      <c r="ME98" s="318">
        <f>+Pol!AL98</f>
        <v>0</v>
      </c>
      <c r="MF98" s="48">
        <f>+Pol!AM98</f>
        <v>0</v>
      </c>
      <c r="MG98" s="35">
        <f t="shared" si="416"/>
        <v>0</v>
      </c>
      <c r="MH98" s="531">
        <f t="shared" si="434"/>
        <v>0</v>
      </c>
      <c r="MI98" s="388">
        <f>+Rus!U98</f>
        <v>124.8</v>
      </c>
      <c r="MJ98" s="508">
        <f>+Rus!V98</f>
        <v>124.8</v>
      </c>
      <c r="MK98" s="389">
        <f>+Rus!W98</f>
        <v>124.8</v>
      </c>
      <c r="ML98" s="532">
        <f t="shared" si="259"/>
        <v>374.4</v>
      </c>
      <c r="MM98" s="531">
        <f t="shared" si="435"/>
        <v>24</v>
      </c>
      <c r="MN98" s="47">
        <f>+Mex!AS98</f>
        <v>0</v>
      </c>
      <c r="MO98" s="318">
        <f>+Mex!AT98</f>
        <v>0</v>
      </c>
      <c r="MP98" s="48">
        <f>+Mex!AU98</f>
        <v>0</v>
      </c>
      <c r="MQ98" s="35">
        <f t="shared" si="417"/>
        <v>0</v>
      </c>
      <c r="MR98" s="531">
        <f t="shared" si="436"/>
        <v>0</v>
      </c>
      <c r="MS98" s="522">
        <f>+'Arg&amp;Braz'!T98</f>
        <v>0</v>
      </c>
      <c r="MT98" s="532">
        <f>+'Arg&amp;Braz'!U98</f>
        <v>0</v>
      </c>
      <c r="MU98" s="523">
        <f>+'Arg&amp;Braz'!V98</f>
        <v>0</v>
      </c>
      <c r="MV98" s="35">
        <f t="shared" si="282"/>
        <v>0</v>
      </c>
      <c r="MW98" s="531">
        <f t="shared" si="283"/>
        <v>0</v>
      </c>
      <c r="MX98" s="47">
        <f>Bel!BF98</f>
        <v>0</v>
      </c>
      <c r="MY98" s="523">
        <f t="shared" si="284"/>
        <v>0</v>
      </c>
      <c r="MZ98" s="531">
        <f t="shared" si="277"/>
        <v>0</v>
      </c>
      <c r="NA98" s="47">
        <f>Ita!CA98</f>
        <v>0</v>
      </c>
      <c r="NB98" s="523">
        <f t="shared" si="437"/>
        <v>0</v>
      </c>
      <c r="NC98" s="531">
        <f t="shared" si="438"/>
        <v>0</v>
      </c>
    </row>
    <row r="99" spans="1:367" s="28" customFormat="1" ht="21" customHeight="1">
      <c r="A99" s="27" t="s">
        <v>331</v>
      </c>
      <c r="B99" s="67"/>
      <c r="C99" s="68">
        <f t="shared" si="439"/>
        <v>0</v>
      </c>
      <c r="D99" s="68"/>
      <c r="E99" s="68"/>
      <c r="F99" s="68"/>
      <c r="G99" s="69">
        <f t="shared" si="440"/>
        <v>0</v>
      </c>
      <c r="H99" s="70">
        <f>+Bel!A99</f>
        <v>25</v>
      </c>
      <c r="I99" s="71">
        <f>+Ita!A99</f>
        <v>0</v>
      </c>
      <c r="J99" s="71">
        <f>+Pol!A99</f>
        <v>48.000000000000007</v>
      </c>
      <c r="K99" s="71">
        <f>+Rus!A99</f>
        <v>0</v>
      </c>
      <c r="L99" s="71">
        <f>+'Arg&amp;Braz'!A99</f>
        <v>0</v>
      </c>
      <c r="M99" s="71">
        <f>+Mex!A99</f>
        <v>60</v>
      </c>
      <c r="N99" s="71">
        <f>+VIE!A99</f>
        <v>0</v>
      </c>
      <c r="O99" s="71">
        <f>+SIMS!A99</f>
        <v>0</v>
      </c>
      <c r="P99" s="71"/>
      <c r="Q99" s="72">
        <f>+KSC!A99</f>
        <v>0</v>
      </c>
      <c r="R99" s="146">
        <f t="shared" si="441"/>
        <v>0</v>
      </c>
      <c r="S99" s="147"/>
      <c r="T99" s="148"/>
      <c r="U99" s="148"/>
      <c r="V99" s="27" t="s">
        <v>331</v>
      </c>
      <c r="W99" s="522">
        <f>+Bel!C99</f>
        <v>0</v>
      </c>
      <c r="X99" s="523">
        <f>+Bel!D99</f>
        <v>0</v>
      </c>
      <c r="Y99" s="523">
        <f t="shared" si="442"/>
        <v>0</v>
      </c>
      <c r="Z99" s="531">
        <f t="shared" si="443"/>
        <v>0</v>
      </c>
      <c r="AA99" s="34">
        <f>+Ita!C99</f>
        <v>0</v>
      </c>
      <c r="AB99" s="35">
        <f>+Ita!D99</f>
        <v>0</v>
      </c>
      <c r="AC99" s="35">
        <f t="shared" si="287"/>
        <v>0</v>
      </c>
      <c r="AD99" s="65">
        <f t="shared" si="444"/>
        <v>0</v>
      </c>
      <c r="AE99" s="522">
        <f>+Pol!C99</f>
        <v>0</v>
      </c>
      <c r="AF99" s="523">
        <f>+Pol!D99</f>
        <v>0</v>
      </c>
      <c r="AG99" s="523">
        <f t="shared" si="445"/>
        <v>0</v>
      </c>
      <c r="AH99" s="531">
        <f t="shared" si="446"/>
        <v>0</v>
      </c>
      <c r="AI99" s="47">
        <f>+Mex!C99</f>
        <v>0</v>
      </c>
      <c r="AJ99" s="48">
        <f>+Mex!D99</f>
        <v>0</v>
      </c>
      <c r="AK99" s="48">
        <f t="shared" si="447"/>
        <v>0</v>
      </c>
      <c r="AL99" s="49">
        <f t="shared" si="448"/>
        <v>0</v>
      </c>
      <c r="AM99" s="285">
        <f>+SIMS!C99</f>
        <v>0</v>
      </c>
      <c r="AN99" s="286">
        <f>+SIMS!D99</f>
        <v>0</v>
      </c>
      <c r="AO99" s="286">
        <f t="shared" si="449"/>
        <v>0</v>
      </c>
      <c r="AP99" s="272">
        <f t="shared" si="450"/>
        <v>0</v>
      </c>
      <c r="AQ99" s="285">
        <f>+KSC!G99</f>
        <v>0</v>
      </c>
      <c r="AR99" s="286">
        <f>+KSC!H99</f>
        <v>0</v>
      </c>
      <c r="AS99" s="286">
        <f t="shared" si="451"/>
        <v>0</v>
      </c>
      <c r="AT99" s="272">
        <f t="shared" si="452"/>
        <v>0</v>
      </c>
      <c r="AU99" s="285">
        <f>+SIMS!G99</f>
        <v>0</v>
      </c>
      <c r="AV99" s="286">
        <f>+SIMS!H99</f>
        <v>0</v>
      </c>
      <c r="AW99" s="286">
        <f t="shared" si="453"/>
        <v>0</v>
      </c>
      <c r="AX99" s="272">
        <f t="shared" si="454"/>
        <v>0</v>
      </c>
      <c r="AY99" s="522">
        <f>+Bel!G99</f>
        <v>0</v>
      </c>
      <c r="AZ99" s="532">
        <f>+Bel!H99</f>
        <v>0</v>
      </c>
      <c r="BA99" s="523">
        <f>+Bel!I99</f>
        <v>0</v>
      </c>
      <c r="BB99" s="523">
        <f t="shared" si="455"/>
        <v>0</v>
      </c>
      <c r="BC99" s="531">
        <f t="shared" si="456"/>
        <v>0</v>
      </c>
      <c r="BD99" s="522">
        <f>+Ita!G99</f>
        <v>0</v>
      </c>
      <c r="BE99" s="532">
        <f>+Ita!H99</f>
        <v>0</v>
      </c>
      <c r="BF99" s="523">
        <f>+Ita!I99</f>
        <v>0</v>
      </c>
      <c r="BG99" s="35">
        <f t="shared" si="457"/>
        <v>0</v>
      </c>
      <c r="BH99" s="531">
        <f t="shared" si="458"/>
        <v>0</v>
      </c>
      <c r="BI99" s="522">
        <f>+Ita!AX99</f>
        <v>0</v>
      </c>
      <c r="BJ99" s="532">
        <f>+Ita!AY99</f>
        <v>0</v>
      </c>
      <c r="BK99" s="523">
        <f>+Ita!AZ99</f>
        <v>0</v>
      </c>
      <c r="BL99" s="35">
        <f t="shared" si="459"/>
        <v>0</v>
      </c>
      <c r="BM99" s="531">
        <f t="shared" si="460"/>
        <v>0</v>
      </c>
      <c r="BN99" s="522">
        <f>+Pol!G99</f>
        <v>0</v>
      </c>
      <c r="BO99" s="532">
        <f>+Pol!H99</f>
        <v>0</v>
      </c>
      <c r="BP99" s="523">
        <f>+Pol!I99</f>
        <v>0</v>
      </c>
      <c r="BQ99" s="523">
        <f t="shared" si="461"/>
        <v>0</v>
      </c>
      <c r="BR99" s="531">
        <f t="shared" si="462"/>
        <v>0</v>
      </c>
      <c r="BS99" s="47">
        <f>+Mex!G99</f>
        <v>0</v>
      </c>
      <c r="BT99" s="318">
        <f>+Mex!H99</f>
        <v>0</v>
      </c>
      <c r="BU99" s="48">
        <f>+Mex!I99</f>
        <v>0</v>
      </c>
      <c r="BV99" s="48">
        <f t="shared" si="463"/>
        <v>0</v>
      </c>
      <c r="BW99" s="49">
        <f t="shared" si="464"/>
        <v>0</v>
      </c>
      <c r="BX99" s="47">
        <f>+VIE!C99</f>
        <v>0</v>
      </c>
      <c r="BY99" s="318">
        <f>+VIE!D99</f>
        <v>0</v>
      </c>
      <c r="BZ99" s="48">
        <f t="shared" si="465"/>
        <v>0</v>
      </c>
      <c r="CA99" s="49">
        <f t="shared" si="466"/>
        <v>0</v>
      </c>
      <c r="CB99" s="47">
        <f>+SIMS!AC99</f>
        <v>0</v>
      </c>
      <c r="CC99" s="318">
        <f>+SIMS!AD99</f>
        <v>0</v>
      </c>
      <c r="CD99" s="48">
        <f>+SIMS!AE99</f>
        <v>0</v>
      </c>
      <c r="CE99" s="48">
        <f t="shared" si="467"/>
        <v>0</v>
      </c>
      <c r="CF99" s="49">
        <f t="shared" si="468"/>
        <v>0</v>
      </c>
      <c r="CG99" s="522">
        <f>+Bel!L99</f>
        <v>0</v>
      </c>
      <c r="CH99" s="523">
        <f>+Bel!M99</f>
        <v>0</v>
      </c>
      <c r="CI99" s="523">
        <f t="shared" si="469"/>
        <v>0</v>
      </c>
      <c r="CJ99" s="531">
        <f t="shared" si="470"/>
        <v>0</v>
      </c>
      <c r="CK99" s="522">
        <f>+Ita!L99</f>
        <v>0</v>
      </c>
      <c r="CL99" s="523">
        <f>+Ita!M99</f>
        <v>0</v>
      </c>
      <c r="CM99" s="523">
        <f t="shared" si="471"/>
        <v>0</v>
      </c>
      <c r="CN99" s="531">
        <f t="shared" si="472"/>
        <v>0</v>
      </c>
      <c r="CO99" s="47">
        <f>+Mex!L99</f>
        <v>0</v>
      </c>
      <c r="CP99" s="48">
        <f>+Mex!M99</f>
        <v>0</v>
      </c>
      <c r="CQ99" s="48">
        <f t="shared" si="473"/>
        <v>0</v>
      </c>
      <c r="CR99" s="49">
        <f t="shared" si="474"/>
        <v>0</v>
      </c>
      <c r="CS99" s="47">
        <f>+SIMS!Y99</f>
        <v>0</v>
      </c>
      <c r="CT99" s="48">
        <f>+SIMS!Z99</f>
        <v>0</v>
      </c>
      <c r="CU99" s="48">
        <f t="shared" si="475"/>
        <v>0</v>
      </c>
      <c r="CV99" s="49">
        <f t="shared" si="476"/>
        <v>0</v>
      </c>
      <c r="CW99" s="47">
        <f>+VIE!M99</f>
        <v>0</v>
      </c>
      <c r="CX99" s="48">
        <f>+VIE!N99</f>
        <v>0</v>
      </c>
      <c r="CY99" s="48">
        <f t="shared" si="477"/>
        <v>0</v>
      </c>
      <c r="CZ99" s="49">
        <f t="shared" si="478"/>
        <v>0</v>
      </c>
      <c r="DA99" s="522">
        <f>+Ita!BC99</f>
        <v>0</v>
      </c>
      <c r="DB99" s="523">
        <f t="shared" si="479"/>
        <v>0</v>
      </c>
      <c r="DC99" s="531">
        <f t="shared" si="480"/>
        <v>0</v>
      </c>
      <c r="DD99" s="522">
        <f>+Bel!P99</f>
        <v>0</v>
      </c>
      <c r="DE99" s="523">
        <f t="shared" si="481"/>
        <v>0</v>
      </c>
      <c r="DF99" s="531">
        <f t="shared" si="482"/>
        <v>0</v>
      </c>
      <c r="DG99" s="34">
        <f>+Ita!P99</f>
        <v>0</v>
      </c>
      <c r="DH99" s="523">
        <f t="shared" si="483"/>
        <v>0</v>
      </c>
      <c r="DI99" s="531">
        <f t="shared" si="484"/>
        <v>0</v>
      </c>
      <c r="DJ99" s="522">
        <f>+Pol!L99</f>
        <v>0</v>
      </c>
      <c r="DK99" s="523">
        <f t="shared" si="485"/>
        <v>0</v>
      </c>
      <c r="DL99" s="531">
        <f t="shared" si="486"/>
        <v>0</v>
      </c>
      <c r="DM99" s="379">
        <f>+Rus!C99</f>
        <v>0</v>
      </c>
      <c r="DN99" s="365">
        <f t="shared" si="487"/>
        <v>0</v>
      </c>
      <c r="DO99" s="366">
        <f t="shared" si="488"/>
        <v>0</v>
      </c>
      <c r="DP99" s="522">
        <f>+Bel!S99</f>
        <v>0</v>
      </c>
      <c r="DQ99" s="523">
        <f>+Bel!T99</f>
        <v>0</v>
      </c>
      <c r="DR99" s="523">
        <f>+Bel!U99</f>
        <v>0</v>
      </c>
      <c r="DS99" s="523">
        <f>+Bel!V99</f>
        <v>0</v>
      </c>
      <c r="DT99" s="523">
        <f t="shared" si="489"/>
        <v>0</v>
      </c>
      <c r="DU99" s="531">
        <f t="shared" si="490"/>
        <v>0</v>
      </c>
      <c r="DV99" s="522">
        <f>+Ita!S99</f>
        <v>0</v>
      </c>
      <c r="DW99" s="523">
        <f>+Ita!T99</f>
        <v>0</v>
      </c>
      <c r="DX99" s="523">
        <f>+Ita!U99</f>
        <v>0</v>
      </c>
      <c r="DY99" s="523">
        <f>+Ita!V99</f>
        <v>0</v>
      </c>
      <c r="DZ99" s="523">
        <f t="shared" si="491"/>
        <v>0</v>
      </c>
      <c r="EA99" s="531">
        <f t="shared" si="492"/>
        <v>0</v>
      </c>
      <c r="EB99" s="522">
        <f>+Pol!O99</f>
        <v>0</v>
      </c>
      <c r="EC99" s="523">
        <f>+Pol!P99</f>
        <v>0</v>
      </c>
      <c r="ED99" s="523">
        <f>+Pol!Q99</f>
        <v>0</v>
      </c>
      <c r="EE99" s="523">
        <f>+Pol!R99</f>
        <v>0</v>
      </c>
      <c r="EF99" s="523">
        <f t="shared" si="493"/>
        <v>0</v>
      </c>
      <c r="EG99" s="531">
        <f t="shared" si="494"/>
        <v>0</v>
      </c>
      <c r="EH99" s="34">
        <f>+Rus!J99</f>
        <v>0</v>
      </c>
      <c r="EI99" s="35">
        <f>+Rus!K99</f>
        <v>0</v>
      </c>
      <c r="EJ99" s="35">
        <f>+Rus!L99</f>
        <v>0</v>
      </c>
      <c r="EK99" s="35">
        <f>+Rus!M99</f>
        <v>0</v>
      </c>
      <c r="EL99" s="35">
        <f t="shared" si="495"/>
        <v>0</v>
      </c>
      <c r="EM99" s="546">
        <f t="shared" si="496"/>
        <v>0</v>
      </c>
      <c r="EN99" s="47">
        <f>+Mex!AE99</f>
        <v>0</v>
      </c>
      <c r="EO99" s="48">
        <f>+Mex!AF99</f>
        <v>0</v>
      </c>
      <c r="EP99" s="48">
        <f>+Mex!AG99</f>
        <v>0</v>
      </c>
      <c r="EQ99" s="48">
        <f>+Mex!AH99</f>
        <v>0</v>
      </c>
      <c r="ER99" s="48">
        <f t="shared" si="497"/>
        <v>0</v>
      </c>
      <c r="ES99" s="49">
        <f t="shared" si="498"/>
        <v>0</v>
      </c>
      <c r="ET99" s="47">
        <f>+VIE!G99</f>
        <v>0</v>
      </c>
      <c r="EU99" s="48">
        <f>+VIE!H99</f>
        <v>0</v>
      </c>
      <c r="EV99" s="48">
        <f>+VIE!I99</f>
        <v>0</v>
      </c>
      <c r="EW99" s="48">
        <f>+VIE!J99</f>
        <v>0</v>
      </c>
      <c r="EX99" s="48">
        <f t="shared" si="499"/>
        <v>0</v>
      </c>
      <c r="EY99" s="49">
        <f t="shared" si="500"/>
        <v>0</v>
      </c>
      <c r="EZ99" s="522">
        <f>+Bel!Y99</f>
        <v>0</v>
      </c>
      <c r="FA99" s="523">
        <f>+Bel!Z99</f>
        <v>0</v>
      </c>
      <c r="FB99" s="523">
        <f t="shared" si="501"/>
        <v>0</v>
      </c>
      <c r="FC99" s="531">
        <f t="shared" si="502"/>
        <v>0</v>
      </c>
      <c r="FD99" s="522">
        <f>+Ita!Y99</f>
        <v>0</v>
      </c>
      <c r="FE99" s="523">
        <f>+Ita!Z99</f>
        <v>0</v>
      </c>
      <c r="FF99" s="523">
        <f t="shared" si="503"/>
        <v>0</v>
      </c>
      <c r="FG99" s="531">
        <f t="shared" si="504"/>
        <v>0</v>
      </c>
      <c r="FH99" s="522">
        <f>+Pol!U99</f>
        <v>0</v>
      </c>
      <c r="FI99" s="523">
        <f>+Pol!V99</f>
        <v>0</v>
      </c>
      <c r="FJ99" s="523">
        <f t="shared" si="505"/>
        <v>0</v>
      </c>
      <c r="FK99" s="531">
        <f t="shared" si="506"/>
        <v>0</v>
      </c>
      <c r="FL99" s="34">
        <f>+Rus!F99</f>
        <v>0</v>
      </c>
      <c r="FM99" s="35">
        <f>+Rus!G99</f>
        <v>0</v>
      </c>
      <c r="FN99" s="35">
        <f t="shared" si="507"/>
        <v>0</v>
      </c>
      <c r="FO99" s="65">
        <f t="shared" si="508"/>
        <v>0</v>
      </c>
      <c r="FP99" s="47">
        <f>+SIMS!O99</f>
        <v>0</v>
      </c>
      <c r="FQ99" s="48">
        <f>+SIMS!P99</f>
        <v>0</v>
      </c>
      <c r="FR99" s="48">
        <f t="shared" si="509"/>
        <v>0</v>
      </c>
      <c r="FS99" s="49">
        <f t="shared" si="510"/>
        <v>0</v>
      </c>
      <c r="FT99" s="522">
        <f>+Bel!AC99</f>
        <v>0</v>
      </c>
      <c r="FU99" s="523">
        <f>+Bel!AD99</f>
        <v>0</v>
      </c>
      <c r="FV99" s="523">
        <f>+Bel!AE99</f>
        <v>0</v>
      </c>
      <c r="FW99" s="523">
        <f>+Bel!AF99</f>
        <v>0</v>
      </c>
      <c r="FX99" s="523">
        <f t="shared" si="511"/>
        <v>0</v>
      </c>
      <c r="FY99" s="531">
        <f t="shared" si="512"/>
        <v>0</v>
      </c>
      <c r="FZ99" s="522">
        <f>+Ita!AC99</f>
        <v>0</v>
      </c>
      <c r="GA99" s="523">
        <f>+Ita!AD99</f>
        <v>0</v>
      </c>
      <c r="GB99" s="523">
        <f>+Ita!AE99</f>
        <v>0</v>
      </c>
      <c r="GC99" s="523">
        <f>+Ita!AF99</f>
        <v>0</v>
      </c>
      <c r="GD99" s="523">
        <f t="shared" si="513"/>
        <v>0</v>
      </c>
      <c r="GE99" s="531">
        <f t="shared" si="514"/>
        <v>0</v>
      </c>
      <c r="GF99" s="522">
        <f>+Pol!Y99</f>
        <v>0</v>
      </c>
      <c r="GG99" s="523">
        <f>+Pol!Z99</f>
        <v>0</v>
      </c>
      <c r="GH99" s="523">
        <f>+Pol!AA99</f>
        <v>0</v>
      </c>
      <c r="GI99" s="523">
        <f>+Pol!AB99</f>
        <v>0</v>
      </c>
      <c r="GJ99" s="523">
        <f t="shared" si="515"/>
        <v>0</v>
      </c>
      <c r="GK99" s="531">
        <f t="shared" si="516"/>
        <v>0</v>
      </c>
      <c r="GL99" s="47">
        <f>+SIMS!S99</f>
        <v>0</v>
      </c>
      <c r="GM99" s="48">
        <f>+SIMS!T99</f>
        <v>0</v>
      </c>
      <c r="GN99" s="48">
        <f>+SIMS!U99</f>
        <v>0</v>
      </c>
      <c r="GO99" s="48">
        <f>+SIMS!V99</f>
        <v>0</v>
      </c>
      <c r="GP99" s="48">
        <f t="shared" si="517"/>
        <v>0</v>
      </c>
      <c r="GQ99" s="49">
        <f t="shared" si="518"/>
        <v>0</v>
      </c>
      <c r="GR99" s="285">
        <f>+KSC!C99</f>
        <v>0</v>
      </c>
      <c r="GS99" s="286">
        <f>+KSC!D99</f>
        <v>0</v>
      </c>
      <c r="GT99" s="286">
        <f t="shared" si="519"/>
        <v>0</v>
      </c>
      <c r="GU99" s="272">
        <f t="shared" si="520"/>
        <v>0</v>
      </c>
      <c r="GV99" s="522">
        <f>+Bel!AI99</f>
        <v>0</v>
      </c>
      <c r="GW99" s="523">
        <f t="shared" si="521"/>
        <v>0</v>
      </c>
      <c r="GX99" s="531">
        <f t="shared" si="522"/>
        <v>0</v>
      </c>
      <c r="GY99" s="34">
        <f>+Ita!AI99</f>
        <v>0</v>
      </c>
      <c r="GZ99" s="523">
        <f t="shared" si="523"/>
        <v>0</v>
      </c>
      <c r="HA99" s="531">
        <f t="shared" si="524"/>
        <v>0</v>
      </c>
      <c r="HB99" s="34">
        <f>+Ita!BF99</f>
        <v>0</v>
      </c>
      <c r="HC99" s="523">
        <f t="shared" si="525"/>
        <v>0</v>
      </c>
      <c r="HD99" s="531">
        <f t="shared" si="526"/>
        <v>0</v>
      </c>
      <c r="HE99" s="522">
        <f>+Pol!AE99</f>
        <v>0</v>
      </c>
      <c r="HF99" s="523">
        <f t="shared" si="527"/>
        <v>0</v>
      </c>
      <c r="HG99" s="531">
        <f t="shared" si="528"/>
        <v>0</v>
      </c>
      <c r="HH99" s="47">
        <f>+Mex!P99</f>
        <v>0</v>
      </c>
      <c r="HI99" s="48">
        <f t="shared" si="529"/>
        <v>0</v>
      </c>
      <c r="HJ99" s="49">
        <f t="shared" si="530"/>
        <v>0</v>
      </c>
      <c r="HK99" s="414">
        <f>+SIMS!K99</f>
        <v>0</v>
      </c>
      <c r="HL99" s="415">
        <f>+SIMS!L99</f>
        <v>0</v>
      </c>
      <c r="HM99" s="415">
        <f t="shared" si="531"/>
        <v>0</v>
      </c>
      <c r="HN99" s="416">
        <f t="shared" si="532"/>
        <v>0</v>
      </c>
      <c r="HO99" s="533">
        <f>+Bel!AL99</f>
        <v>0</v>
      </c>
      <c r="HP99" s="534">
        <f>+Bel!AM99</f>
        <v>0</v>
      </c>
      <c r="HQ99" s="534">
        <f t="shared" si="533"/>
        <v>0</v>
      </c>
      <c r="HR99" s="535">
        <f t="shared" si="534"/>
        <v>0</v>
      </c>
      <c r="HS99" s="533">
        <f>+Ita!AL99</f>
        <v>0</v>
      </c>
      <c r="HT99" s="534">
        <f>+Ita!AM99</f>
        <v>0</v>
      </c>
      <c r="HU99" s="534">
        <f t="shared" si="535"/>
        <v>0</v>
      </c>
      <c r="HV99" s="535">
        <f t="shared" si="536"/>
        <v>0</v>
      </c>
      <c r="HW99" s="47">
        <f>+Mex!S99</f>
        <v>0</v>
      </c>
      <c r="HX99" s="48">
        <f>+Mex!T99</f>
        <v>0</v>
      </c>
      <c r="HY99" s="48">
        <f t="shared" si="537"/>
        <v>0</v>
      </c>
      <c r="HZ99" s="49">
        <f t="shared" si="538"/>
        <v>0</v>
      </c>
      <c r="IA99" s="483">
        <f>+'Arg&amp;Braz'!C99</f>
        <v>0</v>
      </c>
      <c r="IB99" s="484">
        <f>+'Arg&amp;Braz'!D99</f>
        <v>0</v>
      </c>
      <c r="IC99" s="484">
        <f t="shared" si="539"/>
        <v>0</v>
      </c>
      <c r="ID99" s="485">
        <f t="shared" si="540"/>
        <v>0</v>
      </c>
      <c r="IE99" s="483">
        <f>+'Arg&amp;Braz'!Y99</f>
        <v>0</v>
      </c>
      <c r="IF99" s="484">
        <f>+'Arg&amp;Braz'!Z99</f>
        <v>0</v>
      </c>
      <c r="IG99" s="484">
        <f t="shared" si="541"/>
        <v>0</v>
      </c>
      <c r="IH99" s="485">
        <f t="shared" si="542"/>
        <v>0</v>
      </c>
      <c r="II99" s="533">
        <f>+Bel!AP99</f>
        <v>0</v>
      </c>
      <c r="IJ99" s="534">
        <f>+Bel!AQ99</f>
        <v>0</v>
      </c>
      <c r="IK99" s="534">
        <f t="shared" si="543"/>
        <v>0</v>
      </c>
      <c r="IL99" s="535">
        <f t="shared" si="544"/>
        <v>0</v>
      </c>
      <c r="IM99" s="533">
        <f>+Ita!AP99</f>
        <v>0</v>
      </c>
      <c r="IN99" s="534">
        <f>+Ita!AQ99</f>
        <v>0</v>
      </c>
      <c r="IO99" s="534">
        <f t="shared" si="545"/>
        <v>0</v>
      </c>
      <c r="IP99" s="535">
        <f t="shared" si="546"/>
        <v>0</v>
      </c>
      <c r="IQ99" s="47">
        <f>+Mex!W99</f>
        <v>0</v>
      </c>
      <c r="IR99" s="48">
        <f>+Mex!X99</f>
        <v>0</v>
      </c>
      <c r="IS99" s="48">
        <f t="shared" si="547"/>
        <v>0</v>
      </c>
      <c r="IT99" s="49">
        <f t="shared" si="548"/>
        <v>0</v>
      </c>
      <c r="IU99" s="483">
        <f>+'Arg&amp;Braz'!G99</f>
        <v>0</v>
      </c>
      <c r="IV99" s="484">
        <f>+'Arg&amp;Braz'!H99</f>
        <v>0</v>
      </c>
      <c r="IW99" s="484">
        <f t="shared" si="549"/>
        <v>0</v>
      </c>
      <c r="IX99" s="485">
        <f t="shared" si="550"/>
        <v>0</v>
      </c>
      <c r="IY99" s="483">
        <f>+'Arg&amp;Braz'!AC99</f>
        <v>0</v>
      </c>
      <c r="IZ99" s="484">
        <f>+'Arg&amp;Braz'!AD99</f>
        <v>0</v>
      </c>
      <c r="JA99" s="484">
        <f t="shared" si="551"/>
        <v>0</v>
      </c>
      <c r="JB99" s="485">
        <f t="shared" si="552"/>
        <v>0</v>
      </c>
      <c r="JC99" s="533">
        <f>+Bel!AT99</f>
        <v>0</v>
      </c>
      <c r="JD99" s="534">
        <f>+Bel!AU99</f>
        <v>0</v>
      </c>
      <c r="JE99" s="534">
        <f t="shared" si="553"/>
        <v>0</v>
      </c>
      <c r="JF99" s="535">
        <f t="shared" si="554"/>
        <v>0</v>
      </c>
      <c r="JG99" s="533">
        <f>+Ita!AT99</f>
        <v>0</v>
      </c>
      <c r="JH99" s="534">
        <f>+Ita!AU99</f>
        <v>0</v>
      </c>
      <c r="JI99" s="534">
        <f t="shared" si="555"/>
        <v>0</v>
      </c>
      <c r="JJ99" s="535">
        <f t="shared" si="556"/>
        <v>0</v>
      </c>
      <c r="JK99" s="47">
        <f>+Mex!AA99</f>
        <v>0</v>
      </c>
      <c r="JL99" s="48">
        <f>+Mex!AB99</f>
        <v>0</v>
      </c>
      <c r="JM99" s="48">
        <f t="shared" si="557"/>
        <v>0</v>
      </c>
      <c r="JN99" s="49">
        <f t="shared" si="558"/>
        <v>0</v>
      </c>
      <c r="JO99" s="483">
        <f>+'Arg&amp;Braz'!K99</f>
        <v>0</v>
      </c>
      <c r="JP99" s="484">
        <f>+'Arg&amp;Braz'!L99</f>
        <v>0</v>
      </c>
      <c r="JQ99" s="484">
        <f t="shared" si="559"/>
        <v>0</v>
      </c>
      <c r="JR99" s="485">
        <f t="shared" si="560"/>
        <v>0</v>
      </c>
      <c r="JS99" s="483">
        <f>+'Arg&amp;Braz'!AG99</f>
        <v>0</v>
      </c>
      <c r="JT99" s="484">
        <f>+'Arg&amp;Braz'!AH99</f>
        <v>0</v>
      </c>
      <c r="JU99" s="484">
        <f t="shared" si="561"/>
        <v>0</v>
      </c>
      <c r="JV99" s="485">
        <f t="shared" si="562"/>
        <v>0</v>
      </c>
      <c r="JW99" s="273">
        <f>+KSC!K99</f>
        <v>0</v>
      </c>
      <c r="JX99" s="274">
        <f>+KSC!L99</f>
        <v>0</v>
      </c>
      <c r="JY99" s="286">
        <f t="shared" si="563"/>
        <v>0</v>
      </c>
      <c r="JZ99" s="272">
        <f t="shared" si="564"/>
        <v>0</v>
      </c>
      <c r="KA99" s="34">
        <f>+Rus!P99</f>
        <v>0</v>
      </c>
      <c r="KB99" s="315">
        <f>+Rus!Q99</f>
        <v>0</v>
      </c>
      <c r="KC99" s="35">
        <f>+Rus!R99</f>
        <v>0</v>
      </c>
      <c r="KD99" s="523">
        <f t="shared" si="565"/>
        <v>0</v>
      </c>
      <c r="KE99" s="531">
        <f t="shared" si="566"/>
        <v>0</v>
      </c>
      <c r="KF99" s="47">
        <f>+Bel!AX99</f>
        <v>202.79999999999998</v>
      </c>
      <c r="KG99" s="523">
        <f t="shared" si="567"/>
        <v>202.79999999999998</v>
      </c>
      <c r="KH99" s="531">
        <f t="shared" si="568"/>
        <v>13</v>
      </c>
      <c r="KI99" s="47">
        <f>+Ita!BI99</f>
        <v>0</v>
      </c>
      <c r="KJ99" s="523">
        <f t="shared" si="569"/>
        <v>0</v>
      </c>
      <c r="KK99" s="531">
        <f t="shared" si="570"/>
        <v>0</v>
      </c>
      <c r="KL99" s="47">
        <f>+Pol!AH99</f>
        <v>140.4</v>
      </c>
      <c r="KM99" s="523">
        <f t="shared" si="571"/>
        <v>140.4</v>
      </c>
      <c r="KN99" s="531">
        <f t="shared" si="572"/>
        <v>9</v>
      </c>
      <c r="KO99" s="522">
        <f>+Mex!AK99</f>
        <v>0</v>
      </c>
      <c r="KP99" s="523">
        <f t="shared" si="573"/>
        <v>0</v>
      </c>
      <c r="KQ99" s="531">
        <f t="shared" si="574"/>
        <v>0</v>
      </c>
      <c r="KR99" s="522">
        <f>+'Arg&amp;Braz'!AK99</f>
        <v>0</v>
      </c>
      <c r="KS99" s="523">
        <f t="shared" si="575"/>
        <v>0</v>
      </c>
      <c r="KT99" s="531">
        <f t="shared" si="576"/>
        <v>0</v>
      </c>
      <c r="KU99" s="522">
        <f>+Ita!BL99</f>
        <v>0</v>
      </c>
      <c r="KV99" s="532">
        <f>+Ita!BM99</f>
        <v>0</v>
      </c>
      <c r="KW99" s="523">
        <f>+Ita!BN99</f>
        <v>0</v>
      </c>
      <c r="KX99" s="35">
        <f t="shared" si="411"/>
        <v>0</v>
      </c>
      <c r="KY99" s="531">
        <f t="shared" si="429"/>
        <v>0</v>
      </c>
      <c r="KZ99" s="47">
        <f>+Mex!AN99</f>
        <v>312</v>
      </c>
      <c r="LA99" s="318">
        <f>+Mex!AO99</f>
        <v>312</v>
      </c>
      <c r="LB99" s="48">
        <f>+Mex!AP99</f>
        <v>312</v>
      </c>
      <c r="LC99" s="35">
        <f t="shared" si="412"/>
        <v>936</v>
      </c>
      <c r="LD99" s="531">
        <f t="shared" si="430"/>
        <v>60</v>
      </c>
      <c r="LE99" s="47">
        <f>+'Arg&amp;Braz'!O99</f>
        <v>0</v>
      </c>
      <c r="LF99" s="318">
        <f>+'Arg&amp;Braz'!P99</f>
        <v>0</v>
      </c>
      <c r="LG99" s="48">
        <f>+'Arg&amp;Braz'!Q99</f>
        <v>0</v>
      </c>
      <c r="LH99" s="35">
        <f t="shared" si="413"/>
        <v>0</v>
      </c>
      <c r="LI99" s="531">
        <f t="shared" si="431"/>
        <v>0</v>
      </c>
      <c r="LJ99" s="522">
        <f>+'Arg&amp;Braz'!AN99</f>
        <v>0</v>
      </c>
      <c r="LK99" s="532">
        <f>+'Arg&amp;Braz'!AO99</f>
        <v>0</v>
      </c>
      <c r="LL99" s="523">
        <f>+'Arg&amp;Braz'!AP99</f>
        <v>0</v>
      </c>
      <c r="LM99" s="35">
        <f t="shared" si="280"/>
        <v>0</v>
      </c>
      <c r="LN99" s="531">
        <f t="shared" si="281"/>
        <v>0</v>
      </c>
      <c r="LO99" s="47">
        <f>+Bel!BA99</f>
        <v>62.4</v>
      </c>
      <c r="LP99" s="318">
        <f>+Bel!BB99</f>
        <v>62.4</v>
      </c>
      <c r="LQ99" s="48">
        <f>+Bel!BC99</f>
        <v>62.4</v>
      </c>
      <c r="LR99" s="523">
        <f t="shared" si="275"/>
        <v>187.2</v>
      </c>
      <c r="LS99" s="531">
        <f t="shared" si="276"/>
        <v>12</v>
      </c>
      <c r="LT99" s="47">
        <f>+Ita!BQ99</f>
        <v>0</v>
      </c>
      <c r="LU99" s="318">
        <f>+Ita!BR99</f>
        <v>0</v>
      </c>
      <c r="LV99" s="48">
        <f>+Ita!BS99</f>
        <v>0</v>
      </c>
      <c r="LW99" s="35">
        <f t="shared" si="414"/>
        <v>0</v>
      </c>
      <c r="LX99" s="531">
        <f t="shared" si="432"/>
        <v>0</v>
      </c>
      <c r="LY99" s="47"/>
      <c r="LZ99" s="318"/>
      <c r="MA99" s="48"/>
      <c r="MB99" s="35">
        <f t="shared" si="415"/>
        <v>0</v>
      </c>
      <c r="MC99" s="531">
        <f t="shared" si="433"/>
        <v>0</v>
      </c>
      <c r="MD99" s="47">
        <f>+Pol!AK99</f>
        <v>202.8</v>
      </c>
      <c r="ME99" s="318">
        <f>+Pol!AL99</f>
        <v>202.8</v>
      </c>
      <c r="MF99" s="48">
        <f>+Pol!AM99</f>
        <v>202.8</v>
      </c>
      <c r="MG99" s="35">
        <f t="shared" si="416"/>
        <v>608.40000000000009</v>
      </c>
      <c r="MH99" s="531">
        <f t="shared" si="434"/>
        <v>39.000000000000007</v>
      </c>
      <c r="MI99" s="556">
        <f>+Rus!U99</f>
        <v>0</v>
      </c>
      <c r="MJ99" s="557">
        <f>+Rus!V99</f>
        <v>0</v>
      </c>
      <c r="MK99" s="558">
        <f>+Rus!W99</f>
        <v>0</v>
      </c>
      <c r="ML99" s="532">
        <f t="shared" si="259"/>
        <v>0</v>
      </c>
      <c r="MM99" s="531">
        <f t="shared" si="435"/>
        <v>0</v>
      </c>
      <c r="MN99" s="47">
        <f>+Mex!AS99</f>
        <v>0</v>
      </c>
      <c r="MO99" s="318">
        <f>+Mex!AT99</f>
        <v>0</v>
      </c>
      <c r="MP99" s="48">
        <f>+Mex!AU99</f>
        <v>0</v>
      </c>
      <c r="MQ99" s="35">
        <f t="shared" si="417"/>
        <v>0</v>
      </c>
      <c r="MR99" s="531">
        <f t="shared" si="436"/>
        <v>0</v>
      </c>
      <c r="MS99" s="522">
        <f>+'Arg&amp;Braz'!T99</f>
        <v>0</v>
      </c>
      <c r="MT99" s="532">
        <f>+'Arg&amp;Braz'!U99</f>
        <v>0</v>
      </c>
      <c r="MU99" s="523">
        <f>+'Arg&amp;Braz'!V99</f>
        <v>0</v>
      </c>
      <c r="MV99" s="35">
        <f t="shared" si="282"/>
        <v>0</v>
      </c>
      <c r="MW99" s="531">
        <f t="shared" si="283"/>
        <v>0</v>
      </c>
      <c r="MX99" s="47">
        <f>Bel!BF99</f>
        <v>0</v>
      </c>
      <c r="MY99" s="523">
        <f t="shared" si="284"/>
        <v>0</v>
      </c>
      <c r="MZ99" s="531">
        <f t="shared" si="277"/>
        <v>0</v>
      </c>
      <c r="NA99" s="47">
        <f>Ita!CA99</f>
        <v>0</v>
      </c>
      <c r="NB99" s="523">
        <f t="shared" si="437"/>
        <v>0</v>
      </c>
      <c r="NC99" s="531">
        <f t="shared" si="438"/>
        <v>0</v>
      </c>
    </row>
    <row r="100" spans="1:367" s="28" customFormat="1" ht="21" customHeight="1">
      <c r="A100" s="27" t="s">
        <v>332</v>
      </c>
      <c r="B100" s="67"/>
      <c r="C100" s="68">
        <f t="shared" si="439"/>
        <v>0</v>
      </c>
      <c r="D100" s="68"/>
      <c r="E100" s="68"/>
      <c r="F100" s="68"/>
      <c r="G100" s="69">
        <f t="shared" si="440"/>
        <v>0</v>
      </c>
      <c r="H100" s="70">
        <f>+Bel!A100</f>
        <v>0</v>
      </c>
      <c r="I100" s="71">
        <f>+Ita!A100</f>
        <v>92</v>
      </c>
      <c r="J100" s="71">
        <f>+Pol!A100</f>
        <v>0</v>
      </c>
      <c r="K100" s="71">
        <f>+Rus!A100</f>
        <v>30</v>
      </c>
      <c r="L100" s="71">
        <f>+'Arg&amp;Braz'!A100</f>
        <v>60</v>
      </c>
      <c r="M100" s="71">
        <f>+Mex!A100</f>
        <v>0</v>
      </c>
      <c r="N100" s="71">
        <f>+VIE!A100</f>
        <v>0</v>
      </c>
      <c r="O100" s="71">
        <f>+SIMS!A100</f>
        <v>0</v>
      </c>
      <c r="P100" s="71"/>
      <c r="Q100" s="72">
        <f>+KSC!A100</f>
        <v>0</v>
      </c>
      <c r="R100" s="146">
        <f t="shared" si="441"/>
        <v>0</v>
      </c>
      <c r="S100" s="147"/>
      <c r="T100" s="148"/>
      <c r="U100" s="148"/>
      <c r="V100" s="27" t="s">
        <v>332</v>
      </c>
      <c r="W100" s="522">
        <f>+Bel!C100</f>
        <v>0</v>
      </c>
      <c r="X100" s="523">
        <f>+Bel!D100</f>
        <v>0</v>
      </c>
      <c r="Y100" s="523">
        <f t="shared" si="442"/>
        <v>0</v>
      </c>
      <c r="Z100" s="531">
        <f t="shared" si="443"/>
        <v>0</v>
      </c>
      <c r="AA100" s="34">
        <f>+Ita!C100</f>
        <v>0</v>
      </c>
      <c r="AB100" s="35">
        <f>+Ita!D100</f>
        <v>0</v>
      </c>
      <c r="AC100" s="35">
        <f t="shared" si="287"/>
        <v>0</v>
      </c>
      <c r="AD100" s="65">
        <f t="shared" si="444"/>
        <v>0</v>
      </c>
      <c r="AE100" s="522">
        <f>+Pol!C100</f>
        <v>0</v>
      </c>
      <c r="AF100" s="523">
        <f>+Pol!D100</f>
        <v>0</v>
      </c>
      <c r="AG100" s="523">
        <f t="shared" si="445"/>
        <v>0</v>
      </c>
      <c r="AH100" s="531">
        <f t="shared" si="446"/>
        <v>0</v>
      </c>
      <c r="AI100" s="47">
        <f>+Mex!C100</f>
        <v>0</v>
      </c>
      <c r="AJ100" s="48">
        <f>+Mex!D100</f>
        <v>0</v>
      </c>
      <c r="AK100" s="48">
        <f t="shared" si="447"/>
        <v>0</v>
      </c>
      <c r="AL100" s="49">
        <f t="shared" si="448"/>
        <v>0</v>
      </c>
      <c r="AM100" s="285">
        <f>+SIMS!C100</f>
        <v>0</v>
      </c>
      <c r="AN100" s="286">
        <f>+SIMS!D100</f>
        <v>0</v>
      </c>
      <c r="AO100" s="286">
        <f t="shared" si="449"/>
        <v>0</v>
      </c>
      <c r="AP100" s="272">
        <f t="shared" si="450"/>
        <v>0</v>
      </c>
      <c r="AQ100" s="285">
        <f>+KSC!G100</f>
        <v>0</v>
      </c>
      <c r="AR100" s="286">
        <f>+KSC!H100</f>
        <v>0</v>
      </c>
      <c r="AS100" s="286">
        <f t="shared" si="451"/>
        <v>0</v>
      </c>
      <c r="AT100" s="272">
        <f t="shared" si="452"/>
        <v>0</v>
      </c>
      <c r="AU100" s="285">
        <f>+SIMS!G100</f>
        <v>0</v>
      </c>
      <c r="AV100" s="286">
        <f>+SIMS!H100</f>
        <v>0</v>
      </c>
      <c r="AW100" s="286">
        <f t="shared" si="453"/>
        <v>0</v>
      </c>
      <c r="AX100" s="272">
        <f t="shared" si="454"/>
        <v>0</v>
      </c>
      <c r="AY100" s="522">
        <f>+Bel!G100</f>
        <v>0</v>
      </c>
      <c r="AZ100" s="532">
        <f>+Bel!H100</f>
        <v>0</v>
      </c>
      <c r="BA100" s="523">
        <f>+Bel!I100</f>
        <v>0</v>
      </c>
      <c r="BB100" s="523">
        <f t="shared" si="455"/>
        <v>0</v>
      </c>
      <c r="BC100" s="531">
        <f t="shared" si="456"/>
        <v>0</v>
      </c>
      <c r="BD100" s="522">
        <f>+Ita!G100</f>
        <v>0</v>
      </c>
      <c r="BE100" s="532">
        <f>+Ita!H100</f>
        <v>0</v>
      </c>
      <c r="BF100" s="523">
        <f>+Ita!I100</f>
        <v>0</v>
      </c>
      <c r="BG100" s="35">
        <f t="shared" si="457"/>
        <v>0</v>
      </c>
      <c r="BH100" s="531">
        <f t="shared" si="458"/>
        <v>0</v>
      </c>
      <c r="BI100" s="522">
        <f>+Ita!AX100</f>
        <v>0</v>
      </c>
      <c r="BJ100" s="532">
        <f>+Ita!AY100</f>
        <v>0</v>
      </c>
      <c r="BK100" s="523">
        <f>+Ita!AZ100</f>
        <v>0</v>
      </c>
      <c r="BL100" s="35">
        <f t="shared" si="459"/>
        <v>0</v>
      </c>
      <c r="BM100" s="531">
        <f t="shared" si="460"/>
        <v>0</v>
      </c>
      <c r="BN100" s="522">
        <f>+Pol!G100</f>
        <v>0</v>
      </c>
      <c r="BO100" s="532">
        <f>+Pol!H100</f>
        <v>0</v>
      </c>
      <c r="BP100" s="523">
        <f>+Pol!I100</f>
        <v>0</v>
      </c>
      <c r="BQ100" s="523">
        <f t="shared" si="461"/>
        <v>0</v>
      </c>
      <c r="BR100" s="531">
        <f t="shared" si="462"/>
        <v>0</v>
      </c>
      <c r="BS100" s="47">
        <f>+Mex!G100</f>
        <v>0</v>
      </c>
      <c r="BT100" s="318">
        <f>+Mex!H100</f>
        <v>0</v>
      </c>
      <c r="BU100" s="48">
        <f>+Mex!I100</f>
        <v>0</v>
      </c>
      <c r="BV100" s="48">
        <f t="shared" si="463"/>
        <v>0</v>
      </c>
      <c r="BW100" s="49">
        <f t="shared" si="464"/>
        <v>0</v>
      </c>
      <c r="BX100" s="47">
        <f>+VIE!C100</f>
        <v>0</v>
      </c>
      <c r="BY100" s="318">
        <f>+VIE!D100</f>
        <v>0</v>
      </c>
      <c r="BZ100" s="48">
        <f t="shared" si="465"/>
        <v>0</v>
      </c>
      <c r="CA100" s="49">
        <f t="shared" si="466"/>
        <v>0</v>
      </c>
      <c r="CB100" s="47">
        <f>+SIMS!AC100</f>
        <v>0</v>
      </c>
      <c r="CC100" s="318">
        <f>+SIMS!AD100</f>
        <v>0</v>
      </c>
      <c r="CD100" s="48">
        <f>+SIMS!AE100</f>
        <v>0</v>
      </c>
      <c r="CE100" s="48">
        <f t="shared" si="467"/>
        <v>0</v>
      </c>
      <c r="CF100" s="49">
        <f t="shared" si="468"/>
        <v>0</v>
      </c>
      <c r="CG100" s="522">
        <f>+Bel!L100</f>
        <v>0</v>
      </c>
      <c r="CH100" s="523">
        <f>+Bel!M100</f>
        <v>0</v>
      </c>
      <c r="CI100" s="523">
        <f t="shared" si="469"/>
        <v>0</v>
      </c>
      <c r="CJ100" s="531">
        <f t="shared" si="470"/>
        <v>0</v>
      </c>
      <c r="CK100" s="522">
        <f>+Ita!L100</f>
        <v>0</v>
      </c>
      <c r="CL100" s="523">
        <f>+Ita!M100</f>
        <v>0</v>
      </c>
      <c r="CM100" s="523">
        <f t="shared" si="471"/>
        <v>0</v>
      </c>
      <c r="CN100" s="531">
        <f t="shared" si="472"/>
        <v>0</v>
      </c>
      <c r="CO100" s="47">
        <f>+Mex!L100</f>
        <v>0</v>
      </c>
      <c r="CP100" s="48">
        <f>+Mex!M100</f>
        <v>0</v>
      </c>
      <c r="CQ100" s="48">
        <f t="shared" si="473"/>
        <v>0</v>
      </c>
      <c r="CR100" s="49">
        <f t="shared" si="474"/>
        <v>0</v>
      </c>
      <c r="CS100" s="47">
        <f>+SIMS!Y100</f>
        <v>0</v>
      </c>
      <c r="CT100" s="48">
        <f>+SIMS!Z100</f>
        <v>0</v>
      </c>
      <c r="CU100" s="48">
        <f t="shared" si="475"/>
        <v>0</v>
      </c>
      <c r="CV100" s="49">
        <f t="shared" si="476"/>
        <v>0</v>
      </c>
      <c r="CW100" s="47">
        <f>+VIE!M100</f>
        <v>0</v>
      </c>
      <c r="CX100" s="48">
        <f>+VIE!N100</f>
        <v>0</v>
      </c>
      <c r="CY100" s="48">
        <f t="shared" si="477"/>
        <v>0</v>
      </c>
      <c r="CZ100" s="49">
        <f t="shared" si="478"/>
        <v>0</v>
      </c>
      <c r="DA100" s="522">
        <f>+Ita!BC100</f>
        <v>0</v>
      </c>
      <c r="DB100" s="523">
        <f t="shared" si="479"/>
        <v>0</v>
      </c>
      <c r="DC100" s="531">
        <f t="shared" si="480"/>
        <v>0</v>
      </c>
      <c r="DD100" s="522">
        <f>+Bel!P100</f>
        <v>0</v>
      </c>
      <c r="DE100" s="523">
        <f t="shared" si="481"/>
        <v>0</v>
      </c>
      <c r="DF100" s="531">
        <f t="shared" si="482"/>
        <v>0</v>
      </c>
      <c r="DG100" s="34">
        <f>+Ita!P100</f>
        <v>0</v>
      </c>
      <c r="DH100" s="523">
        <f t="shared" si="483"/>
        <v>0</v>
      </c>
      <c r="DI100" s="531">
        <f t="shared" si="484"/>
        <v>0</v>
      </c>
      <c r="DJ100" s="522">
        <f>+Pol!L100</f>
        <v>0</v>
      </c>
      <c r="DK100" s="523">
        <f t="shared" si="485"/>
        <v>0</v>
      </c>
      <c r="DL100" s="531">
        <f t="shared" si="486"/>
        <v>0</v>
      </c>
      <c r="DM100" s="379">
        <f>+Rus!C100</f>
        <v>0</v>
      </c>
      <c r="DN100" s="365">
        <f t="shared" si="487"/>
        <v>0</v>
      </c>
      <c r="DO100" s="366">
        <f t="shared" si="488"/>
        <v>0</v>
      </c>
      <c r="DP100" s="522">
        <f>+Bel!S100</f>
        <v>0</v>
      </c>
      <c r="DQ100" s="523">
        <f>+Bel!T100</f>
        <v>0</v>
      </c>
      <c r="DR100" s="523">
        <f>+Bel!U100</f>
        <v>0</v>
      </c>
      <c r="DS100" s="523">
        <f>+Bel!V100</f>
        <v>0</v>
      </c>
      <c r="DT100" s="523">
        <f t="shared" si="489"/>
        <v>0</v>
      </c>
      <c r="DU100" s="531">
        <f t="shared" si="490"/>
        <v>0</v>
      </c>
      <c r="DV100" s="522">
        <f>+Ita!S100</f>
        <v>0</v>
      </c>
      <c r="DW100" s="523">
        <f>+Ita!T100</f>
        <v>0</v>
      </c>
      <c r="DX100" s="523">
        <f>+Ita!U100</f>
        <v>0</v>
      </c>
      <c r="DY100" s="523">
        <f>+Ita!V100</f>
        <v>0</v>
      </c>
      <c r="DZ100" s="523">
        <f t="shared" si="491"/>
        <v>0</v>
      </c>
      <c r="EA100" s="531">
        <f t="shared" si="492"/>
        <v>0</v>
      </c>
      <c r="EB100" s="522">
        <f>+Pol!O100</f>
        <v>0</v>
      </c>
      <c r="EC100" s="523">
        <f>+Pol!P100</f>
        <v>0</v>
      </c>
      <c r="ED100" s="523">
        <f>+Pol!Q100</f>
        <v>0</v>
      </c>
      <c r="EE100" s="523">
        <f>+Pol!R100</f>
        <v>0</v>
      </c>
      <c r="EF100" s="523">
        <f t="shared" si="493"/>
        <v>0</v>
      </c>
      <c r="EG100" s="531">
        <f t="shared" si="494"/>
        <v>0</v>
      </c>
      <c r="EH100" s="34">
        <f>+Rus!J100</f>
        <v>0</v>
      </c>
      <c r="EI100" s="35">
        <f>+Rus!K100</f>
        <v>0</v>
      </c>
      <c r="EJ100" s="35">
        <f>+Rus!L100</f>
        <v>0</v>
      </c>
      <c r="EK100" s="35">
        <f>+Rus!M100</f>
        <v>0</v>
      </c>
      <c r="EL100" s="35">
        <f t="shared" si="495"/>
        <v>0</v>
      </c>
      <c r="EM100" s="546">
        <f t="shared" si="496"/>
        <v>0</v>
      </c>
      <c r="EN100" s="47">
        <f>+Mex!AE100</f>
        <v>0</v>
      </c>
      <c r="EO100" s="48">
        <f>+Mex!AF100</f>
        <v>0</v>
      </c>
      <c r="EP100" s="48">
        <f>+Mex!AG100</f>
        <v>0</v>
      </c>
      <c r="EQ100" s="48">
        <f>+Mex!AH100</f>
        <v>0</v>
      </c>
      <c r="ER100" s="48">
        <f t="shared" si="497"/>
        <v>0</v>
      </c>
      <c r="ES100" s="49">
        <f t="shared" si="498"/>
        <v>0</v>
      </c>
      <c r="ET100" s="47">
        <f>+VIE!G100</f>
        <v>0</v>
      </c>
      <c r="EU100" s="48">
        <f>+VIE!H100</f>
        <v>0</v>
      </c>
      <c r="EV100" s="48">
        <f>+VIE!I100</f>
        <v>0</v>
      </c>
      <c r="EW100" s="48">
        <f>+VIE!J100</f>
        <v>0</v>
      </c>
      <c r="EX100" s="48">
        <f t="shared" si="499"/>
        <v>0</v>
      </c>
      <c r="EY100" s="49">
        <f t="shared" si="500"/>
        <v>0</v>
      </c>
      <c r="EZ100" s="522">
        <f>+Bel!Y100</f>
        <v>0</v>
      </c>
      <c r="FA100" s="523">
        <f>+Bel!Z100</f>
        <v>0</v>
      </c>
      <c r="FB100" s="523">
        <f t="shared" si="501"/>
        <v>0</v>
      </c>
      <c r="FC100" s="531">
        <f t="shared" si="502"/>
        <v>0</v>
      </c>
      <c r="FD100" s="522">
        <f>+Ita!Y100</f>
        <v>0</v>
      </c>
      <c r="FE100" s="523">
        <f>+Ita!Z100</f>
        <v>0</v>
      </c>
      <c r="FF100" s="523">
        <f t="shared" si="503"/>
        <v>0</v>
      </c>
      <c r="FG100" s="531">
        <f t="shared" si="504"/>
        <v>0</v>
      </c>
      <c r="FH100" s="522">
        <f>+Pol!U100</f>
        <v>0</v>
      </c>
      <c r="FI100" s="523">
        <f>+Pol!V100</f>
        <v>0</v>
      </c>
      <c r="FJ100" s="523">
        <f t="shared" si="505"/>
        <v>0</v>
      </c>
      <c r="FK100" s="531">
        <f t="shared" si="506"/>
        <v>0</v>
      </c>
      <c r="FL100" s="34">
        <f>+Rus!F100</f>
        <v>0</v>
      </c>
      <c r="FM100" s="35">
        <f>+Rus!G100</f>
        <v>0</v>
      </c>
      <c r="FN100" s="35">
        <f t="shared" si="507"/>
        <v>0</v>
      </c>
      <c r="FO100" s="65">
        <f t="shared" si="508"/>
        <v>0</v>
      </c>
      <c r="FP100" s="47">
        <f>+SIMS!O100</f>
        <v>0</v>
      </c>
      <c r="FQ100" s="48">
        <f>+SIMS!P100</f>
        <v>0</v>
      </c>
      <c r="FR100" s="48">
        <f t="shared" si="509"/>
        <v>0</v>
      </c>
      <c r="FS100" s="49">
        <f t="shared" si="510"/>
        <v>0</v>
      </c>
      <c r="FT100" s="522">
        <f>+Bel!AC100</f>
        <v>0</v>
      </c>
      <c r="FU100" s="523">
        <f>+Bel!AD100</f>
        <v>0</v>
      </c>
      <c r="FV100" s="523">
        <f>+Bel!AE100</f>
        <v>0</v>
      </c>
      <c r="FW100" s="523">
        <f>+Bel!AF100</f>
        <v>0</v>
      </c>
      <c r="FX100" s="523">
        <f t="shared" si="511"/>
        <v>0</v>
      </c>
      <c r="FY100" s="531">
        <f t="shared" si="512"/>
        <v>0</v>
      </c>
      <c r="FZ100" s="522">
        <f>+Ita!AC100</f>
        <v>0</v>
      </c>
      <c r="GA100" s="523">
        <f>+Ita!AD100</f>
        <v>0</v>
      </c>
      <c r="GB100" s="523">
        <f>+Ita!AE100</f>
        <v>0</v>
      </c>
      <c r="GC100" s="523">
        <f>+Ita!AF100</f>
        <v>0</v>
      </c>
      <c r="GD100" s="523">
        <f t="shared" si="513"/>
        <v>0</v>
      </c>
      <c r="GE100" s="531">
        <f t="shared" si="514"/>
        <v>0</v>
      </c>
      <c r="GF100" s="522">
        <f>+Pol!Y100</f>
        <v>0</v>
      </c>
      <c r="GG100" s="523">
        <f>+Pol!Z100</f>
        <v>0</v>
      </c>
      <c r="GH100" s="523">
        <f>+Pol!AA100</f>
        <v>0</v>
      </c>
      <c r="GI100" s="523">
        <f>+Pol!AB100</f>
        <v>0</v>
      </c>
      <c r="GJ100" s="523">
        <f t="shared" si="515"/>
        <v>0</v>
      </c>
      <c r="GK100" s="531">
        <f t="shared" si="516"/>
        <v>0</v>
      </c>
      <c r="GL100" s="47">
        <f>+SIMS!S100</f>
        <v>0</v>
      </c>
      <c r="GM100" s="48">
        <f>+SIMS!T100</f>
        <v>0</v>
      </c>
      <c r="GN100" s="48">
        <f>+SIMS!U100</f>
        <v>0</v>
      </c>
      <c r="GO100" s="48">
        <f>+SIMS!V100</f>
        <v>0</v>
      </c>
      <c r="GP100" s="48">
        <f t="shared" si="517"/>
        <v>0</v>
      </c>
      <c r="GQ100" s="49">
        <f t="shared" si="518"/>
        <v>0</v>
      </c>
      <c r="GR100" s="285">
        <f>+KSC!C100</f>
        <v>0</v>
      </c>
      <c r="GS100" s="286">
        <f>+KSC!D100</f>
        <v>0</v>
      </c>
      <c r="GT100" s="286">
        <f t="shared" si="519"/>
        <v>0</v>
      </c>
      <c r="GU100" s="272">
        <f t="shared" si="520"/>
        <v>0</v>
      </c>
      <c r="GV100" s="522">
        <f>+Bel!AI100</f>
        <v>0</v>
      </c>
      <c r="GW100" s="523">
        <f t="shared" si="521"/>
        <v>0</v>
      </c>
      <c r="GX100" s="531">
        <f t="shared" si="522"/>
        <v>0</v>
      </c>
      <c r="GY100" s="34">
        <f>+Ita!AI100</f>
        <v>0</v>
      </c>
      <c r="GZ100" s="523">
        <f t="shared" si="523"/>
        <v>0</v>
      </c>
      <c r="HA100" s="531">
        <f t="shared" si="524"/>
        <v>0</v>
      </c>
      <c r="HB100" s="34">
        <f>+Ita!BF100</f>
        <v>0</v>
      </c>
      <c r="HC100" s="523">
        <f t="shared" si="525"/>
        <v>0</v>
      </c>
      <c r="HD100" s="531">
        <f t="shared" si="526"/>
        <v>0</v>
      </c>
      <c r="HE100" s="522">
        <f>+Pol!AE100</f>
        <v>0</v>
      </c>
      <c r="HF100" s="523">
        <f t="shared" si="527"/>
        <v>0</v>
      </c>
      <c r="HG100" s="531">
        <f t="shared" si="528"/>
        <v>0</v>
      </c>
      <c r="HH100" s="47">
        <f>+Mex!P100</f>
        <v>0</v>
      </c>
      <c r="HI100" s="48">
        <f t="shared" si="529"/>
        <v>0</v>
      </c>
      <c r="HJ100" s="49">
        <f t="shared" si="530"/>
        <v>0</v>
      </c>
      <c r="HK100" s="414">
        <f>+SIMS!K100</f>
        <v>0</v>
      </c>
      <c r="HL100" s="415">
        <f>+SIMS!L100</f>
        <v>0</v>
      </c>
      <c r="HM100" s="415">
        <f t="shared" si="531"/>
        <v>0</v>
      </c>
      <c r="HN100" s="416">
        <f t="shared" si="532"/>
        <v>0</v>
      </c>
      <c r="HO100" s="533">
        <f>+Bel!AL100</f>
        <v>0</v>
      </c>
      <c r="HP100" s="534">
        <f>+Bel!AM100</f>
        <v>0</v>
      </c>
      <c r="HQ100" s="534">
        <f t="shared" si="533"/>
        <v>0</v>
      </c>
      <c r="HR100" s="535">
        <f t="shared" si="534"/>
        <v>0</v>
      </c>
      <c r="HS100" s="533">
        <f>+Ita!AL100</f>
        <v>0</v>
      </c>
      <c r="HT100" s="534">
        <f>+Ita!AM100</f>
        <v>0</v>
      </c>
      <c r="HU100" s="534">
        <f t="shared" si="535"/>
        <v>0</v>
      </c>
      <c r="HV100" s="535">
        <f t="shared" si="536"/>
        <v>0</v>
      </c>
      <c r="HW100" s="47">
        <f>+Mex!S100</f>
        <v>0</v>
      </c>
      <c r="HX100" s="48">
        <f>+Mex!T100</f>
        <v>0</v>
      </c>
      <c r="HY100" s="48">
        <f t="shared" si="537"/>
        <v>0</v>
      </c>
      <c r="HZ100" s="49">
        <f t="shared" si="538"/>
        <v>0</v>
      </c>
      <c r="IA100" s="483">
        <f>+'Arg&amp;Braz'!C100</f>
        <v>0</v>
      </c>
      <c r="IB100" s="484">
        <f>+'Arg&amp;Braz'!D100</f>
        <v>0</v>
      </c>
      <c r="IC100" s="484">
        <f t="shared" si="539"/>
        <v>0</v>
      </c>
      <c r="ID100" s="485">
        <f t="shared" si="540"/>
        <v>0</v>
      </c>
      <c r="IE100" s="483">
        <f>+'Arg&amp;Braz'!Y100</f>
        <v>0</v>
      </c>
      <c r="IF100" s="484">
        <f>+'Arg&amp;Braz'!Z100</f>
        <v>0</v>
      </c>
      <c r="IG100" s="484">
        <f t="shared" si="541"/>
        <v>0</v>
      </c>
      <c r="IH100" s="485">
        <f t="shared" si="542"/>
        <v>0</v>
      </c>
      <c r="II100" s="533">
        <f>+Bel!AP100</f>
        <v>0</v>
      </c>
      <c r="IJ100" s="534">
        <f>+Bel!AQ100</f>
        <v>0</v>
      </c>
      <c r="IK100" s="534">
        <f t="shared" si="543"/>
        <v>0</v>
      </c>
      <c r="IL100" s="535">
        <f t="shared" si="544"/>
        <v>0</v>
      </c>
      <c r="IM100" s="533">
        <f>+Ita!AP100</f>
        <v>0</v>
      </c>
      <c r="IN100" s="534">
        <f>+Ita!AQ100</f>
        <v>0</v>
      </c>
      <c r="IO100" s="534">
        <f t="shared" si="545"/>
        <v>0</v>
      </c>
      <c r="IP100" s="535">
        <f t="shared" si="546"/>
        <v>0</v>
      </c>
      <c r="IQ100" s="47">
        <f>+Mex!W100</f>
        <v>0</v>
      </c>
      <c r="IR100" s="48">
        <f>+Mex!X100</f>
        <v>0</v>
      </c>
      <c r="IS100" s="48">
        <f t="shared" si="547"/>
        <v>0</v>
      </c>
      <c r="IT100" s="49">
        <f t="shared" si="548"/>
        <v>0</v>
      </c>
      <c r="IU100" s="483">
        <f>+'Arg&amp;Braz'!G100</f>
        <v>0</v>
      </c>
      <c r="IV100" s="484">
        <f>+'Arg&amp;Braz'!H100</f>
        <v>0</v>
      </c>
      <c r="IW100" s="484">
        <f t="shared" si="549"/>
        <v>0</v>
      </c>
      <c r="IX100" s="485">
        <f t="shared" si="550"/>
        <v>0</v>
      </c>
      <c r="IY100" s="483">
        <f>+'Arg&amp;Braz'!AC100</f>
        <v>0</v>
      </c>
      <c r="IZ100" s="484">
        <f>+'Arg&amp;Braz'!AD100</f>
        <v>0</v>
      </c>
      <c r="JA100" s="484">
        <f t="shared" si="551"/>
        <v>0</v>
      </c>
      <c r="JB100" s="485">
        <f t="shared" si="552"/>
        <v>0</v>
      </c>
      <c r="JC100" s="533">
        <f>+Bel!AT100</f>
        <v>0</v>
      </c>
      <c r="JD100" s="534">
        <f>+Bel!AU100</f>
        <v>0</v>
      </c>
      <c r="JE100" s="534">
        <f t="shared" si="553"/>
        <v>0</v>
      </c>
      <c r="JF100" s="535">
        <f t="shared" si="554"/>
        <v>0</v>
      </c>
      <c r="JG100" s="533">
        <f>+Ita!AT100</f>
        <v>0</v>
      </c>
      <c r="JH100" s="534">
        <f>+Ita!AU100</f>
        <v>0</v>
      </c>
      <c r="JI100" s="534">
        <f t="shared" si="555"/>
        <v>0</v>
      </c>
      <c r="JJ100" s="535">
        <f t="shared" si="556"/>
        <v>0</v>
      </c>
      <c r="JK100" s="47">
        <f>+Mex!AA100</f>
        <v>0</v>
      </c>
      <c r="JL100" s="48">
        <f>+Mex!AB100</f>
        <v>0</v>
      </c>
      <c r="JM100" s="48">
        <f t="shared" si="557"/>
        <v>0</v>
      </c>
      <c r="JN100" s="49">
        <f t="shared" si="558"/>
        <v>0</v>
      </c>
      <c r="JO100" s="483">
        <f>+'Arg&amp;Braz'!K100</f>
        <v>0</v>
      </c>
      <c r="JP100" s="484">
        <f>+'Arg&amp;Braz'!L100</f>
        <v>0</v>
      </c>
      <c r="JQ100" s="484">
        <f t="shared" si="559"/>
        <v>0</v>
      </c>
      <c r="JR100" s="485">
        <f t="shared" si="560"/>
        <v>0</v>
      </c>
      <c r="JS100" s="483">
        <f>+'Arg&amp;Braz'!AG100</f>
        <v>0</v>
      </c>
      <c r="JT100" s="484">
        <f>+'Arg&amp;Braz'!AH100</f>
        <v>0</v>
      </c>
      <c r="JU100" s="484">
        <f t="shared" si="561"/>
        <v>0</v>
      </c>
      <c r="JV100" s="485">
        <f t="shared" si="562"/>
        <v>0</v>
      </c>
      <c r="JW100" s="273">
        <f>+KSC!K100</f>
        <v>0</v>
      </c>
      <c r="JX100" s="274">
        <f>+KSC!L100</f>
        <v>0</v>
      </c>
      <c r="JY100" s="286">
        <f t="shared" si="563"/>
        <v>0</v>
      </c>
      <c r="JZ100" s="272">
        <f t="shared" si="564"/>
        <v>0</v>
      </c>
      <c r="KA100" s="34">
        <f>+Rus!P100</f>
        <v>0</v>
      </c>
      <c r="KB100" s="315">
        <f>+Rus!Q100</f>
        <v>0</v>
      </c>
      <c r="KC100" s="35">
        <f>+Rus!R100</f>
        <v>0</v>
      </c>
      <c r="KD100" s="523">
        <f t="shared" si="565"/>
        <v>0</v>
      </c>
      <c r="KE100" s="531">
        <f t="shared" si="566"/>
        <v>0</v>
      </c>
      <c r="KF100" s="47">
        <f>+Bel!AX100</f>
        <v>0</v>
      </c>
      <c r="KG100" s="523">
        <f t="shared" si="567"/>
        <v>0</v>
      </c>
      <c r="KH100" s="531">
        <f t="shared" si="568"/>
        <v>0</v>
      </c>
      <c r="KI100" s="47">
        <f>+Ita!BI100</f>
        <v>452.4</v>
      </c>
      <c r="KJ100" s="523">
        <f t="shared" si="569"/>
        <v>452.4</v>
      </c>
      <c r="KK100" s="531">
        <f t="shared" si="570"/>
        <v>29</v>
      </c>
      <c r="KL100" s="47">
        <f>+Pol!AH100</f>
        <v>0</v>
      </c>
      <c r="KM100" s="523">
        <f t="shared" si="571"/>
        <v>0</v>
      </c>
      <c r="KN100" s="531">
        <f t="shared" si="572"/>
        <v>0</v>
      </c>
      <c r="KO100" s="47">
        <f>+Mex!AK100</f>
        <v>0</v>
      </c>
      <c r="KP100" s="523">
        <f t="shared" si="573"/>
        <v>0</v>
      </c>
      <c r="KQ100" s="531">
        <f t="shared" si="574"/>
        <v>0</v>
      </c>
      <c r="KR100" s="522">
        <f>+'Arg&amp;Braz'!AK100</f>
        <v>0</v>
      </c>
      <c r="KS100" s="523">
        <f t="shared" si="575"/>
        <v>0</v>
      </c>
      <c r="KT100" s="531">
        <f t="shared" si="576"/>
        <v>0</v>
      </c>
      <c r="KU100" s="522">
        <f>+Ita!BL100</f>
        <v>0</v>
      </c>
      <c r="KV100" s="532">
        <f>+Ita!BM100</f>
        <v>0</v>
      </c>
      <c r="KW100" s="523">
        <f>+Ita!BN100</f>
        <v>0</v>
      </c>
      <c r="KX100" s="35">
        <f t="shared" si="411"/>
        <v>0</v>
      </c>
      <c r="KY100" s="531">
        <f t="shared" si="429"/>
        <v>0</v>
      </c>
      <c r="KZ100" s="47">
        <f>+Mex!AN100</f>
        <v>0</v>
      </c>
      <c r="LA100" s="318">
        <f>+Mex!AO100</f>
        <v>0</v>
      </c>
      <c r="LB100" s="48">
        <f>+Mex!AP100</f>
        <v>0</v>
      </c>
      <c r="LC100" s="35">
        <f t="shared" si="412"/>
        <v>0</v>
      </c>
      <c r="LD100" s="531">
        <f t="shared" si="430"/>
        <v>0</v>
      </c>
      <c r="LE100" s="47">
        <f>+'Arg&amp;Braz'!O100</f>
        <v>0</v>
      </c>
      <c r="LF100" s="318">
        <f>+'Arg&amp;Braz'!P100</f>
        <v>0</v>
      </c>
      <c r="LG100" s="48">
        <f>+'Arg&amp;Braz'!Q100</f>
        <v>0</v>
      </c>
      <c r="LH100" s="35">
        <f t="shared" si="413"/>
        <v>0</v>
      </c>
      <c r="LI100" s="531">
        <f t="shared" si="431"/>
        <v>0</v>
      </c>
      <c r="LJ100" s="47">
        <f>+'Arg&amp;Braz'!AN100</f>
        <v>312</v>
      </c>
      <c r="LK100" s="318">
        <f>+'Arg&amp;Braz'!AO100</f>
        <v>312</v>
      </c>
      <c r="LL100" s="48">
        <f>+'Arg&amp;Braz'!AP100</f>
        <v>312</v>
      </c>
      <c r="LM100" s="35">
        <f t="shared" si="280"/>
        <v>936</v>
      </c>
      <c r="LN100" s="531">
        <f t="shared" si="281"/>
        <v>60</v>
      </c>
      <c r="LO100" s="47">
        <f>+Bel!BA100</f>
        <v>0</v>
      </c>
      <c r="LP100" s="318">
        <f>+Bel!BB100</f>
        <v>0</v>
      </c>
      <c r="LQ100" s="48">
        <f>+Bel!BC100</f>
        <v>0</v>
      </c>
      <c r="LR100" s="523">
        <f t="shared" si="275"/>
        <v>0</v>
      </c>
      <c r="LS100" s="531">
        <f t="shared" si="276"/>
        <v>0</v>
      </c>
      <c r="LT100" s="47">
        <f>+Ita!BQ100</f>
        <v>280.8</v>
      </c>
      <c r="LU100" s="318">
        <f>+Ita!BR100</f>
        <v>280.8</v>
      </c>
      <c r="LV100" s="48">
        <f>+Ita!BS100</f>
        <v>280.8</v>
      </c>
      <c r="LW100" s="35">
        <f t="shared" si="414"/>
        <v>842.40000000000009</v>
      </c>
      <c r="LX100" s="531">
        <f t="shared" si="432"/>
        <v>54.000000000000007</v>
      </c>
      <c r="LY100" s="47"/>
      <c r="LZ100" s="318"/>
      <c r="MA100" s="48"/>
      <c r="MB100" s="35">
        <f t="shared" si="415"/>
        <v>0</v>
      </c>
      <c r="MC100" s="531">
        <f t="shared" si="433"/>
        <v>0</v>
      </c>
      <c r="MD100" s="47">
        <f>+Pol!AK100</f>
        <v>0</v>
      </c>
      <c r="ME100" s="318">
        <f>+Pol!AL100</f>
        <v>0</v>
      </c>
      <c r="MF100" s="48">
        <f>+Pol!AM100</f>
        <v>0</v>
      </c>
      <c r="MG100" s="35">
        <f t="shared" si="416"/>
        <v>0</v>
      </c>
      <c r="MH100" s="531">
        <f t="shared" si="434"/>
        <v>0</v>
      </c>
      <c r="MI100" s="388">
        <f>+Rus!U100</f>
        <v>156</v>
      </c>
      <c r="MJ100" s="508">
        <f>+Rus!V100</f>
        <v>156</v>
      </c>
      <c r="MK100" s="389">
        <f>+Rus!W100</f>
        <v>156</v>
      </c>
      <c r="ML100" s="532">
        <f t="shared" si="259"/>
        <v>468</v>
      </c>
      <c r="MM100" s="531">
        <f t="shared" si="435"/>
        <v>30</v>
      </c>
      <c r="MN100" s="47">
        <f>+Mex!AS100</f>
        <v>0</v>
      </c>
      <c r="MO100" s="318">
        <f>+Mex!AT100</f>
        <v>0</v>
      </c>
      <c r="MP100" s="48">
        <f>+Mex!AU100</f>
        <v>0</v>
      </c>
      <c r="MQ100" s="35">
        <f t="shared" si="417"/>
        <v>0</v>
      </c>
      <c r="MR100" s="531">
        <f t="shared" si="436"/>
        <v>0</v>
      </c>
      <c r="MS100" s="522">
        <f>+'Arg&amp;Braz'!T100</f>
        <v>0</v>
      </c>
      <c r="MT100" s="532">
        <f>+'Arg&amp;Braz'!U100</f>
        <v>0</v>
      </c>
      <c r="MU100" s="523">
        <f>+'Arg&amp;Braz'!V100</f>
        <v>0</v>
      </c>
      <c r="MV100" s="35">
        <f t="shared" si="282"/>
        <v>0</v>
      </c>
      <c r="MW100" s="531">
        <f t="shared" si="283"/>
        <v>0</v>
      </c>
      <c r="MX100" s="47">
        <f>Bel!BF100</f>
        <v>0</v>
      </c>
      <c r="MY100" s="523">
        <f t="shared" si="284"/>
        <v>0</v>
      </c>
      <c r="MZ100" s="531">
        <f t="shared" si="277"/>
        <v>0</v>
      </c>
      <c r="NA100" s="47">
        <f>Ita!CA100</f>
        <v>0</v>
      </c>
      <c r="NB100" s="523">
        <f t="shared" si="437"/>
        <v>0</v>
      </c>
      <c r="NC100" s="531">
        <f t="shared" si="438"/>
        <v>0</v>
      </c>
    </row>
    <row r="101" spans="1:367" s="28" customFormat="1" ht="21" customHeight="1">
      <c r="A101" s="27" t="s">
        <v>333</v>
      </c>
      <c r="B101" s="67"/>
      <c r="C101" s="68">
        <f t="shared" si="439"/>
        <v>0</v>
      </c>
      <c r="D101" s="68"/>
      <c r="E101" s="68"/>
      <c r="F101" s="68"/>
      <c r="G101" s="69">
        <f t="shared" si="440"/>
        <v>0</v>
      </c>
      <c r="H101" s="70">
        <f>+Bel!A101</f>
        <v>0</v>
      </c>
      <c r="I101" s="71">
        <f>+Ita!A101</f>
        <v>0</v>
      </c>
      <c r="J101" s="71">
        <f>+Pol!A101</f>
        <v>56</v>
      </c>
      <c r="K101" s="71">
        <f>+Rus!A101</f>
        <v>0</v>
      </c>
      <c r="L101" s="71">
        <f>+'Arg&amp;Braz'!A101</f>
        <v>15</v>
      </c>
      <c r="M101" s="71">
        <f>+Mex!A101</f>
        <v>54</v>
      </c>
      <c r="N101" s="71">
        <f>+VIE!A101</f>
        <v>0</v>
      </c>
      <c r="O101" s="71">
        <f>+SIMS!A101</f>
        <v>0</v>
      </c>
      <c r="P101" s="71"/>
      <c r="Q101" s="72">
        <f>+KSC!A101</f>
        <v>0</v>
      </c>
      <c r="R101" s="146">
        <f t="shared" si="441"/>
        <v>0</v>
      </c>
      <c r="S101" s="147"/>
      <c r="T101" s="148"/>
      <c r="U101" s="148"/>
      <c r="V101" s="27" t="s">
        <v>333</v>
      </c>
      <c r="W101" s="522">
        <f>+Bel!C101</f>
        <v>0</v>
      </c>
      <c r="X101" s="523">
        <f>+Bel!D101</f>
        <v>0</v>
      </c>
      <c r="Y101" s="523">
        <f t="shared" si="442"/>
        <v>0</v>
      </c>
      <c r="Z101" s="531">
        <f t="shared" si="443"/>
        <v>0</v>
      </c>
      <c r="AA101" s="34">
        <f>+Ita!C101</f>
        <v>0</v>
      </c>
      <c r="AB101" s="35">
        <f>+Ita!D101</f>
        <v>0</v>
      </c>
      <c r="AC101" s="35">
        <f t="shared" si="287"/>
        <v>0</v>
      </c>
      <c r="AD101" s="65">
        <f t="shared" si="444"/>
        <v>0</v>
      </c>
      <c r="AE101" s="522">
        <f>+Pol!C101</f>
        <v>0</v>
      </c>
      <c r="AF101" s="523">
        <f>+Pol!D101</f>
        <v>0</v>
      </c>
      <c r="AG101" s="523">
        <f t="shared" si="445"/>
        <v>0</v>
      </c>
      <c r="AH101" s="531">
        <f t="shared" si="446"/>
        <v>0</v>
      </c>
      <c r="AI101" s="47">
        <f>+Mex!C101</f>
        <v>0</v>
      </c>
      <c r="AJ101" s="48">
        <f>+Mex!D101</f>
        <v>0</v>
      </c>
      <c r="AK101" s="48">
        <f t="shared" si="447"/>
        <v>0</v>
      </c>
      <c r="AL101" s="49">
        <f t="shared" si="448"/>
        <v>0</v>
      </c>
      <c r="AM101" s="285">
        <f>+SIMS!C101</f>
        <v>0</v>
      </c>
      <c r="AN101" s="286">
        <f>+SIMS!D101</f>
        <v>0</v>
      </c>
      <c r="AO101" s="286">
        <f t="shared" si="449"/>
        <v>0</v>
      </c>
      <c r="AP101" s="272">
        <f t="shared" si="450"/>
        <v>0</v>
      </c>
      <c r="AQ101" s="285">
        <f>+KSC!G101</f>
        <v>0</v>
      </c>
      <c r="AR101" s="286">
        <f>+KSC!H101</f>
        <v>0</v>
      </c>
      <c r="AS101" s="286">
        <f t="shared" si="451"/>
        <v>0</v>
      </c>
      <c r="AT101" s="272">
        <f t="shared" si="452"/>
        <v>0</v>
      </c>
      <c r="AU101" s="285">
        <f>+SIMS!G101</f>
        <v>0</v>
      </c>
      <c r="AV101" s="286">
        <f>+SIMS!H101</f>
        <v>0</v>
      </c>
      <c r="AW101" s="286">
        <f t="shared" si="453"/>
        <v>0</v>
      </c>
      <c r="AX101" s="272">
        <f t="shared" si="454"/>
        <v>0</v>
      </c>
      <c r="AY101" s="522">
        <f>+Bel!G101</f>
        <v>0</v>
      </c>
      <c r="AZ101" s="532">
        <f>+Bel!H101</f>
        <v>0</v>
      </c>
      <c r="BA101" s="523">
        <f>+Bel!I101</f>
        <v>0</v>
      </c>
      <c r="BB101" s="523">
        <f t="shared" si="455"/>
        <v>0</v>
      </c>
      <c r="BC101" s="531">
        <f t="shared" si="456"/>
        <v>0</v>
      </c>
      <c r="BD101" s="522">
        <f>+Ita!G101</f>
        <v>0</v>
      </c>
      <c r="BE101" s="532">
        <f>+Ita!H101</f>
        <v>0</v>
      </c>
      <c r="BF101" s="523">
        <f>+Ita!I101</f>
        <v>0</v>
      </c>
      <c r="BG101" s="35">
        <f t="shared" si="457"/>
        <v>0</v>
      </c>
      <c r="BH101" s="531">
        <f t="shared" si="458"/>
        <v>0</v>
      </c>
      <c r="BI101" s="522">
        <f>+Ita!AX101</f>
        <v>0</v>
      </c>
      <c r="BJ101" s="532">
        <f>+Ita!AY101</f>
        <v>0</v>
      </c>
      <c r="BK101" s="523">
        <f>+Ita!AZ101</f>
        <v>0</v>
      </c>
      <c r="BL101" s="35">
        <f t="shared" si="459"/>
        <v>0</v>
      </c>
      <c r="BM101" s="531">
        <f t="shared" si="460"/>
        <v>0</v>
      </c>
      <c r="BN101" s="522">
        <f>+Pol!G101</f>
        <v>0</v>
      </c>
      <c r="BO101" s="532">
        <f>+Pol!H101</f>
        <v>0</v>
      </c>
      <c r="BP101" s="523">
        <f>+Pol!I101</f>
        <v>0</v>
      </c>
      <c r="BQ101" s="523">
        <f t="shared" si="461"/>
        <v>0</v>
      </c>
      <c r="BR101" s="531">
        <f t="shared" si="462"/>
        <v>0</v>
      </c>
      <c r="BS101" s="47">
        <f>+Mex!G101</f>
        <v>0</v>
      </c>
      <c r="BT101" s="318">
        <f>+Mex!H101</f>
        <v>0</v>
      </c>
      <c r="BU101" s="48">
        <f>+Mex!I101</f>
        <v>0</v>
      </c>
      <c r="BV101" s="48">
        <f t="shared" si="463"/>
        <v>0</v>
      </c>
      <c r="BW101" s="49">
        <f t="shared" si="464"/>
        <v>0</v>
      </c>
      <c r="BX101" s="47">
        <f>+VIE!C101</f>
        <v>0</v>
      </c>
      <c r="BY101" s="318">
        <f>+VIE!D101</f>
        <v>0</v>
      </c>
      <c r="BZ101" s="48">
        <f t="shared" si="465"/>
        <v>0</v>
      </c>
      <c r="CA101" s="49">
        <f t="shared" si="466"/>
        <v>0</v>
      </c>
      <c r="CB101" s="47">
        <f>+SIMS!AC101</f>
        <v>0</v>
      </c>
      <c r="CC101" s="318">
        <f>+SIMS!AD101</f>
        <v>0</v>
      </c>
      <c r="CD101" s="48">
        <f>+SIMS!AE101</f>
        <v>0</v>
      </c>
      <c r="CE101" s="48">
        <f t="shared" si="467"/>
        <v>0</v>
      </c>
      <c r="CF101" s="49">
        <f t="shared" si="468"/>
        <v>0</v>
      </c>
      <c r="CG101" s="522">
        <f>+Bel!L101</f>
        <v>0</v>
      </c>
      <c r="CH101" s="523">
        <f>+Bel!M101</f>
        <v>0</v>
      </c>
      <c r="CI101" s="523">
        <f t="shared" si="469"/>
        <v>0</v>
      </c>
      <c r="CJ101" s="531">
        <f t="shared" si="470"/>
        <v>0</v>
      </c>
      <c r="CK101" s="522">
        <f>+Ita!L101</f>
        <v>0</v>
      </c>
      <c r="CL101" s="523">
        <f>+Ita!M101</f>
        <v>0</v>
      </c>
      <c r="CM101" s="523">
        <f t="shared" si="471"/>
        <v>0</v>
      </c>
      <c r="CN101" s="531">
        <f t="shared" si="472"/>
        <v>0</v>
      </c>
      <c r="CO101" s="47">
        <f>+Mex!L101</f>
        <v>0</v>
      </c>
      <c r="CP101" s="48">
        <f>+Mex!M101</f>
        <v>0</v>
      </c>
      <c r="CQ101" s="48">
        <f t="shared" si="473"/>
        <v>0</v>
      </c>
      <c r="CR101" s="49">
        <f t="shared" si="474"/>
        <v>0</v>
      </c>
      <c r="CS101" s="47">
        <f>+SIMS!Y101</f>
        <v>0</v>
      </c>
      <c r="CT101" s="48">
        <f>+SIMS!Z101</f>
        <v>0</v>
      </c>
      <c r="CU101" s="48">
        <f t="shared" si="475"/>
        <v>0</v>
      </c>
      <c r="CV101" s="49">
        <f t="shared" si="476"/>
        <v>0</v>
      </c>
      <c r="CW101" s="47">
        <f>+VIE!M101</f>
        <v>0</v>
      </c>
      <c r="CX101" s="48">
        <f>+VIE!N101</f>
        <v>0</v>
      </c>
      <c r="CY101" s="48">
        <f t="shared" si="477"/>
        <v>0</v>
      </c>
      <c r="CZ101" s="49">
        <f t="shared" si="478"/>
        <v>0</v>
      </c>
      <c r="DA101" s="522">
        <f>+Ita!BC101</f>
        <v>0</v>
      </c>
      <c r="DB101" s="523">
        <f t="shared" si="479"/>
        <v>0</v>
      </c>
      <c r="DC101" s="531">
        <f t="shared" si="480"/>
        <v>0</v>
      </c>
      <c r="DD101" s="522">
        <f>+Bel!P101</f>
        <v>0</v>
      </c>
      <c r="DE101" s="523">
        <f t="shared" si="481"/>
        <v>0</v>
      </c>
      <c r="DF101" s="531">
        <f t="shared" si="482"/>
        <v>0</v>
      </c>
      <c r="DG101" s="34">
        <f>+Ita!P101</f>
        <v>0</v>
      </c>
      <c r="DH101" s="523">
        <f t="shared" si="483"/>
        <v>0</v>
      </c>
      <c r="DI101" s="531">
        <f t="shared" si="484"/>
        <v>0</v>
      </c>
      <c r="DJ101" s="522">
        <f>+Pol!L101</f>
        <v>0</v>
      </c>
      <c r="DK101" s="523">
        <f t="shared" si="485"/>
        <v>0</v>
      </c>
      <c r="DL101" s="531">
        <f t="shared" si="486"/>
        <v>0</v>
      </c>
      <c r="DM101" s="379">
        <f>+Rus!C101</f>
        <v>0</v>
      </c>
      <c r="DN101" s="365">
        <f t="shared" si="487"/>
        <v>0</v>
      </c>
      <c r="DO101" s="366">
        <f t="shared" si="488"/>
        <v>0</v>
      </c>
      <c r="DP101" s="522">
        <f>+Bel!S101</f>
        <v>0</v>
      </c>
      <c r="DQ101" s="523">
        <f>+Bel!T101</f>
        <v>0</v>
      </c>
      <c r="DR101" s="523">
        <f>+Bel!U101</f>
        <v>0</v>
      </c>
      <c r="DS101" s="523">
        <f>+Bel!V101</f>
        <v>0</v>
      </c>
      <c r="DT101" s="523">
        <f t="shared" si="489"/>
        <v>0</v>
      </c>
      <c r="DU101" s="531">
        <f t="shared" si="490"/>
        <v>0</v>
      </c>
      <c r="DV101" s="522">
        <f>+Ita!S101</f>
        <v>0</v>
      </c>
      <c r="DW101" s="523">
        <f>+Ita!T101</f>
        <v>0</v>
      </c>
      <c r="DX101" s="523">
        <f>+Ita!U101</f>
        <v>0</v>
      </c>
      <c r="DY101" s="523">
        <f>+Ita!V101</f>
        <v>0</v>
      </c>
      <c r="DZ101" s="523">
        <f t="shared" si="491"/>
        <v>0</v>
      </c>
      <c r="EA101" s="531">
        <f t="shared" si="492"/>
        <v>0</v>
      </c>
      <c r="EB101" s="522">
        <f>+Pol!O101</f>
        <v>0</v>
      </c>
      <c r="EC101" s="523">
        <f>+Pol!P101</f>
        <v>0</v>
      </c>
      <c r="ED101" s="523">
        <f>+Pol!Q101</f>
        <v>0</v>
      </c>
      <c r="EE101" s="523">
        <f>+Pol!R101</f>
        <v>0</v>
      </c>
      <c r="EF101" s="523">
        <f t="shared" si="493"/>
        <v>0</v>
      </c>
      <c r="EG101" s="531">
        <f t="shared" si="494"/>
        <v>0</v>
      </c>
      <c r="EH101" s="34">
        <f>+Rus!J101</f>
        <v>0</v>
      </c>
      <c r="EI101" s="35">
        <f>+Rus!K101</f>
        <v>0</v>
      </c>
      <c r="EJ101" s="35">
        <f>+Rus!L101</f>
        <v>0</v>
      </c>
      <c r="EK101" s="35">
        <f>+Rus!M101</f>
        <v>0</v>
      </c>
      <c r="EL101" s="35">
        <f t="shared" si="495"/>
        <v>0</v>
      </c>
      <c r="EM101" s="546">
        <f t="shared" si="496"/>
        <v>0</v>
      </c>
      <c r="EN101" s="47">
        <f>+Mex!AE101</f>
        <v>0</v>
      </c>
      <c r="EO101" s="48">
        <f>+Mex!AF101</f>
        <v>0</v>
      </c>
      <c r="EP101" s="48">
        <f>+Mex!AG101</f>
        <v>0</v>
      </c>
      <c r="EQ101" s="48">
        <f>+Mex!AH101</f>
        <v>0</v>
      </c>
      <c r="ER101" s="48">
        <f t="shared" si="497"/>
        <v>0</v>
      </c>
      <c r="ES101" s="49">
        <f t="shared" si="498"/>
        <v>0</v>
      </c>
      <c r="ET101" s="47">
        <f>+VIE!G101</f>
        <v>0</v>
      </c>
      <c r="EU101" s="48">
        <f>+VIE!H101</f>
        <v>0</v>
      </c>
      <c r="EV101" s="48">
        <f>+VIE!I101</f>
        <v>0</v>
      </c>
      <c r="EW101" s="48">
        <f>+VIE!J101</f>
        <v>0</v>
      </c>
      <c r="EX101" s="48">
        <f t="shared" si="499"/>
        <v>0</v>
      </c>
      <c r="EY101" s="49">
        <f t="shared" si="500"/>
        <v>0</v>
      </c>
      <c r="EZ101" s="522">
        <f>+Bel!Y101</f>
        <v>0</v>
      </c>
      <c r="FA101" s="523">
        <f>+Bel!Z101</f>
        <v>0</v>
      </c>
      <c r="FB101" s="523">
        <f t="shared" si="501"/>
        <v>0</v>
      </c>
      <c r="FC101" s="531">
        <f t="shared" si="502"/>
        <v>0</v>
      </c>
      <c r="FD101" s="522">
        <f>+Ita!Y101</f>
        <v>0</v>
      </c>
      <c r="FE101" s="523">
        <f>+Ita!Z101</f>
        <v>0</v>
      </c>
      <c r="FF101" s="523">
        <f t="shared" si="503"/>
        <v>0</v>
      </c>
      <c r="FG101" s="531">
        <f t="shared" si="504"/>
        <v>0</v>
      </c>
      <c r="FH101" s="522">
        <f>+Pol!U101</f>
        <v>0</v>
      </c>
      <c r="FI101" s="523">
        <f>+Pol!V101</f>
        <v>0</v>
      </c>
      <c r="FJ101" s="523">
        <f t="shared" si="505"/>
        <v>0</v>
      </c>
      <c r="FK101" s="531">
        <f t="shared" si="506"/>
        <v>0</v>
      </c>
      <c r="FL101" s="34">
        <f>+Rus!F101</f>
        <v>0</v>
      </c>
      <c r="FM101" s="35">
        <f>+Rus!G101</f>
        <v>0</v>
      </c>
      <c r="FN101" s="35">
        <f t="shared" si="507"/>
        <v>0</v>
      </c>
      <c r="FO101" s="65">
        <f t="shared" si="508"/>
        <v>0</v>
      </c>
      <c r="FP101" s="47">
        <f>+SIMS!O101</f>
        <v>0</v>
      </c>
      <c r="FQ101" s="48">
        <f>+SIMS!P101</f>
        <v>0</v>
      </c>
      <c r="FR101" s="48">
        <f t="shared" si="509"/>
        <v>0</v>
      </c>
      <c r="FS101" s="49">
        <f t="shared" si="510"/>
        <v>0</v>
      </c>
      <c r="FT101" s="522">
        <f>+Bel!AC101</f>
        <v>0</v>
      </c>
      <c r="FU101" s="523">
        <f>+Bel!AD101</f>
        <v>0</v>
      </c>
      <c r="FV101" s="523">
        <f>+Bel!AE101</f>
        <v>0</v>
      </c>
      <c r="FW101" s="523">
        <f>+Bel!AF101</f>
        <v>0</v>
      </c>
      <c r="FX101" s="523">
        <f t="shared" si="511"/>
        <v>0</v>
      </c>
      <c r="FY101" s="531">
        <f t="shared" si="512"/>
        <v>0</v>
      </c>
      <c r="FZ101" s="522">
        <f>+Ita!AC101</f>
        <v>0</v>
      </c>
      <c r="GA101" s="523">
        <f>+Ita!AD101</f>
        <v>0</v>
      </c>
      <c r="GB101" s="523">
        <f>+Ita!AE101</f>
        <v>0</v>
      </c>
      <c r="GC101" s="523">
        <f>+Ita!AF101</f>
        <v>0</v>
      </c>
      <c r="GD101" s="523">
        <f t="shared" si="513"/>
        <v>0</v>
      </c>
      <c r="GE101" s="531">
        <f t="shared" si="514"/>
        <v>0</v>
      </c>
      <c r="GF101" s="522">
        <f>+Pol!Y101</f>
        <v>0</v>
      </c>
      <c r="GG101" s="523">
        <f>+Pol!Z101</f>
        <v>0</v>
      </c>
      <c r="GH101" s="523">
        <f>+Pol!AA101</f>
        <v>0</v>
      </c>
      <c r="GI101" s="523">
        <f>+Pol!AB101</f>
        <v>0</v>
      </c>
      <c r="GJ101" s="523">
        <f t="shared" si="515"/>
        <v>0</v>
      </c>
      <c r="GK101" s="531">
        <f t="shared" si="516"/>
        <v>0</v>
      </c>
      <c r="GL101" s="47">
        <f>+SIMS!S101</f>
        <v>0</v>
      </c>
      <c r="GM101" s="48">
        <f>+SIMS!T101</f>
        <v>0</v>
      </c>
      <c r="GN101" s="48">
        <f>+SIMS!U101</f>
        <v>0</v>
      </c>
      <c r="GO101" s="48">
        <f>+SIMS!V101</f>
        <v>0</v>
      </c>
      <c r="GP101" s="48">
        <f t="shared" si="517"/>
        <v>0</v>
      </c>
      <c r="GQ101" s="49">
        <f t="shared" si="518"/>
        <v>0</v>
      </c>
      <c r="GR101" s="285">
        <f>+KSC!C101</f>
        <v>0</v>
      </c>
      <c r="GS101" s="286">
        <f>+KSC!D101</f>
        <v>0</v>
      </c>
      <c r="GT101" s="286">
        <f t="shared" si="519"/>
        <v>0</v>
      </c>
      <c r="GU101" s="272">
        <f t="shared" si="520"/>
        <v>0</v>
      </c>
      <c r="GV101" s="522">
        <f>+Bel!AI101</f>
        <v>0</v>
      </c>
      <c r="GW101" s="523">
        <f t="shared" si="521"/>
        <v>0</v>
      </c>
      <c r="GX101" s="531">
        <f t="shared" si="522"/>
        <v>0</v>
      </c>
      <c r="GY101" s="34">
        <f>+Ita!AI101</f>
        <v>0</v>
      </c>
      <c r="GZ101" s="523">
        <f t="shared" si="523"/>
        <v>0</v>
      </c>
      <c r="HA101" s="531">
        <f t="shared" si="524"/>
        <v>0</v>
      </c>
      <c r="HB101" s="34">
        <f>+Ita!BF101</f>
        <v>0</v>
      </c>
      <c r="HC101" s="523">
        <f t="shared" si="525"/>
        <v>0</v>
      </c>
      <c r="HD101" s="531">
        <f t="shared" si="526"/>
        <v>0</v>
      </c>
      <c r="HE101" s="522">
        <f>+Pol!AE101</f>
        <v>0</v>
      </c>
      <c r="HF101" s="523">
        <f t="shared" si="527"/>
        <v>0</v>
      </c>
      <c r="HG101" s="531">
        <f t="shared" si="528"/>
        <v>0</v>
      </c>
      <c r="HH101" s="47">
        <f>+Mex!P101</f>
        <v>0</v>
      </c>
      <c r="HI101" s="48">
        <f t="shared" si="529"/>
        <v>0</v>
      </c>
      <c r="HJ101" s="49">
        <f t="shared" si="530"/>
        <v>0</v>
      </c>
      <c r="HK101" s="414">
        <f>+SIMS!K101</f>
        <v>0</v>
      </c>
      <c r="HL101" s="415">
        <f>+SIMS!L101</f>
        <v>0</v>
      </c>
      <c r="HM101" s="415">
        <f t="shared" si="531"/>
        <v>0</v>
      </c>
      <c r="HN101" s="416">
        <f t="shared" si="532"/>
        <v>0</v>
      </c>
      <c r="HO101" s="533">
        <f>+Bel!AL101</f>
        <v>0</v>
      </c>
      <c r="HP101" s="534">
        <f>+Bel!AM101</f>
        <v>0</v>
      </c>
      <c r="HQ101" s="534">
        <f t="shared" si="533"/>
        <v>0</v>
      </c>
      <c r="HR101" s="535">
        <f t="shared" si="534"/>
        <v>0</v>
      </c>
      <c r="HS101" s="533">
        <f>+Ita!AL101</f>
        <v>0</v>
      </c>
      <c r="HT101" s="534">
        <f>+Ita!AM101</f>
        <v>0</v>
      </c>
      <c r="HU101" s="534">
        <f t="shared" si="535"/>
        <v>0</v>
      </c>
      <c r="HV101" s="535">
        <f t="shared" si="536"/>
        <v>0</v>
      </c>
      <c r="HW101" s="47">
        <f>+Mex!S101</f>
        <v>0</v>
      </c>
      <c r="HX101" s="48">
        <f>+Mex!T101</f>
        <v>0</v>
      </c>
      <c r="HY101" s="48">
        <f t="shared" si="537"/>
        <v>0</v>
      </c>
      <c r="HZ101" s="49">
        <f t="shared" si="538"/>
        <v>0</v>
      </c>
      <c r="IA101" s="483">
        <f>+'Arg&amp;Braz'!C101</f>
        <v>0</v>
      </c>
      <c r="IB101" s="484">
        <f>+'Arg&amp;Braz'!D101</f>
        <v>0</v>
      </c>
      <c r="IC101" s="484">
        <f t="shared" si="539"/>
        <v>0</v>
      </c>
      <c r="ID101" s="485">
        <f t="shared" si="540"/>
        <v>0</v>
      </c>
      <c r="IE101" s="483">
        <f>+'Arg&amp;Braz'!Y101</f>
        <v>0</v>
      </c>
      <c r="IF101" s="484">
        <f>+'Arg&amp;Braz'!Z101</f>
        <v>0</v>
      </c>
      <c r="IG101" s="484">
        <f t="shared" si="541"/>
        <v>0</v>
      </c>
      <c r="IH101" s="485">
        <f t="shared" si="542"/>
        <v>0</v>
      </c>
      <c r="II101" s="533">
        <f>+Bel!AP101</f>
        <v>0</v>
      </c>
      <c r="IJ101" s="534">
        <f>+Bel!AQ101</f>
        <v>0</v>
      </c>
      <c r="IK101" s="534">
        <f t="shared" si="543"/>
        <v>0</v>
      </c>
      <c r="IL101" s="535">
        <f t="shared" si="544"/>
        <v>0</v>
      </c>
      <c r="IM101" s="533">
        <f>+Ita!AP101</f>
        <v>0</v>
      </c>
      <c r="IN101" s="534">
        <f>+Ita!AQ101</f>
        <v>0</v>
      </c>
      <c r="IO101" s="534">
        <f t="shared" si="545"/>
        <v>0</v>
      </c>
      <c r="IP101" s="535">
        <f t="shared" si="546"/>
        <v>0</v>
      </c>
      <c r="IQ101" s="47">
        <f>+Mex!W101</f>
        <v>0</v>
      </c>
      <c r="IR101" s="48">
        <f>+Mex!X101</f>
        <v>0</v>
      </c>
      <c r="IS101" s="48">
        <f t="shared" si="547"/>
        <v>0</v>
      </c>
      <c r="IT101" s="49">
        <f t="shared" si="548"/>
        <v>0</v>
      </c>
      <c r="IU101" s="483">
        <f>+'Arg&amp;Braz'!G101</f>
        <v>0</v>
      </c>
      <c r="IV101" s="484">
        <f>+'Arg&amp;Braz'!H101</f>
        <v>0</v>
      </c>
      <c r="IW101" s="484">
        <f t="shared" si="549"/>
        <v>0</v>
      </c>
      <c r="IX101" s="485">
        <f t="shared" si="550"/>
        <v>0</v>
      </c>
      <c r="IY101" s="483">
        <f>+'Arg&amp;Braz'!AC101</f>
        <v>0</v>
      </c>
      <c r="IZ101" s="484">
        <f>+'Arg&amp;Braz'!AD101</f>
        <v>0</v>
      </c>
      <c r="JA101" s="484">
        <f t="shared" si="551"/>
        <v>0</v>
      </c>
      <c r="JB101" s="485">
        <f t="shared" si="552"/>
        <v>0</v>
      </c>
      <c r="JC101" s="533">
        <f>+Bel!AT101</f>
        <v>0</v>
      </c>
      <c r="JD101" s="534">
        <f>+Bel!AU101</f>
        <v>0</v>
      </c>
      <c r="JE101" s="534">
        <f t="shared" si="553"/>
        <v>0</v>
      </c>
      <c r="JF101" s="535">
        <f t="shared" si="554"/>
        <v>0</v>
      </c>
      <c r="JG101" s="533">
        <f>+Ita!AT101</f>
        <v>0</v>
      </c>
      <c r="JH101" s="534">
        <f>+Ita!AU101</f>
        <v>0</v>
      </c>
      <c r="JI101" s="534">
        <f t="shared" si="555"/>
        <v>0</v>
      </c>
      <c r="JJ101" s="535">
        <f t="shared" si="556"/>
        <v>0</v>
      </c>
      <c r="JK101" s="47">
        <f>+Mex!AA101</f>
        <v>0</v>
      </c>
      <c r="JL101" s="48">
        <f>+Mex!AB101</f>
        <v>0</v>
      </c>
      <c r="JM101" s="48">
        <f t="shared" si="557"/>
        <v>0</v>
      </c>
      <c r="JN101" s="49">
        <f t="shared" si="558"/>
        <v>0</v>
      </c>
      <c r="JO101" s="483">
        <f>+'Arg&amp;Braz'!K101</f>
        <v>0</v>
      </c>
      <c r="JP101" s="484">
        <f>+'Arg&amp;Braz'!L101</f>
        <v>0</v>
      </c>
      <c r="JQ101" s="484">
        <f t="shared" si="559"/>
        <v>0</v>
      </c>
      <c r="JR101" s="485">
        <f t="shared" si="560"/>
        <v>0</v>
      </c>
      <c r="JS101" s="483">
        <f>+'Arg&amp;Braz'!AG101</f>
        <v>0</v>
      </c>
      <c r="JT101" s="484">
        <f>+'Arg&amp;Braz'!AH101</f>
        <v>0</v>
      </c>
      <c r="JU101" s="484">
        <f t="shared" si="561"/>
        <v>0</v>
      </c>
      <c r="JV101" s="485">
        <f t="shared" si="562"/>
        <v>0</v>
      </c>
      <c r="JW101" s="273">
        <f>+KSC!K101</f>
        <v>0</v>
      </c>
      <c r="JX101" s="274">
        <f>+KSC!L101</f>
        <v>0</v>
      </c>
      <c r="JY101" s="286">
        <f t="shared" si="563"/>
        <v>0</v>
      </c>
      <c r="JZ101" s="272">
        <f t="shared" si="564"/>
        <v>0</v>
      </c>
      <c r="KA101" s="34">
        <f>+Rus!P101</f>
        <v>0</v>
      </c>
      <c r="KB101" s="315">
        <f>+Rus!Q101</f>
        <v>0</v>
      </c>
      <c r="KC101" s="35">
        <f>+Rus!R101</f>
        <v>0</v>
      </c>
      <c r="KD101" s="523">
        <f t="shared" si="565"/>
        <v>0</v>
      </c>
      <c r="KE101" s="531">
        <f t="shared" si="566"/>
        <v>0</v>
      </c>
      <c r="KF101" s="47">
        <f>+Bel!AX101</f>
        <v>0</v>
      </c>
      <c r="KG101" s="523">
        <f t="shared" si="567"/>
        <v>0</v>
      </c>
      <c r="KH101" s="531">
        <f t="shared" si="568"/>
        <v>0</v>
      </c>
      <c r="KI101" s="47">
        <f>+Ita!BI101</f>
        <v>0</v>
      </c>
      <c r="KJ101" s="523">
        <f t="shared" si="569"/>
        <v>0</v>
      </c>
      <c r="KK101" s="531">
        <f t="shared" si="570"/>
        <v>0</v>
      </c>
      <c r="KL101" s="47">
        <f>+Pol!AH101</f>
        <v>452.4</v>
      </c>
      <c r="KM101" s="523">
        <f t="shared" si="571"/>
        <v>452.4</v>
      </c>
      <c r="KN101" s="531">
        <f t="shared" si="572"/>
        <v>29</v>
      </c>
      <c r="KO101" s="47">
        <f>+Mex!AK101</f>
        <v>0</v>
      </c>
      <c r="KP101" s="523">
        <f t="shared" si="573"/>
        <v>0</v>
      </c>
      <c r="KQ101" s="531">
        <f t="shared" si="574"/>
        <v>0</v>
      </c>
      <c r="KR101" s="47">
        <f>+'Arg&amp;Braz'!AK101</f>
        <v>0</v>
      </c>
      <c r="KS101" s="523">
        <f t="shared" si="575"/>
        <v>0</v>
      </c>
      <c r="KT101" s="531">
        <f t="shared" si="576"/>
        <v>0</v>
      </c>
      <c r="KU101" s="522">
        <f>+Ita!BL101</f>
        <v>0</v>
      </c>
      <c r="KV101" s="532">
        <f>+Ita!BM101</f>
        <v>0</v>
      </c>
      <c r="KW101" s="523">
        <f>+Ita!BN101</f>
        <v>0</v>
      </c>
      <c r="KX101" s="35">
        <f t="shared" si="411"/>
        <v>0</v>
      </c>
      <c r="KY101" s="531">
        <f t="shared" si="429"/>
        <v>0</v>
      </c>
      <c r="KZ101" s="47">
        <f>+Mex!AN101</f>
        <v>234</v>
      </c>
      <c r="LA101" s="318">
        <f>+Mex!AO101</f>
        <v>234</v>
      </c>
      <c r="LB101" s="48">
        <f>+Mex!AP101</f>
        <v>234</v>
      </c>
      <c r="LC101" s="35">
        <f t="shared" si="412"/>
        <v>702</v>
      </c>
      <c r="LD101" s="531">
        <f t="shared" si="430"/>
        <v>45</v>
      </c>
      <c r="LE101" s="47">
        <f>+'Arg&amp;Braz'!O101</f>
        <v>78</v>
      </c>
      <c r="LF101" s="318">
        <f>+'Arg&amp;Braz'!P101</f>
        <v>78</v>
      </c>
      <c r="LG101" s="48">
        <f>+'Arg&amp;Braz'!Q101</f>
        <v>78</v>
      </c>
      <c r="LH101" s="35">
        <f t="shared" si="413"/>
        <v>234</v>
      </c>
      <c r="LI101" s="531">
        <f t="shared" si="431"/>
        <v>15</v>
      </c>
      <c r="LJ101" s="47">
        <f>+'Arg&amp;Braz'!AN101</f>
        <v>0</v>
      </c>
      <c r="LK101" s="318">
        <f>+'Arg&amp;Braz'!AO101</f>
        <v>0</v>
      </c>
      <c r="LL101" s="48">
        <f>+'Arg&amp;Braz'!AP101</f>
        <v>0</v>
      </c>
      <c r="LM101" s="35">
        <f t="shared" si="280"/>
        <v>0</v>
      </c>
      <c r="LN101" s="531">
        <f t="shared" si="281"/>
        <v>0</v>
      </c>
      <c r="LO101" s="47">
        <f>+Bel!BA101</f>
        <v>0</v>
      </c>
      <c r="LP101" s="318">
        <f>+Bel!BB101</f>
        <v>0</v>
      </c>
      <c r="LQ101" s="48">
        <f>+Bel!BC101</f>
        <v>0</v>
      </c>
      <c r="LR101" s="523">
        <f t="shared" si="275"/>
        <v>0</v>
      </c>
      <c r="LS101" s="531">
        <f t="shared" si="276"/>
        <v>0</v>
      </c>
      <c r="LT101" s="47">
        <f>+Ita!BQ101</f>
        <v>0</v>
      </c>
      <c r="LU101" s="318">
        <f>+Ita!BR101</f>
        <v>0</v>
      </c>
      <c r="LV101" s="48">
        <f>+Ita!BS101</f>
        <v>0</v>
      </c>
      <c r="LW101" s="35">
        <f t="shared" si="414"/>
        <v>0</v>
      </c>
      <c r="LX101" s="531">
        <f t="shared" si="432"/>
        <v>0</v>
      </c>
      <c r="LY101" s="47"/>
      <c r="LZ101" s="318"/>
      <c r="MA101" s="48"/>
      <c r="MB101" s="35">
        <f t="shared" si="415"/>
        <v>0</v>
      </c>
      <c r="MC101" s="531">
        <f t="shared" si="433"/>
        <v>0</v>
      </c>
      <c r="MD101" s="47">
        <f>+Pol!AK101</f>
        <v>140.4</v>
      </c>
      <c r="ME101" s="318">
        <f>+Pol!AL101</f>
        <v>140.4</v>
      </c>
      <c r="MF101" s="48">
        <f>+Pol!AM101</f>
        <v>140.4</v>
      </c>
      <c r="MG101" s="35">
        <f t="shared" si="416"/>
        <v>421.20000000000005</v>
      </c>
      <c r="MH101" s="531">
        <f t="shared" si="434"/>
        <v>27.000000000000004</v>
      </c>
      <c r="MI101" s="556">
        <f>+Rus!U101</f>
        <v>0</v>
      </c>
      <c r="MJ101" s="557">
        <f>+Rus!V101</f>
        <v>0</v>
      </c>
      <c r="MK101" s="558">
        <f>+Rus!W101</f>
        <v>0</v>
      </c>
      <c r="ML101" s="532">
        <f t="shared" si="259"/>
        <v>0</v>
      </c>
      <c r="MM101" s="531">
        <f t="shared" si="435"/>
        <v>0</v>
      </c>
      <c r="MN101" s="47">
        <f>+Mex!AS101</f>
        <v>46.8</v>
      </c>
      <c r="MO101" s="318">
        <f>+Mex!AT101</f>
        <v>46.8</v>
      </c>
      <c r="MP101" s="48">
        <f>+Mex!AU101</f>
        <v>46.8</v>
      </c>
      <c r="MQ101" s="35">
        <f t="shared" si="417"/>
        <v>140.39999999999998</v>
      </c>
      <c r="MR101" s="531">
        <f t="shared" si="436"/>
        <v>8.9999999999999982</v>
      </c>
      <c r="MS101" s="522">
        <f>+'Arg&amp;Braz'!T101</f>
        <v>0</v>
      </c>
      <c r="MT101" s="532">
        <f>+'Arg&amp;Braz'!U101</f>
        <v>0</v>
      </c>
      <c r="MU101" s="523">
        <f>+'Arg&amp;Braz'!V101</f>
        <v>0</v>
      </c>
      <c r="MV101" s="35">
        <f t="shared" si="282"/>
        <v>0</v>
      </c>
      <c r="MW101" s="531">
        <f t="shared" si="283"/>
        <v>0</v>
      </c>
      <c r="MX101" s="47">
        <f>Bel!BF101</f>
        <v>0</v>
      </c>
      <c r="MY101" s="523">
        <f t="shared" si="284"/>
        <v>0</v>
      </c>
      <c r="MZ101" s="531">
        <f t="shared" si="277"/>
        <v>0</v>
      </c>
      <c r="NA101" s="47">
        <f>Ita!CA101</f>
        <v>0</v>
      </c>
      <c r="NB101" s="523">
        <f t="shared" si="437"/>
        <v>0</v>
      </c>
      <c r="NC101" s="531">
        <f t="shared" si="438"/>
        <v>0</v>
      </c>
    </row>
    <row r="102" spans="1:367" s="28" customFormat="1" ht="21" customHeight="1">
      <c r="A102" s="27" t="s">
        <v>334</v>
      </c>
      <c r="B102" s="67"/>
      <c r="C102" s="68">
        <f t="shared" si="439"/>
        <v>0</v>
      </c>
      <c r="D102" s="68"/>
      <c r="E102" s="68"/>
      <c r="F102" s="68"/>
      <c r="G102" s="69">
        <f t="shared" si="440"/>
        <v>0</v>
      </c>
      <c r="H102" s="70">
        <f>+Bel!A102</f>
        <v>35.999999999999993</v>
      </c>
      <c r="I102" s="71">
        <f>+Ita!A102</f>
        <v>29</v>
      </c>
      <c r="J102" s="71">
        <f>+Pol!A102</f>
        <v>0</v>
      </c>
      <c r="K102" s="71">
        <f>+Rus!A102</f>
        <v>0</v>
      </c>
      <c r="L102" s="71">
        <f>+'Arg&amp;Braz'!A102</f>
        <v>80</v>
      </c>
      <c r="M102" s="71">
        <f>+Mex!A102</f>
        <v>17</v>
      </c>
      <c r="N102" s="71">
        <f>+VIE!A102</f>
        <v>0</v>
      </c>
      <c r="O102" s="71">
        <f>+SIMS!A102</f>
        <v>0</v>
      </c>
      <c r="P102" s="71"/>
      <c r="Q102" s="72">
        <f>+KSC!A102</f>
        <v>0</v>
      </c>
      <c r="R102" s="146">
        <f t="shared" si="441"/>
        <v>0</v>
      </c>
      <c r="S102" s="147"/>
      <c r="T102" s="148"/>
      <c r="U102" s="148"/>
      <c r="V102" s="27" t="s">
        <v>334</v>
      </c>
      <c r="W102" s="522">
        <f>+Bel!C102</f>
        <v>0</v>
      </c>
      <c r="X102" s="523">
        <f>+Bel!D102</f>
        <v>0</v>
      </c>
      <c r="Y102" s="523">
        <f t="shared" si="442"/>
        <v>0</v>
      </c>
      <c r="Z102" s="531">
        <f t="shared" si="443"/>
        <v>0</v>
      </c>
      <c r="AA102" s="34">
        <f>+Ita!C102</f>
        <v>0</v>
      </c>
      <c r="AB102" s="35">
        <f>+Ita!D102</f>
        <v>0</v>
      </c>
      <c r="AC102" s="35">
        <f t="shared" si="287"/>
        <v>0</v>
      </c>
      <c r="AD102" s="65">
        <f t="shared" si="444"/>
        <v>0</v>
      </c>
      <c r="AE102" s="522">
        <f>+Pol!C102</f>
        <v>0</v>
      </c>
      <c r="AF102" s="523">
        <f>+Pol!D102</f>
        <v>0</v>
      </c>
      <c r="AG102" s="523">
        <f t="shared" si="445"/>
        <v>0</v>
      </c>
      <c r="AH102" s="531">
        <f t="shared" si="446"/>
        <v>0</v>
      </c>
      <c r="AI102" s="47">
        <f>+Mex!C102</f>
        <v>0</v>
      </c>
      <c r="AJ102" s="48">
        <f>+Mex!D102</f>
        <v>0</v>
      </c>
      <c r="AK102" s="48">
        <f t="shared" si="447"/>
        <v>0</v>
      </c>
      <c r="AL102" s="49">
        <f t="shared" si="448"/>
        <v>0</v>
      </c>
      <c r="AM102" s="285">
        <f>+SIMS!C102</f>
        <v>0</v>
      </c>
      <c r="AN102" s="286">
        <f>+SIMS!D102</f>
        <v>0</v>
      </c>
      <c r="AO102" s="286">
        <f t="shared" si="449"/>
        <v>0</v>
      </c>
      <c r="AP102" s="272">
        <f t="shared" si="450"/>
        <v>0</v>
      </c>
      <c r="AQ102" s="285">
        <f>+KSC!G102</f>
        <v>0</v>
      </c>
      <c r="AR102" s="286">
        <f>+KSC!H102</f>
        <v>0</v>
      </c>
      <c r="AS102" s="286">
        <f t="shared" si="451"/>
        <v>0</v>
      </c>
      <c r="AT102" s="272">
        <f t="shared" si="452"/>
        <v>0</v>
      </c>
      <c r="AU102" s="285">
        <f>+SIMS!G102</f>
        <v>0</v>
      </c>
      <c r="AV102" s="286">
        <f>+SIMS!H102</f>
        <v>0</v>
      </c>
      <c r="AW102" s="286">
        <f t="shared" si="453"/>
        <v>0</v>
      </c>
      <c r="AX102" s="272">
        <f t="shared" si="454"/>
        <v>0</v>
      </c>
      <c r="AY102" s="522">
        <f>+Bel!G102</f>
        <v>0</v>
      </c>
      <c r="AZ102" s="532">
        <f>+Bel!H102</f>
        <v>0</v>
      </c>
      <c r="BA102" s="523">
        <f>+Bel!I102</f>
        <v>0</v>
      </c>
      <c r="BB102" s="523">
        <f t="shared" si="455"/>
        <v>0</v>
      </c>
      <c r="BC102" s="531">
        <f t="shared" si="456"/>
        <v>0</v>
      </c>
      <c r="BD102" s="522">
        <f>+Ita!G102</f>
        <v>0</v>
      </c>
      <c r="BE102" s="532">
        <f>+Ita!H102</f>
        <v>0</v>
      </c>
      <c r="BF102" s="523">
        <f>+Ita!I102</f>
        <v>0</v>
      </c>
      <c r="BG102" s="35">
        <f t="shared" si="457"/>
        <v>0</v>
      </c>
      <c r="BH102" s="531">
        <f t="shared" si="458"/>
        <v>0</v>
      </c>
      <c r="BI102" s="522">
        <f>+Ita!AX102</f>
        <v>0</v>
      </c>
      <c r="BJ102" s="532">
        <f>+Ita!AY102</f>
        <v>0</v>
      </c>
      <c r="BK102" s="523">
        <f>+Ita!AZ102</f>
        <v>0</v>
      </c>
      <c r="BL102" s="35">
        <f t="shared" si="459"/>
        <v>0</v>
      </c>
      <c r="BM102" s="531">
        <f t="shared" si="460"/>
        <v>0</v>
      </c>
      <c r="BN102" s="522">
        <f>+Pol!G102</f>
        <v>0</v>
      </c>
      <c r="BO102" s="532">
        <f>+Pol!H102</f>
        <v>0</v>
      </c>
      <c r="BP102" s="523">
        <f>+Pol!I102</f>
        <v>0</v>
      </c>
      <c r="BQ102" s="523">
        <f t="shared" si="461"/>
        <v>0</v>
      </c>
      <c r="BR102" s="531">
        <f t="shared" si="462"/>
        <v>0</v>
      </c>
      <c r="BS102" s="47">
        <f>+Mex!G102</f>
        <v>0</v>
      </c>
      <c r="BT102" s="318">
        <f>+Mex!H102</f>
        <v>0</v>
      </c>
      <c r="BU102" s="48">
        <f>+Mex!I102</f>
        <v>0</v>
      </c>
      <c r="BV102" s="48">
        <f t="shared" si="463"/>
        <v>0</v>
      </c>
      <c r="BW102" s="49">
        <f t="shared" si="464"/>
        <v>0</v>
      </c>
      <c r="BX102" s="47">
        <f>+VIE!C102</f>
        <v>0</v>
      </c>
      <c r="BY102" s="318">
        <f>+VIE!D102</f>
        <v>0</v>
      </c>
      <c r="BZ102" s="48">
        <f t="shared" si="465"/>
        <v>0</v>
      </c>
      <c r="CA102" s="49">
        <f t="shared" si="466"/>
        <v>0</v>
      </c>
      <c r="CB102" s="47">
        <f>+SIMS!AC102</f>
        <v>0</v>
      </c>
      <c r="CC102" s="318">
        <f>+SIMS!AD102</f>
        <v>0</v>
      </c>
      <c r="CD102" s="48">
        <f>+SIMS!AE102</f>
        <v>0</v>
      </c>
      <c r="CE102" s="48">
        <f t="shared" si="467"/>
        <v>0</v>
      </c>
      <c r="CF102" s="49">
        <f t="shared" si="468"/>
        <v>0</v>
      </c>
      <c r="CG102" s="522">
        <f>+Bel!L102</f>
        <v>0</v>
      </c>
      <c r="CH102" s="523">
        <f>+Bel!M102</f>
        <v>0</v>
      </c>
      <c r="CI102" s="523">
        <f t="shared" si="469"/>
        <v>0</v>
      </c>
      <c r="CJ102" s="531">
        <f t="shared" si="470"/>
        <v>0</v>
      </c>
      <c r="CK102" s="522">
        <f>+Ita!L102</f>
        <v>0</v>
      </c>
      <c r="CL102" s="523">
        <f>+Ita!M102</f>
        <v>0</v>
      </c>
      <c r="CM102" s="523">
        <f t="shared" si="471"/>
        <v>0</v>
      </c>
      <c r="CN102" s="531">
        <f t="shared" si="472"/>
        <v>0</v>
      </c>
      <c r="CO102" s="47">
        <f>+Mex!L102</f>
        <v>0</v>
      </c>
      <c r="CP102" s="48">
        <f>+Mex!M102</f>
        <v>0</v>
      </c>
      <c r="CQ102" s="48">
        <f t="shared" si="473"/>
        <v>0</v>
      </c>
      <c r="CR102" s="49">
        <f t="shared" si="474"/>
        <v>0</v>
      </c>
      <c r="CS102" s="47">
        <f>+SIMS!Y102</f>
        <v>0</v>
      </c>
      <c r="CT102" s="48">
        <f>+SIMS!Z102</f>
        <v>0</v>
      </c>
      <c r="CU102" s="48">
        <f t="shared" si="475"/>
        <v>0</v>
      </c>
      <c r="CV102" s="49">
        <f t="shared" si="476"/>
        <v>0</v>
      </c>
      <c r="CW102" s="47">
        <f>+VIE!M102</f>
        <v>0</v>
      </c>
      <c r="CX102" s="48">
        <f>+VIE!N102</f>
        <v>0</v>
      </c>
      <c r="CY102" s="48">
        <f t="shared" si="477"/>
        <v>0</v>
      </c>
      <c r="CZ102" s="49">
        <f t="shared" si="478"/>
        <v>0</v>
      </c>
      <c r="DA102" s="522">
        <f>+Ita!BC102</f>
        <v>0</v>
      </c>
      <c r="DB102" s="523">
        <f t="shared" si="479"/>
        <v>0</v>
      </c>
      <c r="DC102" s="531">
        <f t="shared" si="480"/>
        <v>0</v>
      </c>
      <c r="DD102" s="522">
        <f>+Bel!P102</f>
        <v>0</v>
      </c>
      <c r="DE102" s="523">
        <f t="shared" si="481"/>
        <v>0</v>
      </c>
      <c r="DF102" s="531">
        <f t="shared" si="482"/>
        <v>0</v>
      </c>
      <c r="DG102" s="34">
        <f>+Ita!P102</f>
        <v>0</v>
      </c>
      <c r="DH102" s="523">
        <f t="shared" si="483"/>
        <v>0</v>
      </c>
      <c r="DI102" s="531">
        <f t="shared" si="484"/>
        <v>0</v>
      </c>
      <c r="DJ102" s="522">
        <f>+Pol!L102</f>
        <v>0</v>
      </c>
      <c r="DK102" s="523">
        <f t="shared" si="485"/>
        <v>0</v>
      </c>
      <c r="DL102" s="531">
        <f t="shared" si="486"/>
        <v>0</v>
      </c>
      <c r="DM102" s="379">
        <f>+Rus!C102</f>
        <v>0</v>
      </c>
      <c r="DN102" s="365">
        <f t="shared" si="487"/>
        <v>0</v>
      </c>
      <c r="DO102" s="366">
        <f t="shared" si="488"/>
        <v>0</v>
      </c>
      <c r="DP102" s="522">
        <f>+Bel!S102</f>
        <v>0</v>
      </c>
      <c r="DQ102" s="523">
        <f>+Bel!T102</f>
        <v>0</v>
      </c>
      <c r="DR102" s="523">
        <f>+Bel!U102</f>
        <v>0</v>
      </c>
      <c r="DS102" s="523">
        <f>+Bel!V102</f>
        <v>0</v>
      </c>
      <c r="DT102" s="523">
        <f t="shared" si="489"/>
        <v>0</v>
      </c>
      <c r="DU102" s="531">
        <f t="shared" si="490"/>
        <v>0</v>
      </c>
      <c r="DV102" s="522">
        <f>+Ita!S102</f>
        <v>0</v>
      </c>
      <c r="DW102" s="523">
        <f>+Ita!T102</f>
        <v>0</v>
      </c>
      <c r="DX102" s="523">
        <f>+Ita!U102</f>
        <v>0</v>
      </c>
      <c r="DY102" s="523">
        <f>+Ita!V102</f>
        <v>0</v>
      </c>
      <c r="DZ102" s="523">
        <f t="shared" si="491"/>
        <v>0</v>
      </c>
      <c r="EA102" s="531">
        <f t="shared" si="492"/>
        <v>0</v>
      </c>
      <c r="EB102" s="522">
        <f>+Pol!O102</f>
        <v>0</v>
      </c>
      <c r="EC102" s="523">
        <f>+Pol!P102</f>
        <v>0</v>
      </c>
      <c r="ED102" s="523">
        <f>+Pol!Q102</f>
        <v>0</v>
      </c>
      <c r="EE102" s="523">
        <f>+Pol!R102</f>
        <v>0</v>
      </c>
      <c r="EF102" s="523">
        <f t="shared" si="493"/>
        <v>0</v>
      </c>
      <c r="EG102" s="531">
        <f t="shared" si="494"/>
        <v>0</v>
      </c>
      <c r="EH102" s="34">
        <f>+Rus!J102</f>
        <v>0</v>
      </c>
      <c r="EI102" s="35">
        <f>+Rus!K102</f>
        <v>0</v>
      </c>
      <c r="EJ102" s="35">
        <f>+Rus!L102</f>
        <v>0</v>
      </c>
      <c r="EK102" s="35">
        <f>+Rus!M102</f>
        <v>0</v>
      </c>
      <c r="EL102" s="35">
        <f t="shared" si="495"/>
        <v>0</v>
      </c>
      <c r="EM102" s="546">
        <f t="shared" si="496"/>
        <v>0</v>
      </c>
      <c r="EN102" s="47">
        <f>+Mex!AE102</f>
        <v>0</v>
      </c>
      <c r="EO102" s="48">
        <f>+Mex!AF102</f>
        <v>0</v>
      </c>
      <c r="EP102" s="48">
        <f>+Mex!AG102</f>
        <v>0</v>
      </c>
      <c r="EQ102" s="48">
        <f>+Mex!AH102</f>
        <v>0</v>
      </c>
      <c r="ER102" s="48">
        <f t="shared" si="497"/>
        <v>0</v>
      </c>
      <c r="ES102" s="49">
        <f t="shared" si="498"/>
        <v>0</v>
      </c>
      <c r="ET102" s="47">
        <f>+VIE!G102</f>
        <v>0</v>
      </c>
      <c r="EU102" s="48">
        <f>+VIE!H102</f>
        <v>0</v>
      </c>
      <c r="EV102" s="48">
        <f>+VIE!I102</f>
        <v>0</v>
      </c>
      <c r="EW102" s="48">
        <f>+VIE!J102</f>
        <v>0</v>
      </c>
      <c r="EX102" s="48">
        <f t="shared" si="499"/>
        <v>0</v>
      </c>
      <c r="EY102" s="49">
        <f t="shared" si="500"/>
        <v>0</v>
      </c>
      <c r="EZ102" s="522">
        <f>+Bel!Y102</f>
        <v>0</v>
      </c>
      <c r="FA102" s="523">
        <f>+Bel!Z102</f>
        <v>0</v>
      </c>
      <c r="FB102" s="523">
        <f t="shared" si="501"/>
        <v>0</v>
      </c>
      <c r="FC102" s="531">
        <f t="shared" si="502"/>
        <v>0</v>
      </c>
      <c r="FD102" s="522">
        <f>+Ita!Y102</f>
        <v>0</v>
      </c>
      <c r="FE102" s="523">
        <f>+Ita!Z102</f>
        <v>0</v>
      </c>
      <c r="FF102" s="523">
        <f t="shared" si="503"/>
        <v>0</v>
      </c>
      <c r="FG102" s="531">
        <f t="shared" si="504"/>
        <v>0</v>
      </c>
      <c r="FH102" s="522">
        <f>+Pol!U102</f>
        <v>0</v>
      </c>
      <c r="FI102" s="523">
        <f>+Pol!V102</f>
        <v>0</v>
      </c>
      <c r="FJ102" s="523">
        <f t="shared" si="505"/>
        <v>0</v>
      </c>
      <c r="FK102" s="531">
        <f t="shared" si="506"/>
        <v>0</v>
      </c>
      <c r="FL102" s="34">
        <f>+Rus!F102</f>
        <v>0</v>
      </c>
      <c r="FM102" s="35">
        <f>+Rus!G102</f>
        <v>0</v>
      </c>
      <c r="FN102" s="35">
        <f t="shared" si="507"/>
        <v>0</v>
      </c>
      <c r="FO102" s="65">
        <f t="shared" si="508"/>
        <v>0</v>
      </c>
      <c r="FP102" s="47">
        <f>+SIMS!O102</f>
        <v>0</v>
      </c>
      <c r="FQ102" s="48">
        <f>+SIMS!P102</f>
        <v>0</v>
      </c>
      <c r="FR102" s="48">
        <f t="shared" si="509"/>
        <v>0</v>
      </c>
      <c r="FS102" s="49">
        <f t="shared" si="510"/>
        <v>0</v>
      </c>
      <c r="FT102" s="522">
        <f>+Bel!AC102</f>
        <v>0</v>
      </c>
      <c r="FU102" s="523">
        <f>+Bel!AD102</f>
        <v>0</v>
      </c>
      <c r="FV102" s="523">
        <f>+Bel!AE102</f>
        <v>0</v>
      </c>
      <c r="FW102" s="523">
        <f>+Bel!AF102</f>
        <v>0</v>
      </c>
      <c r="FX102" s="523">
        <f t="shared" si="511"/>
        <v>0</v>
      </c>
      <c r="FY102" s="531">
        <f t="shared" si="512"/>
        <v>0</v>
      </c>
      <c r="FZ102" s="522">
        <f>+Ita!AC102</f>
        <v>0</v>
      </c>
      <c r="GA102" s="523">
        <f>+Ita!AD102</f>
        <v>0</v>
      </c>
      <c r="GB102" s="523">
        <f>+Ita!AE102</f>
        <v>0</v>
      </c>
      <c r="GC102" s="523">
        <f>+Ita!AF102</f>
        <v>0</v>
      </c>
      <c r="GD102" s="523">
        <f t="shared" si="513"/>
        <v>0</v>
      </c>
      <c r="GE102" s="531">
        <f t="shared" si="514"/>
        <v>0</v>
      </c>
      <c r="GF102" s="522">
        <f>+Pol!Y102</f>
        <v>0</v>
      </c>
      <c r="GG102" s="523">
        <f>+Pol!Z102</f>
        <v>0</v>
      </c>
      <c r="GH102" s="523">
        <f>+Pol!AA102</f>
        <v>0</v>
      </c>
      <c r="GI102" s="523">
        <f>+Pol!AB102</f>
        <v>0</v>
      </c>
      <c r="GJ102" s="523">
        <f t="shared" si="515"/>
        <v>0</v>
      </c>
      <c r="GK102" s="531">
        <f t="shared" si="516"/>
        <v>0</v>
      </c>
      <c r="GL102" s="47">
        <f>+SIMS!S102</f>
        <v>0</v>
      </c>
      <c r="GM102" s="48">
        <f>+SIMS!T102</f>
        <v>0</v>
      </c>
      <c r="GN102" s="48">
        <f>+SIMS!U102</f>
        <v>0</v>
      </c>
      <c r="GO102" s="48">
        <f>+SIMS!V102</f>
        <v>0</v>
      </c>
      <c r="GP102" s="48">
        <f t="shared" si="517"/>
        <v>0</v>
      </c>
      <c r="GQ102" s="49">
        <f t="shared" si="518"/>
        <v>0</v>
      </c>
      <c r="GR102" s="285">
        <f>+KSC!C102</f>
        <v>0</v>
      </c>
      <c r="GS102" s="286">
        <f>+KSC!D102</f>
        <v>0</v>
      </c>
      <c r="GT102" s="286">
        <f t="shared" si="519"/>
        <v>0</v>
      </c>
      <c r="GU102" s="272">
        <f t="shared" si="520"/>
        <v>0</v>
      </c>
      <c r="GV102" s="522">
        <f>+Bel!AI102</f>
        <v>0</v>
      </c>
      <c r="GW102" s="523">
        <f t="shared" si="521"/>
        <v>0</v>
      </c>
      <c r="GX102" s="531">
        <f t="shared" si="522"/>
        <v>0</v>
      </c>
      <c r="GY102" s="34">
        <f>+Ita!AI102</f>
        <v>0</v>
      </c>
      <c r="GZ102" s="523">
        <f t="shared" si="523"/>
        <v>0</v>
      </c>
      <c r="HA102" s="531">
        <f t="shared" si="524"/>
        <v>0</v>
      </c>
      <c r="HB102" s="34">
        <f>+Ita!BF102</f>
        <v>0</v>
      </c>
      <c r="HC102" s="523">
        <f t="shared" si="525"/>
        <v>0</v>
      </c>
      <c r="HD102" s="531">
        <f t="shared" si="526"/>
        <v>0</v>
      </c>
      <c r="HE102" s="522">
        <f>+Pol!AE102</f>
        <v>0</v>
      </c>
      <c r="HF102" s="523">
        <f t="shared" si="527"/>
        <v>0</v>
      </c>
      <c r="HG102" s="531">
        <f t="shared" si="528"/>
        <v>0</v>
      </c>
      <c r="HH102" s="47">
        <f>+Mex!P102</f>
        <v>0</v>
      </c>
      <c r="HI102" s="48">
        <f t="shared" si="529"/>
        <v>0</v>
      </c>
      <c r="HJ102" s="49">
        <f t="shared" si="530"/>
        <v>0</v>
      </c>
      <c r="HK102" s="414">
        <f>+SIMS!K102</f>
        <v>0</v>
      </c>
      <c r="HL102" s="415">
        <f>+SIMS!L102</f>
        <v>0</v>
      </c>
      <c r="HM102" s="415">
        <f t="shared" si="531"/>
        <v>0</v>
      </c>
      <c r="HN102" s="416">
        <f t="shared" si="532"/>
        <v>0</v>
      </c>
      <c r="HO102" s="533">
        <f>+Bel!AL102</f>
        <v>0</v>
      </c>
      <c r="HP102" s="534">
        <f>+Bel!AM102</f>
        <v>0</v>
      </c>
      <c r="HQ102" s="534">
        <f t="shared" si="533"/>
        <v>0</v>
      </c>
      <c r="HR102" s="535">
        <f t="shared" si="534"/>
        <v>0</v>
      </c>
      <c r="HS102" s="533">
        <f>+Ita!AL102</f>
        <v>0</v>
      </c>
      <c r="HT102" s="534">
        <f>+Ita!AM102</f>
        <v>0</v>
      </c>
      <c r="HU102" s="534">
        <f t="shared" si="535"/>
        <v>0</v>
      </c>
      <c r="HV102" s="535">
        <f t="shared" si="536"/>
        <v>0</v>
      </c>
      <c r="HW102" s="47">
        <f>+Mex!S102</f>
        <v>0</v>
      </c>
      <c r="HX102" s="48">
        <f>+Mex!T102</f>
        <v>0</v>
      </c>
      <c r="HY102" s="48">
        <f t="shared" si="537"/>
        <v>0</v>
      </c>
      <c r="HZ102" s="49">
        <f t="shared" si="538"/>
        <v>0</v>
      </c>
      <c r="IA102" s="483">
        <f>+'Arg&amp;Braz'!C102</f>
        <v>0</v>
      </c>
      <c r="IB102" s="484">
        <f>+'Arg&amp;Braz'!D102</f>
        <v>0</v>
      </c>
      <c r="IC102" s="484">
        <f t="shared" si="539"/>
        <v>0</v>
      </c>
      <c r="ID102" s="485">
        <f t="shared" si="540"/>
        <v>0</v>
      </c>
      <c r="IE102" s="483">
        <f>+'Arg&amp;Braz'!Y102</f>
        <v>0</v>
      </c>
      <c r="IF102" s="484">
        <f>+'Arg&amp;Braz'!Z102</f>
        <v>0</v>
      </c>
      <c r="IG102" s="484">
        <f t="shared" si="541"/>
        <v>0</v>
      </c>
      <c r="IH102" s="485">
        <f t="shared" si="542"/>
        <v>0</v>
      </c>
      <c r="II102" s="533">
        <f>+Bel!AP102</f>
        <v>0</v>
      </c>
      <c r="IJ102" s="534">
        <f>+Bel!AQ102</f>
        <v>0</v>
      </c>
      <c r="IK102" s="534">
        <f t="shared" si="543"/>
        <v>0</v>
      </c>
      <c r="IL102" s="535">
        <f t="shared" si="544"/>
        <v>0</v>
      </c>
      <c r="IM102" s="533">
        <f>+Ita!AP102</f>
        <v>0</v>
      </c>
      <c r="IN102" s="534">
        <f>+Ita!AQ102</f>
        <v>0</v>
      </c>
      <c r="IO102" s="534">
        <f t="shared" si="545"/>
        <v>0</v>
      </c>
      <c r="IP102" s="535">
        <f t="shared" si="546"/>
        <v>0</v>
      </c>
      <c r="IQ102" s="47">
        <f>+Mex!W102</f>
        <v>0</v>
      </c>
      <c r="IR102" s="48">
        <f>+Mex!X102</f>
        <v>0</v>
      </c>
      <c r="IS102" s="48">
        <f t="shared" si="547"/>
        <v>0</v>
      </c>
      <c r="IT102" s="49">
        <f t="shared" si="548"/>
        <v>0</v>
      </c>
      <c r="IU102" s="483">
        <f>+'Arg&amp;Braz'!G102</f>
        <v>0</v>
      </c>
      <c r="IV102" s="484">
        <f>+'Arg&amp;Braz'!H102</f>
        <v>0</v>
      </c>
      <c r="IW102" s="484">
        <f t="shared" si="549"/>
        <v>0</v>
      </c>
      <c r="IX102" s="485">
        <f t="shared" si="550"/>
        <v>0</v>
      </c>
      <c r="IY102" s="483">
        <f>+'Arg&amp;Braz'!AC102</f>
        <v>0</v>
      </c>
      <c r="IZ102" s="484">
        <f>+'Arg&amp;Braz'!AD102</f>
        <v>0</v>
      </c>
      <c r="JA102" s="484">
        <f t="shared" si="551"/>
        <v>0</v>
      </c>
      <c r="JB102" s="485">
        <f t="shared" si="552"/>
        <v>0</v>
      </c>
      <c r="JC102" s="533">
        <f>+Bel!AT102</f>
        <v>0</v>
      </c>
      <c r="JD102" s="534">
        <f>+Bel!AU102</f>
        <v>0</v>
      </c>
      <c r="JE102" s="534">
        <f t="shared" si="553"/>
        <v>0</v>
      </c>
      <c r="JF102" s="535">
        <f t="shared" si="554"/>
        <v>0</v>
      </c>
      <c r="JG102" s="533">
        <f>+Ita!AT102</f>
        <v>0</v>
      </c>
      <c r="JH102" s="534">
        <f>+Ita!AU102</f>
        <v>0</v>
      </c>
      <c r="JI102" s="534">
        <f t="shared" si="555"/>
        <v>0</v>
      </c>
      <c r="JJ102" s="535">
        <f t="shared" si="556"/>
        <v>0</v>
      </c>
      <c r="JK102" s="47">
        <f>+Mex!AA102</f>
        <v>0</v>
      </c>
      <c r="JL102" s="48">
        <f>+Mex!AB102</f>
        <v>0</v>
      </c>
      <c r="JM102" s="48">
        <f t="shared" si="557"/>
        <v>0</v>
      </c>
      <c r="JN102" s="49">
        <f t="shared" si="558"/>
        <v>0</v>
      </c>
      <c r="JO102" s="483">
        <f>+'Arg&amp;Braz'!K102</f>
        <v>0</v>
      </c>
      <c r="JP102" s="484">
        <f>+'Arg&amp;Braz'!L102</f>
        <v>0</v>
      </c>
      <c r="JQ102" s="484">
        <f t="shared" si="559"/>
        <v>0</v>
      </c>
      <c r="JR102" s="485">
        <f t="shared" si="560"/>
        <v>0</v>
      </c>
      <c r="JS102" s="483">
        <f>+'Arg&amp;Braz'!AG102</f>
        <v>0</v>
      </c>
      <c r="JT102" s="484">
        <f>+'Arg&amp;Braz'!AH102</f>
        <v>0</v>
      </c>
      <c r="JU102" s="484">
        <f t="shared" si="561"/>
        <v>0</v>
      </c>
      <c r="JV102" s="485">
        <f t="shared" si="562"/>
        <v>0</v>
      </c>
      <c r="JW102" s="273">
        <f>+KSC!K102</f>
        <v>0</v>
      </c>
      <c r="JX102" s="274">
        <f>+KSC!L102</f>
        <v>0</v>
      </c>
      <c r="JY102" s="286">
        <f t="shared" si="563"/>
        <v>0</v>
      </c>
      <c r="JZ102" s="272">
        <f t="shared" si="564"/>
        <v>0</v>
      </c>
      <c r="KA102" s="34">
        <f>+Rus!P102</f>
        <v>0</v>
      </c>
      <c r="KB102" s="315">
        <f>+Rus!Q102</f>
        <v>0</v>
      </c>
      <c r="KC102" s="35">
        <f>+Rus!R102</f>
        <v>0</v>
      </c>
      <c r="KD102" s="523">
        <f t="shared" si="565"/>
        <v>0</v>
      </c>
      <c r="KE102" s="531">
        <f t="shared" si="566"/>
        <v>0</v>
      </c>
      <c r="KF102" s="47">
        <f>+Bel!AX102</f>
        <v>0</v>
      </c>
      <c r="KG102" s="523">
        <f t="shared" si="567"/>
        <v>0</v>
      </c>
      <c r="KH102" s="531">
        <f t="shared" si="568"/>
        <v>0</v>
      </c>
      <c r="KI102" s="47">
        <f>+Ita!BI102</f>
        <v>0</v>
      </c>
      <c r="KJ102" s="523">
        <f t="shared" si="569"/>
        <v>0</v>
      </c>
      <c r="KK102" s="531">
        <f t="shared" si="570"/>
        <v>0</v>
      </c>
      <c r="KL102" s="47">
        <f>+Pol!AH102</f>
        <v>0</v>
      </c>
      <c r="KM102" s="523">
        <f t="shared" si="571"/>
        <v>0</v>
      </c>
      <c r="KN102" s="531">
        <f t="shared" si="572"/>
        <v>0</v>
      </c>
      <c r="KO102" s="47">
        <f>+Mex!AK102</f>
        <v>265.2</v>
      </c>
      <c r="KP102" s="523">
        <f t="shared" si="573"/>
        <v>265.2</v>
      </c>
      <c r="KQ102" s="531">
        <f t="shared" si="574"/>
        <v>17</v>
      </c>
      <c r="KR102" s="47">
        <f>+'Arg&amp;Braz'!AK102</f>
        <v>171.6</v>
      </c>
      <c r="KS102" s="523">
        <f t="shared" si="575"/>
        <v>171.6</v>
      </c>
      <c r="KT102" s="531">
        <f t="shared" si="576"/>
        <v>11</v>
      </c>
      <c r="KU102" s="522">
        <f>+Ita!BL102</f>
        <v>0</v>
      </c>
      <c r="KV102" s="532">
        <f>+Ita!BM102</f>
        <v>0</v>
      </c>
      <c r="KW102" s="523">
        <f>+Ita!BN102</f>
        <v>0</v>
      </c>
      <c r="KX102" s="35">
        <f t="shared" si="411"/>
        <v>0</v>
      </c>
      <c r="KY102" s="531">
        <f t="shared" si="429"/>
        <v>0</v>
      </c>
      <c r="KZ102" s="522">
        <f>+Mex!AN102</f>
        <v>0</v>
      </c>
      <c r="LA102" s="532">
        <f>+Mex!AO102</f>
        <v>0</v>
      </c>
      <c r="LB102" s="523">
        <f>+Mex!AP102</f>
        <v>0</v>
      </c>
      <c r="LC102" s="35">
        <f t="shared" si="412"/>
        <v>0</v>
      </c>
      <c r="LD102" s="531">
        <f t="shared" si="430"/>
        <v>0</v>
      </c>
      <c r="LE102" s="47">
        <f>+'Arg&amp;Braz'!O102</f>
        <v>109.2</v>
      </c>
      <c r="LF102" s="318">
        <f>+'Arg&amp;Braz'!P102</f>
        <v>109.2</v>
      </c>
      <c r="LG102" s="48">
        <f>+'Arg&amp;Braz'!Q102</f>
        <v>109.2</v>
      </c>
      <c r="LH102" s="35">
        <f t="shared" si="413"/>
        <v>327.60000000000002</v>
      </c>
      <c r="LI102" s="531">
        <f t="shared" si="431"/>
        <v>21.000000000000004</v>
      </c>
      <c r="LJ102" s="47">
        <f>+'Arg&amp;Braz'!AN102</f>
        <v>202.8</v>
      </c>
      <c r="LK102" s="318">
        <f>+'Arg&amp;Braz'!AO102</f>
        <v>202.8</v>
      </c>
      <c r="LL102" s="48">
        <f>+'Arg&amp;Braz'!AP102</f>
        <v>202.8</v>
      </c>
      <c r="LM102" s="35">
        <f t="shared" si="280"/>
        <v>608.40000000000009</v>
      </c>
      <c r="LN102" s="531">
        <f t="shared" si="281"/>
        <v>39.000000000000007</v>
      </c>
      <c r="LO102" s="47">
        <f>+Bel!BA102</f>
        <v>187.2</v>
      </c>
      <c r="LP102" s="318">
        <f>+Bel!BB102</f>
        <v>187.2</v>
      </c>
      <c r="LQ102" s="48">
        <f>+Bel!BC102</f>
        <v>187.2</v>
      </c>
      <c r="LR102" s="523">
        <f t="shared" si="275"/>
        <v>561.59999999999991</v>
      </c>
      <c r="LS102" s="531">
        <f t="shared" si="276"/>
        <v>35.999999999999993</v>
      </c>
      <c r="LT102" s="47">
        <f>+Ita!BQ102</f>
        <v>140.4</v>
      </c>
      <c r="LU102" s="318">
        <f>+Ita!BR102</f>
        <v>156</v>
      </c>
      <c r="LV102" s="48">
        <f>+Ita!BS102</f>
        <v>156</v>
      </c>
      <c r="LW102" s="35">
        <f t="shared" si="414"/>
        <v>452.4</v>
      </c>
      <c r="LX102" s="531">
        <f t="shared" si="432"/>
        <v>29</v>
      </c>
      <c r="LY102" s="47"/>
      <c r="LZ102" s="318"/>
      <c r="MA102" s="48"/>
      <c r="MB102" s="35">
        <f t="shared" si="415"/>
        <v>0</v>
      </c>
      <c r="MC102" s="531">
        <f t="shared" si="433"/>
        <v>0</v>
      </c>
      <c r="MD102" s="47">
        <f>+Pol!AK102</f>
        <v>0</v>
      </c>
      <c r="ME102" s="318">
        <f>+Pol!AL102</f>
        <v>0</v>
      </c>
      <c r="MF102" s="48">
        <f>+Pol!AM102</f>
        <v>0</v>
      </c>
      <c r="MG102" s="35">
        <f t="shared" si="416"/>
        <v>0</v>
      </c>
      <c r="MH102" s="531">
        <f t="shared" si="434"/>
        <v>0</v>
      </c>
      <c r="MI102" s="556">
        <f>+Rus!U102</f>
        <v>0</v>
      </c>
      <c r="MJ102" s="557">
        <f>+Rus!V102</f>
        <v>0</v>
      </c>
      <c r="MK102" s="558">
        <f>+Rus!W102</f>
        <v>0</v>
      </c>
      <c r="ML102" s="532">
        <f t="shared" si="259"/>
        <v>0</v>
      </c>
      <c r="MM102" s="531">
        <f t="shared" si="435"/>
        <v>0</v>
      </c>
      <c r="MN102" s="47">
        <f>+Mex!AS102</f>
        <v>0</v>
      </c>
      <c r="MO102" s="318">
        <f>+Mex!AT102</f>
        <v>0</v>
      </c>
      <c r="MP102" s="48">
        <f>+Mex!AU102</f>
        <v>0</v>
      </c>
      <c r="MQ102" s="35">
        <f t="shared" si="417"/>
        <v>0</v>
      </c>
      <c r="MR102" s="531">
        <f t="shared" si="436"/>
        <v>0</v>
      </c>
      <c r="MS102" s="47">
        <f>+'Arg&amp;Braz'!T102</f>
        <v>46.8</v>
      </c>
      <c r="MT102" s="318">
        <f>+'Arg&amp;Braz'!U102</f>
        <v>46.8</v>
      </c>
      <c r="MU102" s="48">
        <f>+'Arg&amp;Braz'!V102</f>
        <v>46.8</v>
      </c>
      <c r="MV102" s="35">
        <f t="shared" si="282"/>
        <v>140.39999999999998</v>
      </c>
      <c r="MW102" s="531">
        <f t="shared" si="283"/>
        <v>8.9999999999999982</v>
      </c>
      <c r="MX102" s="47">
        <f>Bel!BF102</f>
        <v>0</v>
      </c>
      <c r="MY102" s="523">
        <f t="shared" si="284"/>
        <v>0</v>
      </c>
      <c r="MZ102" s="531">
        <f t="shared" si="277"/>
        <v>0</v>
      </c>
      <c r="NA102" s="47">
        <f>Ita!CA102</f>
        <v>0</v>
      </c>
      <c r="NB102" s="523">
        <f t="shared" si="437"/>
        <v>0</v>
      </c>
      <c r="NC102" s="531">
        <f t="shared" si="438"/>
        <v>0</v>
      </c>
    </row>
    <row r="103" spans="1:367" s="28" customFormat="1" ht="21" customHeight="1">
      <c r="A103" s="27" t="s">
        <v>335</v>
      </c>
      <c r="B103" s="67"/>
      <c r="C103" s="68">
        <f t="shared" si="439"/>
        <v>0</v>
      </c>
      <c r="D103" s="68"/>
      <c r="E103" s="68"/>
      <c r="F103" s="68"/>
      <c r="G103" s="69">
        <f t="shared" si="440"/>
        <v>0</v>
      </c>
      <c r="H103" s="70">
        <f>+Bel!A103</f>
        <v>0</v>
      </c>
      <c r="I103" s="71">
        <f>+Ita!A103</f>
        <v>29</v>
      </c>
      <c r="J103" s="71">
        <f>+Pol!A103</f>
        <v>24</v>
      </c>
      <c r="K103" s="71">
        <f>+Rus!A103</f>
        <v>0</v>
      </c>
      <c r="L103" s="71">
        <f>+'Arg&amp;Braz'!A103</f>
        <v>57</v>
      </c>
      <c r="M103" s="71">
        <f>+Mex!A103</f>
        <v>57</v>
      </c>
      <c r="N103" s="71">
        <f>+VIE!A103</f>
        <v>0</v>
      </c>
      <c r="O103" s="71">
        <f>+SIMS!A103</f>
        <v>0</v>
      </c>
      <c r="P103" s="71"/>
      <c r="Q103" s="72">
        <f>+KSC!A103</f>
        <v>0</v>
      </c>
      <c r="R103" s="146">
        <f t="shared" si="441"/>
        <v>0</v>
      </c>
      <c r="S103" s="147"/>
      <c r="T103" s="148"/>
      <c r="U103" s="148"/>
      <c r="V103" s="27" t="s">
        <v>335</v>
      </c>
      <c r="W103" s="522">
        <f>+Bel!C103</f>
        <v>0</v>
      </c>
      <c r="X103" s="523">
        <f>+Bel!D103</f>
        <v>0</v>
      </c>
      <c r="Y103" s="523">
        <f t="shared" si="442"/>
        <v>0</v>
      </c>
      <c r="Z103" s="531">
        <f t="shared" si="443"/>
        <v>0</v>
      </c>
      <c r="AA103" s="34">
        <f>+Ita!C103</f>
        <v>0</v>
      </c>
      <c r="AB103" s="35">
        <f>+Ita!D103</f>
        <v>0</v>
      </c>
      <c r="AC103" s="35">
        <f t="shared" si="287"/>
        <v>0</v>
      </c>
      <c r="AD103" s="65">
        <f t="shared" si="444"/>
        <v>0</v>
      </c>
      <c r="AE103" s="522">
        <f>+Pol!C103</f>
        <v>0</v>
      </c>
      <c r="AF103" s="523">
        <f>+Pol!D103</f>
        <v>0</v>
      </c>
      <c r="AG103" s="523">
        <f t="shared" si="445"/>
        <v>0</v>
      </c>
      <c r="AH103" s="531">
        <f t="shared" si="446"/>
        <v>0</v>
      </c>
      <c r="AI103" s="47">
        <f>+Mex!C103</f>
        <v>0</v>
      </c>
      <c r="AJ103" s="48">
        <f>+Mex!D103</f>
        <v>0</v>
      </c>
      <c r="AK103" s="48">
        <f t="shared" si="447"/>
        <v>0</v>
      </c>
      <c r="AL103" s="49">
        <f t="shared" si="448"/>
        <v>0</v>
      </c>
      <c r="AM103" s="285">
        <f>+SIMS!C103</f>
        <v>0</v>
      </c>
      <c r="AN103" s="286">
        <f>+SIMS!D103</f>
        <v>0</v>
      </c>
      <c r="AO103" s="286">
        <f t="shared" si="449"/>
        <v>0</v>
      </c>
      <c r="AP103" s="272">
        <f t="shared" si="450"/>
        <v>0</v>
      </c>
      <c r="AQ103" s="285">
        <f>+KSC!G103</f>
        <v>0</v>
      </c>
      <c r="AR103" s="286">
        <f>+KSC!H103</f>
        <v>0</v>
      </c>
      <c r="AS103" s="286">
        <f t="shared" si="451"/>
        <v>0</v>
      </c>
      <c r="AT103" s="272">
        <f t="shared" si="452"/>
        <v>0</v>
      </c>
      <c r="AU103" s="285">
        <f>+SIMS!G103</f>
        <v>0</v>
      </c>
      <c r="AV103" s="286">
        <f>+SIMS!H103</f>
        <v>0</v>
      </c>
      <c r="AW103" s="286">
        <f t="shared" si="453"/>
        <v>0</v>
      </c>
      <c r="AX103" s="272">
        <f t="shared" si="454"/>
        <v>0</v>
      </c>
      <c r="AY103" s="522">
        <f>+Bel!G103</f>
        <v>0</v>
      </c>
      <c r="AZ103" s="532">
        <f>+Bel!H103</f>
        <v>0</v>
      </c>
      <c r="BA103" s="523">
        <f>+Bel!I103</f>
        <v>0</v>
      </c>
      <c r="BB103" s="523">
        <f t="shared" si="455"/>
        <v>0</v>
      </c>
      <c r="BC103" s="531">
        <f t="shared" si="456"/>
        <v>0</v>
      </c>
      <c r="BD103" s="522">
        <f>+Ita!G103</f>
        <v>0</v>
      </c>
      <c r="BE103" s="532">
        <f>+Ita!H103</f>
        <v>0</v>
      </c>
      <c r="BF103" s="523">
        <f>+Ita!I103</f>
        <v>0</v>
      </c>
      <c r="BG103" s="35">
        <f t="shared" si="457"/>
        <v>0</v>
      </c>
      <c r="BH103" s="531">
        <f t="shared" si="458"/>
        <v>0</v>
      </c>
      <c r="BI103" s="522">
        <f>+Ita!AX103</f>
        <v>0</v>
      </c>
      <c r="BJ103" s="532">
        <f>+Ita!AY103</f>
        <v>0</v>
      </c>
      <c r="BK103" s="523">
        <f>+Ita!AZ103</f>
        <v>0</v>
      </c>
      <c r="BL103" s="35">
        <f t="shared" si="459"/>
        <v>0</v>
      </c>
      <c r="BM103" s="531">
        <f t="shared" si="460"/>
        <v>0</v>
      </c>
      <c r="BN103" s="522">
        <f>+Pol!G103</f>
        <v>0</v>
      </c>
      <c r="BO103" s="532">
        <f>+Pol!H103</f>
        <v>0</v>
      </c>
      <c r="BP103" s="523">
        <f>+Pol!I103</f>
        <v>0</v>
      </c>
      <c r="BQ103" s="523">
        <f t="shared" si="461"/>
        <v>0</v>
      </c>
      <c r="BR103" s="531">
        <f t="shared" si="462"/>
        <v>0</v>
      </c>
      <c r="BS103" s="47">
        <f>+Mex!G103</f>
        <v>0</v>
      </c>
      <c r="BT103" s="318">
        <f>+Mex!H103</f>
        <v>0</v>
      </c>
      <c r="BU103" s="48">
        <f>+Mex!I103</f>
        <v>0</v>
      </c>
      <c r="BV103" s="48">
        <f t="shared" si="463"/>
        <v>0</v>
      </c>
      <c r="BW103" s="49">
        <f t="shared" si="464"/>
        <v>0</v>
      </c>
      <c r="BX103" s="47">
        <f>+VIE!C103</f>
        <v>0</v>
      </c>
      <c r="BY103" s="318">
        <f>+VIE!D103</f>
        <v>0</v>
      </c>
      <c r="BZ103" s="48">
        <f t="shared" si="465"/>
        <v>0</v>
      </c>
      <c r="CA103" s="49">
        <f t="shared" si="466"/>
        <v>0</v>
      </c>
      <c r="CB103" s="47">
        <f>+SIMS!AC103</f>
        <v>0</v>
      </c>
      <c r="CC103" s="318">
        <f>+SIMS!AD103</f>
        <v>0</v>
      </c>
      <c r="CD103" s="48">
        <f>+SIMS!AE103</f>
        <v>0</v>
      </c>
      <c r="CE103" s="48">
        <f t="shared" si="467"/>
        <v>0</v>
      </c>
      <c r="CF103" s="49">
        <f t="shared" si="468"/>
        <v>0</v>
      </c>
      <c r="CG103" s="522">
        <f>+Bel!L103</f>
        <v>0</v>
      </c>
      <c r="CH103" s="523">
        <f>+Bel!M103</f>
        <v>0</v>
      </c>
      <c r="CI103" s="523">
        <f t="shared" si="469"/>
        <v>0</v>
      </c>
      <c r="CJ103" s="531">
        <f t="shared" si="470"/>
        <v>0</v>
      </c>
      <c r="CK103" s="522">
        <f>+Ita!L103</f>
        <v>0</v>
      </c>
      <c r="CL103" s="523">
        <f>+Ita!M103</f>
        <v>0</v>
      </c>
      <c r="CM103" s="523">
        <f t="shared" si="471"/>
        <v>0</v>
      </c>
      <c r="CN103" s="531">
        <f t="shared" si="472"/>
        <v>0</v>
      </c>
      <c r="CO103" s="47">
        <f>+Mex!L103</f>
        <v>0</v>
      </c>
      <c r="CP103" s="48">
        <f>+Mex!M103</f>
        <v>0</v>
      </c>
      <c r="CQ103" s="48">
        <f t="shared" si="473"/>
        <v>0</v>
      </c>
      <c r="CR103" s="49">
        <f t="shared" si="474"/>
        <v>0</v>
      </c>
      <c r="CS103" s="47">
        <f>+SIMS!Y103</f>
        <v>0</v>
      </c>
      <c r="CT103" s="48">
        <f>+SIMS!Z103</f>
        <v>0</v>
      </c>
      <c r="CU103" s="48">
        <f t="shared" si="475"/>
        <v>0</v>
      </c>
      <c r="CV103" s="49">
        <f t="shared" si="476"/>
        <v>0</v>
      </c>
      <c r="CW103" s="47">
        <f>+VIE!M103</f>
        <v>0</v>
      </c>
      <c r="CX103" s="48">
        <f>+VIE!N103</f>
        <v>0</v>
      </c>
      <c r="CY103" s="48">
        <f t="shared" si="477"/>
        <v>0</v>
      </c>
      <c r="CZ103" s="49">
        <f t="shared" si="478"/>
        <v>0</v>
      </c>
      <c r="DA103" s="522">
        <f>+Ita!BC103</f>
        <v>0</v>
      </c>
      <c r="DB103" s="523">
        <f t="shared" si="479"/>
        <v>0</v>
      </c>
      <c r="DC103" s="531">
        <f t="shared" si="480"/>
        <v>0</v>
      </c>
      <c r="DD103" s="522">
        <f>+Bel!P103</f>
        <v>0</v>
      </c>
      <c r="DE103" s="523">
        <f t="shared" si="481"/>
        <v>0</v>
      </c>
      <c r="DF103" s="531">
        <f t="shared" si="482"/>
        <v>0</v>
      </c>
      <c r="DG103" s="34">
        <f>+Ita!P103</f>
        <v>0</v>
      </c>
      <c r="DH103" s="523">
        <f t="shared" si="483"/>
        <v>0</v>
      </c>
      <c r="DI103" s="531">
        <f t="shared" si="484"/>
        <v>0</v>
      </c>
      <c r="DJ103" s="522">
        <f>+Pol!L103</f>
        <v>0</v>
      </c>
      <c r="DK103" s="523">
        <f t="shared" si="485"/>
        <v>0</v>
      </c>
      <c r="DL103" s="531">
        <f t="shared" si="486"/>
        <v>0</v>
      </c>
      <c r="DM103" s="379">
        <f>+Rus!C103</f>
        <v>0</v>
      </c>
      <c r="DN103" s="365">
        <f t="shared" si="487"/>
        <v>0</v>
      </c>
      <c r="DO103" s="366">
        <f t="shared" si="488"/>
        <v>0</v>
      </c>
      <c r="DP103" s="522">
        <f>+Bel!S103</f>
        <v>0</v>
      </c>
      <c r="DQ103" s="523">
        <f>+Bel!T103</f>
        <v>0</v>
      </c>
      <c r="DR103" s="523">
        <f>+Bel!U103</f>
        <v>0</v>
      </c>
      <c r="DS103" s="523">
        <f>+Bel!V103</f>
        <v>0</v>
      </c>
      <c r="DT103" s="523">
        <f t="shared" si="489"/>
        <v>0</v>
      </c>
      <c r="DU103" s="531">
        <f t="shared" si="490"/>
        <v>0</v>
      </c>
      <c r="DV103" s="522">
        <f>+Ita!S103</f>
        <v>0</v>
      </c>
      <c r="DW103" s="523">
        <f>+Ita!T103</f>
        <v>0</v>
      </c>
      <c r="DX103" s="523">
        <f>+Ita!U103</f>
        <v>0</v>
      </c>
      <c r="DY103" s="523">
        <f>+Ita!V103</f>
        <v>0</v>
      </c>
      <c r="DZ103" s="523">
        <f t="shared" si="491"/>
        <v>0</v>
      </c>
      <c r="EA103" s="531">
        <f t="shared" si="492"/>
        <v>0</v>
      </c>
      <c r="EB103" s="522">
        <f>+Pol!O103</f>
        <v>0</v>
      </c>
      <c r="EC103" s="523">
        <f>+Pol!P103</f>
        <v>0</v>
      </c>
      <c r="ED103" s="523">
        <f>+Pol!Q103</f>
        <v>0</v>
      </c>
      <c r="EE103" s="523">
        <f>+Pol!R103</f>
        <v>0</v>
      </c>
      <c r="EF103" s="523">
        <f t="shared" si="493"/>
        <v>0</v>
      </c>
      <c r="EG103" s="531">
        <f t="shared" si="494"/>
        <v>0</v>
      </c>
      <c r="EH103" s="34">
        <f>+Rus!J103</f>
        <v>0</v>
      </c>
      <c r="EI103" s="35">
        <f>+Rus!K103</f>
        <v>0</v>
      </c>
      <c r="EJ103" s="35">
        <f>+Rus!L103</f>
        <v>0</v>
      </c>
      <c r="EK103" s="35">
        <f>+Rus!M103</f>
        <v>0</v>
      </c>
      <c r="EL103" s="35">
        <f t="shared" si="495"/>
        <v>0</v>
      </c>
      <c r="EM103" s="546">
        <f t="shared" si="496"/>
        <v>0</v>
      </c>
      <c r="EN103" s="47">
        <f>+Mex!AE103</f>
        <v>0</v>
      </c>
      <c r="EO103" s="48">
        <f>+Mex!AF103</f>
        <v>0</v>
      </c>
      <c r="EP103" s="48">
        <f>+Mex!AG103</f>
        <v>0</v>
      </c>
      <c r="EQ103" s="48">
        <f>+Mex!AH103</f>
        <v>0</v>
      </c>
      <c r="ER103" s="48">
        <f t="shared" si="497"/>
        <v>0</v>
      </c>
      <c r="ES103" s="49">
        <f t="shared" si="498"/>
        <v>0</v>
      </c>
      <c r="ET103" s="47">
        <f>+VIE!G103</f>
        <v>0</v>
      </c>
      <c r="EU103" s="48">
        <f>+VIE!H103</f>
        <v>0</v>
      </c>
      <c r="EV103" s="48">
        <f>+VIE!I103</f>
        <v>0</v>
      </c>
      <c r="EW103" s="48">
        <f>+VIE!J103</f>
        <v>0</v>
      </c>
      <c r="EX103" s="48">
        <f t="shared" si="499"/>
        <v>0</v>
      </c>
      <c r="EY103" s="49">
        <f t="shared" si="500"/>
        <v>0</v>
      </c>
      <c r="EZ103" s="522">
        <f>+Bel!Y103</f>
        <v>0</v>
      </c>
      <c r="FA103" s="523">
        <f>+Bel!Z103</f>
        <v>0</v>
      </c>
      <c r="FB103" s="523">
        <f t="shared" si="501"/>
        <v>0</v>
      </c>
      <c r="FC103" s="531">
        <f t="shared" si="502"/>
        <v>0</v>
      </c>
      <c r="FD103" s="522">
        <f>+Ita!Y103</f>
        <v>0</v>
      </c>
      <c r="FE103" s="523">
        <f>+Ita!Z103</f>
        <v>0</v>
      </c>
      <c r="FF103" s="523">
        <f t="shared" si="503"/>
        <v>0</v>
      </c>
      <c r="FG103" s="531">
        <f t="shared" si="504"/>
        <v>0</v>
      </c>
      <c r="FH103" s="522">
        <f>+Pol!U103</f>
        <v>0</v>
      </c>
      <c r="FI103" s="523">
        <f>+Pol!V103</f>
        <v>0</v>
      </c>
      <c r="FJ103" s="523">
        <f t="shared" si="505"/>
        <v>0</v>
      </c>
      <c r="FK103" s="531">
        <f t="shared" si="506"/>
        <v>0</v>
      </c>
      <c r="FL103" s="34">
        <f>+Rus!F103</f>
        <v>0</v>
      </c>
      <c r="FM103" s="35">
        <f>+Rus!G103</f>
        <v>0</v>
      </c>
      <c r="FN103" s="35">
        <f t="shared" si="507"/>
        <v>0</v>
      </c>
      <c r="FO103" s="65">
        <f t="shared" si="508"/>
        <v>0</v>
      </c>
      <c r="FP103" s="47">
        <f>+SIMS!O103</f>
        <v>0</v>
      </c>
      <c r="FQ103" s="48">
        <f>+SIMS!P103</f>
        <v>0</v>
      </c>
      <c r="FR103" s="48">
        <f t="shared" si="509"/>
        <v>0</v>
      </c>
      <c r="FS103" s="49">
        <f t="shared" si="510"/>
        <v>0</v>
      </c>
      <c r="FT103" s="522">
        <f>+Bel!AC103</f>
        <v>0</v>
      </c>
      <c r="FU103" s="523">
        <f>+Bel!AD103</f>
        <v>0</v>
      </c>
      <c r="FV103" s="523">
        <f>+Bel!AE103</f>
        <v>0</v>
      </c>
      <c r="FW103" s="523">
        <f>+Bel!AF103</f>
        <v>0</v>
      </c>
      <c r="FX103" s="523">
        <f t="shared" si="511"/>
        <v>0</v>
      </c>
      <c r="FY103" s="531">
        <f t="shared" si="512"/>
        <v>0</v>
      </c>
      <c r="FZ103" s="522">
        <f>+Ita!AC103</f>
        <v>0</v>
      </c>
      <c r="GA103" s="523">
        <f>+Ita!AD103</f>
        <v>0</v>
      </c>
      <c r="GB103" s="523">
        <f>+Ita!AE103</f>
        <v>0</v>
      </c>
      <c r="GC103" s="523">
        <f>+Ita!AF103</f>
        <v>0</v>
      </c>
      <c r="GD103" s="523">
        <f t="shared" si="513"/>
        <v>0</v>
      </c>
      <c r="GE103" s="531">
        <f t="shared" si="514"/>
        <v>0</v>
      </c>
      <c r="GF103" s="522">
        <f>+Pol!Y103</f>
        <v>0</v>
      </c>
      <c r="GG103" s="523">
        <f>+Pol!Z103</f>
        <v>0</v>
      </c>
      <c r="GH103" s="523">
        <f>+Pol!AA103</f>
        <v>0</v>
      </c>
      <c r="GI103" s="523">
        <f>+Pol!AB103</f>
        <v>0</v>
      </c>
      <c r="GJ103" s="523">
        <f t="shared" si="515"/>
        <v>0</v>
      </c>
      <c r="GK103" s="531">
        <f t="shared" si="516"/>
        <v>0</v>
      </c>
      <c r="GL103" s="47">
        <f>+SIMS!S103</f>
        <v>0</v>
      </c>
      <c r="GM103" s="48">
        <f>+SIMS!T103</f>
        <v>0</v>
      </c>
      <c r="GN103" s="48">
        <f>+SIMS!U103</f>
        <v>0</v>
      </c>
      <c r="GO103" s="48">
        <f>+SIMS!V103</f>
        <v>0</v>
      </c>
      <c r="GP103" s="48">
        <f t="shared" si="517"/>
        <v>0</v>
      </c>
      <c r="GQ103" s="49">
        <f t="shared" si="518"/>
        <v>0</v>
      </c>
      <c r="GR103" s="285">
        <f>+KSC!C103</f>
        <v>0</v>
      </c>
      <c r="GS103" s="286">
        <f>+KSC!D103</f>
        <v>0</v>
      </c>
      <c r="GT103" s="286">
        <f t="shared" si="519"/>
        <v>0</v>
      </c>
      <c r="GU103" s="272">
        <f t="shared" si="520"/>
        <v>0</v>
      </c>
      <c r="GV103" s="522">
        <f>+Bel!AI103</f>
        <v>0</v>
      </c>
      <c r="GW103" s="523">
        <f t="shared" si="521"/>
        <v>0</v>
      </c>
      <c r="GX103" s="531">
        <f t="shared" si="522"/>
        <v>0</v>
      </c>
      <c r="GY103" s="34">
        <f>+Ita!AI103</f>
        <v>0</v>
      </c>
      <c r="GZ103" s="523">
        <f t="shared" si="523"/>
        <v>0</v>
      </c>
      <c r="HA103" s="531">
        <f t="shared" si="524"/>
        <v>0</v>
      </c>
      <c r="HB103" s="34">
        <f>+Ita!BF103</f>
        <v>0</v>
      </c>
      <c r="HC103" s="523">
        <f t="shared" si="525"/>
        <v>0</v>
      </c>
      <c r="HD103" s="531">
        <f t="shared" si="526"/>
        <v>0</v>
      </c>
      <c r="HE103" s="522">
        <f>+Pol!AE103</f>
        <v>0</v>
      </c>
      <c r="HF103" s="523">
        <f t="shared" si="527"/>
        <v>0</v>
      </c>
      <c r="HG103" s="531">
        <f t="shared" si="528"/>
        <v>0</v>
      </c>
      <c r="HH103" s="47">
        <f>+Mex!P103</f>
        <v>0</v>
      </c>
      <c r="HI103" s="48">
        <f t="shared" si="529"/>
        <v>0</v>
      </c>
      <c r="HJ103" s="49">
        <f t="shared" si="530"/>
        <v>0</v>
      </c>
      <c r="HK103" s="414">
        <f>+SIMS!K103</f>
        <v>0</v>
      </c>
      <c r="HL103" s="415">
        <f>+SIMS!L103</f>
        <v>0</v>
      </c>
      <c r="HM103" s="415">
        <f t="shared" si="531"/>
        <v>0</v>
      </c>
      <c r="HN103" s="416">
        <f t="shared" si="532"/>
        <v>0</v>
      </c>
      <c r="HO103" s="533">
        <f>+Bel!AL103</f>
        <v>0</v>
      </c>
      <c r="HP103" s="534">
        <f>+Bel!AM103</f>
        <v>0</v>
      </c>
      <c r="HQ103" s="534">
        <f t="shared" si="533"/>
        <v>0</v>
      </c>
      <c r="HR103" s="535">
        <f t="shared" si="534"/>
        <v>0</v>
      </c>
      <c r="HS103" s="533">
        <f>+Ita!AL103</f>
        <v>0</v>
      </c>
      <c r="HT103" s="534">
        <f>+Ita!AM103</f>
        <v>0</v>
      </c>
      <c r="HU103" s="534">
        <f t="shared" si="535"/>
        <v>0</v>
      </c>
      <c r="HV103" s="535">
        <f t="shared" si="536"/>
        <v>0</v>
      </c>
      <c r="HW103" s="47">
        <f>+Mex!S103</f>
        <v>0</v>
      </c>
      <c r="HX103" s="48">
        <f>+Mex!T103</f>
        <v>0</v>
      </c>
      <c r="HY103" s="48">
        <f t="shared" si="537"/>
        <v>0</v>
      </c>
      <c r="HZ103" s="49">
        <f t="shared" si="538"/>
        <v>0</v>
      </c>
      <c r="IA103" s="483">
        <f>+'Arg&amp;Braz'!C103</f>
        <v>0</v>
      </c>
      <c r="IB103" s="484">
        <f>+'Arg&amp;Braz'!D103</f>
        <v>0</v>
      </c>
      <c r="IC103" s="484">
        <f t="shared" si="539"/>
        <v>0</v>
      </c>
      <c r="ID103" s="485">
        <f t="shared" si="540"/>
        <v>0</v>
      </c>
      <c r="IE103" s="483">
        <f>+'Arg&amp;Braz'!Y103</f>
        <v>0</v>
      </c>
      <c r="IF103" s="484">
        <f>+'Arg&amp;Braz'!Z103</f>
        <v>0</v>
      </c>
      <c r="IG103" s="484">
        <f t="shared" si="541"/>
        <v>0</v>
      </c>
      <c r="IH103" s="485">
        <f t="shared" si="542"/>
        <v>0</v>
      </c>
      <c r="II103" s="533">
        <f>+Bel!AP103</f>
        <v>0</v>
      </c>
      <c r="IJ103" s="534">
        <f>+Bel!AQ103</f>
        <v>0</v>
      </c>
      <c r="IK103" s="534">
        <f t="shared" si="543"/>
        <v>0</v>
      </c>
      <c r="IL103" s="535">
        <f t="shared" si="544"/>
        <v>0</v>
      </c>
      <c r="IM103" s="533">
        <f>+Ita!AP103</f>
        <v>0</v>
      </c>
      <c r="IN103" s="534">
        <f>+Ita!AQ103</f>
        <v>0</v>
      </c>
      <c r="IO103" s="534">
        <f t="shared" si="545"/>
        <v>0</v>
      </c>
      <c r="IP103" s="535">
        <f t="shared" si="546"/>
        <v>0</v>
      </c>
      <c r="IQ103" s="47">
        <f>+Mex!W103</f>
        <v>0</v>
      </c>
      <c r="IR103" s="48">
        <f>+Mex!X103</f>
        <v>0</v>
      </c>
      <c r="IS103" s="48">
        <f t="shared" si="547"/>
        <v>0</v>
      </c>
      <c r="IT103" s="49">
        <f t="shared" si="548"/>
        <v>0</v>
      </c>
      <c r="IU103" s="483">
        <f>+'Arg&amp;Braz'!G103</f>
        <v>0</v>
      </c>
      <c r="IV103" s="484">
        <f>+'Arg&amp;Braz'!H103</f>
        <v>0</v>
      </c>
      <c r="IW103" s="484">
        <f t="shared" si="549"/>
        <v>0</v>
      </c>
      <c r="IX103" s="485">
        <f t="shared" si="550"/>
        <v>0</v>
      </c>
      <c r="IY103" s="483">
        <f>+'Arg&amp;Braz'!AC103</f>
        <v>0</v>
      </c>
      <c r="IZ103" s="484">
        <f>+'Arg&amp;Braz'!AD103</f>
        <v>0</v>
      </c>
      <c r="JA103" s="484">
        <f t="shared" si="551"/>
        <v>0</v>
      </c>
      <c r="JB103" s="485">
        <f t="shared" si="552"/>
        <v>0</v>
      </c>
      <c r="JC103" s="533">
        <f>+Bel!AT103</f>
        <v>0</v>
      </c>
      <c r="JD103" s="534">
        <f>+Bel!AU103</f>
        <v>0</v>
      </c>
      <c r="JE103" s="534">
        <f t="shared" si="553"/>
        <v>0</v>
      </c>
      <c r="JF103" s="535">
        <f t="shared" si="554"/>
        <v>0</v>
      </c>
      <c r="JG103" s="533">
        <f>+Ita!AT103</f>
        <v>0</v>
      </c>
      <c r="JH103" s="534">
        <f>+Ita!AU103</f>
        <v>0</v>
      </c>
      <c r="JI103" s="534">
        <f t="shared" si="555"/>
        <v>0</v>
      </c>
      <c r="JJ103" s="535">
        <f t="shared" si="556"/>
        <v>0</v>
      </c>
      <c r="JK103" s="47">
        <f>+Mex!AA103</f>
        <v>0</v>
      </c>
      <c r="JL103" s="48">
        <f>+Mex!AB103</f>
        <v>0</v>
      </c>
      <c r="JM103" s="48">
        <f t="shared" si="557"/>
        <v>0</v>
      </c>
      <c r="JN103" s="49">
        <f t="shared" si="558"/>
        <v>0</v>
      </c>
      <c r="JO103" s="483">
        <f>+'Arg&amp;Braz'!K103</f>
        <v>0</v>
      </c>
      <c r="JP103" s="484">
        <f>+'Arg&amp;Braz'!L103</f>
        <v>0</v>
      </c>
      <c r="JQ103" s="484">
        <f t="shared" si="559"/>
        <v>0</v>
      </c>
      <c r="JR103" s="485">
        <f t="shared" si="560"/>
        <v>0</v>
      </c>
      <c r="JS103" s="483">
        <f>+'Arg&amp;Braz'!AG103</f>
        <v>0</v>
      </c>
      <c r="JT103" s="484">
        <f>+'Arg&amp;Braz'!AH103</f>
        <v>0</v>
      </c>
      <c r="JU103" s="484">
        <f t="shared" si="561"/>
        <v>0</v>
      </c>
      <c r="JV103" s="485">
        <f t="shared" si="562"/>
        <v>0</v>
      </c>
      <c r="JW103" s="273">
        <f>+KSC!K103</f>
        <v>0</v>
      </c>
      <c r="JX103" s="274">
        <f>+KSC!L103</f>
        <v>0</v>
      </c>
      <c r="JY103" s="286">
        <f t="shared" si="563"/>
        <v>0</v>
      </c>
      <c r="JZ103" s="272">
        <f t="shared" si="564"/>
        <v>0</v>
      </c>
      <c r="KA103" s="34">
        <f>+Rus!P103</f>
        <v>0</v>
      </c>
      <c r="KB103" s="315">
        <f>+Rus!Q103</f>
        <v>0</v>
      </c>
      <c r="KC103" s="35">
        <f>+Rus!R103</f>
        <v>0</v>
      </c>
      <c r="KD103" s="523">
        <f t="shared" si="565"/>
        <v>0</v>
      </c>
      <c r="KE103" s="531">
        <f t="shared" si="566"/>
        <v>0</v>
      </c>
      <c r="KF103" s="47">
        <f>+Bel!AX103</f>
        <v>0</v>
      </c>
      <c r="KG103" s="523">
        <f t="shared" si="567"/>
        <v>0</v>
      </c>
      <c r="KH103" s="531">
        <f t="shared" si="568"/>
        <v>0</v>
      </c>
      <c r="KI103" s="47">
        <f>+Ita!BI103</f>
        <v>452.4</v>
      </c>
      <c r="KJ103" s="523">
        <f t="shared" si="569"/>
        <v>452.4</v>
      </c>
      <c r="KK103" s="531">
        <f t="shared" si="570"/>
        <v>29</v>
      </c>
      <c r="KL103" s="47">
        <f>+Pol!AH103</f>
        <v>0</v>
      </c>
      <c r="KM103" s="523">
        <f t="shared" si="571"/>
        <v>0</v>
      </c>
      <c r="KN103" s="531">
        <f t="shared" si="572"/>
        <v>0</v>
      </c>
      <c r="KO103" s="522">
        <f>+Mex!AK103</f>
        <v>0</v>
      </c>
      <c r="KP103" s="523">
        <f t="shared" si="573"/>
        <v>0</v>
      </c>
      <c r="KQ103" s="531">
        <f t="shared" si="574"/>
        <v>0</v>
      </c>
      <c r="KR103" s="522">
        <f>+'Arg&amp;Braz'!AK103</f>
        <v>0</v>
      </c>
      <c r="KS103" s="523">
        <f t="shared" si="575"/>
        <v>0</v>
      </c>
      <c r="KT103" s="531">
        <f t="shared" si="576"/>
        <v>0</v>
      </c>
      <c r="KU103" s="522">
        <f>+Ita!BL103</f>
        <v>0</v>
      </c>
      <c r="KV103" s="532">
        <f>+Ita!BM103</f>
        <v>0</v>
      </c>
      <c r="KW103" s="523">
        <f>+Ita!BN103</f>
        <v>0</v>
      </c>
      <c r="KX103" s="35">
        <f t="shared" si="411"/>
        <v>0</v>
      </c>
      <c r="KY103" s="531">
        <f t="shared" si="429"/>
        <v>0</v>
      </c>
      <c r="KZ103" s="522">
        <f>+Mex!AN103</f>
        <v>0</v>
      </c>
      <c r="LA103" s="532">
        <f>+Mex!AO103</f>
        <v>0</v>
      </c>
      <c r="LB103" s="523">
        <f>+Mex!AP103</f>
        <v>0</v>
      </c>
      <c r="LC103" s="35">
        <f t="shared" si="412"/>
        <v>0</v>
      </c>
      <c r="LD103" s="531">
        <f t="shared" si="430"/>
        <v>0</v>
      </c>
      <c r="LE103" s="47">
        <f>+'Arg&amp;Braz'!O103</f>
        <v>0</v>
      </c>
      <c r="LF103" s="318">
        <f>+'Arg&amp;Braz'!P103</f>
        <v>0</v>
      </c>
      <c r="LG103" s="48">
        <f>+'Arg&amp;Braz'!Q103</f>
        <v>0</v>
      </c>
      <c r="LH103" s="35">
        <f t="shared" si="413"/>
        <v>0</v>
      </c>
      <c r="LI103" s="531">
        <f t="shared" si="431"/>
        <v>0</v>
      </c>
      <c r="LJ103" s="47">
        <f>+'Arg&amp;Braz'!AN103</f>
        <v>296.39999999999998</v>
      </c>
      <c r="LK103" s="318">
        <f>+'Arg&amp;Braz'!AO103</f>
        <v>296.39999999999998</v>
      </c>
      <c r="LL103" s="48">
        <f>+'Arg&amp;Braz'!AP103</f>
        <v>296.39999999999998</v>
      </c>
      <c r="LM103" s="35">
        <f t="shared" si="280"/>
        <v>889.19999999999993</v>
      </c>
      <c r="LN103" s="531">
        <f t="shared" si="281"/>
        <v>57</v>
      </c>
      <c r="LO103" s="47">
        <f>+Bel!BA103</f>
        <v>0</v>
      </c>
      <c r="LP103" s="318">
        <f>+Bel!BB103</f>
        <v>0</v>
      </c>
      <c r="LQ103" s="48">
        <f>+Bel!BC103</f>
        <v>0</v>
      </c>
      <c r="LR103" s="523">
        <f t="shared" si="275"/>
        <v>0</v>
      </c>
      <c r="LS103" s="531">
        <f t="shared" si="276"/>
        <v>0</v>
      </c>
      <c r="LT103" s="47">
        <f>+Ita!BQ103</f>
        <v>0</v>
      </c>
      <c r="LU103" s="318">
        <f>+Ita!BR103</f>
        <v>0</v>
      </c>
      <c r="LV103" s="48">
        <f>+Ita!BS103</f>
        <v>0</v>
      </c>
      <c r="LW103" s="35">
        <f t="shared" si="414"/>
        <v>0</v>
      </c>
      <c r="LX103" s="531">
        <f t="shared" si="432"/>
        <v>0</v>
      </c>
      <c r="LY103" s="47"/>
      <c r="LZ103" s="318"/>
      <c r="MA103" s="48"/>
      <c r="MB103" s="35">
        <f t="shared" si="415"/>
        <v>0</v>
      </c>
      <c r="MC103" s="531">
        <f t="shared" si="433"/>
        <v>0</v>
      </c>
      <c r="MD103" s="47">
        <f>+Pol!AK103</f>
        <v>124.8</v>
      </c>
      <c r="ME103" s="318">
        <f>+Pol!AL103</f>
        <v>124.8</v>
      </c>
      <c r="MF103" s="48">
        <f>+Pol!AM103</f>
        <v>124.8</v>
      </c>
      <c r="MG103" s="35">
        <f t="shared" si="416"/>
        <v>374.4</v>
      </c>
      <c r="MH103" s="531">
        <f t="shared" si="434"/>
        <v>24</v>
      </c>
      <c r="MI103" s="556">
        <f>+Rus!U103</f>
        <v>0</v>
      </c>
      <c r="MJ103" s="557">
        <f>+Rus!V103</f>
        <v>0</v>
      </c>
      <c r="MK103" s="558">
        <f>+Rus!W103</f>
        <v>0</v>
      </c>
      <c r="ML103" s="532">
        <f t="shared" si="259"/>
        <v>0</v>
      </c>
      <c r="MM103" s="531">
        <f t="shared" si="435"/>
        <v>0</v>
      </c>
      <c r="MN103" s="47">
        <f>+Mex!AS103</f>
        <v>296.39999999999998</v>
      </c>
      <c r="MO103" s="318">
        <f>+Mex!AT103</f>
        <v>296.39999999999998</v>
      </c>
      <c r="MP103" s="48">
        <f>+Mex!AU103</f>
        <v>296.39999999999998</v>
      </c>
      <c r="MQ103" s="35">
        <f t="shared" si="417"/>
        <v>889.19999999999993</v>
      </c>
      <c r="MR103" s="531">
        <f t="shared" si="436"/>
        <v>57</v>
      </c>
      <c r="MS103" s="522">
        <f>+'Arg&amp;Braz'!T103</f>
        <v>0</v>
      </c>
      <c r="MT103" s="532">
        <f>+'Arg&amp;Braz'!U103</f>
        <v>0</v>
      </c>
      <c r="MU103" s="523">
        <f>+'Arg&amp;Braz'!V103</f>
        <v>0</v>
      </c>
      <c r="MV103" s="35">
        <f t="shared" si="282"/>
        <v>0</v>
      </c>
      <c r="MW103" s="531">
        <f t="shared" si="283"/>
        <v>0</v>
      </c>
      <c r="MX103" s="47">
        <f>Bel!BF103</f>
        <v>0</v>
      </c>
      <c r="MY103" s="523">
        <f t="shared" si="284"/>
        <v>0</v>
      </c>
      <c r="MZ103" s="531">
        <f t="shared" si="277"/>
        <v>0</v>
      </c>
      <c r="NA103" s="47">
        <f>Ita!CA103</f>
        <v>0</v>
      </c>
      <c r="NB103" s="523">
        <f t="shared" si="437"/>
        <v>0</v>
      </c>
      <c r="NC103" s="531">
        <f t="shared" si="438"/>
        <v>0</v>
      </c>
    </row>
    <row r="104" spans="1:367" s="28" customFormat="1" ht="21" customHeight="1">
      <c r="A104" s="27" t="s">
        <v>336</v>
      </c>
      <c r="B104" s="67"/>
      <c r="C104" s="68">
        <f t="shared" si="439"/>
        <v>0</v>
      </c>
      <c r="D104" s="68"/>
      <c r="E104" s="68"/>
      <c r="F104" s="68"/>
      <c r="G104" s="69">
        <f t="shared" si="440"/>
        <v>0</v>
      </c>
      <c r="H104" s="70">
        <f>+Bel!A104</f>
        <v>0</v>
      </c>
      <c r="I104" s="71">
        <f>+Ita!A104</f>
        <v>21.000000000000004</v>
      </c>
      <c r="J104" s="71">
        <f>+Pol!A104</f>
        <v>0</v>
      </c>
      <c r="K104" s="71">
        <f>+Rus!A104</f>
        <v>30</v>
      </c>
      <c r="L104" s="71">
        <f>+'Arg&amp;Braz'!A104</f>
        <v>0</v>
      </c>
      <c r="M104" s="71">
        <f>+Mex!A104</f>
        <v>0</v>
      </c>
      <c r="N104" s="71">
        <f>+VIE!A104</f>
        <v>0</v>
      </c>
      <c r="O104" s="71">
        <f>+SIMS!A104</f>
        <v>0</v>
      </c>
      <c r="P104" s="71"/>
      <c r="Q104" s="72">
        <f>+KSC!A104</f>
        <v>0</v>
      </c>
      <c r="R104" s="146">
        <f t="shared" si="441"/>
        <v>0</v>
      </c>
      <c r="S104" s="147"/>
      <c r="T104" s="148"/>
      <c r="U104" s="148"/>
      <c r="V104" s="27" t="s">
        <v>336</v>
      </c>
      <c r="W104" s="522">
        <f>+Bel!C104</f>
        <v>0</v>
      </c>
      <c r="X104" s="523">
        <f>+Bel!D104</f>
        <v>0</v>
      </c>
      <c r="Y104" s="523">
        <f t="shared" si="442"/>
        <v>0</v>
      </c>
      <c r="Z104" s="531">
        <f t="shared" si="443"/>
        <v>0</v>
      </c>
      <c r="AA104" s="34">
        <f>+Ita!C104</f>
        <v>0</v>
      </c>
      <c r="AB104" s="35">
        <f>+Ita!D104</f>
        <v>0</v>
      </c>
      <c r="AC104" s="35">
        <f t="shared" si="287"/>
        <v>0</v>
      </c>
      <c r="AD104" s="65">
        <f t="shared" si="444"/>
        <v>0</v>
      </c>
      <c r="AE104" s="522">
        <f>+Pol!C104</f>
        <v>0</v>
      </c>
      <c r="AF104" s="523">
        <f>+Pol!D104</f>
        <v>0</v>
      </c>
      <c r="AG104" s="523">
        <f t="shared" si="445"/>
        <v>0</v>
      </c>
      <c r="AH104" s="531">
        <f t="shared" si="446"/>
        <v>0</v>
      </c>
      <c r="AI104" s="47">
        <f>+Mex!C104</f>
        <v>0</v>
      </c>
      <c r="AJ104" s="48">
        <f>+Mex!D104</f>
        <v>0</v>
      </c>
      <c r="AK104" s="48">
        <f t="shared" si="447"/>
        <v>0</v>
      </c>
      <c r="AL104" s="49">
        <f t="shared" si="448"/>
        <v>0</v>
      </c>
      <c r="AM104" s="285">
        <f>+SIMS!C104</f>
        <v>0</v>
      </c>
      <c r="AN104" s="286">
        <f>+SIMS!D104</f>
        <v>0</v>
      </c>
      <c r="AO104" s="286">
        <f t="shared" si="449"/>
        <v>0</v>
      </c>
      <c r="AP104" s="272">
        <f t="shared" si="450"/>
        <v>0</v>
      </c>
      <c r="AQ104" s="285">
        <f>+KSC!G104</f>
        <v>0</v>
      </c>
      <c r="AR104" s="286">
        <f>+KSC!H104</f>
        <v>0</v>
      </c>
      <c r="AS104" s="286">
        <f t="shared" si="451"/>
        <v>0</v>
      </c>
      <c r="AT104" s="272">
        <f t="shared" si="452"/>
        <v>0</v>
      </c>
      <c r="AU104" s="285">
        <f>+SIMS!G104</f>
        <v>0</v>
      </c>
      <c r="AV104" s="286">
        <f>+SIMS!H104</f>
        <v>0</v>
      </c>
      <c r="AW104" s="286">
        <f t="shared" si="453"/>
        <v>0</v>
      </c>
      <c r="AX104" s="272">
        <f t="shared" si="454"/>
        <v>0</v>
      </c>
      <c r="AY104" s="522">
        <f>+Bel!G104</f>
        <v>0</v>
      </c>
      <c r="AZ104" s="532">
        <f>+Bel!H104</f>
        <v>0</v>
      </c>
      <c r="BA104" s="523">
        <f>+Bel!I104</f>
        <v>0</v>
      </c>
      <c r="BB104" s="523">
        <f t="shared" si="455"/>
        <v>0</v>
      </c>
      <c r="BC104" s="531">
        <f t="shared" si="456"/>
        <v>0</v>
      </c>
      <c r="BD104" s="522">
        <f>+Ita!G104</f>
        <v>0</v>
      </c>
      <c r="BE104" s="532">
        <f>+Ita!H104</f>
        <v>0</v>
      </c>
      <c r="BF104" s="523">
        <f>+Ita!I104</f>
        <v>0</v>
      </c>
      <c r="BG104" s="35">
        <f t="shared" si="457"/>
        <v>0</v>
      </c>
      <c r="BH104" s="531">
        <f t="shared" si="458"/>
        <v>0</v>
      </c>
      <c r="BI104" s="522">
        <f>+Ita!AX104</f>
        <v>0</v>
      </c>
      <c r="BJ104" s="532">
        <f>+Ita!AY104</f>
        <v>0</v>
      </c>
      <c r="BK104" s="523">
        <f>+Ita!AZ104</f>
        <v>0</v>
      </c>
      <c r="BL104" s="35">
        <f t="shared" si="459"/>
        <v>0</v>
      </c>
      <c r="BM104" s="531">
        <f t="shared" si="460"/>
        <v>0</v>
      </c>
      <c r="BN104" s="522">
        <f>+Pol!G104</f>
        <v>0</v>
      </c>
      <c r="BO104" s="532">
        <f>+Pol!H104</f>
        <v>0</v>
      </c>
      <c r="BP104" s="523">
        <f>+Pol!I104</f>
        <v>0</v>
      </c>
      <c r="BQ104" s="523">
        <f t="shared" si="461"/>
        <v>0</v>
      </c>
      <c r="BR104" s="531">
        <f t="shared" si="462"/>
        <v>0</v>
      </c>
      <c r="BS104" s="47">
        <f>+Mex!G104</f>
        <v>0</v>
      </c>
      <c r="BT104" s="318">
        <f>+Mex!H104</f>
        <v>0</v>
      </c>
      <c r="BU104" s="48">
        <f>+Mex!I104</f>
        <v>0</v>
      </c>
      <c r="BV104" s="48">
        <f t="shared" si="463"/>
        <v>0</v>
      </c>
      <c r="BW104" s="49">
        <f t="shared" si="464"/>
        <v>0</v>
      </c>
      <c r="BX104" s="47">
        <f>+VIE!C104</f>
        <v>0</v>
      </c>
      <c r="BY104" s="318">
        <f>+VIE!D104</f>
        <v>0</v>
      </c>
      <c r="BZ104" s="48">
        <f t="shared" si="465"/>
        <v>0</v>
      </c>
      <c r="CA104" s="49">
        <f t="shared" si="466"/>
        <v>0</v>
      </c>
      <c r="CB104" s="47">
        <f>+SIMS!AC104</f>
        <v>0</v>
      </c>
      <c r="CC104" s="318">
        <f>+SIMS!AD104</f>
        <v>0</v>
      </c>
      <c r="CD104" s="48">
        <f>+SIMS!AE104</f>
        <v>0</v>
      </c>
      <c r="CE104" s="48">
        <f t="shared" si="467"/>
        <v>0</v>
      </c>
      <c r="CF104" s="49">
        <f t="shared" si="468"/>
        <v>0</v>
      </c>
      <c r="CG104" s="522">
        <f>+Bel!L104</f>
        <v>0</v>
      </c>
      <c r="CH104" s="523">
        <f>+Bel!M104</f>
        <v>0</v>
      </c>
      <c r="CI104" s="523">
        <f t="shared" si="469"/>
        <v>0</v>
      </c>
      <c r="CJ104" s="531">
        <f t="shared" si="470"/>
        <v>0</v>
      </c>
      <c r="CK104" s="522">
        <f>+Ita!L104</f>
        <v>0</v>
      </c>
      <c r="CL104" s="523">
        <f>+Ita!M104</f>
        <v>0</v>
      </c>
      <c r="CM104" s="523">
        <f t="shared" si="471"/>
        <v>0</v>
      </c>
      <c r="CN104" s="531">
        <f t="shared" si="472"/>
        <v>0</v>
      </c>
      <c r="CO104" s="47">
        <f>+Mex!L104</f>
        <v>0</v>
      </c>
      <c r="CP104" s="48">
        <f>+Mex!M104</f>
        <v>0</v>
      </c>
      <c r="CQ104" s="48">
        <f t="shared" si="473"/>
        <v>0</v>
      </c>
      <c r="CR104" s="49">
        <f t="shared" si="474"/>
        <v>0</v>
      </c>
      <c r="CS104" s="47">
        <f>+SIMS!Y104</f>
        <v>0</v>
      </c>
      <c r="CT104" s="48">
        <f>+SIMS!Z104</f>
        <v>0</v>
      </c>
      <c r="CU104" s="48">
        <f t="shared" si="475"/>
        <v>0</v>
      </c>
      <c r="CV104" s="49">
        <f t="shared" si="476"/>
        <v>0</v>
      </c>
      <c r="CW104" s="47">
        <f>+VIE!M104</f>
        <v>0</v>
      </c>
      <c r="CX104" s="48">
        <f>+VIE!N104</f>
        <v>0</v>
      </c>
      <c r="CY104" s="48">
        <f t="shared" si="477"/>
        <v>0</v>
      </c>
      <c r="CZ104" s="49">
        <f t="shared" si="478"/>
        <v>0</v>
      </c>
      <c r="DA104" s="522">
        <f>+Ita!BC104</f>
        <v>0</v>
      </c>
      <c r="DB104" s="523">
        <f t="shared" si="479"/>
        <v>0</v>
      </c>
      <c r="DC104" s="531">
        <f t="shared" si="480"/>
        <v>0</v>
      </c>
      <c r="DD104" s="522">
        <f>+Bel!P104</f>
        <v>0</v>
      </c>
      <c r="DE104" s="523">
        <f t="shared" si="481"/>
        <v>0</v>
      </c>
      <c r="DF104" s="531">
        <f t="shared" si="482"/>
        <v>0</v>
      </c>
      <c r="DG104" s="34">
        <f>+Ita!P104</f>
        <v>0</v>
      </c>
      <c r="DH104" s="523">
        <f t="shared" si="483"/>
        <v>0</v>
      </c>
      <c r="DI104" s="531">
        <f t="shared" si="484"/>
        <v>0</v>
      </c>
      <c r="DJ104" s="522">
        <f>+Pol!L104</f>
        <v>0</v>
      </c>
      <c r="DK104" s="523">
        <f t="shared" si="485"/>
        <v>0</v>
      </c>
      <c r="DL104" s="531">
        <f t="shared" si="486"/>
        <v>0</v>
      </c>
      <c r="DM104" s="379">
        <f>+Rus!C104</f>
        <v>0</v>
      </c>
      <c r="DN104" s="365">
        <f t="shared" si="487"/>
        <v>0</v>
      </c>
      <c r="DO104" s="366">
        <f t="shared" si="488"/>
        <v>0</v>
      </c>
      <c r="DP104" s="522">
        <f>+Bel!S104</f>
        <v>0</v>
      </c>
      <c r="DQ104" s="523">
        <f>+Bel!T104</f>
        <v>0</v>
      </c>
      <c r="DR104" s="523">
        <f>+Bel!U104</f>
        <v>0</v>
      </c>
      <c r="DS104" s="523">
        <f>+Bel!V104</f>
        <v>0</v>
      </c>
      <c r="DT104" s="523">
        <f t="shared" si="489"/>
        <v>0</v>
      </c>
      <c r="DU104" s="531">
        <f t="shared" si="490"/>
        <v>0</v>
      </c>
      <c r="DV104" s="522">
        <f>+Ita!S104</f>
        <v>0</v>
      </c>
      <c r="DW104" s="523">
        <f>+Ita!T104</f>
        <v>0</v>
      </c>
      <c r="DX104" s="523">
        <f>+Ita!U104</f>
        <v>0</v>
      </c>
      <c r="DY104" s="523">
        <f>+Ita!V104</f>
        <v>0</v>
      </c>
      <c r="DZ104" s="523">
        <f t="shared" si="491"/>
        <v>0</v>
      </c>
      <c r="EA104" s="531">
        <f t="shared" si="492"/>
        <v>0</v>
      </c>
      <c r="EB104" s="522">
        <f>+Pol!O104</f>
        <v>0</v>
      </c>
      <c r="EC104" s="523">
        <f>+Pol!P104</f>
        <v>0</v>
      </c>
      <c r="ED104" s="523">
        <f>+Pol!Q104</f>
        <v>0</v>
      </c>
      <c r="EE104" s="523">
        <f>+Pol!R104</f>
        <v>0</v>
      </c>
      <c r="EF104" s="523">
        <f t="shared" si="493"/>
        <v>0</v>
      </c>
      <c r="EG104" s="531">
        <f t="shared" si="494"/>
        <v>0</v>
      </c>
      <c r="EH104" s="34">
        <f>+Rus!J104</f>
        <v>0</v>
      </c>
      <c r="EI104" s="35">
        <f>+Rus!K104</f>
        <v>0</v>
      </c>
      <c r="EJ104" s="35">
        <f>+Rus!L104</f>
        <v>0</v>
      </c>
      <c r="EK104" s="35">
        <f>+Rus!M104</f>
        <v>0</v>
      </c>
      <c r="EL104" s="35">
        <f t="shared" si="495"/>
        <v>0</v>
      </c>
      <c r="EM104" s="546">
        <f t="shared" si="496"/>
        <v>0</v>
      </c>
      <c r="EN104" s="47">
        <f>+Mex!AE104</f>
        <v>0</v>
      </c>
      <c r="EO104" s="48">
        <f>+Mex!AF104</f>
        <v>0</v>
      </c>
      <c r="EP104" s="48">
        <f>+Mex!AG104</f>
        <v>0</v>
      </c>
      <c r="EQ104" s="48">
        <f>+Mex!AH104</f>
        <v>0</v>
      </c>
      <c r="ER104" s="48">
        <f t="shared" si="497"/>
        <v>0</v>
      </c>
      <c r="ES104" s="49">
        <f t="shared" si="498"/>
        <v>0</v>
      </c>
      <c r="ET104" s="47">
        <f>+VIE!G104</f>
        <v>0</v>
      </c>
      <c r="EU104" s="48">
        <f>+VIE!H104</f>
        <v>0</v>
      </c>
      <c r="EV104" s="48">
        <f>+VIE!I104</f>
        <v>0</v>
      </c>
      <c r="EW104" s="48">
        <f>+VIE!J104</f>
        <v>0</v>
      </c>
      <c r="EX104" s="48">
        <f t="shared" si="499"/>
        <v>0</v>
      </c>
      <c r="EY104" s="49">
        <f t="shared" si="500"/>
        <v>0</v>
      </c>
      <c r="EZ104" s="522">
        <f>+Bel!Y104</f>
        <v>0</v>
      </c>
      <c r="FA104" s="523">
        <f>+Bel!Z104</f>
        <v>0</v>
      </c>
      <c r="FB104" s="523">
        <f t="shared" si="501"/>
        <v>0</v>
      </c>
      <c r="FC104" s="531">
        <f t="shared" si="502"/>
        <v>0</v>
      </c>
      <c r="FD104" s="522">
        <f>+Ita!Y104</f>
        <v>0</v>
      </c>
      <c r="FE104" s="523">
        <f>+Ita!Z104</f>
        <v>0</v>
      </c>
      <c r="FF104" s="523">
        <f t="shared" si="503"/>
        <v>0</v>
      </c>
      <c r="FG104" s="531">
        <f t="shared" si="504"/>
        <v>0</v>
      </c>
      <c r="FH104" s="522">
        <f>+Pol!U104</f>
        <v>0</v>
      </c>
      <c r="FI104" s="523">
        <f>+Pol!V104</f>
        <v>0</v>
      </c>
      <c r="FJ104" s="523">
        <f t="shared" si="505"/>
        <v>0</v>
      </c>
      <c r="FK104" s="531">
        <f t="shared" si="506"/>
        <v>0</v>
      </c>
      <c r="FL104" s="34">
        <f>+Rus!F104</f>
        <v>0</v>
      </c>
      <c r="FM104" s="35">
        <f>+Rus!G104</f>
        <v>0</v>
      </c>
      <c r="FN104" s="35">
        <f t="shared" si="507"/>
        <v>0</v>
      </c>
      <c r="FO104" s="65">
        <f t="shared" si="508"/>
        <v>0</v>
      </c>
      <c r="FP104" s="47">
        <f>+SIMS!O104</f>
        <v>0</v>
      </c>
      <c r="FQ104" s="48">
        <f>+SIMS!P104</f>
        <v>0</v>
      </c>
      <c r="FR104" s="48">
        <f t="shared" si="509"/>
        <v>0</v>
      </c>
      <c r="FS104" s="49">
        <f t="shared" si="510"/>
        <v>0</v>
      </c>
      <c r="FT104" s="522">
        <f>+Bel!AC104</f>
        <v>0</v>
      </c>
      <c r="FU104" s="523">
        <f>+Bel!AD104</f>
        <v>0</v>
      </c>
      <c r="FV104" s="523">
        <f>+Bel!AE104</f>
        <v>0</v>
      </c>
      <c r="FW104" s="523">
        <f>+Bel!AF104</f>
        <v>0</v>
      </c>
      <c r="FX104" s="523">
        <f t="shared" si="511"/>
        <v>0</v>
      </c>
      <c r="FY104" s="531">
        <f t="shared" si="512"/>
        <v>0</v>
      </c>
      <c r="FZ104" s="522">
        <f>+Ita!AC104</f>
        <v>0</v>
      </c>
      <c r="GA104" s="523">
        <f>+Ita!AD104</f>
        <v>0</v>
      </c>
      <c r="GB104" s="523">
        <f>+Ita!AE104</f>
        <v>0</v>
      </c>
      <c r="GC104" s="523">
        <f>+Ita!AF104</f>
        <v>0</v>
      </c>
      <c r="GD104" s="523">
        <f t="shared" si="513"/>
        <v>0</v>
      </c>
      <c r="GE104" s="531">
        <f t="shared" si="514"/>
        <v>0</v>
      </c>
      <c r="GF104" s="522">
        <f>+Pol!Y104</f>
        <v>0</v>
      </c>
      <c r="GG104" s="523">
        <f>+Pol!Z104</f>
        <v>0</v>
      </c>
      <c r="GH104" s="523">
        <f>+Pol!AA104</f>
        <v>0</v>
      </c>
      <c r="GI104" s="523">
        <f>+Pol!AB104</f>
        <v>0</v>
      </c>
      <c r="GJ104" s="523">
        <f t="shared" si="515"/>
        <v>0</v>
      </c>
      <c r="GK104" s="531">
        <f t="shared" si="516"/>
        <v>0</v>
      </c>
      <c r="GL104" s="47">
        <f>+SIMS!S104</f>
        <v>0</v>
      </c>
      <c r="GM104" s="48">
        <f>+SIMS!T104</f>
        <v>0</v>
      </c>
      <c r="GN104" s="48">
        <f>+SIMS!U104</f>
        <v>0</v>
      </c>
      <c r="GO104" s="48">
        <f>+SIMS!V104</f>
        <v>0</v>
      </c>
      <c r="GP104" s="48">
        <f t="shared" si="517"/>
        <v>0</v>
      </c>
      <c r="GQ104" s="49">
        <f t="shared" si="518"/>
        <v>0</v>
      </c>
      <c r="GR104" s="285">
        <f>+KSC!C104</f>
        <v>0</v>
      </c>
      <c r="GS104" s="286">
        <f>+KSC!D104</f>
        <v>0</v>
      </c>
      <c r="GT104" s="286">
        <f t="shared" si="519"/>
        <v>0</v>
      </c>
      <c r="GU104" s="272">
        <f t="shared" si="520"/>
        <v>0</v>
      </c>
      <c r="GV104" s="522">
        <f>+Bel!AI104</f>
        <v>0</v>
      </c>
      <c r="GW104" s="523">
        <f t="shared" si="521"/>
        <v>0</v>
      </c>
      <c r="GX104" s="531">
        <f t="shared" si="522"/>
        <v>0</v>
      </c>
      <c r="GY104" s="34">
        <f>+Ita!AI104</f>
        <v>0</v>
      </c>
      <c r="GZ104" s="523">
        <f t="shared" si="523"/>
        <v>0</v>
      </c>
      <c r="HA104" s="531">
        <f t="shared" si="524"/>
        <v>0</v>
      </c>
      <c r="HB104" s="34">
        <f>+Ita!BF104</f>
        <v>0</v>
      </c>
      <c r="HC104" s="523">
        <f t="shared" si="525"/>
        <v>0</v>
      </c>
      <c r="HD104" s="531">
        <f t="shared" si="526"/>
        <v>0</v>
      </c>
      <c r="HE104" s="522">
        <f>+Pol!AE104</f>
        <v>0</v>
      </c>
      <c r="HF104" s="523">
        <f t="shared" si="527"/>
        <v>0</v>
      </c>
      <c r="HG104" s="531">
        <f t="shared" si="528"/>
        <v>0</v>
      </c>
      <c r="HH104" s="47">
        <f>+Mex!P104</f>
        <v>0</v>
      </c>
      <c r="HI104" s="48">
        <f t="shared" si="529"/>
        <v>0</v>
      </c>
      <c r="HJ104" s="49">
        <f t="shared" si="530"/>
        <v>0</v>
      </c>
      <c r="HK104" s="414">
        <f>+SIMS!K104</f>
        <v>0</v>
      </c>
      <c r="HL104" s="415">
        <f>+SIMS!L104</f>
        <v>0</v>
      </c>
      <c r="HM104" s="415">
        <f t="shared" si="531"/>
        <v>0</v>
      </c>
      <c r="HN104" s="416">
        <f t="shared" si="532"/>
        <v>0</v>
      </c>
      <c r="HO104" s="533">
        <f>+Bel!AL104</f>
        <v>0</v>
      </c>
      <c r="HP104" s="534">
        <f>+Bel!AM104</f>
        <v>0</v>
      </c>
      <c r="HQ104" s="534">
        <f t="shared" si="533"/>
        <v>0</v>
      </c>
      <c r="HR104" s="535">
        <f t="shared" si="534"/>
        <v>0</v>
      </c>
      <c r="HS104" s="533">
        <f>+Ita!AL104</f>
        <v>0</v>
      </c>
      <c r="HT104" s="534">
        <f>+Ita!AM104</f>
        <v>0</v>
      </c>
      <c r="HU104" s="534">
        <f t="shared" si="535"/>
        <v>0</v>
      </c>
      <c r="HV104" s="535">
        <f t="shared" si="536"/>
        <v>0</v>
      </c>
      <c r="HW104" s="47">
        <f>+Mex!S104</f>
        <v>0</v>
      </c>
      <c r="HX104" s="48">
        <f>+Mex!T104</f>
        <v>0</v>
      </c>
      <c r="HY104" s="48">
        <f t="shared" si="537"/>
        <v>0</v>
      </c>
      <c r="HZ104" s="49">
        <f t="shared" si="538"/>
        <v>0</v>
      </c>
      <c r="IA104" s="483">
        <f>+'Arg&amp;Braz'!C104</f>
        <v>0</v>
      </c>
      <c r="IB104" s="484">
        <f>+'Arg&amp;Braz'!D104</f>
        <v>0</v>
      </c>
      <c r="IC104" s="484">
        <f t="shared" si="539"/>
        <v>0</v>
      </c>
      <c r="ID104" s="485">
        <f t="shared" si="540"/>
        <v>0</v>
      </c>
      <c r="IE104" s="483">
        <f>+'Arg&amp;Braz'!Y104</f>
        <v>0</v>
      </c>
      <c r="IF104" s="484">
        <f>+'Arg&amp;Braz'!Z104</f>
        <v>0</v>
      </c>
      <c r="IG104" s="484">
        <f t="shared" si="541"/>
        <v>0</v>
      </c>
      <c r="IH104" s="485">
        <f t="shared" si="542"/>
        <v>0</v>
      </c>
      <c r="II104" s="533">
        <f>+Bel!AP104</f>
        <v>0</v>
      </c>
      <c r="IJ104" s="534">
        <f>+Bel!AQ104</f>
        <v>0</v>
      </c>
      <c r="IK104" s="534">
        <f t="shared" si="543"/>
        <v>0</v>
      </c>
      <c r="IL104" s="535">
        <f t="shared" si="544"/>
        <v>0</v>
      </c>
      <c r="IM104" s="533">
        <f>+Ita!AP104</f>
        <v>0</v>
      </c>
      <c r="IN104" s="534">
        <f>+Ita!AQ104</f>
        <v>0</v>
      </c>
      <c r="IO104" s="534">
        <f t="shared" si="545"/>
        <v>0</v>
      </c>
      <c r="IP104" s="535">
        <f t="shared" si="546"/>
        <v>0</v>
      </c>
      <c r="IQ104" s="47">
        <f>+Mex!W104</f>
        <v>0</v>
      </c>
      <c r="IR104" s="48">
        <f>+Mex!X104</f>
        <v>0</v>
      </c>
      <c r="IS104" s="48">
        <f t="shared" si="547"/>
        <v>0</v>
      </c>
      <c r="IT104" s="49">
        <f t="shared" si="548"/>
        <v>0</v>
      </c>
      <c r="IU104" s="483">
        <f>+'Arg&amp;Braz'!G104</f>
        <v>0</v>
      </c>
      <c r="IV104" s="484">
        <f>+'Arg&amp;Braz'!H104</f>
        <v>0</v>
      </c>
      <c r="IW104" s="484">
        <f t="shared" si="549"/>
        <v>0</v>
      </c>
      <c r="IX104" s="485">
        <f t="shared" si="550"/>
        <v>0</v>
      </c>
      <c r="IY104" s="483">
        <f>+'Arg&amp;Braz'!AC104</f>
        <v>0</v>
      </c>
      <c r="IZ104" s="484">
        <f>+'Arg&amp;Braz'!AD104</f>
        <v>0</v>
      </c>
      <c r="JA104" s="484">
        <f t="shared" si="551"/>
        <v>0</v>
      </c>
      <c r="JB104" s="485">
        <f t="shared" si="552"/>
        <v>0</v>
      </c>
      <c r="JC104" s="533">
        <f>+Bel!AT104</f>
        <v>0</v>
      </c>
      <c r="JD104" s="534">
        <f>+Bel!AU104</f>
        <v>0</v>
      </c>
      <c r="JE104" s="534">
        <f t="shared" si="553"/>
        <v>0</v>
      </c>
      <c r="JF104" s="535">
        <f t="shared" si="554"/>
        <v>0</v>
      </c>
      <c r="JG104" s="533">
        <f>+Ita!AT104</f>
        <v>0</v>
      </c>
      <c r="JH104" s="534">
        <f>+Ita!AU104</f>
        <v>0</v>
      </c>
      <c r="JI104" s="534">
        <f t="shared" si="555"/>
        <v>0</v>
      </c>
      <c r="JJ104" s="535">
        <f t="shared" si="556"/>
        <v>0</v>
      </c>
      <c r="JK104" s="47">
        <f>+Mex!AA104</f>
        <v>0</v>
      </c>
      <c r="JL104" s="48">
        <f>+Mex!AB104</f>
        <v>0</v>
      </c>
      <c r="JM104" s="48">
        <f t="shared" si="557"/>
        <v>0</v>
      </c>
      <c r="JN104" s="49">
        <f t="shared" si="558"/>
        <v>0</v>
      </c>
      <c r="JO104" s="483">
        <f>+'Arg&amp;Braz'!K104</f>
        <v>0</v>
      </c>
      <c r="JP104" s="484">
        <f>+'Arg&amp;Braz'!L104</f>
        <v>0</v>
      </c>
      <c r="JQ104" s="484">
        <f t="shared" si="559"/>
        <v>0</v>
      </c>
      <c r="JR104" s="485">
        <f t="shared" si="560"/>
        <v>0</v>
      </c>
      <c r="JS104" s="483">
        <f>+'Arg&amp;Braz'!AG104</f>
        <v>0</v>
      </c>
      <c r="JT104" s="484">
        <f>+'Arg&amp;Braz'!AH104</f>
        <v>0</v>
      </c>
      <c r="JU104" s="484">
        <f t="shared" si="561"/>
        <v>0</v>
      </c>
      <c r="JV104" s="485">
        <f t="shared" si="562"/>
        <v>0</v>
      </c>
      <c r="JW104" s="273">
        <f>+KSC!K104</f>
        <v>0</v>
      </c>
      <c r="JX104" s="274">
        <f>+KSC!L104</f>
        <v>0</v>
      </c>
      <c r="JY104" s="286">
        <f t="shared" si="563"/>
        <v>0</v>
      </c>
      <c r="JZ104" s="272">
        <f t="shared" si="564"/>
        <v>0</v>
      </c>
      <c r="KA104" s="34">
        <f>+Rus!P104</f>
        <v>0</v>
      </c>
      <c r="KB104" s="315">
        <f>+Rus!Q104</f>
        <v>0</v>
      </c>
      <c r="KC104" s="35">
        <f>+Rus!R104</f>
        <v>0</v>
      </c>
      <c r="KD104" s="523">
        <f t="shared" si="565"/>
        <v>0</v>
      </c>
      <c r="KE104" s="531">
        <f t="shared" si="566"/>
        <v>0</v>
      </c>
      <c r="KF104" s="47">
        <f>+Bel!AX104</f>
        <v>0</v>
      </c>
      <c r="KG104" s="523">
        <f t="shared" si="567"/>
        <v>0</v>
      </c>
      <c r="KH104" s="531">
        <f t="shared" si="568"/>
        <v>0</v>
      </c>
      <c r="KI104" s="47">
        <f>+Ita!BI104</f>
        <v>327.60000000000002</v>
      </c>
      <c r="KJ104" s="523">
        <f t="shared" si="569"/>
        <v>327.60000000000002</v>
      </c>
      <c r="KK104" s="531">
        <f t="shared" si="570"/>
        <v>21.000000000000004</v>
      </c>
      <c r="KL104" s="47">
        <f>+Pol!AH104</f>
        <v>0</v>
      </c>
      <c r="KM104" s="523">
        <f t="shared" si="571"/>
        <v>0</v>
      </c>
      <c r="KN104" s="531">
        <f t="shared" si="572"/>
        <v>0</v>
      </c>
      <c r="KO104" s="522">
        <f>+Mex!AK104</f>
        <v>0</v>
      </c>
      <c r="KP104" s="523">
        <f t="shared" si="573"/>
        <v>0</v>
      </c>
      <c r="KQ104" s="531">
        <f t="shared" si="574"/>
        <v>0</v>
      </c>
      <c r="KR104" s="522">
        <f>+'Arg&amp;Braz'!AK104</f>
        <v>0</v>
      </c>
      <c r="KS104" s="523">
        <f t="shared" si="575"/>
        <v>0</v>
      </c>
      <c r="KT104" s="531">
        <f t="shared" si="576"/>
        <v>0</v>
      </c>
      <c r="KU104" s="522">
        <f>+Ita!BL104</f>
        <v>0</v>
      </c>
      <c r="KV104" s="532">
        <f>+Ita!BM104</f>
        <v>0</v>
      </c>
      <c r="KW104" s="523">
        <f>+Ita!BN104</f>
        <v>0</v>
      </c>
      <c r="KX104" s="35">
        <f t="shared" si="411"/>
        <v>0</v>
      </c>
      <c r="KY104" s="531">
        <f t="shared" si="429"/>
        <v>0</v>
      </c>
      <c r="KZ104" s="522">
        <f>+Mex!AN104</f>
        <v>0</v>
      </c>
      <c r="LA104" s="532">
        <f>+Mex!AO104</f>
        <v>0</v>
      </c>
      <c r="LB104" s="523">
        <f>+Mex!AP104</f>
        <v>0</v>
      </c>
      <c r="LC104" s="35">
        <f t="shared" si="412"/>
        <v>0</v>
      </c>
      <c r="LD104" s="531">
        <f t="shared" si="430"/>
        <v>0</v>
      </c>
      <c r="LE104" s="522">
        <f>+'Arg&amp;Braz'!O104</f>
        <v>0</v>
      </c>
      <c r="LF104" s="532">
        <f>+'Arg&amp;Braz'!P104</f>
        <v>0</v>
      </c>
      <c r="LG104" s="523">
        <f>+'Arg&amp;Braz'!Q104</f>
        <v>0</v>
      </c>
      <c r="LH104" s="35">
        <f t="shared" si="413"/>
        <v>0</v>
      </c>
      <c r="LI104" s="531">
        <f t="shared" si="431"/>
        <v>0</v>
      </c>
      <c r="LJ104" s="522">
        <f>+'Arg&amp;Braz'!AN104</f>
        <v>0</v>
      </c>
      <c r="LK104" s="532">
        <f>+'Arg&amp;Braz'!AO104</f>
        <v>0</v>
      </c>
      <c r="LL104" s="523">
        <f>+'Arg&amp;Braz'!AP104</f>
        <v>0</v>
      </c>
      <c r="LM104" s="35">
        <f t="shared" si="280"/>
        <v>0</v>
      </c>
      <c r="LN104" s="531">
        <f t="shared" si="281"/>
        <v>0</v>
      </c>
      <c r="LO104" s="47">
        <f>+Bel!BA104</f>
        <v>0</v>
      </c>
      <c r="LP104" s="318">
        <f>+Bel!BB104</f>
        <v>0</v>
      </c>
      <c r="LQ104" s="48">
        <f>+Bel!BC104</f>
        <v>0</v>
      </c>
      <c r="LR104" s="523">
        <f t="shared" si="275"/>
        <v>0</v>
      </c>
      <c r="LS104" s="531">
        <f t="shared" si="276"/>
        <v>0</v>
      </c>
      <c r="LT104" s="47">
        <f>+Ita!BQ104</f>
        <v>0</v>
      </c>
      <c r="LU104" s="318">
        <f>+Ita!BR104</f>
        <v>0</v>
      </c>
      <c r="LV104" s="48">
        <f>+Ita!BS104</f>
        <v>0</v>
      </c>
      <c r="LW104" s="35">
        <f t="shared" si="414"/>
        <v>0</v>
      </c>
      <c r="LX104" s="531">
        <f t="shared" si="432"/>
        <v>0</v>
      </c>
      <c r="LY104" s="47"/>
      <c r="LZ104" s="318"/>
      <c r="MA104" s="48"/>
      <c r="MB104" s="35">
        <f t="shared" si="415"/>
        <v>0</v>
      </c>
      <c r="MC104" s="531">
        <f t="shared" si="433"/>
        <v>0</v>
      </c>
      <c r="MD104" s="47">
        <f>+Pol!AK104</f>
        <v>0</v>
      </c>
      <c r="ME104" s="318">
        <f>+Pol!AL104</f>
        <v>0</v>
      </c>
      <c r="MF104" s="48">
        <f>+Pol!AM104</f>
        <v>0</v>
      </c>
      <c r="MG104" s="35">
        <f t="shared" si="416"/>
        <v>0</v>
      </c>
      <c r="MH104" s="531">
        <f t="shared" si="434"/>
        <v>0</v>
      </c>
      <c r="MI104" s="388">
        <f>+Rus!U104</f>
        <v>156</v>
      </c>
      <c r="MJ104" s="508">
        <f>+Rus!V104</f>
        <v>156</v>
      </c>
      <c r="MK104" s="389">
        <f>+Rus!W104</f>
        <v>156</v>
      </c>
      <c r="ML104" s="532">
        <f t="shared" si="259"/>
        <v>468</v>
      </c>
      <c r="MM104" s="531">
        <f t="shared" si="435"/>
        <v>30</v>
      </c>
      <c r="MN104" s="47">
        <f>+Mex!AS104</f>
        <v>0</v>
      </c>
      <c r="MO104" s="318">
        <f>+Mex!AT104</f>
        <v>0</v>
      </c>
      <c r="MP104" s="48">
        <f>+Mex!AU104</f>
        <v>0</v>
      </c>
      <c r="MQ104" s="35">
        <f t="shared" si="417"/>
        <v>0</v>
      </c>
      <c r="MR104" s="531">
        <f t="shared" si="436"/>
        <v>0</v>
      </c>
      <c r="MS104" s="522">
        <f>+'Arg&amp;Braz'!T104</f>
        <v>0</v>
      </c>
      <c r="MT104" s="532">
        <f>+'Arg&amp;Braz'!U104</f>
        <v>0</v>
      </c>
      <c r="MU104" s="523">
        <f>+'Arg&amp;Braz'!V104</f>
        <v>0</v>
      </c>
      <c r="MV104" s="35">
        <f t="shared" si="282"/>
        <v>0</v>
      </c>
      <c r="MW104" s="531">
        <f t="shared" si="283"/>
        <v>0</v>
      </c>
      <c r="MX104" s="47">
        <f>Bel!BF104</f>
        <v>0</v>
      </c>
      <c r="MY104" s="523">
        <f t="shared" si="284"/>
        <v>0</v>
      </c>
      <c r="MZ104" s="531">
        <f t="shared" si="277"/>
        <v>0</v>
      </c>
      <c r="NA104" s="47">
        <f>Ita!CA104</f>
        <v>0</v>
      </c>
      <c r="NB104" s="523">
        <f t="shared" si="437"/>
        <v>0</v>
      </c>
      <c r="NC104" s="531">
        <f t="shared" si="438"/>
        <v>0</v>
      </c>
    </row>
    <row r="105" spans="1:367" s="28" customFormat="1" ht="21" customHeight="1">
      <c r="A105" s="27" t="s">
        <v>337</v>
      </c>
      <c r="B105" s="67"/>
      <c r="C105" s="68">
        <f t="shared" si="439"/>
        <v>0</v>
      </c>
      <c r="D105" s="68"/>
      <c r="E105" s="68"/>
      <c r="F105" s="68"/>
      <c r="G105" s="69">
        <f t="shared" si="440"/>
        <v>0</v>
      </c>
      <c r="H105" s="70">
        <f>+Bel!A105</f>
        <v>0</v>
      </c>
      <c r="I105" s="71">
        <f>+Ita!A105</f>
        <v>0</v>
      </c>
      <c r="J105" s="71">
        <f>+Pol!A105</f>
        <v>45</v>
      </c>
      <c r="K105" s="71">
        <f>+Rus!A105</f>
        <v>0</v>
      </c>
      <c r="L105" s="71">
        <f>+'Arg&amp;Braz'!A105</f>
        <v>0</v>
      </c>
      <c r="M105" s="71">
        <f>+Mex!A105</f>
        <v>39.000000000000007</v>
      </c>
      <c r="N105" s="71">
        <f>+VIE!A105</f>
        <v>0</v>
      </c>
      <c r="O105" s="71">
        <f>+SIMS!A105</f>
        <v>0</v>
      </c>
      <c r="P105" s="71"/>
      <c r="Q105" s="72">
        <f>+KSC!A105</f>
        <v>0</v>
      </c>
      <c r="R105" s="146">
        <f t="shared" si="441"/>
        <v>0</v>
      </c>
      <c r="S105" s="147"/>
      <c r="T105" s="148"/>
      <c r="U105" s="148"/>
      <c r="V105" s="27" t="s">
        <v>337</v>
      </c>
      <c r="W105" s="522">
        <f>+Bel!C105</f>
        <v>0</v>
      </c>
      <c r="X105" s="523">
        <f>+Bel!D105</f>
        <v>0</v>
      </c>
      <c r="Y105" s="523">
        <f t="shared" si="442"/>
        <v>0</v>
      </c>
      <c r="Z105" s="531">
        <f t="shared" si="443"/>
        <v>0</v>
      </c>
      <c r="AA105" s="34">
        <f>+Ita!C105</f>
        <v>0</v>
      </c>
      <c r="AB105" s="35">
        <f>+Ita!D105</f>
        <v>0</v>
      </c>
      <c r="AC105" s="35">
        <f t="shared" si="287"/>
        <v>0</v>
      </c>
      <c r="AD105" s="65">
        <f t="shared" si="444"/>
        <v>0</v>
      </c>
      <c r="AE105" s="522">
        <f>+Pol!C105</f>
        <v>0</v>
      </c>
      <c r="AF105" s="523">
        <f>+Pol!D105</f>
        <v>0</v>
      </c>
      <c r="AG105" s="523">
        <f t="shared" si="445"/>
        <v>0</v>
      </c>
      <c r="AH105" s="531">
        <f t="shared" si="446"/>
        <v>0</v>
      </c>
      <c r="AI105" s="47">
        <f>+Mex!C105</f>
        <v>0</v>
      </c>
      <c r="AJ105" s="48">
        <f>+Mex!D105</f>
        <v>0</v>
      </c>
      <c r="AK105" s="48">
        <f t="shared" si="447"/>
        <v>0</v>
      </c>
      <c r="AL105" s="49">
        <f t="shared" si="448"/>
        <v>0</v>
      </c>
      <c r="AM105" s="285">
        <f>+SIMS!C105</f>
        <v>0</v>
      </c>
      <c r="AN105" s="286">
        <f>+SIMS!D105</f>
        <v>0</v>
      </c>
      <c r="AO105" s="286">
        <f t="shared" si="449"/>
        <v>0</v>
      </c>
      <c r="AP105" s="272">
        <f t="shared" si="450"/>
        <v>0</v>
      </c>
      <c r="AQ105" s="285">
        <f>+KSC!G105</f>
        <v>0</v>
      </c>
      <c r="AR105" s="286">
        <f>+KSC!H105</f>
        <v>0</v>
      </c>
      <c r="AS105" s="286">
        <f t="shared" si="451"/>
        <v>0</v>
      </c>
      <c r="AT105" s="272">
        <f t="shared" si="452"/>
        <v>0</v>
      </c>
      <c r="AU105" s="285">
        <f>+SIMS!G105</f>
        <v>0</v>
      </c>
      <c r="AV105" s="286">
        <f>+SIMS!H105</f>
        <v>0</v>
      </c>
      <c r="AW105" s="286">
        <f t="shared" si="453"/>
        <v>0</v>
      </c>
      <c r="AX105" s="272">
        <f t="shared" si="454"/>
        <v>0</v>
      </c>
      <c r="AY105" s="522">
        <f>+Bel!G105</f>
        <v>0</v>
      </c>
      <c r="AZ105" s="532">
        <f>+Bel!H105</f>
        <v>0</v>
      </c>
      <c r="BA105" s="523">
        <f>+Bel!I105</f>
        <v>0</v>
      </c>
      <c r="BB105" s="523">
        <f t="shared" si="455"/>
        <v>0</v>
      </c>
      <c r="BC105" s="531">
        <f t="shared" si="456"/>
        <v>0</v>
      </c>
      <c r="BD105" s="522">
        <f>+Ita!G105</f>
        <v>0</v>
      </c>
      <c r="BE105" s="532">
        <f>+Ita!H105</f>
        <v>0</v>
      </c>
      <c r="BF105" s="523">
        <f>+Ita!I105</f>
        <v>0</v>
      </c>
      <c r="BG105" s="35">
        <f t="shared" si="457"/>
        <v>0</v>
      </c>
      <c r="BH105" s="531">
        <f t="shared" si="458"/>
        <v>0</v>
      </c>
      <c r="BI105" s="522">
        <f>+Ita!AX105</f>
        <v>0</v>
      </c>
      <c r="BJ105" s="532">
        <f>+Ita!AY105</f>
        <v>0</v>
      </c>
      <c r="BK105" s="523">
        <f>+Ita!AZ105</f>
        <v>0</v>
      </c>
      <c r="BL105" s="35">
        <f t="shared" si="459"/>
        <v>0</v>
      </c>
      <c r="BM105" s="531">
        <f t="shared" si="460"/>
        <v>0</v>
      </c>
      <c r="BN105" s="522">
        <f>+Pol!G105</f>
        <v>0</v>
      </c>
      <c r="BO105" s="532">
        <f>+Pol!H105</f>
        <v>0</v>
      </c>
      <c r="BP105" s="523">
        <f>+Pol!I105</f>
        <v>0</v>
      </c>
      <c r="BQ105" s="523">
        <f t="shared" si="461"/>
        <v>0</v>
      </c>
      <c r="BR105" s="531">
        <f t="shared" si="462"/>
        <v>0</v>
      </c>
      <c r="BS105" s="47">
        <f>+Mex!G105</f>
        <v>0</v>
      </c>
      <c r="BT105" s="318">
        <f>+Mex!H105</f>
        <v>0</v>
      </c>
      <c r="BU105" s="48">
        <f>+Mex!I105</f>
        <v>0</v>
      </c>
      <c r="BV105" s="48">
        <f t="shared" si="463"/>
        <v>0</v>
      </c>
      <c r="BW105" s="49">
        <f t="shared" si="464"/>
        <v>0</v>
      </c>
      <c r="BX105" s="47">
        <f>+VIE!C105</f>
        <v>0</v>
      </c>
      <c r="BY105" s="318">
        <f>+VIE!D105</f>
        <v>0</v>
      </c>
      <c r="BZ105" s="48">
        <f t="shared" si="465"/>
        <v>0</v>
      </c>
      <c r="CA105" s="49">
        <f t="shared" si="466"/>
        <v>0</v>
      </c>
      <c r="CB105" s="47">
        <f>+SIMS!AC105</f>
        <v>0</v>
      </c>
      <c r="CC105" s="318">
        <f>+SIMS!AD105</f>
        <v>0</v>
      </c>
      <c r="CD105" s="48">
        <f>+SIMS!AE105</f>
        <v>0</v>
      </c>
      <c r="CE105" s="48">
        <f t="shared" si="467"/>
        <v>0</v>
      </c>
      <c r="CF105" s="49">
        <f t="shared" si="468"/>
        <v>0</v>
      </c>
      <c r="CG105" s="522">
        <f>+Bel!L105</f>
        <v>0</v>
      </c>
      <c r="CH105" s="523">
        <f>+Bel!M105</f>
        <v>0</v>
      </c>
      <c r="CI105" s="523">
        <f t="shared" si="469"/>
        <v>0</v>
      </c>
      <c r="CJ105" s="531">
        <f t="shared" si="470"/>
        <v>0</v>
      </c>
      <c r="CK105" s="522">
        <f>+Ita!L105</f>
        <v>0</v>
      </c>
      <c r="CL105" s="523">
        <f>+Ita!M105</f>
        <v>0</v>
      </c>
      <c r="CM105" s="523">
        <f t="shared" si="471"/>
        <v>0</v>
      </c>
      <c r="CN105" s="531">
        <f t="shared" si="472"/>
        <v>0</v>
      </c>
      <c r="CO105" s="47">
        <f>+Mex!L105</f>
        <v>0</v>
      </c>
      <c r="CP105" s="48">
        <f>+Mex!M105</f>
        <v>0</v>
      </c>
      <c r="CQ105" s="48">
        <f t="shared" si="473"/>
        <v>0</v>
      </c>
      <c r="CR105" s="49">
        <f t="shared" si="474"/>
        <v>0</v>
      </c>
      <c r="CS105" s="47">
        <f>+SIMS!Y105</f>
        <v>0</v>
      </c>
      <c r="CT105" s="48">
        <f>+SIMS!Z105</f>
        <v>0</v>
      </c>
      <c r="CU105" s="48">
        <f t="shared" si="475"/>
        <v>0</v>
      </c>
      <c r="CV105" s="49">
        <f t="shared" si="476"/>
        <v>0</v>
      </c>
      <c r="CW105" s="47">
        <f>+VIE!M105</f>
        <v>0</v>
      </c>
      <c r="CX105" s="48">
        <f>+VIE!N105</f>
        <v>0</v>
      </c>
      <c r="CY105" s="48">
        <f t="shared" si="477"/>
        <v>0</v>
      </c>
      <c r="CZ105" s="49">
        <f t="shared" si="478"/>
        <v>0</v>
      </c>
      <c r="DA105" s="522">
        <f>+Ita!BC105</f>
        <v>0</v>
      </c>
      <c r="DB105" s="523">
        <f t="shared" si="479"/>
        <v>0</v>
      </c>
      <c r="DC105" s="531">
        <f t="shared" si="480"/>
        <v>0</v>
      </c>
      <c r="DD105" s="522">
        <f>+Bel!P105</f>
        <v>0</v>
      </c>
      <c r="DE105" s="523">
        <f t="shared" si="481"/>
        <v>0</v>
      </c>
      <c r="DF105" s="531">
        <f t="shared" si="482"/>
        <v>0</v>
      </c>
      <c r="DG105" s="34">
        <f>+Ita!P105</f>
        <v>0</v>
      </c>
      <c r="DH105" s="523">
        <f t="shared" si="483"/>
        <v>0</v>
      </c>
      <c r="DI105" s="531">
        <f t="shared" si="484"/>
        <v>0</v>
      </c>
      <c r="DJ105" s="522">
        <f>+Pol!L105</f>
        <v>0</v>
      </c>
      <c r="DK105" s="523">
        <f t="shared" si="485"/>
        <v>0</v>
      </c>
      <c r="DL105" s="531">
        <f t="shared" si="486"/>
        <v>0</v>
      </c>
      <c r="DM105" s="379">
        <f>+Rus!C105</f>
        <v>0</v>
      </c>
      <c r="DN105" s="365">
        <f t="shared" si="487"/>
        <v>0</v>
      </c>
      <c r="DO105" s="366">
        <f t="shared" si="488"/>
        <v>0</v>
      </c>
      <c r="DP105" s="522">
        <f>+Bel!S105</f>
        <v>0</v>
      </c>
      <c r="DQ105" s="523">
        <f>+Bel!T105</f>
        <v>0</v>
      </c>
      <c r="DR105" s="523">
        <f>+Bel!U105</f>
        <v>0</v>
      </c>
      <c r="DS105" s="523">
        <f>+Bel!V105</f>
        <v>0</v>
      </c>
      <c r="DT105" s="523">
        <f t="shared" si="489"/>
        <v>0</v>
      </c>
      <c r="DU105" s="531">
        <f t="shared" si="490"/>
        <v>0</v>
      </c>
      <c r="DV105" s="522">
        <f>+Ita!S105</f>
        <v>0</v>
      </c>
      <c r="DW105" s="523">
        <f>+Ita!T105</f>
        <v>0</v>
      </c>
      <c r="DX105" s="523">
        <f>+Ita!U105</f>
        <v>0</v>
      </c>
      <c r="DY105" s="523">
        <f>+Ita!V105</f>
        <v>0</v>
      </c>
      <c r="DZ105" s="523">
        <f t="shared" si="491"/>
        <v>0</v>
      </c>
      <c r="EA105" s="531">
        <f t="shared" si="492"/>
        <v>0</v>
      </c>
      <c r="EB105" s="522">
        <f>+Pol!O105</f>
        <v>0</v>
      </c>
      <c r="EC105" s="523">
        <f>+Pol!P105</f>
        <v>0</v>
      </c>
      <c r="ED105" s="523">
        <f>+Pol!Q105</f>
        <v>0</v>
      </c>
      <c r="EE105" s="523">
        <f>+Pol!R105</f>
        <v>0</v>
      </c>
      <c r="EF105" s="523">
        <f t="shared" si="493"/>
        <v>0</v>
      </c>
      <c r="EG105" s="531">
        <f t="shared" si="494"/>
        <v>0</v>
      </c>
      <c r="EH105" s="34">
        <f>+Rus!J105</f>
        <v>0</v>
      </c>
      <c r="EI105" s="35">
        <f>+Rus!K105</f>
        <v>0</v>
      </c>
      <c r="EJ105" s="35">
        <f>+Rus!L105</f>
        <v>0</v>
      </c>
      <c r="EK105" s="35">
        <f>+Rus!M105</f>
        <v>0</v>
      </c>
      <c r="EL105" s="35">
        <f t="shared" si="495"/>
        <v>0</v>
      </c>
      <c r="EM105" s="546">
        <f t="shared" si="496"/>
        <v>0</v>
      </c>
      <c r="EN105" s="47">
        <f>+Mex!AE105</f>
        <v>0</v>
      </c>
      <c r="EO105" s="48">
        <f>+Mex!AF105</f>
        <v>0</v>
      </c>
      <c r="EP105" s="48">
        <f>+Mex!AG105</f>
        <v>0</v>
      </c>
      <c r="EQ105" s="48">
        <f>+Mex!AH105</f>
        <v>0</v>
      </c>
      <c r="ER105" s="48">
        <f t="shared" si="497"/>
        <v>0</v>
      </c>
      <c r="ES105" s="49">
        <f t="shared" si="498"/>
        <v>0</v>
      </c>
      <c r="ET105" s="47">
        <f>+VIE!G105</f>
        <v>0</v>
      </c>
      <c r="EU105" s="48">
        <f>+VIE!H105</f>
        <v>0</v>
      </c>
      <c r="EV105" s="48">
        <f>+VIE!I105</f>
        <v>0</v>
      </c>
      <c r="EW105" s="48">
        <f>+VIE!J105</f>
        <v>0</v>
      </c>
      <c r="EX105" s="48">
        <f t="shared" si="499"/>
        <v>0</v>
      </c>
      <c r="EY105" s="49">
        <f t="shared" si="500"/>
        <v>0</v>
      </c>
      <c r="EZ105" s="522">
        <f>+Bel!Y105</f>
        <v>0</v>
      </c>
      <c r="FA105" s="523">
        <f>+Bel!Z105</f>
        <v>0</v>
      </c>
      <c r="FB105" s="523">
        <f t="shared" si="501"/>
        <v>0</v>
      </c>
      <c r="FC105" s="531">
        <f t="shared" si="502"/>
        <v>0</v>
      </c>
      <c r="FD105" s="522">
        <f>+Ita!Y105</f>
        <v>0</v>
      </c>
      <c r="FE105" s="523">
        <f>+Ita!Z105</f>
        <v>0</v>
      </c>
      <c r="FF105" s="523">
        <f t="shared" si="503"/>
        <v>0</v>
      </c>
      <c r="FG105" s="531">
        <f t="shared" si="504"/>
        <v>0</v>
      </c>
      <c r="FH105" s="522">
        <f>+Pol!U105</f>
        <v>0</v>
      </c>
      <c r="FI105" s="523">
        <f>+Pol!V105</f>
        <v>0</v>
      </c>
      <c r="FJ105" s="523">
        <f t="shared" si="505"/>
        <v>0</v>
      </c>
      <c r="FK105" s="531">
        <f t="shared" si="506"/>
        <v>0</v>
      </c>
      <c r="FL105" s="34">
        <f>+Rus!F105</f>
        <v>0</v>
      </c>
      <c r="FM105" s="35">
        <f>+Rus!G105</f>
        <v>0</v>
      </c>
      <c r="FN105" s="35">
        <f t="shared" si="507"/>
        <v>0</v>
      </c>
      <c r="FO105" s="65">
        <f t="shared" si="508"/>
        <v>0</v>
      </c>
      <c r="FP105" s="47">
        <f>+SIMS!O105</f>
        <v>0</v>
      </c>
      <c r="FQ105" s="48">
        <f>+SIMS!P105</f>
        <v>0</v>
      </c>
      <c r="FR105" s="48">
        <f t="shared" si="509"/>
        <v>0</v>
      </c>
      <c r="FS105" s="49">
        <f t="shared" si="510"/>
        <v>0</v>
      </c>
      <c r="FT105" s="522">
        <f>+Bel!AC105</f>
        <v>0</v>
      </c>
      <c r="FU105" s="523">
        <f>+Bel!AD105</f>
        <v>0</v>
      </c>
      <c r="FV105" s="523">
        <f>+Bel!AE105</f>
        <v>0</v>
      </c>
      <c r="FW105" s="523">
        <f>+Bel!AF105</f>
        <v>0</v>
      </c>
      <c r="FX105" s="523">
        <f t="shared" si="511"/>
        <v>0</v>
      </c>
      <c r="FY105" s="531">
        <f t="shared" si="512"/>
        <v>0</v>
      </c>
      <c r="FZ105" s="522">
        <f>+Ita!AC105</f>
        <v>0</v>
      </c>
      <c r="GA105" s="523">
        <f>+Ita!AD105</f>
        <v>0</v>
      </c>
      <c r="GB105" s="523">
        <f>+Ita!AE105</f>
        <v>0</v>
      </c>
      <c r="GC105" s="523">
        <f>+Ita!AF105</f>
        <v>0</v>
      </c>
      <c r="GD105" s="523">
        <f t="shared" si="513"/>
        <v>0</v>
      </c>
      <c r="GE105" s="531">
        <f t="shared" si="514"/>
        <v>0</v>
      </c>
      <c r="GF105" s="522">
        <f>+Pol!Y105</f>
        <v>0</v>
      </c>
      <c r="GG105" s="523">
        <f>+Pol!Z105</f>
        <v>0</v>
      </c>
      <c r="GH105" s="523">
        <f>+Pol!AA105</f>
        <v>0</v>
      </c>
      <c r="GI105" s="523">
        <f>+Pol!AB105</f>
        <v>0</v>
      </c>
      <c r="GJ105" s="523">
        <f t="shared" si="515"/>
        <v>0</v>
      </c>
      <c r="GK105" s="531">
        <f t="shared" si="516"/>
        <v>0</v>
      </c>
      <c r="GL105" s="47">
        <f>+SIMS!S105</f>
        <v>0</v>
      </c>
      <c r="GM105" s="48">
        <f>+SIMS!T105</f>
        <v>0</v>
      </c>
      <c r="GN105" s="48">
        <f>+SIMS!U105</f>
        <v>0</v>
      </c>
      <c r="GO105" s="48">
        <f>+SIMS!V105</f>
        <v>0</v>
      </c>
      <c r="GP105" s="48">
        <f t="shared" si="517"/>
        <v>0</v>
      </c>
      <c r="GQ105" s="49">
        <f t="shared" si="518"/>
        <v>0</v>
      </c>
      <c r="GR105" s="285">
        <f>+KSC!C105</f>
        <v>0</v>
      </c>
      <c r="GS105" s="286">
        <f>+KSC!D105</f>
        <v>0</v>
      </c>
      <c r="GT105" s="286">
        <f t="shared" si="519"/>
        <v>0</v>
      </c>
      <c r="GU105" s="272">
        <f t="shared" si="520"/>
        <v>0</v>
      </c>
      <c r="GV105" s="522">
        <f>+Bel!AI105</f>
        <v>0</v>
      </c>
      <c r="GW105" s="523">
        <f t="shared" si="521"/>
        <v>0</v>
      </c>
      <c r="GX105" s="531">
        <f t="shared" si="522"/>
        <v>0</v>
      </c>
      <c r="GY105" s="34">
        <f>+Ita!AI105</f>
        <v>0</v>
      </c>
      <c r="GZ105" s="523">
        <f t="shared" si="523"/>
        <v>0</v>
      </c>
      <c r="HA105" s="531">
        <f t="shared" si="524"/>
        <v>0</v>
      </c>
      <c r="HB105" s="34">
        <f>+Ita!BF105</f>
        <v>0</v>
      </c>
      <c r="HC105" s="523">
        <f t="shared" si="525"/>
        <v>0</v>
      </c>
      <c r="HD105" s="531">
        <f t="shared" si="526"/>
        <v>0</v>
      </c>
      <c r="HE105" s="522">
        <f>+Pol!AE105</f>
        <v>0</v>
      </c>
      <c r="HF105" s="523">
        <f t="shared" si="527"/>
        <v>0</v>
      </c>
      <c r="HG105" s="531">
        <f t="shared" si="528"/>
        <v>0</v>
      </c>
      <c r="HH105" s="47">
        <f>+Mex!P105</f>
        <v>0</v>
      </c>
      <c r="HI105" s="48">
        <f t="shared" si="529"/>
        <v>0</v>
      </c>
      <c r="HJ105" s="49">
        <f t="shared" si="530"/>
        <v>0</v>
      </c>
      <c r="HK105" s="414">
        <f>+SIMS!K105</f>
        <v>0</v>
      </c>
      <c r="HL105" s="415">
        <f>+SIMS!L105</f>
        <v>0</v>
      </c>
      <c r="HM105" s="415">
        <f t="shared" si="531"/>
        <v>0</v>
      </c>
      <c r="HN105" s="416">
        <f t="shared" si="532"/>
        <v>0</v>
      </c>
      <c r="HO105" s="533">
        <f>+Bel!AL105</f>
        <v>0</v>
      </c>
      <c r="HP105" s="534">
        <f>+Bel!AM105</f>
        <v>0</v>
      </c>
      <c r="HQ105" s="534">
        <f t="shared" si="533"/>
        <v>0</v>
      </c>
      <c r="HR105" s="535">
        <f t="shared" si="534"/>
        <v>0</v>
      </c>
      <c r="HS105" s="533">
        <f>+Ita!AL105</f>
        <v>0</v>
      </c>
      <c r="HT105" s="534">
        <f>+Ita!AM105</f>
        <v>0</v>
      </c>
      <c r="HU105" s="534">
        <f t="shared" si="535"/>
        <v>0</v>
      </c>
      <c r="HV105" s="535">
        <f t="shared" si="536"/>
        <v>0</v>
      </c>
      <c r="HW105" s="47">
        <f>+Mex!S105</f>
        <v>0</v>
      </c>
      <c r="HX105" s="48">
        <f>+Mex!T105</f>
        <v>0</v>
      </c>
      <c r="HY105" s="48">
        <f t="shared" si="537"/>
        <v>0</v>
      </c>
      <c r="HZ105" s="49">
        <f t="shared" si="538"/>
        <v>0</v>
      </c>
      <c r="IA105" s="483">
        <f>+'Arg&amp;Braz'!C105</f>
        <v>0</v>
      </c>
      <c r="IB105" s="484">
        <f>+'Arg&amp;Braz'!D105</f>
        <v>0</v>
      </c>
      <c r="IC105" s="484">
        <f t="shared" si="539"/>
        <v>0</v>
      </c>
      <c r="ID105" s="485">
        <f t="shared" si="540"/>
        <v>0</v>
      </c>
      <c r="IE105" s="483">
        <f>+'Arg&amp;Braz'!Y105</f>
        <v>0</v>
      </c>
      <c r="IF105" s="484">
        <f>+'Arg&amp;Braz'!Z105</f>
        <v>0</v>
      </c>
      <c r="IG105" s="484">
        <f t="shared" si="541"/>
        <v>0</v>
      </c>
      <c r="IH105" s="485">
        <f t="shared" si="542"/>
        <v>0</v>
      </c>
      <c r="II105" s="533">
        <f>+Bel!AP105</f>
        <v>0</v>
      </c>
      <c r="IJ105" s="534">
        <f>+Bel!AQ105</f>
        <v>0</v>
      </c>
      <c r="IK105" s="534">
        <f t="shared" si="543"/>
        <v>0</v>
      </c>
      <c r="IL105" s="535">
        <f t="shared" si="544"/>
        <v>0</v>
      </c>
      <c r="IM105" s="533">
        <f>+Ita!AP105</f>
        <v>0</v>
      </c>
      <c r="IN105" s="534">
        <f>+Ita!AQ105</f>
        <v>0</v>
      </c>
      <c r="IO105" s="534">
        <f t="shared" si="545"/>
        <v>0</v>
      </c>
      <c r="IP105" s="535">
        <f t="shared" si="546"/>
        <v>0</v>
      </c>
      <c r="IQ105" s="47">
        <f>+Mex!W105</f>
        <v>0</v>
      </c>
      <c r="IR105" s="48">
        <f>+Mex!X105</f>
        <v>0</v>
      </c>
      <c r="IS105" s="48">
        <f t="shared" si="547"/>
        <v>0</v>
      </c>
      <c r="IT105" s="49">
        <f t="shared" si="548"/>
        <v>0</v>
      </c>
      <c r="IU105" s="483">
        <f>+'Arg&amp;Braz'!G105</f>
        <v>0</v>
      </c>
      <c r="IV105" s="484">
        <f>+'Arg&amp;Braz'!H105</f>
        <v>0</v>
      </c>
      <c r="IW105" s="484">
        <f t="shared" si="549"/>
        <v>0</v>
      </c>
      <c r="IX105" s="485">
        <f t="shared" si="550"/>
        <v>0</v>
      </c>
      <c r="IY105" s="483">
        <f>+'Arg&amp;Braz'!AC105</f>
        <v>0</v>
      </c>
      <c r="IZ105" s="484">
        <f>+'Arg&amp;Braz'!AD105</f>
        <v>0</v>
      </c>
      <c r="JA105" s="484">
        <f t="shared" si="551"/>
        <v>0</v>
      </c>
      <c r="JB105" s="485">
        <f t="shared" si="552"/>
        <v>0</v>
      </c>
      <c r="JC105" s="533">
        <f>+Bel!AT105</f>
        <v>0</v>
      </c>
      <c r="JD105" s="534">
        <f>+Bel!AU105</f>
        <v>0</v>
      </c>
      <c r="JE105" s="534">
        <f t="shared" si="553"/>
        <v>0</v>
      </c>
      <c r="JF105" s="535">
        <f t="shared" si="554"/>
        <v>0</v>
      </c>
      <c r="JG105" s="533">
        <f>+Ita!AT105</f>
        <v>0</v>
      </c>
      <c r="JH105" s="534">
        <f>+Ita!AU105</f>
        <v>0</v>
      </c>
      <c r="JI105" s="534">
        <f t="shared" si="555"/>
        <v>0</v>
      </c>
      <c r="JJ105" s="535">
        <f t="shared" si="556"/>
        <v>0</v>
      </c>
      <c r="JK105" s="47">
        <f>+Mex!AA105</f>
        <v>0</v>
      </c>
      <c r="JL105" s="48">
        <f>+Mex!AB105</f>
        <v>0</v>
      </c>
      <c r="JM105" s="48">
        <f t="shared" si="557"/>
        <v>0</v>
      </c>
      <c r="JN105" s="49">
        <f t="shared" si="558"/>
        <v>0</v>
      </c>
      <c r="JO105" s="483">
        <f>+'Arg&amp;Braz'!K105</f>
        <v>0</v>
      </c>
      <c r="JP105" s="484">
        <f>+'Arg&amp;Braz'!L105</f>
        <v>0</v>
      </c>
      <c r="JQ105" s="484">
        <f t="shared" si="559"/>
        <v>0</v>
      </c>
      <c r="JR105" s="485">
        <f t="shared" si="560"/>
        <v>0</v>
      </c>
      <c r="JS105" s="483">
        <f>+'Arg&amp;Braz'!AG105</f>
        <v>0</v>
      </c>
      <c r="JT105" s="484">
        <f>+'Arg&amp;Braz'!AH105</f>
        <v>0</v>
      </c>
      <c r="JU105" s="484">
        <f t="shared" si="561"/>
        <v>0</v>
      </c>
      <c r="JV105" s="485">
        <f t="shared" si="562"/>
        <v>0</v>
      </c>
      <c r="JW105" s="273">
        <f>+KSC!K105</f>
        <v>0</v>
      </c>
      <c r="JX105" s="274">
        <f>+KSC!L105</f>
        <v>0</v>
      </c>
      <c r="JY105" s="286">
        <f t="shared" si="563"/>
        <v>0</v>
      </c>
      <c r="JZ105" s="272">
        <f t="shared" si="564"/>
        <v>0</v>
      </c>
      <c r="KA105" s="34">
        <f>+Rus!P105</f>
        <v>0</v>
      </c>
      <c r="KB105" s="315">
        <f>+Rus!Q105</f>
        <v>0</v>
      </c>
      <c r="KC105" s="35">
        <f>+Rus!R105</f>
        <v>0</v>
      </c>
      <c r="KD105" s="523">
        <f t="shared" si="565"/>
        <v>0</v>
      </c>
      <c r="KE105" s="531">
        <f t="shared" si="566"/>
        <v>0</v>
      </c>
      <c r="KF105" s="522">
        <f>+Bel!AX105</f>
        <v>0</v>
      </c>
      <c r="KG105" s="523">
        <f t="shared" si="567"/>
        <v>0</v>
      </c>
      <c r="KH105" s="531">
        <f t="shared" si="568"/>
        <v>0</v>
      </c>
      <c r="KI105" s="47">
        <f>+Ita!BI105</f>
        <v>0</v>
      </c>
      <c r="KJ105" s="523">
        <f t="shared" si="569"/>
        <v>0</v>
      </c>
      <c r="KK105" s="531">
        <f t="shared" si="570"/>
        <v>0</v>
      </c>
      <c r="KL105" s="47">
        <f>+Pol!AH105</f>
        <v>0</v>
      </c>
      <c r="KM105" s="523">
        <f t="shared" si="571"/>
        <v>0</v>
      </c>
      <c r="KN105" s="531">
        <f t="shared" si="572"/>
        <v>0</v>
      </c>
      <c r="KO105" s="522">
        <f>+Mex!AK105</f>
        <v>0</v>
      </c>
      <c r="KP105" s="523">
        <f t="shared" si="573"/>
        <v>0</v>
      </c>
      <c r="KQ105" s="531">
        <f t="shared" si="574"/>
        <v>0</v>
      </c>
      <c r="KR105" s="522">
        <f>+'Arg&amp;Braz'!AK105</f>
        <v>0</v>
      </c>
      <c r="KS105" s="523">
        <f t="shared" si="575"/>
        <v>0</v>
      </c>
      <c r="KT105" s="531">
        <f t="shared" si="576"/>
        <v>0</v>
      </c>
      <c r="KU105" s="522">
        <f>+Ita!BL105</f>
        <v>0</v>
      </c>
      <c r="KV105" s="532">
        <f>+Ita!BM105</f>
        <v>0</v>
      </c>
      <c r="KW105" s="523">
        <f>+Ita!BN105</f>
        <v>0</v>
      </c>
      <c r="KX105" s="35">
        <f t="shared" si="411"/>
        <v>0</v>
      </c>
      <c r="KY105" s="531">
        <f t="shared" si="429"/>
        <v>0</v>
      </c>
      <c r="KZ105" s="522">
        <f>+Mex!AN105</f>
        <v>0</v>
      </c>
      <c r="LA105" s="532">
        <f>+Mex!AO105</f>
        <v>0</v>
      </c>
      <c r="LB105" s="523">
        <f>+Mex!AP105</f>
        <v>0</v>
      </c>
      <c r="LC105" s="35">
        <f t="shared" si="412"/>
        <v>0</v>
      </c>
      <c r="LD105" s="531">
        <f t="shared" si="430"/>
        <v>0</v>
      </c>
      <c r="LE105" s="522">
        <f>+'Arg&amp;Braz'!O105</f>
        <v>0</v>
      </c>
      <c r="LF105" s="532">
        <f>+'Arg&amp;Braz'!P105</f>
        <v>0</v>
      </c>
      <c r="LG105" s="523">
        <f>+'Arg&amp;Braz'!Q105</f>
        <v>0</v>
      </c>
      <c r="LH105" s="35">
        <f t="shared" si="413"/>
        <v>0</v>
      </c>
      <c r="LI105" s="531">
        <f t="shared" si="431"/>
        <v>0</v>
      </c>
      <c r="LJ105" s="522">
        <f>+'Arg&amp;Braz'!AN105</f>
        <v>0</v>
      </c>
      <c r="LK105" s="532">
        <f>+'Arg&amp;Braz'!AO105</f>
        <v>0</v>
      </c>
      <c r="LL105" s="523">
        <f>+'Arg&amp;Braz'!AP105</f>
        <v>0</v>
      </c>
      <c r="LM105" s="35">
        <f t="shared" si="280"/>
        <v>0</v>
      </c>
      <c r="LN105" s="531">
        <f t="shared" si="281"/>
        <v>0</v>
      </c>
      <c r="LO105" s="47">
        <f>+Bel!BA105</f>
        <v>0</v>
      </c>
      <c r="LP105" s="318">
        <f>+Bel!BB105</f>
        <v>0</v>
      </c>
      <c r="LQ105" s="48">
        <f>+Bel!BC105</f>
        <v>0</v>
      </c>
      <c r="LR105" s="523">
        <f t="shared" si="275"/>
        <v>0</v>
      </c>
      <c r="LS105" s="531">
        <f t="shared" si="276"/>
        <v>0</v>
      </c>
      <c r="LT105" s="47">
        <f>+Ita!BQ105</f>
        <v>0</v>
      </c>
      <c r="LU105" s="318">
        <f>+Ita!BR105</f>
        <v>0</v>
      </c>
      <c r="LV105" s="48">
        <f>+Ita!BS105</f>
        <v>0</v>
      </c>
      <c r="LW105" s="35">
        <f t="shared" si="414"/>
        <v>0</v>
      </c>
      <c r="LX105" s="531">
        <f t="shared" si="432"/>
        <v>0</v>
      </c>
      <c r="LY105" s="522"/>
      <c r="LZ105" s="532"/>
      <c r="MA105" s="523"/>
      <c r="MB105" s="35">
        <f t="shared" si="415"/>
        <v>0</v>
      </c>
      <c r="MC105" s="531">
        <f t="shared" si="433"/>
        <v>0</v>
      </c>
      <c r="MD105" s="47">
        <f>+Pol!AK105</f>
        <v>234</v>
      </c>
      <c r="ME105" s="318">
        <f>+Pol!AL105</f>
        <v>234</v>
      </c>
      <c r="MF105" s="48">
        <f>+Pol!AM105</f>
        <v>234</v>
      </c>
      <c r="MG105" s="35">
        <f t="shared" si="416"/>
        <v>702</v>
      </c>
      <c r="MH105" s="531">
        <f t="shared" si="434"/>
        <v>45</v>
      </c>
      <c r="MI105" s="556">
        <f>+Rus!U105</f>
        <v>0</v>
      </c>
      <c r="MJ105" s="557">
        <f>+Rus!V105</f>
        <v>0</v>
      </c>
      <c r="MK105" s="558">
        <f>+Rus!W105</f>
        <v>0</v>
      </c>
      <c r="ML105" s="532">
        <f t="shared" si="259"/>
        <v>0</v>
      </c>
      <c r="MM105" s="531">
        <f t="shared" si="435"/>
        <v>0</v>
      </c>
      <c r="MN105" s="47">
        <f>+Mex!AS105</f>
        <v>202.8</v>
      </c>
      <c r="MO105" s="318">
        <f>+Mex!AT105</f>
        <v>202.8</v>
      </c>
      <c r="MP105" s="48">
        <f>+Mex!AU105</f>
        <v>202.8</v>
      </c>
      <c r="MQ105" s="35">
        <f t="shared" si="417"/>
        <v>608.40000000000009</v>
      </c>
      <c r="MR105" s="531">
        <f t="shared" si="436"/>
        <v>39.000000000000007</v>
      </c>
      <c r="MS105" s="522">
        <f>+'Arg&amp;Braz'!T105</f>
        <v>0</v>
      </c>
      <c r="MT105" s="532">
        <f>+'Arg&amp;Braz'!U105</f>
        <v>0</v>
      </c>
      <c r="MU105" s="523">
        <f>+'Arg&amp;Braz'!V105</f>
        <v>0</v>
      </c>
      <c r="MV105" s="35">
        <f t="shared" si="282"/>
        <v>0</v>
      </c>
      <c r="MW105" s="531">
        <f t="shared" si="283"/>
        <v>0</v>
      </c>
      <c r="MX105" s="522">
        <f>Bel!BF105</f>
        <v>0</v>
      </c>
      <c r="MY105" s="523">
        <f t="shared" si="284"/>
        <v>0</v>
      </c>
      <c r="MZ105" s="531">
        <f t="shared" si="277"/>
        <v>0</v>
      </c>
      <c r="NA105" s="47">
        <f>Ita!CA105</f>
        <v>0</v>
      </c>
      <c r="NB105" s="523">
        <f t="shared" si="437"/>
        <v>0</v>
      </c>
      <c r="NC105" s="531">
        <f t="shared" si="438"/>
        <v>0</v>
      </c>
    </row>
    <row r="106" spans="1:367" s="28" customFormat="1" ht="21" customHeight="1">
      <c r="A106" s="27" t="s">
        <v>338</v>
      </c>
      <c r="B106" s="67"/>
      <c r="C106" s="68">
        <f t="shared" si="439"/>
        <v>0</v>
      </c>
      <c r="D106" s="68"/>
      <c r="E106" s="68"/>
      <c r="F106" s="68"/>
      <c r="G106" s="69">
        <f t="shared" si="440"/>
        <v>0</v>
      </c>
      <c r="H106" s="70">
        <f>+Bel!A106</f>
        <v>0</v>
      </c>
      <c r="I106" s="71">
        <f>+Ita!A106</f>
        <v>0</v>
      </c>
      <c r="J106" s="71">
        <f>+Pol!A106</f>
        <v>54.000000000000007</v>
      </c>
      <c r="K106" s="71">
        <f>+Rus!A106</f>
        <v>0</v>
      </c>
      <c r="L106" s="71">
        <f>+'Arg&amp;Braz'!A106</f>
        <v>0</v>
      </c>
      <c r="M106" s="71">
        <f>+Mex!A106</f>
        <v>0</v>
      </c>
      <c r="N106" s="71">
        <f>+VIE!A106</f>
        <v>0</v>
      </c>
      <c r="O106" s="71">
        <f>+SIMS!A106</f>
        <v>0</v>
      </c>
      <c r="P106" s="71"/>
      <c r="Q106" s="72">
        <f>+KSC!A106</f>
        <v>0</v>
      </c>
      <c r="R106" s="146">
        <f t="shared" si="441"/>
        <v>0</v>
      </c>
      <c r="S106" s="147"/>
      <c r="T106" s="148"/>
      <c r="U106" s="148"/>
      <c r="V106" s="27" t="s">
        <v>338</v>
      </c>
      <c r="W106" s="522">
        <f>+Bel!C106</f>
        <v>0</v>
      </c>
      <c r="X106" s="523">
        <f>+Bel!D106</f>
        <v>0</v>
      </c>
      <c r="Y106" s="523">
        <f t="shared" si="442"/>
        <v>0</v>
      </c>
      <c r="Z106" s="531">
        <f t="shared" si="443"/>
        <v>0</v>
      </c>
      <c r="AA106" s="34">
        <f>+Ita!C106</f>
        <v>0</v>
      </c>
      <c r="AB106" s="35">
        <f>+Ita!D106</f>
        <v>0</v>
      </c>
      <c r="AC106" s="35">
        <f t="shared" si="287"/>
        <v>0</v>
      </c>
      <c r="AD106" s="65">
        <f t="shared" si="444"/>
        <v>0</v>
      </c>
      <c r="AE106" s="522">
        <f>+Pol!C106</f>
        <v>0</v>
      </c>
      <c r="AF106" s="523">
        <f>+Pol!D106</f>
        <v>0</v>
      </c>
      <c r="AG106" s="523">
        <f t="shared" si="445"/>
        <v>0</v>
      </c>
      <c r="AH106" s="531">
        <f t="shared" si="446"/>
        <v>0</v>
      </c>
      <c r="AI106" s="47">
        <f>+Mex!C106</f>
        <v>0</v>
      </c>
      <c r="AJ106" s="48">
        <f>+Mex!D106</f>
        <v>0</v>
      </c>
      <c r="AK106" s="48">
        <f t="shared" si="447"/>
        <v>0</v>
      </c>
      <c r="AL106" s="49">
        <f t="shared" si="448"/>
        <v>0</v>
      </c>
      <c r="AM106" s="285">
        <f>+SIMS!C106</f>
        <v>0</v>
      </c>
      <c r="AN106" s="286">
        <f>+SIMS!D106</f>
        <v>0</v>
      </c>
      <c r="AO106" s="286">
        <f t="shared" si="449"/>
        <v>0</v>
      </c>
      <c r="AP106" s="272">
        <f t="shared" si="450"/>
        <v>0</v>
      </c>
      <c r="AQ106" s="285">
        <f>+KSC!G106</f>
        <v>0</v>
      </c>
      <c r="AR106" s="286">
        <f>+KSC!H106</f>
        <v>0</v>
      </c>
      <c r="AS106" s="286">
        <f t="shared" si="451"/>
        <v>0</v>
      </c>
      <c r="AT106" s="272">
        <f t="shared" si="452"/>
        <v>0</v>
      </c>
      <c r="AU106" s="285">
        <f>+SIMS!G106</f>
        <v>0</v>
      </c>
      <c r="AV106" s="286">
        <f>+SIMS!H106</f>
        <v>0</v>
      </c>
      <c r="AW106" s="286">
        <f t="shared" si="453"/>
        <v>0</v>
      </c>
      <c r="AX106" s="272">
        <f t="shared" si="454"/>
        <v>0</v>
      </c>
      <c r="AY106" s="522">
        <f>+Bel!G106</f>
        <v>0</v>
      </c>
      <c r="AZ106" s="532">
        <f>+Bel!H106</f>
        <v>0</v>
      </c>
      <c r="BA106" s="523">
        <f>+Bel!I106</f>
        <v>0</v>
      </c>
      <c r="BB106" s="523">
        <f t="shared" si="455"/>
        <v>0</v>
      </c>
      <c r="BC106" s="531">
        <f t="shared" si="456"/>
        <v>0</v>
      </c>
      <c r="BD106" s="522">
        <f>+Ita!G106</f>
        <v>0</v>
      </c>
      <c r="BE106" s="532">
        <f>+Ita!H106</f>
        <v>0</v>
      </c>
      <c r="BF106" s="523">
        <f>+Ita!I106</f>
        <v>0</v>
      </c>
      <c r="BG106" s="35">
        <f t="shared" si="457"/>
        <v>0</v>
      </c>
      <c r="BH106" s="531">
        <f t="shared" si="458"/>
        <v>0</v>
      </c>
      <c r="BI106" s="522">
        <f>+Ita!AX106</f>
        <v>0</v>
      </c>
      <c r="BJ106" s="532">
        <f>+Ita!AY106</f>
        <v>0</v>
      </c>
      <c r="BK106" s="523">
        <f>+Ita!AZ106</f>
        <v>0</v>
      </c>
      <c r="BL106" s="35">
        <f t="shared" si="459"/>
        <v>0</v>
      </c>
      <c r="BM106" s="531">
        <f t="shared" si="460"/>
        <v>0</v>
      </c>
      <c r="BN106" s="522">
        <f>+Pol!G106</f>
        <v>0</v>
      </c>
      <c r="BO106" s="532">
        <f>+Pol!H106</f>
        <v>0</v>
      </c>
      <c r="BP106" s="523">
        <f>+Pol!I106</f>
        <v>0</v>
      </c>
      <c r="BQ106" s="523">
        <f t="shared" si="461"/>
        <v>0</v>
      </c>
      <c r="BR106" s="531">
        <f t="shared" si="462"/>
        <v>0</v>
      </c>
      <c r="BS106" s="47">
        <f>+Mex!G106</f>
        <v>0</v>
      </c>
      <c r="BT106" s="318">
        <f>+Mex!H106</f>
        <v>0</v>
      </c>
      <c r="BU106" s="48">
        <f>+Mex!I106</f>
        <v>0</v>
      </c>
      <c r="BV106" s="48">
        <f t="shared" si="463"/>
        <v>0</v>
      </c>
      <c r="BW106" s="49">
        <f t="shared" si="464"/>
        <v>0</v>
      </c>
      <c r="BX106" s="47">
        <f>+VIE!C106</f>
        <v>0</v>
      </c>
      <c r="BY106" s="318">
        <f>+VIE!D106</f>
        <v>0</v>
      </c>
      <c r="BZ106" s="48">
        <f t="shared" si="465"/>
        <v>0</v>
      </c>
      <c r="CA106" s="49">
        <f t="shared" si="466"/>
        <v>0</v>
      </c>
      <c r="CB106" s="47">
        <f>+SIMS!AC106</f>
        <v>0</v>
      </c>
      <c r="CC106" s="318">
        <f>+SIMS!AD106</f>
        <v>0</v>
      </c>
      <c r="CD106" s="48">
        <f>+SIMS!AE106</f>
        <v>0</v>
      </c>
      <c r="CE106" s="48">
        <f t="shared" si="467"/>
        <v>0</v>
      </c>
      <c r="CF106" s="49">
        <f t="shared" si="468"/>
        <v>0</v>
      </c>
      <c r="CG106" s="522">
        <f>+Bel!L106</f>
        <v>0</v>
      </c>
      <c r="CH106" s="523">
        <f>+Bel!M106</f>
        <v>0</v>
      </c>
      <c r="CI106" s="523">
        <f t="shared" si="469"/>
        <v>0</v>
      </c>
      <c r="CJ106" s="531">
        <f t="shared" si="470"/>
        <v>0</v>
      </c>
      <c r="CK106" s="522">
        <f>+Ita!L106</f>
        <v>0</v>
      </c>
      <c r="CL106" s="523">
        <f>+Ita!M106</f>
        <v>0</v>
      </c>
      <c r="CM106" s="523">
        <f t="shared" si="471"/>
        <v>0</v>
      </c>
      <c r="CN106" s="531">
        <f t="shared" si="472"/>
        <v>0</v>
      </c>
      <c r="CO106" s="47">
        <f>+Mex!L106</f>
        <v>0</v>
      </c>
      <c r="CP106" s="48">
        <f>+Mex!M106</f>
        <v>0</v>
      </c>
      <c r="CQ106" s="48">
        <f t="shared" si="473"/>
        <v>0</v>
      </c>
      <c r="CR106" s="49">
        <f t="shared" si="474"/>
        <v>0</v>
      </c>
      <c r="CS106" s="47">
        <f>+SIMS!Y106</f>
        <v>0</v>
      </c>
      <c r="CT106" s="48">
        <f>+SIMS!Z106</f>
        <v>0</v>
      </c>
      <c r="CU106" s="48">
        <f t="shared" si="475"/>
        <v>0</v>
      </c>
      <c r="CV106" s="49">
        <f t="shared" si="476"/>
        <v>0</v>
      </c>
      <c r="CW106" s="47">
        <f>+VIE!M106</f>
        <v>0</v>
      </c>
      <c r="CX106" s="48">
        <f>+VIE!N106</f>
        <v>0</v>
      </c>
      <c r="CY106" s="48">
        <f t="shared" si="477"/>
        <v>0</v>
      </c>
      <c r="CZ106" s="49">
        <f t="shared" si="478"/>
        <v>0</v>
      </c>
      <c r="DA106" s="522">
        <f>+Ita!BC106</f>
        <v>0</v>
      </c>
      <c r="DB106" s="523">
        <f t="shared" si="479"/>
        <v>0</v>
      </c>
      <c r="DC106" s="531">
        <f t="shared" si="480"/>
        <v>0</v>
      </c>
      <c r="DD106" s="522">
        <f>+Bel!P106</f>
        <v>0</v>
      </c>
      <c r="DE106" s="523">
        <f t="shared" si="481"/>
        <v>0</v>
      </c>
      <c r="DF106" s="531">
        <f t="shared" si="482"/>
        <v>0</v>
      </c>
      <c r="DG106" s="34">
        <f>+Ita!P106</f>
        <v>0</v>
      </c>
      <c r="DH106" s="523">
        <f t="shared" si="483"/>
        <v>0</v>
      </c>
      <c r="DI106" s="531">
        <f t="shared" si="484"/>
        <v>0</v>
      </c>
      <c r="DJ106" s="522">
        <f>+Pol!L106</f>
        <v>0</v>
      </c>
      <c r="DK106" s="523">
        <f t="shared" si="485"/>
        <v>0</v>
      </c>
      <c r="DL106" s="531">
        <f t="shared" si="486"/>
        <v>0</v>
      </c>
      <c r="DM106" s="379">
        <f>+Rus!C106</f>
        <v>0</v>
      </c>
      <c r="DN106" s="365">
        <f t="shared" si="487"/>
        <v>0</v>
      </c>
      <c r="DO106" s="366">
        <f t="shared" si="488"/>
        <v>0</v>
      </c>
      <c r="DP106" s="522">
        <f>+Bel!S106</f>
        <v>0</v>
      </c>
      <c r="DQ106" s="523">
        <f>+Bel!T106</f>
        <v>0</v>
      </c>
      <c r="DR106" s="523">
        <f>+Bel!U106</f>
        <v>0</v>
      </c>
      <c r="DS106" s="523">
        <f>+Bel!V106</f>
        <v>0</v>
      </c>
      <c r="DT106" s="523">
        <f t="shared" si="489"/>
        <v>0</v>
      </c>
      <c r="DU106" s="531">
        <f t="shared" si="490"/>
        <v>0</v>
      </c>
      <c r="DV106" s="522">
        <f>+Ita!S106</f>
        <v>0</v>
      </c>
      <c r="DW106" s="523">
        <f>+Ita!T106</f>
        <v>0</v>
      </c>
      <c r="DX106" s="523">
        <f>+Ita!U106</f>
        <v>0</v>
      </c>
      <c r="DY106" s="523">
        <f>+Ita!V106</f>
        <v>0</v>
      </c>
      <c r="DZ106" s="523">
        <f t="shared" si="491"/>
        <v>0</v>
      </c>
      <c r="EA106" s="531">
        <f t="shared" si="492"/>
        <v>0</v>
      </c>
      <c r="EB106" s="522">
        <f>+Pol!O106</f>
        <v>0</v>
      </c>
      <c r="EC106" s="523">
        <f>+Pol!P106</f>
        <v>0</v>
      </c>
      <c r="ED106" s="523">
        <f>+Pol!Q106</f>
        <v>0</v>
      </c>
      <c r="EE106" s="523">
        <f>+Pol!R106</f>
        <v>0</v>
      </c>
      <c r="EF106" s="523">
        <f t="shared" si="493"/>
        <v>0</v>
      </c>
      <c r="EG106" s="531">
        <f t="shared" si="494"/>
        <v>0</v>
      </c>
      <c r="EH106" s="34">
        <f>+Rus!J106</f>
        <v>0</v>
      </c>
      <c r="EI106" s="35">
        <f>+Rus!K106</f>
        <v>0</v>
      </c>
      <c r="EJ106" s="35">
        <f>+Rus!L106</f>
        <v>0</v>
      </c>
      <c r="EK106" s="35">
        <f>+Rus!M106</f>
        <v>0</v>
      </c>
      <c r="EL106" s="35">
        <f t="shared" si="495"/>
        <v>0</v>
      </c>
      <c r="EM106" s="546">
        <f t="shared" si="496"/>
        <v>0</v>
      </c>
      <c r="EN106" s="47">
        <f>+Mex!AE106</f>
        <v>0</v>
      </c>
      <c r="EO106" s="48">
        <f>+Mex!AF106</f>
        <v>0</v>
      </c>
      <c r="EP106" s="48">
        <f>+Mex!AG106</f>
        <v>0</v>
      </c>
      <c r="EQ106" s="48">
        <f>+Mex!AH106</f>
        <v>0</v>
      </c>
      <c r="ER106" s="48">
        <f t="shared" si="497"/>
        <v>0</v>
      </c>
      <c r="ES106" s="49">
        <f t="shared" si="498"/>
        <v>0</v>
      </c>
      <c r="ET106" s="47">
        <f>+VIE!G106</f>
        <v>0</v>
      </c>
      <c r="EU106" s="48">
        <f>+VIE!H106</f>
        <v>0</v>
      </c>
      <c r="EV106" s="48">
        <f>+VIE!I106</f>
        <v>0</v>
      </c>
      <c r="EW106" s="48">
        <f>+VIE!J106</f>
        <v>0</v>
      </c>
      <c r="EX106" s="48">
        <f t="shared" si="499"/>
        <v>0</v>
      </c>
      <c r="EY106" s="49">
        <f t="shared" si="500"/>
        <v>0</v>
      </c>
      <c r="EZ106" s="522">
        <f>+Bel!Y106</f>
        <v>0</v>
      </c>
      <c r="FA106" s="523">
        <f>+Bel!Z106</f>
        <v>0</v>
      </c>
      <c r="FB106" s="523">
        <f t="shared" si="501"/>
        <v>0</v>
      </c>
      <c r="FC106" s="531">
        <f t="shared" si="502"/>
        <v>0</v>
      </c>
      <c r="FD106" s="522">
        <f>+Ita!Y106</f>
        <v>0</v>
      </c>
      <c r="FE106" s="523">
        <f>+Ita!Z106</f>
        <v>0</v>
      </c>
      <c r="FF106" s="523">
        <f t="shared" si="503"/>
        <v>0</v>
      </c>
      <c r="FG106" s="531">
        <f t="shared" si="504"/>
        <v>0</v>
      </c>
      <c r="FH106" s="522">
        <f>+Pol!U106</f>
        <v>0</v>
      </c>
      <c r="FI106" s="523">
        <f>+Pol!V106</f>
        <v>0</v>
      </c>
      <c r="FJ106" s="523">
        <f t="shared" si="505"/>
        <v>0</v>
      </c>
      <c r="FK106" s="531">
        <f t="shared" si="506"/>
        <v>0</v>
      </c>
      <c r="FL106" s="34">
        <f>+Rus!F106</f>
        <v>0</v>
      </c>
      <c r="FM106" s="35">
        <f>+Rus!G106</f>
        <v>0</v>
      </c>
      <c r="FN106" s="35">
        <f t="shared" si="507"/>
        <v>0</v>
      </c>
      <c r="FO106" s="65">
        <f t="shared" si="508"/>
        <v>0</v>
      </c>
      <c r="FP106" s="47">
        <f>+SIMS!O106</f>
        <v>0</v>
      </c>
      <c r="FQ106" s="48">
        <f>+SIMS!P106</f>
        <v>0</v>
      </c>
      <c r="FR106" s="48">
        <f t="shared" si="509"/>
        <v>0</v>
      </c>
      <c r="FS106" s="49">
        <f t="shared" si="510"/>
        <v>0</v>
      </c>
      <c r="FT106" s="522">
        <f>+Bel!AC106</f>
        <v>0</v>
      </c>
      <c r="FU106" s="523">
        <f>+Bel!AD106</f>
        <v>0</v>
      </c>
      <c r="FV106" s="523">
        <f>+Bel!AE106</f>
        <v>0</v>
      </c>
      <c r="FW106" s="523">
        <f>+Bel!AF106</f>
        <v>0</v>
      </c>
      <c r="FX106" s="523">
        <f t="shared" si="511"/>
        <v>0</v>
      </c>
      <c r="FY106" s="531">
        <f t="shared" si="512"/>
        <v>0</v>
      </c>
      <c r="FZ106" s="522">
        <f>+Ita!AC106</f>
        <v>0</v>
      </c>
      <c r="GA106" s="523">
        <f>+Ita!AD106</f>
        <v>0</v>
      </c>
      <c r="GB106" s="523">
        <f>+Ita!AE106</f>
        <v>0</v>
      </c>
      <c r="GC106" s="523">
        <f>+Ita!AF106</f>
        <v>0</v>
      </c>
      <c r="GD106" s="523">
        <f t="shared" si="513"/>
        <v>0</v>
      </c>
      <c r="GE106" s="531">
        <f t="shared" si="514"/>
        <v>0</v>
      </c>
      <c r="GF106" s="522">
        <f>+Pol!Y106</f>
        <v>0</v>
      </c>
      <c r="GG106" s="523">
        <f>+Pol!Z106</f>
        <v>0</v>
      </c>
      <c r="GH106" s="523">
        <f>+Pol!AA106</f>
        <v>0</v>
      </c>
      <c r="GI106" s="523">
        <f>+Pol!AB106</f>
        <v>0</v>
      </c>
      <c r="GJ106" s="523">
        <f t="shared" si="515"/>
        <v>0</v>
      </c>
      <c r="GK106" s="531">
        <f t="shared" si="516"/>
        <v>0</v>
      </c>
      <c r="GL106" s="47">
        <f>+SIMS!S106</f>
        <v>0</v>
      </c>
      <c r="GM106" s="48">
        <f>+SIMS!T106</f>
        <v>0</v>
      </c>
      <c r="GN106" s="48">
        <f>+SIMS!U106</f>
        <v>0</v>
      </c>
      <c r="GO106" s="48">
        <f>+SIMS!V106</f>
        <v>0</v>
      </c>
      <c r="GP106" s="48">
        <f t="shared" si="517"/>
        <v>0</v>
      </c>
      <c r="GQ106" s="49">
        <f t="shared" si="518"/>
        <v>0</v>
      </c>
      <c r="GR106" s="285">
        <f>+KSC!C106</f>
        <v>0</v>
      </c>
      <c r="GS106" s="286">
        <f>+KSC!D106</f>
        <v>0</v>
      </c>
      <c r="GT106" s="286">
        <f t="shared" si="519"/>
        <v>0</v>
      </c>
      <c r="GU106" s="272">
        <f t="shared" si="520"/>
        <v>0</v>
      </c>
      <c r="GV106" s="522">
        <f>+Bel!AI106</f>
        <v>0</v>
      </c>
      <c r="GW106" s="523">
        <f t="shared" si="521"/>
        <v>0</v>
      </c>
      <c r="GX106" s="531">
        <f t="shared" si="522"/>
        <v>0</v>
      </c>
      <c r="GY106" s="34">
        <f>+Ita!AI106</f>
        <v>0</v>
      </c>
      <c r="GZ106" s="523">
        <f t="shared" si="523"/>
        <v>0</v>
      </c>
      <c r="HA106" s="531">
        <f t="shared" si="524"/>
        <v>0</v>
      </c>
      <c r="HB106" s="34">
        <f>+Ita!BF106</f>
        <v>0</v>
      </c>
      <c r="HC106" s="523">
        <f t="shared" si="525"/>
        <v>0</v>
      </c>
      <c r="HD106" s="531">
        <f t="shared" si="526"/>
        <v>0</v>
      </c>
      <c r="HE106" s="522">
        <f>+Pol!AE106</f>
        <v>0</v>
      </c>
      <c r="HF106" s="523">
        <f t="shared" si="527"/>
        <v>0</v>
      </c>
      <c r="HG106" s="531">
        <f t="shared" si="528"/>
        <v>0</v>
      </c>
      <c r="HH106" s="47">
        <f>+Mex!P106</f>
        <v>0</v>
      </c>
      <c r="HI106" s="48">
        <f t="shared" si="529"/>
        <v>0</v>
      </c>
      <c r="HJ106" s="49">
        <f t="shared" si="530"/>
        <v>0</v>
      </c>
      <c r="HK106" s="414">
        <f>+SIMS!K106</f>
        <v>0</v>
      </c>
      <c r="HL106" s="415">
        <f>+SIMS!L106</f>
        <v>0</v>
      </c>
      <c r="HM106" s="415">
        <f t="shared" si="531"/>
        <v>0</v>
      </c>
      <c r="HN106" s="416">
        <f t="shared" si="532"/>
        <v>0</v>
      </c>
      <c r="HO106" s="533">
        <f>+Bel!AL106</f>
        <v>0</v>
      </c>
      <c r="HP106" s="534">
        <f>+Bel!AM106</f>
        <v>0</v>
      </c>
      <c r="HQ106" s="534">
        <f t="shared" si="533"/>
        <v>0</v>
      </c>
      <c r="HR106" s="535">
        <f t="shared" si="534"/>
        <v>0</v>
      </c>
      <c r="HS106" s="533">
        <f>+Ita!AL106</f>
        <v>0</v>
      </c>
      <c r="HT106" s="534">
        <f>+Ita!AM106</f>
        <v>0</v>
      </c>
      <c r="HU106" s="534">
        <f t="shared" si="535"/>
        <v>0</v>
      </c>
      <c r="HV106" s="535">
        <f t="shared" si="536"/>
        <v>0</v>
      </c>
      <c r="HW106" s="47">
        <f>+Mex!S106</f>
        <v>0</v>
      </c>
      <c r="HX106" s="48">
        <f>+Mex!T106</f>
        <v>0</v>
      </c>
      <c r="HY106" s="48">
        <f t="shared" si="537"/>
        <v>0</v>
      </c>
      <c r="HZ106" s="49">
        <f t="shared" si="538"/>
        <v>0</v>
      </c>
      <c r="IA106" s="483">
        <f>+'Arg&amp;Braz'!C106</f>
        <v>0</v>
      </c>
      <c r="IB106" s="484">
        <f>+'Arg&amp;Braz'!D106</f>
        <v>0</v>
      </c>
      <c r="IC106" s="484">
        <f t="shared" si="539"/>
        <v>0</v>
      </c>
      <c r="ID106" s="485">
        <f t="shared" si="540"/>
        <v>0</v>
      </c>
      <c r="IE106" s="483">
        <f>+'Arg&amp;Braz'!Y106</f>
        <v>0</v>
      </c>
      <c r="IF106" s="484">
        <f>+'Arg&amp;Braz'!Z106</f>
        <v>0</v>
      </c>
      <c r="IG106" s="484">
        <f t="shared" si="541"/>
        <v>0</v>
      </c>
      <c r="IH106" s="485">
        <f t="shared" si="542"/>
        <v>0</v>
      </c>
      <c r="II106" s="533">
        <f>+Bel!AP106</f>
        <v>0</v>
      </c>
      <c r="IJ106" s="534">
        <f>+Bel!AQ106</f>
        <v>0</v>
      </c>
      <c r="IK106" s="534">
        <f t="shared" si="543"/>
        <v>0</v>
      </c>
      <c r="IL106" s="535">
        <f t="shared" si="544"/>
        <v>0</v>
      </c>
      <c r="IM106" s="533">
        <f>+Ita!AP106</f>
        <v>0</v>
      </c>
      <c r="IN106" s="534">
        <f>+Ita!AQ106</f>
        <v>0</v>
      </c>
      <c r="IO106" s="534">
        <f t="shared" si="545"/>
        <v>0</v>
      </c>
      <c r="IP106" s="535">
        <f t="shared" si="546"/>
        <v>0</v>
      </c>
      <c r="IQ106" s="47">
        <f>+Mex!W106</f>
        <v>0</v>
      </c>
      <c r="IR106" s="48">
        <f>+Mex!X106</f>
        <v>0</v>
      </c>
      <c r="IS106" s="48">
        <f t="shared" si="547"/>
        <v>0</v>
      </c>
      <c r="IT106" s="49">
        <f t="shared" si="548"/>
        <v>0</v>
      </c>
      <c r="IU106" s="483">
        <f>+'Arg&amp;Braz'!G106</f>
        <v>0</v>
      </c>
      <c r="IV106" s="484">
        <f>+'Arg&amp;Braz'!H106</f>
        <v>0</v>
      </c>
      <c r="IW106" s="484">
        <f t="shared" si="549"/>
        <v>0</v>
      </c>
      <c r="IX106" s="485">
        <f t="shared" si="550"/>
        <v>0</v>
      </c>
      <c r="IY106" s="483">
        <f>+'Arg&amp;Braz'!AC106</f>
        <v>0</v>
      </c>
      <c r="IZ106" s="484">
        <f>+'Arg&amp;Braz'!AD106</f>
        <v>0</v>
      </c>
      <c r="JA106" s="484">
        <f t="shared" si="551"/>
        <v>0</v>
      </c>
      <c r="JB106" s="485">
        <f t="shared" si="552"/>
        <v>0</v>
      </c>
      <c r="JC106" s="533">
        <f>+Bel!AT106</f>
        <v>0</v>
      </c>
      <c r="JD106" s="534">
        <f>+Bel!AU106</f>
        <v>0</v>
      </c>
      <c r="JE106" s="534">
        <f t="shared" si="553"/>
        <v>0</v>
      </c>
      <c r="JF106" s="535">
        <f t="shared" si="554"/>
        <v>0</v>
      </c>
      <c r="JG106" s="533">
        <f>+Ita!AT106</f>
        <v>0</v>
      </c>
      <c r="JH106" s="534">
        <f>+Ita!AU106</f>
        <v>0</v>
      </c>
      <c r="JI106" s="534">
        <f t="shared" si="555"/>
        <v>0</v>
      </c>
      <c r="JJ106" s="535">
        <f t="shared" si="556"/>
        <v>0</v>
      </c>
      <c r="JK106" s="47">
        <f>+Mex!AA106</f>
        <v>0</v>
      </c>
      <c r="JL106" s="48">
        <f>+Mex!AB106</f>
        <v>0</v>
      </c>
      <c r="JM106" s="48">
        <f t="shared" si="557"/>
        <v>0</v>
      </c>
      <c r="JN106" s="49">
        <f t="shared" si="558"/>
        <v>0</v>
      </c>
      <c r="JO106" s="483">
        <f>+'Arg&amp;Braz'!K106</f>
        <v>0</v>
      </c>
      <c r="JP106" s="484">
        <f>+'Arg&amp;Braz'!L106</f>
        <v>0</v>
      </c>
      <c r="JQ106" s="484">
        <f t="shared" si="559"/>
        <v>0</v>
      </c>
      <c r="JR106" s="485">
        <f t="shared" si="560"/>
        <v>0</v>
      </c>
      <c r="JS106" s="483">
        <f>+'Arg&amp;Braz'!AG106</f>
        <v>0</v>
      </c>
      <c r="JT106" s="484">
        <f>+'Arg&amp;Braz'!AH106</f>
        <v>0</v>
      </c>
      <c r="JU106" s="484">
        <f t="shared" si="561"/>
        <v>0</v>
      </c>
      <c r="JV106" s="485">
        <f t="shared" si="562"/>
        <v>0</v>
      </c>
      <c r="JW106" s="273">
        <f>+KSC!K106</f>
        <v>0</v>
      </c>
      <c r="JX106" s="274">
        <f>+KSC!L106</f>
        <v>0</v>
      </c>
      <c r="JY106" s="286">
        <f t="shared" si="563"/>
        <v>0</v>
      </c>
      <c r="JZ106" s="272">
        <f t="shared" si="564"/>
        <v>0</v>
      </c>
      <c r="KA106" s="34">
        <f>+Rus!P106</f>
        <v>0</v>
      </c>
      <c r="KB106" s="315">
        <f>+Rus!Q106</f>
        <v>0</v>
      </c>
      <c r="KC106" s="35">
        <f>+Rus!R106</f>
        <v>0</v>
      </c>
      <c r="KD106" s="523">
        <f t="shared" si="565"/>
        <v>0</v>
      </c>
      <c r="KE106" s="531">
        <f t="shared" si="566"/>
        <v>0</v>
      </c>
      <c r="KF106" s="522">
        <f>+Bel!AX106</f>
        <v>0</v>
      </c>
      <c r="KG106" s="523">
        <f t="shared" si="567"/>
        <v>0</v>
      </c>
      <c r="KH106" s="531">
        <f t="shared" si="568"/>
        <v>0</v>
      </c>
      <c r="KI106" s="47">
        <f>+Ita!BI106</f>
        <v>0</v>
      </c>
      <c r="KJ106" s="523">
        <f t="shared" si="569"/>
        <v>0</v>
      </c>
      <c r="KK106" s="531">
        <f t="shared" si="570"/>
        <v>0</v>
      </c>
      <c r="KL106" s="47">
        <f>+Pol!AH106</f>
        <v>0</v>
      </c>
      <c r="KM106" s="523">
        <f t="shared" si="571"/>
        <v>0</v>
      </c>
      <c r="KN106" s="531">
        <f t="shared" si="572"/>
        <v>0</v>
      </c>
      <c r="KO106" s="522">
        <f>+Mex!AK106</f>
        <v>0</v>
      </c>
      <c r="KP106" s="523">
        <f t="shared" si="573"/>
        <v>0</v>
      </c>
      <c r="KQ106" s="531">
        <f t="shared" si="574"/>
        <v>0</v>
      </c>
      <c r="KR106" s="522">
        <f>+'Arg&amp;Braz'!AK106</f>
        <v>0</v>
      </c>
      <c r="KS106" s="523">
        <f t="shared" si="575"/>
        <v>0</v>
      </c>
      <c r="KT106" s="531">
        <f t="shared" si="576"/>
        <v>0</v>
      </c>
      <c r="KU106" s="522">
        <f>+Ita!BL106</f>
        <v>0</v>
      </c>
      <c r="KV106" s="532">
        <f>+Ita!BM106</f>
        <v>0</v>
      </c>
      <c r="KW106" s="523">
        <f>+Ita!BN106</f>
        <v>0</v>
      </c>
      <c r="KX106" s="35">
        <f t="shared" si="411"/>
        <v>0</v>
      </c>
      <c r="KY106" s="531">
        <f t="shared" si="429"/>
        <v>0</v>
      </c>
      <c r="KZ106" s="522">
        <f>+Mex!AN106</f>
        <v>0</v>
      </c>
      <c r="LA106" s="532">
        <f>+Mex!AO106</f>
        <v>0</v>
      </c>
      <c r="LB106" s="523">
        <f>+Mex!AP106</f>
        <v>0</v>
      </c>
      <c r="LC106" s="35">
        <f t="shared" si="412"/>
        <v>0</v>
      </c>
      <c r="LD106" s="531">
        <f t="shared" si="430"/>
        <v>0</v>
      </c>
      <c r="LE106" s="522">
        <f>+'Arg&amp;Braz'!O106</f>
        <v>0</v>
      </c>
      <c r="LF106" s="532">
        <f>+'Arg&amp;Braz'!P106</f>
        <v>0</v>
      </c>
      <c r="LG106" s="523">
        <f>+'Arg&amp;Braz'!Q106</f>
        <v>0</v>
      </c>
      <c r="LH106" s="35">
        <f t="shared" si="413"/>
        <v>0</v>
      </c>
      <c r="LI106" s="531">
        <f t="shared" si="431"/>
        <v>0</v>
      </c>
      <c r="LJ106" s="522">
        <f>+'Arg&amp;Braz'!AN106</f>
        <v>0</v>
      </c>
      <c r="LK106" s="532">
        <f>+'Arg&amp;Braz'!AO106</f>
        <v>0</v>
      </c>
      <c r="LL106" s="523">
        <f>+'Arg&amp;Braz'!AP106</f>
        <v>0</v>
      </c>
      <c r="LM106" s="35">
        <f t="shared" si="280"/>
        <v>0</v>
      </c>
      <c r="LN106" s="531">
        <f t="shared" si="281"/>
        <v>0</v>
      </c>
      <c r="LO106" s="47">
        <f>+Bel!BA106</f>
        <v>0</v>
      </c>
      <c r="LP106" s="318">
        <f>+Bel!BB106</f>
        <v>0</v>
      </c>
      <c r="LQ106" s="48">
        <f>+Bel!BC106</f>
        <v>0</v>
      </c>
      <c r="LR106" s="523">
        <f t="shared" si="275"/>
        <v>0</v>
      </c>
      <c r="LS106" s="531">
        <f t="shared" si="276"/>
        <v>0</v>
      </c>
      <c r="LT106" s="47">
        <f>+Ita!BQ106</f>
        <v>0</v>
      </c>
      <c r="LU106" s="318">
        <f>+Ita!BR106</f>
        <v>0</v>
      </c>
      <c r="LV106" s="48">
        <f>+Ita!BS106</f>
        <v>0</v>
      </c>
      <c r="LW106" s="35">
        <f t="shared" si="414"/>
        <v>0</v>
      </c>
      <c r="LX106" s="531">
        <f t="shared" si="432"/>
        <v>0</v>
      </c>
      <c r="LY106" s="522"/>
      <c r="LZ106" s="532"/>
      <c r="MA106" s="523"/>
      <c r="MB106" s="35">
        <f t="shared" si="415"/>
        <v>0</v>
      </c>
      <c r="MC106" s="531">
        <f t="shared" si="433"/>
        <v>0</v>
      </c>
      <c r="MD106" s="47">
        <f>+Pol!AK106</f>
        <v>280.8</v>
      </c>
      <c r="ME106" s="318">
        <f>+Pol!AL106</f>
        <v>280.8</v>
      </c>
      <c r="MF106" s="48">
        <f>+Pol!AM106</f>
        <v>280.8</v>
      </c>
      <c r="MG106" s="35">
        <f t="shared" si="416"/>
        <v>842.40000000000009</v>
      </c>
      <c r="MH106" s="531">
        <f t="shared" si="434"/>
        <v>54.000000000000007</v>
      </c>
      <c r="MI106" s="556">
        <f>+Rus!U106</f>
        <v>0</v>
      </c>
      <c r="MJ106" s="557">
        <f>+Rus!V106</f>
        <v>0</v>
      </c>
      <c r="MK106" s="558">
        <f>+Rus!W106</f>
        <v>0</v>
      </c>
      <c r="ML106" s="532">
        <f t="shared" si="259"/>
        <v>0</v>
      </c>
      <c r="MM106" s="531">
        <f t="shared" si="435"/>
        <v>0</v>
      </c>
      <c r="MN106" s="47">
        <f>+Mex!AS106</f>
        <v>0</v>
      </c>
      <c r="MO106" s="318">
        <f>+Mex!AT106</f>
        <v>0</v>
      </c>
      <c r="MP106" s="48">
        <f>+Mex!AU106</f>
        <v>0</v>
      </c>
      <c r="MQ106" s="35">
        <f t="shared" si="417"/>
        <v>0</v>
      </c>
      <c r="MR106" s="531">
        <f t="shared" si="436"/>
        <v>0</v>
      </c>
      <c r="MS106" s="522">
        <f>+'Arg&amp;Braz'!T106</f>
        <v>0</v>
      </c>
      <c r="MT106" s="532">
        <f>+'Arg&amp;Braz'!U106</f>
        <v>0</v>
      </c>
      <c r="MU106" s="523">
        <f>+'Arg&amp;Braz'!V106</f>
        <v>0</v>
      </c>
      <c r="MV106" s="35">
        <f t="shared" si="282"/>
        <v>0</v>
      </c>
      <c r="MW106" s="531">
        <f t="shared" si="283"/>
        <v>0</v>
      </c>
      <c r="MX106" s="522">
        <f>Bel!BF106</f>
        <v>0</v>
      </c>
      <c r="MY106" s="523">
        <f t="shared" si="284"/>
        <v>0</v>
      </c>
      <c r="MZ106" s="531">
        <f t="shared" si="277"/>
        <v>0</v>
      </c>
      <c r="NA106" s="47">
        <f>Ita!CA106</f>
        <v>0</v>
      </c>
      <c r="NB106" s="523">
        <f t="shared" si="437"/>
        <v>0</v>
      </c>
      <c r="NC106" s="531">
        <f t="shared" si="438"/>
        <v>0</v>
      </c>
    </row>
    <row r="107" spans="1:367" s="577" customFormat="1" ht="21" customHeight="1">
      <c r="A107" s="570" t="s">
        <v>339</v>
      </c>
      <c r="B107" s="571"/>
      <c r="C107" s="572">
        <f t="shared" si="439"/>
        <v>0</v>
      </c>
      <c r="D107" s="572"/>
      <c r="E107" s="572"/>
      <c r="F107" s="572"/>
      <c r="G107" s="573">
        <f t="shared" si="440"/>
        <v>0</v>
      </c>
      <c r="H107" s="70">
        <f>+Bel!A107</f>
        <v>0</v>
      </c>
      <c r="I107" s="71">
        <f>+Ita!A107</f>
        <v>0</v>
      </c>
      <c r="J107" s="71">
        <f>+Pol!A107</f>
        <v>0</v>
      </c>
      <c r="K107" s="71">
        <f>+Rus!A107</f>
        <v>33</v>
      </c>
      <c r="L107" s="71">
        <f>+'Arg&amp;Braz'!A107</f>
        <v>0</v>
      </c>
      <c r="M107" s="71">
        <f>+Mex!A107</f>
        <v>0</v>
      </c>
      <c r="N107" s="71">
        <f>+VIE!A107</f>
        <v>0</v>
      </c>
      <c r="O107" s="71">
        <f>+SIMS!A107</f>
        <v>0</v>
      </c>
      <c r="P107" s="71"/>
      <c r="Q107" s="72">
        <f>+KSC!A107</f>
        <v>0</v>
      </c>
      <c r="R107" s="574">
        <f t="shared" si="441"/>
        <v>0</v>
      </c>
      <c r="S107" s="575"/>
      <c r="T107" s="576"/>
      <c r="U107" s="576"/>
      <c r="V107" s="570" t="s">
        <v>339</v>
      </c>
      <c r="W107" s="522">
        <f>+Bel!C107</f>
        <v>0</v>
      </c>
      <c r="X107" s="523">
        <f>+Bel!D107</f>
        <v>0</v>
      </c>
      <c r="Y107" s="523">
        <f t="shared" si="442"/>
        <v>0</v>
      </c>
      <c r="Z107" s="531">
        <f t="shared" si="443"/>
        <v>0</v>
      </c>
      <c r="AA107" s="34">
        <f>+Ita!C107</f>
        <v>0</v>
      </c>
      <c r="AB107" s="35">
        <f>+Ita!D107</f>
        <v>0</v>
      </c>
      <c r="AC107" s="35">
        <f t="shared" si="287"/>
        <v>0</v>
      </c>
      <c r="AD107" s="65">
        <f t="shared" si="444"/>
        <v>0</v>
      </c>
      <c r="AE107" s="522">
        <f>+Pol!C107</f>
        <v>0</v>
      </c>
      <c r="AF107" s="523">
        <f>+Pol!D107</f>
        <v>0</v>
      </c>
      <c r="AG107" s="523">
        <f t="shared" si="445"/>
        <v>0</v>
      </c>
      <c r="AH107" s="531">
        <f t="shared" si="446"/>
        <v>0</v>
      </c>
      <c r="AI107" s="47">
        <f>+Mex!C107</f>
        <v>0</v>
      </c>
      <c r="AJ107" s="48">
        <f>+Mex!D107</f>
        <v>0</v>
      </c>
      <c r="AK107" s="48">
        <f t="shared" si="447"/>
        <v>0</v>
      </c>
      <c r="AL107" s="49">
        <f t="shared" si="448"/>
        <v>0</v>
      </c>
      <c r="AM107" s="285">
        <f>+SIMS!C107</f>
        <v>0</v>
      </c>
      <c r="AN107" s="286">
        <f>+SIMS!D107</f>
        <v>0</v>
      </c>
      <c r="AO107" s="286">
        <f t="shared" si="449"/>
        <v>0</v>
      </c>
      <c r="AP107" s="272">
        <f t="shared" si="450"/>
        <v>0</v>
      </c>
      <c r="AQ107" s="285">
        <f>+KSC!G107</f>
        <v>0</v>
      </c>
      <c r="AR107" s="286">
        <f>+KSC!H107</f>
        <v>0</v>
      </c>
      <c r="AS107" s="286">
        <f t="shared" si="451"/>
        <v>0</v>
      </c>
      <c r="AT107" s="272">
        <f t="shared" si="452"/>
        <v>0</v>
      </c>
      <c r="AU107" s="285">
        <f>+SIMS!G107</f>
        <v>0</v>
      </c>
      <c r="AV107" s="286">
        <f>+SIMS!H107</f>
        <v>0</v>
      </c>
      <c r="AW107" s="286">
        <f t="shared" si="453"/>
        <v>0</v>
      </c>
      <c r="AX107" s="272">
        <f t="shared" si="454"/>
        <v>0</v>
      </c>
      <c r="AY107" s="522">
        <f>+Bel!G107</f>
        <v>0</v>
      </c>
      <c r="AZ107" s="532">
        <f>+Bel!H107</f>
        <v>0</v>
      </c>
      <c r="BA107" s="523">
        <f>+Bel!I107</f>
        <v>0</v>
      </c>
      <c r="BB107" s="523">
        <f t="shared" si="455"/>
        <v>0</v>
      </c>
      <c r="BC107" s="531">
        <f t="shared" si="456"/>
        <v>0</v>
      </c>
      <c r="BD107" s="522">
        <f>+Ita!G107</f>
        <v>0</v>
      </c>
      <c r="BE107" s="532">
        <f>+Ita!H107</f>
        <v>0</v>
      </c>
      <c r="BF107" s="523">
        <f>+Ita!I107</f>
        <v>0</v>
      </c>
      <c r="BG107" s="35">
        <f t="shared" si="457"/>
        <v>0</v>
      </c>
      <c r="BH107" s="531">
        <f t="shared" si="458"/>
        <v>0</v>
      </c>
      <c r="BI107" s="522">
        <f>+Ita!AX107</f>
        <v>0</v>
      </c>
      <c r="BJ107" s="532">
        <f>+Ita!AY107</f>
        <v>0</v>
      </c>
      <c r="BK107" s="523">
        <f>+Ita!AZ107</f>
        <v>0</v>
      </c>
      <c r="BL107" s="35">
        <f t="shared" si="459"/>
        <v>0</v>
      </c>
      <c r="BM107" s="531">
        <f t="shared" si="460"/>
        <v>0</v>
      </c>
      <c r="BN107" s="522">
        <f>+Pol!G107</f>
        <v>0</v>
      </c>
      <c r="BO107" s="532">
        <f>+Pol!H107</f>
        <v>0</v>
      </c>
      <c r="BP107" s="523">
        <f>+Pol!I107</f>
        <v>0</v>
      </c>
      <c r="BQ107" s="523">
        <f t="shared" si="461"/>
        <v>0</v>
      </c>
      <c r="BR107" s="531">
        <f t="shared" si="462"/>
        <v>0</v>
      </c>
      <c r="BS107" s="47">
        <f>+Mex!G107</f>
        <v>0</v>
      </c>
      <c r="BT107" s="318">
        <f>+Mex!H107</f>
        <v>0</v>
      </c>
      <c r="BU107" s="48">
        <f>+Mex!I107</f>
        <v>0</v>
      </c>
      <c r="BV107" s="48">
        <f t="shared" si="463"/>
        <v>0</v>
      </c>
      <c r="BW107" s="49">
        <f t="shared" si="464"/>
        <v>0</v>
      </c>
      <c r="BX107" s="47">
        <f>+VIE!C107</f>
        <v>0</v>
      </c>
      <c r="BY107" s="318">
        <f>+VIE!D107</f>
        <v>0</v>
      </c>
      <c r="BZ107" s="48">
        <f t="shared" si="465"/>
        <v>0</v>
      </c>
      <c r="CA107" s="49">
        <f t="shared" si="466"/>
        <v>0</v>
      </c>
      <c r="CB107" s="47">
        <f>+SIMS!AC107</f>
        <v>0</v>
      </c>
      <c r="CC107" s="318">
        <f>+SIMS!AD107</f>
        <v>0</v>
      </c>
      <c r="CD107" s="48">
        <f>+SIMS!AE107</f>
        <v>0</v>
      </c>
      <c r="CE107" s="48">
        <f t="shared" si="467"/>
        <v>0</v>
      </c>
      <c r="CF107" s="49">
        <f t="shared" si="468"/>
        <v>0</v>
      </c>
      <c r="CG107" s="522">
        <f>+Bel!L107</f>
        <v>0</v>
      </c>
      <c r="CH107" s="523">
        <f>+Bel!M107</f>
        <v>0</v>
      </c>
      <c r="CI107" s="523">
        <f t="shared" si="469"/>
        <v>0</v>
      </c>
      <c r="CJ107" s="531">
        <f t="shared" si="470"/>
        <v>0</v>
      </c>
      <c r="CK107" s="522">
        <f>+Ita!L107</f>
        <v>0</v>
      </c>
      <c r="CL107" s="523">
        <f>+Ita!M107</f>
        <v>0</v>
      </c>
      <c r="CM107" s="523">
        <f t="shared" si="471"/>
        <v>0</v>
      </c>
      <c r="CN107" s="531">
        <f t="shared" si="472"/>
        <v>0</v>
      </c>
      <c r="CO107" s="47">
        <f>+Mex!L107</f>
        <v>0</v>
      </c>
      <c r="CP107" s="48">
        <f>+Mex!M107</f>
        <v>0</v>
      </c>
      <c r="CQ107" s="48">
        <f t="shared" si="473"/>
        <v>0</v>
      </c>
      <c r="CR107" s="49">
        <f t="shared" si="474"/>
        <v>0</v>
      </c>
      <c r="CS107" s="47">
        <f>+SIMS!Y107</f>
        <v>0</v>
      </c>
      <c r="CT107" s="48">
        <f>+SIMS!Z107</f>
        <v>0</v>
      </c>
      <c r="CU107" s="48">
        <f t="shared" si="475"/>
        <v>0</v>
      </c>
      <c r="CV107" s="49">
        <f t="shared" si="476"/>
        <v>0</v>
      </c>
      <c r="CW107" s="47">
        <f>+VIE!M107</f>
        <v>0</v>
      </c>
      <c r="CX107" s="48">
        <f>+VIE!N107</f>
        <v>0</v>
      </c>
      <c r="CY107" s="48">
        <f t="shared" si="477"/>
        <v>0</v>
      </c>
      <c r="CZ107" s="49">
        <f t="shared" si="478"/>
        <v>0</v>
      </c>
      <c r="DA107" s="522">
        <f>+Ita!BC107</f>
        <v>0</v>
      </c>
      <c r="DB107" s="523">
        <f t="shared" si="479"/>
        <v>0</v>
      </c>
      <c r="DC107" s="531">
        <f t="shared" si="480"/>
        <v>0</v>
      </c>
      <c r="DD107" s="522">
        <f>+Bel!P107</f>
        <v>0</v>
      </c>
      <c r="DE107" s="523">
        <f t="shared" si="481"/>
        <v>0</v>
      </c>
      <c r="DF107" s="531">
        <f t="shared" si="482"/>
        <v>0</v>
      </c>
      <c r="DG107" s="34">
        <f>+Ita!P107</f>
        <v>0</v>
      </c>
      <c r="DH107" s="523">
        <f t="shared" si="483"/>
        <v>0</v>
      </c>
      <c r="DI107" s="531">
        <f t="shared" si="484"/>
        <v>0</v>
      </c>
      <c r="DJ107" s="522">
        <f>+Pol!L107</f>
        <v>0</v>
      </c>
      <c r="DK107" s="523">
        <f t="shared" si="485"/>
        <v>0</v>
      </c>
      <c r="DL107" s="531">
        <f t="shared" si="486"/>
        <v>0</v>
      </c>
      <c r="DM107" s="379">
        <f>+Rus!C107</f>
        <v>0</v>
      </c>
      <c r="DN107" s="365">
        <f t="shared" si="487"/>
        <v>0</v>
      </c>
      <c r="DO107" s="366">
        <f t="shared" si="488"/>
        <v>0</v>
      </c>
      <c r="DP107" s="522">
        <f>+Bel!S107</f>
        <v>0</v>
      </c>
      <c r="DQ107" s="523">
        <f>+Bel!T107</f>
        <v>0</v>
      </c>
      <c r="DR107" s="523">
        <f>+Bel!U107</f>
        <v>0</v>
      </c>
      <c r="DS107" s="523">
        <f>+Bel!V107</f>
        <v>0</v>
      </c>
      <c r="DT107" s="523">
        <f t="shared" si="489"/>
        <v>0</v>
      </c>
      <c r="DU107" s="531">
        <f t="shared" si="490"/>
        <v>0</v>
      </c>
      <c r="DV107" s="522">
        <f>+Ita!S107</f>
        <v>0</v>
      </c>
      <c r="DW107" s="523">
        <f>+Ita!T107</f>
        <v>0</v>
      </c>
      <c r="DX107" s="523">
        <f>+Ita!U107</f>
        <v>0</v>
      </c>
      <c r="DY107" s="523">
        <f>+Ita!V107</f>
        <v>0</v>
      </c>
      <c r="DZ107" s="523">
        <f t="shared" si="491"/>
        <v>0</v>
      </c>
      <c r="EA107" s="531">
        <f t="shared" si="492"/>
        <v>0</v>
      </c>
      <c r="EB107" s="522">
        <f>+Pol!O107</f>
        <v>0</v>
      </c>
      <c r="EC107" s="523">
        <f>+Pol!P107</f>
        <v>0</v>
      </c>
      <c r="ED107" s="523">
        <f>+Pol!Q107</f>
        <v>0</v>
      </c>
      <c r="EE107" s="523">
        <f>+Pol!R107</f>
        <v>0</v>
      </c>
      <c r="EF107" s="523">
        <f t="shared" si="493"/>
        <v>0</v>
      </c>
      <c r="EG107" s="531">
        <f t="shared" si="494"/>
        <v>0</v>
      </c>
      <c r="EH107" s="34">
        <f>+Rus!J107</f>
        <v>0</v>
      </c>
      <c r="EI107" s="35">
        <f>+Rus!K107</f>
        <v>0</v>
      </c>
      <c r="EJ107" s="35">
        <f>+Rus!L107</f>
        <v>0</v>
      </c>
      <c r="EK107" s="35">
        <f>+Rus!M107</f>
        <v>0</v>
      </c>
      <c r="EL107" s="35">
        <f t="shared" si="495"/>
        <v>0</v>
      </c>
      <c r="EM107" s="546">
        <f t="shared" si="496"/>
        <v>0</v>
      </c>
      <c r="EN107" s="47">
        <f>+Mex!AE107</f>
        <v>0</v>
      </c>
      <c r="EO107" s="48">
        <f>+Mex!AF107</f>
        <v>0</v>
      </c>
      <c r="EP107" s="48">
        <f>+Mex!AG107</f>
        <v>0</v>
      </c>
      <c r="EQ107" s="48">
        <f>+Mex!AH107</f>
        <v>0</v>
      </c>
      <c r="ER107" s="48">
        <f t="shared" si="497"/>
        <v>0</v>
      </c>
      <c r="ES107" s="49">
        <f t="shared" si="498"/>
        <v>0</v>
      </c>
      <c r="ET107" s="47">
        <f>+VIE!G107</f>
        <v>0</v>
      </c>
      <c r="EU107" s="48">
        <f>+VIE!H107</f>
        <v>0</v>
      </c>
      <c r="EV107" s="48">
        <f>+VIE!I107</f>
        <v>0</v>
      </c>
      <c r="EW107" s="48">
        <f>+VIE!J107</f>
        <v>0</v>
      </c>
      <c r="EX107" s="48">
        <f t="shared" si="499"/>
        <v>0</v>
      </c>
      <c r="EY107" s="49">
        <f t="shared" si="500"/>
        <v>0</v>
      </c>
      <c r="EZ107" s="522">
        <f>+Bel!Y107</f>
        <v>0</v>
      </c>
      <c r="FA107" s="523">
        <f>+Bel!Z107</f>
        <v>0</v>
      </c>
      <c r="FB107" s="523">
        <f t="shared" si="501"/>
        <v>0</v>
      </c>
      <c r="FC107" s="531">
        <f t="shared" si="502"/>
        <v>0</v>
      </c>
      <c r="FD107" s="522">
        <f>+Ita!Y107</f>
        <v>0</v>
      </c>
      <c r="FE107" s="523">
        <f>+Ita!Z107</f>
        <v>0</v>
      </c>
      <c r="FF107" s="523">
        <f t="shared" si="503"/>
        <v>0</v>
      </c>
      <c r="FG107" s="531">
        <f t="shared" si="504"/>
        <v>0</v>
      </c>
      <c r="FH107" s="522">
        <f>+Pol!U107</f>
        <v>0</v>
      </c>
      <c r="FI107" s="523">
        <f>+Pol!V107</f>
        <v>0</v>
      </c>
      <c r="FJ107" s="523">
        <f t="shared" si="505"/>
        <v>0</v>
      </c>
      <c r="FK107" s="531">
        <f t="shared" si="506"/>
        <v>0</v>
      </c>
      <c r="FL107" s="34">
        <f>+Rus!F107</f>
        <v>0</v>
      </c>
      <c r="FM107" s="35">
        <f>+Rus!G107</f>
        <v>0</v>
      </c>
      <c r="FN107" s="35">
        <f t="shared" si="507"/>
        <v>0</v>
      </c>
      <c r="FO107" s="65">
        <f t="shared" si="508"/>
        <v>0</v>
      </c>
      <c r="FP107" s="47">
        <f>+SIMS!O107</f>
        <v>0</v>
      </c>
      <c r="FQ107" s="48">
        <f>+SIMS!P107</f>
        <v>0</v>
      </c>
      <c r="FR107" s="48">
        <f t="shared" si="509"/>
        <v>0</v>
      </c>
      <c r="FS107" s="49">
        <f t="shared" si="510"/>
        <v>0</v>
      </c>
      <c r="FT107" s="522">
        <f>+Bel!AC107</f>
        <v>0</v>
      </c>
      <c r="FU107" s="523">
        <f>+Bel!AD107</f>
        <v>0</v>
      </c>
      <c r="FV107" s="523">
        <f>+Bel!AE107</f>
        <v>0</v>
      </c>
      <c r="FW107" s="523">
        <f>+Bel!AF107</f>
        <v>0</v>
      </c>
      <c r="FX107" s="523">
        <f t="shared" si="511"/>
        <v>0</v>
      </c>
      <c r="FY107" s="531">
        <f t="shared" si="512"/>
        <v>0</v>
      </c>
      <c r="FZ107" s="522">
        <f>+Ita!AC107</f>
        <v>0</v>
      </c>
      <c r="GA107" s="523">
        <f>+Ita!AD107</f>
        <v>0</v>
      </c>
      <c r="GB107" s="523">
        <f>+Ita!AE107</f>
        <v>0</v>
      </c>
      <c r="GC107" s="523">
        <f>+Ita!AF107</f>
        <v>0</v>
      </c>
      <c r="GD107" s="523">
        <f t="shared" si="513"/>
        <v>0</v>
      </c>
      <c r="GE107" s="531">
        <f t="shared" si="514"/>
        <v>0</v>
      </c>
      <c r="GF107" s="522">
        <f>+Pol!Y107</f>
        <v>0</v>
      </c>
      <c r="GG107" s="523">
        <f>+Pol!Z107</f>
        <v>0</v>
      </c>
      <c r="GH107" s="523">
        <f>+Pol!AA107</f>
        <v>0</v>
      </c>
      <c r="GI107" s="523">
        <f>+Pol!AB107</f>
        <v>0</v>
      </c>
      <c r="GJ107" s="523">
        <f t="shared" si="515"/>
        <v>0</v>
      </c>
      <c r="GK107" s="531">
        <f t="shared" si="516"/>
        <v>0</v>
      </c>
      <c r="GL107" s="47">
        <f>+SIMS!S107</f>
        <v>0</v>
      </c>
      <c r="GM107" s="48">
        <f>+SIMS!T107</f>
        <v>0</v>
      </c>
      <c r="GN107" s="48">
        <f>+SIMS!U107</f>
        <v>0</v>
      </c>
      <c r="GO107" s="48">
        <f>+SIMS!V107</f>
        <v>0</v>
      </c>
      <c r="GP107" s="48">
        <f t="shared" si="517"/>
        <v>0</v>
      </c>
      <c r="GQ107" s="49">
        <f t="shared" si="518"/>
        <v>0</v>
      </c>
      <c r="GR107" s="285">
        <f>+KSC!C107</f>
        <v>0</v>
      </c>
      <c r="GS107" s="286">
        <f>+KSC!D107</f>
        <v>0</v>
      </c>
      <c r="GT107" s="286">
        <f t="shared" si="519"/>
        <v>0</v>
      </c>
      <c r="GU107" s="272">
        <f t="shared" si="520"/>
        <v>0</v>
      </c>
      <c r="GV107" s="522">
        <f>+Bel!AI107</f>
        <v>0</v>
      </c>
      <c r="GW107" s="523">
        <f t="shared" si="521"/>
        <v>0</v>
      </c>
      <c r="GX107" s="531">
        <f t="shared" si="522"/>
        <v>0</v>
      </c>
      <c r="GY107" s="34">
        <f>+Ita!AI107</f>
        <v>0</v>
      </c>
      <c r="GZ107" s="523">
        <f t="shared" si="523"/>
        <v>0</v>
      </c>
      <c r="HA107" s="531">
        <f t="shared" si="524"/>
        <v>0</v>
      </c>
      <c r="HB107" s="34">
        <f>+Ita!BF107</f>
        <v>0</v>
      </c>
      <c r="HC107" s="523">
        <f t="shared" si="525"/>
        <v>0</v>
      </c>
      <c r="HD107" s="531">
        <f t="shared" si="526"/>
        <v>0</v>
      </c>
      <c r="HE107" s="522">
        <f>+Pol!AE107</f>
        <v>0</v>
      </c>
      <c r="HF107" s="523">
        <f t="shared" si="527"/>
        <v>0</v>
      </c>
      <c r="HG107" s="531">
        <f t="shared" si="528"/>
        <v>0</v>
      </c>
      <c r="HH107" s="47">
        <f>+Mex!P107</f>
        <v>0</v>
      </c>
      <c r="HI107" s="48">
        <f t="shared" si="529"/>
        <v>0</v>
      </c>
      <c r="HJ107" s="49">
        <f t="shared" si="530"/>
        <v>0</v>
      </c>
      <c r="HK107" s="414">
        <f>+SIMS!K107</f>
        <v>0</v>
      </c>
      <c r="HL107" s="415">
        <f>+SIMS!L107</f>
        <v>0</v>
      </c>
      <c r="HM107" s="415">
        <f t="shared" si="531"/>
        <v>0</v>
      </c>
      <c r="HN107" s="416">
        <f t="shared" si="532"/>
        <v>0</v>
      </c>
      <c r="HO107" s="533">
        <f>+Bel!AL107</f>
        <v>0</v>
      </c>
      <c r="HP107" s="534">
        <f>+Bel!AM107</f>
        <v>0</v>
      </c>
      <c r="HQ107" s="534">
        <f t="shared" si="533"/>
        <v>0</v>
      </c>
      <c r="HR107" s="535">
        <f t="shared" si="534"/>
        <v>0</v>
      </c>
      <c r="HS107" s="533">
        <f>+Ita!AL107</f>
        <v>0</v>
      </c>
      <c r="HT107" s="534">
        <f>+Ita!AM107</f>
        <v>0</v>
      </c>
      <c r="HU107" s="534">
        <f t="shared" si="535"/>
        <v>0</v>
      </c>
      <c r="HV107" s="535">
        <f t="shared" si="536"/>
        <v>0</v>
      </c>
      <c r="HW107" s="47">
        <f>+Mex!S107</f>
        <v>0</v>
      </c>
      <c r="HX107" s="48">
        <f>+Mex!T107</f>
        <v>0</v>
      </c>
      <c r="HY107" s="48">
        <f t="shared" si="537"/>
        <v>0</v>
      </c>
      <c r="HZ107" s="49">
        <f t="shared" si="538"/>
        <v>0</v>
      </c>
      <c r="IA107" s="483">
        <f>+'Arg&amp;Braz'!C131</f>
        <v>0</v>
      </c>
      <c r="IB107" s="484">
        <f>+'Arg&amp;Braz'!D131</f>
        <v>0</v>
      </c>
      <c r="IC107" s="484">
        <f t="shared" si="539"/>
        <v>0</v>
      </c>
      <c r="ID107" s="485">
        <f t="shared" si="540"/>
        <v>0</v>
      </c>
      <c r="IE107" s="483">
        <f>+'Arg&amp;Braz'!Y131</f>
        <v>0</v>
      </c>
      <c r="IF107" s="484">
        <f>+'Arg&amp;Braz'!Z131</f>
        <v>0</v>
      </c>
      <c r="IG107" s="484">
        <f t="shared" si="541"/>
        <v>0</v>
      </c>
      <c r="IH107" s="485">
        <f t="shared" si="542"/>
        <v>0</v>
      </c>
      <c r="II107" s="533">
        <f>+Bel!AP107</f>
        <v>0</v>
      </c>
      <c r="IJ107" s="534">
        <f>+Bel!AQ107</f>
        <v>0</v>
      </c>
      <c r="IK107" s="534">
        <f t="shared" si="543"/>
        <v>0</v>
      </c>
      <c r="IL107" s="535">
        <f t="shared" si="544"/>
        <v>0</v>
      </c>
      <c r="IM107" s="533">
        <f>+Ita!AP107</f>
        <v>0</v>
      </c>
      <c r="IN107" s="534">
        <f>+Ita!AQ107</f>
        <v>0</v>
      </c>
      <c r="IO107" s="534">
        <f t="shared" si="545"/>
        <v>0</v>
      </c>
      <c r="IP107" s="535">
        <f t="shared" si="546"/>
        <v>0</v>
      </c>
      <c r="IQ107" s="47">
        <f>+Mex!W107</f>
        <v>0</v>
      </c>
      <c r="IR107" s="48">
        <f>+Mex!X107</f>
        <v>0</v>
      </c>
      <c r="IS107" s="48">
        <f t="shared" si="547"/>
        <v>0</v>
      </c>
      <c r="IT107" s="49">
        <f t="shared" si="548"/>
        <v>0</v>
      </c>
      <c r="IU107" s="483">
        <f>+'Arg&amp;Braz'!G131</f>
        <v>0</v>
      </c>
      <c r="IV107" s="484">
        <f>+'Arg&amp;Braz'!H131</f>
        <v>0</v>
      </c>
      <c r="IW107" s="484">
        <f t="shared" si="549"/>
        <v>0</v>
      </c>
      <c r="IX107" s="485">
        <f t="shared" si="550"/>
        <v>0</v>
      </c>
      <c r="IY107" s="483">
        <f>+'Arg&amp;Braz'!AC131</f>
        <v>0</v>
      </c>
      <c r="IZ107" s="484">
        <f>+'Arg&amp;Braz'!AD131</f>
        <v>0</v>
      </c>
      <c r="JA107" s="484">
        <f t="shared" si="551"/>
        <v>0</v>
      </c>
      <c r="JB107" s="485">
        <f t="shared" si="552"/>
        <v>0</v>
      </c>
      <c r="JC107" s="533">
        <f>+Bel!AT107</f>
        <v>0</v>
      </c>
      <c r="JD107" s="534">
        <f>+Bel!AU107</f>
        <v>0</v>
      </c>
      <c r="JE107" s="534">
        <f t="shared" si="553"/>
        <v>0</v>
      </c>
      <c r="JF107" s="535">
        <f t="shared" si="554"/>
        <v>0</v>
      </c>
      <c r="JG107" s="533">
        <f>+Ita!AT107</f>
        <v>0</v>
      </c>
      <c r="JH107" s="534">
        <f>+Ita!AU107</f>
        <v>0</v>
      </c>
      <c r="JI107" s="534">
        <f t="shared" si="555"/>
        <v>0</v>
      </c>
      <c r="JJ107" s="535">
        <f t="shared" si="556"/>
        <v>0</v>
      </c>
      <c r="JK107" s="47">
        <f>+Mex!AA107</f>
        <v>0</v>
      </c>
      <c r="JL107" s="48">
        <f>+Mex!AB107</f>
        <v>0</v>
      </c>
      <c r="JM107" s="48">
        <f t="shared" si="557"/>
        <v>0</v>
      </c>
      <c r="JN107" s="49">
        <f t="shared" si="558"/>
        <v>0</v>
      </c>
      <c r="JO107" s="483">
        <f>+'Arg&amp;Braz'!K131</f>
        <v>0</v>
      </c>
      <c r="JP107" s="484">
        <f>+'Arg&amp;Braz'!L131</f>
        <v>0</v>
      </c>
      <c r="JQ107" s="484">
        <f t="shared" si="559"/>
        <v>0</v>
      </c>
      <c r="JR107" s="485">
        <f t="shared" si="560"/>
        <v>0</v>
      </c>
      <c r="JS107" s="483">
        <f>+'Arg&amp;Braz'!AG131</f>
        <v>0</v>
      </c>
      <c r="JT107" s="484">
        <f>+'Arg&amp;Braz'!AH131</f>
        <v>0</v>
      </c>
      <c r="JU107" s="484">
        <f t="shared" si="561"/>
        <v>0</v>
      </c>
      <c r="JV107" s="485">
        <f t="shared" si="562"/>
        <v>0</v>
      </c>
      <c r="JW107" s="273">
        <f>+KSC!K107</f>
        <v>0</v>
      </c>
      <c r="JX107" s="274">
        <f>+KSC!L107</f>
        <v>0</v>
      </c>
      <c r="JY107" s="286">
        <f t="shared" si="563"/>
        <v>0</v>
      </c>
      <c r="JZ107" s="272">
        <f t="shared" si="564"/>
        <v>0</v>
      </c>
      <c r="KA107" s="34">
        <f>+Rus!P107</f>
        <v>0</v>
      </c>
      <c r="KB107" s="315">
        <f>+Rus!Q107</f>
        <v>0</v>
      </c>
      <c r="KC107" s="35">
        <f>+Rus!R107</f>
        <v>0</v>
      </c>
      <c r="KD107" s="523">
        <f t="shared" si="565"/>
        <v>0</v>
      </c>
      <c r="KE107" s="531">
        <f t="shared" si="566"/>
        <v>0</v>
      </c>
      <c r="KF107" s="522">
        <f>+Bel!AX107</f>
        <v>0</v>
      </c>
      <c r="KG107" s="523">
        <f t="shared" si="567"/>
        <v>0</v>
      </c>
      <c r="KH107" s="531">
        <f t="shared" si="568"/>
        <v>0</v>
      </c>
      <c r="KI107" s="47">
        <f>+Ita!BI107</f>
        <v>0</v>
      </c>
      <c r="KJ107" s="523">
        <f t="shared" si="569"/>
        <v>0</v>
      </c>
      <c r="KK107" s="531">
        <f t="shared" si="570"/>
        <v>0</v>
      </c>
      <c r="KL107" s="47">
        <f>+Pol!AH107</f>
        <v>0</v>
      </c>
      <c r="KM107" s="523">
        <f t="shared" si="571"/>
        <v>0</v>
      </c>
      <c r="KN107" s="531">
        <f t="shared" si="572"/>
        <v>0</v>
      </c>
      <c r="KO107" s="522">
        <f>+Mex!AK107</f>
        <v>0</v>
      </c>
      <c r="KP107" s="523">
        <f t="shared" si="573"/>
        <v>0</v>
      </c>
      <c r="KQ107" s="531">
        <f t="shared" si="574"/>
        <v>0</v>
      </c>
      <c r="KR107" s="522">
        <f>+'Arg&amp;Braz'!AK107</f>
        <v>0</v>
      </c>
      <c r="KS107" s="523">
        <f t="shared" si="575"/>
        <v>0</v>
      </c>
      <c r="KT107" s="531">
        <f t="shared" si="576"/>
        <v>0</v>
      </c>
      <c r="KU107" s="522">
        <f>+Ita!BL107</f>
        <v>0</v>
      </c>
      <c r="KV107" s="532">
        <f>+Ita!BM107</f>
        <v>0</v>
      </c>
      <c r="KW107" s="523">
        <f>+Ita!BN107</f>
        <v>0</v>
      </c>
      <c r="KX107" s="35">
        <f t="shared" si="411"/>
        <v>0</v>
      </c>
      <c r="KY107" s="531">
        <f t="shared" si="429"/>
        <v>0</v>
      </c>
      <c r="KZ107" s="522">
        <f>+Mex!AN107</f>
        <v>0</v>
      </c>
      <c r="LA107" s="532">
        <f>+Mex!AO107</f>
        <v>0</v>
      </c>
      <c r="LB107" s="523">
        <f>+Mex!AP107</f>
        <v>0</v>
      </c>
      <c r="LC107" s="35">
        <f t="shared" si="412"/>
        <v>0</v>
      </c>
      <c r="LD107" s="531">
        <f t="shared" si="430"/>
        <v>0</v>
      </c>
      <c r="LE107" s="522">
        <f>+'Arg&amp;Braz'!O107</f>
        <v>0</v>
      </c>
      <c r="LF107" s="532">
        <f>+'Arg&amp;Braz'!P107</f>
        <v>0</v>
      </c>
      <c r="LG107" s="523">
        <f>+'Arg&amp;Braz'!Q107</f>
        <v>0</v>
      </c>
      <c r="LH107" s="35">
        <f t="shared" si="413"/>
        <v>0</v>
      </c>
      <c r="LI107" s="531">
        <f t="shared" si="431"/>
        <v>0</v>
      </c>
      <c r="LJ107" s="522">
        <f>+'Arg&amp;Braz'!AN107</f>
        <v>0</v>
      </c>
      <c r="LK107" s="532">
        <f>+'Arg&amp;Braz'!AO107</f>
        <v>0</v>
      </c>
      <c r="LL107" s="523">
        <f>+'Arg&amp;Braz'!AP107</f>
        <v>0</v>
      </c>
      <c r="LM107" s="35">
        <f t="shared" si="280"/>
        <v>0</v>
      </c>
      <c r="LN107" s="531">
        <f t="shared" si="281"/>
        <v>0</v>
      </c>
      <c r="LO107" s="522">
        <f>+Bel!BA107</f>
        <v>0</v>
      </c>
      <c r="LP107" s="532">
        <f>+Bel!BB107</f>
        <v>0</v>
      </c>
      <c r="LQ107" s="523">
        <f>+Bel!BC107</f>
        <v>0</v>
      </c>
      <c r="LR107" s="523">
        <f t="shared" si="275"/>
        <v>0</v>
      </c>
      <c r="LS107" s="531">
        <f t="shared" si="276"/>
        <v>0</v>
      </c>
      <c r="LT107" s="47">
        <f>+Ita!BQ107</f>
        <v>0</v>
      </c>
      <c r="LU107" s="318">
        <f>+Ita!BR107</f>
        <v>0</v>
      </c>
      <c r="LV107" s="48">
        <f>+Ita!BS107</f>
        <v>0</v>
      </c>
      <c r="LW107" s="35">
        <f t="shared" si="414"/>
        <v>0</v>
      </c>
      <c r="LX107" s="531">
        <f t="shared" si="432"/>
        <v>0</v>
      </c>
      <c r="LY107" s="522"/>
      <c r="LZ107" s="532"/>
      <c r="MA107" s="523"/>
      <c r="MB107" s="35">
        <f t="shared" si="415"/>
        <v>0</v>
      </c>
      <c r="MC107" s="531">
        <f t="shared" si="433"/>
        <v>0</v>
      </c>
      <c r="MD107" s="47">
        <f>+Pol!AK107</f>
        <v>0</v>
      </c>
      <c r="ME107" s="318">
        <f>+Pol!AL107</f>
        <v>0</v>
      </c>
      <c r="MF107" s="48">
        <f>+Pol!AM107</f>
        <v>0</v>
      </c>
      <c r="MG107" s="35">
        <f t="shared" si="416"/>
        <v>0</v>
      </c>
      <c r="MH107" s="531">
        <f t="shared" si="434"/>
        <v>0</v>
      </c>
      <c r="MI107" s="388">
        <f>+Rus!U107</f>
        <v>171.6</v>
      </c>
      <c r="MJ107" s="508">
        <f>+Rus!V107</f>
        <v>171.6</v>
      </c>
      <c r="MK107" s="389">
        <f>+Rus!W107</f>
        <v>171.6</v>
      </c>
      <c r="ML107" s="532">
        <f t="shared" si="259"/>
        <v>514.79999999999995</v>
      </c>
      <c r="MM107" s="531">
        <f t="shared" si="435"/>
        <v>33</v>
      </c>
      <c r="MN107" s="47">
        <f>+Mex!AS107</f>
        <v>0</v>
      </c>
      <c r="MO107" s="318">
        <f>+Mex!AT107</f>
        <v>0</v>
      </c>
      <c r="MP107" s="48">
        <f>+Mex!AU107</f>
        <v>0</v>
      </c>
      <c r="MQ107" s="35">
        <f t="shared" si="417"/>
        <v>0</v>
      </c>
      <c r="MR107" s="531">
        <f t="shared" si="436"/>
        <v>0</v>
      </c>
      <c r="MS107" s="522">
        <f>+'Arg&amp;Braz'!T107</f>
        <v>0</v>
      </c>
      <c r="MT107" s="532">
        <f>+'Arg&amp;Braz'!U107</f>
        <v>0</v>
      </c>
      <c r="MU107" s="523">
        <f>+'Arg&amp;Braz'!V107</f>
        <v>0</v>
      </c>
      <c r="MV107" s="35">
        <f t="shared" si="282"/>
        <v>0</v>
      </c>
      <c r="MW107" s="531">
        <f t="shared" si="283"/>
        <v>0</v>
      </c>
      <c r="MX107" s="522">
        <f>Bel!BF107</f>
        <v>0</v>
      </c>
      <c r="MY107" s="523">
        <f t="shared" si="284"/>
        <v>0</v>
      </c>
      <c r="MZ107" s="531">
        <f t="shared" si="277"/>
        <v>0</v>
      </c>
      <c r="NA107" s="47">
        <f>Ita!CA107</f>
        <v>0</v>
      </c>
      <c r="NB107" s="523">
        <f t="shared" si="437"/>
        <v>0</v>
      </c>
      <c r="NC107" s="531">
        <f t="shared" si="438"/>
        <v>0</v>
      </c>
    </row>
    <row r="108" spans="1:367" s="28" customFormat="1" ht="21" customHeight="1">
      <c r="A108" s="27" t="s">
        <v>340</v>
      </c>
      <c r="B108" s="67"/>
      <c r="C108" s="68"/>
      <c r="D108" s="68"/>
      <c r="E108" s="68"/>
      <c r="F108" s="68"/>
      <c r="G108" s="69"/>
      <c r="H108" s="70">
        <f>+Bel!A108</f>
        <v>37.000000000000007</v>
      </c>
      <c r="I108" s="71">
        <f>+Ita!A108</f>
        <v>0</v>
      </c>
      <c r="J108" s="71">
        <f>+Pol!A108</f>
        <v>0</v>
      </c>
      <c r="K108" s="71">
        <f>+Rus!A108</f>
        <v>0</v>
      </c>
      <c r="L108" s="71">
        <f>+'Arg&amp;Braz'!A108</f>
        <v>0</v>
      </c>
      <c r="M108" s="71">
        <f>+Mex!A108</f>
        <v>0</v>
      </c>
      <c r="N108" s="71">
        <f>+VIE!A108</f>
        <v>0</v>
      </c>
      <c r="O108" s="71">
        <f>+SIMS!A108</f>
        <v>0</v>
      </c>
      <c r="P108" s="71"/>
      <c r="Q108" s="72">
        <f>+KSC!A108</f>
        <v>0</v>
      </c>
      <c r="R108" s="146">
        <f t="shared" ref="R108:R132" si="577">+SUM(DB108,DE108,DH108,DK108,DN108,DT108,DZ108,EF108,FB108,FF108,FJ108,FN108,FX108,GD108,GJ108,EL108,HU108,HY108,IC108,IO108,IS108,IW108,JI108,JM108,JQ108,ER108,HQ108,IK108,JE108)</f>
        <v>0</v>
      </c>
      <c r="S108" s="147"/>
      <c r="T108" s="148"/>
      <c r="U108" s="148"/>
      <c r="V108" s="27" t="s">
        <v>340</v>
      </c>
      <c r="W108" s="522"/>
      <c r="X108" s="523"/>
      <c r="Y108" s="523"/>
      <c r="Z108" s="531"/>
      <c r="AA108" s="34"/>
      <c r="AB108" s="35"/>
      <c r="AC108" s="35"/>
      <c r="AD108" s="65"/>
      <c r="AE108" s="522"/>
      <c r="AF108" s="523"/>
      <c r="AG108" s="523"/>
      <c r="AH108" s="531"/>
      <c r="AI108" s="47"/>
      <c r="AJ108" s="48"/>
      <c r="AK108" s="48"/>
      <c r="AL108" s="49"/>
      <c r="AM108" s="285"/>
      <c r="AN108" s="286"/>
      <c r="AO108" s="286"/>
      <c r="AP108" s="272"/>
      <c r="AQ108" s="285"/>
      <c r="AR108" s="286"/>
      <c r="AS108" s="286"/>
      <c r="AT108" s="272"/>
      <c r="AU108" s="285"/>
      <c r="AV108" s="286"/>
      <c r="AW108" s="286"/>
      <c r="AX108" s="272"/>
      <c r="AY108" s="522"/>
      <c r="AZ108" s="532"/>
      <c r="BA108" s="523"/>
      <c r="BB108" s="523"/>
      <c r="BC108" s="531"/>
      <c r="BD108" s="522"/>
      <c r="BE108" s="532"/>
      <c r="BF108" s="523"/>
      <c r="BG108" s="35"/>
      <c r="BH108" s="531"/>
      <c r="BI108" s="522"/>
      <c r="BJ108" s="532"/>
      <c r="BK108" s="523"/>
      <c r="BL108" s="35"/>
      <c r="BM108" s="531"/>
      <c r="BN108" s="522"/>
      <c r="BO108" s="532"/>
      <c r="BP108" s="523"/>
      <c r="BQ108" s="523"/>
      <c r="BR108" s="531"/>
      <c r="BS108" s="47"/>
      <c r="BT108" s="318"/>
      <c r="BU108" s="48"/>
      <c r="BV108" s="48"/>
      <c r="BW108" s="49"/>
      <c r="BX108" s="47"/>
      <c r="BY108" s="318"/>
      <c r="BZ108" s="48"/>
      <c r="CA108" s="49"/>
      <c r="CB108" s="47"/>
      <c r="CC108" s="318"/>
      <c r="CD108" s="48"/>
      <c r="CE108" s="48"/>
      <c r="CF108" s="49"/>
      <c r="CG108" s="522"/>
      <c r="CH108" s="523"/>
      <c r="CI108" s="523"/>
      <c r="CJ108" s="531"/>
      <c r="CK108" s="522"/>
      <c r="CL108" s="523"/>
      <c r="CM108" s="523"/>
      <c r="CN108" s="531"/>
      <c r="CO108" s="47"/>
      <c r="CP108" s="48"/>
      <c r="CQ108" s="48"/>
      <c r="CR108" s="49"/>
      <c r="CS108" s="47"/>
      <c r="CT108" s="48"/>
      <c r="CU108" s="48"/>
      <c r="CV108" s="49"/>
      <c r="CW108" s="47"/>
      <c r="CX108" s="48"/>
      <c r="CY108" s="48"/>
      <c r="CZ108" s="49"/>
      <c r="DA108" s="522"/>
      <c r="DB108" s="523"/>
      <c r="DC108" s="531"/>
      <c r="DD108" s="522"/>
      <c r="DE108" s="523"/>
      <c r="DF108" s="531"/>
      <c r="DG108" s="34"/>
      <c r="DH108" s="523"/>
      <c r="DI108" s="531"/>
      <c r="DJ108" s="522"/>
      <c r="DK108" s="523"/>
      <c r="DL108" s="531"/>
      <c r="DM108" s="379"/>
      <c r="DN108" s="365"/>
      <c r="DO108" s="366"/>
      <c r="DP108" s="522"/>
      <c r="DQ108" s="523"/>
      <c r="DR108" s="523"/>
      <c r="DS108" s="523"/>
      <c r="DT108" s="523"/>
      <c r="DU108" s="531"/>
      <c r="DV108" s="522"/>
      <c r="DW108" s="523"/>
      <c r="DX108" s="523"/>
      <c r="DY108" s="523"/>
      <c r="DZ108" s="523"/>
      <c r="EA108" s="531"/>
      <c r="EB108" s="522"/>
      <c r="EC108" s="523"/>
      <c r="ED108" s="523"/>
      <c r="EE108" s="523"/>
      <c r="EF108" s="523"/>
      <c r="EG108" s="531"/>
      <c r="EH108" s="34"/>
      <c r="EI108" s="35"/>
      <c r="EJ108" s="35"/>
      <c r="EK108" s="35"/>
      <c r="EL108" s="35"/>
      <c r="EM108" s="546"/>
      <c r="EN108" s="47"/>
      <c r="EO108" s="48"/>
      <c r="EP108" s="48"/>
      <c r="EQ108" s="48"/>
      <c r="ER108" s="48"/>
      <c r="ES108" s="49"/>
      <c r="ET108" s="47"/>
      <c r="EU108" s="48"/>
      <c r="EV108" s="48"/>
      <c r="EW108" s="48"/>
      <c r="EX108" s="48"/>
      <c r="EY108" s="49"/>
      <c r="EZ108" s="522"/>
      <c r="FA108" s="523"/>
      <c r="FB108" s="523"/>
      <c r="FC108" s="531"/>
      <c r="FD108" s="522"/>
      <c r="FE108" s="523"/>
      <c r="FF108" s="523"/>
      <c r="FG108" s="531"/>
      <c r="FH108" s="522"/>
      <c r="FI108" s="523"/>
      <c r="FJ108" s="523"/>
      <c r="FK108" s="531"/>
      <c r="FL108" s="34"/>
      <c r="FM108" s="35"/>
      <c r="FN108" s="35"/>
      <c r="FO108" s="65"/>
      <c r="FP108" s="47"/>
      <c r="FQ108" s="48"/>
      <c r="FR108" s="48"/>
      <c r="FS108" s="49"/>
      <c r="FT108" s="522"/>
      <c r="FU108" s="523"/>
      <c r="FV108" s="523"/>
      <c r="FW108" s="523"/>
      <c r="FX108" s="523"/>
      <c r="FY108" s="531"/>
      <c r="FZ108" s="522"/>
      <c r="GA108" s="523"/>
      <c r="GB108" s="523"/>
      <c r="GC108" s="523"/>
      <c r="GD108" s="523"/>
      <c r="GE108" s="531"/>
      <c r="GF108" s="522"/>
      <c r="GG108" s="523"/>
      <c r="GH108" s="523"/>
      <c r="GI108" s="523"/>
      <c r="GJ108" s="523"/>
      <c r="GK108" s="531"/>
      <c r="GL108" s="47"/>
      <c r="GM108" s="48"/>
      <c r="GN108" s="48"/>
      <c r="GO108" s="48"/>
      <c r="GP108" s="48"/>
      <c r="GQ108" s="49"/>
      <c r="GR108" s="285"/>
      <c r="GS108" s="286"/>
      <c r="GT108" s="286"/>
      <c r="GU108" s="272"/>
      <c r="GV108" s="522"/>
      <c r="GW108" s="523"/>
      <c r="GX108" s="531"/>
      <c r="GY108" s="34"/>
      <c r="GZ108" s="523"/>
      <c r="HA108" s="531"/>
      <c r="HB108" s="34"/>
      <c r="HC108" s="523"/>
      <c r="HD108" s="531"/>
      <c r="HE108" s="522"/>
      <c r="HF108" s="523"/>
      <c r="HG108" s="531"/>
      <c r="HH108" s="47"/>
      <c r="HI108" s="48"/>
      <c r="HJ108" s="49"/>
      <c r="HK108" s="414"/>
      <c r="HL108" s="415"/>
      <c r="HM108" s="415"/>
      <c r="HN108" s="416"/>
      <c r="HO108" s="533"/>
      <c r="HP108" s="534"/>
      <c r="HQ108" s="534"/>
      <c r="HR108" s="535"/>
      <c r="HS108" s="533"/>
      <c r="HT108" s="534"/>
      <c r="HU108" s="534"/>
      <c r="HV108" s="535"/>
      <c r="HW108" s="47"/>
      <c r="HX108" s="48"/>
      <c r="HY108" s="48"/>
      <c r="HZ108" s="49"/>
      <c r="IA108" s="483"/>
      <c r="IB108" s="484"/>
      <c r="IC108" s="484"/>
      <c r="ID108" s="485"/>
      <c r="IE108" s="483"/>
      <c r="IF108" s="484"/>
      <c r="IG108" s="484"/>
      <c r="IH108" s="485"/>
      <c r="II108" s="533"/>
      <c r="IJ108" s="534"/>
      <c r="IK108" s="534"/>
      <c r="IL108" s="535"/>
      <c r="IM108" s="533"/>
      <c r="IN108" s="534"/>
      <c r="IO108" s="534"/>
      <c r="IP108" s="535"/>
      <c r="IQ108" s="47"/>
      <c r="IR108" s="48"/>
      <c r="IS108" s="48"/>
      <c r="IT108" s="49"/>
      <c r="IU108" s="483"/>
      <c r="IV108" s="484"/>
      <c r="IW108" s="484"/>
      <c r="IX108" s="485"/>
      <c r="IY108" s="483"/>
      <c r="IZ108" s="484"/>
      <c r="JA108" s="484"/>
      <c r="JB108" s="485"/>
      <c r="JC108" s="533"/>
      <c r="JD108" s="534"/>
      <c r="JE108" s="534"/>
      <c r="JF108" s="535"/>
      <c r="JG108" s="533"/>
      <c r="JH108" s="534"/>
      <c r="JI108" s="534"/>
      <c r="JJ108" s="535"/>
      <c r="JK108" s="47"/>
      <c r="JL108" s="48"/>
      <c r="JM108" s="48"/>
      <c r="JN108" s="49"/>
      <c r="JO108" s="483"/>
      <c r="JP108" s="484"/>
      <c r="JQ108" s="484"/>
      <c r="JR108" s="485"/>
      <c r="JS108" s="483"/>
      <c r="JT108" s="484"/>
      <c r="JU108" s="484"/>
      <c r="JV108" s="485"/>
      <c r="JW108" s="273"/>
      <c r="JX108" s="274"/>
      <c r="JY108" s="286"/>
      <c r="JZ108" s="272"/>
      <c r="KA108" s="34"/>
      <c r="KB108" s="315"/>
      <c r="KC108" s="35"/>
      <c r="KD108" s="523"/>
      <c r="KE108" s="531"/>
      <c r="KF108" s="522"/>
      <c r="KG108" s="523"/>
      <c r="KH108" s="531"/>
      <c r="KI108" s="47"/>
      <c r="KJ108" s="523"/>
      <c r="KK108" s="531"/>
      <c r="KL108" s="47"/>
      <c r="KM108" s="523"/>
      <c r="KN108" s="531"/>
      <c r="KO108" s="522"/>
      <c r="KP108" s="523"/>
      <c r="KQ108" s="531"/>
      <c r="KR108" s="522">
        <f>+'Arg&amp;Braz'!AK108</f>
        <v>0</v>
      </c>
      <c r="KS108" s="523"/>
      <c r="KT108" s="531"/>
      <c r="KU108" s="522">
        <f>+Ita!BL108</f>
        <v>0</v>
      </c>
      <c r="KV108" s="532">
        <f>+Ita!BM108</f>
        <v>0</v>
      </c>
      <c r="KW108" s="523">
        <f>+Ita!BN108</f>
        <v>0</v>
      </c>
      <c r="KX108" s="35"/>
      <c r="KY108" s="531"/>
      <c r="KZ108" s="522">
        <f>+Mex!AN108</f>
        <v>0</v>
      </c>
      <c r="LA108" s="532">
        <f>+Mex!AO108</f>
        <v>0</v>
      </c>
      <c r="LB108" s="523">
        <f>+Mex!AP108</f>
        <v>0</v>
      </c>
      <c r="LC108" s="35"/>
      <c r="LD108" s="531"/>
      <c r="LE108" s="522">
        <f>+'Arg&amp;Braz'!O108</f>
        <v>0</v>
      </c>
      <c r="LF108" s="532">
        <f>+'Arg&amp;Braz'!P108</f>
        <v>0</v>
      </c>
      <c r="LG108" s="523">
        <f>+'Arg&amp;Braz'!Q108</f>
        <v>0</v>
      </c>
      <c r="LH108" s="35"/>
      <c r="LI108" s="531"/>
      <c r="LJ108" s="522">
        <f>+'Arg&amp;Braz'!AN108</f>
        <v>0</v>
      </c>
      <c r="LK108" s="532">
        <f>+'Arg&amp;Braz'!AO108</f>
        <v>0</v>
      </c>
      <c r="LL108" s="523">
        <f>+'Arg&amp;Braz'!AP108</f>
        <v>0</v>
      </c>
      <c r="LM108" s="35">
        <f t="shared" si="280"/>
        <v>0</v>
      </c>
      <c r="LN108" s="531">
        <f t="shared" si="281"/>
        <v>0</v>
      </c>
      <c r="LO108" s="47">
        <f>+Bel!BA108</f>
        <v>202.79999999999998</v>
      </c>
      <c r="LP108" s="318">
        <f>+Bel!BB108</f>
        <v>187.2</v>
      </c>
      <c r="LQ108" s="48">
        <f>+Bel!BC108</f>
        <v>187.2</v>
      </c>
      <c r="LR108" s="523">
        <f t="shared" si="275"/>
        <v>577.20000000000005</v>
      </c>
      <c r="LS108" s="531">
        <f t="shared" si="276"/>
        <v>37.000000000000007</v>
      </c>
      <c r="LT108" s="47"/>
      <c r="LU108" s="318"/>
      <c r="LV108" s="48"/>
      <c r="LW108" s="35"/>
      <c r="LX108" s="531"/>
      <c r="LY108" s="522"/>
      <c r="LZ108" s="532"/>
      <c r="MA108" s="523"/>
      <c r="MB108" s="35"/>
      <c r="MC108" s="531"/>
      <c r="MD108" s="47">
        <f>+Pol!AK108</f>
        <v>0</v>
      </c>
      <c r="ME108" s="318">
        <f>+Pol!AL108</f>
        <v>0</v>
      </c>
      <c r="MF108" s="48">
        <f>+Pol!AM108</f>
        <v>0</v>
      </c>
      <c r="MG108" s="35">
        <f t="shared" ref="MG108:MG132" si="578">SUM(MD108:MF108)</f>
        <v>0</v>
      </c>
      <c r="MH108" s="531">
        <f t="shared" ref="MH108:MH132" si="579">MG108/7.8/2</f>
        <v>0</v>
      </c>
      <c r="MI108" s="564">
        <f>+Rus!U108</f>
        <v>0</v>
      </c>
      <c r="MJ108" s="565">
        <f>+Rus!V108</f>
        <v>0</v>
      </c>
      <c r="MK108" s="566">
        <f>+Rus!W108</f>
        <v>0</v>
      </c>
      <c r="ML108" s="532">
        <f t="shared" ref="ML108:ML132" si="580">SUM(MI108:MK108)</f>
        <v>0</v>
      </c>
      <c r="MM108" s="531">
        <f t="shared" ref="MM108:MM132" si="581">ML108/7.8/2</f>
        <v>0</v>
      </c>
      <c r="MN108" s="522"/>
      <c r="MO108" s="532"/>
      <c r="MP108" s="523"/>
      <c r="MQ108" s="35"/>
      <c r="MR108" s="531"/>
      <c r="MS108" s="522">
        <f>+'Arg&amp;Braz'!T108</f>
        <v>0</v>
      </c>
      <c r="MT108" s="532">
        <f>+'Arg&amp;Braz'!U108</f>
        <v>0</v>
      </c>
      <c r="MU108" s="523">
        <f>+'Arg&amp;Braz'!V108</f>
        <v>0</v>
      </c>
      <c r="MV108" s="35">
        <f t="shared" si="282"/>
        <v>0</v>
      </c>
      <c r="MW108" s="531">
        <f t="shared" si="283"/>
        <v>0</v>
      </c>
      <c r="MX108" s="522">
        <f>Bel!BF108</f>
        <v>0</v>
      </c>
      <c r="MY108" s="523">
        <f t="shared" si="284"/>
        <v>0</v>
      </c>
      <c r="MZ108" s="531">
        <f t="shared" si="277"/>
        <v>0</v>
      </c>
      <c r="NA108" s="47">
        <f>Ita!CA108</f>
        <v>0</v>
      </c>
      <c r="NB108" s="523"/>
      <c r="NC108" s="531"/>
    </row>
    <row r="109" spans="1:367" s="28" customFormat="1" ht="21" customHeight="1" thickBot="1">
      <c r="A109" s="27" t="s">
        <v>341</v>
      </c>
      <c r="B109" s="67"/>
      <c r="C109" s="68"/>
      <c r="D109" s="68"/>
      <c r="E109" s="68"/>
      <c r="F109" s="68"/>
      <c r="G109" s="69"/>
      <c r="H109" s="70">
        <f>+Bel!A109</f>
        <v>0</v>
      </c>
      <c r="I109" s="71">
        <f>+Ita!A109</f>
        <v>0</v>
      </c>
      <c r="J109" s="71">
        <f>+Pol!A109</f>
        <v>30</v>
      </c>
      <c r="K109" s="71">
        <f>+Rus!A109</f>
        <v>35.999999999999993</v>
      </c>
      <c r="L109" s="71">
        <f>+'Arg&amp;Braz'!A109</f>
        <v>0</v>
      </c>
      <c r="M109" s="71">
        <f>+Mex!A109</f>
        <v>0</v>
      </c>
      <c r="N109" s="71">
        <f>+VIE!A109</f>
        <v>207</v>
      </c>
      <c r="O109" s="71">
        <f>+SIMS!A109</f>
        <v>812</v>
      </c>
      <c r="P109" s="71"/>
      <c r="Q109" s="72">
        <f>+KSC!A109</f>
        <v>1379</v>
      </c>
      <c r="R109" s="146">
        <f t="shared" si="577"/>
        <v>0</v>
      </c>
      <c r="S109" s="147"/>
      <c r="T109" s="148"/>
      <c r="U109" s="148"/>
      <c r="V109" s="27" t="s">
        <v>341</v>
      </c>
      <c r="W109" s="522"/>
      <c r="X109" s="523"/>
      <c r="Y109" s="523"/>
      <c r="Z109" s="531"/>
      <c r="AA109" s="34"/>
      <c r="AB109" s="35"/>
      <c r="AC109" s="35"/>
      <c r="AD109" s="65"/>
      <c r="AE109" s="522"/>
      <c r="AF109" s="523"/>
      <c r="AG109" s="523"/>
      <c r="AH109" s="531"/>
      <c r="AI109" s="47"/>
      <c r="AJ109" s="48"/>
      <c r="AK109" s="48"/>
      <c r="AL109" s="49"/>
      <c r="AM109" s="289"/>
      <c r="AN109" s="288"/>
      <c r="AO109" s="288"/>
      <c r="AP109" s="290"/>
      <c r="AQ109" s="289"/>
      <c r="AR109" s="288"/>
      <c r="AS109" s="288"/>
      <c r="AT109" s="290"/>
      <c r="AU109" s="289"/>
      <c r="AV109" s="288"/>
      <c r="AW109" s="288"/>
      <c r="AX109" s="290"/>
      <c r="AY109" s="522"/>
      <c r="AZ109" s="532"/>
      <c r="BA109" s="523"/>
      <c r="BB109" s="523"/>
      <c r="BC109" s="531"/>
      <c r="BD109" s="522"/>
      <c r="BE109" s="532"/>
      <c r="BF109" s="523"/>
      <c r="BG109" s="35"/>
      <c r="BH109" s="531"/>
      <c r="BI109" s="522"/>
      <c r="BJ109" s="532"/>
      <c r="BK109" s="523"/>
      <c r="BL109" s="35"/>
      <c r="BM109" s="531"/>
      <c r="BN109" s="522"/>
      <c r="BO109" s="532"/>
      <c r="BP109" s="523"/>
      <c r="BQ109" s="523"/>
      <c r="BR109" s="531"/>
      <c r="BS109" s="47"/>
      <c r="BT109" s="318"/>
      <c r="BU109" s="48"/>
      <c r="BV109" s="48"/>
      <c r="BW109" s="49"/>
      <c r="BX109" s="138"/>
      <c r="BY109" s="319"/>
      <c r="BZ109" s="139"/>
      <c r="CA109" s="140"/>
      <c r="CB109" s="138"/>
      <c r="CC109" s="319"/>
      <c r="CD109" s="139"/>
      <c r="CE109" s="139"/>
      <c r="CF109" s="140"/>
      <c r="CG109" s="522"/>
      <c r="CH109" s="523"/>
      <c r="CI109" s="523"/>
      <c r="CJ109" s="531"/>
      <c r="CK109" s="522"/>
      <c r="CL109" s="523"/>
      <c r="CM109" s="523"/>
      <c r="CN109" s="531"/>
      <c r="CO109" s="47"/>
      <c r="CP109" s="48"/>
      <c r="CQ109" s="48"/>
      <c r="CR109" s="49"/>
      <c r="CS109" s="138"/>
      <c r="CT109" s="139"/>
      <c r="CU109" s="139"/>
      <c r="CV109" s="140"/>
      <c r="CW109" s="138"/>
      <c r="CX109" s="139"/>
      <c r="CY109" s="139"/>
      <c r="CZ109" s="140"/>
      <c r="DA109" s="522"/>
      <c r="DB109" s="523"/>
      <c r="DC109" s="531"/>
      <c r="DD109" s="522"/>
      <c r="DE109" s="523"/>
      <c r="DF109" s="531"/>
      <c r="DG109" s="34"/>
      <c r="DH109" s="523"/>
      <c r="DI109" s="531"/>
      <c r="DJ109" s="522"/>
      <c r="DK109" s="523"/>
      <c r="DL109" s="531"/>
      <c r="DM109" s="379"/>
      <c r="DN109" s="365"/>
      <c r="DO109" s="366"/>
      <c r="DP109" s="522"/>
      <c r="DQ109" s="523"/>
      <c r="DR109" s="523"/>
      <c r="DS109" s="523"/>
      <c r="DT109" s="523"/>
      <c r="DU109" s="531"/>
      <c r="DV109" s="522"/>
      <c r="DW109" s="523"/>
      <c r="DX109" s="523"/>
      <c r="DY109" s="523"/>
      <c r="DZ109" s="523"/>
      <c r="EA109" s="531"/>
      <c r="EB109" s="522"/>
      <c r="EC109" s="523"/>
      <c r="ED109" s="523"/>
      <c r="EE109" s="523"/>
      <c r="EF109" s="523"/>
      <c r="EG109" s="531"/>
      <c r="EH109" s="34"/>
      <c r="EI109" s="35"/>
      <c r="EJ109" s="35"/>
      <c r="EK109" s="35"/>
      <c r="EL109" s="35"/>
      <c r="EM109" s="546"/>
      <c r="EN109" s="47"/>
      <c r="EO109" s="48"/>
      <c r="EP109" s="48"/>
      <c r="EQ109" s="48"/>
      <c r="ER109" s="48"/>
      <c r="ES109" s="49"/>
      <c r="ET109" s="143"/>
      <c r="EU109" s="144"/>
      <c r="EV109" s="144"/>
      <c r="EW109" s="144"/>
      <c r="EX109" s="144"/>
      <c r="EY109" s="145"/>
      <c r="EZ109" s="522"/>
      <c r="FA109" s="523"/>
      <c r="FB109" s="523"/>
      <c r="FC109" s="531"/>
      <c r="FD109" s="522"/>
      <c r="FE109" s="523"/>
      <c r="FF109" s="523"/>
      <c r="FG109" s="531"/>
      <c r="FH109" s="522"/>
      <c r="FI109" s="523"/>
      <c r="FJ109" s="523"/>
      <c r="FK109" s="531"/>
      <c r="FL109" s="34"/>
      <c r="FM109" s="35"/>
      <c r="FN109" s="35"/>
      <c r="FO109" s="65"/>
      <c r="FP109" s="138"/>
      <c r="FQ109" s="139"/>
      <c r="FR109" s="139"/>
      <c r="FS109" s="140"/>
      <c r="FT109" s="522"/>
      <c r="FU109" s="523"/>
      <c r="FV109" s="523"/>
      <c r="FW109" s="523"/>
      <c r="FX109" s="523"/>
      <c r="FY109" s="531"/>
      <c r="FZ109" s="522"/>
      <c r="GA109" s="523"/>
      <c r="GB109" s="523"/>
      <c r="GC109" s="523"/>
      <c r="GD109" s="523"/>
      <c r="GE109" s="531"/>
      <c r="GF109" s="522"/>
      <c r="GG109" s="523"/>
      <c r="GH109" s="523"/>
      <c r="GI109" s="523"/>
      <c r="GJ109" s="523"/>
      <c r="GK109" s="531"/>
      <c r="GL109" s="143"/>
      <c r="GM109" s="144"/>
      <c r="GN109" s="144"/>
      <c r="GO109" s="144"/>
      <c r="GP109" s="144"/>
      <c r="GQ109" s="145"/>
      <c r="GR109" s="289"/>
      <c r="GS109" s="288"/>
      <c r="GT109" s="288"/>
      <c r="GU109" s="290"/>
      <c r="GV109" s="522"/>
      <c r="GW109" s="523"/>
      <c r="GX109" s="531"/>
      <c r="GY109" s="34"/>
      <c r="GZ109" s="523"/>
      <c r="HA109" s="531"/>
      <c r="HB109" s="34"/>
      <c r="HC109" s="523"/>
      <c r="HD109" s="531"/>
      <c r="HE109" s="522"/>
      <c r="HF109" s="523"/>
      <c r="HG109" s="531"/>
      <c r="HH109" s="47"/>
      <c r="HI109" s="48"/>
      <c r="HJ109" s="49"/>
      <c r="HK109" s="141"/>
      <c r="HL109" s="112"/>
      <c r="HM109" s="112"/>
      <c r="HN109" s="142"/>
      <c r="HO109" s="533"/>
      <c r="HP109" s="534"/>
      <c r="HQ109" s="534"/>
      <c r="HR109" s="535"/>
      <c r="HS109" s="533"/>
      <c r="HT109" s="534"/>
      <c r="HU109" s="534"/>
      <c r="HV109" s="535"/>
      <c r="HW109" s="47"/>
      <c r="HX109" s="48"/>
      <c r="HY109" s="48"/>
      <c r="HZ109" s="49"/>
      <c r="IA109" s="483"/>
      <c r="IB109" s="484"/>
      <c r="IC109" s="484"/>
      <c r="ID109" s="485"/>
      <c r="IE109" s="483"/>
      <c r="IF109" s="484"/>
      <c r="IG109" s="484"/>
      <c r="IH109" s="485"/>
      <c r="II109" s="533"/>
      <c r="IJ109" s="534"/>
      <c r="IK109" s="534"/>
      <c r="IL109" s="535"/>
      <c r="IM109" s="533"/>
      <c r="IN109" s="534"/>
      <c r="IO109" s="534"/>
      <c r="IP109" s="535"/>
      <c r="IQ109" s="47"/>
      <c r="IR109" s="48"/>
      <c r="IS109" s="48"/>
      <c r="IT109" s="49"/>
      <c r="IU109" s="483"/>
      <c r="IV109" s="484"/>
      <c r="IW109" s="484"/>
      <c r="IX109" s="485"/>
      <c r="IY109" s="483"/>
      <c r="IZ109" s="484"/>
      <c r="JA109" s="484"/>
      <c r="JB109" s="485"/>
      <c r="JC109" s="533"/>
      <c r="JD109" s="534"/>
      <c r="JE109" s="534"/>
      <c r="JF109" s="535"/>
      <c r="JG109" s="533"/>
      <c r="JH109" s="534"/>
      <c r="JI109" s="534"/>
      <c r="JJ109" s="535"/>
      <c r="JK109" s="47"/>
      <c r="JL109" s="48"/>
      <c r="JM109" s="48"/>
      <c r="JN109" s="49"/>
      <c r="JO109" s="483"/>
      <c r="JP109" s="484"/>
      <c r="JQ109" s="484"/>
      <c r="JR109" s="485"/>
      <c r="JS109" s="483"/>
      <c r="JT109" s="484"/>
      <c r="JU109" s="484"/>
      <c r="JV109" s="485"/>
      <c r="JW109" s="289"/>
      <c r="JX109" s="288"/>
      <c r="JY109" s="288"/>
      <c r="JZ109" s="290"/>
      <c r="KA109" s="34"/>
      <c r="KB109" s="315"/>
      <c r="KC109" s="35"/>
      <c r="KD109" s="523"/>
      <c r="KE109" s="531"/>
      <c r="KF109" s="522"/>
      <c r="KG109" s="523"/>
      <c r="KH109" s="531"/>
      <c r="KI109" s="47"/>
      <c r="KJ109" s="523"/>
      <c r="KK109" s="531"/>
      <c r="KL109" s="47"/>
      <c r="KM109" s="523"/>
      <c r="KN109" s="531"/>
      <c r="KO109" s="522"/>
      <c r="KP109" s="523"/>
      <c r="KQ109" s="531"/>
      <c r="KR109" s="522">
        <f>+'Arg&amp;Braz'!AK109</f>
        <v>0</v>
      </c>
      <c r="KS109" s="523"/>
      <c r="KT109" s="531"/>
      <c r="KU109" s="522">
        <f>+Ita!BL109</f>
        <v>0</v>
      </c>
      <c r="KV109" s="532">
        <f>+Ita!BM109</f>
        <v>0</v>
      </c>
      <c r="KW109" s="523">
        <f>+Ita!BN109</f>
        <v>0</v>
      </c>
      <c r="KX109" s="35"/>
      <c r="KY109" s="531"/>
      <c r="KZ109" s="522">
        <f>+Mex!AN109</f>
        <v>0</v>
      </c>
      <c r="LA109" s="532">
        <f>+Mex!AO109</f>
        <v>0</v>
      </c>
      <c r="LB109" s="523">
        <f>+Mex!AP109</f>
        <v>0</v>
      </c>
      <c r="LC109" s="35"/>
      <c r="LD109" s="531"/>
      <c r="LE109" s="522">
        <f>+'Arg&amp;Braz'!O109</f>
        <v>0</v>
      </c>
      <c r="LF109" s="532">
        <f>+'Arg&amp;Braz'!P109</f>
        <v>0</v>
      </c>
      <c r="LG109" s="523">
        <f>+'Arg&amp;Braz'!Q109</f>
        <v>0</v>
      </c>
      <c r="LH109" s="35"/>
      <c r="LI109" s="531"/>
      <c r="LJ109" s="522">
        <f>+'Arg&amp;Braz'!AN109</f>
        <v>0</v>
      </c>
      <c r="LK109" s="532">
        <f>+'Arg&amp;Braz'!AO109</f>
        <v>0</v>
      </c>
      <c r="LL109" s="523">
        <f>+'Arg&amp;Braz'!AP109</f>
        <v>0</v>
      </c>
      <c r="LM109" s="35">
        <f t="shared" si="280"/>
        <v>0</v>
      </c>
      <c r="LN109" s="531">
        <f t="shared" si="281"/>
        <v>0</v>
      </c>
      <c r="LO109" s="47">
        <f>+Bel!BA109</f>
        <v>0</v>
      </c>
      <c r="LP109" s="318">
        <f>+Bel!BB109</f>
        <v>0</v>
      </c>
      <c r="LQ109" s="48">
        <f>+Bel!BC109</f>
        <v>0</v>
      </c>
      <c r="LR109" s="523">
        <f t="shared" si="275"/>
        <v>0</v>
      </c>
      <c r="LS109" s="531">
        <f t="shared" si="276"/>
        <v>0</v>
      </c>
      <c r="LT109" s="47"/>
      <c r="LU109" s="318"/>
      <c r="LV109" s="48"/>
      <c r="LW109" s="35"/>
      <c r="LX109" s="531"/>
      <c r="LY109" s="522"/>
      <c r="LZ109" s="532"/>
      <c r="MA109" s="523"/>
      <c r="MB109" s="35"/>
      <c r="MC109" s="531"/>
      <c r="MD109" s="47">
        <f>+Pol!AK109</f>
        <v>156</v>
      </c>
      <c r="ME109" s="318">
        <f>+Pol!AL109</f>
        <v>156</v>
      </c>
      <c r="MF109" s="48">
        <f>+Pol!AM109</f>
        <v>156</v>
      </c>
      <c r="MG109" s="35">
        <f t="shared" si="578"/>
        <v>468</v>
      </c>
      <c r="MH109" s="531">
        <f t="shared" si="579"/>
        <v>30</v>
      </c>
      <c r="MI109" s="567">
        <f>+Rus!U109</f>
        <v>187.2</v>
      </c>
      <c r="MJ109" s="568">
        <f>+Rus!V109</f>
        <v>187.2</v>
      </c>
      <c r="MK109" s="569">
        <f>+Rus!W109</f>
        <v>187.2</v>
      </c>
      <c r="ML109" s="532">
        <f t="shared" si="580"/>
        <v>561.59999999999991</v>
      </c>
      <c r="MM109" s="531">
        <f t="shared" si="581"/>
        <v>35.999999999999993</v>
      </c>
      <c r="MN109" s="522"/>
      <c r="MO109" s="532"/>
      <c r="MP109" s="523"/>
      <c r="MQ109" s="35"/>
      <c r="MR109" s="531"/>
      <c r="MS109" s="522">
        <f>+'Arg&amp;Braz'!T109</f>
        <v>0</v>
      </c>
      <c r="MT109" s="532">
        <f>+'Arg&amp;Braz'!U109</f>
        <v>0</v>
      </c>
      <c r="MU109" s="523">
        <f>+'Arg&amp;Braz'!V109</f>
        <v>0</v>
      </c>
      <c r="MV109" s="35">
        <f t="shared" si="282"/>
        <v>0</v>
      </c>
      <c r="MW109" s="531">
        <f t="shared" si="283"/>
        <v>0</v>
      </c>
      <c r="MX109" s="522">
        <f>Bel!BF109</f>
        <v>0</v>
      </c>
      <c r="MY109" s="523">
        <f t="shared" si="284"/>
        <v>0</v>
      </c>
      <c r="MZ109" s="531">
        <f t="shared" si="277"/>
        <v>0</v>
      </c>
      <c r="NA109" s="47">
        <f>Ita!CA109</f>
        <v>0</v>
      </c>
      <c r="NB109" s="523"/>
      <c r="NC109" s="531"/>
    </row>
    <row r="110" spans="1:367" s="28" customFormat="1" ht="21" customHeight="1">
      <c r="A110" s="27" t="s">
        <v>342</v>
      </c>
      <c r="B110" s="67"/>
      <c r="C110" s="68"/>
      <c r="D110" s="68"/>
      <c r="E110" s="68"/>
      <c r="F110" s="68"/>
      <c r="G110" s="69"/>
      <c r="H110" s="70">
        <f>+Bel!A110</f>
        <v>0</v>
      </c>
      <c r="I110" s="71">
        <f>+Ita!A110</f>
        <v>0</v>
      </c>
      <c r="J110" s="71">
        <f>+Pol!A110</f>
        <v>30</v>
      </c>
      <c r="K110" s="71">
        <f>+Rus!A110</f>
        <v>0</v>
      </c>
      <c r="L110" s="71">
        <f>+'Arg&amp;Braz'!A110</f>
        <v>0</v>
      </c>
      <c r="M110" s="71">
        <f>+Mex!A110</f>
        <v>0</v>
      </c>
      <c r="N110" s="71">
        <f>+VIE!A110</f>
        <v>0</v>
      </c>
      <c r="O110" s="71">
        <f>+SIMS!A110</f>
        <v>0</v>
      </c>
      <c r="P110" s="71"/>
      <c r="Q110" s="72">
        <f>+KSC!A110</f>
        <v>0</v>
      </c>
      <c r="R110" s="146">
        <f t="shared" si="577"/>
        <v>0</v>
      </c>
      <c r="S110" s="147"/>
      <c r="T110" s="148"/>
      <c r="U110" s="148"/>
      <c r="V110" s="27" t="s">
        <v>342</v>
      </c>
      <c r="W110" s="522"/>
      <c r="X110" s="523"/>
      <c r="Y110" s="523"/>
      <c r="Z110" s="531"/>
      <c r="AA110" s="34"/>
      <c r="AB110" s="35"/>
      <c r="AC110" s="35"/>
      <c r="AD110" s="65"/>
      <c r="AE110" s="522"/>
      <c r="AF110" s="523"/>
      <c r="AG110" s="523"/>
      <c r="AH110" s="531"/>
      <c r="AI110" s="47"/>
      <c r="AJ110" s="48"/>
      <c r="AK110" s="48"/>
      <c r="AL110" s="49"/>
      <c r="AM110" s="292"/>
      <c r="AN110" s="292"/>
      <c r="AO110" s="292"/>
      <c r="AP110" s="292"/>
      <c r="AQ110" s="292"/>
      <c r="AR110" s="292"/>
      <c r="AS110" s="292"/>
      <c r="AT110" s="292"/>
      <c r="AU110" s="292"/>
      <c r="AV110" s="292"/>
      <c r="AW110" s="292"/>
      <c r="AX110" s="292"/>
      <c r="AY110" s="522"/>
      <c r="AZ110" s="532"/>
      <c r="BA110" s="523"/>
      <c r="BB110" s="523"/>
      <c r="BC110" s="531"/>
      <c r="BD110" s="522"/>
      <c r="BE110" s="532"/>
      <c r="BF110" s="523"/>
      <c r="BG110" s="35"/>
      <c r="BH110" s="531"/>
      <c r="BI110" s="522"/>
      <c r="BJ110" s="532"/>
      <c r="BK110" s="523"/>
      <c r="BL110" s="35"/>
      <c r="BM110" s="531"/>
      <c r="BN110" s="522"/>
      <c r="BO110" s="532"/>
      <c r="BP110" s="523"/>
      <c r="BQ110" s="523"/>
      <c r="BR110" s="531"/>
      <c r="BS110" s="47"/>
      <c r="BT110" s="318"/>
      <c r="BU110" s="48"/>
      <c r="BV110" s="48"/>
      <c r="BW110" s="49"/>
      <c r="BX110" s="3"/>
      <c r="BY110" s="3"/>
      <c r="BZ110" s="3"/>
      <c r="CA110" s="3"/>
      <c r="CB110" s="3"/>
      <c r="CC110" s="3"/>
      <c r="CD110" s="3"/>
      <c r="CE110" s="3"/>
      <c r="CF110" s="3"/>
      <c r="CG110" s="522"/>
      <c r="CH110" s="523"/>
      <c r="CI110" s="523"/>
      <c r="CJ110" s="531"/>
      <c r="CK110" s="522"/>
      <c r="CL110" s="523"/>
      <c r="CM110" s="523"/>
      <c r="CN110" s="531"/>
      <c r="CO110" s="47"/>
      <c r="CP110" s="48"/>
      <c r="CQ110" s="48"/>
      <c r="CR110" s="49"/>
      <c r="CS110" s="3"/>
      <c r="CT110" s="3"/>
      <c r="CU110" s="3"/>
      <c r="CV110" s="3"/>
      <c r="CW110" s="3"/>
      <c r="CX110" s="3"/>
      <c r="CY110" s="3"/>
      <c r="CZ110" s="3"/>
      <c r="DA110" s="522"/>
      <c r="DB110" s="523"/>
      <c r="DC110" s="531"/>
      <c r="DD110" s="522"/>
      <c r="DE110" s="523"/>
      <c r="DF110" s="531"/>
      <c r="DG110" s="34"/>
      <c r="DH110" s="523"/>
      <c r="DI110" s="531"/>
      <c r="DJ110" s="522"/>
      <c r="DK110" s="523"/>
      <c r="DL110" s="531"/>
      <c r="DM110" s="379"/>
      <c r="DN110" s="365"/>
      <c r="DO110" s="366"/>
      <c r="DP110" s="522"/>
      <c r="DQ110" s="523"/>
      <c r="DR110" s="523"/>
      <c r="DS110" s="523"/>
      <c r="DT110" s="523"/>
      <c r="DU110" s="531"/>
      <c r="DV110" s="522"/>
      <c r="DW110" s="523"/>
      <c r="DX110" s="523"/>
      <c r="DY110" s="523"/>
      <c r="DZ110" s="523"/>
      <c r="EA110" s="531"/>
      <c r="EB110" s="522"/>
      <c r="EC110" s="523"/>
      <c r="ED110" s="523"/>
      <c r="EE110" s="523"/>
      <c r="EF110" s="523"/>
      <c r="EG110" s="531"/>
      <c r="EH110" s="34"/>
      <c r="EI110" s="35"/>
      <c r="EJ110" s="35"/>
      <c r="EK110" s="35"/>
      <c r="EL110" s="35"/>
      <c r="EM110" s="546"/>
      <c r="EN110" s="47"/>
      <c r="EO110" s="48"/>
      <c r="EP110" s="48"/>
      <c r="EQ110" s="48"/>
      <c r="ER110" s="48"/>
      <c r="ES110" s="49"/>
      <c r="ET110" s="3"/>
      <c r="EU110" s="3"/>
      <c r="EV110" s="3"/>
      <c r="EW110" s="3"/>
      <c r="EX110" s="3"/>
      <c r="EY110" s="3"/>
      <c r="EZ110" s="522"/>
      <c r="FA110" s="523"/>
      <c r="FB110" s="523"/>
      <c r="FC110" s="531"/>
      <c r="FD110" s="522"/>
      <c r="FE110" s="523"/>
      <c r="FF110" s="523"/>
      <c r="FG110" s="531"/>
      <c r="FH110" s="522"/>
      <c r="FI110" s="523"/>
      <c r="FJ110" s="523"/>
      <c r="FK110" s="531"/>
      <c r="FL110" s="34"/>
      <c r="FM110" s="35"/>
      <c r="FN110" s="35"/>
      <c r="FO110" s="65"/>
      <c r="FP110" s="3"/>
      <c r="FQ110" s="3"/>
      <c r="FR110" s="3"/>
      <c r="FS110" s="3"/>
      <c r="FT110" s="522"/>
      <c r="FU110" s="523"/>
      <c r="FV110" s="523"/>
      <c r="FW110" s="523"/>
      <c r="FX110" s="523"/>
      <c r="FY110" s="531"/>
      <c r="FZ110" s="522"/>
      <c r="GA110" s="523"/>
      <c r="GB110" s="523"/>
      <c r="GC110" s="523"/>
      <c r="GD110" s="523"/>
      <c r="GE110" s="531"/>
      <c r="GF110" s="522"/>
      <c r="GG110" s="523"/>
      <c r="GH110" s="523"/>
      <c r="GI110" s="523"/>
      <c r="GJ110" s="523"/>
      <c r="GK110" s="531"/>
      <c r="GL110" s="3"/>
      <c r="GM110" s="3"/>
      <c r="GN110" s="3"/>
      <c r="GO110" s="3"/>
      <c r="GP110" s="3"/>
      <c r="GQ110" s="3"/>
      <c r="GR110" s="292"/>
      <c r="GS110" s="292"/>
      <c r="GT110" s="292"/>
      <c r="GU110" s="292"/>
      <c r="GV110" s="522"/>
      <c r="GW110" s="523"/>
      <c r="GX110" s="531"/>
      <c r="GY110" s="34"/>
      <c r="GZ110" s="523"/>
      <c r="HA110" s="531"/>
      <c r="HB110" s="34"/>
      <c r="HC110" s="523"/>
      <c r="HD110" s="531"/>
      <c r="HE110" s="522"/>
      <c r="HF110" s="523"/>
      <c r="HG110" s="531"/>
      <c r="HH110" s="47"/>
      <c r="HI110" s="48"/>
      <c r="HJ110" s="49"/>
      <c r="HK110" s="417"/>
      <c r="HL110" s="417"/>
      <c r="HM110" s="417"/>
      <c r="HN110" s="417"/>
      <c r="HO110" s="533"/>
      <c r="HP110" s="534"/>
      <c r="HQ110" s="534"/>
      <c r="HR110" s="535"/>
      <c r="HS110" s="533"/>
      <c r="HT110" s="534"/>
      <c r="HU110" s="534"/>
      <c r="HV110" s="535"/>
      <c r="HW110" s="47"/>
      <c r="HX110" s="48"/>
      <c r="HY110" s="48"/>
      <c r="HZ110" s="49"/>
      <c r="IA110" s="483"/>
      <c r="IB110" s="484"/>
      <c r="IC110" s="484"/>
      <c r="ID110" s="485"/>
      <c r="IE110" s="483"/>
      <c r="IF110" s="484"/>
      <c r="IG110" s="484"/>
      <c r="IH110" s="485"/>
      <c r="II110" s="533"/>
      <c r="IJ110" s="534"/>
      <c r="IK110" s="534"/>
      <c r="IL110" s="535"/>
      <c r="IM110" s="533"/>
      <c r="IN110" s="534"/>
      <c r="IO110" s="534"/>
      <c r="IP110" s="535"/>
      <c r="IQ110" s="47"/>
      <c r="IR110" s="48"/>
      <c r="IS110" s="48"/>
      <c r="IT110" s="49"/>
      <c r="IU110" s="483"/>
      <c r="IV110" s="484"/>
      <c r="IW110" s="484"/>
      <c r="IX110" s="485"/>
      <c r="IY110" s="483"/>
      <c r="IZ110" s="484"/>
      <c r="JA110" s="484"/>
      <c r="JB110" s="485"/>
      <c r="JC110" s="533"/>
      <c r="JD110" s="534"/>
      <c r="JE110" s="534"/>
      <c r="JF110" s="535"/>
      <c r="JG110" s="533"/>
      <c r="JH110" s="534"/>
      <c r="JI110" s="534"/>
      <c r="JJ110" s="535"/>
      <c r="JK110" s="47"/>
      <c r="JL110" s="48"/>
      <c r="JM110" s="48"/>
      <c r="JN110" s="49"/>
      <c r="JO110" s="483"/>
      <c r="JP110" s="484"/>
      <c r="JQ110" s="484"/>
      <c r="JR110" s="485"/>
      <c r="JS110" s="483"/>
      <c r="JT110" s="484"/>
      <c r="JU110" s="484"/>
      <c r="JV110" s="485"/>
      <c r="JW110" s="292"/>
      <c r="JX110" s="292"/>
      <c r="JY110" s="292"/>
      <c r="JZ110" s="292"/>
      <c r="KA110" s="34"/>
      <c r="KB110" s="315"/>
      <c r="KC110" s="35"/>
      <c r="KD110" s="523"/>
      <c r="KE110" s="531"/>
      <c r="KF110" s="522"/>
      <c r="KG110" s="523"/>
      <c r="KH110" s="531"/>
      <c r="KI110" s="47"/>
      <c r="KJ110" s="523"/>
      <c r="KK110" s="531"/>
      <c r="KL110" s="47"/>
      <c r="KM110" s="523"/>
      <c r="KN110" s="531"/>
      <c r="KO110" s="522"/>
      <c r="KP110" s="523"/>
      <c r="KQ110" s="531"/>
      <c r="KR110" s="522">
        <f>+'Arg&amp;Braz'!AK110</f>
        <v>0</v>
      </c>
      <c r="KS110" s="523"/>
      <c r="KT110" s="531"/>
      <c r="KU110" s="522">
        <f>+Ita!BL110</f>
        <v>0</v>
      </c>
      <c r="KV110" s="532">
        <f>+Ita!BM110</f>
        <v>0</v>
      </c>
      <c r="KW110" s="523">
        <f>+Ita!BN110</f>
        <v>0</v>
      </c>
      <c r="KX110" s="35"/>
      <c r="KY110" s="531"/>
      <c r="KZ110" s="522">
        <f>+Mex!AN110</f>
        <v>0</v>
      </c>
      <c r="LA110" s="532">
        <f>+Mex!AO110</f>
        <v>0</v>
      </c>
      <c r="LB110" s="523">
        <f>+Mex!AP110</f>
        <v>0</v>
      </c>
      <c r="LC110" s="35"/>
      <c r="LD110" s="531"/>
      <c r="LE110" s="522">
        <f>+'Arg&amp;Braz'!O110</f>
        <v>0</v>
      </c>
      <c r="LF110" s="532">
        <f>+'Arg&amp;Braz'!P110</f>
        <v>0</v>
      </c>
      <c r="LG110" s="523">
        <f>+'Arg&amp;Braz'!Q110</f>
        <v>0</v>
      </c>
      <c r="LH110" s="35"/>
      <c r="LI110" s="531"/>
      <c r="LJ110" s="522">
        <f>+'Arg&amp;Braz'!AN110</f>
        <v>0</v>
      </c>
      <c r="LK110" s="532">
        <f>+'Arg&amp;Braz'!AO110</f>
        <v>0</v>
      </c>
      <c r="LL110" s="523">
        <f>+'Arg&amp;Braz'!AP110</f>
        <v>0</v>
      </c>
      <c r="LM110" s="35">
        <f t="shared" si="280"/>
        <v>0</v>
      </c>
      <c r="LN110" s="531">
        <f t="shared" si="281"/>
        <v>0</v>
      </c>
      <c r="LO110" s="47">
        <f>+Bel!BA110</f>
        <v>0</v>
      </c>
      <c r="LP110" s="318">
        <f>+Bel!BB110</f>
        <v>0</v>
      </c>
      <c r="LQ110" s="48">
        <f>+Bel!BC110</f>
        <v>0</v>
      </c>
      <c r="LR110" s="523">
        <f t="shared" si="275"/>
        <v>0</v>
      </c>
      <c r="LS110" s="531">
        <f t="shared" si="276"/>
        <v>0</v>
      </c>
      <c r="LT110" s="47"/>
      <c r="LU110" s="318"/>
      <c r="LV110" s="48"/>
      <c r="LW110" s="35"/>
      <c r="LX110" s="531"/>
      <c r="LY110" s="522"/>
      <c r="LZ110" s="532"/>
      <c r="MA110" s="523"/>
      <c r="MB110" s="35"/>
      <c r="MC110" s="531"/>
      <c r="MD110" s="47">
        <f>+Pol!AK110</f>
        <v>156</v>
      </c>
      <c r="ME110" s="318">
        <f>+Pol!AL110</f>
        <v>156</v>
      </c>
      <c r="MF110" s="48">
        <f>+Pol!AM110</f>
        <v>156</v>
      </c>
      <c r="MG110" s="35">
        <f t="shared" si="578"/>
        <v>468</v>
      </c>
      <c r="MH110" s="531">
        <f t="shared" si="579"/>
        <v>30</v>
      </c>
      <c r="MI110" s="564">
        <f>+Rus!U110</f>
        <v>0</v>
      </c>
      <c r="MJ110" s="565">
        <f>+Rus!V110</f>
        <v>0</v>
      </c>
      <c r="MK110" s="566">
        <f>+Rus!W110</f>
        <v>0</v>
      </c>
      <c r="ML110" s="532">
        <f t="shared" si="580"/>
        <v>0</v>
      </c>
      <c r="MM110" s="531">
        <f t="shared" si="581"/>
        <v>0</v>
      </c>
      <c r="MN110" s="522"/>
      <c r="MO110" s="532"/>
      <c r="MP110" s="523"/>
      <c r="MQ110" s="35"/>
      <c r="MR110" s="531"/>
      <c r="MS110" s="522">
        <f>+'Arg&amp;Braz'!T110</f>
        <v>0</v>
      </c>
      <c r="MT110" s="532">
        <f>+'Arg&amp;Braz'!U110</f>
        <v>0</v>
      </c>
      <c r="MU110" s="523">
        <f>+'Arg&amp;Braz'!V110</f>
        <v>0</v>
      </c>
      <c r="MV110" s="35">
        <f t="shared" si="282"/>
        <v>0</v>
      </c>
      <c r="MW110" s="531">
        <f t="shared" si="283"/>
        <v>0</v>
      </c>
      <c r="MX110" s="522">
        <f>Bel!BF110</f>
        <v>0</v>
      </c>
      <c r="MY110" s="523">
        <f t="shared" si="284"/>
        <v>0</v>
      </c>
      <c r="MZ110" s="531">
        <f t="shared" si="277"/>
        <v>0</v>
      </c>
      <c r="NA110" s="47">
        <f>Ita!CA110</f>
        <v>0</v>
      </c>
      <c r="NB110" s="523"/>
      <c r="NC110" s="531"/>
    </row>
    <row r="111" spans="1:367" s="28" customFormat="1" ht="21" customHeight="1">
      <c r="A111" s="27" t="s">
        <v>343</v>
      </c>
      <c r="B111" s="67"/>
      <c r="C111" s="68"/>
      <c r="D111" s="68"/>
      <c r="E111" s="68"/>
      <c r="F111" s="68"/>
      <c r="G111" s="69"/>
      <c r="H111" s="70">
        <f>+Bel!A111</f>
        <v>14</v>
      </c>
      <c r="I111" s="71">
        <f>+Ita!A111</f>
        <v>0</v>
      </c>
      <c r="J111" s="71">
        <f>+Pol!A111</f>
        <v>0</v>
      </c>
      <c r="K111" s="71">
        <f>+Rus!A111</f>
        <v>0</v>
      </c>
      <c r="L111" s="71">
        <f>+'Arg&amp;Braz'!A111</f>
        <v>0</v>
      </c>
      <c r="M111" s="71">
        <f>+Mex!A111</f>
        <v>0</v>
      </c>
      <c r="N111" s="71">
        <f>+VIE!A111</f>
        <v>0</v>
      </c>
      <c r="O111" s="71">
        <f>+SIMS!A111</f>
        <v>0</v>
      </c>
      <c r="P111" s="71"/>
      <c r="Q111" s="72">
        <f>+KSC!A111</f>
        <v>0</v>
      </c>
      <c r="R111" s="146">
        <f t="shared" si="577"/>
        <v>0</v>
      </c>
      <c r="S111" s="147"/>
      <c r="T111" s="148"/>
      <c r="U111" s="148"/>
      <c r="V111" s="27" t="s">
        <v>343</v>
      </c>
      <c r="W111" s="522"/>
      <c r="X111" s="523"/>
      <c r="Y111" s="523"/>
      <c r="Z111" s="531"/>
      <c r="AA111" s="34"/>
      <c r="AB111" s="35"/>
      <c r="AC111" s="35"/>
      <c r="AD111" s="65"/>
      <c r="AE111" s="522"/>
      <c r="AF111" s="523"/>
      <c r="AG111" s="523"/>
      <c r="AH111" s="531"/>
      <c r="AI111" s="47"/>
      <c r="AJ111" s="48"/>
      <c r="AK111" s="48"/>
      <c r="AL111" s="49"/>
      <c r="AM111" s="36"/>
      <c r="AN111" s="36"/>
      <c r="AO111" s="293"/>
      <c r="AP111" s="293"/>
      <c r="AQ111" s="36"/>
      <c r="AR111" s="36"/>
      <c r="AS111" s="293"/>
      <c r="AT111" s="293"/>
      <c r="AU111" s="36"/>
      <c r="AV111" s="36"/>
      <c r="AW111" s="293"/>
      <c r="AX111" s="293"/>
      <c r="AY111" s="522"/>
      <c r="AZ111" s="532"/>
      <c r="BA111" s="523"/>
      <c r="BB111" s="523"/>
      <c r="BC111" s="531"/>
      <c r="BD111" s="522"/>
      <c r="BE111" s="532"/>
      <c r="BF111" s="523"/>
      <c r="BG111" s="35"/>
      <c r="BH111" s="531"/>
      <c r="BI111" s="522"/>
      <c r="BJ111" s="532"/>
      <c r="BK111" s="523"/>
      <c r="BL111" s="35"/>
      <c r="BM111" s="531"/>
      <c r="BN111" s="522"/>
      <c r="BO111" s="532"/>
      <c r="BP111" s="523"/>
      <c r="BQ111" s="523"/>
      <c r="BR111" s="531"/>
      <c r="BS111" s="47"/>
      <c r="BT111" s="318"/>
      <c r="BU111" s="48"/>
      <c r="BV111" s="48"/>
      <c r="BW111" s="49"/>
      <c r="BX111" s="36"/>
      <c r="BY111" s="36"/>
      <c r="BZ111" s="36"/>
      <c r="CA111" s="36"/>
      <c r="CB111" s="36"/>
      <c r="CC111" s="36"/>
      <c r="CD111" s="36"/>
      <c r="CE111" s="36"/>
      <c r="CF111" s="36"/>
      <c r="CG111" s="522"/>
      <c r="CH111" s="523"/>
      <c r="CI111" s="523"/>
      <c r="CJ111" s="531"/>
      <c r="CK111" s="522"/>
      <c r="CL111" s="523"/>
      <c r="CM111" s="523"/>
      <c r="CN111" s="531"/>
      <c r="CO111" s="47"/>
      <c r="CP111" s="48"/>
      <c r="CQ111" s="48"/>
      <c r="CR111" s="49"/>
      <c r="CS111" s="36"/>
      <c r="CT111" s="36"/>
      <c r="CU111" s="36"/>
      <c r="CV111" s="36"/>
      <c r="CW111" s="36"/>
      <c r="CX111" s="36"/>
      <c r="CY111" s="36"/>
      <c r="CZ111" s="36"/>
      <c r="DA111" s="522"/>
      <c r="DB111" s="523"/>
      <c r="DC111" s="531"/>
      <c r="DD111" s="522"/>
      <c r="DE111" s="523"/>
      <c r="DF111" s="531"/>
      <c r="DG111" s="34"/>
      <c r="DH111" s="523"/>
      <c r="DI111" s="531"/>
      <c r="DJ111" s="522"/>
      <c r="DK111" s="523"/>
      <c r="DL111" s="531"/>
      <c r="DM111" s="379"/>
      <c r="DN111" s="365"/>
      <c r="DO111" s="366"/>
      <c r="DP111" s="522"/>
      <c r="DQ111" s="523"/>
      <c r="DR111" s="523"/>
      <c r="DS111" s="523"/>
      <c r="DT111" s="523"/>
      <c r="DU111" s="531"/>
      <c r="DV111" s="522"/>
      <c r="DW111" s="523"/>
      <c r="DX111" s="523"/>
      <c r="DY111" s="523"/>
      <c r="DZ111" s="523"/>
      <c r="EA111" s="531"/>
      <c r="EB111" s="522"/>
      <c r="EC111" s="523"/>
      <c r="ED111" s="523"/>
      <c r="EE111" s="523"/>
      <c r="EF111" s="523"/>
      <c r="EG111" s="531"/>
      <c r="EH111" s="34"/>
      <c r="EI111" s="35"/>
      <c r="EJ111" s="35"/>
      <c r="EK111" s="35"/>
      <c r="EL111" s="35"/>
      <c r="EM111" s="546"/>
      <c r="EN111" s="47"/>
      <c r="EO111" s="48"/>
      <c r="EP111" s="48"/>
      <c r="EQ111" s="48"/>
      <c r="ER111" s="48"/>
      <c r="ES111" s="49"/>
      <c r="ET111" s="36"/>
      <c r="EU111" s="36"/>
      <c r="EV111" s="36"/>
      <c r="EW111" s="36"/>
      <c r="EX111" s="373"/>
      <c r="EY111" s="373"/>
      <c r="EZ111" s="522"/>
      <c r="FA111" s="523"/>
      <c r="FB111" s="523"/>
      <c r="FC111" s="531"/>
      <c r="FD111" s="522"/>
      <c r="FE111" s="523"/>
      <c r="FF111" s="523"/>
      <c r="FG111" s="531"/>
      <c r="FH111" s="522"/>
      <c r="FI111" s="523"/>
      <c r="FJ111" s="523"/>
      <c r="FK111" s="531"/>
      <c r="FL111" s="34"/>
      <c r="FM111" s="35"/>
      <c r="FN111" s="35"/>
      <c r="FO111" s="65"/>
      <c r="FP111" s="36"/>
      <c r="FQ111" s="36"/>
      <c r="FR111" s="36"/>
      <c r="FS111" s="36"/>
      <c r="FT111" s="522"/>
      <c r="FU111" s="523"/>
      <c r="FV111" s="523"/>
      <c r="FW111" s="523"/>
      <c r="FX111" s="523"/>
      <c r="FY111" s="531"/>
      <c r="FZ111" s="522"/>
      <c r="GA111" s="523"/>
      <c r="GB111" s="523"/>
      <c r="GC111" s="523"/>
      <c r="GD111" s="523"/>
      <c r="GE111" s="531"/>
      <c r="GF111" s="522"/>
      <c r="GG111" s="523"/>
      <c r="GH111" s="523"/>
      <c r="GI111" s="523"/>
      <c r="GJ111" s="523"/>
      <c r="GK111" s="531"/>
      <c r="GL111" s="36"/>
      <c r="GM111" s="36"/>
      <c r="GN111" s="36"/>
      <c r="GO111" s="36"/>
      <c r="GP111" s="373"/>
      <c r="GQ111" s="373"/>
      <c r="GR111" s="293"/>
      <c r="GS111" s="293"/>
      <c r="GT111" s="293"/>
      <c r="GU111" s="293"/>
      <c r="GV111" s="522"/>
      <c r="GW111" s="523"/>
      <c r="GX111" s="531"/>
      <c r="GY111" s="34"/>
      <c r="GZ111" s="523"/>
      <c r="HA111" s="531"/>
      <c r="HB111" s="34"/>
      <c r="HC111" s="523"/>
      <c r="HD111" s="531"/>
      <c r="HE111" s="522"/>
      <c r="HF111" s="523"/>
      <c r="HG111" s="531"/>
      <c r="HH111" s="47"/>
      <c r="HI111" s="48"/>
      <c r="HJ111" s="49"/>
      <c r="HK111" s="36"/>
      <c r="HL111" s="36"/>
      <c r="HM111" s="36"/>
      <c r="HN111" s="36"/>
      <c r="HO111" s="533"/>
      <c r="HP111" s="534"/>
      <c r="HQ111" s="534"/>
      <c r="HR111" s="535"/>
      <c r="HS111" s="533"/>
      <c r="HT111" s="534"/>
      <c r="HU111" s="534"/>
      <c r="HV111" s="535"/>
      <c r="HW111" s="47"/>
      <c r="HX111" s="48"/>
      <c r="HY111" s="48"/>
      <c r="HZ111" s="49"/>
      <c r="IA111" s="483"/>
      <c r="IB111" s="484"/>
      <c r="IC111" s="484"/>
      <c r="ID111" s="485"/>
      <c r="IE111" s="483"/>
      <c r="IF111" s="484"/>
      <c r="IG111" s="484"/>
      <c r="IH111" s="485"/>
      <c r="II111" s="533"/>
      <c r="IJ111" s="534"/>
      <c r="IK111" s="534"/>
      <c r="IL111" s="535"/>
      <c r="IM111" s="533"/>
      <c r="IN111" s="534"/>
      <c r="IO111" s="534"/>
      <c r="IP111" s="535"/>
      <c r="IQ111" s="47"/>
      <c r="IR111" s="48"/>
      <c r="IS111" s="48"/>
      <c r="IT111" s="49"/>
      <c r="IU111" s="483"/>
      <c r="IV111" s="484"/>
      <c r="IW111" s="484"/>
      <c r="IX111" s="485"/>
      <c r="IY111" s="483"/>
      <c r="IZ111" s="484"/>
      <c r="JA111" s="484"/>
      <c r="JB111" s="485"/>
      <c r="JC111" s="533"/>
      <c r="JD111" s="534"/>
      <c r="JE111" s="534"/>
      <c r="JF111" s="535"/>
      <c r="JG111" s="533"/>
      <c r="JH111" s="534"/>
      <c r="JI111" s="534"/>
      <c r="JJ111" s="535"/>
      <c r="JK111" s="47"/>
      <c r="JL111" s="48"/>
      <c r="JM111" s="48"/>
      <c r="JN111" s="49"/>
      <c r="JO111" s="483"/>
      <c r="JP111" s="484"/>
      <c r="JQ111" s="484"/>
      <c r="JR111" s="485"/>
      <c r="JS111" s="483"/>
      <c r="JT111" s="484"/>
      <c r="JU111" s="484"/>
      <c r="JV111" s="485"/>
      <c r="JW111" s="293"/>
      <c r="JX111" s="293"/>
      <c r="JY111" s="293"/>
      <c r="JZ111" s="293"/>
      <c r="KA111" s="34"/>
      <c r="KB111" s="315"/>
      <c r="KC111" s="35"/>
      <c r="KD111" s="523"/>
      <c r="KE111" s="531"/>
      <c r="KF111" s="522"/>
      <c r="KG111" s="523"/>
      <c r="KH111" s="531"/>
      <c r="KI111" s="47"/>
      <c r="KJ111" s="523"/>
      <c r="KK111" s="531"/>
      <c r="KL111" s="47"/>
      <c r="KM111" s="523"/>
      <c r="KN111" s="531"/>
      <c r="KO111" s="522"/>
      <c r="KP111" s="523"/>
      <c r="KQ111" s="531"/>
      <c r="KR111" s="522">
        <f>+'Arg&amp;Braz'!AK111</f>
        <v>0</v>
      </c>
      <c r="KS111" s="523"/>
      <c r="KT111" s="531"/>
      <c r="KU111" s="522">
        <f>+Ita!BL111</f>
        <v>0</v>
      </c>
      <c r="KV111" s="532">
        <f>+Ita!BM111</f>
        <v>0</v>
      </c>
      <c r="KW111" s="523">
        <f>+Ita!BN111</f>
        <v>0</v>
      </c>
      <c r="KX111" s="35"/>
      <c r="KY111" s="531"/>
      <c r="KZ111" s="522">
        <f>+Mex!AN111</f>
        <v>0</v>
      </c>
      <c r="LA111" s="532">
        <f>+Mex!AO111</f>
        <v>0</v>
      </c>
      <c r="LB111" s="523">
        <f>+Mex!AP111</f>
        <v>0</v>
      </c>
      <c r="LC111" s="35"/>
      <c r="LD111" s="531"/>
      <c r="LE111" s="522">
        <f>+'Arg&amp;Braz'!O111</f>
        <v>0</v>
      </c>
      <c r="LF111" s="532">
        <f>+'Arg&amp;Braz'!P111</f>
        <v>0</v>
      </c>
      <c r="LG111" s="523">
        <f>+'Arg&amp;Braz'!Q111</f>
        <v>0</v>
      </c>
      <c r="LH111" s="35"/>
      <c r="LI111" s="531"/>
      <c r="LJ111" s="522">
        <f>+'Arg&amp;Braz'!AN111</f>
        <v>0</v>
      </c>
      <c r="LK111" s="532">
        <f>+'Arg&amp;Braz'!AO111</f>
        <v>0</v>
      </c>
      <c r="LL111" s="523">
        <f>+'Arg&amp;Braz'!AP111</f>
        <v>0</v>
      </c>
      <c r="LM111" s="35">
        <f t="shared" si="280"/>
        <v>0</v>
      </c>
      <c r="LN111" s="531">
        <f t="shared" si="281"/>
        <v>0</v>
      </c>
      <c r="LO111" s="47">
        <f>+Bel!BA111</f>
        <v>62.4</v>
      </c>
      <c r="LP111" s="318">
        <f>+Bel!BB111</f>
        <v>78</v>
      </c>
      <c r="LQ111" s="48">
        <f>+Bel!BC111</f>
        <v>78</v>
      </c>
      <c r="LR111" s="523">
        <f t="shared" si="275"/>
        <v>218.4</v>
      </c>
      <c r="LS111" s="531">
        <f t="shared" si="276"/>
        <v>14</v>
      </c>
      <c r="LT111" s="47"/>
      <c r="LU111" s="318"/>
      <c r="LV111" s="48"/>
      <c r="LW111" s="35"/>
      <c r="LX111" s="531"/>
      <c r="LY111" s="522"/>
      <c r="LZ111" s="532"/>
      <c r="MA111" s="523"/>
      <c r="MB111" s="35"/>
      <c r="MC111" s="531"/>
      <c r="MD111" s="47">
        <f>+Pol!AK111</f>
        <v>0</v>
      </c>
      <c r="ME111" s="318">
        <f>+Pol!AL111</f>
        <v>0</v>
      </c>
      <c r="MF111" s="48">
        <f>+Pol!AM111</f>
        <v>0</v>
      </c>
      <c r="MG111" s="35">
        <f t="shared" si="578"/>
        <v>0</v>
      </c>
      <c r="MH111" s="531">
        <f t="shared" si="579"/>
        <v>0</v>
      </c>
      <c r="MI111" s="556">
        <f>+Rus!U111</f>
        <v>0</v>
      </c>
      <c r="MJ111" s="557">
        <f>+Rus!V111</f>
        <v>0</v>
      </c>
      <c r="MK111" s="558">
        <f>+Rus!W111</f>
        <v>0</v>
      </c>
      <c r="ML111" s="532">
        <f t="shared" si="580"/>
        <v>0</v>
      </c>
      <c r="MM111" s="531">
        <f t="shared" si="581"/>
        <v>0</v>
      </c>
      <c r="MN111" s="522"/>
      <c r="MO111" s="532"/>
      <c r="MP111" s="523"/>
      <c r="MQ111" s="35"/>
      <c r="MR111" s="531"/>
      <c r="MS111" s="522">
        <f>+'Arg&amp;Braz'!T111</f>
        <v>0</v>
      </c>
      <c r="MT111" s="532">
        <f>+'Arg&amp;Braz'!U111</f>
        <v>0</v>
      </c>
      <c r="MU111" s="523">
        <f>+'Arg&amp;Braz'!V111</f>
        <v>0</v>
      </c>
      <c r="MV111" s="35">
        <f t="shared" si="282"/>
        <v>0</v>
      </c>
      <c r="MW111" s="531">
        <f t="shared" si="283"/>
        <v>0</v>
      </c>
      <c r="MX111" s="522">
        <f>Bel!BF111</f>
        <v>0</v>
      </c>
      <c r="MY111" s="523">
        <f t="shared" si="284"/>
        <v>0</v>
      </c>
      <c r="MZ111" s="531">
        <f t="shared" si="277"/>
        <v>0</v>
      </c>
      <c r="NA111" s="47">
        <f>Ita!CA111</f>
        <v>0</v>
      </c>
      <c r="NB111" s="523"/>
      <c r="NC111" s="531"/>
    </row>
    <row r="112" spans="1:367" s="28" customFormat="1" ht="21" customHeight="1">
      <c r="A112" s="27" t="s">
        <v>344</v>
      </c>
      <c r="B112" s="67"/>
      <c r="C112" s="68"/>
      <c r="D112" s="68"/>
      <c r="E112" s="68"/>
      <c r="F112" s="68"/>
      <c r="G112" s="69"/>
      <c r="H112" s="70">
        <f>+Bel!A112</f>
        <v>0</v>
      </c>
      <c r="I112" s="71">
        <f>+Ita!A112</f>
        <v>0</v>
      </c>
      <c r="J112" s="71">
        <f>+Pol!A112</f>
        <v>0</v>
      </c>
      <c r="K112" s="71">
        <f>+Rus!A112</f>
        <v>54.000000000000007</v>
      </c>
      <c r="L112" s="71">
        <f>+'Arg&amp;Braz'!A112</f>
        <v>0</v>
      </c>
      <c r="M112" s="71">
        <f>+Mex!A112</f>
        <v>0</v>
      </c>
      <c r="N112" s="71">
        <f>+VIE!A112</f>
        <v>0</v>
      </c>
      <c r="O112" s="71">
        <f>+SIMS!A112</f>
        <v>0</v>
      </c>
      <c r="P112" s="71"/>
      <c r="Q112" s="72">
        <f>+KSC!A112</f>
        <v>0</v>
      </c>
      <c r="R112" s="146">
        <f t="shared" si="577"/>
        <v>0</v>
      </c>
      <c r="S112" s="147"/>
      <c r="T112" s="148"/>
      <c r="U112" s="148"/>
      <c r="V112" s="27" t="s">
        <v>344</v>
      </c>
      <c r="W112" s="522"/>
      <c r="X112" s="523"/>
      <c r="Y112" s="523"/>
      <c r="Z112" s="531"/>
      <c r="AA112" s="34"/>
      <c r="AB112" s="35"/>
      <c r="AC112" s="35"/>
      <c r="AD112" s="65"/>
      <c r="AE112" s="522"/>
      <c r="AF112" s="523"/>
      <c r="AG112" s="523"/>
      <c r="AH112" s="531"/>
      <c r="AI112" s="47"/>
      <c r="AJ112" s="48"/>
      <c r="AK112" s="48"/>
      <c r="AL112" s="49"/>
      <c r="AM112" s="419"/>
      <c r="AN112" s="419"/>
      <c r="AO112" s="240"/>
      <c r="AP112" s="240"/>
      <c r="AQ112" s="419"/>
      <c r="AR112" s="419"/>
      <c r="AS112" s="240"/>
      <c r="AT112" s="240"/>
      <c r="AU112" s="419"/>
      <c r="AV112" s="419"/>
      <c r="AW112" s="240"/>
      <c r="AX112" s="240"/>
      <c r="AY112" s="522"/>
      <c r="AZ112" s="532"/>
      <c r="BA112" s="523"/>
      <c r="BB112" s="523"/>
      <c r="BC112" s="531"/>
      <c r="BD112" s="522"/>
      <c r="BE112" s="532"/>
      <c r="BF112" s="523"/>
      <c r="BG112" s="35"/>
      <c r="BH112" s="531"/>
      <c r="BI112" s="522"/>
      <c r="BJ112" s="532"/>
      <c r="BK112" s="523"/>
      <c r="BL112" s="35"/>
      <c r="BM112" s="531"/>
      <c r="BN112" s="522"/>
      <c r="BO112" s="532"/>
      <c r="BP112" s="523"/>
      <c r="BQ112" s="523"/>
      <c r="BR112" s="531"/>
      <c r="BS112" s="47"/>
      <c r="BT112" s="318"/>
      <c r="BU112" s="48"/>
      <c r="BV112" s="48"/>
      <c r="BW112" s="49"/>
      <c r="BX112" s="419"/>
      <c r="BY112" s="419"/>
      <c r="BZ112" s="3"/>
      <c r="CA112" s="3"/>
      <c r="CB112" s="419"/>
      <c r="CC112" s="419"/>
      <c r="CD112" s="419"/>
      <c r="CE112" s="3"/>
      <c r="CF112" s="3"/>
      <c r="CG112" s="522"/>
      <c r="CH112" s="523"/>
      <c r="CI112" s="523"/>
      <c r="CJ112" s="531"/>
      <c r="CK112" s="522"/>
      <c r="CL112" s="523"/>
      <c r="CM112" s="523"/>
      <c r="CN112" s="531"/>
      <c r="CO112" s="47"/>
      <c r="CP112" s="48"/>
      <c r="CQ112" s="48"/>
      <c r="CR112" s="49"/>
      <c r="CS112" s="419"/>
      <c r="CT112" s="419"/>
      <c r="CU112" s="3"/>
      <c r="CV112" s="3"/>
      <c r="CW112" s="419"/>
      <c r="CX112" s="419"/>
      <c r="CY112" s="3"/>
      <c r="CZ112" s="3"/>
      <c r="DA112" s="522"/>
      <c r="DB112" s="523"/>
      <c r="DC112" s="531"/>
      <c r="DD112" s="522"/>
      <c r="DE112" s="523"/>
      <c r="DF112" s="531"/>
      <c r="DG112" s="34"/>
      <c r="DH112" s="523"/>
      <c r="DI112" s="531"/>
      <c r="DJ112" s="522"/>
      <c r="DK112" s="523"/>
      <c r="DL112" s="531"/>
      <c r="DM112" s="379"/>
      <c r="DN112" s="365"/>
      <c r="DO112" s="366"/>
      <c r="DP112" s="522"/>
      <c r="DQ112" s="523"/>
      <c r="DR112" s="523"/>
      <c r="DS112" s="523"/>
      <c r="DT112" s="523"/>
      <c r="DU112" s="531"/>
      <c r="DV112" s="522"/>
      <c r="DW112" s="523"/>
      <c r="DX112" s="523"/>
      <c r="DY112" s="523"/>
      <c r="DZ112" s="523"/>
      <c r="EA112" s="531"/>
      <c r="EB112" s="522"/>
      <c r="EC112" s="523"/>
      <c r="ED112" s="523"/>
      <c r="EE112" s="523"/>
      <c r="EF112" s="523"/>
      <c r="EG112" s="531"/>
      <c r="EH112" s="34"/>
      <c r="EI112" s="35"/>
      <c r="EJ112" s="35"/>
      <c r="EK112" s="35"/>
      <c r="EL112" s="35"/>
      <c r="EM112" s="546"/>
      <c r="EN112" s="47"/>
      <c r="EO112" s="48"/>
      <c r="EP112" s="48"/>
      <c r="EQ112" s="48"/>
      <c r="ER112" s="48"/>
      <c r="ES112" s="49"/>
      <c r="ET112" s="419"/>
      <c r="EU112" s="419"/>
      <c r="EV112" s="419"/>
      <c r="EW112" s="419"/>
      <c r="EX112" s="3"/>
      <c r="EY112" s="3"/>
      <c r="EZ112" s="522"/>
      <c r="FA112" s="523"/>
      <c r="FB112" s="523"/>
      <c r="FC112" s="531"/>
      <c r="FD112" s="522"/>
      <c r="FE112" s="523"/>
      <c r="FF112" s="523"/>
      <c r="FG112" s="531"/>
      <c r="FH112" s="522"/>
      <c r="FI112" s="523"/>
      <c r="FJ112" s="523"/>
      <c r="FK112" s="531"/>
      <c r="FL112" s="34"/>
      <c r="FM112" s="35"/>
      <c r="FN112" s="35"/>
      <c r="FO112" s="65"/>
      <c r="FP112" s="419"/>
      <c r="FQ112" s="419"/>
      <c r="FR112" s="3"/>
      <c r="FS112" s="3"/>
      <c r="FT112" s="522"/>
      <c r="FU112" s="523"/>
      <c r="FV112" s="523"/>
      <c r="FW112" s="523"/>
      <c r="FX112" s="523"/>
      <c r="FY112" s="531"/>
      <c r="FZ112" s="522"/>
      <c r="GA112" s="523"/>
      <c r="GB112" s="523"/>
      <c r="GC112" s="523"/>
      <c r="GD112" s="523"/>
      <c r="GE112" s="531"/>
      <c r="GF112" s="522"/>
      <c r="GG112" s="523"/>
      <c r="GH112" s="523"/>
      <c r="GI112" s="523"/>
      <c r="GJ112" s="523"/>
      <c r="GK112" s="531"/>
      <c r="GL112" s="419"/>
      <c r="GM112" s="419"/>
      <c r="GN112" s="419"/>
      <c r="GO112" s="419"/>
      <c r="GP112" s="3"/>
      <c r="GQ112" s="3"/>
      <c r="GR112" s="419"/>
      <c r="GS112" s="419"/>
      <c r="GT112" s="240"/>
      <c r="GU112" s="240"/>
      <c r="GV112" s="522"/>
      <c r="GW112" s="523"/>
      <c r="GX112" s="531"/>
      <c r="GY112" s="34"/>
      <c r="GZ112" s="523"/>
      <c r="HA112" s="531"/>
      <c r="HB112" s="34"/>
      <c r="HC112" s="523"/>
      <c r="HD112" s="531"/>
      <c r="HE112" s="522"/>
      <c r="HF112" s="523"/>
      <c r="HG112" s="531"/>
      <c r="HH112" s="47"/>
      <c r="HI112" s="48"/>
      <c r="HJ112" s="49"/>
      <c r="HK112" s="419"/>
      <c r="HL112" s="419"/>
      <c r="HM112" s="3"/>
      <c r="HN112" s="3"/>
      <c r="HO112" s="533"/>
      <c r="HP112" s="534"/>
      <c r="HQ112" s="534"/>
      <c r="HR112" s="535"/>
      <c r="HS112" s="533"/>
      <c r="HT112" s="534"/>
      <c r="HU112" s="534"/>
      <c r="HV112" s="535"/>
      <c r="HW112" s="47"/>
      <c r="HX112" s="48"/>
      <c r="HY112" s="48"/>
      <c r="HZ112" s="49"/>
      <c r="IA112" s="483"/>
      <c r="IB112" s="484"/>
      <c r="IC112" s="484"/>
      <c r="ID112" s="485"/>
      <c r="IE112" s="483"/>
      <c r="IF112" s="484"/>
      <c r="IG112" s="484"/>
      <c r="IH112" s="485"/>
      <c r="II112" s="533"/>
      <c r="IJ112" s="534"/>
      <c r="IK112" s="534"/>
      <c r="IL112" s="535"/>
      <c r="IM112" s="533"/>
      <c r="IN112" s="534"/>
      <c r="IO112" s="534"/>
      <c r="IP112" s="535"/>
      <c r="IQ112" s="47"/>
      <c r="IR112" s="48"/>
      <c r="IS112" s="48"/>
      <c r="IT112" s="49"/>
      <c r="IU112" s="483"/>
      <c r="IV112" s="484"/>
      <c r="IW112" s="484"/>
      <c r="IX112" s="485"/>
      <c r="IY112" s="483"/>
      <c r="IZ112" s="484"/>
      <c r="JA112" s="484"/>
      <c r="JB112" s="485"/>
      <c r="JC112" s="533"/>
      <c r="JD112" s="534"/>
      <c r="JE112" s="534"/>
      <c r="JF112" s="535"/>
      <c r="JG112" s="533"/>
      <c r="JH112" s="534"/>
      <c r="JI112" s="534"/>
      <c r="JJ112" s="535"/>
      <c r="JK112" s="47"/>
      <c r="JL112" s="48"/>
      <c r="JM112" s="48"/>
      <c r="JN112" s="49"/>
      <c r="JO112" s="483"/>
      <c r="JP112" s="484"/>
      <c r="JQ112" s="484"/>
      <c r="JR112" s="485"/>
      <c r="JS112" s="483"/>
      <c r="JT112" s="484"/>
      <c r="JU112" s="484"/>
      <c r="JV112" s="485"/>
      <c r="JW112" s="419"/>
      <c r="JX112" s="419"/>
      <c r="JY112" s="240"/>
      <c r="JZ112" s="240"/>
      <c r="KA112" s="34"/>
      <c r="KB112" s="315"/>
      <c r="KC112" s="35"/>
      <c r="KD112" s="523"/>
      <c r="KE112" s="531"/>
      <c r="KF112" s="522"/>
      <c r="KG112" s="523"/>
      <c r="KH112" s="531"/>
      <c r="KI112" s="47"/>
      <c r="KJ112" s="523"/>
      <c r="KK112" s="531"/>
      <c r="KL112" s="47"/>
      <c r="KM112" s="523"/>
      <c r="KN112" s="531"/>
      <c r="KO112" s="522"/>
      <c r="KP112" s="523"/>
      <c r="KQ112" s="531"/>
      <c r="KR112" s="522">
        <f>+'Arg&amp;Braz'!AK112</f>
        <v>0</v>
      </c>
      <c r="KS112" s="523"/>
      <c r="KT112" s="531"/>
      <c r="KU112" s="522">
        <f>+Ita!BL112</f>
        <v>0</v>
      </c>
      <c r="KV112" s="532">
        <f>+Ita!BM112</f>
        <v>0</v>
      </c>
      <c r="KW112" s="523">
        <f>+Ita!BN112</f>
        <v>0</v>
      </c>
      <c r="KX112" s="35"/>
      <c r="KY112" s="531"/>
      <c r="KZ112" s="522">
        <f>+Mex!AN112</f>
        <v>0</v>
      </c>
      <c r="LA112" s="532">
        <f>+Mex!AO112</f>
        <v>0</v>
      </c>
      <c r="LB112" s="523">
        <f>+Mex!AP112</f>
        <v>0</v>
      </c>
      <c r="LC112" s="35"/>
      <c r="LD112" s="531"/>
      <c r="LE112" s="522">
        <f>+'Arg&amp;Braz'!O112</f>
        <v>0</v>
      </c>
      <c r="LF112" s="532">
        <f>+'Arg&amp;Braz'!P112</f>
        <v>0</v>
      </c>
      <c r="LG112" s="523">
        <f>+'Arg&amp;Braz'!Q112</f>
        <v>0</v>
      </c>
      <c r="LH112" s="35"/>
      <c r="LI112" s="531"/>
      <c r="LJ112" s="522">
        <f>+'Arg&amp;Braz'!AN112</f>
        <v>0</v>
      </c>
      <c r="LK112" s="532">
        <f>+'Arg&amp;Braz'!AO112</f>
        <v>0</v>
      </c>
      <c r="LL112" s="523">
        <f>+'Arg&amp;Braz'!AP112</f>
        <v>0</v>
      </c>
      <c r="LM112" s="35">
        <f t="shared" si="280"/>
        <v>0</v>
      </c>
      <c r="LN112" s="531">
        <f t="shared" si="281"/>
        <v>0</v>
      </c>
      <c r="LO112" s="522">
        <f>+Bel!BA112</f>
        <v>0</v>
      </c>
      <c r="LP112" s="532">
        <f>+Bel!BB112</f>
        <v>0</v>
      </c>
      <c r="LQ112" s="523">
        <f>+Bel!BC112</f>
        <v>0</v>
      </c>
      <c r="LR112" s="523">
        <f t="shared" si="275"/>
        <v>0</v>
      </c>
      <c r="LS112" s="531">
        <f t="shared" si="276"/>
        <v>0</v>
      </c>
      <c r="LT112" s="47"/>
      <c r="LU112" s="318"/>
      <c r="LV112" s="48"/>
      <c r="LW112" s="35"/>
      <c r="LX112" s="531"/>
      <c r="LY112" s="522"/>
      <c r="LZ112" s="532"/>
      <c r="MA112" s="523"/>
      <c r="MB112" s="35"/>
      <c r="MC112" s="531"/>
      <c r="MD112" s="47">
        <f>+Pol!AK112</f>
        <v>0</v>
      </c>
      <c r="ME112" s="318">
        <f>+Pol!AL112</f>
        <v>0</v>
      </c>
      <c r="MF112" s="48">
        <f>+Pol!AM112</f>
        <v>0</v>
      </c>
      <c r="MG112" s="35">
        <f t="shared" si="578"/>
        <v>0</v>
      </c>
      <c r="MH112" s="531">
        <f t="shared" si="579"/>
        <v>0</v>
      </c>
      <c r="MI112" s="567">
        <f>+Rus!U112</f>
        <v>280.8</v>
      </c>
      <c r="MJ112" s="568">
        <f>+Rus!V112</f>
        <v>280.8</v>
      </c>
      <c r="MK112" s="569">
        <f>+Rus!W112</f>
        <v>280.8</v>
      </c>
      <c r="ML112" s="532">
        <f t="shared" si="580"/>
        <v>842.40000000000009</v>
      </c>
      <c r="MM112" s="531">
        <f t="shared" si="581"/>
        <v>54.000000000000007</v>
      </c>
      <c r="MN112" s="522"/>
      <c r="MO112" s="532"/>
      <c r="MP112" s="523"/>
      <c r="MQ112" s="35"/>
      <c r="MR112" s="531"/>
      <c r="MS112" s="522">
        <f>+'Arg&amp;Braz'!T112</f>
        <v>0</v>
      </c>
      <c r="MT112" s="532">
        <f>+'Arg&amp;Braz'!U112</f>
        <v>0</v>
      </c>
      <c r="MU112" s="523">
        <f>+'Arg&amp;Braz'!V112</f>
        <v>0</v>
      </c>
      <c r="MV112" s="35">
        <f t="shared" si="282"/>
        <v>0</v>
      </c>
      <c r="MW112" s="531">
        <f t="shared" si="283"/>
        <v>0</v>
      </c>
      <c r="MX112" s="522">
        <f>Bel!BF112</f>
        <v>0</v>
      </c>
      <c r="MY112" s="523">
        <f t="shared" si="284"/>
        <v>0</v>
      </c>
      <c r="MZ112" s="531">
        <f t="shared" si="277"/>
        <v>0</v>
      </c>
      <c r="NA112" s="47">
        <f>Ita!CA112</f>
        <v>0</v>
      </c>
      <c r="NB112" s="523"/>
      <c r="NC112" s="531"/>
    </row>
    <row r="113" spans="1:367" s="28" customFormat="1" ht="21" customHeight="1">
      <c r="A113" s="27" t="s">
        <v>345</v>
      </c>
      <c r="B113" s="67"/>
      <c r="C113" s="68"/>
      <c r="D113" s="68"/>
      <c r="E113" s="68"/>
      <c r="F113" s="68"/>
      <c r="G113" s="69"/>
      <c r="H113" s="70">
        <f>+Bel!A113</f>
        <v>0</v>
      </c>
      <c r="I113" s="71">
        <f>+Ita!A113</f>
        <v>0</v>
      </c>
      <c r="J113" s="71">
        <f>+Pol!A113</f>
        <v>0</v>
      </c>
      <c r="K113" s="71">
        <f>+Rus!A113</f>
        <v>66</v>
      </c>
      <c r="L113" s="71">
        <f>+'Arg&amp;Braz'!A113</f>
        <v>0</v>
      </c>
      <c r="M113" s="71">
        <f>+Mex!A113</f>
        <v>0</v>
      </c>
      <c r="N113" s="71">
        <f>+VIE!A113</f>
        <v>0</v>
      </c>
      <c r="O113" s="71">
        <f>+SIMS!A113</f>
        <v>0</v>
      </c>
      <c r="P113" s="71"/>
      <c r="Q113" s="72">
        <f>+KSC!A113</f>
        <v>0</v>
      </c>
      <c r="R113" s="146">
        <f t="shared" si="577"/>
        <v>0</v>
      </c>
      <c r="S113" s="147"/>
      <c r="T113" s="148"/>
      <c r="U113" s="148"/>
      <c r="V113" s="27" t="s">
        <v>345</v>
      </c>
      <c r="W113" s="522"/>
      <c r="X113" s="523"/>
      <c r="Y113" s="523"/>
      <c r="Z113" s="531"/>
      <c r="AA113" s="34"/>
      <c r="AB113" s="35"/>
      <c r="AC113" s="35"/>
      <c r="AD113" s="65"/>
      <c r="AE113" s="522"/>
      <c r="AF113" s="523"/>
      <c r="AG113" s="523"/>
      <c r="AH113" s="531"/>
      <c r="AI113" s="47"/>
      <c r="AJ113" s="48"/>
      <c r="AK113" s="48"/>
      <c r="AL113" s="49"/>
      <c r="AM113" s="240"/>
      <c r="AN113" s="240"/>
      <c r="AO113" s="240"/>
      <c r="AP113" s="240"/>
      <c r="AQ113" s="240"/>
      <c r="AR113" s="240"/>
      <c r="AS113" s="240"/>
      <c r="AT113" s="240"/>
      <c r="AU113" s="240"/>
      <c r="AV113" s="240"/>
      <c r="AW113" s="240"/>
      <c r="AX113" s="240"/>
      <c r="AY113" s="522"/>
      <c r="AZ113" s="532"/>
      <c r="BA113" s="523"/>
      <c r="BB113" s="523"/>
      <c r="BC113" s="531"/>
      <c r="BD113" s="522"/>
      <c r="BE113" s="532"/>
      <c r="BF113" s="523"/>
      <c r="BG113" s="35"/>
      <c r="BH113" s="531"/>
      <c r="BI113" s="522"/>
      <c r="BJ113" s="532"/>
      <c r="BK113" s="523"/>
      <c r="BL113" s="35"/>
      <c r="BM113" s="531"/>
      <c r="BN113" s="522"/>
      <c r="BO113" s="532"/>
      <c r="BP113" s="523"/>
      <c r="BQ113" s="523"/>
      <c r="BR113" s="531"/>
      <c r="BS113" s="47"/>
      <c r="BT113" s="318"/>
      <c r="BU113" s="48"/>
      <c r="BV113" s="48"/>
      <c r="BW113" s="49"/>
      <c r="BX113" s="420"/>
      <c r="BY113" s="420"/>
      <c r="BZ113" s="3"/>
      <c r="CA113" s="3"/>
      <c r="CB113" s="420"/>
      <c r="CC113" s="420"/>
      <c r="CD113" s="420"/>
      <c r="CE113" s="3"/>
      <c r="CF113" s="3"/>
      <c r="CG113" s="522"/>
      <c r="CH113" s="523"/>
      <c r="CI113" s="523"/>
      <c r="CJ113" s="531"/>
      <c r="CK113" s="522"/>
      <c r="CL113" s="523"/>
      <c r="CM113" s="523"/>
      <c r="CN113" s="531"/>
      <c r="CO113" s="47"/>
      <c r="CP113" s="48"/>
      <c r="CQ113" s="48"/>
      <c r="CR113" s="49"/>
      <c r="CS113" s="420"/>
      <c r="CT113" s="420"/>
      <c r="CU113" s="3"/>
      <c r="CV113" s="3"/>
      <c r="CW113" s="420"/>
      <c r="CX113" s="420"/>
      <c r="CY113" s="3"/>
      <c r="CZ113" s="3"/>
      <c r="DA113" s="522"/>
      <c r="DB113" s="523"/>
      <c r="DC113" s="531"/>
      <c r="DD113" s="522"/>
      <c r="DE113" s="523"/>
      <c r="DF113" s="531"/>
      <c r="DG113" s="34"/>
      <c r="DH113" s="523"/>
      <c r="DI113" s="531"/>
      <c r="DJ113" s="522"/>
      <c r="DK113" s="523"/>
      <c r="DL113" s="531"/>
      <c r="DM113" s="379"/>
      <c r="DN113" s="365"/>
      <c r="DO113" s="366"/>
      <c r="DP113" s="522"/>
      <c r="DQ113" s="523"/>
      <c r="DR113" s="523"/>
      <c r="DS113" s="523"/>
      <c r="DT113" s="523"/>
      <c r="DU113" s="531"/>
      <c r="DV113" s="522"/>
      <c r="DW113" s="523"/>
      <c r="DX113" s="523"/>
      <c r="DY113" s="523"/>
      <c r="DZ113" s="523"/>
      <c r="EA113" s="531"/>
      <c r="EB113" s="522"/>
      <c r="EC113" s="523"/>
      <c r="ED113" s="523"/>
      <c r="EE113" s="523"/>
      <c r="EF113" s="523"/>
      <c r="EG113" s="531"/>
      <c r="EH113" s="34"/>
      <c r="EI113" s="35"/>
      <c r="EJ113" s="35"/>
      <c r="EK113" s="35"/>
      <c r="EL113" s="35"/>
      <c r="EM113" s="546"/>
      <c r="EN113" s="47"/>
      <c r="EO113" s="48"/>
      <c r="EP113" s="48"/>
      <c r="EQ113" s="48"/>
      <c r="ER113" s="48"/>
      <c r="ES113" s="49"/>
      <c r="ET113" s="420"/>
      <c r="EU113" s="420"/>
      <c r="EV113" s="420"/>
      <c r="EW113" s="420"/>
      <c r="EX113" s="3"/>
      <c r="EY113" s="3"/>
      <c r="EZ113" s="522"/>
      <c r="FA113" s="523"/>
      <c r="FB113" s="523"/>
      <c r="FC113" s="531"/>
      <c r="FD113" s="522"/>
      <c r="FE113" s="523"/>
      <c r="FF113" s="523"/>
      <c r="FG113" s="531"/>
      <c r="FH113" s="522"/>
      <c r="FI113" s="523"/>
      <c r="FJ113" s="523"/>
      <c r="FK113" s="531"/>
      <c r="FL113" s="34"/>
      <c r="FM113" s="35"/>
      <c r="FN113" s="35"/>
      <c r="FO113" s="65"/>
      <c r="FP113" s="240"/>
      <c r="FQ113" s="240"/>
      <c r="FR113" s="3"/>
      <c r="FS113" s="3"/>
      <c r="FT113" s="522"/>
      <c r="FU113" s="523"/>
      <c r="FV113" s="523"/>
      <c r="FW113" s="523"/>
      <c r="FX113" s="523"/>
      <c r="FY113" s="531"/>
      <c r="FZ113" s="522"/>
      <c r="GA113" s="523"/>
      <c r="GB113" s="523"/>
      <c r="GC113" s="523"/>
      <c r="GD113" s="523"/>
      <c r="GE113" s="531"/>
      <c r="GF113" s="522"/>
      <c r="GG113" s="523"/>
      <c r="GH113" s="523"/>
      <c r="GI113" s="523"/>
      <c r="GJ113" s="523"/>
      <c r="GK113" s="531"/>
      <c r="GL113" s="240"/>
      <c r="GM113" s="240"/>
      <c r="GN113" s="240"/>
      <c r="GO113" s="240"/>
      <c r="GP113" s="3"/>
      <c r="GQ113" s="3"/>
      <c r="GR113" s="240"/>
      <c r="GS113" s="240"/>
      <c r="GT113" s="240"/>
      <c r="GU113" s="240"/>
      <c r="GV113" s="522"/>
      <c r="GW113" s="523"/>
      <c r="GX113" s="531"/>
      <c r="GY113" s="34"/>
      <c r="GZ113" s="523"/>
      <c r="HA113" s="531"/>
      <c r="HB113" s="34"/>
      <c r="HC113" s="523"/>
      <c r="HD113" s="531"/>
      <c r="HE113" s="522"/>
      <c r="HF113" s="523"/>
      <c r="HG113" s="531"/>
      <c r="HH113" s="47"/>
      <c r="HI113" s="48"/>
      <c r="HJ113" s="49"/>
      <c r="HK113" s="240"/>
      <c r="HL113" s="240"/>
      <c r="HM113" s="3"/>
      <c r="HN113" s="3"/>
      <c r="HO113" s="533"/>
      <c r="HP113" s="534"/>
      <c r="HQ113" s="534"/>
      <c r="HR113" s="535"/>
      <c r="HS113" s="533"/>
      <c r="HT113" s="534"/>
      <c r="HU113" s="534"/>
      <c r="HV113" s="535"/>
      <c r="HW113" s="47"/>
      <c r="HX113" s="48"/>
      <c r="HY113" s="48"/>
      <c r="HZ113" s="49"/>
      <c r="IA113" s="483"/>
      <c r="IB113" s="484"/>
      <c r="IC113" s="484"/>
      <c r="ID113" s="485"/>
      <c r="IE113" s="483"/>
      <c r="IF113" s="484"/>
      <c r="IG113" s="484"/>
      <c r="IH113" s="485"/>
      <c r="II113" s="533"/>
      <c r="IJ113" s="534"/>
      <c r="IK113" s="534"/>
      <c r="IL113" s="535"/>
      <c r="IM113" s="533"/>
      <c r="IN113" s="534"/>
      <c r="IO113" s="534"/>
      <c r="IP113" s="535"/>
      <c r="IQ113" s="47"/>
      <c r="IR113" s="48"/>
      <c r="IS113" s="48"/>
      <c r="IT113" s="49"/>
      <c r="IU113" s="483"/>
      <c r="IV113" s="484"/>
      <c r="IW113" s="484"/>
      <c r="IX113" s="485"/>
      <c r="IY113" s="483"/>
      <c r="IZ113" s="484"/>
      <c r="JA113" s="484"/>
      <c r="JB113" s="485"/>
      <c r="JC113" s="533"/>
      <c r="JD113" s="534"/>
      <c r="JE113" s="534"/>
      <c r="JF113" s="535"/>
      <c r="JG113" s="533"/>
      <c r="JH113" s="534"/>
      <c r="JI113" s="534"/>
      <c r="JJ113" s="535"/>
      <c r="JK113" s="47"/>
      <c r="JL113" s="48"/>
      <c r="JM113" s="48"/>
      <c r="JN113" s="49"/>
      <c r="JO113" s="483"/>
      <c r="JP113" s="484"/>
      <c r="JQ113" s="484"/>
      <c r="JR113" s="485"/>
      <c r="JS113" s="483"/>
      <c r="JT113" s="484"/>
      <c r="JU113" s="484"/>
      <c r="JV113" s="485"/>
      <c r="JW113" s="240"/>
      <c r="JX113" s="240"/>
      <c r="JY113" s="240"/>
      <c r="JZ113" s="240"/>
      <c r="KA113" s="34"/>
      <c r="KB113" s="315"/>
      <c r="KC113" s="35"/>
      <c r="KD113" s="523"/>
      <c r="KE113" s="531"/>
      <c r="KF113" s="522"/>
      <c r="KG113" s="523"/>
      <c r="KH113" s="531"/>
      <c r="KI113" s="47"/>
      <c r="KJ113" s="523"/>
      <c r="KK113" s="531"/>
      <c r="KL113" s="47"/>
      <c r="KM113" s="523"/>
      <c r="KN113" s="531"/>
      <c r="KO113" s="522"/>
      <c r="KP113" s="523"/>
      <c r="KQ113" s="531"/>
      <c r="KR113" s="522">
        <f>+'Arg&amp;Braz'!AK113</f>
        <v>0</v>
      </c>
      <c r="KS113" s="523"/>
      <c r="KT113" s="531"/>
      <c r="KU113" s="522">
        <f>+Ita!BL113</f>
        <v>0</v>
      </c>
      <c r="KV113" s="532">
        <f>+Ita!BM113</f>
        <v>0</v>
      </c>
      <c r="KW113" s="523">
        <f>+Ita!BN113</f>
        <v>0</v>
      </c>
      <c r="KX113" s="35"/>
      <c r="KY113" s="531"/>
      <c r="KZ113" s="522">
        <f>+Mex!AN113</f>
        <v>0</v>
      </c>
      <c r="LA113" s="532">
        <f>+Mex!AO113</f>
        <v>0</v>
      </c>
      <c r="LB113" s="523">
        <f>+Mex!AP113</f>
        <v>0</v>
      </c>
      <c r="LC113" s="35"/>
      <c r="LD113" s="531"/>
      <c r="LE113" s="522">
        <f>+'Arg&amp;Braz'!O113</f>
        <v>0</v>
      </c>
      <c r="LF113" s="532">
        <f>+'Arg&amp;Braz'!P113</f>
        <v>0</v>
      </c>
      <c r="LG113" s="523">
        <f>+'Arg&amp;Braz'!Q113</f>
        <v>0</v>
      </c>
      <c r="LH113" s="35"/>
      <c r="LI113" s="531"/>
      <c r="LJ113" s="522">
        <f>+'Arg&amp;Braz'!AN113</f>
        <v>0</v>
      </c>
      <c r="LK113" s="532">
        <f>+'Arg&amp;Braz'!AO113</f>
        <v>0</v>
      </c>
      <c r="LL113" s="523">
        <f>+'Arg&amp;Braz'!AP113</f>
        <v>0</v>
      </c>
      <c r="LM113" s="35">
        <f t="shared" si="280"/>
        <v>0</v>
      </c>
      <c r="LN113" s="531">
        <f t="shared" si="281"/>
        <v>0</v>
      </c>
      <c r="LO113" s="522">
        <f>+Bel!BA113</f>
        <v>0</v>
      </c>
      <c r="LP113" s="532">
        <f>+Bel!BB113</f>
        <v>0</v>
      </c>
      <c r="LQ113" s="523">
        <f>+Bel!BC113</f>
        <v>0</v>
      </c>
      <c r="LR113" s="523">
        <f t="shared" si="275"/>
        <v>0</v>
      </c>
      <c r="LS113" s="531">
        <f t="shared" si="276"/>
        <v>0</v>
      </c>
      <c r="LT113" s="47"/>
      <c r="LU113" s="318"/>
      <c r="LV113" s="48"/>
      <c r="LW113" s="35"/>
      <c r="LX113" s="531"/>
      <c r="LY113" s="522"/>
      <c r="LZ113" s="532"/>
      <c r="MA113" s="523"/>
      <c r="MB113" s="35"/>
      <c r="MC113" s="531"/>
      <c r="MD113" s="47">
        <f>+Pol!AK113</f>
        <v>0</v>
      </c>
      <c r="ME113" s="318">
        <f>+Pol!AL113</f>
        <v>0</v>
      </c>
      <c r="MF113" s="48">
        <f>+Pol!AM113</f>
        <v>0</v>
      </c>
      <c r="MG113" s="35">
        <f t="shared" si="578"/>
        <v>0</v>
      </c>
      <c r="MH113" s="531">
        <f t="shared" si="579"/>
        <v>0</v>
      </c>
      <c r="MI113" s="567">
        <f>+Rus!U113</f>
        <v>343.2</v>
      </c>
      <c r="MJ113" s="568">
        <f>+Rus!V113</f>
        <v>343.2</v>
      </c>
      <c r="MK113" s="569">
        <f>+Rus!W113</f>
        <v>343.2</v>
      </c>
      <c r="ML113" s="532">
        <f t="shared" si="580"/>
        <v>1029.5999999999999</v>
      </c>
      <c r="MM113" s="531">
        <f t="shared" si="581"/>
        <v>66</v>
      </c>
      <c r="MN113" s="522"/>
      <c r="MO113" s="532"/>
      <c r="MP113" s="523"/>
      <c r="MQ113" s="35"/>
      <c r="MR113" s="531"/>
      <c r="MS113" s="522">
        <f>+'Arg&amp;Braz'!T113</f>
        <v>0</v>
      </c>
      <c r="MT113" s="532">
        <f>+'Arg&amp;Braz'!U113</f>
        <v>0</v>
      </c>
      <c r="MU113" s="523">
        <f>+'Arg&amp;Braz'!V113</f>
        <v>0</v>
      </c>
      <c r="MV113" s="35">
        <f t="shared" si="282"/>
        <v>0</v>
      </c>
      <c r="MW113" s="531">
        <f t="shared" si="283"/>
        <v>0</v>
      </c>
      <c r="MX113" s="522">
        <f>Bel!BF113</f>
        <v>0</v>
      </c>
      <c r="MY113" s="523">
        <f t="shared" si="284"/>
        <v>0</v>
      </c>
      <c r="MZ113" s="531">
        <f t="shared" si="277"/>
        <v>0</v>
      </c>
      <c r="NA113" s="47">
        <f>Ita!CA113</f>
        <v>0</v>
      </c>
      <c r="NB113" s="523"/>
      <c r="NC113" s="531"/>
    </row>
    <row r="114" spans="1:367" s="28" customFormat="1" ht="21" customHeight="1">
      <c r="A114" s="27" t="s">
        <v>346</v>
      </c>
      <c r="B114" s="67"/>
      <c r="C114" s="68"/>
      <c r="D114" s="68"/>
      <c r="E114" s="68"/>
      <c r="F114" s="68"/>
      <c r="G114" s="69"/>
      <c r="H114" s="70">
        <f>+Bel!A114</f>
        <v>0</v>
      </c>
      <c r="I114" s="71">
        <f>+Ita!A114</f>
        <v>0</v>
      </c>
      <c r="J114" s="71">
        <f>+Pol!A114</f>
        <v>0</v>
      </c>
      <c r="K114" s="71">
        <f>+Rus!A114</f>
        <v>60</v>
      </c>
      <c r="L114" s="71">
        <f>+'Arg&amp;Braz'!A114</f>
        <v>0</v>
      </c>
      <c r="M114" s="71">
        <f>+Mex!A114</f>
        <v>0</v>
      </c>
      <c r="N114" s="71">
        <f>+VIE!A114</f>
        <v>0</v>
      </c>
      <c r="O114" s="71">
        <f>+SIMS!A114</f>
        <v>0</v>
      </c>
      <c r="P114" s="71"/>
      <c r="Q114" s="72">
        <f>+KSC!A114</f>
        <v>0</v>
      </c>
      <c r="R114" s="146">
        <f t="shared" si="577"/>
        <v>0</v>
      </c>
      <c r="S114" s="147"/>
      <c r="T114" s="148"/>
      <c r="U114" s="148"/>
      <c r="V114" s="27" t="s">
        <v>346</v>
      </c>
      <c r="W114" s="522"/>
      <c r="X114" s="523"/>
      <c r="Y114" s="523"/>
      <c r="Z114" s="531"/>
      <c r="AA114" s="34"/>
      <c r="AB114" s="35"/>
      <c r="AC114" s="35"/>
      <c r="AD114" s="65"/>
      <c r="AE114" s="522"/>
      <c r="AF114" s="523"/>
      <c r="AG114" s="523"/>
      <c r="AH114" s="531"/>
      <c r="AI114" s="47"/>
      <c r="AJ114" s="48"/>
      <c r="AK114" s="48"/>
      <c r="AL114" s="49"/>
      <c r="AM114" s="36"/>
      <c r="AN114" s="36"/>
      <c r="AO114" s="240"/>
      <c r="AP114" s="240"/>
      <c r="AQ114" s="36"/>
      <c r="AR114" s="36"/>
      <c r="AS114" s="240"/>
      <c r="AT114" s="240"/>
      <c r="AU114" s="36"/>
      <c r="AV114" s="36"/>
      <c r="AW114" s="293"/>
      <c r="AX114" s="293"/>
      <c r="AY114" s="522"/>
      <c r="AZ114" s="532"/>
      <c r="BA114" s="523"/>
      <c r="BB114" s="523"/>
      <c r="BC114" s="531"/>
      <c r="BD114" s="522"/>
      <c r="BE114" s="532"/>
      <c r="BF114" s="523"/>
      <c r="BG114" s="35"/>
      <c r="BH114" s="531"/>
      <c r="BI114" s="522"/>
      <c r="BJ114" s="532"/>
      <c r="BK114" s="523"/>
      <c r="BL114" s="35"/>
      <c r="BM114" s="531"/>
      <c r="BN114" s="522"/>
      <c r="BO114" s="532"/>
      <c r="BP114" s="523"/>
      <c r="BQ114" s="523"/>
      <c r="BR114" s="531"/>
      <c r="BS114" s="47"/>
      <c r="BT114" s="318"/>
      <c r="BU114" s="48"/>
      <c r="BV114" s="48"/>
      <c r="BW114" s="49"/>
      <c r="BX114" s="36"/>
      <c r="BY114" s="36"/>
      <c r="BZ114" s="3"/>
      <c r="CA114" s="3"/>
      <c r="CB114" s="36"/>
      <c r="CC114" s="36"/>
      <c r="CD114" s="36"/>
      <c r="CE114" s="3"/>
      <c r="CF114" s="3"/>
      <c r="CG114" s="522"/>
      <c r="CH114" s="523"/>
      <c r="CI114" s="523"/>
      <c r="CJ114" s="531"/>
      <c r="CK114" s="522"/>
      <c r="CL114" s="523"/>
      <c r="CM114" s="523"/>
      <c r="CN114" s="531"/>
      <c r="CO114" s="47"/>
      <c r="CP114" s="48"/>
      <c r="CQ114" s="48"/>
      <c r="CR114" s="49"/>
      <c r="CS114" s="36"/>
      <c r="CT114" s="36"/>
      <c r="CU114" s="3"/>
      <c r="CV114" s="3"/>
      <c r="CW114" s="36"/>
      <c r="CX114" s="36"/>
      <c r="CY114" s="3"/>
      <c r="CZ114" s="3"/>
      <c r="DA114" s="522"/>
      <c r="DB114" s="523"/>
      <c r="DC114" s="531"/>
      <c r="DD114" s="522"/>
      <c r="DE114" s="523"/>
      <c r="DF114" s="531"/>
      <c r="DG114" s="34"/>
      <c r="DH114" s="523"/>
      <c r="DI114" s="531"/>
      <c r="DJ114" s="522"/>
      <c r="DK114" s="523"/>
      <c r="DL114" s="531"/>
      <c r="DM114" s="379"/>
      <c r="DN114" s="365"/>
      <c r="DO114" s="366"/>
      <c r="DP114" s="522"/>
      <c r="DQ114" s="523"/>
      <c r="DR114" s="523"/>
      <c r="DS114" s="523"/>
      <c r="DT114" s="523"/>
      <c r="DU114" s="531"/>
      <c r="DV114" s="522"/>
      <c r="DW114" s="523"/>
      <c r="DX114" s="523"/>
      <c r="DY114" s="523"/>
      <c r="DZ114" s="523"/>
      <c r="EA114" s="531"/>
      <c r="EB114" s="522"/>
      <c r="EC114" s="523"/>
      <c r="ED114" s="523"/>
      <c r="EE114" s="523"/>
      <c r="EF114" s="523"/>
      <c r="EG114" s="531"/>
      <c r="EH114" s="34"/>
      <c r="EI114" s="35"/>
      <c r="EJ114" s="35"/>
      <c r="EK114" s="35"/>
      <c r="EL114" s="35"/>
      <c r="EM114" s="546"/>
      <c r="EN114" s="47"/>
      <c r="EO114" s="48"/>
      <c r="EP114" s="48"/>
      <c r="EQ114" s="48"/>
      <c r="ER114" s="48"/>
      <c r="ES114" s="49"/>
      <c r="ET114" s="36"/>
      <c r="EU114" s="36"/>
      <c r="EV114" s="36"/>
      <c r="EW114" s="36"/>
      <c r="EX114" s="3"/>
      <c r="EY114" s="3"/>
      <c r="EZ114" s="522"/>
      <c r="FA114" s="523"/>
      <c r="FB114" s="523"/>
      <c r="FC114" s="531"/>
      <c r="FD114" s="522"/>
      <c r="FE114" s="523"/>
      <c r="FF114" s="523"/>
      <c r="FG114" s="531"/>
      <c r="FH114" s="522"/>
      <c r="FI114" s="523"/>
      <c r="FJ114" s="523"/>
      <c r="FK114" s="531"/>
      <c r="FL114" s="34"/>
      <c r="FM114" s="35"/>
      <c r="FN114" s="35"/>
      <c r="FO114" s="65"/>
      <c r="FP114" s="36"/>
      <c r="FQ114" s="36"/>
      <c r="FR114" s="36"/>
      <c r="FS114" s="36"/>
      <c r="FT114" s="522"/>
      <c r="FU114" s="523"/>
      <c r="FV114" s="523"/>
      <c r="FW114" s="523"/>
      <c r="FX114" s="523"/>
      <c r="FY114" s="531"/>
      <c r="FZ114" s="522"/>
      <c r="GA114" s="523"/>
      <c r="GB114" s="523"/>
      <c r="GC114" s="523"/>
      <c r="GD114" s="523"/>
      <c r="GE114" s="531"/>
      <c r="GF114" s="522"/>
      <c r="GG114" s="523"/>
      <c r="GH114" s="523"/>
      <c r="GI114" s="523"/>
      <c r="GJ114" s="523"/>
      <c r="GK114" s="531"/>
      <c r="GL114" s="36"/>
      <c r="GM114" s="36"/>
      <c r="GN114" s="36"/>
      <c r="GO114" s="36"/>
      <c r="GP114" s="3"/>
      <c r="GQ114" s="3"/>
      <c r="GR114" s="36"/>
      <c r="GS114" s="36"/>
      <c r="GT114" s="240"/>
      <c r="GU114" s="240"/>
      <c r="GV114" s="522"/>
      <c r="GW114" s="523"/>
      <c r="GX114" s="531"/>
      <c r="GY114" s="34"/>
      <c r="GZ114" s="523"/>
      <c r="HA114" s="531"/>
      <c r="HB114" s="34"/>
      <c r="HC114" s="523"/>
      <c r="HD114" s="531"/>
      <c r="HE114" s="522"/>
      <c r="HF114" s="523"/>
      <c r="HG114" s="531"/>
      <c r="HH114" s="47"/>
      <c r="HI114" s="48"/>
      <c r="HJ114" s="49"/>
      <c r="HK114" s="36"/>
      <c r="HL114" s="36"/>
      <c r="HM114" s="36"/>
      <c r="HN114" s="36"/>
      <c r="HO114" s="533"/>
      <c r="HP114" s="534"/>
      <c r="HQ114" s="534"/>
      <c r="HR114" s="535"/>
      <c r="HS114" s="533"/>
      <c r="HT114" s="534"/>
      <c r="HU114" s="534"/>
      <c r="HV114" s="535"/>
      <c r="HW114" s="47"/>
      <c r="HX114" s="48"/>
      <c r="HY114" s="48"/>
      <c r="HZ114" s="49"/>
      <c r="IA114" s="483"/>
      <c r="IB114" s="484"/>
      <c r="IC114" s="484"/>
      <c r="ID114" s="485"/>
      <c r="IE114" s="483"/>
      <c r="IF114" s="484"/>
      <c r="IG114" s="484"/>
      <c r="IH114" s="485"/>
      <c r="II114" s="533"/>
      <c r="IJ114" s="534"/>
      <c r="IK114" s="534"/>
      <c r="IL114" s="535"/>
      <c r="IM114" s="533"/>
      <c r="IN114" s="534"/>
      <c r="IO114" s="534"/>
      <c r="IP114" s="535"/>
      <c r="IQ114" s="47"/>
      <c r="IR114" s="48"/>
      <c r="IS114" s="48"/>
      <c r="IT114" s="49"/>
      <c r="IU114" s="483"/>
      <c r="IV114" s="484"/>
      <c r="IW114" s="484"/>
      <c r="IX114" s="485"/>
      <c r="IY114" s="483"/>
      <c r="IZ114" s="484"/>
      <c r="JA114" s="484"/>
      <c r="JB114" s="485"/>
      <c r="JC114" s="533"/>
      <c r="JD114" s="534"/>
      <c r="JE114" s="534"/>
      <c r="JF114" s="535"/>
      <c r="JG114" s="533"/>
      <c r="JH114" s="534"/>
      <c r="JI114" s="534"/>
      <c r="JJ114" s="535"/>
      <c r="JK114" s="47"/>
      <c r="JL114" s="48"/>
      <c r="JM114" s="48"/>
      <c r="JN114" s="49"/>
      <c r="JO114" s="483"/>
      <c r="JP114" s="484"/>
      <c r="JQ114" s="484"/>
      <c r="JR114" s="485"/>
      <c r="JS114" s="483"/>
      <c r="JT114" s="484"/>
      <c r="JU114" s="484"/>
      <c r="JV114" s="485"/>
      <c r="JW114" s="36"/>
      <c r="JX114" s="36"/>
      <c r="JY114" s="240"/>
      <c r="JZ114" s="240"/>
      <c r="KA114" s="34"/>
      <c r="KB114" s="315"/>
      <c r="KC114" s="35"/>
      <c r="KD114" s="523"/>
      <c r="KE114" s="531"/>
      <c r="KF114" s="522"/>
      <c r="KG114" s="523"/>
      <c r="KH114" s="531"/>
      <c r="KI114" s="47"/>
      <c r="KJ114" s="523"/>
      <c r="KK114" s="531"/>
      <c r="KL114" s="47"/>
      <c r="KM114" s="523"/>
      <c r="KN114" s="531"/>
      <c r="KO114" s="522"/>
      <c r="KP114" s="523"/>
      <c r="KQ114" s="531"/>
      <c r="KR114" s="522">
        <f>+'Arg&amp;Braz'!AK114</f>
        <v>0</v>
      </c>
      <c r="KS114" s="523"/>
      <c r="KT114" s="531"/>
      <c r="KU114" s="522">
        <f>+Ita!BL114</f>
        <v>0</v>
      </c>
      <c r="KV114" s="532">
        <f>+Ita!BM114</f>
        <v>0</v>
      </c>
      <c r="KW114" s="523">
        <f>+Ita!BN114</f>
        <v>0</v>
      </c>
      <c r="KX114" s="35"/>
      <c r="KY114" s="531"/>
      <c r="KZ114" s="522">
        <f>+Mex!AN114</f>
        <v>0</v>
      </c>
      <c r="LA114" s="532">
        <f>+Mex!AO114</f>
        <v>0</v>
      </c>
      <c r="LB114" s="523">
        <f>+Mex!AP114</f>
        <v>0</v>
      </c>
      <c r="LC114" s="35"/>
      <c r="LD114" s="531"/>
      <c r="LE114" s="522">
        <f>+'Arg&amp;Braz'!O114</f>
        <v>0</v>
      </c>
      <c r="LF114" s="532">
        <f>+'Arg&amp;Braz'!P114</f>
        <v>0</v>
      </c>
      <c r="LG114" s="523">
        <f>+'Arg&amp;Braz'!Q114</f>
        <v>0</v>
      </c>
      <c r="LH114" s="35"/>
      <c r="LI114" s="531"/>
      <c r="LJ114" s="522">
        <f>+'Arg&amp;Braz'!AN114</f>
        <v>0</v>
      </c>
      <c r="LK114" s="532">
        <f>+'Arg&amp;Braz'!AO114</f>
        <v>0</v>
      </c>
      <c r="LL114" s="523">
        <f>+'Arg&amp;Braz'!AP114</f>
        <v>0</v>
      </c>
      <c r="LM114" s="35">
        <f t="shared" si="280"/>
        <v>0</v>
      </c>
      <c r="LN114" s="531">
        <f t="shared" si="281"/>
        <v>0</v>
      </c>
      <c r="LO114" s="522">
        <f>+Bel!BA114</f>
        <v>0</v>
      </c>
      <c r="LP114" s="532">
        <f>+Bel!BB114</f>
        <v>0</v>
      </c>
      <c r="LQ114" s="523">
        <f>+Bel!BC114</f>
        <v>0</v>
      </c>
      <c r="LR114" s="523">
        <f t="shared" si="275"/>
        <v>0</v>
      </c>
      <c r="LS114" s="531">
        <f t="shared" si="276"/>
        <v>0</v>
      </c>
      <c r="LT114" s="522"/>
      <c r="LU114" s="532"/>
      <c r="LV114" s="523"/>
      <c r="LW114" s="35"/>
      <c r="LX114" s="531"/>
      <c r="LY114" s="522"/>
      <c r="LZ114" s="532"/>
      <c r="MA114" s="523"/>
      <c r="MB114" s="35"/>
      <c r="MC114" s="531"/>
      <c r="MD114" s="47">
        <f>+Pol!AK114</f>
        <v>0</v>
      </c>
      <c r="ME114" s="318">
        <f>+Pol!AL114</f>
        <v>0</v>
      </c>
      <c r="MF114" s="48">
        <f>+Pol!AM114</f>
        <v>0</v>
      </c>
      <c r="MG114" s="35">
        <f t="shared" si="578"/>
        <v>0</v>
      </c>
      <c r="MH114" s="531">
        <f t="shared" si="579"/>
        <v>0</v>
      </c>
      <c r="MI114" s="567">
        <f>+Rus!U114</f>
        <v>312</v>
      </c>
      <c r="MJ114" s="568">
        <f>+Rus!V114</f>
        <v>312</v>
      </c>
      <c r="MK114" s="569">
        <f>+Rus!W114</f>
        <v>312</v>
      </c>
      <c r="ML114" s="532">
        <f t="shared" si="580"/>
        <v>936</v>
      </c>
      <c r="MM114" s="531">
        <f t="shared" si="581"/>
        <v>60</v>
      </c>
      <c r="MN114" s="522"/>
      <c r="MO114" s="532"/>
      <c r="MP114" s="523"/>
      <c r="MQ114" s="35"/>
      <c r="MR114" s="531"/>
      <c r="MS114" s="522">
        <f>+'Arg&amp;Braz'!T114</f>
        <v>0</v>
      </c>
      <c r="MT114" s="532">
        <f>+'Arg&amp;Braz'!U114</f>
        <v>0</v>
      </c>
      <c r="MU114" s="523">
        <f>+'Arg&amp;Braz'!V114</f>
        <v>0</v>
      </c>
      <c r="MV114" s="35">
        <f t="shared" si="282"/>
        <v>0</v>
      </c>
      <c r="MW114" s="531">
        <f t="shared" si="283"/>
        <v>0</v>
      </c>
      <c r="MX114" s="522">
        <f>Bel!BF114</f>
        <v>0</v>
      </c>
      <c r="MY114" s="523">
        <f t="shared" si="284"/>
        <v>0</v>
      </c>
      <c r="MZ114" s="531">
        <f t="shared" si="277"/>
        <v>0</v>
      </c>
      <c r="NA114" s="47">
        <f>Ita!CA114</f>
        <v>0</v>
      </c>
      <c r="NB114" s="523"/>
      <c r="NC114" s="531"/>
    </row>
    <row r="115" spans="1:367" s="28" customFormat="1" ht="21" customHeight="1">
      <c r="A115" s="27" t="s">
        <v>347</v>
      </c>
      <c r="B115" s="67"/>
      <c r="C115" s="68"/>
      <c r="D115" s="68"/>
      <c r="E115" s="68"/>
      <c r="F115" s="68"/>
      <c r="G115" s="69"/>
      <c r="H115" s="70">
        <f>+Bel!A115</f>
        <v>0</v>
      </c>
      <c r="I115" s="71">
        <f>+Ita!A115</f>
        <v>0</v>
      </c>
      <c r="J115" s="71">
        <f>+Pol!A115</f>
        <v>0</v>
      </c>
      <c r="K115" s="71">
        <f>+Rus!A115</f>
        <v>60</v>
      </c>
      <c r="L115" s="71">
        <f>+'Arg&amp;Braz'!A115</f>
        <v>0</v>
      </c>
      <c r="M115" s="71">
        <f>+Mex!A115</f>
        <v>0</v>
      </c>
      <c r="N115" s="71">
        <f>+VIE!A115</f>
        <v>0</v>
      </c>
      <c r="O115" s="71">
        <f>+SIMS!A115</f>
        <v>0</v>
      </c>
      <c r="P115" s="71"/>
      <c r="Q115" s="72">
        <f>+KSC!A115</f>
        <v>0</v>
      </c>
      <c r="R115" s="146">
        <f t="shared" si="577"/>
        <v>0</v>
      </c>
      <c r="S115" s="147"/>
      <c r="T115" s="148"/>
      <c r="U115" s="148"/>
      <c r="V115" s="27" t="s">
        <v>347</v>
      </c>
      <c r="W115" s="522"/>
      <c r="X115" s="523"/>
      <c r="Y115" s="523"/>
      <c r="Z115" s="531"/>
      <c r="AA115" s="34"/>
      <c r="AB115" s="35"/>
      <c r="AC115" s="35"/>
      <c r="AD115" s="65"/>
      <c r="AE115" s="522"/>
      <c r="AF115" s="523"/>
      <c r="AG115" s="523"/>
      <c r="AH115" s="531"/>
      <c r="AI115" s="47"/>
      <c r="AJ115" s="48"/>
      <c r="AK115" s="48"/>
      <c r="AL115" s="49"/>
      <c r="AM115" s="240"/>
      <c r="AN115" s="240"/>
      <c r="AO115" s="240"/>
      <c r="AP115" s="240"/>
      <c r="AQ115" s="240"/>
      <c r="AR115" s="240"/>
      <c r="AS115" s="240"/>
      <c r="AT115" s="240"/>
      <c r="AU115" s="240"/>
      <c r="AV115" s="240"/>
      <c r="AW115" s="240"/>
      <c r="AX115" s="240"/>
      <c r="AY115" s="522"/>
      <c r="AZ115" s="532"/>
      <c r="BA115" s="523"/>
      <c r="BB115" s="523"/>
      <c r="BC115" s="531"/>
      <c r="BD115" s="522"/>
      <c r="BE115" s="532"/>
      <c r="BF115" s="523"/>
      <c r="BG115" s="35"/>
      <c r="BH115" s="531"/>
      <c r="BI115" s="522"/>
      <c r="BJ115" s="532"/>
      <c r="BK115" s="523"/>
      <c r="BL115" s="35"/>
      <c r="BM115" s="531"/>
      <c r="BN115" s="522"/>
      <c r="BO115" s="532"/>
      <c r="BP115" s="523"/>
      <c r="BQ115" s="523"/>
      <c r="BR115" s="531"/>
      <c r="BS115" s="47"/>
      <c r="BT115" s="318"/>
      <c r="BU115" s="48"/>
      <c r="BV115" s="48"/>
      <c r="BW115" s="49"/>
      <c r="BX115" s="123"/>
      <c r="BY115" s="123"/>
      <c r="BZ115" s="3"/>
      <c r="CA115" s="3"/>
      <c r="CB115" s="123"/>
      <c r="CC115" s="123"/>
      <c r="CD115" s="3"/>
      <c r="CE115" s="3"/>
      <c r="CF115" s="3"/>
      <c r="CG115" s="522"/>
      <c r="CH115" s="523"/>
      <c r="CI115" s="523"/>
      <c r="CJ115" s="531"/>
      <c r="CK115" s="522"/>
      <c r="CL115" s="523"/>
      <c r="CM115" s="523"/>
      <c r="CN115" s="531"/>
      <c r="CO115" s="47"/>
      <c r="CP115" s="48"/>
      <c r="CQ115" s="48"/>
      <c r="CR115" s="49"/>
      <c r="CS115" s="123"/>
      <c r="CT115" s="3"/>
      <c r="CU115" s="3"/>
      <c r="CV115" s="3"/>
      <c r="CW115" s="123"/>
      <c r="CX115" s="3"/>
      <c r="CY115" s="3"/>
      <c r="CZ115" s="3"/>
      <c r="DA115" s="522"/>
      <c r="DB115" s="523"/>
      <c r="DC115" s="531"/>
      <c r="DD115" s="522"/>
      <c r="DE115" s="523"/>
      <c r="DF115" s="531"/>
      <c r="DG115" s="34"/>
      <c r="DH115" s="523"/>
      <c r="DI115" s="531"/>
      <c r="DJ115" s="522"/>
      <c r="DK115" s="523"/>
      <c r="DL115" s="531"/>
      <c r="DM115" s="379"/>
      <c r="DN115" s="365"/>
      <c r="DO115" s="366"/>
      <c r="DP115" s="522"/>
      <c r="DQ115" s="523"/>
      <c r="DR115" s="523"/>
      <c r="DS115" s="523"/>
      <c r="DT115" s="523"/>
      <c r="DU115" s="531"/>
      <c r="DV115" s="522"/>
      <c r="DW115" s="523"/>
      <c r="DX115" s="523"/>
      <c r="DY115" s="523"/>
      <c r="DZ115" s="523"/>
      <c r="EA115" s="531"/>
      <c r="EB115" s="522"/>
      <c r="EC115" s="523"/>
      <c r="ED115" s="523"/>
      <c r="EE115" s="523"/>
      <c r="EF115" s="523"/>
      <c r="EG115" s="531"/>
      <c r="EH115" s="34"/>
      <c r="EI115" s="35"/>
      <c r="EJ115" s="35"/>
      <c r="EK115" s="35"/>
      <c r="EL115" s="35"/>
      <c r="EM115" s="546"/>
      <c r="EN115" s="47"/>
      <c r="EO115" s="48"/>
      <c r="EP115" s="48"/>
      <c r="EQ115" s="48"/>
      <c r="ER115" s="48"/>
      <c r="ES115" s="49"/>
      <c r="ET115" s="3"/>
      <c r="EU115" s="3"/>
      <c r="EV115" s="3"/>
      <c r="EW115" s="3"/>
      <c r="EX115" s="3"/>
      <c r="EY115" s="3"/>
      <c r="EZ115" s="522"/>
      <c r="FA115" s="523"/>
      <c r="FB115" s="523"/>
      <c r="FC115" s="531"/>
      <c r="FD115" s="522"/>
      <c r="FE115" s="523"/>
      <c r="FF115" s="523"/>
      <c r="FG115" s="531"/>
      <c r="FH115" s="522"/>
      <c r="FI115" s="523"/>
      <c r="FJ115" s="523"/>
      <c r="FK115" s="531"/>
      <c r="FL115" s="34"/>
      <c r="FM115" s="35"/>
      <c r="FN115" s="35"/>
      <c r="FO115" s="65"/>
      <c r="FP115" s="123"/>
      <c r="FQ115" s="3"/>
      <c r="FR115" s="3"/>
      <c r="FS115" s="3"/>
      <c r="FT115" s="522"/>
      <c r="FU115" s="523"/>
      <c r="FV115" s="523"/>
      <c r="FW115" s="523"/>
      <c r="FX115" s="523"/>
      <c r="FY115" s="531"/>
      <c r="FZ115" s="522"/>
      <c r="GA115" s="523"/>
      <c r="GB115" s="523"/>
      <c r="GC115" s="523"/>
      <c r="GD115" s="523"/>
      <c r="GE115" s="531"/>
      <c r="GF115" s="522"/>
      <c r="GG115" s="523"/>
      <c r="GH115" s="523"/>
      <c r="GI115" s="523"/>
      <c r="GJ115" s="523"/>
      <c r="GK115" s="531"/>
      <c r="GL115" s="3"/>
      <c r="GM115" s="3"/>
      <c r="GN115" s="3"/>
      <c r="GO115" s="3"/>
      <c r="GP115" s="3"/>
      <c r="GQ115" s="3"/>
      <c r="GR115" s="240"/>
      <c r="GS115" s="240"/>
      <c r="GT115" s="240"/>
      <c r="GU115" s="240"/>
      <c r="GV115" s="522"/>
      <c r="GW115" s="523"/>
      <c r="GX115" s="531"/>
      <c r="GY115" s="34"/>
      <c r="GZ115" s="523"/>
      <c r="HA115" s="531"/>
      <c r="HB115" s="34"/>
      <c r="HC115" s="523"/>
      <c r="HD115" s="531"/>
      <c r="HE115" s="522"/>
      <c r="HF115" s="523"/>
      <c r="HG115" s="531"/>
      <c r="HH115" s="47"/>
      <c r="HI115" s="48"/>
      <c r="HJ115" s="49"/>
      <c r="HK115" s="3"/>
      <c r="HL115" s="3"/>
      <c r="HM115" s="3"/>
      <c r="HN115" s="3"/>
      <c r="HO115" s="533"/>
      <c r="HP115" s="534"/>
      <c r="HQ115" s="534"/>
      <c r="HR115" s="535"/>
      <c r="HS115" s="533"/>
      <c r="HT115" s="534"/>
      <c r="HU115" s="534"/>
      <c r="HV115" s="535"/>
      <c r="HW115" s="47"/>
      <c r="HX115" s="48"/>
      <c r="HY115" s="48"/>
      <c r="HZ115" s="49"/>
      <c r="IA115" s="483"/>
      <c r="IB115" s="484"/>
      <c r="IC115" s="484"/>
      <c r="ID115" s="485"/>
      <c r="IE115" s="483"/>
      <c r="IF115" s="484"/>
      <c r="IG115" s="484"/>
      <c r="IH115" s="485"/>
      <c r="II115" s="533"/>
      <c r="IJ115" s="534"/>
      <c r="IK115" s="534"/>
      <c r="IL115" s="535"/>
      <c r="IM115" s="533"/>
      <c r="IN115" s="534"/>
      <c r="IO115" s="534"/>
      <c r="IP115" s="535"/>
      <c r="IQ115" s="47"/>
      <c r="IR115" s="48"/>
      <c r="IS115" s="48"/>
      <c r="IT115" s="49"/>
      <c r="IU115" s="483"/>
      <c r="IV115" s="484"/>
      <c r="IW115" s="484"/>
      <c r="IX115" s="485"/>
      <c r="IY115" s="483"/>
      <c r="IZ115" s="484"/>
      <c r="JA115" s="484"/>
      <c r="JB115" s="485"/>
      <c r="JC115" s="533"/>
      <c r="JD115" s="534"/>
      <c r="JE115" s="534"/>
      <c r="JF115" s="535"/>
      <c r="JG115" s="533"/>
      <c r="JH115" s="534"/>
      <c r="JI115" s="534"/>
      <c r="JJ115" s="535"/>
      <c r="JK115" s="47"/>
      <c r="JL115" s="48"/>
      <c r="JM115" s="48"/>
      <c r="JN115" s="49"/>
      <c r="JO115" s="483"/>
      <c r="JP115" s="484"/>
      <c r="JQ115" s="484"/>
      <c r="JR115" s="485"/>
      <c r="JS115" s="483"/>
      <c r="JT115" s="484"/>
      <c r="JU115" s="484"/>
      <c r="JV115" s="485"/>
      <c r="JW115" s="240"/>
      <c r="JX115" s="240"/>
      <c r="JY115" s="240"/>
      <c r="JZ115" s="240"/>
      <c r="KA115" s="34"/>
      <c r="KB115" s="315"/>
      <c r="KC115" s="35"/>
      <c r="KD115" s="523"/>
      <c r="KE115" s="531"/>
      <c r="KF115" s="522"/>
      <c r="KG115" s="523"/>
      <c r="KH115" s="531"/>
      <c r="KI115" s="47"/>
      <c r="KJ115" s="523"/>
      <c r="KK115" s="531"/>
      <c r="KL115" s="47"/>
      <c r="KM115" s="523"/>
      <c r="KN115" s="531"/>
      <c r="KO115" s="522"/>
      <c r="KP115" s="523"/>
      <c r="KQ115" s="531"/>
      <c r="KR115" s="522">
        <f>+'Arg&amp;Braz'!AK115</f>
        <v>0</v>
      </c>
      <c r="KS115" s="523"/>
      <c r="KT115" s="531"/>
      <c r="KU115" s="522">
        <f>+Ita!BL115</f>
        <v>0</v>
      </c>
      <c r="KV115" s="532">
        <f>+Ita!BM115</f>
        <v>0</v>
      </c>
      <c r="KW115" s="523">
        <f>+Ita!BN115</f>
        <v>0</v>
      </c>
      <c r="KX115" s="35"/>
      <c r="KY115" s="531"/>
      <c r="KZ115" s="522">
        <f>+Mex!AN115</f>
        <v>0</v>
      </c>
      <c r="LA115" s="532">
        <f>+Mex!AO115</f>
        <v>0</v>
      </c>
      <c r="LB115" s="523">
        <f>+Mex!AP115</f>
        <v>0</v>
      </c>
      <c r="LC115" s="35"/>
      <c r="LD115" s="531"/>
      <c r="LE115" s="522">
        <f>+'Arg&amp;Braz'!O115</f>
        <v>0</v>
      </c>
      <c r="LF115" s="532">
        <f>+'Arg&amp;Braz'!P115</f>
        <v>0</v>
      </c>
      <c r="LG115" s="523">
        <f>+'Arg&amp;Braz'!Q115</f>
        <v>0</v>
      </c>
      <c r="LH115" s="35"/>
      <c r="LI115" s="531"/>
      <c r="LJ115" s="522">
        <f>+'Arg&amp;Braz'!AN115</f>
        <v>0</v>
      </c>
      <c r="LK115" s="532">
        <f>+'Arg&amp;Braz'!AO115</f>
        <v>0</v>
      </c>
      <c r="LL115" s="523">
        <f>+'Arg&amp;Braz'!AP115</f>
        <v>0</v>
      </c>
      <c r="LM115" s="35">
        <f t="shared" si="280"/>
        <v>0</v>
      </c>
      <c r="LN115" s="531">
        <f t="shared" si="281"/>
        <v>0</v>
      </c>
      <c r="LO115" s="522">
        <f>+Bel!BA115</f>
        <v>0</v>
      </c>
      <c r="LP115" s="532">
        <f>+Bel!BB115</f>
        <v>0</v>
      </c>
      <c r="LQ115" s="523">
        <f>+Bel!BC115</f>
        <v>0</v>
      </c>
      <c r="LR115" s="523">
        <f t="shared" si="275"/>
        <v>0</v>
      </c>
      <c r="LS115" s="531">
        <f t="shared" si="276"/>
        <v>0</v>
      </c>
      <c r="LT115" s="522"/>
      <c r="LU115" s="532"/>
      <c r="LV115" s="523"/>
      <c r="LW115" s="35"/>
      <c r="LX115" s="531"/>
      <c r="LY115" s="522"/>
      <c r="LZ115" s="532"/>
      <c r="MA115" s="523"/>
      <c r="MB115" s="35"/>
      <c r="MC115" s="531"/>
      <c r="MD115" s="47">
        <f>+Pol!AK115</f>
        <v>0</v>
      </c>
      <c r="ME115" s="318">
        <f>+Pol!AL115</f>
        <v>0</v>
      </c>
      <c r="MF115" s="48">
        <f>+Pol!AM115</f>
        <v>0</v>
      </c>
      <c r="MG115" s="35">
        <f t="shared" si="578"/>
        <v>0</v>
      </c>
      <c r="MH115" s="531">
        <f t="shared" si="579"/>
        <v>0</v>
      </c>
      <c r="MI115" s="567">
        <f>+Rus!U115</f>
        <v>312</v>
      </c>
      <c r="MJ115" s="568">
        <f>+Rus!V115</f>
        <v>312</v>
      </c>
      <c r="MK115" s="569">
        <f>+Rus!W115</f>
        <v>312</v>
      </c>
      <c r="ML115" s="532">
        <f t="shared" si="580"/>
        <v>936</v>
      </c>
      <c r="MM115" s="531">
        <f t="shared" si="581"/>
        <v>60</v>
      </c>
      <c r="MN115" s="522"/>
      <c r="MO115" s="532"/>
      <c r="MP115" s="523"/>
      <c r="MQ115" s="35"/>
      <c r="MR115" s="531"/>
      <c r="MS115" s="522">
        <f>+'Arg&amp;Braz'!T115</f>
        <v>0</v>
      </c>
      <c r="MT115" s="532">
        <f>+'Arg&amp;Braz'!U115</f>
        <v>0</v>
      </c>
      <c r="MU115" s="523">
        <f>+'Arg&amp;Braz'!V115</f>
        <v>0</v>
      </c>
      <c r="MV115" s="35">
        <f t="shared" si="282"/>
        <v>0</v>
      </c>
      <c r="MW115" s="531">
        <f t="shared" si="283"/>
        <v>0</v>
      </c>
      <c r="MX115" s="522">
        <f>Bel!BF115</f>
        <v>0</v>
      </c>
      <c r="MY115" s="523">
        <f t="shared" si="284"/>
        <v>0</v>
      </c>
      <c r="MZ115" s="531">
        <f t="shared" si="277"/>
        <v>0</v>
      </c>
      <c r="NA115" s="47">
        <f>Ita!CA115</f>
        <v>0</v>
      </c>
      <c r="NB115" s="523"/>
      <c r="NC115" s="531"/>
    </row>
    <row r="116" spans="1:367" s="28" customFormat="1" ht="21" customHeight="1">
      <c r="A116" s="27" t="s">
        <v>348</v>
      </c>
      <c r="B116" s="67"/>
      <c r="C116" s="68"/>
      <c r="D116" s="68"/>
      <c r="E116" s="68"/>
      <c r="F116" s="68"/>
      <c r="G116" s="69"/>
      <c r="H116" s="70">
        <f>+Bel!A116</f>
        <v>0</v>
      </c>
      <c r="I116" s="71">
        <f>+Ita!A116</f>
        <v>0</v>
      </c>
      <c r="J116" s="71">
        <f>+Pol!A116</f>
        <v>0</v>
      </c>
      <c r="K116" s="71">
        <f>+Rus!A116</f>
        <v>0</v>
      </c>
      <c r="L116" s="71">
        <f>+'Arg&amp;Braz'!A116</f>
        <v>0</v>
      </c>
      <c r="M116" s="71">
        <f>+Mex!A116</f>
        <v>0</v>
      </c>
      <c r="N116" s="71">
        <f>+VIE!A116</f>
        <v>0</v>
      </c>
      <c r="O116" s="71">
        <f>+SIMS!A116</f>
        <v>0</v>
      </c>
      <c r="P116" s="71"/>
      <c r="Q116" s="72">
        <f>+KSC!A116</f>
        <v>0</v>
      </c>
      <c r="R116" s="146">
        <f t="shared" si="577"/>
        <v>0</v>
      </c>
      <c r="S116" s="147"/>
      <c r="T116" s="148"/>
      <c r="U116" s="148"/>
      <c r="V116" s="27" t="s">
        <v>348</v>
      </c>
      <c r="W116" s="522"/>
      <c r="X116" s="523"/>
      <c r="Y116" s="523"/>
      <c r="Z116" s="531"/>
      <c r="AA116" s="34"/>
      <c r="AB116" s="35"/>
      <c r="AC116" s="35"/>
      <c r="AD116" s="65"/>
      <c r="AE116" s="522"/>
      <c r="AF116" s="523"/>
      <c r="AG116" s="523"/>
      <c r="AH116" s="531"/>
      <c r="AI116" s="47"/>
      <c r="AJ116" s="48"/>
      <c r="AK116" s="48"/>
      <c r="AL116" s="49"/>
      <c r="AM116" s="240"/>
      <c r="AN116" s="240"/>
      <c r="AO116" s="240"/>
      <c r="AP116" s="240"/>
      <c r="AQ116" s="240"/>
      <c r="AR116" s="240"/>
      <c r="AS116" s="240"/>
      <c r="AT116" s="240"/>
      <c r="AU116" s="240"/>
      <c r="AV116" s="240"/>
      <c r="AW116" s="240"/>
      <c r="AX116" s="240"/>
      <c r="AY116" s="522"/>
      <c r="AZ116" s="532"/>
      <c r="BA116" s="523"/>
      <c r="BB116" s="523"/>
      <c r="BC116" s="531"/>
      <c r="BD116" s="522"/>
      <c r="BE116" s="532"/>
      <c r="BF116" s="523"/>
      <c r="BG116" s="35"/>
      <c r="BH116" s="531"/>
      <c r="BI116" s="522"/>
      <c r="BJ116" s="532"/>
      <c r="BK116" s="523"/>
      <c r="BL116" s="35"/>
      <c r="BM116" s="531"/>
      <c r="BN116" s="522"/>
      <c r="BO116" s="532"/>
      <c r="BP116" s="523"/>
      <c r="BQ116" s="523"/>
      <c r="BR116" s="531"/>
      <c r="BS116" s="47"/>
      <c r="BT116" s="318"/>
      <c r="BU116" s="48"/>
      <c r="BV116" s="48"/>
      <c r="BW116" s="49"/>
      <c r="BX116" s="123"/>
      <c r="BY116" s="123"/>
      <c r="BZ116" s="3"/>
      <c r="CA116" s="3"/>
      <c r="CB116" s="123"/>
      <c r="CC116" s="123"/>
      <c r="CD116" s="3"/>
      <c r="CE116" s="3"/>
      <c r="CF116" s="3"/>
      <c r="CG116" s="522"/>
      <c r="CH116" s="523"/>
      <c r="CI116" s="523"/>
      <c r="CJ116" s="531"/>
      <c r="CK116" s="522"/>
      <c r="CL116" s="523"/>
      <c r="CM116" s="523"/>
      <c r="CN116" s="531"/>
      <c r="CO116" s="47"/>
      <c r="CP116" s="48"/>
      <c r="CQ116" s="48"/>
      <c r="CR116" s="49"/>
      <c r="CS116" s="123"/>
      <c r="CT116" s="3"/>
      <c r="CU116" s="3"/>
      <c r="CV116" s="3"/>
      <c r="CW116" s="123"/>
      <c r="CX116" s="3"/>
      <c r="CY116" s="3"/>
      <c r="CZ116" s="3"/>
      <c r="DA116" s="522"/>
      <c r="DB116" s="523"/>
      <c r="DC116" s="531"/>
      <c r="DD116" s="522"/>
      <c r="DE116" s="523"/>
      <c r="DF116" s="531"/>
      <c r="DG116" s="34"/>
      <c r="DH116" s="523"/>
      <c r="DI116" s="531"/>
      <c r="DJ116" s="522"/>
      <c r="DK116" s="523"/>
      <c r="DL116" s="531"/>
      <c r="DM116" s="379"/>
      <c r="DN116" s="365"/>
      <c r="DO116" s="366"/>
      <c r="DP116" s="522"/>
      <c r="DQ116" s="523"/>
      <c r="DR116" s="523"/>
      <c r="DS116" s="523"/>
      <c r="DT116" s="523"/>
      <c r="DU116" s="531"/>
      <c r="DV116" s="522"/>
      <c r="DW116" s="523"/>
      <c r="DX116" s="523"/>
      <c r="DY116" s="523"/>
      <c r="DZ116" s="523"/>
      <c r="EA116" s="531"/>
      <c r="EB116" s="522"/>
      <c r="EC116" s="523"/>
      <c r="ED116" s="523"/>
      <c r="EE116" s="523"/>
      <c r="EF116" s="523"/>
      <c r="EG116" s="531"/>
      <c r="EH116" s="34"/>
      <c r="EI116" s="35"/>
      <c r="EJ116" s="35"/>
      <c r="EK116" s="35"/>
      <c r="EL116" s="35"/>
      <c r="EM116" s="546"/>
      <c r="EN116" s="47"/>
      <c r="EO116" s="48"/>
      <c r="EP116" s="48"/>
      <c r="EQ116" s="48"/>
      <c r="ER116" s="48"/>
      <c r="ES116" s="49"/>
      <c r="ET116" s="3"/>
      <c r="EU116" s="3"/>
      <c r="EV116" s="3"/>
      <c r="EW116" s="3"/>
      <c r="EX116" s="3"/>
      <c r="EY116" s="3"/>
      <c r="EZ116" s="522"/>
      <c r="FA116" s="523"/>
      <c r="FB116" s="523"/>
      <c r="FC116" s="531"/>
      <c r="FD116" s="522"/>
      <c r="FE116" s="523"/>
      <c r="FF116" s="523"/>
      <c r="FG116" s="531"/>
      <c r="FH116" s="522"/>
      <c r="FI116" s="523"/>
      <c r="FJ116" s="523"/>
      <c r="FK116" s="531"/>
      <c r="FL116" s="34"/>
      <c r="FM116" s="35"/>
      <c r="FN116" s="35"/>
      <c r="FO116" s="65"/>
      <c r="FP116" s="123"/>
      <c r="FQ116" s="3"/>
      <c r="FR116" s="3"/>
      <c r="FS116" s="3"/>
      <c r="FT116" s="522"/>
      <c r="FU116" s="523"/>
      <c r="FV116" s="523"/>
      <c r="FW116" s="523"/>
      <c r="FX116" s="523"/>
      <c r="FY116" s="531"/>
      <c r="FZ116" s="522"/>
      <c r="GA116" s="523"/>
      <c r="GB116" s="523"/>
      <c r="GC116" s="523"/>
      <c r="GD116" s="523"/>
      <c r="GE116" s="531"/>
      <c r="GF116" s="522"/>
      <c r="GG116" s="523"/>
      <c r="GH116" s="523"/>
      <c r="GI116" s="523"/>
      <c r="GJ116" s="523"/>
      <c r="GK116" s="531"/>
      <c r="GL116" s="3"/>
      <c r="GM116" s="3"/>
      <c r="GN116" s="3"/>
      <c r="GO116" s="3"/>
      <c r="GP116" s="3"/>
      <c r="GQ116" s="3"/>
      <c r="GR116" s="240"/>
      <c r="GS116" s="240"/>
      <c r="GT116" s="240"/>
      <c r="GU116" s="240"/>
      <c r="GV116" s="522"/>
      <c r="GW116" s="523"/>
      <c r="GX116" s="531"/>
      <c r="GY116" s="34"/>
      <c r="GZ116" s="523"/>
      <c r="HA116" s="531"/>
      <c r="HB116" s="34"/>
      <c r="HC116" s="523"/>
      <c r="HD116" s="531"/>
      <c r="HE116" s="522"/>
      <c r="HF116" s="523"/>
      <c r="HG116" s="531"/>
      <c r="HH116" s="47"/>
      <c r="HI116" s="48"/>
      <c r="HJ116" s="49"/>
      <c r="HK116" s="3"/>
      <c r="HL116" s="3"/>
      <c r="HM116" s="3"/>
      <c r="HN116" s="3"/>
      <c r="HO116" s="533"/>
      <c r="HP116" s="534"/>
      <c r="HQ116" s="534"/>
      <c r="HR116" s="535"/>
      <c r="HS116" s="533"/>
      <c r="HT116" s="534"/>
      <c r="HU116" s="534"/>
      <c r="HV116" s="535"/>
      <c r="HW116" s="47"/>
      <c r="HX116" s="48"/>
      <c r="HY116" s="48"/>
      <c r="HZ116" s="49"/>
      <c r="IA116" s="483"/>
      <c r="IB116" s="484"/>
      <c r="IC116" s="484"/>
      <c r="ID116" s="485"/>
      <c r="IE116" s="483"/>
      <c r="IF116" s="484"/>
      <c r="IG116" s="484"/>
      <c r="IH116" s="485"/>
      <c r="II116" s="533"/>
      <c r="IJ116" s="534"/>
      <c r="IK116" s="534"/>
      <c r="IL116" s="535"/>
      <c r="IM116" s="533"/>
      <c r="IN116" s="534"/>
      <c r="IO116" s="534"/>
      <c r="IP116" s="535"/>
      <c r="IQ116" s="47"/>
      <c r="IR116" s="48"/>
      <c r="IS116" s="48"/>
      <c r="IT116" s="49"/>
      <c r="IU116" s="483"/>
      <c r="IV116" s="484"/>
      <c r="IW116" s="484"/>
      <c r="IX116" s="485"/>
      <c r="IY116" s="483"/>
      <c r="IZ116" s="484"/>
      <c r="JA116" s="484"/>
      <c r="JB116" s="485"/>
      <c r="JC116" s="533"/>
      <c r="JD116" s="534"/>
      <c r="JE116" s="534"/>
      <c r="JF116" s="535"/>
      <c r="JG116" s="533"/>
      <c r="JH116" s="534"/>
      <c r="JI116" s="534"/>
      <c r="JJ116" s="535"/>
      <c r="JK116" s="47"/>
      <c r="JL116" s="48"/>
      <c r="JM116" s="48"/>
      <c r="JN116" s="49"/>
      <c r="JO116" s="483"/>
      <c r="JP116" s="484"/>
      <c r="JQ116" s="484"/>
      <c r="JR116" s="485"/>
      <c r="JS116" s="483"/>
      <c r="JT116" s="484"/>
      <c r="JU116" s="484"/>
      <c r="JV116" s="485"/>
      <c r="JW116" s="240"/>
      <c r="JX116" s="240"/>
      <c r="JY116" s="240"/>
      <c r="JZ116" s="240"/>
      <c r="KA116" s="34"/>
      <c r="KB116" s="315"/>
      <c r="KC116" s="35"/>
      <c r="KD116" s="523"/>
      <c r="KE116" s="531"/>
      <c r="KF116" s="522"/>
      <c r="KG116" s="523"/>
      <c r="KH116" s="531"/>
      <c r="KI116" s="47"/>
      <c r="KJ116" s="523"/>
      <c r="KK116" s="531"/>
      <c r="KL116" s="47"/>
      <c r="KM116" s="523"/>
      <c r="KN116" s="531"/>
      <c r="KO116" s="522"/>
      <c r="KP116" s="523"/>
      <c r="KQ116" s="531"/>
      <c r="KR116" s="522">
        <f>+'Arg&amp;Braz'!AK116</f>
        <v>0</v>
      </c>
      <c r="KS116" s="523"/>
      <c r="KT116" s="531"/>
      <c r="KU116" s="522">
        <f>+Ita!BL116</f>
        <v>0</v>
      </c>
      <c r="KV116" s="532">
        <f>+Ita!BM116</f>
        <v>0</v>
      </c>
      <c r="KW116" s="523">
        <f>+Ita!BN116</f>
        <v>0</v>
      </c>
      <c r="KX116" s="35"/>
      <c r="KY116" s="531"/>
      <c r="KZ116" s="522">
        <f>+Mex!AN116</f>
        <v>0</v>
      </c>
      <c r="LA116" s="532">
        <f>+Mex!AO116</f>
        <v>0</v>
      </c>
      <c r="LB116" s="523">
        <f>+Mex!AP116</f>
        <v>0</v>
      </c>
      <c r="LC116" s="35"/>
      <c r="LD116" s="531"/>
      <c r="LE116" s="522">
        <f>+'Arg&amp;Braz'!O116</f>
        <v>0</v>
      </c>
      <c r="LF116" s="532">
        <f>+'Arg&amp;Braz'!P116</f>
        <v>0</v>
      </c>
      <c r="LG116" s="523">
        <f>+'Arg&amp;Braz'!Q116</f>
        <v>0</v>
      </c>
      <c r="LH116" s="35"/>
      <c r="LI116" s="531"/>
      <c r="LJ116" s="522">
        <f>+'Arg&amp;Braz'!AN116</f>
        <v>0</v>
      </c>
      <c r="LK116" s="532">
        <f>+'Arg&amp;Braz'!AO116</f>
        <v>0</v>
      </c>
      <c r="LL116" s="523">
        <f>+'Arg&amp;Braz'!AP116</f>
        <v>0</v>
      </c>
      <c r="LM116" s="35">
        <f t="shared" si="280"/>
        <v>0</v>
      </c>
      <c r="LN116" s="531">
        <f t="shared" si="281"/>
        <v>0</v>
      </c>
      <c r="LO116" s="522">
        <f>+Bel!BA116</f>
        <v>0</v>
      </c>
      <c r="LP116" s="532">
        <f>+Bel!BB116</f>
        <v>0</v>
      </c>
      <c r="LQ116" s="523">
        <f>+Bel!BC116</f>
        <v>0</v>
      </c>
      <c r="LR116" s="523">
        <f t="shared" si="275"/>
        <v>0</v>
      </c>
      <c r="LS116" s="531">
        <f t="shared" si="276"/>
        <v>0</v>
      </c>
      <c r="LT116" s="522"/>
      <c r="LU116" s="532"/>
      <c r="LV116" s="523"/>
      <c r="LW116" s="35"/>
      <c r="LX116" s="531"/>
      <c r="LY116" s="522"/>
      <c r="LZ116" s="532"/>
      <c r="MA116" s="523"/>
      <c r="MB116" s="35"/>
      <c r="MC116" s="531"/>
      <c r="MD116" s="522">
        <f>+Pol!AK116</f>
        <v>0</v>
      </c>
      <c r="ME116" s="532">
        <f>+Pol!AL116</f>
        <v>0</v>
      </c>
      <c r="MF116" s="523">
        <f>+Pol!AM116</f>
        <v>0</v>
      </c>
      <c r="MG116" s="35">
        <f t="shared" si="578"/>
        <v>0</v>
      </c>
      <c r="MH116" s="531">
        <f t="shared" si="579"/>
        <v>0</v>
      </c>
      <c r="MI116" s="564">
        <f>+Rus!U116</f>
        <v>0</v>
      </c>
      <c r="MJ116" s="565">
        <f>+Rus!V116</f>
        <v>0</v>
      </c>
      <c r="MK116" s="566">
        <f>+Rus!W116</f>
        <v>0</v>
      </c>
      <c r="ML116" s="532">
        <f t="shared" si="580"/>
        <v>0</v>
      </c>
      <c r="MM116" s="531">
        <f t="shared" si="581"/>
        <v>0</v>
      </c>
      <c r="MN116" s="522"/>
      <c r="MO116" s="532"/>
      <c r="MP116" s="523"/>
      <c r="MQ116" s="35"/>
      <c r="MR116" s="531"/>
      <c r="MS116" s="522">
        <f>+'Arg&amp;Braz'!T116</f>
        <v>0</v>
      </c>
      <c r="MT116" s="532">
        <f>+'Arg&amp;Braz'!U116</f>
        <v>0</v>
      </c>
      <c r="MU116" s="523">
        <f>+'Arg&amp;Braz'!V116</f>
        <v>0</v>
      </c>
      <c r="MV116" s="35">
        <f t="shared" si="282"/>
        <v>0</v>
      </c>
      <c r="MW116" s="531">
        <f t="shared" si="283"/>
        <v>0</v>
      </c>
      <c r="MX116" s="522">
        <f>Bel!BF116</f>
        <v>0</v>
      </c>
      <c r="MY116" s="523">
        <f t="shared" si="284"/>
        <v>0</v>
      </c>
      <c r="MZ116" s="531">
        <f t="shared" si="277"/>
        <v>0</v>
      </c>
      <c r="NA116" s="47">
        <f>Ita!CA116</f>
        <v>0</v>
      </c>
      <c r="NB116" s="523"/>
      <c r="NC116" s="531"/>
    </row>
    <row r="117" spans="1:367" s="28" customFormat="1" ht="21" customHeight="1">
      <c r="A117" s="27" t="s">
        <v>349</v>
      </c>
      <c r="B117" s="67"/>
      <c r="C117" s="68"/>
      <c r="D117" s="68"/>
      <c r="E117" s="68"/>
      <c r="F117" s="68"/>
      <c r="G117" s="69"/>
      <c r="H117" s="70">
        <f>+Bel!A117</f>
        <v>0</v>
      </c>
      <c r="I117" s="71">
        <f>+Ita!A117</f>
        <v>0</v>
      </c>
      <c r="J117" s="71">
        <f>+Pol!A117</f>
        <v>0</v>
      </c>
      <c r="K117" s="71">
        <f>+Rus!A117</f>
        <v>0</v>
      </c>
      <c r="L117" s="71">
        <f>+'Arg&amp;Braz'!A117</f>
        <v>0</v>
      </c>
      <c r="M117" s="71">
        <f>+Mex!A117</f>
        <v>0</v>
      </c>
      <c r="N117" s="71">
        <f>+VIE!A117</f>
        <v>0</v>
      </c>
      <c r="O117" s="71">
        <f>+SIMS!A117</f>
        <v>0</v>
      </c>
      <c r="P117" s="71"/>
      <c r="Q117" s="72">
        <f>+KSC!A117</f>
        <v>0</v>
      </c>
      <c r="R117" s="146">
        <f t="shared" si="577"/>
        <v>0</v>
      </c>
      <c r="S117" s="147"/>
      <c r="T117" s="148"/>
      <c r="U117" s="148"/>
      <c r="V117" s="27" t="s">
        <v>349</v>
      </c>
      <c r="W117" s="522"/>
      <c r="X117" s="523"/>
      <c r="Y117" s="523"/>
      <c r="Z117" s="531"/>
      <c r="AA117" s="34"/>
      <c r="AB117" s="35"/>
      <c r="AC117" s="35"/>
      <c r="AD117" s="65"/>
      <c r="AE117" s="522"/>
      <c r="AF117" s="523"/>
      <c r="AG117" s="523"/>
      <c r="AH117" s="531"/>
      <c r="AI117" s="47"/>
      <c r="AJ117" s="48"/>
      <c r="AK117" s="48"/>
      <c r="AL117" s="49"/>
      <c r="AM117" s="240"/>
      <c r="AN117" s="240"/>
      <c r="AO117" s="240"/>
      <c r="AP117" s="240"/>
      <c r="AQ117" s="240"/>
      <c r="AR117" s="240"/>
      <c r="AS117" s="240"/>
      <c r="AT117" s="240"/>
      <c r="AU117" s="240"/>
      <c r="AV117" s="240"/>
      <c r="AW117" s="240"/>
      <c r="AX117" s="240"/>
      <c r="AY117" s="522"/>
      <c r="AZ117" s="532"/>
      <c r="BA117" s="523"/>
      <c r="BB117" s="523"/>
      <c r="BC117" s="531"/>
      <c r="BD117" s="522"/>
      <c r="BE117" s="532"/>
      <c r="BF117" s="523"/>
      <c r="BG117" s="35"/>
      <c r="BH117" s="531"/>
      <c r="BI117" s="522"/>
      <c r="BJ117" s="532"/>
      <c r="BK117" s="523"/>
      <c r="BL117" s="35"/>
      <c r="BM117" s="531"/>
      <c r="BN117" s="522"/>
      <c r="BO117" s="532"/>
      <c r="BP117" s="523"/>
      <c r="BQ117" s="523"/>
      <c r="BR117" s="531"/>
      <c r="BS117" s="47"/>
      <c r="BT117" s="318"/>
      <c r="BU117" s="48"/>
      <c r="BV117" s="48"/>
      <c r="BW117" s="49"/>
      <c r="BX117" s="123"/>
      <c r="BY117" s="123"/>
      <c r="BZ117" s="3"/>
      <c r="CA117" s="3"/>
      <c r="CB117" s="123"/>
      <c r="CC117" s="123"/>
      <c r="CD117" s="3"/>
      <c r="CE117" s="3"/>
      <c r="CF117" s="3"/>
      <c r="CG117" s="522"/>
      <c r="CH117" s="523"/>
      <c r="CI117" s="523"/>
      <c r="CJ117" s="531"/>
      <c r="CK117" s="522"/>
      <c r="CL117" s="523"/>
      <c r="CM117" s="523"/>
      <c r="CN117" s="531"/>
      <c r="CO117" s="47"/>
      <c r="CP117" s="48"/>
      <c r="CQ117" s="48"/>
      <c r="CR117" s="49"/>
      <c r="CS117" s="123"/>
      <c r="CT117" s="3"/>
      <c r="CU117" s="3"/>
      <c r="CV117" s="3"/>
      <c r="CW117" s="123"/>
      <c r="CX117" s="3"/>
      <c r="CY117" s="3"/>
      <c r="CZ117" s="3"/>
      <c r="DA117" s="522"/>
      <c r="DB117" s="523"/>
      <c r="DC117" s="531"/>
      <c r="DD117" s="522"/>
      <c r="DE117" s="523"/>
      <c r="DF117" s="531"/>
      <c r="DG117" s="34"/>
      <c r="DH117" s="523"/>
      <c r="DI117" s="531"/>
      <c r="DJ117" s="522"/>
      <c r="DK117" s="523"/>
      <c r="DL117" s="531"/>
      <c r="DM117" s="379"/>
      <c r="DN117" s="365"/>
      <c r="DO117" s="366"/>
      <c r="DP117" s="522"/>
      <c r="DQ117" s="523"/>
      <c r="DR117" s="523"/>
      <c r="DS117" s="523"/>
      <c r="DT117" s="523"/>
      <c r="DU117" s="531"/>
      <c r="DV117" s="522"/>
      <c r="DW117" s="523"/>
      <c r="DX117" s="523"/>
      <c r="DY117" s="523"/>
      <c r="DZ117" s="523"/>
      <c r="EA117" s="531"/>
      <c r="EB117" s="522"/>
      <c r="EC117" s="523"/>
      <c r="ED117" s="523"/>
      <c r="EE117" s="523"/>
      <c r="EF117" s="523"/>
      <c r="EG117" s="531"/>
      <c r="EH117" s="34"/>
      <c r="EI117" s="35"/>
      <c r="EJ117" s="35"/>
      <c r="EK117" s="35"/>
      <c r="EL117" s="35"/>
      <c r="EM117" s="546"/>
      <c r="EN117" s="47"/>
      <c r="EO117" s="48"/>
      <c r="EP117" s="48"/>
      <c r="EQ117" s="48"/>
      <c r="ER117" s="48"/>
      <c r="ES117" s="49"/>
      <c r="ET117" s="3"/>
      <c r="EU117" s="3"/>
      <c r="EV117" s="3"/>
      <c r="EW117" s="3"/>
      <c r="EX117" s="3"/>
      <c r="EY117" s="3"/>
      <c r="EZ117" s="522"/>
      <c r="FA117" s="523"/>
      <c r="FB117" s="523"/>
      <c r="FC117" s="531"/>
      <c r="FD117" s="522"/>
      <c r="FE117" s="523"/>
      <c r="FF117" s="523"/>
      <c r="FG117" s="531"/>
      <c r="FH117" s="522"/>
      <c r="FI117" s="523"/>
      <c r="FJ117" s="523"/>
      <c r="FK117" s="531"/>
      <c r="FL117" s="34"/>
      <c r="FM117" s="35"/>
      <c r="FN117" s="35"/>
      <c r="FO117" s="65"/>
      <c r="FP117" s="123"/>
      <c r="FQ117" s="3"/>
      <c r="FR117" s="3"/>
      <c r="FS117" s="3"/>
      <c r="FT117" s="522"/>
      <c r="FU117" s="523"/>
      <c r="FV117" s="523"/>
      <c r="FW117" s="523"/>
      <c r="FX117" s="523"/>
      <c r="FY117" s="531"/>
      <c r="FZ117" s="522"/>
      <c r="GA117" s="523"/>
      <c r="GB117" s="523"/>
      <c r="GC117" s="523"/>
      <c r="GD117" s="523"/>
      <c r="GE117" s="531"/>
      <c r="GF117" s="522"/>
      <c r="GG117" s="523"/>
      <c r="GH117" s="523"/>
      <c r="GI117" s="523"/>
      <c r="GJ117" s="523"/>
      <c r="GK117" s="531"/>
      <c r="GL117" s="3"/>
      <c r="GM117" s="3"/>
      <c r="GN117" s="3"/>
      <c r="GO117" s="3"/>
      <c r="GP117" s="3"/>
      <c r="GQ117" s="3"/>
      <c r="GR117" s="240"/>
      <c r="GS117" s="240"/>
      <c r="GT117" s="240"/>
      <c r="GU117" s="240"/>
      <c r="GV117" s="522"/>
      <c r="GW117" s="523"/>
      <c r="GX117" s="531"/>
      <c r="GY117" s="34"/>
      <c r="GZ117" s="523"/>
      <c r="HA117" s="531"/>
      <c r="HB117" s="34"/>
      <c r="HC117" s="523"/>
      <c r="HD117" s="531"/>
      <c r="HE117" s="522"/>
      <c r="HF117" s="523"/>
      <c r="HG117" s="531"/>
      <c r="HH117" s="47"/>
      <c r="HI117" s="48"/>
      <c r="HJ117" s="49"/>
      <c r="HK117" s="3"/>
      <c r="HL117" s="3"/>
      <c r="HM117" s="3"/>
      <c r="HN117" s="3"/>
      <c r="HO117" s="533"/>
      <c r="HP117" s="534"/>
      <c r="HQ117" s="534"/>
      <c r="HR117" s="535"/>
      <c r="HS117" s="533"/>
      <c r="HT117" s="534"/>
      <c r="HU117" s="534"/>
      <c r="HV117" s="535"/>
      <c r="HW117" s="47"/>
      <c r="HX117" s="48"/>
      <c r="HY117" s="48"/>
      <c r="HZ117" s="49"/>
      <c r="IA117" s="483"/>
      <c r="IB117" s="484"/>
      <c r="IC117" s="484"/>
      <c r="ID117" s="485"/>
      <c r="IE117" s="483"/>
      <c r="IF117" s="484"/>
      <c r="IG117" s="484"/>
      <c r="IH117" s="485"/>
      <c r="II117" s="533"/>
      <c r="IJ117" s="534"/>
      <c r="IK117" s="534"/>
      <c r="IL117" s="535"/>
      <c r="IM117" s="533"/>
      <c r="IN117" s="534"/>
      <c r="IO117" s="534"/>
      <c r="IP117" s="535"/>
      <c r="IQ117" s="47"/>
      <c r="IR117" s="48"/>
      <c r="IS117" s="48"/>
      <c r="IT117" s="49"/>
      <c r="IU117" s="483"/>
      <c r="IV117" s="484"/>
      <c r="IW117" s="484"/>
      <c r="IX117" s="485"/>
      <c r="IY117" s="483"/>
      <c r="IZ117" s="484"/>
      <c r="JA117" s="484"/>
      <c r="JB117" s="485"/>
      <c r="JC117" s="533"/>
      <c r="JD117" s="534"/>
      <c r="JE117" s="534"/>
      <c r="JF117" s="535"/>
      <c r="JG117" s="533"/>
      <c r="JH117" s="534"/>
      <c r="JI117" s="534"/>
      <c r="JJ117" s="535"/>
      <c r="JK117" s="47"/>
      <c r="JL117" s="48"/>
      <c r="JM117" s="48"/>
      <c r="JN117" s="49"/>
      <c r="JO117" s="483"/>
      <c r="JP117" s="484"/>
      <c r="JQ117" s="484"/>
      <c r="JR117" s="485"/>
      <c r="JS117" s="483"/>
      <c r="JT117" s="484"/>
      <c r="JU117" s="484"/>
      <c r="JV117" s="485"/>
      <c r="JW117" s="240"/>
      <c r="JX117" s="240"/>
      <c r="JY117" s="240"/>
      <c r="JZ117" s="240"/>
      <c r="KA117" s="34"/>
      <c r="KB117" s="315"/>
      <c r="KC117" s="35"/>
      <c r="KD117" s="523"/>
      <c r="KE117" s="531"/>
      <c r="KF117" s="522"/>
      <c r="KG117" s="523"/>
      <c r="KH117" s="531"/>
      <c r="KI117" s="47"/>
      <c r="KJ117" s="523"/>
      <c r="KK117" s="531"/>
      <c r="KL117" s="47"/>
      <c r="KM117" s="523"/>
      <c r="KN117" s="531"/>
      <c r="KO117" s="522"/>
      <c r="KP117" s="523"/>
      <c r="KQ117" s="531"/>
      <c r="KR117" s="522">
        <f>+'Arg&amp;Braz'!AK117</f>
        <v>0</v>
      </c>
      <c r="KS117" s="523"/>
      <c r="KT117" s="531"/>
      <c r="KU117" s="522">
        <f>+Ita!BL117</f>
        <v>0</v>
      </c>
      <c r="KV117" s="532">
        <f>+Ita!BM117</f>
        <v>0</v>
      </c>
      <c r="KW117" s="523">
        <f>+Ita!BN117</f>
        <v>0</v>
      </c>
      <c r="KX117" s="35"/>
      <c r="KY117" s="531"/>
      <c r="KZ117" s="522">
        <f>+Mex!AN117</f>
        <v>0</v>
      </c>
      <c r="LA117" s="532">
        <f>+Mex!AO117</f>
        <v>0</v>
      </c>
      <c r="LB117" s="523">
        <f>+Mex!AP117</f>
        <v>0</v>
      </c>
      <c r="LC117" s="35"/>
      <c r="LD117" s="531"/>
      <c r="LE117" s="522">
        <f>+'Arg&amp;Braz'!O117</f>
        <v>0</v>
      </c>
      <c r="LF117" s="532">
        <f>+'Arg&amp;Braz'!P117</f>
        <v>0</v>
      </c>
      <c r="LG117" s="523">
        <f>+'Arg&amp;Braz'!Q117</f>
        <v>0</v>
      </c>
      <c r="LH117" s="35"/>
      <c r="LI117" s="531"/>
      <c r="LJ117" s="522">
        <f>+'Arg&amp;Braz'!AN117</f>
        <v>0</v>
      </c>
      <c r="LK117" s="532">
        <f>+'Arg&amp;Braz'!AO117</f>
        <v>0</v>
      </c>
      <c r="LL117" s="523">
        <f>+'Arg&amp;Braz'!AP117</f>
        <v>0</v>
      </c>
      <c r="LM117" s="35">
        <f t="shared" si="280"/>
        <v>0</v>
      </c>
      <c r="LN117" s="531">
        <f t="shared" si="281"/>
        <v>0</v>
      </c>
      <c r="LO117" s="522">
        <f>+Bel!BA117</f>
        <v>0</v>
      </c>
      <c r="LP117" s="532">
        <f>+Bel!BB117</f>
        <v>0</v>
      </c>
      <c r="LQ117" s="523">
        <f>+Bel!BC117</f>
        <v>0</v>
      </c>
      <c r="LR117" s="523">
        <f t="shared" si="275"/>
        <v>0</v>
      </c>
      <c r="LS117" s="531">
        <f t="shared" si="276"/>
        <v>0</v>
      </c>
      <c r="LT117" s="522"/>
      <c r="LU117" s="532"/>
      <c r="LV117" s="523"/>
      <c r="LW117" s="35"/>
      <c r="LX117" s="531"/>
      <c r="LY117" s="522"/>
      <c r="LZ117" s="532"/>
      <c r="MA117" s="523"/>
      <c r="MB117" s="35"/>
      <c r="MC117" s="531"/>
      <c r="MD117" s="522">
        <f>+Pol!AK117</f>
        <v>0</v>
      </c>
      <c r="ME117" s="532">
        <f>+Pol!AL117</f>
        <v>0</v>
      </c>
      <c r="MF117" s="523">
        <f>+Pol!AM117</f>
        <v>0</v>
      </c>
      <c r="MG117" s="35">
        <f t="shared" si="578"/>
        <v>0</v>
      </c>
      <c r="MH117" s="531">
        <f t="shared" si="579"/>
        <v>0</v>
      </c>
      <c r="MI117" s="32">
        <f>+Rus!U117</f>
        <v>0</v>
      </c>
      <c r="MJ117" s="317">
        <f>+Rus!V117</f>
        <v>0</v>
      </c>
      <c r="MK117" s="33">
        <f>+Rus!W117</f>
        <v>0</v>
      </c>
      <c r="ML117" s="532">
        <f t="shared" si="580"/>
        <v>0</v>
      </c>
      <c r="MM117" s="531">
        <f t="shared" si="581"/>
        <v>0</v>
      </c>
      <c r="MN117" s="522"/>
      <c r="MO117" s="532"/>
      <c r="MP117" s="523"/>
      <c r="MQ117" s="35"/>
      <c r="MR117" s="531"/>
      <c r="MS117" s="522">
        <f>+'Arg&amp;Braz'!T117</f>
        <v>0</v>
      </c>
      <c r="MT117" s="532">
        <f>+'Arg&amp;Braz'!U117</f>
        <v>0</v>
      </c>
      <c r="MU117" s="523">
        <f>+'Arg&amp;Braz'!V117</f>
        <v>0</v>
      </c>
      <c r="MV117" s="35">
        <f t="shared" si="282"/>
        <v>0</v>
      </c>
      <c r="MW117" s="531">
        <f t="shared" si="283"/>
        <v>0</v>
      </c>
      <c r="MX117" s="522">
        <f>Bel!BF117</f>
        <v>0</v>
      </c>
      <c r="MY117" s="523">
        <f t="shared" si="284"/>
        <v>0</v>
      </c>
      <c r="MZ117" s="531">
        <f t="shared" si="277"/>
        <v>0</v>
      </c>
      <c r="NA117" s="47">
        <f>Ita!CA117</f>
        <v>0</v>
      </c>
      <c r="NB117" s="523"/>
      <c r="NC117" s="531"/>
    </row>
    <row r="118" spans="1:367" s="28" customFormat="1" ht="21" customHeight="1">
      <c r="A118" s="27" t="s">
        <v>350</v>
      </c>
      <c r="B118" s="67"/>
      <c r="C118" s="68"/>
      <c r="D118" s="68"/>
      <c r="E118" s="68"/>
      <c r="F118" s="68"/>
      <c r="G118" s="69"/>
      <c r="H118" s="70">
        <f>+Bel!A118</f>
        <v>0</v>
      </c>
      <c r="I118" s="71">
        <f>+Ita!A118</f>
        <v>0</v>
      </c>
      <c r="J118" s="71">
        <f>+Pol!A118</f>
        <v>0</v>
      </c>
      <c r="K118" s="71">
        <f>+Rus!A118</f>
        <v>0</v>
      </c>
      <c r="L118" s="71">
        <f>+'Arg&amp;Braz'!A118</f>
        <v>0</v>
      </c>
      <c r="M118" s="71">
        <f>+Mex!A118</f>
        <v>0</v>
      </c>
      <c r="N118" s="71">
        <f>+VIE!A118</f>
        <v>0</v>
      </c>
      <c r="O118" s="71">
        <f>+SIMS!A118</f>
        <v>0</v>
      </c>
      <c r="P118" s="71"/>
      <c r="Q118" s="72">
        <f>+KSC!A118</f>
        <v>0</v>
      </c>
      <c r="R118" s="146">
        <f t="shared" si="577"/>
        <v>0</v>
      </c>
      <c r="S118" s="147"/>
      <c r="T118" s="148"/>
      <c r="U118" s="148"/>
      <c r="V118" s="27" t="s">
        <v>350</v>
      </c>
      <c r="W118" s="522"/>
      <c r="X118" s="523"/>
      <c r="Y118" s="523"/>
      <c r="Z118" s="531"/>
      <c r="AA118" s="34"/>
      <c r="AB118" s="35"/>
      <c r="AC118" s="35"/>
      <c r="AD118" s="65"/>
      <c r="AE118" s="522"/>
      <c r="AF118" s="523"/>
      <c r="AG118" s="523"/>
      <c r="AH118" s="531"/>
      <c r="AI118" s="47"/>
      <c r="AJ118" s="48"/>
      <c r="AK118" s="48"/>
      <c r="AL118" s="49"/>
      <c r="AM118" s="240"/>
      <c r="AN118" s="240"/>
      <c r="AO118" s="240"/>
      <c r="AP118" s="240"/>
      <c r="AQ118" s="240"/>
      <c r="AR118" s="240"/>
      <c r="AS118" s="240"/>
      <c r="AT118" s="240"/>
      <c r="AU118" s="240"/>
      <c r="AV118" s="240"/>
      <c r="AW118" s="240"/>
      <c r="AX118" s="240"/>
      <c r="AY118" s="522"/>
      <c r="AZ118" s="532"/>
      <c r="BA118" s="523"/>
      <c r="BB118" s="523"/>
      <c r="BC118" s="531"/>
      <c r="BD118" s="522"/>
      <c r="BE118" s="532"/>
      <c r="BF118" s="523"/>
      <c r="BG118" s="35"/>
      <c r="BH118" s="531"/>
      <c r="BI118" s="522"/>
      <c r="BJ118" s="532"/>
      <c r="BK118" s="523"/>
      <c r="BL118" s="35"/>
      <c r="BM118" s="531"/>
      <c r="BN118" s="522"/>
      <c r="BO118" s="532"/>
      <c r="BP118" s="523"/>
      <c r="BQ118" s="523"/>
      <c r="BR118" s="531"/>
      <c r="BS118" s="47"/>
      <c r="BT118" s="318"/>
      <c r="BU118" s="48"/>
      <c r="BV118" s="48"/>
      <c r="BW118" s="49"/>
      <c r="BX118" s="123"/>
      <c r="BY118" s="123"/>
      <c r="BZ118" s="3"/>
      <c r="CA118" s="3"/>
      <c r="CB118" s="123"/>
      <c r="CC118" s="123"/>
      <c r="CD118" s="3"/>
      <c r="CE118" s="3"/>
      <c r="CF118" s="3"/>
      <c r="CG118" s="522"/>
      <c r="CH118" s="523"/>
      <c r="CI118" s="523"/>
      <c r="CJ118" s="531"/>
      <c r="CK118" s="522"/>
      <c r="CL118" s="523"/>
      <c r="CM118" s="523"/>
      <c r="CN118" s="531"/>
      <c r="CO118" s="47"/>
      <c r="CP118" s="48"/>
      <c r="CQ118" s="48"/>
      <c r="CR118" s="49"/>
      <c r="CS118" s="123"/>
      <c r="CT118" s="3"/>
      <c r="CU118" s="3"/>
      <c r="CV118" s="3"/>
      <c r="CW118" s="123"/>
      <c r="CX118" s="3"/>
      <c r="CY118" s="3"/>
      <c r="CZ118" s="3"/>
      <c r="DA118" s="522"/>
      <c r="DB118" s="523"/>
      <c r="DC118" s="531"/>
      <c r="DD118" s="522"/>
      <c r="DE118" s="523"/>
      <c r="DF118" s="531"/>
      <c r="DG118" s="34"/>
      <c r="DH118" s="523"/>
      <c r="DI118" s="531"/>
      <c r="DJ118" s="522"/>
      <c r="DK118" s="523"/>
      <c r="DL118" s="531"/>
      <c r="DM118" s="379"/>
      <c r="DN118" s="365"/>
      <c r="DO118" s="366"/>
      <c r="DP118" s="522"/>
      <c r="DQ118" s="523"/>
      <c r="DR118" s="523"/>
      <c r="DS118" s="523"/>
      <c r="DT118" s="523"/>
      <c r="DU118" s="531"/>
      <c r="DV118" s="522"/>
      <c r="DW118" s="523"/>
      <c r="DX118" s="523"/>
      <c r="DY118" s="523"/>
      <c r="DZ118" s="523"/>
      <c r="EA118" s="531"/>
      <c r="EB118" s="522"/>
      <c r="EC118" s="523"/>
      <c r="ED118" s="523"/>
      <c r="EE118" s="523"/>
      <c r="EF118" s="523"/>
      <c r="EG118" s="531"/>
      <c r="EH118" s="34"/>
      <c r="EI118" s="35"/>
      <c r="EJ118" s="35"/>
      <c r="EK118" s="35"/>
      <c r="EL118" s="35"/>
      <c r="EM118" s="546"/>
      <c r="EN118" s="47"/>
      <c r="EO118" s="48"/>
      <c r="EP118" s="48"/>
      <c r="EQ118" s="48"/>
      <c r="ER118" s="48"/>
      <c r="ES118" s="49"/>
      <c r="ET118" s="3"/>
      <c r="EU118" s="3"/>
      <c r="EV118" s="3"/>
      <c r="EW118" s="3"/>
      <c r="EX118" s="3"/>
      <c r="EY118" s="3"/>
      <c r="EZ118" s="522"/>
      <c r="FA118" s="523"/>
      <c r="FB118" s="523"/>
      <c r="FC118" s="531"/>
      <c r="FD118" s="522"/>
      <c r="FE118" s="523"/>
      <c r="FF118" s="523"/>
      <c r="FG118" s="531"/>
      <c r="FH118" s="522"/>
      <c r="FI118" s="523"/>
      <c r="FJ118" s="523"/>
      <c r="FK118" s="531"/>
      <c r="FL118" s="34"/>
      <c r="FM118" s="35"/>
      <c r="FN118" s="35"/>
      <c r="FO118" s="65"/>
      <c r="FP118" s="123"/>
      <c r="FQ118" s="3"/>
      <c r="FR118" s="3"/>
      <c r="FS118" s="3"/>
      <c r="FT118" s="522"/>
      <c r="FU118" s="523"/>
      <c r="FV118" s="523"/>
      <c r="FW118" s="523"/>
      <c r="FX118" s="523"/>
      <c r="FY118" s="531"/>
      <c r="FZ118" s="522"/>
      <c r="GA118" s="523"/>
      <c r="GB118" s="523"/>
      <c r="GC118" s="523"/>
      <c r="GD118" s="523"/>
      <c r="GE118" s="531"/>
      <c r="GF118" s="522"/>
      <c r="GG118" s="523"/>
      <c r="GH118" s="523"/>
      <c r="GI118" s="523"/>
      <c r="GJ118" s="523"/>
      <c r="GK118" s="531"/>
      <c r="GL118" s="3"/>
      <c r="GM118" s="3"/>
      <c r="GN118" s="3"/>
      <c r="GO118" s="3"/>
      <c r="GP118" s="3"/>
      <c r="GQ118" s="3"/>
      <c r="GR118" s="240"/>
      <c r="GS118" s="240"/>
      <c r="GT118" s="240"/>
      <c r="GU118" s="240"/>
      <c r="GV118" s="522"/>
      <c r="GW118" s="523"/>
      <c r="GX118" s="531"/>
      <c r="GY118" s="34"/>
      <c r="GZ118" s="523"/>
      <c r="HA118" s="531"/>
      <c r="HB118" s="34"/>
      <c r="HC118" s="523"/>
      <c r="HD118" s="531"/>
      <c r="HE118" s="522"/>
      <c r="HF118" s="523"/>
      <c r="HG118" s="531"/>
      <c r="HH118" s="47"/>
      <c r="HI118" s="48"/>
      <c r="HJ118" s="49"/>
      <c r="HK118" s="3"/>
      <c r="HL118" s="3"/>
      <c r="HM118" s="3"/>
      <c r="HN118" s="3"/>
      <c r="HO118" s="533"/>
      <c r="HP118" s="534"/>
      <c r="HQ118" s="534"/>
      <c r="HR118" s="535"/>
      <c r="HS118" s="533"/>
      <c r="HT118" s="534"/>
      <c r="HU118" s="534"/>
      <c r="HV118" s="535"/>
      <c r="HW118" s="47"/>
      <c r="HX118" s="48"/>
      <c r="HY118" s="48"/>
      <c r="HZ118" s="49"/>
      <c r="IA118" s="483"/>
      <c r="IB118" s="484"/>
      <c r="IC118" s="484"/>
      <c r="ID118" s="485"/>
      <c r="IE118" s="483"/>
      <c r="IF118" s="484"/>
      <c r="IG118" s="484"/>
      <c r="IH118" s="485"/>
      <c r="II118" s="533"/>
      <c r="IJ118" s="534"/>
      <c r="IK118" s="534"/>
      <c r="IL118" s="535"/>
      <c r="IM118" s="533"/>
      <c r="IN118" s="534"/>
      <c r="IO118" s="534"/>
      <c r="IP118" s="535"/>
      <c r="IQ118" s="47"/>
      <c r="IR118" s="48"/>
      <c r="IS118" s="48"/>
      <c r="IT118" s="49"/>
      <c r="IU118" s="483"/>
      <c r="IV118" s="484"/>
      <c r="IW118" s="484"/>
      <c r="IX118" s="485"/>
      <c r="IY118" s="483"/>
      <c r="IZ118" s="484"/>
      <c r="JA118" s="484"/>
      <c r="JB118" s="485"/>
      <c r="JC118" s="533"/>
      <c r="JD118" s="534"/>
      <c r="JE118" s="534"/>
      <c r="JF118" s="535"/>
      <c r="JG118" s="533"/>
      <c r="JH118" s="534"/>
      <c r="JI118" s="534"/>
      <c r="JJ118" s="535"/>
      <c r="JK118" s="47"/>
      <c r="JL118" s="48"/>
      <c r="JM118" s="48"/>
      <c r="JN118" s="49"/>
      <c r="JO118" s="483"/>
      <c r="JP118" s="484"/>
      <c r="JQ118" s="484"/>
      <c r="JR118" s="485"/>
      <c r="JS118" s="483"/>
      <c r="JT118" s="484"/>
      <c r="JU118" s="484"/>
      <c r="JV118" s="485"/>
      <c r="JW118" s="240"/>
      <c r="JX118" s="240"/>
      <c r="JY118" s="240"/>
      <c r="JZ118" s="240"/>
      <c r="KA118" s="34"/>
      <c r="KB118" s="315"/>
      <c r="KC118" s="35"/>
      <c r="KD118" s="523"/>
      <c r="KE118" s="531"/>
      <c r="KF118" s="522"/>
      <c r="KG118" s="523"/>
      <c r="KH118" s="531"/>
      <c r="KI118" s="47"/>
      <c r="KK118" s="523"/>
      <c r="KL118" s="47"/>
      <c r="KM118" s="523"/>
      <c r="KN118" s="531"/>
      <c r="KO118" s="522"/>
      <c r="KP118" s="523"/>
      <c r="KQ118" s="531"/>
      <c r="KR118" s="522">
        <f>+'Arg&amp;Braz'!AK118</f>
        <v>0</v>
      </c>
      <c r="KS118" s="523"/>
      <c r="KT118" s="531"/>
      <c r="KU118" s="522">
        <f>+Ita!BL118</f>
        <v>0</v>
      </c>
      <c r="KV118" s="532">
        <f>+Ita!BM118</f>
        <v>0</v>
      </c>
      <c r="KW118" s="523">
        <f>+Ita!BN118</f>
        <v>0</v>
      </c>
      <c r="KX118" s="35"/>
      <c r="KY118" s="531"/>
      <c r="KZ118" s="522">
        <f>+Mex!AN118</f>
        <v>0</v>
      </c>
      <c r="LA118" s="532">
        <f>+Mex!AO118</f>
        <v>0</v>
      </c>
      <c r="LB118" s="523">
        <f>+Mex!AP118</f>
        <v>0</v>
      </c>
      <c r="LC118" s="35"/>
      <c r="LD118" s="531"/>
      <c r="LE118" s="522">
        <f>+'Arg&amp;Braz'!O118</f>
        <v>0</v>
      </c>
      <c r="LF118" s="532">
        <f>+'Arg&amp;Braz'!P118</f>
        <v>0</v>
      </c>
      <c r="LG118" s="523">
        <f>+'Arg&amp;Braz'!Q118</f>
        <v>0</v>
      </c>
      <c r="LH118" s="35"/>
      <c r="LI118" s="531"/>
      <c r="LJ118" s="522">
        <f>+'Arg&amp;Braz'!AN118</f>
        <v>0</v>
      </c>
      <c r="LK118" s="532">
        <f>+'Arg&amp;Braz'!AO118</f>
        <v>0</v>
      </c>
      <c r="LL118" s="523">
        <f>+'Arg&amp;Braz'!AP118</f>
        <v>0</v>
      </c>
      <c r="LM118" s="35">
        <f t="shared" si="280"/>
        <v>0</v>
      </c>
      <c r="LN118" s="531">
        <f t="shared" si="281"/>
        <v>0</v>
      </c>
      <c r="LO118" s="522">
        <f>+Bel!BA118</f>
        <v>0</v>
      </c>
      <c r="LP118" s="532">
        <f>+Bel!BB118</f>
        <v>0</v>
      </c>
      <c r="LQ118" s="523">
        <f>+Bel!BC118</f>
        <v>0</v>
      </c>
      <c r="LR118" s="523">
        <f t="shared" si="275"/>
        <v>0</v>
      </c>
      <c r="LS118" s="531">
        <f t="shared" si="276"/>
        <v>0</v>
      </c>
      <c r="LT118" s="522"/>
      <c r="LU118" s="532"/>
      <c r="LV118" s="523"/>
      <c r="LW118" s="35"/>
      <c r="LX118" s="531"/>
      <c r="LY118" s="522"/>
      <c r="LZ118" s="532"/>
      <c r="MA118" s="523"/>
      <c r="MB118" s="35"/>
      <c r="MC118" s="531"/>
      <c r="MD118" s="522">
        <f>+Pol!AK118</f>
        <v>0</v>
      </c>
      <c r="ME118" s="532">
        <f>+Pol!AL118</f>
        <v>0</v>
      </c>
      <c r="MF118" s="523">
        <f>+Pol!AM118</f>
        <v>0</v>
      </c>
      <c r="MG118" s="35">
        <f t="shared" si="578"/>
        <v>0</v>
      </c>
      <c r="MH118" s="531">
        <f t="shared" si="579"/>
        <v>0</v>
      </c>
      <c r="MI118" s="564">
        <f>+Rus!U118</f>
        <v>0</v>
      </c>
      <c r="MJ118" s="565">
        <f>+Rus!V118</f>
        <v>0</v>
      </c>
      <c r="MK118" s="566">
        <f>+Rus!W118</f>
        <v>0</v>
      </c>
      <c r="ML118" s="532">
        <f t="shared" si="580"/>
        <v>0</v>
      </c>
      <c r="MM118" s="531">
        <f t="shared" si="581"/>
        <v>0</v>
      </c>
      <c r="MN118" s="522"/>
      <c r="MO118" s="532"/>
      <c r="MP118" s="523"/>
      <c r="MQ118" s="35"/>
      <c r="MR118" s="531"/>
      <c r="MS118" s="522">
        <f>+'Arg&amp;Braz'!T118</f>
        <v>0</v>
      </c>
      <c r="MT118" s="532">
        <f>+'Arg&amp;Braz'!U118</f>
        <v>0</v>
      </c>
      <c r="MU118" s="523">
        <f>+'Arg&amp;Braz'!V118</f>
        <v>0</v>
      </c>
      <c r="MV118" s="35">
        <f t="shared" si="282"/>
        <v>0</v>
      </c>
      <c r="MW118" s="531">
        <f t="shared" si="283"/>
        <v>0</v>
      </c>
      <c r="MX118" s="522">
        <f>Bel!BF118</f>
        <v>0</v>
      </c>
      <c r="MY118" s="523">
        <f t="shared" si="284"/>
        <v>0</v>
      </c>
      <c r="MZ118" s="531">
        <f t="shared" si="277"/>
        <v>0</v>
      </c>
      <c r="NA118" s="47">
        <f>Ita!CA118</f>
        <v>0</v>
      </c>
      <c r="NC118" s="523"/>
    </row>
    <row r="119" spans="1:367" s="28" customFormat="1" ht="21" customHeight="1">
      <c r="A119" s="27" t="s">
        <v>351</v>
      </c>
      <c r="B119" s="67"/>
      <c r="C119" s="68"/>
      <c r="D119" s="68"/>
      <c r="E119" s="68"/>
      <c r="F119" s="68"/>
      <c r="G119" s="69"/>
      <c r="H119" s="70">
        <f>+Bel!A119</f>
        <v>0</v>
      </c>
      <c r="I119" s="71">
        <f>+Ita!A119</f>
        <v>0</v>
      </c>
      <c r="J119" s="71">
        <f>+Pol!A119</f>
        <v>0</v>
      </c>
      <c r="K119" s="71">
        <f>+Rus!A119</f>
        <v>0</v>
      </c>
      <c r="L119" s="71">
        <f>+'Arg&amp;Braz'!A119</f>
        <v>0</v>
      </c>
      <c r="M119" s="71">
        <f>+Mex!A119</f>
        <v>0</v>
      </c>
      <c r="N119" s="71">
        <f>+VIE!A119</f>
        <v>0</v>
      </c>
      <c r="O119" s="71">
        <f>+SIMS!A119</f>
        <v>0</v>
      </c>
      <c r="P119" s="71"/>
      <c r="Q119" s="72">
        <f>+KSC!A119</f>
        <v>0</v>
      </c>
      <c r="R119" s="146">
        <f t="shared" si="577"/>
        <v>0</v>
      </c>
      <c r="S119" s="147"/>
      <c r="T119" s="148"/>
      <c r="U119" s="148"/>
      <c r="V119" s="27" t="s">
        <v>351</v>
      </c>
      <c r="W119" s="522"/>
      <c r="X119" s="523"/>
      <c r="Y119" s="523"/>
      <c r="Z119" s="531"/>
      <c r="AA119" s="34"/>
      <c r="AB119" s="35"/>
      <c r="AC119" s="35"/>
      <c r="AD119" s="65"/>
      <c r="AE119" s="522"/>
      <c r="AF119" s="523"/>
      <c r="AG119" s="523"/>
      <c r="AH119" s="531"/>
      <c r="AI119" s="47"/>
      <c r="AJ119" s="48"/>
      <c r="AK119" s="48"/>
      <c r="AL119" s="49"/>
      <c r="AM119" s="240"/>
      <c r="AN119" s="240"/>
      <c r="AO119" s="240"/>
      <c r="AP119" s="240"/>
      <c r="AQ119" s="240"/>
      <c r="AR119" s="240"/>
      <c r="AS119" s="240"/>
      <c r="AT119" s="240"/>
      <c r="AU119" s="240"/>
      <c r="AV119" s="240"/>
      <c r="AW119" s="240"/>
      <c r="AX119" s="240"/>
      <c r="AY119" s="522"/>
      <c r="AZ119" s="532"/>
      <c r="BA119" s="523"/>
      <c r="BB119" s="523"/>
      <c r="BC119" s="531"/>
      <c r="BD119" s="522"/>
      <c r="BE119" s="532"/>
      <c r="BF119" s="523"/>
      <c r="BG119" s="35"/>
      <c r="BH119" s="531"/>
      <c r="BI119" s="522"/>
      <c r="BJ119" s="532"/>
      <c r="BK119" s="523"/>
      <c r="BL119" s="35"/>
      <c r="BM119" s="531"/>
      <c r="BN119" s="522"/>
      <c r="BO119" s="532"/>
      <c r="BP119" s="523"/>
      <c r="BQ119" s="523"/>
      <c r="BR119" s="531"/>
      <c r="BS119" s="47"/>
      <c r="BT119" s="318"/>
      <c r="BU119" s="48"/>
      <c r="BV119" s="48"/>
      <c r="BW119" s="49"/>
      <c r="BX119" s="123"/>
      <c r="BY119" s="123"/>
      <c r="BZ119" s="3"/>
      <c r="CA119" s="3"/>
      <c r="CB119" s="123"/>
      <c r="CC119" s="123"/>
      <c r="CD119" s="3"/>
      <c r="CE119" s="3"/>
      <c r="CF119" s="3"/>
      <c r="CG119" s="522"/>
      <c r="CH119" s="523"/>
      <c r="CI119" s="523"/>
      <c r="CJ119" s="531"/>
      <c r="CK119" s="522"/>
      <c r="CL119" s="523"/>
      <c r="CM119" s="523"/>
      <c r="CN119" s="531"/>
      <c r="CO119" s="47"/>
      <c r="CP119" s="48"/>
      <c r="CQ119" s="48"/>
      <c r="CR119" s="49"/>
      <c r="CS119" s="123"/>
      <c r="CT119" s="3"/>
      <c r="CU119" s="3"/>
      <c r="CV119" s="3"/>
      <c r="CW119" s="123"/>
      <c r="CX119" s="3"/>
      <c r="CY119" s="3"/>
      <c r="CZ119" s="3"/>
      <c r="DA119" s="522"/>
      <c r="DB119" s="523"/>
      <c r="DC119" s="531"/>
      <c r="DD119" s="522"/>
      <c r="DE119" s="523"/>
      <c r="DF119" s="531"/>
      <c r="DG119" s="34"/>
      <c r="DH119" s="523"/>
      <c r="DI119" s="531"/>
      <c r="DJ119" s="522"/>
      <c r="DK119" s="523"/>
      <c r="DL119" s="531"/>
      <c r="DM119" s="379"/>
      <c r="DN119" s="365"/>
      <c r="DO119" s="366"/>
      <c r="DP119" s="522"/>
      <c r="DQ119" s="523"/>
      <c r="DR119" s="523"/>
      <c r="DS119" s="523"/>
      <c r="DT119" s="523"/>
      <c r="DU119" s="531"/>
      <c r="DV119" s="522"/>
      <c r="DW119" s="523"/>
      <c r="DX119" s="523"/>
      <c r="DY119" s="523"/>
      <c r="DZ119" s="523"/>
      <c r="EA119" s="531"/>
      <c r="EB119" s="522"/>
      <c r="EC119" s="523"/>
      <c r="ED119" s="523"/>
      <c r="EE119" s="523"/>
      <c r="EF119" s="523"/>
      <c r="EG119" s="531"/>
      <c r="EH119" s="34"/>
      <c r="EI119" s="35"/>
      <c r="EJ119" s="35"/>
      <c r="EK119" s="35"/>
      <c r="EL119" s="35"/>
      <c r="EM119" s="546"/>
      <c r="EN119" s="47"/>
      <c r="EO119" s="48"/>
      <c r="EP119" s="48"/>
      <c r="EQ119" s="48"/>
      <c r="ER119" s="48"/>
      <c r="ES119" s="49"/>
      <c r="ET119" s="3"/>
      <c r="EU119" s="3"/>
      <c r="EV119" s="3"/>
      <c r="EW119" s="3"/>
      <c r="EX119" s="3"/>
      <c r="EY119" s="3"/>
      <c r="EZ119" s="522"/>
      <c r="FA119" s="523"/>
      <c r="FB119" s="523"/>
      <c r="FC119" s="531"/>
      <c r="FD119" s="522"/>
      <c r="FE119" s="523"/>
      <c r="FF119" s="523"/>
      <c r="FG119" s="531"/>
      <c r="FH119" s="522"/>
      <c r="FI119" s="523"/>
      <c r="FJ119" s="523"/>
      <c r="FK119" s="531"/>
      <c r="FL119" s="34"/>
      <c r="FM119" s="35"/>
      <c r="FN119" s="35"/>
      <c r="FO119" s="65"/>
      <c r="FP119" s="123"/>
      <c r="FQ119" s="3"/>
      <c r="FR119" s="3"/>
      <c r="FS119" s="3"/>
      <c r="FT119" s="522"/>
      <c r="FU119" s="523"/>
      <c r="FV119" s="523"/>
      <c r="FW119" s="523"/>
      <c r="FX119" s="523"/>
      <c r="FY119" s="531"/>
      <c r="FZ119" s="522"/>
      <c r="GA119" s="523"/>
      <c r="GB119" s="523"/>
      <c r="GC119" s="523"/>
      <c r="GD119" s="523"/>
      <c r="GE119" s="531"/>
      <c r="GF119" s="522"/>
      <c r="GG119" s="523"/>
      <c r="GH119" s="523"/>
      <c r="GI119" s="523"/>
      <c r="GJ119" s="523"/>
      <c r="GK119" s="531"/>
      <c r="GL119" s="3"/>
      <c r="GM119" s="3"/>
      <c r="GN119" s="3"/>
      <c r="GO119" s="3"/>
      <c r="GP119" s="3"/>
      <c r="GQ119" s="3"/>
      <c r="GR119" s="240"/>
      <c r="GS119" s="240"/>
      <c r="GT119" s="240"/>
      <c r="GU119" s="240"/>
      <c r="GV119" s="522"/>
      <c r="GW119" s="523"/>
      <c r="GX119" s="531"/>
      <c r="GY119" s="34"/>
      <c r="GZ119" s="523"/>
      <c r="HA119" s="531"/>
      <c r="HB119" s="34"/>
      <c r="HC119" s="523"/>
      <c r="HD119" s="531"/>
      <c r="HE119" s="522"/>
      <c r="HF119" s="523"/>
      <c r="HG119" s="531"/>
      <c r="HH119" s="47"/>
      <c r="HI119" s="48"/>
      <c r="HJ119" s="49"/>
      <c r="HK119" s="3"/>
      <c r="HL119" s="3"/>
      <c r="HM119" s="3"/>
      <c r="HN119" s="3"/>
      <c r="HO119" s="533"/>
      <c r="HP119" s="534"/>
      <c r="HQ119" s="534"/>
      <c r="HR119" s="535"/>
      <c r="HS119" s="533"/>
      <c r="HT119" s="534"/>
      <c r="HU119" s="534"/>
      <c r="HV119" s="535"/>
      <c r="HW119" s="47"/>
      <c r="HX119" s="48"/>
      <c r="HY119" s="48"/>
      <c r="HZ119" s="49"/>
      <c r="IA119" s="483"/>
      <c r="IB119" s="484"/>
      <c r="IC119" s="484"/>
      <c r="ID119" s="485"/>
      <c r="IE119" s="483"/>
      <c r="IF119" s="484"/>
      <c r="IG119" s="484"/>
      <c r="IH119" s="485"/>
      <c r="II119" s="533"/>
      <c r="IJ119" s="534"/>
      <c r="IK119" s="534"/>
      <c r="IL119" s="535"/>
      <c r="IM119" s="533"/>
      <c r="IN119" s="534"/>
      <c r="IO119" s="534"/>
      <c r="IP119" s="535"/>
      <c r="IQ119" s="47"/>
      <c r="IR119" s="48"/>
      <c r="IS119" s="48"/>
      <c r="IT119" s="49"/>
      <c r="IU119" s="483"/>
      <c r="IV119" s="484"/>
      <c r="IW119" s="484"/>
      <c r="IX119" s="485"/>
      <c r="IY119" s="483"/>
      <c r="IZ119" s="484"/>
      <c r="JA119" s="484"/>
      <c r="JB119" s="485"/>
      <c r="JC119" s="533"/>
      <c r="JD119" s="534"/>
      <c r="JE119" s="534"/>
      <c r="JF119" s="535"/>
      <c r="JG119" s="533"/>
      <c r="JH119" s="534"/>
      <c r="JI119" s="534"/>
      <c r="JJ119" s="535"/>
      <c r="JK119" s="47"/>
      <c r="JL119" s="48"/>
      <c r="JM119" s="48"/>
      <c r="JN119" s="49"/>
      <c r="JO119" s="483"/>
      <c r="JP119" s="484"/>
      <c r="JQ119" s="484"/>
      <c r="JR119" s="485"/>
      <c r="JS119" s="483"/>
      <c r="JT119" s="484"/>
      <c r="JU119" s="484"/>
      <c r="JV119" s="485"/>
      <c r="JW119" s="240"/>
      <c r="JX119" s="240"/>
      <c r="JY119" s="240"/>
      <c r="JZ119" s="240"/>
      <c r="KA119" s="34"/>
      <c r="KB119" s="315"/>
      <c r="KC119" s="35"/>
      <c r="KD119" s="523"/>
      <c r="KE119" s="531"/>
      <c r="KF119" s="522"/>
      <c r="KG119" s="523"/>
      <c r="KH119" s="531"/>
      <c r="KI119" s="47"/>
      <c r="KJ119" s="523"/>
      <c r="KK119" s="531"/>
      <c r="KL119" s="47"/>
      <c r="KM119" s="523"/>
      <c r="KN119" s="531"/>
      <c r="KO119" s="522"/>
      <c r="KP119" s="523"/>
      <c r="KQ119" s="531"/>
      <c r="KR119" s="522">
        <f>+'Arg&amp;Braz'!AK119</f>
        <v>0</v>
      </c>
      <c r="KS119" s="523"/>
      <c r="KT119" s="531"/>
      <c r="KU119" s="522">
        <f>+Ita!BL119</f>
        <v>0</v>
      </c>
      <c r="KV119" s="532">
        <f>+Ita!BM119</f>
        <v>0</v>
      </c>
      <c r="KW119" s="523">
        <f>+Ita!BN119</f>
        <v>0</v>
      </c>
      <c r="KX119" s="35"/>
      <c r="KY119" s="531"/>
      <c r="KZ119" s="522">
        <f>+Mex!AN119</f>
        <v>0</v>
      </c>
      <c r="LA119" s="532">
        <f>+Mex!AO119</f>
        <v>0</v>
      </c>
      <c r="LB119" s="523">
        <f>+Mex!AP119</f>
        <v>0</v>
      </c>
      <c r="LC119" s="35"/>
      <c r="LD119" s="531"/>
      <c r="LE119" s="522">
        <f>+'Arg&amp;Braz'!O119</f>
        <v>0</v>
      </c>
      <c r="LF119" s="532">
        <f>+'Arg&amp;Braz'!P119</f>
        <v>0</v>
      </c>
      <c r="LG119" s="523">
        <f>+'Arg&amp;Braz'!Q119</f>
        <v>0</v>
      </c>
      <c r="LH119" s="35"/>
      <c r="LI119" s="531"/>
      <c r="LJ119" s="522">
        <f>+'Arg&amp;Braz'!AN119</f>
        <v>0</v>
      </c>
      <c r="LK119" s="532">
        <f>+'Arg&amp;Braz'!AO119</f>
        <v>0</v>
      </c>
      <c r="LL119" s="523">
        <f>+'Arg&amp;Braz'!AP119</f>
        <v>0</v>
      </c>
      <c r="LM119" s="35">
        <f t="shared" si="280"/>
        <v>0</v>
      </c>
      <c r="LN119" s="531">
        <f t="shared" si="281"/>
        <v>0</v>
      </c>
      <c r="LO119" s="522">
        <f>+Bel!BA119</f>
        <v>0</v>
      </c>
      <c r="LP119" s="532">
        <f>+Bel!BB119</f>
        <v>0</v>
      </c>
      <c r="LQ119" s="523">
        <f>+Bel!BC119</f>
        <v>0</v>
      </c>
      <c r="LR119" s="523">
        <f t="shared" si="275"/>
        <v>0</v>
      </c>
      <c r="LS119" s="531">
        <f t="shared" si="276"/>
        <v>0</v>
      </c>
      <c r="LT119" s="522"/>
      <c r="LU119" s="532"/>
      <c r="LV119" s="523"/>
      <c r="LW119" s="35"/>
      <c r="LX119" s="531"/>
      <c r="LY119" s="522"/>
      <c r="LZ119" s="532"/>
      <c r="MA119" s="523"/>
      <c r="MB119" s="35"/>
      <c r="MC119" s="531"/>
      <c r="MD119" s="522">
        <f>+Pol!AK119</f>
        <v>0</v>
      </c>
      <c r="ME119" s="532">
        <f>+Pol!AL119</f>
        <v>0</v>
      </c>
      <c r="MF119" s="523">
        <f>+Pol!AM119</f>
        <v>0</v>
      </c>
      <c r="MG119" s="35">
        <f t="shared" si="578"/>
        <v>0</v>
      </c>
      <c r="MH119" s="531">
        <f t="shared" si="579"/>
        <v>0</v>
      </c>
      <c r="MI119" s="32">
        <f>+Rus!U119</f>
        <v>0</v>
      </c>
      <c r="MJ119" s="317">
        <f>+Rus!V119</f>
        <v>0</v>
      </c>
      <c r="MK119" s="33">
        <f>+Rus!W119</f>
        <v>0</v>
      </c>
      <c r="ML119" s="532">
        <f t="shared" si="580"/>
        <v>0</v>
      </c>
      <c r="MM119" s="531">
        <f t="shared" si="581"/>
        <v>0</v>
      </c>
      <c r="MN119" s="522"/>
      <c r="MO119" s="532"/>
      <c r="MP119" s="523"/>
      <c r="MQ119" s="35"/>
      <c r="MR119" s="531"/>
      <c r="MS119" s="522">
        <f>+'Arg&amp;Braz'!T119</f>
        <v>0</v>
      </c>
      <c r="MT119" s="532">
        <f>+'Arg&amp;Braz'!U119</f>
        <v>0</v>
      </c>
      <c r="MU119" s="523">
        <f>+'Arg&amp;Braz'!V119</f>
        <v>0</v>
      </c>
      <c r="MV119" s="35">
        <f t="shared" si="282"/>
        <v>0</v>
      </c>
      <c r="MW119" s="531">
        <f t="shared" si="283"/>
        <v>0</v>
      </c>
      <c r="MX119" s="522">
        <f>Bel!BF119</f>
        <v>0</v>
      </c>
      <c r="MY119" s="523">
        <f t="shared" si="284"/>
        <v>0</v>
      </c>
      <c r="MZ119" s="531">
        <f t="shared" si="277"/>
        <v>0</v>
      </c>
      <c r="NA119" s="47">
        <f>Ita!CA119</f>
        <v>0</v>
      </c>
      <c r="NB119" s="523"/>
      <c r="NC119" s="531"/>
    </row>
    <row r="120" spans="1:367" s="28" customFormat="1" ht="21" customHeight="1">
      <c r="A120" s="27" t="s">
        <v>352</v>
      </c>
      <c r="B120" s="67"/>
      <c r="C120" s="68"/>
      <c r="D120" s="68"/>
      <c r="E120" s="68"/>
      <c r="F120" s="68"/>
      <c r="G120" s="69"/>
      <c r="H120" s="70">
        <f>+Bel!A120</f>
        <v>0</v>
      </c>
      <c r="I120" s="71">
        <f>+Ita!A120</f>
        <v>0</v>
      </c>
      <c r="J120" s="71">
        <f>+Pol!A120</f>
        <v>0</v>
      </c>
      <c r="K120" s="71">
        <f>+Rus!A120</f>
        <v>0</v>
      </c>
      <c r="L120" s="71">
        <f>+'Arg&amp;Braz'!A120</f>
        <v>0</v>
      </c>
      <c r="M120" s="71">
        <f>+Mex!A120</f>
        <v>0</v>
      </c>
      <c r="N120" s="71">
        <f>+VIE!A120</f>
        <v>0</v>
      </c>
      <c r="O120" s="71">
        <f>+SIMS!A120</f>
        <v>0</v>
      </c>
      <c r="P120" s="71"/>
      <c r="Q120" s="72">
        <f>+KSC!A120</f>
        <v>0</v>
      </c>
      <c r="R120" s="146">
        <f t="shared" si="577"/>
        <v>0</v>
      </c>
      <c r="S120" s="147"/>
      <c r="T120" s="148"/>
      <c r="U120" s="148"/>
      <c r="V120" s="27" t="s">
        <v>352</v>
      </c>
      <c r="W120" s="522"/>
      <c r="X120" s="523"/>
      <c r="Y120" s="523"/>
      <c r="Z120" s="531"/>
      <c r="AA120" s="34"/>
      <c r="AB120" s="35"/>
      <c r="AC120" s="35"/>
      <c r="AD120" s="65"/>
      <c r="AE120" s="522"/>
      <c r="AF120" s="523"/>
      <c r="AG120" s="523"/>
      <c r="AH120" s="531"/>
      <c r="AI120" s="47"/>
      <c r="AJ120" s="48"/>
      <c r="AK120" s="48"/>
      <c r="AL120" s="49"/>
      <c r="AM120" s="240"/>
      <c r="AN120" s="240"/>
      <c r="AO120" s="240"/>
      <c r="AP120" s="240"/>
      <c r="AQ120" s="240"/>
      <c r="AR120" s="240"/>
      <c r="AS120" s="240"/>
      <c r="AT120" s="240"/>
      <c r="AU120" s="240"/>
      <c r="AV120" s="240"/>
      <c r="AW120" s="240"/>
      <c r="AX120" s="240"/>
      <c r="AY120" s="522"/>
      <c r="AZ120" s="532"/>
      <c r="BA120" s="523"/>
      <c r="BB120" s="523"/>
      <c r="BC120" s="531"/>
      <c r="BD120" s="522"/>
      <c r="BE120" s="532"/>
      <c r="BF120" s="523"/>
      <c r="BG120" s="35"/>
      <c r="BH120" s="531"/>
      <c r="BI120" s="522"/>
      <c r="BJ120" s="532"/>
      <c r="BK120" s="523"/>
      <c r="BL120" s="35"/>
      <c r="BM120" s="531"/>
      <c r="BN120" s="522"/>
      <c r="BO120" s="532"/>
      <c r="BP120" s="523"/>
      <c r="BQ120" s="523"/>
      <c r="BR120" s="531"/>
      <c r="BS120" s="47"/>
      <c r="BT120" s="318"/>
      <c r="BU120" s="48"/>
      <c r="BV120" s="48"/>
      <c r="BW120" s="49"/>
      <c r="BX120" s="123"/>
      <c r="BY120" s="123"/>
      <c r="BZ120" s="3"/>
      <c r="CA120" s="3"/>
      <c r="CB120" s="123"/>
      <c r="CC120" s="123"/>
      <c r="CD120" s="3"/>
      <c r="CE120" s="3"/>
      <c r="CF120" s="3"/>
      <c r="CG120" s="522"/>
      <c r="CH120" s="523"/>
      <c r="CI120" s="523"/>
      <c r="CJ120" s="531"/>
      <c r="CK120" s="522"/>
      <c r="CL120" s="523"/>
      <c r="CM120" s="523"/>
      <c r="CN120" s="531"/>
      <c r="CO120" s="47"/>
      <c r="CP120" s="48"/>
      <c r="CQ120" s="48"/>
      <c r="CR120" s="49"/>
      <c r="CS120" s="123"/>
      <c r="CT120" s="3"/>
      <c r="CU120" s="3"/>
      <c r="CV120" s="3"/>
      <c r="CW120" s="123"/>
      <c r="CX120" s="3"/>
      <c r="CY120" s="3"/>
      <c r="CZ120" s="3"/>
      <c r="DA120" s="522"/>
      <c r="DB120" s="523"/>
      <c r="DC120" s="531"/>
      <c r="DD120" s="522"/>
      <c r="DE120" s="523"/>
      <c r="DF120" s="531"/>
      <c r="DG120" s="34"/>
      <c r="DH120" s="523"/>
      <c r="DI120" s="531"/>
      <c r="DJ120" s="522"/>
      <c r="DK120" s="523"/>
      <c r="DL120" s="531"/>
      <c r="DM120" s="379"/>
      <c r="DN120" s="365"/>
      <c r="DO120" s="366"/>
      <c r="DP120" s="522"/>
      <c r="DQ120" s="523"/>
      <c r="DR120" s="523"/>
      <c r="DS120" s="523"/>
      <c r="DT120" s="523"/>
      <c r="DU120" s="531"/>
      <c r="DV120" s="522"/>
      <c r="DW120" s="523"/>
      <c r="DX120" s="523"/>
      <c r="DY120" s="523"/>
      <c r="DZ120" s="523"/>
      <c r="EA120" s="531"/>
      <c r="EB120" s="522"/>
      <c r="EC120" s="523"/>
      <c r="ED120" s="523"/>
      <c r="EE120" s="523"/>
      <c r="EF120" s="523"/>
      <c r="EG120" s="531"/>
      <c r="EH120" s="34"/>
      <c r="EI120" s="35"/>
      <c r="EJ120" s="35"/>
      <c r="EK120" s="35"/>
      <c r="EL120" s="35"/>
      <c r="EM120" s="546"/>
      <c r="EN120" s="47"/>
      <c r="EO120" s="48"/>
      <c r="EP120" s="48"/>
      <c r="EQ120" s="48"/>
      <c r="ER120" s="48"/>
      <c r="ES120" s="49"/>
      <c r="ET120" s="3"/>
      <c r="EU120" s="3"/>
      <c r="EV120" s="3"/>
      <c r="EW120" s="3"/>
      <c r="EX120" s="3"/>
      <c r="EY120" s="3"/>
      <c r="EZ120" s="522"/>
      <c r="FA120" s="523"/>
      <c r="FB120" s="523"/>
      <c r="FC120" s="531"/>
      <c r="FD120" s="522"/>
      <c r="FE120" s="523"/>
      <c r="FF120" s="523"/>
      <c r="FG120" s="531"/>
      <c r="FH120" s="522"/>
      <c r="FI120" s="523"/>
      <c r="FJ120" s="523"/>
      <c r="FK120" s="531"/>
      <c r="FL120" s="34"/>
      <c r="FM120" s="35"/>
      <c r="FN120" s="35"/>
      <c r="FO120" s="65"/>
      <c r="FP120" s="123"/>
      <c r="FQ120" s="3"/>
      <c r="FR120" s="3"/>
      <c r="FS120" s="3"/>
      <c r="FT120" s="522"/>
      <c r="FU120" s="523"/>
      <c r="FV120" s="523"/>
      <c r="FW120" s="523"/>
      <c r="FX120" s="523"/>
      <c r="FY120" s="531"/>
      <c r="FZ120" s="522"/>
      <c r="GA120" s="523"/>
      <c r="GB120" s="523"/>
      <c r="GC120" s="523"/>
      <c r="GD120" s="523"/>
      <c r="GE120" s="531"/>
      <c r="GF120" s="522"/>
      <c r="GG120" s="523"/>
      <c r="GH120" s="523"/>
      <c r="GI120" s="523"/>
      <c r="GJ120" s="523"/>
      <c r="GK120" s="531"/>
      <c r="GL120" s="3"/>
      <c r="GM120" s="3"/>
      <c r="GN120" s="3"/>
      <c r="GO120" s="3"/>
      <c r="GP120" s="3"/>
      <c r="GQ120" s="3"/>
      <c r="GR120" s="240"/>
      <c r="GS120" s="240"/>
      <c r="GT120" s="240"/>
      <c r="GU120" s="240"/>
      <c r="GV120" s="522"/>
      <c r="GW120" s="523"/>
      <c r="GX120" s="531"/>
      <c r="GY120" s="34"/>
      <c r="GZ120" s="523"/>
      <c r="HA120" s="531"/>
      <c r="HB120" s="34"/>
      <c r="HC120" s="523"/>
      <c r="HD120" s="531"/>
      <c r="HE120" s="522"/>
      <c r="HF120" s="523"/>
      <c r="HG120" s="531"/>
      <c r="HH120" s="47"/>
      <c r="HI120" s="48"/>
      <c r="HJ120" s="49"/>
      <c r="HK120" s="3"/>
      <c r="HL120" s="3"/>
      <c r="HM120" s="3"/>
      <c r="HN120" s="3"/>
      <c r="HO120" s="533"/>
      <c r="HP120" s="534"/>
      <c r="HQ120" s="534"/>
      <c r="HR120" s="535"/>
      <c r="HS120" s="533"/>
      <c r="HT120" s="534"/>
      <c r="HU120" s="534"/>
      <c r="HV120" s="535"/>
      <c r="HW120" s="47"/>
      <c r="HX120" s="48"/>
      <c r="HY120" s="48"/>
      <c r="HZ120" s="49"/>
      <c r="IA120" s="483"/>
      <c r="IB120" s="484"/>
      <c r="IC120" s="484"/>
      <c r="ID120" s="485"/>
      <c r="IE120" s="483"/>
      <c r="IF120" s="484"/>
      <c r="IG120" s="484"/>
      <c r="IH120" s="485"/>
      <c r="II120" s="533"/>
      <c r="IJ120" s="534"/>
      <c r="IK120" s="534"/>
      <c r="IL120" s="535"/>
      <c r="IM120" s="533"/>
      <c r="IN120" s="534"/>
      <c r="IO120" s="534"/>
      <c r="IP120" s="535"/>
      <c r="IQ120" s="47"/>
      <c r="IR120" s="48"/>
      <c r="IS120" s="48"/>
      <c r="IT120" s="49"/>
      <c r="IU120" s="483"/>
      <c r="IV120" s="484"/>
      <c r="IW120" s="484"/>
      <c r="IX120" s="485"/>
      <c r="IY120" s="483"/>
      <c r="IZ120" s="484"/>
      <c r="JA120" s="484"/>
      <c r="JB120" s="485"/>
      <c r="JC120" s="533"/>
      <c r="JD120" s="534"/>
      <c r="JE120" s="534"/>
      <c r="JF120" s="535"/>
      <c r="JG120" s="533"/>
      <c r="JH120" s="534"/>
      <c r="JI120" s="534"/>
      <c r="JJ120" s="535"/>
      <c r="JK120" s="47"/>
      <c r="JL120" s="48"/>
      <c r="JM120" s="48"/>
      <c r="JN120" s="49"/>
      <c r="JO120" s="483"/>
      <c r="JP120" s="484"/>
      <c r="JQ120" s="484"/>
      <c r="JR120" s="485"/>
      <c r="JS120" s="483"/>
      <c r="JT120" s="484"/>
      <c r="JU120" s="484"/>
      <c r="JV120" s="485"/>
      <c r="JW120" s="240"/>
      <c r="JX120" s="240"/>
      <c r="JY120" s="240"/>
      <c r="JZ120" s="240"/>
      <c r="KA120" s="34"/>
      <c r="KB120" s="315"/>
      <c r="KC120" s="35"/>
      <c r="KD120" s="523"/>
      <c r="KE120" s="531"/>
      <c r="KF120" s="522"/>
      <c r="KG120" s="523"/>
      <c r="KH120" s="531"/>
      <c r="KI120" s="47"/>
      <c r="KJ120" s="523"/>
      <c r="KK120" s="531"/>
      <c r="KL120" s="47"/>
      <c r="KM120" s="523"/>
      <c r="KN120" s="531"/>
      <c r="KO120" s="522"/>
      <c r="KP120" s="523"/>
      <c r="KQ120" s="531"/>
      <c r="KR120" s="522">
        <f>+'Arg&amp;Braz'!AK120</f>
        <v>0</v>
      </c>
      <c r="KS120" s="523"/>
      <c r="KT120" s="531"/>
      <c r="KU120" s="522">
        <f>+Ita!BL120</f>
        <v>0</v>
      </c>
      <c r="KV120" s="532">
        <f>+Ita!BM120</f>
        <v>0</v>
      </c>
      <c r="KW120" s="523">
        <f>+Ita!BN120</f>
        <v>0</v>
      </c>
      <c r="KX120" s="35"/>
      <c r="KY120" s="531"/>
      <c r="KZ120" s="522">
        <f>+Mex!AN120</f>
        <v>0</v>
      </c>
      <c r="LA120" s="532">
        <f>+Mex!AO120</f>
        <v>0</v>
      </c>
      <c r="LB120" s="523">
        <f>+Mex!AP120</f>
        <v>0</v>
      </c>
      <c r="LC120" s="35"/>
      <c r="LD120" s="531"/>
      <c r="LE120" s="522">
        <f>+'Arg&amp;Braz'!O120</f>
        <v>0</v>
      </c>
      <c r="LF120" s="532">
        <f>+'Arg&amp;Braz'!P120</f>
        <v>0</v>
      </c>
      <c r="LG120" s="523">
        <f>+'Arg&amp;Braz'!Q120</f>
        <v>0</v>
      </c>
      <c r="LH120" s="35"/>
      <c r="LI120" s="531"/>
      <c r="LJ120" s="522">
        <f>+'Arg&amp;Braz'!AN120</f>
        <v>0</v>
      </c>
      <c r="LK120" s="532">
        <f>+'Arg&amp;Braz'!AO120</f>
        <v>0</v>
      </c>
      <c r="LL120" s="523">
        <f>+'Arg&amp;Braz'!AP120</f>
        <v>0</v>
      </c>
      <c r="LM120" s="35">
        <f t="shared" si="280"/>
        <v>0</v>
      </c>
      <c r="LN120" s="531">
        <f t="shared" si="281"/>
        <v>0</v>
      </c>
      <c r="LO120" s="522">
        <f>+Bel!BA120</f>
        <v>0</v>
      </c>
      <c r="LP120" s="532">
        <f>+Bel!BB120</f>
        <v>0</v>
      </c>
      <c r="LQ120" s="523">
        <f>+Bel!BC120</f>
        <v>0</v>
      </c>
      <c r="LR120" s="523">
        <f t="shared" si="275"/>
        <v>0</v>
      </c>
      <c r="LS120" s="531">
        <f t="shared" si="276"/>
        <v>0</v>
      </c>
      <c r="LT120" s="522"/>
      <c r="LU120" s="532"/>
      <c r="LV120" s="523"/>
      <c r="LW120" s="35"/>
      <c r="LX120" s="531"/>
      <c r="LY120" s="522"/>
      <c r="LZ120" s="532"/>
      <c r="MA120" s="523"/>
      <c r="MB120" s="35"/>
      <c r="MC120" s="531"/>
      <c r="MD120" s="522">
        <f>+Pol!AK120</f>
        <v>0</v>
      </c>
      <c r="ME120" s="532">
        <f>+Pol!AL120</f>
        <v>0</v>
      </c>
      <c r="MF120" s="523">
        <f>+Pol!AM120</f>
        <v>0</v>
      </c>
      <c r="MG120" s="35">
        <f t="shared" si="578"/>
        <v>0</v>
      </c>
      <c r="MH120" s="531">
        <f t="shared" si="579"/>
        <v>0</v>
      </c>
      <c r="MI120" s="564">
        <f>+Rus!U120</f>
        <v>0</v>
      </c>
      <c r="MJ120" s="565">
        <f>+Rus!V120</f>
        <v>0</v>
      </c>
      <c r="MK120" s="566">
        <f>+Rus!W120</f>
        <v>0</v>
      </c>
      <c r="ML120" s="532">
        <f t="shared" si="580"/>
        <v>0</v>
      </c>
      <c r="MM120" s="531">
        <f t="shared" si="581"/>
        <v>0</v>
      </c>
      <c r="MN120" s="522"/>
      <c r="MO120" s="532"/>
      <c r="MP120" s="523"/>
      <c r="MQ120" s="35"/>
      <c r="MR120" s="531"/>
      <c r="MS120" s="522">
        <f>+'Arg&amp;Braz'!T120</f>
        <v>0</v>
      </c>
      <c r="MT120" s="532">
        <f>+'Arg&amp;Braz'!U120</f>
        <v>0</v>
      </c>
      <c r="MU120" s="523">
        <f>+'Arg&amp;Braz'!V120</f>
        <v>0</v>
      </c>
      <c r="MV120" s="35">
        <f t="shared" si="282"/>
        <v>0</v>
      </c>
      <c r="MW120" s="531">
        <f t="shared" si="283"/>
        <v>0</v>
      </c>
      <c r="MX120" s="522">
        <f>Bel!BF120</f>
        <v>0</v>
      </c>
      <c r="MY120" s="523">
        <f t="shared" si="284"/>
        <v>0</v>
      </c>
      <c r="MZ120" s="531">
        <f t="shared" si="277"/>
        <v>0</v>
      </c>
      <c r="NA120" s="47">
        <f>Ita!CA120</f>
        <v>0</v>
      </c>
      <c r="NB120" s="523"/>
      <c r="NC120" s="531"/>
    </row>
    <row r="121" spans="1:367" s="28" customFormat="1" ht="21" customHeight="1">
      <c r="A121" s="27" t="s">
        <v>353</v>
      </c>
      <c r="B121" s="67"/>
      <c r="C121" s="68"/>
      <c r="D121" s="68"/>
      <c r="E121" s="68"/>
      <c r="F121" s="68"/>
      <c r="G121" s="69"/>
      <c r="H121" s="70">
        <f>+Bel!A121</f>
        <v>0</v>
      </c>
      <c r="I121" s="71">
        <f>+Ita!A121</f>
        <v>0</v>
      </c>
      <c r="J121" s="71">
        <f>+Pol!A121</f>
        <v>0</v>
      </c>
      <c r="K121" s="71">
        <f>+Rus!A121</f>
        <v>0</v>
      </c>
      <c r="L121" s="71">
        <f>+'Arg&amp;Braz'!A121</f>
        <v>0</v>
      </c>
      <c r="M121" s="71">
        <f>+Mex!A121</f>
        <v>0</v>
      </c>
      <c r="N121" s="71">
        <f>+VIE!A121</f>
        <v>0</v>
      </c>
      <c r="O121" s="71">
        <f>+SIMS!A121</f>
        <v>0</v>
      </c>
      <c r="P121" s="71"/>
      <c r="Q121" s="72">
        <f>+KSC!A121</f>
        <v>0</v>
      </c>
      <c r="R121" s="146">
        <f t="shared" si="577"/>
        <v>0</v>
      </c>
      <c r="S121" s="147"/>
      <c r="T121" s="148"/>
      <c r="U121" s="148"/>
      <c r="V121" s="27" t="s">
        <v>353</v>
      </c>
      <c r="W121" s="522"/>
      <c r="X121" s="523"/>
      <c r="Y121" s="523"/>
      <c r="Z121" s="531"/>
      <c r="AA121" s="34"/>
      <c r="AB121" s="35"/>
      <c r="AC121" s="35"/>
      <c r="AD121" s="65"/>
      <c r="AE121" s="522"/>
      <c r="AF121" s="523"/>
      <c r="AG121" s="523"/>
      <c r="AH121" s="531"/>
      <c r="AI121" s="47"/>
      <c r="AJ121" s="48"/>
      <c r="AK121" s="48"/>
      <c r="AL121" s="49"/>
      <c r="AM121" s="240"/>
      <c r="AN121" s="240"/>
      <c r="AO121" s="240"/>
      <c r="AP121" s="240"/>
      <c r="AQ121" s="240"/>
      <c r="AR121" s="240"/>
      <c r="AS121" s="240"/>
      <c r="AT121" s="240"/>
      <c r="AU121" s="240"/>
      <c r="AV121" s="240"/>
      <c r="AW121" s="240"/>
      <c r="AX121" s="240"/>
      <c r="AY121" s="522"/>
      <c r="AZ121" s="532"/>
      <c r="BA121" s="523"/>
      <c r="BB121" s="523"/>
      <c r="BC121" s="531"/>
      <c r="BD121" s="522"/>
      <c r="BE121" s="532"/>
      <c r="BF121" s="523"/>
      <c r="BG121" s="35"/>
      <c r="BH121" s="531"/>
      <c r="BI121" s="522"/>
      <c r="BJ121" s="532"/>
      <c r="BK121" s="523"/>
      <c r="BL121" s="35"/>
      <c r="BM121" s="531"/>
      <c r="BN121" s="522"/>
      <c r="BO121" s="532"/>
      <c r="BP121" s="523"/>
      <c r="BQ121" s="523"/>
      <c r="BR121" s="531"/>
      <c r="BS121" s="47"/>
      <c r="BT121" s="318"/>
      <c r="BU121" s="48"/>
      <c r="BV121" s="48"/>
      <c r="BW121" s="49"/>
      <c r="BX121" s="123"/>
      <c r="BY121" s="123"/>
      <c r="BZ121" s="3"/>
      <c r="CA121" s="3"/>
      <c r="CB121" s="123"/>
      <c r="CC121" s="123"/>
      <c r="CD121" s="3"/>
      <c r="CE121" s="3"/>
      <c r="CF121" s="3"/>
      <c r="CG121" s="522"/>
      <c r="CH121" s="523"/>
      <c r="CI121" s="523"/>
      <c r="CJ121" s="531"/>
      <c r="CK121" s="522"/>
      <c r="CL121" s="523"/>
      <c r="CM121" s="523"/>
      <c r="CN121" s="531"/>
      <c r="CO121" s="47"/>
      <c r="CP121" s="48"/>
      <c r="CQ121" s="48"/>
      <c r="CR121" s="49"/>
      <c r="CS121" s="123"/>
      <c r="CT121" s="3"/>
      <c r="CU121" s="3"/>
      <c r="CV121" s="3"/>
      <c r="CW121" s="123"/>
      <c r="CX121" s="3"/>
      <c r="CY121" s="3"/>
      <c r="CZ121" s="3"/>
      <c r="DA121" s="522"/>
      <c r="DB121" s="523"/>
      <c r="DC121" s="531"/>
      <c r="DD121" s="522"/>
      <c r="DE121" s="523"/>
      <c r="DF121" s="531"/>
      <c r="DG121" s="34"/>
      <c r="DH121" s="523"/>
      <c r="DI121" s="531"/>
      <c r="DJ121" s="522"/>
      <c r="DK121" s="523"/>
      <c r="DL121" s="531"/>
      <c r="DM121" s="379"/>
      <c r="DN121" s="365"/>
      <c r="DO121" s="366"/>
      <c r="DP121" s="522"/>
      <c r="DQ121" s="523"/>
      <c r="DR121" s="523"/>
      <c r="DS121" s="523"/>
      <c r="DT121" s="523"/>
      <c r="DU121" s="531"/>
      <c r="DV121" s="522"/>
      <c r="DW121" s="523"/>
      <c r="DX121" s="523"/>
      <c r="DY121" s="523"/>
      <c r="DZ121" s="523"/>
      <c r="EA121" s="531"/>
      <c r="EB121" s="522"/>
      <c r="EC121" s="523"/>
      <c r="ED121" s="523"/>
      <c r="EE121" s="523"/>
      <c r="EF121" s="523"/>
      <c r="EG121" s="531"/>
      <c r="EH121" s="34"/>
      <c r="EI121" s="35"/>
      <c r="EJ121" s="35"/>
      <c r="EK121" s="35"/>
      <c r="EL121" s="35"/>
      <c r="EM121" s="546"/>
      <c r="EN121" s="47"/>
      <c r="EO121" s="48"/>
      <c r="EP121" s="48"/>
      <c r="EQ121" s="48"/>
      <c r="ER121" s="48"/>
      <c r="ES121" s="49"/>
      <c r="ET121" s="3"/>
      <c r="EU121" s="3"/>
      <c r="EV121" s="3"/>
      <c r="EW121" s="3"/>
      <c r="EX121" s="3"/>
      <c r="EY121" s="3"/>
      <c r="EZ121" s="522"/>
      <c r="FA121" s="523"/>
      <c r="FB121" s="523"/>
      <c r="FC121" s="531"/>
      <c r="FD121" s="522"/>
      <c r="FE121" s="523"/>
      <c r="FF121" s="523"/>
      <c r="FG121" s="531"/>
      <c r="FH121" s="522"/>
      <c r="FI121" s="523"/>
      <c r="FJ121" s="523"/>
      <c r="FK121" s="531"/>
      <c r="FL121" s="34"/>
      <c r="FM121" s="35"/>
      <c r="FN121" s="35"/>
      <c r="FO121" s="65"/>
      <c r="FP121" s="123"/>
      <c r="FQ121" s="3"/>
      <c r="FR121" s="3"/>
      <c r="FS121" s="3"/>
      <c r="FT121" s="522"/>
      <c r="FU121" s="523"/>
      <c r="FV121" s="523"/>
      <c r="FW121" s="523"/>
      <c r="FX121" s="523"/>
      <c r="FY121" s="531"/>
      <c r="FZ121" s="522"/>
      <c r="GA121" s="523"/>
      <c r="GB121" s="523"/>
      <c r="GC121" s="523"/>
      <c r="GD121" s="523"/>
      <c r="GE121" s="531"/>
      <c r="GF121" s="522"/>
      <c r="GG121" s="523"/>
      <c r="GH121" s="523"/>
      <c r="GI121" s="523"/>
      <c r="GJ121" s="523"/>
      <c r="GK121" s="531"/>
      <c r="GL121" s="3"/>
      <c r="GM121" s="3"/>
      <c r="GN121" s="3"/>
      <c r="GO121" s="3"/>
      <c r="GP121" s="3"/>
      <c r="GQ121" s="3"/>
      <c r="GR121" s="240"/>
      <c r="GS121" s="240"/>
      <c r="GT121" s="240"/>
      <c r="GU121" s="240"/>
      <c r="GV121" s="522"/>
      <c r="GW121" s="523"/>
      <c r="GX121" s="531"/>
      <c r="GY121" s="34"/>
      <c r="GZ121" s="523"/>
      <c r="HA121" s="531"/>
      <c r="HB121" s="34"/>
      <c r="HC121" s="523"/>
      <c r="HD121" s="531"/>
      <c r="HE121" s="522"/>
      <c r="HF121" s="523"/>
      <c r="HG121" s="531"/>
      <c r="HH121" s="47"/>
      <c r="HI121" s="48"/>
      <c r="HJ121" s="49"/>
      <c r="HK121" s="3"/>
      <c r="HL121" s="3"/>
      <c r="HM121" s="3"/>
      <c r="HN121" s="3"/>
      <c r="HO121" s="533"/>
      <c r="HP121" s="534"/>
      <c r="HQ121" s="534"/>
      <c r="HR121" s="535"/>
      <c r="HS121" s="533"/>
      <c r="HT121" s="534"/>
      <c r="HU121" s="534"/>
      <c r="HV121" s="535"/>
      <c r="HW121" s="47"/>
      <c r="HX121" s="48"/>
      <c r="HY121" s="48"/>
      <c r="HZ121" s="49"/>
      <c r="IA121" s="483"/>
      <c r="IB121" s="484"/>
      <c r="IC121" s="484"/>
      <c r="ID121" s="485"/>
      <c r="IE121" s="483"/>
      <c r="IF121" s="484"/>
      <c r="IG121" s="484"/>
      <c r="IH121" s="485"/>
      <c r="II121" s="533"/>
      <c r="IJ121" s="534"/>
      <c r="IK121" s="534"/>
      <c r="IL121" s="535"/>
      <c r="IM121" s="533"/>
      <c r="IN121" s="534"/>
      <c r="IO121" s="534"/>
      <c r="IP121" s="535"/>
      <c r="IQ121" s="47"/>
      <c r="IR121" s="48"/>
      <c r="IS121" s="48"/>
      <c r="IT121" s="49"/>
      <c r="IU121" s="483"/>
      <c r="IV121" s="484"/>
      <c r="IW121" s="484"/>
      <c r="IX121" s="485"/>
      <c r="IY121" s="483"/>
      <c r="IZ121" s="484"/>
      <c r="JA121" s="484"/>
      <c r="JB121" s="485"/>
      <c r="JC121" s="533"/>
      <c r="JD121" s="534"/>
      <c r="JE121" s="534"/>
      <c r="JF121" s="535"/>
      <c r="JG121" s="533"/>
      <c r="JH121" s="534"/>
      <c r="JI121" s="534"/>
      <c r="JJ121" s="535"/>
      <c r="JK121" s="47"/>
      <c r="JL121" s="48"/>
      <c r="JM121" s="48"/>
      <c r="JN121" s="49"/>
      <c r="JO121" s="483"/>
      <c r="JP121" s="484"/>
      <c r="JQ121" s="484"/>
      <c r="JR121" s="485"/>
      <c r="JS121" s="483"/>
      <c r="JT121" s="484"/>
      <c r="JU121" s="484"/>
      <c r="JV121" s="485"/>
      <c r="JW121" s="240"/>
      <c r="JX121" s="240"/>
      <c r="JY121" s="240"/>
      <c r="JZ121" s="240"/>
      <c r="KA121" s="34"/>
      <c r="KB121" s="315"/>
      <c r="KC121" s="35"/>
      <c r="KD121" s="523"/>
      <c r="KE121" s="531"/>
      <c r="KF121" s="522"/>
      <c r="KG121" s="523"/>
      <c r="KH121" s="531"/>
      <c r="KI121" s="47"/>
      <c r="KJ121" s="523"/>
      <c r="KK121" s="531"/>
      <c r="KL121" s="47"/>
      <c r="KM121" s="523"/>
      <c r="KN121" s="531"/>
      <c r="KO121" s="522"/>
      <c r="KP121" s="523"/>
      <c r="KQ121" s="531"/>
      <c r="KR121" s="522">
        <f>+'Arg&amp;Braz'!AK121</f>
        <v>0</v>
      </c>
      <c r="KS121" s="523"/>
      <c r="KT121" s="531"/>
      <c r="KU121" s="522">
        <f>+Ita!BL121</f>
        <v>0</v>
      </c>
      <c r="KV121" s="532">
        <f>+Ita!BM121</f>
        <v>0</v>
      </c>
      <c r="KW121" s="523">
        <f>+Ita!BN121</f>
        <v>0</v>
      </c>
      <c r="KX121" s="35"/>
      <c r="KY121" s="531"/>
      <c r="KZ121" s="522">
        <f>+Mex!AN121</f>
        <v>0</v>
      </c>
      <c r="LA121" s="532">
        <f>+Mex!AO121</f>
        <v>0</v>
      </c>
      <c r="LB121" s="523">
        <f>+Mex!AP121</f>
        <v>0</v>
      </c>
      <c r="LC121" s="35"/>
      <c r="LD121" s="531"/>
      <c r="LE121" s="522">
        <f>+'Arg&amp;Braz'!O121</f>
        <v>0</v>
      </c>
      <c r="LF121" s="532">
        <f>+'Arg&amp;Braz'!P121</f>
        <v>0</v>
      </c>
      <c r="LG121" s="523">
        <f>+'Arg&amp;Braz'!Q121</f>
        <v>0</v>
      </c>
      <c r="LH121" s="35"/>
      <c r="LI121" s="531"/>
      <c r="LJ121" s="522">
        <f>+'Arg&amp;Braz'!AN121</f>
        <v>0</v>
      </c>
      <c r="LK121" s="532">
        <f>+'Arg&amp;Braz'!AO121</f>
        <v>0</v>
      </c>
      <c r="LL121" s="523">
        <f>+'Arg&amp;Braz'!AP121</f>
        <v>0</v>
      </c>
      <c r="LM121" s="35">
        <f t="shared" si="280"/>
        <v>0</v>
      </c>
      <c r="LN121" s="531">
        <f t="shared" si="281"/>
        <v>0</v>
      </c>
      <c r="LO121" s="522">
        <f>+Bel!BA121</f>
        <v>0</v>
      </c>
      <c r="LP121" s="532">
        <f>+Bel!BB121</f>
        <v>0</v>
      </c>
      <c r="LQ121" s="523">
        <f>+Bel!BC121</f>
        <v>0</v>
      </c>
      <c r="LR121" s="523">
        <f t="shared" si="275"/>
        <v>0</v>
      </c>
      <c r="LS121" s="531">
        <f t="shared" si="276"/>
        <v>0</v>
      </c>
      <c r="LT121" s="522"/>
      <c r="LU121" s="532"/>
      <c r="LV121" s="523"/>
      <c r="LW121" s="35"/>
      <c r="LX121" s="531"/>
      <c r="LY121" s="522"/>
      <c r="LZ121" s="532"/>
      <c r="MA121" s="523"/>
      <c r="MB121" s="35"/>
      <c r="MC121" s="531"/>
      <c r="MD121" s="522">
        <f>+Pol!AK121</f>
        <v>0</v>
      </c>
      <c r="ME121" s="532">
        <f>+Pol!AL121</f>
        <v>0</v>
      </c>
      <c r="MF121" s="523">
        <f>+Pol!AM121</f>
        <v>0</v>
      </c>
      <c r="MG121" s="35">
        <f t="shared" si="578"/>
        <v>0</v>
      </c>
      <c r="MH121" s="531">
        <f t="shared" si="579"/>
        <v>0</v>
      </c>
      <c r="MI121" s="564">
        <f>+Rus!U121</f>
        <v>0</v>
      </c>
      <c r="MJ121" s="565">
        <f>+Rus!V121</f>
        <v>0</v>
      </c>
      <c r="MK121" s="566">
        <f>+Rus!W121</f>
        <v>0</v>
      </c>
      <c r="ML121" s="532">
        <f t="shared" si="580"/>
        <v>0</v>
      </c>
      <c r="MM121" s="531">
        <f t="shared" si="581"/>
        <v>0</v>
      </c>
      <c r="MN121" s="522"/>
      <c r="MO121" s="532"/>
      <c r="MP121" s="523"/>
      <c r="MQ121" s="35"/>
      <c r="MR121" s="531"/>
      <c r="MS121" s="522">
        <f>+'Arg&amp;Braz'!T121</f>
        <v>0</v>
      </c>
      <c r="MT121" s="532">
        <f>+'Arg&amp;Braz'!U121</f>
        <v>0</v>
      </c>
      <c r="MU121" s="523">
        <f>+'Arg&amp;Braz'!V121</f>
        <v>0</v>
      </c>
      <c r="MV121" s="35">
        <f t="shared" si="282"/>
        <v>0</v>
      </c>
      <c r="MW121" s="531">
        <f t="shared" si="283"/>
        <v>0</v>
      </c>
      <c r="MX121" s="522">
        <f>Bel!BF121</f>
        <v>0</v>
      </c>
      <c r="MY121" s="523">
        <f t="shared" si="284"/>
        <v>0</v>
      </c>
      <c r="MZ121" s="531">
        <f t="shared" si="277"/>
        <v>0</v>
      </c>
      <c r="NA121" s="47">
        <f>Ita!CA121</f>
        <v>0</v>
      </c>
      <c r="NB121" s="523"/>
      <c r="NC121" s="531"/>
    </row>
    <row r="122" spans="1:367" s="28" customFormat="1" ht="21" customHeight="1">
      <c r="A122" s="27" t="s">
        <v>354</v>
      </c>
      <c r="B122" s="67"/>
      <c r="C122" s="68"/>
      <c r="D122" s="68"/>
      <c r="E122" s="68"/>
      <c r="F122" s="68"/>
      <c r="G122" s="69"/>
      <c r="H122" s="70">
        <f>+Bel!A122</f>
        <v>0</v>
      </c>
      <c r="I122" s="71">
        <f>+Ita!A122</f>
        <v>0</v>
      </c>
      <c r="J122" s="71">
        <f>+Pol!A122</f>
        <v>0</v>
      </c>
      <c r="K122" s="71">
        <f>+Rus!A122</f>
        <v>0</v>
      </c>
      <c r="L122" s="71">
        <f>+'Arg&amp;Braz'!A122</f>
        <v>0</v>
      </c>
      <c r="M122" s="71">
        <f>+Mex!A122</f>
        <v>0</v>
      </c>
      <c r="N122" s="71">
        <f>+VIE!A122</f>
        <v>0</v>
      </c>
      <c r="O122" s="71">
        <f>+SIMS!A122</f>
        <v>0</v>
      </c>
      <c r="P122" s="71"/>
      <c r="Q122" s="72">
        <f>+KSC!A122</f>
        <v>0</v>
      </c>
      <c r="R122" s="146">
        <f t="shared" si="577"/>
        <v>0</v>
      </c>
      <c r="S122" s="147"/>
      <c r="T122" s="148"/>
      <c r="U122" s="148"/>
      <c r="V122" s="27" t="s">
        <v>354</v>
      </c>
      <c r="W122" s="522"/>
      <c r="X122" s="523"/>
      <c r="Y122" s="523"/>
      <c r="Z122" s="531"/>
      <c r="AA122" s="34"/>
      <c r="AB122" s="35"/>
      <c r="AC122" s="35"/>
      <c r="AD122" s="65"/>
      <c r="AE122" s="522"/>
      <c r="AF122" s="523"/>
      <c r="AG122" s="523"/>
      <c r="AH122" s="531"/>
      <c r="AI122" s="47"/>
      <c r="AJ122" s="48"/>
      <c r="AK122" s="48"/>
      <c r="AL122" s="49"/>
      <c r="AM122" s="240"/>
      <c r="AN122" s="240"/>
      <c r="AO122" s="240"/>
      <c r="AP122" s="240"/>
      <c r="AQ122" s="240"/>
      <c r="AR122" s="240"/>
      <c r="AS122" s="240"/>
      <c r="AT122" s="240"/>
      <c r="AU122" s="240"/>
      <c r="AV122" s="240"/>
      <c r="AW122" s="240"/>
      <c r="AX122" s="240"/>
      <c r="AY122" s="522"/>
      <c r="AZ122" s="532"/>
      <c r="BA122" s="523"/>
      <c r="BB122" s="523"/>
      <c r="BC122" s="531"/>
      <c r="BD122" s="522"/>
      <c r="BE122" s="532"/>
      <c r="BF122" s="523"/>
      <c r="BG122" s="35"/>
      <c r="BH122" s="531"/>
      <c r="BI122" s="522"/>
      <c r="BJ122" s="532"/>
      <c r="BK122" s="523"/>
      <c r="BL122" s="35"/>
      <c r="BM122" s="531"/>
      <c r="BN122" s="522"/>
      <c r="BO122" s="532"/>
      <c r="BP122" s="523"/>
      <c r="BQ122" s="523"/>
      <c r="BR122" s="531"/>
      <c r="BS122" s="47"/>
      <c r="BT122" s="318"/>
      <c r="BU122" s="48"/>
      <c r="BV122" s="48"/>
      <c r="BW122" s="49"/>
      <c r="BX122" s="123"/>
      <c r="BY122" s="123"/>
      <c r="BZ122" s="3"/>
      <c r="CA122" s="3"/>
      <c r="CB122" s="123"/>
      <c r="CC122" s="123"/>
      <c r="CD122" s="3"/>
      <c r="CE122" s="3"/>
      <c r="CF122" s="3"/>
      <c r="CG122" s="522"/>
      <c r="CH122" s="523"/>
      <c r="CI122" s="523"/>
      <c r="CJ122" s="531"/>
      <c r="CK122" s="522"/>
      <c r="CL122" s="523"/>
      <c r="CM122" s="523"/>
      <c r="CN122" s="531"/>
      <c r="CO122" s="47"/>
      <c r="CP122" s="48"/>
      <c r="CQ122" s="48"/>
      <c r="CR122" s="49"/>
      <c r="CS122" s="123"/>
      <c r="CT122" s="3"/>
      <c r="CU122" s="3"/>
      <c r="CV122" s="3"/>
      <c r="CW122" s="123"/>
      <c r="CX122" s="3"/>
      <c r="CY122" s="3"/>
      <c r="CZ122" s="3"/>
      <c r="DA122" s="522"/>
      <c r="DB122" s="523"/>
      <c r="DC122" s="531"/>
      <c r="DD122" s="522"/>
      <c r="DE122" s="523"/>
      <c r="DF122" s="531"/>
      <c r="DG122" s="34"/>
      <c r="DH122" s="523"/>
      <c r="DI122" s="531"/>
      <c r="DJ122" s="522"/>
      <c r="DK122" s="523"/>
      <c r="DL122" s="531"/>
      <c r="DM122" s="379"/>
      <c r="DN122" s="365"/>
      <c r="DO122" s="366"/>
      <c r="DP122" s="522"/>
      <c r="DQ122" s="523"/>
      <c r="DR122" s="523"/>
      <c r="DS122" s="523"/>
      <c r="DT122" s="523"/>
      <c r="DU122" s="531"/>
      <c r="DV122" s="522"/>
      <c r="DW122" s="523"/>
      <c r="DX122" s="523"/>
      <c r="DY122" s="523"/>
      <c r="DZ122" s="523"/>
      <c r="EA122" s="531"/>
      <c r="EB122" s="522"/>
      <c r="EC122" s="523"/>
      <c r="ED122" s="523"/>
      <c r="EE122" s="523"/>
      <c r="EF122" s="523"/>
      <c r="EG122" s="531"/>
      <c r="EH122" s="34"/>
      <c r="EI122" s="35"/>
      <c r="EJ122" s="35"/>
      <c r="EK122" s="35"/>
      <c r="EL122" s="35"/>
      <c r="EM122" s="546"/>
      <c r="EN122" s="47"/>
      <c r="EO122" s="48"/>
      <c r="EP122" s="48"/>
      <c r="EQ122" s="48"/>
      <c r="ER122" s="48"/>
      <c r="ES122" s="49"/>
      <c r="ET122" s="3"/>
      <c r="EU122" s="3"/>
      <c r="EV122" s="3"/>
      <c r="EW122" s="3"/>
      <c r="EX122" s="3"/>
      <c r="EY122" s="3"/>
      <c r="EZ122" s="522"/>
      <c r="FA122" s="523"/>
      <c r="FB122" s="523"/>
      <c r="FC122" s="531"/>
      <c r="FD122" s="522"/>
      <c r="FE122" s="523"/>
      <c r="FF122" s="523"/>
      <c r="FG122" s="531"/>
      <c r="FH122" s="522"/>
      <c r="FI122" s="523"/>
      <c r="FJ122" s="523"/>
      <c r="FK122" s="531"/>
      <c r="FL122" s="34"/>
      <c r="FM122" s="35"/>
      <c r="FN122" s="35"/>
      <c r="FO122" s="65"/>
      <c r="FP122" s="123"/>
      <c r="FQ122" s="3"/>
      <c r="FR122" s="3"/>
      <c r="FS122" s="3"/>
      <c r="FT122" s="522"/>
      <c r="FU122" s="523"/>
      <c r="FV122" s="523"/>
      <c r="FW122" s="523"/>
      <c r="FX122" s="523"/>
      <c r="FY122" s="531"/>
      <c r="FZ122" s="522"/>
      <c r="GA122" s="523"/>
      <c r="GB122" s="523"/>
      <c r="GC122" s="523"/>
      <c r="GD122" s="523"/>
      <c r="GE122" s="531"/>
      <c r="GF122" s="522"/>
      <c r="GG122" s="523"/>
      <c r="GH122" s="523"/>
      <c r="GI122" s="523"/>
      <c r="GJ122" s="523"/>
      <c r="GK122" s="531"/>
      <c r="GL122" s="3"/>
      <c r="GM122" s="3"/>
      <c r="GN122" s="3"/>
      <c r="GO122" s="3"/>
      <c r="GP122" s="3"/>
      <c r="GQ122" s="3"/>
      <c r="GR122" s="240"/>
      <c r="GS122" s="240"/>
      <c r="GT122" s="240"/>
      <c r="GU122" s="240"/>
      <c r="GV122" s="522"/>
      <c r="GW122" s="523"/>
      <c r="GX122" s="531"/>
      <c r="GY122" s="34"/>
      <c r="GZ122" s="523"/>
      <c r="HA122" s="531"/>
      <c r="HB122" s="34"/>
      <c r="HC122" s="523"/>
      <c r="HD122" s="531"/>
      <c r="HE122" s="522"/>
      <c r="HF122" s="523"/>
      <c r="HG122" s="531"/>
      <c r="HH122" s="47"/>
      <c r="HI122" s="48"/>
      <c r="HJ122" s="49"/>
      <c r="HK122" s="3"/>
      <c r="HL122" s="3"/>
      <c r="HM122" s="3"/>
      <c r="HN122" s="3"/>
      <c r="HO122" s="533"/>
      <c r="HP122" s="534"/>
      <c r="HQ122" s="534"/>
      <c r="HR122" s="535"/>
      <c r="HS122" s="533"/>
      <c r="HT122" s="534"/>
      <c r="HU122" s="534"/>
      <c r="HV122" s="535"/>
      <c r="HW122" s="47"/>
      <c r="HX122" s="48"/>
      <c r="HY122" s="48"/>
      <c r="HZ122" s="49"/>
      <c r="IA122" s="483"/>
      <c r="IB122" s="484"/>
      <c r="IC122" s="484"/>
      <c r="ID122" s="485"/>
      <c r="IE122" s="483"/>
      <c r="IF122" s="484"/>
      <c r="IG122" s="484"/>
      <c r="IH122" s="485"/>
      <c r="II122" s="533"/>
      <c r="IJ122" s="534"/>
      <c r="IK122" s="534"/>
      <c r="IL122" s="535"/>
      <c r="IM122" s="533"/>
      <c r="IN122" s="534"/>
      <c r="IO122" s="534"/>
      <c r="IP122" s="535"/>
      <c r="IQ122" s="47"/>
      <c r="IR122" s="48"/>
      <c r="IS122" s="48"/>
      <c r="IT122" s="49"/>
      <c r="IU122" s="483"/>
      <c r="IV122" s="484"/>
      <c r="IW122" s="484"/>
      <c r="IX122" s="485"/>
      <c r="IY122" s="483"/>
      <c r="IZ122" s="484"/>
      <c r="JA122" s="484"/>
      <c r="JB122" s="485"/>
      <c r="JC122" s="533"/>
      <c r="JD122" s="534"/>
      <c r="JE122" s="534"/>
      <c r="JF122" s="535"/>
      <c r="JG122" s="533"/>
      <c r="JH122" s="534"/>
      <c r="JI122" s="534"/>
      <c r="JJ122" s="535"/>
      <c r="JK122" s="47"/>
      <c r="JL122" s="48"/>
      <c r="JM122" s="48"/>
      <c r="JN122" s="49"/>
      <c r="JO122" s="483"/>
      <c r="JP122" s="484"/>
      <c r="JQ122" s="484"/>
      <c r="JR122" s="485"/>
      <c r="JS122" s="483"/>
      <c r="JT122" s="484"/>
      <c r="JU122" s="484"/>
      <c r="JV122" s="485"/>
      <c r="JW122" s="240"/>
      <c r="JX122" s="240"/>
      <c r="JY122" s="240"/>
      <c r="JZ122" s="240"/>
      <c r="KA122" s="34"/>
      <c r="KB122" s="315"/>
      <c r="KC122" s="35"/>
      <c r="KD122" s="523"/>
      <c r="KE122" s="531"/>
      <c r="KF122" s="522"/>
      <c r="KG122" s="523"/>
      <c r="KH122" s="531"/>
      <c r="KI122" s="47"/>
      <c r="KJ122" s="523"/>
      <c r="KK122" s="531"/>
      <c r="KL122" s="47"/>
      <c r="KM122" s="523"/>
      <c r="KN122" s="531"/>
      <c r="KO122" s="522"/>
      <c r="KP122" s="523"/>
      <c r="KQ122" s="531"/>
      <c r="KR122" s="522">
        <f>+'Arg&amp;Braz'!AK122</f>
        <v>0</v>
      </c>
      <c r="KS122" s="523"/>
      <c r="KT122" s="531"/>
      <c r="KU122" s="522">
        <f>+Ita!BL122</f>
        <v>0</v>
      </c>
      <c r="KV122" s="532">
        <f>+Ita!BM122</f>
        <v>0</v>
      </c>
      <c r="KW122" s="523">
        <f>+Ita!BN122</f>
        <v>0</v>
      </c>
      <c r="KX122" s="35"/>
      <c r="KY122" s="531"/>
      <c r="KZ122" s="522">
        <f>+Mex!AN122</f>
        <v>0</v>
      </c>
      <c r="LA122" s="532">
        <f>+Mex!AO122</f>
        <v>0</v>
      </c>
      <c r="LB122" s="523">
        <f>+Mex!AP122</f>
        <v>0</v>
      </c>
      <c r="LC122" s="35"/>
      <c r="LD122" s="531"/>
      <c r="LE122" s="522">
        <f>+'Arg&amp;Braz'!O122</f>
        <v>0</v>
      </c>
      <c r="LF122" s="532">
        <f>+'Arg&amp;Braz'!P122</f>
        <v>0</v>
      </c>
      <c r="LG122" s="523">
        <f>+'Arg&amp;Braz'!Q122</f>
        <v>0</v>
      </c>
      <c r="LH122" s="35"/>
      <c r="LI122" s="531"/>
      <c r="LJ122" s="522">
        <f>+'Arg&amp;Braz'!AN122</f>
        <v>0</v>
      </c>
      <c r="LK122" s="532">
        <f>+'Arg&amp;Braz'!AO122</f>
        <v>0</v>
      </c>
      <c r="LL122" s="523">
        <f>+'Arg&amp;Braz'!AP122</f>
        <v>0</v>
      </c>
      <c r="LM122" s="35">
        <f t="shared" si="280"/>
        <v>0</v>
      </c>
      <c r="LN122" s="531">
        <f t="shared" si="281"/>
        <v>0</v>
      </c>
      <c r="LO122" s="522">
        <f>+Bel!BA122</f>
        <v>0</v>
      </c>
      <c r="LP122" s="532">
        <f>+Bel!BB122</f>
        <v>0</v>
      </c>
      <c r="LQ122" s="523">
        <f>+Bel!BC122</f>
        <v>0</v>
      </c>
      <c r="LR122" s="523">
        <f t="shared" si="275"/>
        <v>0</v>
      </c>
      <c r="LS122" s="531">
        <f t="shared" si="276"/>
        <v>0</v>
      </c>
      <c r="LT122" s="522"/>
      <c r="LU122" s="532"/>
      <c r="LV122" s="523"/>
      <c r="LW122" s="35"/>
      <c r="LX122" s="531"/>
      <c r="LY122" s="522"/>
      <c r="LZ122" s="532"/>
      <c r="MA122" s="523"/>
      <c r="MB122" s="35"/>
      <c r="MC122" s="531"/>
      <c r="MD122" s="522">
        <f>+Pol!AK122</f>
        <v>0</v>
      </c>
      <c r="ME122" s="532">
        <f>+Pol!AL122</f>
        <v>0</v>
      </c>
      <c r="MF122" s="523">
        <f>+Pol!AM122</f>
        <v>0</v>
      </c>
      <c r="MG122" s="35">
        <f t="shared" si="578"/>
        <v>0</v>
      </c>
      <c r="MH122" s="531">
        <f t="shared" si="579"/>
        <v>0</v>
      </c>
      <c r="MI122" s="564">
        <f>+Rus!U122</f>
        <v>0</v>
      </c>
      <c r="MJ122" s="565">
        <f>+Rus!V122</f>
        <v>0</v>
      </c>
      <c r="MK122" s="566">
        <f>+Rus!W122</f>
        <v>0</v>
      </c>
      <c r="ML122" s="532">
        <f t="shared" si="580"/>
        <v>0</v>
      </c>
      <c r="MM122" s="531">
        <f t="shared" si="581"/>
        <v>0</v>
      </c>
      <c r="MN122" s="522"/>
      <c r="MO122" s="532"/>
      <c r="MP122" s="523"/>
      <c r="MQ122" s="35"/>
      <c r="MR122" s="531"/>
      <c r="MS122" s="522">
        <f>+'Arg&amp;Braz'!T122</f>
        <v>0</v>
      </c>
      <c r="MT122" s="532">
        <f>+'Arg&amp;Braz'!U122</f>
        <v>0</v>
      </c>
      <c r="MU122" s="523">
        <f>+'Arg&amp;Braz'!V122</f>
        <v>0</v>
      </c>
      <c r="MV122" s="35">
        <f t="shared" si="282"/>
        <v>0</v>
      </c>
      <c r="MW122" s="531">
        <f t="shared" si="283"/>
        <v>0</v>
      </c>
      <c r="MX122" s="522">
        <f>Bel!BF122</f>
        <v>0</v>
      </c>
      <c r="MY122" s="523">
        <f t="shared" si="284"/>
        <v>0</v>
      </c>
      <c r="MZ122" s="531">
        <f t="shared" si="277"/>
        <v>0</v>
      </c>
      <c r="NA122" s="47">
        <f>Ita!CA122</f>
        <v>0</v>
      </c>
      <c r="NB122" s="523"/>
      <c r="NC122" s="531"/>
    </row>
    <row r="123" spans="1:367" s="28" customFormat="1" ht="21" customHeight="1">
      <c r="A123" s="27" t="s">
        <v>355</v>
      </c>
      <c r="B123" s="67"/>
      <c r="C123" s="68"/>
      <c r="D123" s="68"/>
      <c r="E123" s="68"/>
      <c r="F123" s="68"/>
      <c r="G123" s="69"/>
      <c r="H123" s="70">
        <f>+Bel!A123</f>
        <v>0</v>
      </c>
      <c r="I123" s="71">
        <f>+Ita!A123</f>
        <v>0</v>
      </c>
      <c r="J123" s="71">
        <f>+Pol!A123</f>
        <v>0</v>
      </c>
      <c r="K123" s="71">
        <f>+Rus!A123</f>
        <v>0</v>
      </c>
      <c r="L123" s="71">
        <f>+'Arg&amp;Braz'!A123</f>
        <v>0</v>
      </c>
      <c r="M123" s="71">
        <f>+Mex!A123</f>
        <v>0</v>
      </c>
      <c r="N123" s="71">
        <f>+VIE!A123</f>
        <v>0</v>
      </c>
      <c r="O123" s="71">
        <f>+SIMS!A123</f>
        <v>0</v>
      </c>
      <c r="P123" s="71"/>
      <c r="Q123" s="72">
        <f>+KSC!A123</f>
        <v>0</v>
      </c>
      <c r="R123" s="146">
        <f t="shared" si="577"/>
        <v>0</v>
      </c>
      <c r="S123" s="147"/>
      <c r="T123" s="148"/>
      <c r="U123" s="148"/>
      <c r="V123" s="27" t="s">
        <v>355</v>
      </c>
      <c r="W123" s="522"/>
      <c r="X123" s="523"/>
      <c r="Y123" s="523"/>
      <c r="Z123" s="531"/>
      <c r="AA123" s="34"/>
      <c r="AB123" s="35"/>
      <c r="AC123" s="35"/>
      <c r="AD123" s="65"/>
      <c r="AE123" s="522"/>
      <c r="AF123" s="523"/>
      <c r="AG123" s="523"/>
      <c r="AH123" s="531"/>
      <c r="AI123" s="47"/>
      <c r="AJ123" s="48"/>
      <c r="AK123" s="48"/>
      <c r="AL123" s="49"/>
      <c r="AM123" s="240"/>
      <c r="AN123" s="240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522"/>
      <c r="AZ123" s="532"/>
      <c r="BA123" s="523"/>
      <c r="BB123" s="523"/>
      <c r="BC123" s="531"/>
      <c r="BD123" s="522"/>
      <c r="BE123" s="532"/>
      <c r="BF123" s="523"/>
      <c r="BG123" s="35"/>
      <c r="BH123" s="531"/>
      <c r="BI123" s="522"/>
      <c r="BJ123" s="532"/>
      <c r="BK123" s="523"/>
      <c r="BL123" s="35"/>
      <c r="BM123" s="531"/>
      <c r="BN123" s="522"/>
      <c r="BO123" s="532"/>
      <c r="BP123" s="523"/>
      <c r="BQ123" s="523"/>
      <c r="BR123" s="531"/>
      <c r="BS123" s="47"/>
      <c r="BT123" s="318"/>
      <c r="BU123" s="48"/>
      <c r="BV123" s="48"/>
      <c r="BW123" s="49"/>
      <c r="BX123" s="123"/>
      <c r="BY123" s="123"/>
      <c r="BZ123" s="3"/>
      <c r="CA123" s="3"/>
      <c r="CB123" s="123"/>
      <c r="CC123" s="123"/>
      <c r="CD123" s="3"/>
      <c r="CE123" s="3"/>
      <c r="CF123" s="3"/>
      <c r="CG123" s="522"/>
      <c r="CH123" s="523"/>
      <c r="CI123" s="523"/>
      <c r="CJ123" s="531"/>
      <c r="CK123" s="522"/>
      <c r="CL123" s="523"/>
      <c r="CM123" s="523"/>
      <c r="CN123" s="531"/>
      <c r="CO123" s="47"/>
      <c r="CP123" s="48"/>
      <c r="CQ123" s="48"/>
      <c r="CR123" s="49"/>
      <c r="CS123" s="123"/>
      <c r="CT123" s="3"/>
      <c r="CU123" s="3"/>
      <c r="CV123" s="3"/>
      <c r="CW123" s="123"/>
      <c r="CX123" s="3"/>
      <c r="CY123" s="3"/>
      <c r="CZ123" s="3"/>
      <c r="DA123" s="522"/>
      <c r="DB123" s="523"/>
      <c r="DC123" s="531"/>
      <c r="DD123" s="522"/>
      <c r="DE123" s="523"/>
      <c r="DF123" s="531"/>
      <c r="DG123" s="34"/>
      <c r="DH123" s="523"/>
      <c r="DI123" s="531"/>
      <c r="DJ123" s="522"/>
      <c r="DK123" s="523"/>
      <c r="DL123" s="531"/>
      <c r="DM123" s="379"/>
      <c r="DN123" s="365"/>
      <c r="DO123" s="366"/>
      <c r="DP123" s="522"/>
      <c r="DQ123" s="523"/>
      <c r="DR123" s="523"/>
      <c r="DS123" s="523"/>
      <c r="DT123" s="523"/>
      <c r="DU123" s="531"/>
      <c r="DV123" s="522"/>
      <c r="DW123" s="523"/>
      <c r="DX123" s="523"/>
      <c r="DY123" s="523"/>
      <c r="DZ123" s="523"/>
      <c r="EA123" s="531"/>
      <c r="EB123" s="522"/>
      <c r="EC123" s="523"/>
      <c r="ED123" s="523"/>
      <c r="EE123" s="523"/>
      <c r="EF123" s="523"/>
      <c r="EG123" s="531"/>
      <c r="EH123" s="34"/>
      <c r="EI123" s="35"/>
      <c r="EJ123" s="35"/>
      <c r="EK123" s="35"/>
      <c r="EL123" s="35"/>
      <c r="EM123" s="546"/>
      <c r="EN123" s="47"/>
      <c r="EO123" s="48"/>
      <c r="EP123" s="48"/>
      <c r="EQ123" s="48"/>
      <c r="ER123" s="48"/>
      <c r="ES123" s="49"/>
      <c r="ET123" s="3"/>
      <c r="EU123" s="3"/>
      <c r="EV123" s="3"/>
      <c r="EW123" s="3"/>
      <c r="EX123" s="3"/>
      <c r="EY123" s="3"/>
      <c r="EZ123" s="522"/>
      <c r="FA123" s="523"/>
      <c r="FB123" s="523"/>
      <c r="FC123" s="531"/>
      <c r="FD123" s="522"/>
      <c r="FE123" s="523"/>
      <c r="FF123" s="523"/>
      <c r="FG123" s="531"/>
      <c r="FH123" s="522"/>
      <c r="FI123" s="523"/>
      <c r="FJ123" s="523"/>
      <c r="FK123" s="531"/>
      <c r="FL123" s="34"/>
      <c r="FM123" s="35"/>
      <c r="FN123" s="35"/>
      <c r="FO123" s="65"/>
      <c r="FP123" s="123"/>
      <c r="FQ123" s="3"/>
      <c r="FR123" s="3"/>
      <c r="FS123" s="3"/>
      <c r="FT123" s="522"/>
      <c r="FU123" s="523"/>
      <c r="FV123" s="523"/>
      <c r="FW123" s="523"/>
      <c r="FX123" s="523"/>
      <c r="FY123" s="531"/>
      <c r="FZ123" s="522"/>
      <c r="GA123" s="523"/>
      <c r="GB123" s="523"/>
      <c r="GC123" s="523"/>
      <c r="GD123" s="523"/>
      <c r="GE123" s="531"/>
      <c r="GF123" s="522"/>
      <c r="GG123" s="523"/>
      <c r="GH123" s="523"/>
      <c r="GI123" s="523"/>
      <c r="GJ123" s="523"/>
      <c r="GK123" s="531"/>
      <c r="GL123" s="3"/>
      <c r="GM123" s="3"/>
      <c r="GN123" s="3"/>
      <c r="GO123" s="3"/>
      <c r="GP123" s="3"/>
      <c r="GQ123" s="3"/>
      <c r="GR123" s="240"/>
      <c r="GS123" s="240"/>
      <c r="GT123" s="240"/>
      <c r="GU123" s="240"/>
      <c r="GV123" s="522"/>
      <c r="GW123" s="523"/>
      <c r="GX123" s="531"/>
      <c r="GY123" s="34"/>
      <c r="GZ123" s="523"/>
      <c r="HA123" s="531"/>
      <c r="HB123" s="34"/>
      <c r="HC123" s="523"/>
      <c r="HD123" s="531"/>
      <c r="HE123" s="522"/>
      <c r="HF123" s="523"/>
      <c r="HG123" s="531"/>
      <c r="HH123" s="47"/>
      <c r="HI123" s="48"/>
      <c r="HJ123" s="49"/>
      <c r="HK123" s="3"/>
      <c r="HL123" s="3"/>
      <c r="HM123" s="3"/>
      <c r="HN123" s="3"/>
      <c r="HO123" s="533"/>
      <c r="HP123" s="534"/>
      <c r="HQ123" s="534"/>
      <c r="HR123" s="535"/>
      <c r="HS123" s="533"/>
      <c r="HT123" s="534"/>
      <c r="HU123" s="534"/>
      <c r="HV123" s="535"/>
      <c r="HW123" s="47"/>
      <c r="HX123" s="48"/>
      <c r="HY123" s="48"/>
      <c r="HZ123" s="49"/>
      <c r="IA123" s="483"/>
      <c r="IB123" s="484"/>
      <c r="IC123" s="484"/>
      <c r="ID123" s="485"/>
      <c r="IE123" s="483"/>
      <c r="IF123" s="484"/>
      <c r="IG123" s="484"/>
      <c r="IH123" s="485"/>
      <c r="II123" s="533"/>
      <c r="IJ123" s="534"/>
      <c r="IK123" s="534"/>
      <c r="IL123" s="535"/>
      <c r="IM123" s="533"/>
      <c r="IN123" s="534"/>
      <c r="IO123" s="534"/>
      <c r="IP123" s="535"/>
      <c r="IQ123" s="47"/>
      <c r="IR123" s="48"/>
      <c r="IS123" s="48"/>
      <c r="IT123" s="49"/>
      <c r="IU123" s="483"/>
      <c r="IV123" s="484"/>
      <c r="IW123" s="484"/>
      <c r="IX123" s="485"/>
      <c r="IY123" s="483"/>
      <c r="IZ123" s="484"/>
      <c r="JA123" s="484"/>
      <c r="JB123" s="485"/>
      <c r="JC123" s="533"/>
      <c r="JD123" s="534"/>
      <c r="JE123" s="534"/>
      <c r="JF123" s="535"/>
      <c r="JG123" s="533"/>
      <c r="JH123" s="534"/>
      <c r="JI123" s="534"/>
      <c r="JJ123" s="535"/>
      <c r="JK123" s="47"/>
      <c r="JL123" s="48"/>
      <c r="JM123" s="48"/>
      <c r="JN123" s="49"/>
      <c r="JO123" s="483"/>
      <c r="JP123" s="484"/>
      <c r="JQ123" s="484"/>
      <c r="JR123" s="485"/>
      <c r="JS123" s="483"/>
      <c r="JT123" s="484"/>
      <c r="JU123" s="484"/>
      <c r="JV123" s="485"/>
      <c r="JW123" s="240"/>
      <c r="JX123" s="240"/>
      <c r="JY123" s="240"/>
      <c r="JZ123" s="240"/>
      <c r="KA123" s="34"/>
      <c r="KB123" s="315"/>
      <c r="KC123" s="35"/>
      <c r="KD123" s="523"/>
      <c r="KE123" s="531"/>
      <c r="KF123" s="522"/>
      <c r="KG123" s="523"/>
      <c r="KH123" s="531"/>
      <c r="KI123" s="47"/>
      <c r="KJ123" s="523"/>
      <c r="KK123" s="531"/>
      <c r="KL123" s="47"/>
      <c r="KM123" s="523"/>
      <c r="KN123" s="531"/>
      <c r="KO123" s="522"/>
      <c r="KP123" s="523"/>
      <c r="KQ123" s="531"/>
      <c r="KR123" s="522">
        <f>+'Arg&amp;Braz'!AK123</f>
        <v>0</v>
      </c>
      <c r="KS123" s="523"/>
      <c r="KT123" s="531"/>
      <c r="KU123" s="522">
        <f>+Ita!BL123</f>
        <v>0</v>
      </c>
      <c r="KV123" s="532">
        <f>+Ita!BM123</f>
        <v>0</v>
      </c>
      <c r="KW123" s="523">
        <f>+Ita!BN123</f>
        <v>0</v>
      </c>
      <c r="KX123" s="35"/>
      <c r="KY123" s="531"/>
      <c r="KZ123" s="522">
        <f>+Mex!AN123</f>
        <v>0</v>
      </c>
      <c r="LA123" s="532">
        <f>+Mex!AO123</f>
        <v>0</v>
      </c>
      <c r="LB123" s="523">
        <f>+Mex!AP123</f>
        <v>0</v>
      </c>
      <c r="LC123" s="35"/>
      <c r="LD123" s="531"/>
      <c r="LE123" s="522">
        <f>+'Arg&amp;Braz'!O123</f>
        <v>0</v>
      </c>
      <c r="LF123" s="532">
        <f>+'Arg&amp;Braz'!P123</f>
        <v>0</v>
      </c>
      <c r="LG123" s="523">
        <f>+'Arg&amp;Braz'!Q123</f>
        <v>0</v>
      </c>
      <c r="LH123" s="35"/>
      <c r="LI123" s="531"/>
      <c r="LJ123" s="522">
        <f>+'Arg&amp;Braz'!AN123</f>
        <v>0</v>
      </c>
      <c r="LK123" s="532">
        <f>+'Arg&amp;Braz'!AO123</f>
        <v>0</v>
      </c>
      <c r="LL123" s="523">
        <f>+'Arg&amp;Braz'!AP123</f>
        <v>0</v>
      </c>
      <c r="LM123" s="35">
        <f t="shared" si="280"/>
        <v>0</v>
      </c>
      <c r="LN123" s="531">
        <f t="shared" si="281"/>
        <v>0</v>
      </c>
      <c r="LO123" s="522">
        <f>+Bel!BA123</f>
        <v>0</v>
      </c>
      <c r="LP123" s="532">
        <f>+Bel!BB123</f>
        <v>0</v>
      </c>
      <c r="LQ123" s="523">
        <f>+Bel!BC123</f>
        <v>0</v>
      </c>
      <c r="LR123" s="523">
        <f t="shared" si="275"/>
        <v>0</v>
      </c>
      <c r="LS123" s="531">
        <f t="shared" si="276"/>
        <v>0</v>
      </c>
      <c r="LT123" s="522"/>
      <c r="LU123" s="532"/>
      <c r="LV123" s="523"/>
      <c r="LW123" s="35"/>
      <c r="LX123" s="531"/>
      <c r="LY123" s="522"/>
      <c r="LZ123" s="532"/>
      <c r="MA123" s="523"/>
      <c r="MB123" s="35"/>
      <c r="MC123" s="531"/>
      <c r="MD123" s="522">
        <f>+Pol!AK123</f>
        <v>0</v>
      </c>
      <c r="ME123" s="532">
        <f>+Pol!AL123</f>
        <v>0</v>
      </c>
      <c r="MF123" s="523">
        <f>+Pol!AM123</f>
        <v>0</v>
      </c>
      <c r="MG123" s="35">
        <f t="shared" si="578"/>
        <v>0</v>
      </c>
      <c r="MH123" s="531">
        <f t="shared" si="579"/>
        <v>0</v>
      </c>
      <c r="MI123" s="564">
        <f>+Rus!U123</f>
        <v>0</v>
      </c>
      <c r="MJ123" s="565">
        <f>+Rus!V123</f>
        <v>0</v>
      </c>
      <c r="MK123" s="566">
        <f>+Rus!W123</f>
        <v>0</v>
      </c>
      <c r="ML123" s="532">
        <f t="shared" si="580"/>
        <v>0</v>
      </c>
      <c r="MM123" s="531">
        <f t="shared" si="581"/>
        <v>0</v>
      </c>
      <c r="MN123" s="522"/>
      <c r="MO123" s="532"/>
      <c r="MP123" s="523"/>
      <c r="MQ123" s="35"/>
      <c r="MR123" s="531"/>
      <c r="MS123" s="522">
        <f>+'Arg&amp;Braz'!T123</f>
        <v>0</v>
      </c>
      <c r="MT123" s="532">
        <f>+'Arg&amp;Braz'!U123</f>
        <v>0</v>
      </c>
      <c r="MU123" s="523">
        <f>+'Arg&amp;Braz'!V123</f>
        <v>0</v>
      </c>
      <c r="MV123" s="35">
        <f t="shared" si="282"/>
        <v>0</v>
      </c>
      <c r="MW123" s="531">
        <f t="shared" si="283"/>
        <v>0</v>
      </c>
      <c r="MX123" s="522">
        <f>Bel!BF123</f>
        <v>0</v>
      </c>
      <c r="MY123" s="523">
        <f t="shared" si="284"/>
        <v>0</v>
      </c>
      <c r="MZ123" s="531">
        <f t="shared" si="277"/>
        <v>0</v>
      </c>
      <c r="NA123" s="47">
        <f>Ita!CA123</f>
        <v>0</v>
      </c>
      <c r="NB123" s="523"/>
      <c r="NC123" s="531"/>
    </row>
    <row r="124" spans="1:367" s="28" customFormat="1" ht="21" customHeight="1">
      <c r="A124" s="27" t="s">
        <v>356</v>
      </c>
      <c r="B124" s="67"/>
      <c r="C124" s="68"/>
      <c r="D124" s="68"/>
      <c r="E124" s="68"/>
      <c r="F124" s="68"/>
      <c r="G124" s="69"/>
      <c r="H124" s="70">
        <f>+Bel!A124</f>
        <v>0</v>
      </c>
      <c r="I124" s="71">
        <f>+Ita!A124</f>
        <v>0</v>
      </c>
      <c r="J124" s="71">
        <f>+Pol!A124</f>
        <v>0</v>
      </c>
      <c r="K124" s="71">
        <f>+Rus!A124</f>
        <v>0</v>
      </c>
      <c r="L124" s="71">
        <f>+'Arg&amp;Braz'!A124</f>
        <v>0</v>
      </c>
      <c r="M124" s="71">
        <f>+Mex!A124</f>
        <v>0</v>
      </c>
      <c r="N124" s="71">
        <f>+VIE!A124</f>
        <v>0</v>
      </c>
      <c r="O124" s="71">
        <f>+SIMS!A124</f>
        <v>0</v>
      </c>
      <c r="P124" s="71"/>
      <c r="Q124" s="72">
        <f>+KSC!A124</f>
        <v>0</v>
      </c>
      <c r="R124" s="146">
        <f t="shared" si="577"/>
        <v>0</v>
      </c>
      <c r="S124" s="147"/>
      <c r="T124" s="148"/>
      <c r="U124" s="148"/>
      <c r="V124" s="27" t="s">
        <v>356</v>
      </c>
      <c r="W124" s="522"/>
      <c r="X124" s="523"/>
      <c r="Y124" s="523"/>
      <c r="Z124" s="531"/>
      <c r="AA124" s="34"/>
      <c r="AB124" s="35"/>
      <c r="AC124" s="35"/>
      <c r="AD124" s="65"/>
      <c r="AE124" s="522"/>
      <c r="AF124" s="523"/>
      <c r="AG124" s="523"/>
      <c r="AH124" s="531"/>
      <c r="AI124" s="47"/>
      <c r="AJ124" s="48"/>
      <c r="AK124" s="48"/>
      <c r="AL124" s="49"/>
      <c r="AM124" s="240"/>
      <c r="AN124" s="240"/>
      <c r="AO124" s="240"/>
      <c r="AP124" s="240"/>
      <c r="AQ124" s="240"/>
      <c r="AR124" s="240"/>
      <c r="AS124" s="240"/>
      <c r="AT124" s="240"/>
      <c r="AU124" s="240"/>
      <c r="AV124" s="240"/>
      <c r="AW124" s="240"/>
      <c r="AX124" s="240"/>
      <c r="AY124" s="522"/>
      <c r="AZ124" s="532"/>
      <c r="BA124" s="523"/>
      <c r="BB124" s="523"/>
      <c r="BC124" s="531"/>
      <c r="BD124" s="522"/>
      <c r="BE124" s="532"/>
      <c r="BF124" s="523"/>
      <c r="BG124" s="35"/>
      <c r="BH124" s="531"/>
      <c r="BI124" s="522"/>
      <c r="BJ124" s="532"/>
      <c r="BK124" s="523"/>
      <c r="BL124" s="35"/>
      <c r="BM124" s="531"/>
      <c r="BN124" s="522"/>
      <c r="BO124" s="532"/>
      <c r="BP124" s="523"/>
      <c r="BQ124" s="523"/>
      <c r="BR124" s="531"/>
      <c r="BS124" s="47"/>
      <c r="BT124" s="318"/>
      <c r="BU124" s="48"/>
      <c r="BV124" s="48"/>
      <c r="BW124" s="49"/>
      <c r="BX124" s="123"/>
      <c r="BY124" s="123"/>
      <c r="BZ124" s="3"/>
      <c r="CA124" s="3"/>
      <c r="CB124" s="123"/>
      <c r="CC124" s="123"/>
      <c r="CD124" s="3"/>
      <c r="CE124" s="3"/>
      <c r="CF124" s="3"/>
      <c r="CG124" s="522"/>
      <c r="CH124" s="523"/>
      <c r="CI124" s="523"/>
      <c r="CJ124" s="531"/>
      <c r="CK124" s="522"/>
      <c r="CL124" s="523"/>
      <c r="CM124" s="523"/>
      <c r="CN124" s="531"/>
      <c r="CO124" s="47"/>
      <c r="CP124" s="48"/>
      <c r="CQ124" s="48"/>
      <c r="CR124" s="49"/>
      <c r="CS124" s="123"/>
      <c r="CT124" s="3"/>
      <c r="CU124" s="3"/>
      <c r="CV124" s="3"/>
      <c r="CW124" s="123"/>
      <c r="CX124" s="3"/>
      <c r="CY124" s="3"/>
      <c r="CZ124" s="3"/>
      <c r="DA124" s="522"/>
      <c r="DB124" s="523"/>
      <c r="DC124" s="531"/>
      <c r="DD124" s="522"/>
      <c r="DE124" s="523"/>
      <c r="DF124" s="531"/>
      <c r="DG124" s="34"/>
      <c r="DH124" s="523"/>
      <c r="DI124" s="531"/>
      <c r="DJ124" s="522"/>
      <c r="DK124" s="523"/>
      <c r="DL124" s="531"/>
      <c r="DM124" s="379"/>
      <c r="DN124" s="365"/>
      <c r="DO124" s="366"/>
      <c r="DP124" s="522"/>
      <c r="DQ124" s="523"/>
      <c r="DR124" s="523"/>
      <c r="DS124" s="523"/>
      <c r="DT124" s="523"/>
      <c r="DU124" s="531"/>
      <c r="DV124" s="522"/>
      <c r="DW124" s="523"/>
      <c r="DX124" s="523"/>
      <c r="DY124" s="523"/>
      <c r="DZ124" s="523"/>
      <c r="EA124" s="531"/>
      <c r="EB124" s="522"/>
      <c r="EC124" s="523"/>
      <c r="ED124" s="523"/>
      <c r="EE124" s="523"/>
      <c r="EF124" s="523"/>
      <c r="EG124" s="531"/>
      <c r="EH124" s="34"/>
      <c r="EI124" s="35"/>
      <c r="EJ124" s="35"/>
      <c r="EK124" s="35"/>
      <c r="EL124" s="35"/>
      <c r="EM124" s="546"/>
      <c r="EN124" s="47"/>
      <c r="EO124" s="48"/>
      <c r="EP124" s="48"/>
      <c r="EQ124" s="48"/>
      <c r="ER124" s="48"/>
      <c r="ES124" s="49"/>
      <c r="ET124" s="3"/>
      <c r="EU124" s="3"/>
      <c r="EV124" s="3"/>
      <c r="EW124" s="3"/>
      <c r="EX124" s="3"/>
      <c r="EY124" s="3"/>
      <c r="EZ124" s="522"/>
      <c r="FA124" s="523"/>
      <c r="FB124" s="523"/>
      <c r="FC124" s="531"/>
      <c r="FD124" s="522"/>
      <c r="FE124" s="523"/>
      <c r="FF124" s="523"/>
      <c r="FG124" s="531"/>
      <c r="FH124" s="522"/>
      <c r="FI124" s="523"/>
      <c r="FJ124" s="523"/>
      <c r="FK124" s="531"/>
      <c r="FL124" s="34"/>
      <c r="FM124" s="35"/>
      <c r="FN124" s="35"/>
      <c r="FO124" s="65"/>
      <c r="FP124" s="123"/>
      <c r="FQ124" s="3"/>
      <c r="FR124" s="3"/>
      <c r="FS124" s="3"/>
      <c r="FT124" s="522"/>
      <c r="FU124" s="523"/>
      <c r="FV124" s="523"/>
      <c r="FW124" s="523"/>
      <c r="FX124" s="523"/>
      <c r="FY124" s="531"/>
      <c r="FZ124" s="522"/>
      <c r="GA124" s="523"/>
      <c r="GB124" s="523"/>
      <c r="GC124" s="523"/>
      <c r="GD124" s="523"/>
      <c r="GE124" s="531"/>
      <c r="GF124" s="522"/>
      <c r="GG124" s="523"/>
      <c r="GH124" s="523"/>
      <c r="GI124" s="523"/>
      <c r="GJ124" s="523"/>
      <c r="GK124" s="531"/>
      <c r="GL124" s="3"/>
      <c r="GM124" s="3"/>
      <c r="GN124" s="3"/>
      <c r="GO124" s="3"/>
      <c r="GP124" s="3"/>
      <c r="GQ124" s="3"/>
      <c r="GR124" s="240"/>
      <c r="GS124" s="240"/>
      <c r="GT124" s="240"/>
      <c r="GU124" s="240"/>
      <c r="GV124" s="522"/>
      <c r="GW124" s="523"/>
      <c r="GX124" s="531"/>
      <c r="GY124" s="34"/>
      <c r="GZ124" s="523"/>
      <c r="HA124" s="531"/>
      <c r="HB124" s="34"/>
      <c r="HC124" s="523"/>
      <c r="HD124" s="531"/>
      <c r="HE124" s="522"/>
      <c r="HF124" s="523"/>
      <c r="HG124" s="531"/>
      <c r="HH124" s="47"/>
      <c r="HI124" s="48"/>
      <c r="HJ124" s="49"/>
      <c r="HK124" s="3"/>
      <c r="HL124" s="3"/>
      <c r="HM124" s="3"/>
      <c r="HN124" s="3"/>
      <c r="HO124" s="533"/>
      <c r="HP124" s="534"/>
      <c r="HQ124" s="534"/>
      <c r="HR124" s="535"/>
      <c r="HS124" s="533"/>
      <c r="HT124" s="534"/>
      <c r="HU124" s="534"/>
      <c r="HV124" s="535"/>
      <c r="HW124" s="47"/>
      <c r="HX124" s="48"/>
      <c r="HY124" s="48"/>
      <c r="HZ124" s="49"/>
      <c r="IA124" s="483"/>
      <c r="IB124" s="484"/>
      <c r="IC124" s="484"/>
      <c r="ID124" s="485"/>
      <c r="IE124" s="483"/>
      <c r="IF124" s="484"/>
      <c r="IG124" s="484"/>
      <c r="IH124" s="485"/>
      <c r="II124" s="533"/>
      <c r="IJ124" s="534"/>
      <c r="IK124" s="534"/>
      <c r="IL124" s="535"/>
      <c r="IM124" s="533"/>
      <c r="IN124" s="534"/>
      <c r="IO124" s="534"/>
      <c r="IP124" s="535"/>
      <c r="IQ124" s="47"/>
      <c r="IR124" s="48"/>
      <c r="IS124" s="48"/>
      <c r="IT124" s="49"/>
      <c r="IU124" s="483"/>
      <c r="IV124" s="484"/>
      <c r="IW124" s="484"/>
      <c r="IX124" s="485"/>
      <c r="IY124" s="483"/>
      <c r="IZ124" s="484"/>
      <c r="JA124" s="484"/>
      <c r="JB124" s="485"/>
      <c r="JC124" s="533"/>
      <c r="JD124" s="534"/>
      <c r="JE124" s="534"/>
      <c r="JF124" s="535"/>
      <c r="JG124" s="533"/>
      <c r="JH124" s="534"/>
      <c r="JI124" s="534"/>
      <c r="JJ124" s="535"/>
      <c r="JK124" s="47"/>
      <c r="JL124" s="48"/>
      <c r="JM124" s="48"/>
      <c r="JN124" s="49"/>
      <c r="JO124" s="483"/>
      <c r="JP124" s="484"/>
      <c r="JQ124" s="484"/>
      <c r="JR124" s="485"/>
      <c r="JS124" s="483"/>
      <c r="JT124" s="484"/>
      <c r="JU124" s="484"/>
      <c r="JV124" s="485"/>
      <c r="JW124" s="240"/>
      <c r="JX124" s="240"/>
      <c r="JY124" s="240"/>
      <c r="JZ124" s="240"/>
      <c r="KA124" s="34"/>
      <c r="KB124" s="315"/>
      <c r="KC124" s="35"/>
      <c r="KD124" s="523"/>
      <c r="KE124" s="531"/>
      <c r="KF124" s="522"/>
      <c r="KG124" s="523"/>
      <c r="KH124" s="531"/>
      <c r="KI124" s="47"/>
      <c r="KJ124" s="523"/>
      <c r="KK124" s="531"/>
      <c r="KL124" s="47"/>
      <c r="KM124" s="523"/>
      <c r="KN124" s="531"/>
      <c r="KO124" s="522"/>
      <c r="KP124" s="523"/>
      <c r="KQ124" s="531"/>
      <c r="KR124" s="522">
        <f>+'Arg&amp;Braz'!AK124</f>
        <v>0</v>
      </c>
      <c r="KS124" s="523"/>
      <c r="KT124" s="531"/>
      <c r="KU124" s="522">
        <f>+Ita!BL124</f>
        <v>0</v>
      </c>
      <c r="KV124" s="532">
        <f>+Ita!BM124</f>
        <v>0</v>
      </c>
      <c r="KW124" s="523">
        <f>+Ita!BN124</f>
        <v>0</v>
      </c>
      <c r="KX124" s="35"/>
      <c r="KY124" s="531"/>
      <c r="KZ124" s="522">
        <f>+Mex!AN124</f>
        <v>0</v>
      </c>
      <c r="LA124" s="532">
        <f>+Mex!AO124</f>
        <v>0</v>
      </c>
      <c r="LB124" s="523">
        <f>+Mex!AP124</f>
        <v>0</v>
      </c>
      <c r="LC124" s="35"/>
      <c r="LD124" s="531"/>
      <c r="LE124" s="522">
        <f>+'Arg&amp;Braz'!O124</f>
        <v>0</v>
      </c>
      <c r="LF124" s="532">
        <f>+'Arg&amp;Braz'!P124</f>
        <v>0</v>
      </c>
      <c r="LG124" s="523">
        <f>+'Arg&amp;Braz'!Q124</f>
        <v>0</v>
      </c>
      <c r="LH124" s="35"/>
      <c r="LI124" s="531"/>
      <c r="LJ124" s="522">
        <f>+'Arg&amp;Braz'!AN124</f>
        <v>0</v>
      </c>
      <c r="LK124" s="532">
        <f>+'Arg&amp;Braz'!AO124</f>
        <v>0</v>
      </c>
      <c r="LL124" s="523">
        <f>+'Arg&amp;Braz'!AP124</f>
        <v>0</v>
      </c>
      <c r="LM124" s="35">
        <f t="shared" si="280"/>
        <v>0</v>
      </c>
      <c r="LN124" s="531">
        <f t="shared" si="281"/>
        <v>0</v>
      </c>
      <c r="LO124" s="522">
        <f>+Bel!BA124</f>
        <v>0</v>
      </c>
      <c r="LP124" s="532">
        <f>+Bel!BB124</f>
        <v>0</v>
      </c>
      <c r="LQ124" s="523">
        <f>+Bel!BC124</f>
        <v>0</v>
      </c>
      <c r="LR124" s="523">
        <f t="shared" si="275"/>
        <v>0</v>
      </c>
      <c r="LS124" s="531">
        <f t="shared" si="276"/>
        <v>0</v>
      </c>
      <c r="LT124" s="522"/>
      <c r="LU124" s="532"/>
      <c r="LV124" s="523"/>
      <c r="LW124" s="35"/>
      <c r="LX124" s="531"/>
      <c r="LY124" s="522"/>
      <c r="LZ124" s="532"/>
      <c r="MA124" s="523"/>
      <c r="MB124" s="35"/>
      <c r="MC124" s="531"/>
      <c r="MD124" s="522">
        <f>+Pol!AK124</f>
        <v>0</v>
      </c>
      <c r="ME124" s="532">
        <f>+Pol!AL124</f>
        <v>0</v>
      </c>
      <c r="MF124" s="523">
        <f>+Pol!AM124</f>
        <v>0</v>
      </c>
      <c r="MG124" s="35">
        <f t="shared" si="578"/>
        <v>0</v>
      </c>
      <c r="MH124" s="531">
        <f t="shared" si="579"/>
        <v>0</v>
      </c>
      <c r="MI124" s="564">
        <f>+Rus!U124</f>
        <v>0</v>
      </c>
      <c r="MJ124" s="565">
        <f>+Rus!V124</f>
        <v>0</v>
      </c>
      <c r="MK124" s="566">
        <f>+Rus!W124</f>
        <v>0</v>
      </c>
      <c r="ML124" s="532">
        <f t="shared" si="580"/>
        <v>0</v>
      </c>
      <c r="MM124" s="531">
        <f t="shared" si="581"/>
        <v>0</v>
      </c>
      <c r="MN124" s="522"/>
      <c r="MO124" s="532"/>
      <c r="MP124" s="523"/>
      <c r="MQ124" s="35"/>
      <c r="MR124" s="531"/>
      <c r="MS124" s="522">
        <f>+'Arg&amp;Braz'!T124</f>
        <v>0</v>
      </c>
      <c r="MT124" s="532">
        <f>+'Arg&amp;Braz'!U124</f>
        <v>0</v>
      </c>
      <c r="MU124" s="523">
        <f>+'Arg&amp;Braz'!V124</f>
        <v>0</v>
      </c>
      <c r="MV124" s="35">
        <f t="shared" si="282"/>
        <v>0</v>
      </c>
      <c r="MW124" s="531">
        <f t="shared" si="283"/>
        <v>0</v>
      </c>
      <c r="MX124" s="522">
        <f>Bel!BF124</f>
        <v>0</v>
      </c>
      <c r="MY124" s="523">
        <f t="shared" si="284"/>
        <v>0</v>
      </c>
      <c r="MZ124" s="531">
        <f t="shared" si="277"/>
        <v>0</v>
      </c>
      <c r="NA124" s="47">
        <f>Ita!CA124</f>
        <v>0</v>
      </c>
      <c r="NB124" s="523"/>
      <c r="NC124" s="531"/>
    </row>
    <row r="125" spans="1:367" s="28" customFormat="1" ht="21" customHeight="1">
      <c r="A125" s="27" t="s">
        <v>357</v>
      </c>
      <c r="B125" s="67"/>
      <c r="C125" s="68"/>
      <c r="D125" s="68"/>
      <c r="E125" s="68"/>
      <c r="F125" s="68"/>
      <c r="G125" s="69"/>
      <c r="H125" s="70">
        <f>+Bel!A125</f>
        <v>0</v>
      </c>
      <c r="I125" s="71">
        <f>+Ita!A125</f>
        <v>0</v>
      </c>
      <c r="J125" s="71">
        <f>+Pol!A125</f>
        <v>0</v>
      </c>
      <c r="K125" s="71">
        <f>+Rus!A125</f>
        <v>0</v>
      </c>
      <c r="L125" s="71">
        <f>+'Arg&amp;Braz'!A125</f>
        <v>0</v>
      </c>
      <c r="M125" s="71">
        <f>+Mex!A125</f>
        <v>0</v>
      </c>
      <c r="N125" s="71">
        <f>+VIE!A125</f>
        <v>0</v>
      </c>
      <c r="O125" s="71">
        <f>+SIMS!A125</f>
        <v>0</v>
      </c>
      <c r="P125" s="71"/>
      <c r="Q125" s="72">
        <f>+KSC!A125</f>
        <v>0</v>
      </c>
      <c r="R125" s="146">
        <f t="shared" si="577"/>
        <v>0</v>
      </c>
      <c r="S125" s="147"/>
      <c r="T125" s="148"/>
      <c r="U125" s="148"/>
      <c r="V125" s="27" t="s">
        <v>357</v>
      </c>
      <c r="W125" s="522"/>
      <c r="X125" s="523"/>
      <c r="Y125" s="523"/>
      <c r="Z125" s="531"/>
      <c r="AA125" s="34"/>
      <c r="AB125" s="35"/>
      <c r="AC125" s="35"/>
      <c r="AD125" s="65"/>
      <c r="AE125" s="522"/>
      <c r="AF125" s="523"/>
      <c r="AG125" s="523"/>
      <c r="AH125" s="531"/>
      <c r="AI125" s="47"/>
      <c r="AJ125" s="48"/>
      <c r="AK125" s="48"/>
      <c r="AL125" s="49"/>
      <c r="AM125" s="240"/>
      <c r="AN125" s="240"/>
      <c r="AO125" s="240"/>
      <c r="AP125" s="240"/>
      <c r="AQ125" s="240"/>
      <c r="AR125" s="240"/>
      <c r="AS125" s="240"/>
      <c r="AT125" s="240"/>
      <c r="AU125" s="240"/>
      <c r="AV125" s="240"/>
      <c r="AW125" s="240"/>
      <c r="AX125" s="240"/>
      <c r="AY125" s="522"/>
      <c r="AZ125" s="532"/>
      <c r="BA125" s="523"/>
      <c r="BB125" s="523"/>
      <c r="BC125" s="531"/>
      <c r="BD125" s="522"/>
      <c r="BE125" s="532"/>
      <c r="BF125" s="523"/>
      <c r="BG125" s="35"/>
      <c r="BH125" s="531"/>
      <c r="BI125" s="522"/>
      <c r="BJ125" s="532"/>
      <c r="BK125" s="523"/>
      <c r="BL125" s="35"/>
      <c r="BM125" s="531"/>
      <c r="BN125" s="522"/>
      <c r="BO125" s="532"/>
      <c r="BP125" s="523"/>
      <c r="BQ125" s="523"/>
      <c r="BR125" s="531"/>
      <c r="BS125" s="47"/>
      <c r="BT125" s="318"/>
      <c r="BU125" s="48"/>
      <c r="BV125" s="48"/>
      <c r="BW125" s="49"/>
      <c r="BX125" s="123"/>
      <c r="BY125" s="123"/>
      <c r="BZ125" s="3"/>
      <c r="CA125" s="3"/>
      <c r="CB125" s="123"/>
      <c r="CC125" s="123"/>
      <c r="CD125" s="3"/>
      <c r="CE125" s="3"/>
      <c r="CF125" s="3"/>
      <c r="CG125" s="522"/>
      <c r="CH125" s="523"/>
      <c r="CI125" s="523"/>
      <c r="CJ125" s="531"/>
      <c r="CK125" s="522"/>
      <c r="CL125" s="523"/>
      <c r="CM125" s="523"/>
      <c r="CN125" s="531"/>
      <c r="CO125" s="47"/>
      <c r="CP125" s="48"/>
      <c r="CQ125" s="48"/>
      <c r="CR125" s="49"/>
      <c r="CS125" s="123"/>
      <c r="CT125" s="3"/>
      <c r="CU125" s="3"/>
      <c r="CV125" s="3"/>
      <c r="CW125" s="123"/>
      <c r="CX125" s="3"/>
      <c r="CY125" s="3"/>
      <c r="CZ125" s="3"/>
      <c r="DA125" s="522"/>
      <c r="DB125" s="523"/>
      <c r="DC125" s="531"/>
      <c r="DD125" s="522"/>
      <c r="DE125" s="523"/>
      <c r="DF125" s="531"/>
      <c r="DG125" s="34"/>
      <c r="DH125" s="523"/>
      <c r="DI125" s="531"/>
      <c r="DJ125" s="522"/>
      <c r="DK125" s="523"/>
      <c r="DL125" s="531"/>
      <c r="DM125" s="379"/>
      <c r="DN125" s="365"/>
      <c r="DO125" s="366"/>
      <c r="DP125" s="522"/>
      <c r="DQ125" s="523"/>
      <c r="DR125" s="523"/>
      <c r="DS125" s="523"/>
      <c r="DT125" s="523"/>
      <c r="DU125" s="531"/>
      <c r="DV125" s="522"/>
      <c r="DW125" s="523"/>
      <c r="DX125" s="523"/>
      <c r="DY125" s="523"/>
      <c r="DZ125" s="523"/>
      <c r="EA125" s="531"/>
      <c r="EB125" s="522"/>
      <c r="EC125" s="523"/>
      <c r="ED125" s="523"/>
      <c r="EE125" s="523"/>
      <c r="EF125" s="523"/>
      <c r="EG125" s="531"/>
      <c r="EH125" s="34"/>
      <c r="EI125" s="35"/>
      <c r="EJ125" s="35"/>
      <c r="EK125" s="35"/>
      <c r="EL125" s="35"/>
      <c r="EM125" s="546"/>
      <c r="EN125" s="47"/>
      <c r="EO125" s="48"/>
      <c r="EP125" s="48"/>
      <c r="EQ125" s="48"/>
      <c r="ER125" s="48"/>
      <c r="ES125" s="49"/>
      <c r="ET125" s="3"/>
      <c r="EU125" s="3"/>
      <c r="EV125" s="3"/>
      <c r="EW125" s="3"/>
      <c r="EX125" s="3"/>
      <c r="EY125" s="3"/>
      <c r="EZ125" s="522"/>
      <c r="FA125" s="523"/>
      <c r="FB125" s="523"/>
      <c r="FC125" s="531"/>
      <c r="FD125" s="522"/>
      <c r="FE125" s="523"/>
      <c r="FF125" s="523"/>
      <c r="FG125" s="531"/>
      <c r="FH125" s="522"/>
      <c r="FI125" s="523"/>
      <c r="FJ125" s="523"/>
      <c r="FK125" s="531"/>
      <c r="FL125" s="34"/>
      <c r="FM125" s="35"/>
      <c r="FN125" s="35"/>
      <c r="FO125" s="65"/>
      <c r="FP125" s="123"/>
      <c r="FQ125" s="3"/>
      <c r="FR125" s="3"/>
      <c r="FS125" s="3"/>
      <c r="FT125" s="522"/>
      <c r="FU125" s="523"/>
      <c r="FV125" s="523"/>
      <c r="FW125" s="523"/>
      <c r="FX125" s="523"/>
      <c r="FY125" s="531"/>
      <c r="FZ125" s="522"/>
      <c r="GA125" s="523"/>
      <c r="GB125" s="523"/>
      <c r="GC125" s="523"/>
      <c r="GD125" s="523"/>
      <c r="GE125" s="531"/>
      <c r="GF125" s="522"/>
      <c r="GG125" s="523"/>
      <c r="GH125" s="523"/>
      <c r="GI125" s="523"/>
      <c r="GJ125" s="523"/>
      <c r="GK125" s="531"/>
      <c r="GL125" s="3"/>
      <c r="GM125" s="3"/>
      <c r="GN125" s="3"/>
      <c r="GO125" s="3"/>
      <c r="GP125" s="3"/>
      <c r="GQ125" s="3"/>
      <c r="GR125" s="240"/>
      <c r="GS125" s="240"/>
      <c r="GT125" s="240"/>
      <c r="GU125" s="240"/>
      <c r="GV125" s="522"/>
      <c r="GW125" s="523"/>
      <c r="GX125" s="531"/>
      <c r="GY125" s="34"/>
      <c r="GZ125" s="523"/>
      <c r="HA125" s="531"/>
      <c r="HB125" s="34"/>
      <c r="HC125" s="523"/>
      <c r="HD125" s="531"/>
      <c r="HE125" s="522"/>
      <c r="HF125" s="523"/>
      <c r="HG125" s="531"/>
      <c r="HH125" s="47"/>
      <c r="HI125" s="48"/>
      <c r="HJ125" s="49"/>
      <c r="HK125" s="3"/>
      <c r="HL125" s="3"/>
      <c r="HM125" s="3"/>
      <c r="HN125" s="3"/>
      <c r="HO125" s="533"/>
      <c r="HP125" s="534"/>
      <c r="HQ125" s="534"/>
      <c r="HR125" s="535"/>
      <c r="HS125" s="533"/>
      <c r="HT125" s="534"/>
      <c r="HU125" s="534"/>
      <c r="HV125" s="535"/>
      <c r="HW125" s="47"/>
      <c r="HX125" s="48"/>
      <c r="HY125" s="48"/>
      <c r="HZ125" s="49"/>
      <c r="IA125" s="483"/>
      <c r="IB125" s="484"/>
      <c r="IC125" s="484"/>
      <c r="ID125" s="485"/>
      <c r="IE125" s="483"/>
      <c r="IF125" s="484"/>
      <c r="IG125" s="484"/>
      <c r="IH125" s="485"/>
      <c r="II125" s="533"/>
      <c r="IJ125" s="534"/>
      <c r="IK125" s="534"/>
      <c r="IL125" s="535"/>
      <c r="IM125" s="533"/>
      <c r="IN125" s="534"/>
      <c r="IO125" s="534"/>
      <c r="IP125" s="535"/>
      <c r="IQ125" s="47"/>
      <c r="IR125" s="48"/>
      <c r="IS125" s="48"/>
      <c r="IT125" s="49"/>
      <c r="IU125" s="483"/>
      <c r="IV125" s="484"/>
      <c r="IW125" s="484"/>
      <c r="IX125" s="485"/>
      <c r="IY125" s="483"/>
      <c r="IZ125" s="484"/>
      <c r="JA125" s="484"/>
      <c r="JB125" s="485"/>
      <c r="JC125" s="533"/>
      <c r="JD125" s="534"/>
      <c r="JE125" s="534"/>
      <c r="JF125" s="535"/>
      <c r="JG125" s="533"/>
      <c r="JH125" s="534"/>
      <c r="JI125" s="534"/>
      <c r="JJ125" s="535"/>
      <c r="JK125" s="47"/>
      <c r="JL125" s="48"/>
      <c r="JM125" s="48"/>
      <c r="JN125" s="49"/>
      <c r="JO125" s="483"/>
      <c r="JP125" s="484"/>
      <c r="JQ125" s="484"/>
      <c r="JR125" s="485"/>
      <c r="JS125" s="483"/>
      <c r="JT125" s="484"/>
      <c r="JU125" s="484"/>
      <c r="JV125" s="485"/>
      <c r="JW125" s="240"/>
      <c r="JX125" s="240"/>
      <c r="JY125" s="240"/>
      <c r="JZ125" s="240"/>
      <c r="KA125" s="34"/>
      <c r="KB125" s="315"/>
      <c r="KC125" s="35"/>
      <c r="KD125" s="523"/>
      <c r="KE125" s="531"/>
      <c r="KF125" s="522"/>
      <c r="KG125" s="523"/>
      <c r="KH125" s="531"/>
      <c r="KI125" s="47"/>
      <c r="KJ125" s="523"/>
      <c r="KK125" s="531"/>
      <c r="KL125" s="47"/>
      <c r="KM125" s="523"/>
      <c r="KN125" s="531"/>
      <c r="KO125" s="522"/>
      <c r="KP125" s="523"/>
      <c r="KQ125" s="531"/>
      <c r="KR125" s="522">
        <f>+'Arg&amp;Braz'!AK125</f>
        <v>0</v>
      </c>
      <c r="KS125" s="523"/>
      <c r="KT125" s="531"/>
      <c r="KU125" s="522">
        <f>+Ita!BL125</f>
        <v>0</v>
      </c>
      <c r="KV125" s="532">
        <f>+Ita!BM125</f>
        <v>0</v>
      </c>
      <c r="KW125" s="523">
        <f>+Ita!BN125</f>
        <v>0</v>
      </c>
      <c r="KX125" s="35"/>
      <c r="KY125" s="531"/>
      <c r="KZ125" s="522">
        <f>+Mex!AN125</f>
        <v>0</v>
      </c>
      <c r="LA125" s="532">
        <f>+Mex!AO125</f>
        <v>0</v>
      </c>
      <c r="LB125" s="523">
        <f>+Mex!AP125</f>
        <v>0</v>
      </c>
      <c r="LC125" s="35"/>
      <c r="LD125" s="531"/>
      <c r="LE125" s="522">
        <f>+'Arg&amp;Braz'!O125</f>
        <v>0</v>
      </c>
      <c r="LF125" s="532">
        <f>+'Arg&amp;Braz'!P125</f>
        <v>0</v>
      </c>
      <c r="LG125" s="523">
        <f>+'Arg&amp;Braz'!Q125</f>
        <v>0</v>
      </c>
      <c r="LH125" s="35"/>
      <c r="LI125" s="531"/>
      <c r="LJ125" s="522">
        <f>+'Arg&amp;Braz'!AN125</f>
        <v>0</v>
      </c>
      <c r="LK125" s="532">
        <f>+'Arg&amp;Braz'!AO125</f>
        <v>0</v>
      </c>
      <c r="LL125" s="523">
        <f>+'Arg&amp;Braz'!AP125</f>
        <v>0</v>
      </c>
      <c r="LM125" s="35">
        <f t="shared" si="280"/>
        <v>0</v>
      </c>
      <c r="LN125" s="531">
        <f t="shared" si="281"/>
        <v>0</v>
      </c>
      <c r="LO125" s="522">
        <f>+Bel!BA125</f>
        <v>0</v>
      </c>
      <c r="LP125" s="532">
        <f>+Bel!BB125</f>
        <v>0</v>
      </c>
      <c r="LQ125" s="523">
        <f>+Bel!BC125</f>
        <v>0</v>
      </c>
      <c r="LR125" s="523">
        <f t="shared" si="275"/>
        <v>0</v>
      </c>
      <c r="LS125" s="531">
        <f t="shared" si="276"/>
        <v>0</v>
      </c>
      <c r="LT125" s="522"/>
      <c r="LU125" s="532"/>
      <c r="LV125" s="523"/>
      <c r="LW125" s="35"/>
      <c r="LX125" s="531"/>
      <c r="LY125" s="522"/>
      <c r="LZ125" s="532"/>
      <c r="MA125" s="523"/>
      <c r="MB125" s="35"/>
      <c r="MC125" s="531"/>
      <c r="MD125" s="522">
        <f>+Pol!AK125</f>
        <v>0</v>
      </c>
      <c r="ME125" s="532">
        <f>+Pol!AL125</f>
        <v>0</v>
      </c>
      <c r="MF125" s="523">
        <f>+Pol!AM125</f>
        <v>0</v>
      </c>
      <c r="MG125" s="35">
        <f t="shared" si="578"/>
        <v>0</v>
      </c>
      <c r="MH125" s="531">
        <f t="shared" si="579"/>
        <v>0</v>
      </c>
      <c r="MI125" s="564">
        <f>+Rus!U125</f>
        <v>0</v>
      </c>
      <c r="MJ125" s="565">
        <f>+Rus!V125</f>
        <v>0</v>
      </c>
      <c r="MK125" s="566">
        <f>+Rus!W125</f>
        <v>0</v>
      </c>
      <c r="ML125" s="532">
        <f t="shared" si="580"/>
        <v>0</v>
      </c>
      <c r="MM125" s="531">
        <f t="shared" si="581"/>
        <v>0</v>
      </c>
      <c r="MN125" s="522"/>
      <c r="MO125" s="532"/>
      <c r="MP125" s="523"/>
      <c r="MQ125" s="35"/>
      <c r="MR125" s="531"/>
      <c r="MS125" s="522">
        <f>+'Arg&amp;Braz'!T125</f>
        <v>0</v>
      </c>
      <c r="MT125" s="532">
        <f>+'Arg&amp;Braz'!U125</f>
        <v>0</v>
      </c>
      <c r="MU125" s="523">
        <f>+'Arg&amp;Braz'!V125</f>
        <v>0</v>
      </c>
      <c r="MV125" s="35">
        <f t="shared" si="282"/>
        <v>0</v>
      </c>
      <c r="MW125" s="531">
        <f t="shared" si="283"/>
        <v>0</v>
      </c>
      <c r="MX125" s="522">
        <f>Bel!BF125</f>
        <v>0</v>
      </c>
      <c r="MY125" s="523">
        <f t="shared" si="284"/>
        <v>0</v>
      </c>
      <c r="MZ125" s="531">
        <f t="shared" si="277"/>
        <v>0</v>
      </c>
      <c r="NA125" s="47">
        <f>Ita!CA125</f>
        <v>0</v>
      </c>
      <c r="NB125" s="523"/>
      <c r="NC125" s="531"/>
    </row>
    <row r="126" spans="1:367" s="28" customFormat="1" ht="21" customHeight="1">
      <c r="A126" s="27" t="s">
        <v>358</v>
      </c>
      <c r="B126" s="67"/>
      <c r="C126" s="68"/>
      <c r="D126" s="68"/>
      <c r="E126" s="68"/>
      <c r="F126" s="68"/>
      <c r="G126" s="69"/>
      <c r="H126" s="70">
        <f>+Bel!A126</f>
        <v>0</v>
      </c>
      <c r="I126" s="71">
        <f>+Ita!A126</f>
        <v>0</v>
      </c>
      <c r="J126" s="71">
        <f>+Pol!A126</f>
        <v>0</v>
      </c>
      <c r="K126" s="71">
        <f>+Rus!A126</f>
        <v>0</v>
      </c>
      <c r="L126" s="71">
        <f>+'Arg&amp;Braz'!A126</f>
        <v>0</v>
      </c>
      <c r="M126" s="71">
        <f>+Mex!A126</f>
        <v>0</v>
      </c>
      <c r="N126" s="71">
        <f>+VIE!A126</f>
        <v>0</v>
      </c>
      <c r="O126" s="71">
        <f>+SIMS!A126</f>
        <v>0</v>
      </c>
      <c r="P126" s="71"/>
      <c r="Q126" s="72">
        <f>+KSC!A126</f>
        <v>0</v>
      </c>
      <c r="R126" s="146">
        <f t="shared" si="577"/>
        <v>0</v>
      </c>
      <c r="S126" s="147"/>
      <c r="T126" s="148"/>
      <c r="U126" s="148"/>
      <c r="V126" s="27" t="s">
        <v>358</v>
      </c>
      <c r="W126" s="522"/>
      <c r="X126" s="523"/>
      <c r="Y126" s="523"/>
      <c r="Z126" s="531"/>
      <c r="AA126" s="34"/>
      <c r="AB126" s="35"/>
      <c r="AC126" s="35"/>
      <c r="AD126" s="65"/>
      <c r="AE126" s="522"/>
      <c r="AF126" s="523"/>
      <c r="AG126" s="523"/>
      <c r="AH126" s="531"/>
      <c r="AI126" s="47"/>
      <c r="AJ126" s="48"/>
      <c r="AK126" s="48"/>
      <c r="AL126" s="49"/>
      <c r="AM126" s="240"/>
      <c r="AN126" s="240"/>
      <c r="AO126" s="240"/>
      <c r="AP126" s="240"/>
      <c r="AQ126" s="240"/>
      <c r="AR126" s="240"/>
      <c r="AS126" s="240"/>
      <c r="AT126" s="240"/>
      <c r="AU126" s="240"/>
      <c r="AV126" s="240"/>
      <c r="AW126" s="240"/>
      <c r="AX126" s="240"/>
      <c r="AY126" s="522"/>
      <c r="AZ126" s="532"/>
      <c r="BA126" s="523"/>
      <c r="BB126" s="523"/>
      <c r="BC126" s="531"/>
      <c r="BD126" s="522"/>
      <c r="BE126" s="532"/>
      <c r="BF126" s="523"/>
      <c r="BG126" s="35"/>
      <c r="BH126" s="531"/>
      <c r="BI126" s="522"/>
      <c r="BJ126" s="532"/>
      <c r="BK126" s="523"/>
      <c r="BL126" s="35"/>
      <c r="BM126" s="531"/>
      <c r="BN126" s="522"/>
      <c r="BO126" s="532"/>
      <c r="BP126" s="523"/>
      <c r="BQ126" s="523"/>
      <c r="BR126" s="531"/>
      <c r="BS126" s="47"/>
      <c r="BT126" s="318"/>
      <c r="BU126" s="48"/>
      <c r="BV126" s="48"/>
      <c r="BW126" s="49"/>
      <c r="BX126" s="123"/>
      <c r="BY126" s="123"/>
      <c r="BZ126" s="3"/>
      <c r="CA126" s="3"/>
      <c r="CB126" s="123"/>
      <c r="CC126" s="123"/>
      <c r="CD126" s="3"/>
      <c r="CE126" s="3"/>
      <c r="CF126" s="3"/>
      <c r="CG126" s="522"/>
      <c r="CH126" s="523"/>
      <c r="CI126" s="523"/>
      <c r="CJ126" s="531"/>
      <c r="CK126" s="522"/>
      <c r="CL126" s="523"/>
      <c r="CM126" s="523"/>
      <c r="CN126" s="531"/>
      <c r="CO126" s="47"/>
      <c r="CP126" s="48"/>
      <c r="CQ126" s="48"/>
      <c r="CR126" s="49"/>
      <c r="CS126" s="123"/>
      <c r="CT126" s="3"/>
      <c r="CU126" s="3"/>
      <c r="CV126" s="3"/>
      <c r="CW126" s="123"/>
      <c r="CX126" s="3"/>
      <c r="CY126" s="3"/>
      <c r="CZ126" s="3"/>
      <c r="DA126" s="522"/>
      <c r="DB126" s="523"/>
      <c r="DC126" s="531"/>
      <c r="DD126" s="522"/>
      <c r="DE126" s="523"/>
      <c r="DF126" s="531"/>
      <c r="DG126" s="34"/>
      <c r="DH126" s="523"/>
      <c r="DI126" s="531"/>
      <c r="DJ126" s="522"/>
      <c r="DK126" s="523"/>
      <c r="DL126" s="531"/>
      <c r="DM126" s="379"/>
      <c r="DN126" s="365"/>
      <c r="DO126" s="366"/>
      <c r="DP126" s="522"/>
      <c r="DQ126" s="523"/>
      <c r="DR126" s="523"/>
      <c r="DS126" s="523"/>
      <c r="DT126" s="523"/>
      <c r="DU126" s="531"/>
      <c r="DV126" s="522"/>
      <c r="DW126" s="523"/>
      <c r="DX126" s="523"/>
      <c r="DY126" s="523"/>
      <c r="DZ126" s="523"/>
      <c r="EA126" s="531"/>
      <c r="EB126" s="522"/>
      <c r="EC126" s="523"/>
      <c r="ED126" s="523"/>
      <c r="EE126" s="523"/>
      <c r="EF126" s="523"/>
      <c r="EG126" s="531"/>
      <c r="EH126" s="34"/>
      <c r="EI126" s="35"/>
      <c r="EJ126" s="35"/>
      <c r="EK126" s="35"/>
      <c r="EL126" s="35"/>
      <c r="EM126" s="546"/>
      <c r="EN126" s="47"/>
      <c r="EO126" s="48"/>
      <c r="EP126" s="48"/>
      <c r="EQ126" s="48"/>
      <c r="ER126" s="48"/>
      <c r="ES126" s="49"/>
      <c r="ET126" s="3"/>
      <c r="EU126" s="3"/>
      <c r="EV126" s="3"/>
      <c r="EW126" s="3"/>
      <c r="EX126" s="3"/>
      <c r="EY126" s="3"/>
      <c r="EZ126" s="522"/>
      <c r="FA126" s="523"/>
      <c r="FB126" s="523"/>
      <c r="FC126" s="531"/>
      <c r="FD126" s="522"/>
      <c r="FE126" s="523"/>
      <c r="FF126" s="523"/>
      <c r="FG126" s="531"/>
      <c r="FH126" s="522"/>
      <c r="FI126" s="523"/>
      <c r="FJ126" s="523"/>
      <c r="FK126" s="531"/>
      <c r="FL126" s="34"/>
      <c r="FM126" s="35"/>
      <c r="FN126" s="35"/>
      <c r="FO126" s="65"/>
      <c r="FP126" s="123"/>
      <c r="FQ126" s="3"/>
      <c r="FR126" s="3"/>
      <c r="FS126" s="3"/>
      <c r="FT126" s="522"/>
      <c r="FU126" s="523"/>
      <c r="FV126" s="523"/>
      <c r="FW126" s="523"/>
      <c r="FX126" s="523"/>
      <c r="FY126" s="531"/>
      <c r="FZ126" s="522"/>
      <c r="GA126" s="523"/>
      <c r="GB126" s="523"/>
      <c r="GC126" s="523"/>
      <c r="GD126" s="523"/>
      <c r="GE126" s="531"/>
      <c r="GF126" s="522"/>
      <c r="GG126" s="523"/>
      <c r="GH126" s="523"/>
      <c r="GI126" s="523"/>
      <c r="GJ126" s="523"/>
      <c r="GK126" s="531"/>
      <c r="GL126" s="3"/>
      <c r="GM126" s="3"/>
      <c r="GN126" s="3"/>
      <c r="GO126" s="3"/>
      <c r="GP126" s="3"/>
      <c r="GQ126" s="3"/>
      <c r="GR126" s="240"/>
      <c r="GS126" s="240"/>
      <c r="GT126" s="240"/>
      <c r="GU126" s="240"/>
      <c r="GV126" s="522"/>
      <c r="GW126" s="523"/>
      <c r="GX126" s="531"/>
      <c r="GY126" s="34"/>
      <c r="GZ126" s="523"/>
      <c r="HA126" s="531"/>
      <c r="HB126" s="34"/>
      <c r="HC126" s="523"/>
      <c r="HD126" s="531"/>
      <c r="HE126" s="522"/>
      <c r="HF126" s="523"/>
      <c r="HG126" s="531"/>
      <c r="HH126" s="47"/>
      <c r="HI126" s="48"/>
      <c r="HJ126" s="49"/>
      <c r="HK126" s="3"/>
      <c r="HL126" s="3"/>
      <c r="HM126" s="3"/>
      <c r="HN126" s="3"/>
      <c r="HO126" s="533"/>
      <c r="HP126" s="534"/>
      <c r="HQ126" s="534"/>
      <c r="HR126" s="535"/>
      <c r="HS126" s="533"/>
      <c r="HT126" s="534"/>
      <c r="HU126" s="534"/>
      <c r="HV126" s="535"/>
      <c r="HW126" s="47"/>
      <c r="HX126" s="48"/>
      <c r="HY126" s="48"/>
      <c r="HZ126" s="49"/>
      <c r="IA126" s="483"/>
      <c r="IB126" s="484"/>
      <c r="IC126" s="484"/>
      <c r="ID126" s="485"/>
      <c r="IE126" s="483"/>
      <c r="IF126" s="484"/>
      <c r="IG126" s="484"/>
      <c r="IH126" s="485"/>
      <c r="II126" s="533"/>
      <c r="IJ126" s="534"/>
      <c r="IK126" s="534"/>
      <c r="IL126" s="535"/>
      <c r="IM126" s="533"/>
      <c r="IN126" s="534"/>
      <c r="IO126" s="534"/>
      <c r="IP126" s="535"/>
      <c r="IQ126" s="47"/>
      <c r="IR126" s="48"/>
      <c r="IS126" s="48"/>
      <c r="IT126" s="49"/>
      <c r="IU126" s="483"/>
      <c r="IV126" s="484"/>
      <c r="IW126" s="484"/>
      <c r="IX126" s="485"/>
      <c r="IY126" s="483"/>
      <c r="IZ126" s="484"/>
      <c r="JA126" s="484"/>
      <c r="JB126" s="485"/>
      <c r="JC126" s="533"/>
      <c r="JD126" s="534"/>
      <c r="JE126" s="534"/>
      <c r="JF126" s="535"/>
      <c r="JG126" s="533"/>
      <c r="JH126" s="534"/>
      <c r="JI126" s="534"/>
      <c r="JJ126" s="535"/>
      <c r="JK126" s="47"/>
      <c r="JL126" s="48"/>
      <c r="JM126" s="48"/>
      <c r="JN126" s="49"/>
      <c r="JO126" s="483"/>
      <c r="JP126" s="484"/>
      <c r="JQ126" s="484"/>
      <c r="JR126" s="485"/>
      <c r="JS126" s="483"/>
      <c r="JT126" s="484"/>
      <c r="JU126" s="484"/>
      <c r="JV126" s="485"/>
      <c r="JW126" s="240"/>
      <c r="JX126" s="240"/>
      <c r="JY126" s="240"/>
      <c r="JZ126" s="240"/>
      <c r="KA126" s="34"/>
      <c r="KB126" s="315"/>
      <c r="KC126" s="35"/>
      <c r="KD126" s="523"/>
      <c r="KE126" s="531"/>
      <c r="KF126" s="522"/>
      <c r="KG126" s="523"/>
      <c r="KH126" s="531"/>
      <c r="KI126" s="47"/>
      <c r="KJ126" s="523"/>
      <c r="KK126" s="531"/>
      <c r="KL126" s="47"/>
      <c r="KM126" s="523"/>
      <c r="KN126" s="531"/>
      <c r="KO126" s="522"/>
      <c r="KP126" s="523"/>
      <c r="KQ126" s="531"/>
      <c r="KR126" s="522">
        <f>+'Arg&amp;Braz'!AK126</f>
        <v>0</v>
      </c>
      <c r="KS126" s="523"/>
      <c r="KT126" s="531"/>
      <c r="KU126" s="522">
        <f>+Ita!BL126</f>
        <v>0</v>
      </c>
      <c r="KV126" s="532">
        <f>+Ita!BM126</f>
        <v>0</v>
      </c>
      <c r="KW126" s="523">
        <f>+Ita!BN126</f>
        <v>0</v>
      </c>
      <c r="KX126" s="35"/>
      <c r="KY126" s="531"/>
      <c r="KZ126" s="522">
        <f>+Mex!AN126</f>
        <v>0</v>
      </c>
      <c r="LA126" s="532">
        <f>+Mex!AO126</f>
        <v>0</v>
      </c>
      <c r="LB126" s="523">
        <f>+Mex!AP126</f>
        <v>0</v>
      </c>
      <c r="LC126" s="35"/>
      <c r="LD126" s="531"/>
      <c r="LE126" s="522">
        <f>+'Arg&amp;Braz'!O126</f>
        <v>0</v>
      </c>
      <c r="LF126" s="532">
        <f>+'Arg&amp;Braz'!P126</f>
        <v>0</v>
      </c>
      <c r="LG126" s="523">
        <f>+'Arg&amp;Braz'!Q126</f>
        <v>0</v>
      </c>
      <c r="LH126" s="35"/>
      <c r="LI126" s="531"/>
      <c r="LJ126" s="522">
        <f>+'Arg&amp;Braz'!AN126</f>
        <v>0</v>
      </c>
      <c r="LK126" s="532">
        <f>+'Arg&amp;Braz'!AO126</f>
        <v>0</v>
      </c>
      <c r="LL126" s="523">
        <f>+'Arg&amp;Braz'!AP126</f>
        <v>0</v>
      </c>
      <c r="LM126" s="35">
        <f t="shared" si="280"/>
        <v>0</v>
      </c>
      <c r="LN126" s="531">
        <f t="shared" si="281"/>
        <v>0</v>
      </c>
      <c r="LO126" s="522">
        <f>+Bel!BA126</f>
        <v>0</v>
      </c>
      <c r="LP126" s="532">
        <f>+Bel!BB126</f>
        <v>0</v>
      </c>
      <c r="LQ126" s="523">
        <f>+Bel!BC126</f>
        <v>0</v>
      </c>
      <c r="LR126" s="523">
        <f t="shared" si="275"/>
        <v>0</v>
      </c>
      <c r="LS126" s="531">
        <f t="shared" si="276"/>
        <v>0</v>
      </c>
      <c r="LT126" s="522"/>
      <c r="LU126" s="532"/>
      <c r="LV126" s="523"/>
      <c r="LW126" s="35"/>
      <c r="LX126" s="531"/>
      <c r="LY126" s="522"/>
      <c r="LZ126" s="532"/>
      <c r="MA126" s="523"/>
      <c r="MB126" s="35"/>
      <c r="MC126" s="531"/>
      <c r="MD126" s="522">
        <f>+Pol!AK126</f>
        <v>0</v>
      </c>
      <c r="ME126" s="532">
        <f>+Pol!AL126</f>
        <v>0</v>
      </c>
      <c r="MF126" s="523">
        <f>+Pol!AM126</f>
        <v>0</v>
      </c>
      <c r="MG126" s="35">
        <f t="shared" si="578"/>
        <v>0</v>
      </c>
      <c r="MH126" s="531">
        <f t="shared" si="579"/>
        <v>0</v>
      </c>
      <c r="MI126" s="564">
        <f>+Rus!U126</f>
        <v>0</v>
      </c>
      <c r="MJ126" s="565">
        <f>+Rus!V126</f>
        <v>0</v>
      </c>
      <c r="MK126" s="566">
        <f>+Rus!W126</f>
        <v>0</v>
      </c>
      <c r="ML126" s="532">
        <f t="shared" si="580"/>
        <v>0</v>
      </c>
      <c r="MM126" s="531">
        <f t="shared" si="581"/>
        <v>0</v>
      </c>
      <c r="MN126" s="522"/>
      <c r="MO126" s="532"/>
      <c r="MP126" s="523"/>
      <c r="MQ126" s="35"/>
      <c r="MR126" s="531"/>
      <c r="MS126" s="522">
        <f>+'Arg&amp;Braz'!T126</f>
        <v>0</v>
      </c>
      <c r="MT126" s="532">
        <f>+'Arg&amp;Braz'!U126</f>
        <v>0</v>
      </c>
      <c r="MU126" s="523">
        <f>+'Arg&amp;Braz'!V126</f>
        <v>0</v>
      </c>
      <c r="MV126" s="35">
        <f t="shared" si="282"/>
        <v>0</v>
      </c>
      <c r="MW126" s="531">
        <f t="shared" si="283"/>
        <v>0</v>
      </c>
      <c r="MX126" s="522">
        <f>Bel!BF126</f>
        <v>0</v>
      </c>
      <c r="MY126" s="523">
        <f t="shared" si="284"/>
        <v>0</v>
      </c>
      <c r="MZ126" s="531">
        <f t="shared" si="277"/>
        <v>0</v>
      </c>
      <c r="NA126" s="47">
        <f>Ita!CA126</f>
        <v>0</v>
      </c>
      <c r="NB126" s="523"/>
      <c r="NC126" s="531"/>
    </row>
    <row r="127" spans="1:367" s="28" customFormat="1" ht="21" customHeight="1">
      <c r="A127" s="27" t="s">
        <v>373</v>
      </c>
      <c r="B127" s="67"/>
      <c r="C127" s="68"/>
      <c r="D127" s="68"/>
      <c r="E127" s="68"/>
      <c r="F127" s="68"/>
      <c r="G127" s="69"/>
      <c r="H127" s="70">
        <f>+Bel!A127</f>
        <v>0</v>
      </c>
      <c r="I127" s="71">
        <f>+Ita!A127</f>
        <v>0</v>
      </c>
      <c r="J127" s="71">
        <f>+Pol!A127</f>
        <v>0</v>
      </c>
      <c r="K127" s="71">
        <f>+Rus!A127</f>
        <v>0</v>
      </c>
      <c r="L127" s="71">
        <f>+'Arg&amp;Braz'!A127</f>
        <v>0</v>
      </c>
      <c r="M127" s="71">
        <f>+Mex!A127</f>
        <v>0</v>
      </c>
      <c r="N127" s="71">
        <f>+VIE!A127</f>
        <v>0</v>
      </c>
      <c r="O127" s="71">
        <f>+SIMS!A127</f>
        <v>0</v>
      </c>
      <c r="P127" s="71"/>
      <c r="Q127" s="72">
        <f>+KSC!A127</f>
        <v>0</v>
      </c>
      <c r="R127" s="146">
        <f t="shared" si="577"/>
        <v>0</v>
      </c>
      <c r="S127" s="147"/>
      <c r="T127" s="148"/>
      <c r="U127" s="148"/>
      <c r="V127" s="27" t="s">
        <v>373</v>
      </c>
      <c r="W127" s="522"/>
      <c r="X127" s="523"/>
      <c r="Y127" s="523"/>
      <c r="Z127" s="531"/>
      <c r="AA127" s="34"/>
      <c r="AB127" s="35"/>
      <c r="AC127" s="35"/>
      <c r="AD127" s="65"/>
      <c r="AE127" s="522"/>
      <c r="AF127" s="523"/>
      <c r="AG127" s="523"/>
      <c r="AH127" s="531"/>
      <c r="AI127" s="47"/>
      <c r="AJ127" s="48"/>
      <c r="AK127" s="48"/>
      <c r="AL127" s="49"/>
      <c r="AM127" s="240"/>
      <c r="AN127" s="240"/>
      <c r="AO127" s="240"/>
      <c r="AP127" s="240"/>
      <c r="AQ127" s="240"/>
      <c r="AR127" s="240"/>
      <c r="AS127" s="240"/>
      <c r="AT127" s="240"/>
      <c r="AU127" s="240"/>
      <c r="AV127" s="240"/>
      <c r="AW127" s="240"/>
      <c r="AX127" s="240"/>
      <c r="AY127" s="522"/>
      <c r="AZ127" s="532"/>
      <c r="BA127" s="523"/>
      <c r="BB127" s="523"/>
      <c r="BC127" s="531"/>
      <c r="BD127" s="522"/>
      <c r="BE127" s="532"/>
      <c r="BF127" s="523"/>
      <c r="BG127" s="35"/>
      <c r="BH127" s="531"/>
      <c r="BI127" s="522"/>
      <c r="BJ127" s="532"/>
      <c r="BK127" s="523"/>
      <c r="BL127" s="35"/>
      <c r="BM127" s="531"/>
      <c r="BN127" s="522"/>
      <c r="BO127" s="532"/>
      <c r="BP127" s="523"/>
      <c r="BQ127" s="523"/>
      <c r="BR127" s="531"/>
      <c r="BS127" s="47"/>
      <c r="BT127" s="318"/>
      <c r="BU127" s="48"/>
      <c r="BV127" s="48"/>
      <c r="BW127" s="49"/>
      <c r="BX127" s="123"/>
      <c r="BY127" s="123"/>
      <c r="BZ127" s="3"/>
      <c r="CA127" s="3"/>
      <c r="CB127" s="123"/>
      <c r="CC127" s="123"/>
      <c r="CD127" s="3"/>
      <c r="CE127" s="3"/>
      <c r="CF127" s="3"/>
      <c r="CG127" s="522"/>
      <c r="CH127" s="523"/>
      <c r="CI127" s="523"/>
      <c r="CJ127" s="531"/>
      <c r="CK127" s="522"/>
      <c r="CL127" s="523"/>
      <c r="CM127" s="523"/>
      <c r="CN127" s="531"/>
      <c r="CO127" s="47"/>
      <c r="CP127" s="48"/>
      <c r="CQ127" s="48"/>
      <c r="CR127" s="49"/>
      <c r="CS127" s="123"/>
      <c r="CT127" s="3"/>
      <c r="CU127" s="3"/>
      <c r="CV127" s="3"/>
      <c r="CW127" s="123"/>
      <c r="CX127" s="3"/>
      <c r="CY127" s="3"/>
      <c r="CZ127" s="3"/>
      <c r="DA127" s="522"/>
      <c r="DB127" s="523"/>
      <c r="DC127" s="531"/>
      <c r="DD127" s="522"/>
      <c r="DE127" s="523"/>
      <c r="DF127" s="531"/>
      <c r="DG127" s="34"/>
      <c r="DH127" s="523"/>
      <c r="DI127" s="531"/>
      <c r="DJ127" s="522"/>
      <c r="DK127" s="523"/>
      <c r="DL127" s="531"/>
      <c r="DM127" s="379"/>
      <c r="DN127" s="365"/>
      <c r="DO127" s="366"/>
      <c r="DP127" s="522"/>
      <c r="DQ127" s="523"/>
      <c r="DR127" s="523"/>
      <c r="DS127" s="523"/>
      <c r="DT127" s="523"/>
      <c r="DU127" s="531"/>
      <c r="DV127" s="522"/>
      <c r="DW127" s="523"/>
      <c r="DX127" s="523"/>
      <c r="DY127" s="523"/>
      <c r="DZ127" s="523"/>
      <c r="EA127" s="531"/>
      <c r="EB127" s="522"/>
      <c r="EC127" s="523"/>
      <c r="ED127" s="523"/>
      <c r="EE127" s="523"/>
      <c r="EF127" s="523"/>
      <c r="EG127" s="531"/>
      <c r="EH127" s="34"/>
      <c r="EI127" s="35"/>
      <c r="EJ127" s="35"/>
      <c r="EK127" s="35"/>
      <c r="EL127" s="35"/>
      <c r="EM127" s="546"/>
      <c r="EN127" s="47"/>
      <c r="EO127" s="48"/>
      <c r="EP127" s="48"/>
      <c r="EQ127" s="48"/>
      <c r="ER127" s="48"/>
      <c r="ES127" s="49"/>
      <c r="ET127" s="3"/>
      <c r="EU127" s="3"/>
      <c r="EV127" s="3"/>
      <c r="EW127" s="3"/>
      <c r="EX127" s="3"/>
      <c r="EY127" s="3"/>
      <c r="EZ127" s="522"/>
      <c r="FA127" s="523"/>
      <c r="FB127" s="523"/>
      <c r="FC127" s="531"/>
      <c r="FD127" s="522"/>
      <c r="FE127" s="523"/>
      <c r="FF127" s="523"/>
      <c r="FG127" s="531"/>
      <c r="FH127" s="522"/>
      <c r="FI127" s="523"/>
      <c r="FJ127" s="523"/>
      <c r="FK127" s="531"/>
      <c r="FL127" s="34"/>
      <c r="FM127" s="35"/>
      <c r="FN127" s="35"/>
      <c r="FO127" s="65"/>
      <c r="FP127" s="123"/>
      <c r="FQ127" s="3"/>
      <c r="FR127" s="3"/>
      <c r="FS127" s="3"/>
      <c r="FT127" s="522"/>
      <c r="FU127" s="523"/>
      <c r="FV127" s="523"/>
      <c r="FW127" s="523"/>
      <c r="FX127" s="523"/>
      <c r="FY127" s="531"/>
      <c r="FZ127" s="522"/>
      <c r="GA127" s="523"/>
      <c r="GB127" s="523"/>
      <c r="GC127" s="523"/>
      <c r="GD127" s="523"/>
      <c r="GE127" s="531"/>
      <c r="GF127" s="522"/>
      <c r="GG127" s="523"/>
      <c r="GH127" s="523"/>
      <c r="GI127" s="523"/>
      <c r="GJ127" s="523"/>
      <c r="GK127" s="531"/>
      <c r="GL127" s="3"/>
      <c r="GM127" s="3"/>
      <c r="GN127" s="3"/>
      <c r="GO127" s="3"/>
      <c r="GP127" s="3"/>
      <c r="GQ127" s="3"/>
      <c r="GR127" s="240"/>
      <c r="GS127" s="240"/>
      <c r="GT127" s="240"/>
      <c r="GU127" s="240"/>
      <c r="GV127" s="522"/>
      <c r="GW127" s="523"/>
      <c r="GX127" s="531"/>
      <c r="GY127" s="34"/>
      <c r="GZ127" s="523"/>
      <c r="HA127" s="531"/>
      <c r="HB127" s="34"/>
      <c r="HC127" s="523"/>
      <c r="HD127" s="531"/>
      <c r="HE127" s="522"/>
      <c r="HF127" s="523"/>
      <c r="HG127" s="531"/>
      <c r="HH127" s="47"/>
      <c r="HI127" s="48"/>
      <c r="HJ127" s="49"/>
      <c r="HK127" s="3"/>
      <c r="HL127" s="3"/>
      <c r="HM127" s="3"/>
      <c r="HN127" s="3"/>
      <c r="HO127" s="533"/>
      <c r="HP127" s="534"/>
      <c r="HQ127" s="534"/>
      <c r="HR127" s="535"/>
      <c r="HS127" s="533"/>
      <c r="HT127" s="534"/>
      <c r="HU127" s="534"/>
      <c r="HV127" s="535"/>
      <c r="HW127" s="47"/>
      <c r="HX127" s="48"/>
      <c r="HY127" s="48"/>
      <c r="HZ127" s="49"/>
      <c r="IA127" s="483"/>
      <c r="IB127" s="484"/>
      <c r="IC127" s="484"/>
      <c r="ID127" s="485"/>
      <c r="IE127" s="483"/>
      <c r="IF127" s="484"/>
      <c r="IG127" s="484"/>
      <c r="IH127" s="485"/>
      <c r="II127" s="533"/>
      <c r="IJ127" s="534"/>
      <c r="IK127" s="534"/>
      <c r="IL127" s="535"/>
      <c r="IM127" s="533"/>
      <c r="IN127" s="534"/>
      <c r="IO127" s="534"/>
      <c r="IP127" s="535"/>
      <c r="IQ127" s="47"/>
      <c r="IR127" s="48"/>
      <c r="IS127" s="48"/>
      <c r="IT127" s="49"/>
      <c r="IU127" s="483"/>
      <c r="IV127" s="484"/>
      <c r="IW127" s="484"/>
      <c r="IX127" s="485"/>
      <c r="IY127" s="483"/>
      <c r="IZ127" s="484"/>
      <c r="JA127" s="484"/>
      <c r="JB127" s="485"/>
      <c r="JC127" s="533"/>
      <c r="JD127" s="534"/>
      <c r="JE127" s="534"/>
      <c r="JF127" s="535"/>
      <c r="JG127" s="533"/>
      <c r="JH127" s="534"/>
      <c r="JI127" s="534"/>
      <c r="JJ127" s="535"/>
      <c r="JK127" s="47"/>
      <c r="JL127" s="48"/>
      <c r="JM127" s="48"/>
      <c r="JN127" s="49"/>
      <c r="JO127" s="483"/>
      <c r="JP127" s="484"/>
      <c r="JQ127" s="484"/>
      <c r="JR127" s="485"/>
      <c r="JS127" s="483"/>
      <c r="JT127" s="484"/>
      <c r="JU127" s="484"/>
      <c r="JV127" s="485"/>
      <c r="JW127" s="240"/>
      <c r="JX127" s="240"/>
      <c r="JY127" s="240"/>
      <c r="JZ127" s="240"/>
      <c r="KA127" s="34"/>
      <c r="KB127" s="315"/>
      <c r="KC127" s="35"/>
      <c r="KD127" s="523"/>
      <c r="KE127" s="531"/>
      <c r="KF127" s="522"/>
      <c r="KG127" s="523"/>
      <c r="KH127" s="531"/>
      <c r="KI127" s="47"/>
      <c r="KJ127" s="523"/>
      <c r="KK127" s="531"/>
      <c r="KL127" s="47"/>
      <c r="KM127" s="523"/>
      <c r="KN127" s="531"/>
      <c r="KO127" s="522"/>
      <c r="KP127" s="523"/>
      <c r="KQ127" s="531"/>
      <c r="KR127" s="522">
        <f>+'Arg&amp;Braz'!AK127</f>
        <v>0</v>
      </c>
      <c r="KS127" s="523"/>
      <c r="KT127" s="531"/>
      <c r="KU127" s="522">
        <f>+Ita!BL127</f>
        <v>0</v>
      </c>
      <c r="KV127" s="532">
        <f>+Ita!BM127</f>
        <v>0</v>
      </c>
      <c r="KW127" s="523">
        <f>+Ita!BN127</f>
        <v>0</v>
      </c>
      <c r="KX127" s="35"/>
      <c r="KY127" s="531"/>
      <c r="KZ127" s="522">
        <f>+Mex!AN127</f>
        <v>0</v>
      </c>
      <c r="LA127" s="532">
        <f>+Mex!AO127</f>
        <v>0</v>
      </c>
      <c r="LB127" s="523">
        <f>+Mex!AP127</f>
        <v>0</v>
      </c>
      <c r="LC127" s="35"/>
      <c r="LD127" s="531"/>
      <c r="LE127" s="522">
        <f>+'Arg&amp;Braz'!O127</f>
        <v>0</v>
      </c>
      <c r="LF127" s="532">
        <f>+'Arg&amp;Braz'!P127</f>
        <v>0</v>
      </c>
      <c r="LG127" s="523">
        <f>+'Arg&amp;Braz'!Q127</f>
        <v>0</v>
      </c>
      <c r="LH127" s="35"/>
      <c r="LI127" s="531"/>
      <c r="LJ127" s="522">
        <f>+'Arg&amp;Braz'!AN127</f>
        <v>0</v>
      </c>
      <c r="LK127" s="532">
        <f>+'Arg&amp;Braz'!AO127</f>
        <v>0</v>
      </c>
      <c r="LL127" s="523">
        <f>+'Arg&amp;Braz'!AP127</f>
        <v>0</v>
      </c>
      <c r="LM127" s="35">
        <f t="shared" si="280"/>
        <v>0</v>
      </c>
      <c r="LN127" s="531">
        <f t="shared" si="281"/>
        <v>0</v>
      </c>
      <c r="LO127" s="522">
        <f>+Bel!BA127</f>
        <v>0</v>
      </c>
      <c r="LP127" s="532">
        <f>+Bel!BB127</f>
        <v>0</v>
      </c>
      <c r="LQ127" s="523">
        <f>+Bel!BC127</f>
        <v>0</v>
      </c>
      <c r="LR127" s="523">
        <f t="shared" si="275"/>
        <v>0</v>
      </c>
      <c r="LS127" s="531">
        <f t="shared" si="276"/>
        <v>0</v>
      </c>
      <c r="LT127" s="522"/>
      <c r="LU127" s="532"/>
      <c r="LV127" s="523"/>
      <c r="LW127" s="35"/>
      <c r="LX127" s="531"/>
      <c r="LY127" s="522"/>
      <c r="LZ127" s="532"/>
      <c r="MA127" s="523"/>
      <c r="MB127" s="35"/>
      <c r="MC127" s="531"/>
      <c r="MD127" s="522">
        <f>+Pol!AK127</f>
        <v>0</v>
      </c>
      <c r="ME127" s="532">
        <f>+Pol!AL127</f>
        <v>0</v>
      </c>
      <c r="MF127" s="523">
        <f>+Pol!AM127</f>
        <v>0</v>
      </c>
      <c r="MG127" s="35">
        <f t="shared" si="578"/>
        <v>0</v>
      </c>
      <c r="MH127" s="531">
        <f t="shared" si="579"/>
        <v>0</v>
      </c>
      <c r="MI127" s="564">
        <f>+Rus!U127</f>
        <v>0</v>
      </c>
      <c r="MJ127" s="565">
        <f>+Rus!V127</f>
        <v>0</v>
      </c>
      <c r="MK127" s="566">
        <f>+Rus!W127</f>
        <v>0</v>
      </c>
      <c r="ML127" s="532">
        <f t="shared" si="580"/>
        <v>0</v>
      </c>
      <c r="MM127" s="531">
        <f t="shared" si="581"/>
        <v>0</v>
      </c>
      <c r="MN127" s="522"/>
      <c r="MO127" s="532"/>
      <c r="MP127" s="523"/>
      <c r="MQ127" s="35"/>
      <c r="MR127" s="531"/>
      <c r="MS127" s="522">
        <f>+'Arg&amp;Braz'!T127</f>
        <v>0</v>
      </c>
      <c r="MT127" s="532">
        <f>+'Arg&amp;Braz'!U127</f>
        <v>0</v>
      </c>
      <c r="MU127" s="523">
        <f>+'Arg&amp;Braz'!V127</f>
        <v>0</v>
      </c>
      <c r="MV127" s="35">
        <f t="shared" si="282"/>
        <v>0</v>
      </c>
      <c r="MW127" s="531">
        <f t="shared" si="283"/>
        <v>0</v>
      </c>
      <c r="MX127" s="522">
        <f>Bel!BF127</f>
        <v>0</v>
      </c>
      <c r="MY127" s="523">
        <f t="shared" si="284"/>
        <v>0</v>
      </c>
      <c r="MZ127" s="531">
        <f t="shared" si="277"/>
        <v>0</v>
      </c>
      <c r="NA127" s="47">
        <f>Ita!CA127</f>
        <v>0</v>
      </c>
      <c r="NB127" s="523"/>
      <c r="NC127" s="531"/>
    </row>
    <row r="128" spans="1:367" s="28" customFormat="1" ht="21" customHeight="1">
      <c r="A128" s="27" t="s">
        <v>374</v>
      </c>
      <c r="B128" s="67"/>
      <c r="C128" s="68"/>
      <c r="D128" s="68"/>
      <c r="E128" s="68"/>
      <c r="F128" s="68"/>
      <c r="G128" s="69"/>
      <c r="H128" s="70">
        <f>+Bel!A128</f>
        <v>0</v>
      </c>
      <c r="I128" s="71">
        <f>+Ita!A128</f>
        <v>0</v>
      </c>
      <c r="J128" s="71">
        <f>+Pol!A128</f>
        <v>0</v>
      </c>
      <c r="K128" s="71">
        <f>+Rus!A128</f>
        <v>0</v>
      </c>
      <c r="L128" s="71">
        <f>+'Arg&amp;Braz'!A128</f>
        <v>0</v>
      </c>
      <c r="M128" s="71">
        <f>+Mex!A128</f>
        <v>0</v>
      </c>
      <c r="N128" s="71">
        <f>+VIE!A128</f>
        <v>0</v>
      </c>
      <c r="O128" s="71">
        <f>+SIMS!A128</f>
        <v>0</v>
      </c>
      <c r="P128" s="71"/>
      <c r="Q128" s="72">
        <f>+KSC!A128</f>
        <v>0</v>
      </c>
      <c r="R128" s="146">
        <f t="shared" si="577"/>
        <v>0</v>
      </c>
      <c r="S128" s="147"/>
      <c r="T128" s="148"/>
      <c r="U128" s="148"/>
      <c r="V128" s="27" t="s">
        <v>374</v>
      </c>
      <c r="W128" s="522"/>
      <c r="X128" s="523"/>
      <c r="Y128" s="523"/>
      <c r="Z128" s="531"/>
      <c r="AA128" s="34"/>
      <c r="AB128" s="35"/>
      <c r="AC128" s="35"/>
      <c r="AD128" s="65"/>
      <c r="AE128" s="522"/>
      <c r="AF128" s="523"/>
      <c r="AG128" s="523"/>
      <c r="AH128" s="531"/>
      <c r="AI128" s="47"/>
      <c r="AJ128" s="48"/>
      <c r="AK128" s="48"/>
      <c r="AL128" s="49"/>
      <c r="AM128" s="240"/>
      <c r="AN128" s="240"/>
      <c r="AO128" s="240"/>
      <c r="AP128" s="240"/>
      <c r="AQ128" s="240"/>
      <c r="AR128" s="240"/>
      <c r="AS128" s="240"/>
      <c r="AT128" s="240"/>
      <c r="AU128" s="240"/>
      <c r="AV128" s="240"/>
      <c r="AW128" s="240"/>
      <c r="AX128" s="240"/>
      <c r="AY128" s="522"/>
      <c r="AZ128" s="532"/>
      <c r="BA128" s="523"/>
      <c r="BB128" s="523"/>
      <c r="BC128" s="531"/>
      <c r="BD128" s="522"/>
      <c r="BE128" s="532"/>
      <c r="BF128" s="523"/>
      <c r="BG128" s="35"/>
      <c r="BH128" s="531"/>
      <c r="BI128" s="522"/>
      <c r="BJ128" s="532"/>
      <c r="BK128" s="523"/>
      <c r="BL128" s="35"/>
      <c r="BM128" s="531"/>
      <c r="BN128" s="522"/>
      <c r="BO128" s="532"/>
      <c r="BP128" s="523"/>
      <c r="BQ128" s="523"/>
      <c r="BR128" s="531"/>
      <c r="BS128" s="47"/>
      <c r="BT128" s="318"/>
      <c r="BU128" s="48"/>
      <c r="BV128" s="48"/>
      <c r="BW128" s="49"/>
      <c r="BX128" s="123"/>
      <c r="BY128" s="123"/>
      <c r="BZ128" s="3"/>
      <c r="CA128" s="3"/>
      <c r="CB128" s="123"/>
      <c r="CC128" s="123"/>
      <c r="CD128" s="3"/>
      <c r="CE128" s="3"/>
      <c r="CF128" s="3"/>
      <c r="CG128" s="522"/>
      <c r="CH128" s="523"/>
      <c r="CI128" s="523"/>
      <c r="CJ128" s="531"/>
      <c r="CK128" s="522"/>
      <c r="CL128" s="523"/>
      <c r="CM128" s="523"/>
      <c r="CN128" s="531"/>
      <c r="CO128" s="47"/>
      <c r="CP128" s="48"/>
      <c r="CQ128" s="48"/>
      <c r="CR128" s="49"/>
      <c r="CS128" s="123"/>
      <c r="CT128" s="3"/>
      <c r="CU128" s="3"/>
      <c r="CV128" s="3"/>
      <c r="CW128" s="123"/>
      <c r="CX128" s="3"/>
      <c r="CY128" s="3"/>
      <c r="CZ128" s="3"/>
      <c r="DA128" s="522"/>
      <c r="DB128" s="523"/>
      <c r="DC128" s="531"/>
      <c r="DD128" s="522"/>
      <c r="DE128" s="523"/>
      <c r="DF128" s="531"/>
      <c r="DG128" s="34"/>
      <c r="DH128" s="523"/>
      <c r="DI128" s="531"/>
      <c r="DJ128" s="522"/>
      <c r="DK128" s="523"/>
      <c r="DL128" s="531"/>
      <c r="DM128" s="379"/>
      <c r="DN128" s="365"/>
      <c r="DO128" s="366"/>
      <c r="DP128" s="522"/>
      <c r="DQ128" s="523"/>
      <c r="DR128" s="523"/>
      <c r="DS128" s="523"/>
      <c r="DT128" s="523"/>
      <c r="DU128" s="531"/>
      <c r="DV128" s="522"/>
      <c r="DW128" s="523"/>
      <c r="DX128" s="523"/>
      <c r="DY128" s="523"/>
      <c r="DZ128" s="523"/>
      <c r="EA128" s="531"/>
      <c r="EB128" s="522"/>
      <c r="EC128" s="523"/>
      <c r="ED128" s="523"/>
      <c r="EE128" s="523"/>
      <c r="EF128" s="523"/>
      <c r="EG128" s="531"/>
      <c r="EH128" s="34"/>
      <c r="EI128" s="35"/>
      <c r="EJ128" s="35"/>
      <c r="EK128" s="35"/>
      <c r="EL128" s="35"/>
      <c r="EM128" s="546"/>
      <c r="EN128" s="47"/>
      <c r="EO128" s="48"/>
      <c r="EP128" s="48"/>
      <c r="EQ128" s="48"/>
      <c r="ER128" s="48"/>
      <c r="ES128" s="49"/>
      <c r="ET128" s="3"/>
      <c r="EU128" s="3"/>
      <c r="EV128" s="3"/>
      <c r="EW128" s="3"/>
      <c r="EX128" s="3"/>
      <c r="EY128" s="3"/>
      <c r="EZ128" s="522"/>
      <c r="FA128" s="523"/>
      <c r="FB128" s="523"/>
      <c r="FC128" s="531"/>
      <c r="FD128" s="522"/>
      <c r="FE128" s="523"/>
      <c r="FF128" s="523"/>
      <c r="FG128" s="531"/>
      <c r="FH128" s="522"/>
      <c r="FI128" s="523"/>
      <c r="FJ128" s="523"/>
      <c r="FK128" s="531"/>
      <c r="FL128" s="34"/>
      <c r="FM128" s="35"/>
      <c r="FN128" s="35"/>
      <c r="FO128" s="65"/>
      <c r="FP128" s="123"/>
      <c r="FQ128" s="3"/>
      <c r="FR128" s="3"/>
      <c r="FS128" s="3"/>
      <c r="FT128" s="522"/>
      <c r="FU128" s="523"/>
      <c r="FV128" s="523"/>
      <c r="FW128" s="523"/>
      <c r="FX128" s="523"/>
      <c r="FY128" s="531"/>
      <c r="FZ128" s="522"/>
      <c r="GA128" s="523"/>
      <c r="GB128" s="523"/>
      <c r="GC128" s="523"/>
      <c r="GD128" s="523"/>
      <c r="GE128" s="531"/>
      <c r="GF128" s="522"/>
      <c r="GG128" s="523"/>
      <c r="GH128" s="523"/>
      <c r="GI128" s="523"/>
      <c r="GJ128" s="523"/>
      <c r="GK128" s="531"/>
      <c r="GL128" s="3"/>
      <c r="GM128" s="3"/>
      <c r="GN128" s="3"/>
      <c r="GO128" s="3"/>
      <c r="GP128" s="3"/>
      <c r="GQ128" s="3"/>
      <c r="GR128" s="240"/>
      <c r="GS128" s="240"/>
      <c r="GT128" s="240"/>
      <c r="GU128" s="240"/>
      <c r="GV128" s="522"/>
      <c r="GW128" s="523"/>
      <c r="GX128" s="531"/>
      <c r="GY128" s="34"/>
      <c r="GZ128" s="523"/>
      <c r="HA128" s="531"/>
      <c r="HB128" s="34"/>
      <c r="HC128" s="523"/>
      <c r="HD128" s="531"/>
      <c r="HE128" s="522"/>
      <c r="HF128" s="523"/>
      <c r="HG128" s="531"/>
      <c r="HH128" s="47"/>
      <c r="HI128" s="48"/>
      <c r="HJ128" s="49"/>
      <c r="HK128" s="3"/>
      <c r="HL128" s="3"/>
      <c r="HM128" s="3"/>
      <c r="HN128" s="3"/>
      <c r="HO128" s="533"/>
      <c r="HP128" s="534"/>
      <c r="HQ128" s="534"/>
      <c r="HR128" s="535"/>
      <c r="HS128" s="533"/>
      <c r="HT128" s="534"/>
      <c r="HU128" s="534"/>
      <c r="HV128" s="535"/>
      <c r="HW128" s="47"/>
      <c r="HX128" s="48"/>
      <c r="HY128" s="48"/>
      <c r="HZ128" s="49"/>
      <c r="IA128" s="483"/>
      <c r="IB128" s="484"/>
      <c r="IC128" s="484"/>
      <c r="ID128" s="485"/>
      <c r="IE128" s="483"/>
      <c r="IF128" s="484"/>
      <c r="IG128" s="484"/>
      <c r="IH128" s="485"/>
      <c r="II128" s="533"/>
      <c r="IJ128" s="534"/>
      <c r="IK128" s="534"/>
      <c r="IL128" s="535"/>
      <c r="IM128" s="533"/>
      <c r="IN128" s="534"/>
      <c r="IO128" s="534"/>
      <c r="IP128" s="535"/>
      <c r="IQ128" s="47"/>
      <c r="IR128" s="48"/>
      <c r="IS128" s="48"/>
      <c r="IT128" s="49"/>
      <c r="IU128" s="483"/>
      <c r="IV128" s="484"/>
      <c r="IW128" s="484"/>
      <c r="IX128" s="485"/>
      <c r="IY128" s="483"/>
      <c r="IZ128" s="484"/>
      <c r="JA128" s="484"/>
      <c r="JB128" s="485"/>
      <c r="JC128" s="533"/>
      <c r="JD128" s="534"/>
      <c r="JE128" s="534"/>
      <c r="JF128" s="535"/>
      <c r="JG128" s="533"/>
      <c r="JH128" s="534"/>
      <c r="JI128" s="534"/>
      <c r="JJ128" s="535"/>
      <c r="JK128" s="47"/>
      <c r="JL128" s="48"/>
      <c r="JM128" s="48"/>
      <c r="JN128" s="49"/>
      <c r="JO128" s="483"/>
      <c r="JP128" s="484"/>
      <c r="JQ128" s="484"/>
      <c r="JR128" s="485"/>
      <c r="JS128" s="483"/>
      <c r="JT128" s="484"/>
      <c r="JU128" s="484"/>
      <c r="JV128" s="485"/>
      <c r="JW128" s="240"/>
      <c r="JX128" s="240"/>
      <c r="JY128" s="240"/>
      <c r="JZ128" s="240"/>
      <c r="KA128" s="34"/>
      <c r="KB128" s="315"/>
      <c r="KC128" s="35"/>
      <c r="KD128" s="523"/>
      <c r="KE128" s="531"/>
      <c r="KF128" s="522"/>
      <c r="KG128" s="523"/>
      <c r="KH128" s="531"/>
      <c r="KI128" s="47"/>
      <c r="KJ128" s="523"/>
      <c r="KK128" s="531"/>
      <c r="KL128" s="47"/>
      <c r="KM128" s="523"/>
      <c r="KN128" s="531"/>
      <c r="KO128" s="522"/>
      <c r="KP128" s="523"/>
      <c r="KQ128" s="531"/>
      <c r="KR128" s="522">
        <f>+'Arg&amp;Braz'!AK128</f>
        <v>0</v>
      </c>
      <c r="KS128" s="523"/>
      <c r="KT128" s="531"/>
      <c r="KU128" s="522">
        <f>+Ita!BL128</f>
        <v>0</v>
      </c>
      <c r="KV128" s="532">
        <f>+Ita!BM128</f>
        <v>0</v>
      </c>
      <c r="KW128" s="523">
        <f>+Ita!BN128</f>
        <v>0</v>
      </c>
      <c r="KX128" s="35"/>
      <c r="KY128" s="531"/>
      <c r="KZ128" s="522">
        <f>+Mex!AN128</f>
        <v>0</v>
      </c>
      <c r="LA128" s="532">
        <f>+Mex!AO128</f>
        <v>0</v>
      </c>
      <c r="LB128" s="523">
        <f>+Mex!AP128</f>
        <v>0</v>
      </c>
      <c r="LC128" s="35"/>
      <c r="LD128" s="531"/>
      <c r="LE128" s="522">
        <f>+'Arg&amp;Braz'!O128</f>
        <v>0</v>
      </c>
      <c r="LF128" s="532">
        <f>+'Arg&amp;Braz'!P128</f>
        <v>0</v>
      </c>
      <c r="LG128" s="523">
        <f>+'Arg&amp;Braz'!Q128</f>
        <v>0</v>
      </c>
      <c r="LH128" s="35"/>
      <c r="LI128" s="531"/>
      <c r="LJ128" s="522">
        <f>+'Arg&amp;Braz'!AN128</f>
        <v>0</v>
      </c>
      <c r="LK128" s="532">
        <f>+'Arg&amp;Braz'!AO128</f>
        <v>0</v>
      </c>
      <c r="LL128" s="523">
        <f>+'Arg&amp;Braz'!AP128</f>
        <v>0</v>
      </c>
      <c r="LM128" s="35">
        <f t="shared" si="280"/>
        <v>0</v>
      </c>
      <c r="LN128" s="531">
        <f t="shared" si="281"/>
        <v>0</v>
      </c>
      <c r="LO128" s="522">
        <f>+Bel!BA128</f>
        <v>0</v>
      </c>
      <c r="LP128" s="532">
        <f>+Bel!BB128</f>
        <v>0</v>
      </c>
      <c r="LQ128" s="523">
        <f>+Bel!BC128</f>
        <v>0</v>
      </c>
      <c r="LR128" s="523">
        <f t="shared" si="275"/>
        <v>0</v>
      </c>
      <c r="LS128" s="531">
        <f t="shared" si="276"/>
        <v>0</v>
      </c>
      <c r="LT128" s="522"/>
      <c r="LU128" s="532"/>
      <c r="LV128" s="523"/>
      <c r="LW128" s="35"/>
      <c r="LX128" s="531"/>
      <c r="LY128" s="522"/>
      <c r="LZ128" s="532"/>
      <c r="MA128" s="523"/>
      <c r="MB128" s="35"/>
      <c r="MC128" s="531"/>
      <c r="MD128" s="522">
        <f>+Pol!AK128</f>
        <v>0</v>
      </c>
      <c r="ME128" s="532">
        <f>+Pol!AL128</f>
        <v>0</v>
      </c>
      <c r="MF128" s="523">
        <f>+Pol!AM128</f>
        <v>0</v>
      </c>
      <c r="MG128" s="35">
        <f t="shared" si="578"/>
        <v>0</v>
      </c>
      <c r="MH128" s="531">
        <f t="shared" si="579"/>
        <v>0</v>
      </c>
      <c r="MI128" s="564">
        <f>+Rus!U128</f>
        <v>0</v>
      </c>
      <c r="MJ128" s="565">
        <f>+Rus!V128</f>
        <v>0</v>
      </c>
      <c r="MK128" s="566">
        <f>+Rus!W128</f>
        <v>0</v>
      </c>
      <c r="ML128" s="532">
        <f t="shared" si="580"/>
        <v>0</v>
      </c>
      <c r="MM128" s="531">
        <f t="shared" si="581"/>
        <v>0</v>
      </c>
      <c r="MN128" s="522"/>
      <c r="MO128" s="532"/>
      <c r="MP128" s="523"/>
      <c r="MQ128" s="35"/>
      <c r="MR128" s="531"/>
      <c r="MS128" s="522">
        <f>+'Arg&amp;Braz'!T128</f>
        <v>0</v>
      </c>
      <c r="MT128" s="532">
        <f>+'Arg&amp;Braz'!U128</f>
        <v>0</v>
      </c>
      <c r="MU128" s="523">
        <f>+'Arg&amp;Braz'!V128</f>
        <v>0</v>
      </c>
      <c r="MV128" s="35">
        <f t="shared" si="282"/>
        <v>0</v>
      </c>
      <c r="MW128" s="531">
        <f t="shared" si="283"/>
        <v>0</v>
      </c>
      <c r="MX128" s="522">
        <f>Bel!BF128</f>
        <v>0</v>
      </c>
      <c r="MY128" s="523">
        <f t="shared" si="284"/>
        <v>0</v>
      </c>
      <c r="MZ128" s="531">
        <f t="shared" si="277"/>
        <v>0</v>
      </c>
      <c r="NA128" s="47">
        <f>Ita!CA128</f>
        <v>0</v>
      </c>
      <c r="NB128" s="523"/>
      <c r="NC128" s="531"/>
    </row>
    <row r="129" spans="1:367" s="28" customFormat="1" ht="21" customHeight="1">
      <c r="A129" s="27" t="s">
        <v>375</v>
      </c>
      <c r="B129" s="67"/>
      <c r="C129" s="68"/>
      <c r="D129" s="68"/>
      <c r="E129" s="68"/>
      <c r="F129" s="68"/>
      <c r="G129" s="69"/>
      <c r="H129" s="70">
        <f>+Bel!A129</f>
        <v>0</v>
      </c>
      <c r="I129" s="71">
        <f>+Ita!A129</f>
        <v>0</v>
      </c>
      <c r="J129" s="71">
        <f>+Pol!A129</f>
        <v>0</v>
      </c>
      <c r="K129" s="71">
        <f>+Rus!A129</f>
        <v>0</v>
      </c>
      <c r="L129" s="71">
        <f>+'Arg&amp;Braz'!A129</f>
        <v>0</v>
      </c>
      <c r="M129" s="71">
        <f>+Mex!A129</f>
        <v>0</v>
      </c>
      <c r="N129" s="71">
        <f>+VIE!A129</f>
        <v>0</v>
      </c>
      <c r="O129" s="71">
        <f>+SIMS!A129</f>
        <v>0</v>
      </c>
      <c r="P129" s="71"/>
      <c r="Q129" s="72">
        <f>+KSC!A129</f>
        <v>0</v>
      </c>
      <c r="R129" s="146">
        <f t="shared" si="577"/>
        <v>0</v>
      </c>
      <c r="S129" s="147"/>
      <c r="T129" s="148"/>
      <c r="U129" s="148"/>
      <c r="V129" s="27" t="s">
        <v>375</v>
      </c>
      <c r="W129" s="522"/>
      <c r="X129" s="523"/>
      <c r="Y129" s="523"/>
      <c r="Z129" s="531"/>
      <c r="AA129" s="34"/>
      <c r="AB129" s="35"/>
      <c r="AC129" s="35"/>
      <c r="AD129" s="65"/>
      <c r="AE129" s="522"/>
      <c r="AF129" s="523"/>
      <c r="AG129" s="523"/>
      <c r="AH129" s="531"/>
      <c r="AI129" s="47"/>
      <c r="AJ129" s="48"/>
      <c r="AK129" s="48"/>
      <c r="AL129" s="49"/>
      <c r="AM129" s="240"/>
      <c r="AN129" s="240"/>
      <c r="AO129" s="240"/>
      <c r="AP129" s="240"/>
      <c r="AQ129" s="240"/>
      <c r="AR129" s="240"/>
      <c r="AS129" s="240"/>
      <c r="AT129" s="240"/>
      <c r="AU129" s="240"/>
      <c r="AV129" s="240"/>
      <c r="AW129" s="240"/>
      <c r="AX129" s="240"/>
      <c r="AY129" s="522"/>
      <c r="AZ129" s="532"/>
      <c r="BA129" s="523"/>
      <c r="BB129" s="523"/>
      <c r="BC129" s="531"/>
      <c r="BD129" s="522"/>
      <c r="BE129" s="532"/>
      <c r="BF129" s="523"/>
      <c r="BG129" s="35"/>
      <c r="BH129" s="531"/>
      <c r="BI129" s="522"/>
      <c r="BJ129" s="532"/>
      <c r="BK129" s="523"/>
      <c r="BL129" s="35"/>
      <c r="BM129" s="531"/>
      <c r="BN129" s="522"/>
      <c r="BO129" s="532"/>
      <c r="BP129" s="523"/>
      <c r="BQ129" s="523"/>
      <c r="BR129" s="531"/>
      <c r="BS129" s="47"/>
      <c r="BT129" s="318"/>
      <c r="BU129" s="48"/>
      <c r="BV129" s="48"/>
      <c r="BW129" s="49"/>
      <c r="BX129" s="123"/>
      <c r="BY129" s="123"/>
      <c r="BZ129" s="3"/>
      <c r="CA129" s="3"/>
      <c r="CB129" s="123"/>
      <c r="CC129" s="123"/>
      <c r="CD129" s="3"/>
      <c r="CE129" s="3"/>
      <c r="CF129" s="3"/>
      <c r="CG129" s="522"/>
      <c r="CH129" s="523"/>
      <c r="CI129" s="523"/>
      <c r="CJ129" s="531"/>
      <c r="CK129" s="522"/>
      <c r="CL129" s="523"/>
      <c r="CM129" s="523"/>
      <c r="CN129" s="531"/>
      <c r="CO129" s="47"/>
      <c r="CP129" s="48"/>
      <c r="CQ129" s="48"/>
      <c r="CR129" s="49"/>
      <c r="CS129" s="123"/>
      <c r="CT129" s="3"/>
      <c r="CU129" s="3"/>
      <c r="CV129" s="3"/>
      <c r="CW129" s="123"/>
      <c r="CX129" s="3"/>
      <c r="CY129" s="3"/>
      <c r="CZ129" s="3"/>
      <c r="DA129" s="522"/>
      <c r="DB129" s="523"/>
      <c r="DC129" s="531"/>
      <c r="DD129" s="522"/>
      <c r="DE129" s="523"/>
      <c r="DF129" s="531"/>
      <c r="DG129" s="34"/>
      <c r="DH129" s="523"/>
      <c r="DI129" s="531"/>
      <c r="DJ129" s="522"/>
      <c r="DK129" s="523"/>
      <c r="DL129" s="531"/>
      <c r="DM129" s="379"/>
      <c r="DN129" s="365"/>
      <c r="DO129" s="366"/>
      <c r="DP129" s="522"/>
      <c r="DQ129" s="523"/>
      <c r="DR129" s="523"/>
      <c r="DS129" s="523"/>
      <c r="DT129" s="523"/>
      <c r="DU129" s="531"/>
      <c r="DV129" s="522"/>
      <c r="DW129" s="523"/>
      <c r="DX129" s="523"/>
      <c r="DY129" s="523"/>
      <c r="DZ129" s="523"/>
      <c r="EA129" s="531"/>
      <c r="EB129" s="522"/>
      <c r="EC129" s="523"/>
      <c r="ED129" s="523"/>
      <c r="EE129" s="523"/>
      <c r="EF129" s="523"/>
      <c r="EG129" s="531"/>
      <c r="EH129" s="34"/>
      <c r="EI129" s="35"/>
      <c r="EJ129" s="35"/>
      <c r="EK129" s="35"/>
      <c r="EL129" s="35"/>
      <c r="EM129" s="546"/>
      <c r="EN129" s="47"/>
      <c r="EO129" s="48"/>
      <c r="EP129" s="48"/>
      <c r="EQ129" s="48"/>
      <c r="ER129" s="48"/>
      <c r="ES129" s="49"/>
      <c r="ET129" s="3"/>
      <c r="EU129" s="3"/>
      <c r="EV129" s="3"/>
      <c r="EW129" s="3"/>
      <c r="EX129" s="3"/>
      <c r="EY129" s="3"/>
      <c r="EZ129" s="522"/>
      <c r="FA129" s="523"/>
      <c r="FB129" s="523"/>
      <c r="FC129" s="531"/>
      <c r="FD129" s="522"/>
      <c r="FE129" s="523"/>
      <c r="FF129" s="523"/>
      <c r="FG129" s="531"/>
      <c r="FH129" s="522"/>
      <c r="FI129" s="523"/>
      <c r="FJ129" s="523"/>
      <c r="FK129" s="531"/>
      <c r="FL129" s="34"/>
      <c r="FM129" s="35"/>
      <c r="FN129" s="35"/>
      <c r="FO129" s="65"/>
      <c r="FP129" s="123"/>
      <c r="FQ129" s="3"/>
      <c r="FR129" s="3"/>
      <c r="FS129" s="3"/>
      <c r="FT129" s="522"/>
      <c r="FU129" s="523"/>
      <c r="FV129" s="523"/>
      <c r="FW129" s="523"/>
      <c r="FX129" s="523"/>
      <c r="FY129" s="531"/>
      <c r="FZ129" s="522"/>
      <c r="GA129" s="523"/>
      <c r="GB129" s="523"/>
      <c r="GC129" s="523"/>
      <c r="GD129" s="523"/>
      <c r="GE129" s="531"/>
      <c r="GF129" s="522"/>
      <c r="GG129" s="523"/>
      <c r="GH129" s="523"/>
      <c r="GI129" s="523"/>
      <c r="GJ129" s="523"/>
      <c r="GK129" s="531"/>
      <c r="GL129" s="3"/>
      <c r="GM129" s="3"/>
      <c r="GN129" s="3"/>
      <c r="GO129" s="3"/>
      <c r="GP129" s="3"/>
      <c r="GQ129" s="3"/>
      <c r="GR129" s="240"/>
      <c r="GS129" s="240"/>
      <c r="GT129" s="240"/>
      <c r="GU129" s="240"/>
      <c r="GV129" s="522"/>
      <c r="GW129" s="523"/>
      <c r="GX129" s="531"/>
      <c r="GY129" s="34"/>
      <c r="GZ129" s="523"/>
      <c r="HA129" s="531"/>
      <c r="HB129" s="34"/>
      <c r="HC129" s="523"/>
      <c r="HD129" s="531"/>
      <c r="HE129" s="522"/>
      <c r="HF129" s="523"/>
      <c r="HG129" s="531"/>
      <c r="HH129" s="47"/>
      <c r="HI129" s="48"/>
      <c r="HJ129" s="49"/>
      <c r="HK129" s="3"/>
      <c r="HL129" s="3"/>
      <c r="HM129" s="3"/>
      <c r="HN129" s="3"/>
      <c r="HO129" s="533"/>
      <c r="HP129" s="534"/>
      <c r="HQ129" s="534"/>
      <c r="HR129" s="535"/>
      <c r="HS129" s="533"/>
      <c r="HT129" s="534"/>
      <c r="HU129" s="534"/>
      <c r="HV129" s="535"/>
      <c r="HW129" s="47"/>
      <c r="HX129" s="48"/>
      <c r="HY129" s="48"/>
      <c r="HZ129" s="49"/>
      <c r="IA129" s="483"/>
      <c r="IB129" s="484"/>
      <c r="IC129" s="484"/>
      <c r="ID129" s="485"/>
      <c r="IE129" s="483"/>
      <c r="IF129" s="484"/>
      <c r="IG129" s="484"/>
      <c r="IH129" s="485"/>
      <c r="II129" s="533"/>
      <c r="IJ129" s="534"/>
      <c r="IK129" s="534"/>
      <c r="IL129" s="535"/>
      <c r="IM129" s="533"/>
      <c r="IN129" s="534"/>
      <c r="IO129" s="534"/>
      <c r="IP129" s="535"/>
      <c r="IQ129" s="47"/>
      <c r="IR129" s="48"/>
      <c r="IS129" s="48"/>
      <c r="IT129" s="49"/>
      <c r="IU129" s="483"/>
      <c r="IV129" s="484"/>
      <c r="IW129" s="484"/>
      <c r="IX129" s="485"/>
      <c r="IY129" s="483"/>
      <c r="IZ129" s="484"/>
      <c r="JA129" s="484"/>
      <c r="JB129" s="485"/>
      <c r="JC129" s="533"/>
      <c r="JD129" s="534"/>
      <c r="JE129" s="534"/>
      <c r="JF129" s="535"/>
      <c r="JG129" s="533"/>
      <c r="JH129" s="534"/>
      <c r="JI129" s="534"/>
      <c r="JJ129" s="535"/>
      <c r="JK129" s="47"/>
      <c r="JL129" s="48"/>
      <c r="JM129" s="48"/>
      <c r="JN129" s="49"/>
      <c r="JO129" s="483"/>
      <c r="JP129" s="484"/>
      <c r="JQ129" s="484"/>
      <c r="JR129" s="485"/>
      <c r="JS129" s="483"/>
      <c r="JT129" s="484"/>
      <c r="JU129" s="484"/>
      <c r="JV129" s="485"/>
      <c r="JW129" s="240"/>
      <c r="JX129" s="240"/>
      <c r="JY129" s="240"/>
      <c r="JZ129" s="240"/>
      <c r="KA129" s="34"/>
      <c r="KB129" s="315"/>
      <c r="KC129" s="35"/>
      <c r="KD129" s="523"/>
      <c r="KE129" s="531"/>
      <c r="KF129" s="522"/>
      <c r="KG129" s="523"/>
      <c r="KH129" s="531"/>
      <c r="KI129" s="47"/>
      <c r="KJ129" s="523"/>
      <c r="KK129" s="531"/>
      <c r="KL129" s="47"/>
      <c r="KM129" s="523"/>
      <c r="KN129" s="531"/>
      <c r="KO129" s="522"/>
      <c r="KP129" s="523"/>
      <c r="KQ129" s="531"/>
      <c r="KR129" s="522">
        <f>+'Arg&amp;Braz'!AK129</f>
        <v>0</v>
      </c>
      <c r="KS129" s="523"/>
      <c r="KT129" s="531"/>
      <c r="KU129" s="522">
        <f>+Ita!BL129</f>
        <v>0</v>
      </c>
      <c r="KV129" s="532">
        <f>+Ita!BM129</f>
        <v>0</v>
      </c>
      <c r="KW129" s="523">
        <f>+Ita!BN129</f>
        <v>0</v>
      </c>
      <c r="KX129" s="35"/>
      <c r="KY129" s="531"/>
      <c r="KZ129" s="522">
        <f>+Mex!AN129</f>
        <v>0</v>
      </c>
      <c r="LA129" s="532">
        <f>+Mex!AO129</f>
        <v>0</v>
      </c>
      <c r="LB129" s="523">
        <f>+Mex!AP129</f>
        <v>0</v>
      </c>
      <c r="LC129" s="35"/>
      <c r="LD129" s="531"/>
      <c r="LE129" s="522">
        <f>+'Arg&amp;Braz'!O129</f>
        <v>0</v>
      </c>
      <c r="LF129" s="532">
        <f>+'Arg&amp;Braz'!P129</f>
        <v>0</v>
      </c>
      <c r="LG129" s="523">
        <f>+'Arg&amp;Braz'!Q129</f>
        <v>0</v>
      </c>
      <c r="LH129" s="35"/>
      <c r="LI129" s="531"/>
      <c r="LJ129" s="522">
        <f>+'Arg&amp;Braz'!AN129</f>
        <v>0</v>
      </c>
      <c r="LK129" s="532">
        <f>+'Arg&amp;Braz'!AO129</f>
        <v>0</v>
      </c>
      <c r="LL129" s="523">
        <f>+'Arg&amp;Braz'!AP129</f>
        <v>0</v>
      </c>
      <c r="LM129" s="35">
        <f t="shared" si="280"/>
        <v>0</v>
      </c>
      <c r="LN129" s="531">
        <f t="shared" si="281"/>
        <v>0</v>
      </c>
      <c r="LO129" s="522">
        <f>+Bel!BA129</f>
        <v>0</v>
      </c>
      <c r="LP129" s="532">
        <f>+Bel!BB129</f>
        <v>0</v>
      </c>
      <c r="LQ129" s="523">
        <f>+Bel!BC129</f>
        <v>0</v>
      </c>
      <c r="LR129" s="523">
        <f t="shared" si="275"/>
        <v>0</v>
      </c>
      <c r="LS129" s="531">
        <f t="shared" si="276"/>
        <v>0</v>
      </c>
      <c r="LT129" s="522"/>
      <c r="LU129" s="532"/>
      <c r="LV129" s="523"/>
      <c r="LW129" s="35"/>
      <c r="LX129" s="531"/>
      <c r="LY129" s="522"/>
      <c r="LZ129" s="532"/>
      <c r="MA129" s="523"/>
      <c r="MB129" s="35"/>
      <c r="MC129" s="531"/>
      <c r="MD129" s="522">
        <f>+Pol!AK129</f>
        <v>0</v>
      </c>
      <c r="ME129" s="532">
        <f>+Pol!AL129</f>
        <v>0</v>
      </c>
      <c r="MF129" s="523">
        <f>+Pol!AM129</f>
        <v>0</v>
      </c>
      <c r="MG129" s="35">
        <f t="shared" si="578"/>
        <v>0</v>
      </c>
      <c r="MH129" s="531">
        <f t="shared" si="579"/>
        <v>0</v>
      </c>
      <c r="MI129" s="32">
        <f>+Rus!U129</f>
        <v>0</v>
      </c>
      <c r="MJ129" s="317">
        <f>+Rus!V129</f>
        <v>0</v>
      </c>
      <c r="MK129" s="33">
        <f>+Rus!W129</f>
        <v>0</v>
      </c>
      <c r="ML129" s="532">
        <f t="shared" si="580"/>
        <v>0</v>
      </c>
      <c r="MM129" s="531">
        <f t="shared" si="581"/>
        <v>0</v>
      </c>
      <c r="MN129" s="522"/>
      <c r="MO129" s="532"/>
      <c r="MP129" s="523"/>
      <c r="MQ129" s="35"/>
      <c r="MR129" s="531"/>
      <c r="MS129" s="522">
        <f>+'Arg&amp;Braz'!T129</f>
        <v>0</v>
      </c>
      <c r="MT129" s="532">
        <f>+'Arg&amp;Braz'!U129</f>
        <v>0</v>
      </c>
      <c r="MU129" s="523">
        <f>+'Arg&amp;Braz'!V129</f>
        <v>0</v>
      </c>
      <c r="MV129" s="35">
        <f t="shared" si="282"/>
        <v>0</v>
      </c>
      <c r="MW129" s="531">
        <f t="shared" si="283"/>
        <v>0</v>
      </c>
      <c r="MX129" s="522">
        <f>Bel!BF129</f>
        <v>0</v>
      </c>
      <c r="MY129" s="523">
        <f t="shared" si="284"/>
        <v>0</v>
      </c>
      <c r="MZ129" s="531">
        <f t="shared" si="277"/>
        <v>0</v>
      </c>
      <c r="NA129" s="47">
        <f>Ita!CA129</f>
        <v>0</v>
      </c>
      <c r="NB129" s="523"/>
      <c r="NC129" s="531"/>
    </row>
    <row r="130" spans="1:367" s="28" customFormat="1" ht="21" customHeight="1">
      <c r="A130" s="27" t="s">
        <v>376</v>
      </c>
      <c r="B130" s="67"/>
      <c r="C130" s="68"/>
      <c r="D130" s="68"/>
      <c r="E130" s="68"/>
      <c r="F130" s="68"/>
      <c r="G130" s="69"/>
      <c r="H130" s="70">
        <f>+Bel!A130</f>
        <v>0</v>
      </c>
      <c r="I130" s="71">
        <f>+Ita!A130</f>
        <v>0</v>
      </c>
      <c r="J130" s="71">
        <f>+Pol!A130</f>
        <v>0</v>
      </c>
      <c r="K130" s="71">
        <f>+Rus!A130</f>
        <v>0</v>
      </c>
      <c r="L130" s="71">
        <f>+'Arg&amp;Braz'!A130</f>
        <v>0</v>
      </c>
      <c r="M130" s="71">
        <f>+Mex!A130</f>
        <v>0</v>
      </c>
      <c r="N130" s="71">
        <f>+VIE!A130</f>
        <v>0</v>
      </c>
      <c r="O130" s="71">
        <f>+SIMS!A130</f>
        <v>0</v>
      </c>
      <c r="P130" s="71"/>
      <c r="Q130" s="72">
        <f>+KSC!A130</f>
        <v>0</v>
      </c>
      <c r="R130" s="146">
        <f t="shared" si="577"/>
        <v>0</v>
      </c>
      <c r="S130" s="147"/>
      <c r="T130" s="148"/>
      <c r="U130" s="148"/>
      <c r="V130" s="27" t="s">
        <v>376</v>
      </c>
      <c r="W130" s="522"/>
      <c r="X130" s="523"/>
      <c r="Y130" s="523"/>
      <c r="Z130" s="531"/>
      <c r="AA130" s="34"/>
      <c r="AB130" s="35"/>
      <c r="AC130" s="35"/>
      <c r="AD130" s="65"/>
      <c r="AE130" s="522"/>
      <c r="AF130" s="523"/>
      <c r="AG130" s="523"/>
      <c r="AH130" s="531"/>
      <c r="AI130" s="47"/>
      <c r="AJ130" s="48"/>
      <c r="AK130" s="48"/>
      <c r="AL130" s="49"/>
      <c r="AM130" s="240"/>
      <c r="AN130" s="240"/>
      <c r="AO130" s="240"/>
      <c r="AP130" s="240"/>
      <c r="AQ130" s="240"/>
      <c r="AR130" s="240"/>
      <c r="AS130" s="240"/>
      <c r="AT130" s="240"/>
      <c r="AU130" s="240"/>
      <c r="AV130" s="240"/>
      <c r="AW130" s="240"/>
      <c r="AX130" s="240"/>
      <c r="AY130" s="522"/>
      <c r="AZ130" s="532"/>
      <c r="BA130" s="523"/>
      <c r="BB130" s="523"/>
      <c r="BC130" s="531"/>
      <c r="BD130" s="522"/>
      <c r="BE130" s="532"/>
      <c r="BF130" s="523"/>
      <c r="BG130" s="35"/>
      <c r="BH130" s="531"/>
      <c r="BI130" s="522"/>
      <c r="BJ130" s="532"/>
      <c r="BK130" s="523"/>
      <c r="BL130" s="35"/>
      <c r="BM130" s="531"/>
      <c r="BN130" s="522"/>
      <c r="BO130" s="532"/>
      <c r="BP130" s="523"/>
      <c r="BQ130" s="523"/>
      <c r="BR130" s="531"/>
      <c r="BS130" s="47"/>
      <c r="BT130" s="318"/>
      <c r="BU130" s="48"/>
      <c r="BV130" s="48"/>
      <c r="BW130" s="49"/>
      <c r="BX130" s="123"/>
      <c r="BY130" s="123"/>
      <c r="BZ130" s="3"/>
      <c r="CA130" s="3"/>
      <c r="CB130" s="123"/>
      <c r="CC130" s="123"/>
      <c r="CD130" s="3"/>
      <c r="CE130" s="3"/>
      <c r="CF130" s="3"/>
      <c r="CG130" s="522"/>
      <c r="CH130" s="523"/>
      <c r="CI130" s="523"/>
      <c r="CJ130" s="531"/>
      <c r="CK130" s="522"/>
      <c r="CL130" s="523"/>
      <c r="CM130" s="523"/>
      <c r="CN130" s="531"/>
      <c r="CO130" s="47"/>
      <c r="CP130" s="48"/>
      <c r="CQ130" s="48"/>
      <c r="CR130" s="49"/>
      <c r="CS130" s="123"/>
      <c r="CT130" s="3"/>
      <c r="CU130" s="3"/>
      <c r="CV130" s="3"/>
      <c r="CW130" s="123"/>
      <c r="CX130" s="3"/>
      <c r="CY130" s="3"/>
      <c r="CZ130" s="3"/>
      <c r="DA130" s="522"/>
      <c r="DB130" s="523"/>
      <c r="DC130" s="531"/>
      <c r="DD130" s="522"/>
      <c r="DE130" s="523"/>
      <c r="DF130" s="531"/>
      <c r="DG130" s="34"/>
      <c r="DH130" s="523"/>
      <c r="DI130" s="531"/>
      <c r="DJ130" s="522"/>
      <c r="DK130" s="523"/>
      <c r="DL130" s="531"/>
      <c r="DM130" s="379"/>
      <c r="DN130" s="365"/>
      <c r="DO130" s="366"/>
      <c r="DP130" s="522"/>
      <c r="DQ130" s="523"/>
      <c r="DR130" s="523"/>
      <c r="DS130" s="523"/>
      <c r="DT130" s="523"/>
      <c r="DU130" s="531"/>
      <c r="DV130" s="522"/>
      <c r="DW130" s="523"/>
      <c r="DX130" s="523"/>
      <c r="DY130" s="523"/>
      <c r="DZ130" s="523"/>
      <c r="EA130" s="531"/>
      <c r="EB130" s="522"/>
      <c r="EC130" s="523"/>
      <c r="ED130" s="523"/>
      <c r="EE130" s="523"/>
      <c r="EF130" s="523"/>
      <c r="EG130" s="531"/>
      <c r="EH130" s="34"/>
      <c r="EI130" s="35"/>
      <c r="EJ130" s="35"/>
      <c r="EK130" s="35"/>
      <c r="EL130" s="35"/>
      <c r="EM130" s="546"/>
      <c r="EN130" s="47"/>
      <c r="EO130" s="48"/>
      <c r="EP130" s="48"/>
      <c r="EQ130" s="48"/>
      <c r="ER130" s="48"/>
      <c r="ES130" s="49"/>
      <c r="ET130" s="3"/>
      <c r="EU130" s="3"/>
      <c r="EV130" s="3"/>
      <c r="EW130" s="3"/>
      <c r="EX130" s="3"/>
      <c r="EY130" s="3"/>
      <c r="EZ130" s="522"/>
      <c r="FA130" s="523"/>
      <c r="FB130" s="523"/>
      <c r="FC130" s="531"/>
      <c r="FD130" s="522"/>
      <c r="FE130" s="523"/>
      <c r="FF130" s="523"/>
      <c r="FG130" s="531"/>
      <c r="FH130" s="522"/>
      <c r="FI130" s="523"/>
      <c r="FJ130" s="523"/>
      <c r="FK130" s="531"/>
      <c r="FL130" s="34"/>
      <c r="FM130" s="35"/>
      <c r="FN130" s="35"/>
      <c r="FO130" s="65"/>
      <c r="FP130" s="123"/>
      <c r="FQ130" s="3"/>
      <c r="FR130" s="3"/>
      <c r="FS130" s="3"/>
      <c r="FT130" s="522"/>
      <c r="FU130" s="523"/>
      <c r="FV130" s="523"/>
      <c r="FW130" s="523"/>
      <c r="FX130" s="523"/>
      <c r="FY130" s="531"/>
      <c r="FZ130" s="522"/>
      <c r="GA130" s="523"/>
      <c r="GB130" s="523"/>
      <c r="GC130" s="523"/>
      <c r="GD130" s="523"/>
      <c r="GE130" s="531"/>
      <c r="GF130" s="522"/>
      <c r="GG130" s="523"/>
      <c r="GH130" s="523"/>
      <c r="GI130" s="523"/>
      <c r="GJ130" s="523"/>
      <c r="GK130" s="531"/>
      <c r="GL130" s="3"/>
      <c r="GM130" s="3"/>
      <c r="GN130" s="3"/>
      <c r="GO130" s="3"/>
      <c r="GP130" s="3"/>
      <c r="GQ130" s="3"/>
      <c r="GR130" s="240"/>
      <c r="GS130" s="240"/>
      <c r="GT130" s="240"/>
      <c r="GU130" s="240"/>
      <c r="GV130" s="522"/>
      <c r="GW130" s="523"/>
      <c r="GX130" s="531"/>
      <c r="GY130" s="34"/>
      <c r="GZ130" s="523"/>
      <c r="HA130" s="531"/>
      <c r="HB130" s="34"/>
      <c r="HC130" s="523"/>
      <c r="HD130" s="531"/>
      <c r="HE130" s="522"/>
      <c r="HF130" s="523"/>
      <c r="HG130" s="531"/>
      <c r="HH130" s="47"/>
      <c r="HI130" s="48"/>
      <c r="HJ130" s="49"/>
      <c r="HK130" s="3"/>
      <c r="HL130" s="3"/>
      <c r="HM130" s="3"/>
      <c r="HN130" s="3"/>
      <c r="HO130" s="533"/>
      <c r="HP130" s="534"/>
      <c r="HQ130" s="534"/>
      <c r="HR130" s="535"/>
      <c r="HS130" s="533"/>
      <c r="HT130" s="534"/>
      <c r="HU130" s="534"/>
      <c r="HV130" s="535"/>
      <c r="HW130" s="47"/>
      <c r="HX130" s="48"/>
      <c r="HY130" s="48"/>
      <c r="HZ130" s="49"/>
      <c r="IA130" s="483"/>
      <c r="IB130" s="484"/>
      <c r="IC130" s="484"/>
      <c r="ID130" s="485"/>
      <c r="IE130" s="483"/>
      <c r="IF130" s="484"/>
      <c r="IG130" s="484"/>
      <c r="IH130" s="485"/>
      <c r="II130" s="533"/>
      <c r="IJ130" s="534"/>
      <c r="IK130" s="534"/>
      <c r="IL130" s="535"/>
      <c r="IM130" s="533"/>
      <c r="IN130" s="534"/>
      <c r="IO130" s="534"/>
      <c r="IP130" s="535"/>
      <c r="IQ130" s="47"/>
      <c r="IR130" s="48"/>
      <c r="IS130" s="48"/>
      <c r="IT130" s="49"/>
      <c r="IU130" s="483"/>
      <c r="IV130" s="484"/>
      <c r="IW130" s="484"/>
      <c r="IX130" s="485"/>
      <c r="IY130" s="483"/>
      <c r="IZ130" s="484"/>
      <c r="JA130" s="484"/>
      <c r="JB130" s="485"/>
      <c r="JC130" s="533"/>
      <c r="JD130" s="534"/>
      <c r="JE130" s="534"/>
      <c r="JF130" s="535"/>
      <c r="JG130" s="533"/>
      <c r="JH130" s="534"/>
      <c r="JI130" s="534"/>
      <c r="JJ130" s="535"/>
      <c r="JK130" s="47"/>
      <c r="JL130" s="48"/>
      <c r="JM130" s="48"/>
      <c r="JN130" s="49"/>
      <c r="JO130" s="483"/>
      <c r="JP130" s="484"/>
      <c r="JQ130" s="484"/>
      <c r="JR130" s="485"/>
      <c r="JS130" s="483"/>
      <c r="JT130" s="484"/>
      <c r="JU130" s="484"/>
      <c r="JV130" s="485"/>
      <c r="JW130" s="240"/>
      <c r="JX130" s="240"/>
      <c r="JY130" s="240"/>
      <c r="JZ130" s="240"/>
      <c r="KA130" s="34"/>
      <c r="KB130" s="315"/>
      <c r="KC130" s="35"/>
      <c r="KD130" s="523"/>
      <c r="KE130" s="531"/>
      <c r="KF130" s="522"/>
      <c r="KG130" s="523"/>
      <c r="KH130" s="531"/>
      <c r="KI130" s="47"/>
      <c r="KJ130" s="523"/>
      <c r="KK130" s="531"/>
      <c r="KL130" s="47"/>
      <c r="KM130" s="523"/>
      <c r="KN130" s="531"/>
      <c r="KO130" s="522"/>
      <c r="KP130" s="523"/>
      <c r="KQ130" s="531"/>
      <c r="KR130" s="522">
        <f>+'Arg&amp;Braz'!AK130</f>
        <v>0</v>
      </c>
      <c r="KS130" s="523"/>
      <c r="KT130" s="531"/>
      <c r="KU130" s="522">
        <f>+Ita!BL130</f>
        <v>0</v>
      </c>
      <c r="KV130" s="532">
        <f>+Ita!BM130</f>
        <v>0</v>
      </c>
      <c r="KW130" s="523">
        <f>+Ita!BN130</f>
        <v>0</v>
      </c>
      <c r="KX130" s="35"/>
      <c r="KY130" s="531"/>
      <c r="KZ130" s="522">
        <f>+Mex!AN130</f>
        <v>0</v>
      </c>
      <c r="LA130" s="532">
        <f>+Mex!AO130</f>
        <v>0</v>
      </c>
      <c r="LB130" s="523">
        <f>+Mex!AP130</f>
        <v>0</v>
      </c>
      <c r="LC130" s="35"/>
      <c r="LD130" s="531"/>
      <c r="LE130" s="522">
        <f>+'Arg&amp;Braz'!O130</f>
        <v>0</v>
      </c>
      <c r="LF130" s="532">
        <f>+'Arg&amp;Braz'!P130</f>
        <v>0</v>
      </c>
      <c r="LG130" s="523">
        <f>+'Arg&amp;Braz'!Q130</f>
        <v>0</v>
      </c>
      <c r="LH130" s="35"/>
      <c r="LI130" s="531"/>
      <c r="LJ130" s="522">
        <f>+'Arg&amp;Braz'!AN130</f>
        <v>0</v>
      </c>
      <c r="LK130" s="532">
        <f>+'Arg&amp;Braz'!AO130</f>
        <v>0</v>
      </c>
      <c r="LL130" s="523">
        <f>+'Arg&amp;Braz'!AP130</f>
        <v>0</v>
      </c>
      <c r="LM130" s="35">
        <f t="shared" si="280"/>
        <v>0</v>
      </c>
      <c r="LN130" s="531">
        <f t="shared" si="281"/>
        <v>0</v>
      </c>
      <c r="LO130" s="522">
        <f>+Bel!BA130</f>
        <v>0</v>
      </c>
      <c r="LP130" s="532">
        <f>+Bel!BB130</f>
        <v>0</v>
      </c>
      <c r="LQ130" s="523">
        <f>+Bel!BC130</f>
        <v>0</v>
      </c>
      <c r="LR130" s="523">
        <f t="shared" si="275"/>
        <v>0</v>
      </c>
      <c r="LS130" s="531">
        <f t="shared" si="276"/>
        <v>0</v>
      </c>
      <c r="LT130" s="522"/>
      <c r="LU130" s="532"/>
      <c r="LV130" s="523"/>
      <c r="LW130" s="35"/>
      <c r="LX130" s="531"/>
      <c r="LY130" s="522"/>
      <c r="LZ130" s="532"/>
      <c r="MA130" s="523"/>
      <c r="MB130" s="35"/>
      <c r="MC130" s="531"/>
      <c r="MD130" s="522">
        <f>+Pol!AK130</f>
        <v>0</v>
      </c>
      <c r="ME130" s="532">
        <f>+Pol!AL130</f>
        <v>0</v>
      </c>
      <c r="MF130" s="523">
        <f>+Pol!AM130</f>
        <v>0</v>
      </c>
      <c r="MG130" s="35">
        <f t="shared" si="578"/>
        <v>0</v>
      </c>
      <c r="MH130" s="531">
        <f t="shared" si="579"/>
        <v>0</v>
      </c>
      <c r="MI130" s="32">
        <f>+Rus!U130</f>
        <v>0</v>
      </c>
      <c r="MJ130" s="317">
        <f>+Rus!V130</f>
        <v>0</v>
      </c>
      <c r="MK130" s="33">
        <f>+Rus!W130</f>
        <v>0</v>
      </c>
      <c r="ML130" s="532">
        <f t="shared" si="580"/>
        <v>0</v>
      </c>
      <c r="MM130" s="531">
        <f t="shared" si="581"/>
        <v>0</v>
      </c>
      <c r="MN130" s="522"/>
      <c r="MO130" s="532"/>
      <c r="MP130" s="523"/>
      <c r="MQ130" s="35"/>
      <c r="MR130" s="531"/>
      <c r="MS130" s="522">
        <f>+'Arg&amp;Braz'!T130</f>
        <v>0</v>
      </c>
      <c r="MT130" s="532">
        <f>+'Arg&amp;Braz'!U130</f>
        <v>0</v>
      </c>
      <c r="MU130" s="523">
        <f>+'Arg&amp;Braz'!V130</f>
        <v>0</v>
      </c>
      <c r="MV130" s="35">
        <f t="shared" si="282"/>
        <v>0</v>
      </c>
      <c r="MW130" s="531">
        <f t="shared" si="283"/>
        <v>0</v>
      </c>
      <c r="MX130" s="522">
        <f>Bel!BF130</f>
        <v>0</v>
      </c>
      <c r="MY130" s="523">
        <f t="shared" si="284"/>
        <v>0</v>
      </c>
      <c r="MZ130" s="531">
        <f t="shared" si="277"/>
        <v>0</v>
      </c>
      <c r="NA130" s="47">
        <f>Ita!CA130</f>
        <v>0</v>
      </c>
      <c r="NB130" s="523"/>
      <c r="NC130" s="531"/>
    </row>
    <row r="131" spans="1:367" s="28" customFormat="1" ht="21" customHeight="1">
      <c r="A131" s="27" t="s">
        <v>377</v>
      </c>
      <c r="B131" s="67"/>
      <c r="C131" s="68"/>
      <c r="D131" s="68"/>
      <c r="E131" s="68"/>
      <c r="F131" s="68"/>
      <c r="G131" s="69"/>
      <c r="H131" s="70">
        <f>+Bel!A131</f>
        <v>0</v>
      </c>
      <c r="I131" s="71">
        <f>+Ita!A131</f>
        <v>0</v>
      </c>
      <c r="J131" s="71">
        <f>+Pol!A131</f>
        <v>0</v>
      </c>
      <c r="K131" s="71">
        <f>+Rus!A131</f>
        <v>0</v>
      </c>
      <c r="L131" s="71">
        <f>+'Arg&amp;Braz'!A131</f>
        <v>0</v>
      </c>
      <c r="M131" s="71">
        <f>+Mex!A131</f>
        <v>0</v>
      </c>
      <c r="N131" s="71">
        <f>+VIE!A131</f>
        <v>0</v>
      </c>
      <c r="O131" s="71">
        <f>+SIMS!A131</f>
        <v>0</v>
      </c>
      <c r="P131" s="71"/>
      <c r="Q131" s="72">
        <f>+KSC!A131</f>
        <v>0</v>
      </c>
      <c r="R131" s="146">
        <f t="shared" si="577"/>
        <v>0</v>
      </c>
      <c r="S131" s="147"/>
      <c r="T131" s="148"/>
      <c r="U131" s="148"/>
      <c r="V131" s="27" t="s">
        <v>377</v>
      </c>
      <c r="W131" s="522"/>
      <c r="X131" s="523"/>
      <c r="Y131" s="523"/>
      <c r="Z131" s="531"/>
      <c r="AA131" s="34"/>
      <c r="AB131" s="35"/>
      <c r="AC131" s="35"/>
      <c r="AD131" s="65"/>
      <c r="AE131" s="522"/>
      <c r="AF131" s="523"/>
      <c r="AG131" s="523"/>
      <c r="AH131" s="531"/>
      <c r="AI131" s="47"/>
      <c r="AJ131" s="48"/>
      <c r="AK131" s="48"/>
      <c r="AL131" s="49"/>
      <c r="AM131" s="240"/>
      <c r="AN131" s="240"/>
      <c r="AO131" s="240"/>
      <c r="AP131" s="240"/>
      <c r="AQ131" s="240"/>
      <c r="AR131" s="240"/>
      <c r="AS131" s="240"/>
      <c r="AT131" s="240"/>
      <c r="AU131" s="240"/>
      <c r="AV131" s="240"/>
      <c r="AW131" s="240"/>
      <c r="AX131" s="240"/>
      <c r="AY131" s="522"/>
      <c r="AZ131" s="532"/>
      <c r="BA131" s="523"/>
      <c r="BB131" s="523"/>
      <c r="BC131" s="531"/>
      <c r="BD131" s="522"/>
      <c r="BE131" s="532"/>
      <c r="BF131" s="523"/>
      <c r="BG131" s="35"/>
      <c r="BH131" s="531"/>
      <c r="BI131" s="522"/>
      <c r="BJ131" s="532"/>
      <c r="BK131" s="523"/>
      <c r="BL131" s="35"/>
      <c r="BM131" s="531"/>
      <c r="BN131" s="522"/>
      <c r="BO131" s="532"/>
      <c r="BP131" s="523"/>
      <c r="BQ131" s="523"/>
      <c r="BR131" s="531"/>
      <c r="BS131" s="47"/>
      <c r="BT131" s="318"/>
      <c r="BU131" s="48"/>
      <c r="BV131" s="48"/>
      <c r="BW131" s="49"/>
      <c r="BX131" s="123"/>
      <c r="BY131" s="123"/>
      <c r="BZ131" s="3"/>
      <c r="CA131" s="3"/>
      <c r="CB131" s="123"/>
      <c r="CC131" s="123"/>
      <c r="CD131" s="3"/>
      <c r="CE131" s="3"/>
      <c r="CF131" s="3"/>
      <c r="CG131" s="522"/>
      <c r="CH131" s="523"/>
      <c r="CI131" s="523"/>
      <c r="CJ131" s="531"/>
      <c r="CK131" s="522"/>
      <c r="CL131" s="523"/>
      <c r="CM131" s="523"/>
      <c r="CN131" s="531"/>
      <c r="CO131" s="47"/>
      <c r="CP131" s="48"/>
      <c r="CQ131" s="48"/>
      <c r="CR131" s="49"/>
      <c r="CS131" s="123"/>
      <c r="CT131" s="3"/>
      <c r="CU131" s="3"/>
      <c r="CV131" s="3"/>
      <c r="CW131" s="123"/>
      <c r="CX131" s="3"/>
      <c r="CY131" s="3"/>
      <c r="CZ131" s="3"/>
      <c r="DA131" s="522"/>
      <c r="DB131" s="523"/>
      <c r="DC131" s="531"/>
      <c r="DD131" s="522"/>
      <c r="DE131" s="523"/>
      <c r="DF131" s="531"/>
      <c r="DG131" s="34"/>
      <c r="DH131" s="523"/>
      <c r="DI131" s="531"/>
      <c r="DJ131" s="522"/>
      <c r="DK131" s="523"/>
      <c r="DL131" s="531"/>
      <c r="DM131" s="379"/>
      <c r="DN131" s="365"/>
      <c r="DO131" s="366"/>
      <c r="DP131" s="522"/>
      <c r="DQ131" s="523"/>
      <c r="DR131" s="523"/>
      <c r="DS131" s="523"/>
      <c r="DT131" s="523"/>
      <c r="DU131" s="531"/>
      <c r="DV131" s="522"/>
      <c r="DW131" s="523"/>
      <c r="DX131" s="523"/>
      <c r="DY131" s="523"/>
      <c r="DZ131" s="523"/>
      <c r="EA131" s="531"/>
      <c r="EB131" s="522"/>
      <c r="EC131" s="523"/>
      <c r="ED131" s="523"/>
      <c r="EE131" s="523"/>
      <c r="EF131" s="523"/>
      <c r="EG131" s="531"/>
      <c r="EH131" s="34"/>
      <c r="EI131" s="35"/>
      <c r="EJ131" s="35"/>
      <c r="EK131" s="35"/>
      <c r="EL131" s="35"/>
      <c r="EM131" s="546"/>
      <c r="EN131" s="47"/>
      <c r="EO131" s="48"/>
      <c r="EP131" s="48"/>
      <c r="EQ131" s="48"/>
      <c r="ER131" s="48"/>
      <c r="ES131" s="49"/>
      <c r="ET131" s="3"/>
      <c r="EU131" s="3"/>
      <c r="EV131" s="3"/>
      <c r="EW131" s="3"/>
      <c r="EX131" s="3"/>
      <c r="EY131" s="3"/>
      <c r="EZ131" s="522"/>
      <c r="FA131" s="523"/>
      <c r="FB131" s="523"/>
      <c r="FC131" s="531"/>
      <c r="FD131" s="522"/>
      <c r="FE131" s="523"/>
      <c r="FF131" s="523"/>
      <c r="FG131" s="531"/>
      <c r="FH131" s="522"/>
      <c r="FI131" s="523"/>
      <c r="FJ131" s="523"/>
      <c r="FK131" s="531"/>
      <c r="FL131" s="34"/>
      <c r="FM131" s="35"/>
      <c r="FN131" s="35"/>
      <c r="FO131" s="65"/>
      <c r="FP131" s="123"/>
      <c r="FQ131" s="3"/>
      <c r="FR131" s="3"/>
      <c r="FS131" s="3"/>
      <c r="FT131" s="522"/>
      <c r="FU131" s="523"/>
      <c r="FV131" s="523"/>
      <c r="FW131" s="523"/>
      <c r="FX131" s="523"/>
      <c r="FY131" s="531"/>
      <c r="FZ131" s="522"/>
      <c r="GA131" s="523"/>
      <c r="GB131" s="523"/>
      <c r="GC131" s="523"/>
      <c r="GD131" s="523"/>
      <c r="GE131" s="531"/>
      <c r="GF131" s="522"/>
      <c r="GG131" s="523"/>
      <c r="GH131" s="523"/>
      <c r="GI131" s="523"/>
      <c r="GJ131" s="523"/>
      <c r="GK131" s="531"/>
      <c r="GL131" s="3"/>
      <c r="GM131" s="3"/>
      <c r="GN131" s="3"/>
      <c r="GO131" s="3"/>
      <c r="GP131" s="3"/>
      <c r="GQ131" s="3"/>
      <c r="GR131" s="240"/>
      <c r="GS131" s="240"/>
      <c r="GT131" s="240"/>
      <c r="GU131" s="240"/>
      <c r="GV131" s="522"/>
      <c r="GW131" s="523"/>
      <c r="GX131" s="531"/>
      <c r="GY131" s="34"/>
      <c r="GZ131" s="523"/>
      <c r="HA131" s="531"/>
      <c r="HB131" s="34"/>
      <c r="HC131" s="523"/>
      <c r="HD131" s="531"/>
      <c r="HE131" s="522"/>
      <c r="HF131" s="523"/>
      <c r="HG131" s="531"/>
      <c r="HH131" s="47"/>
      <c r="HI131" s="48"/>
      <c r="HJ131" s="49"/>
      <c r="HK131" s="3"/>
      <c r="HL131" s="3"/>
      <c r="HM131" s="3"/>
      <c r="HN131" s="3"/>
      <c r="HO131" s="533"/>
      <c r="HP131" s="534"/>
      <c r="HQ131" s="534"/>
      <c r="HR131" s="535"/>
      <c r="HS131" s="533"/>
      <c r="HT131" s="534"/>
      <c r="HU131" s="534"/>
      <c r="HV131" s="535"/>
      <c r="HW131" s="47"/>
      <c r="HX131" s="48"/>
      <c r="HY131" s="48"/>
      <c r="HZ131" s="49"/>
      <c r="IA131" s="483"/>
      <c r="IB131" s="484"/>
      <c r="IC131" s="484"/>
      <c r="ID131" s="485"/>
      <c r="IE131" s="483"/>
      <c r="IF131" s="484"/>
      <c r="IG131" s="484"/>
      <c r="IH131" s="485"/>
      <c r="II131" s="533"/>
      <c r="IJ131" s="534"/>
      <c r="IK131" s="534"/>
      <c r="IL131" s="535"/>
      <c r="IM131" s="533"/>
      <c r="IN131" s="534"/>
      <c r="IO131" s="534"/>
      <c r="IP131" s="535"/>
      <c r="IQ131" s="47"/>
      <c r="IR131" s="48"/>
      <c r="IS131" s="48"/>
      <c r="IT131" s="49"/>
      <c r="IU131" s="483"/>
      <c r="IV131" s="484"/>
      <c r="IW131" s="484"/>
      <c r="IX131" s="485"/>
      <c r="IY131" s="483"/>
      <c r="IZ131" s="484"/>
      <c r="JA131" s="484"/>
      <c r="JB131" s="485"/>
      <c r="JC131" s="533"/>
      <c r="JD131" s="534"/>
      <c r="JE131" s="534"/>
      <c r="JF131" s="535"/>
      <c r="JG131" s="533"/>
      <c r="JH131" s="534"/>
      <c r="JI131" s="534"/>
      <c r="JJ131" s="535"/>
      <c r="JK131" s="47"/>
      <c r="JL131" s="48"/>
      <c r="JM131" s="48"/>
      <c r="JN131" s="49"/>
      <c r="JO131" s="483"/>
      <c r="JP131" s="484"/>
      <c r="JQ131" s="484"/>
      <c r="JR131" s="485"/>
      <c r="JS131" s="483"/>
      <c r="JT131" s="484"/>
      <c r="JU131" s="484"/>
      <c r="JV131" s="485"/>
      <c r="JW131" s="240"/>
      <c r="JX131" s="240"/>
      <c r="JY131" s="240"/>
      <c r="JZ131" s="240"/>
      <c r="KA131" s="34"/>
      <c r="KB131" s="315"/>
      <c r="KC131" s="35"/>
      <c r="KD131" s="523"/>
      <c r="KE131" s="531"/>
      <c r="KF131" s="522"/>
      <c r="KG131" s="523"/>
      <c r="KH131" s="531"/>
      <c r="KI131" s="47"/>
      <c r="KJ131" s="523"/>
      <c r="KK131" s="531"/>
      <c r="KL131" s="47"/>
      <c r="KM131" s="523"/>
      <c r="KN131" s="531"/>
      <c r="KO131" s="522"/>
      <c r="KP131" s="523"/>
      <c r="KQ131" s="531"/>
      <c r="KR131" s="522">
        <f>+'Arg&amp;Braz'!AK131</f>
        <v>0</v>
      </c>
      <c r="KS131" s="523"/>
      <c r="KT131" s="531"/>
      <c r="KU131" s="522">
        <f>+Ita!BL131</f>
        <v>0</v>
      </c>
      <c r="KV131" s="532">
        <f>+Ita!BM131</f>
        <v>0</v>
      </c>
      <c r="KW131" s="523">
        <f>+Ita!BN131</f>
        <v>0</v>
      </c>
      <c r="KX131" s="35"/>
      <c r="KY131" s="531"/>
      <c r="KZ131" s="522">
        <f>+Mex!AN131</f>
        <v>0</v>
      </c>
      <c r="LA131" s="532">
        <f>+Mex!AO131</f>
        <v>0</v>
      </c>
      <c r="LB131" s="523">
        <f>+Mex!AP131</f>
        <v>0</v>
      </c>
      <c r="LC131" s="35"/>
      <c r="LD131" s="531"/>
      <c r="LE131" s="522">
        <f>+'Arg&amp;Braz'!O131</f>
        <v>0</v>
      </c>
      <c r="LF131" s="532">
        <f>+'Arg&amp;Braz'!P131</f>
        <v>0</v>
      </c>
      <c r="LG131" s="523">
        <f>+'Arg&amp;Braz'!Q131</f>
        <v>0</v>
      </c>
      <c r="LH131" s="35"/>
      <c r="LI131" s="531"/>
      <c r="LJ131" s="522">
        <f>+'Arg&amp;Braz'!AN131</f>
        <v>0</v>
      </c>
      <c r="LK131" s="532">
        <f>+'Arg&amp;Braz'!AO131</f>
        <v>0</v>
      </c>
      <c r="LL131" s="523">
        <f>+'Arg&amp;Braz'!AP131</f>
        <v>0</v>
      </c>
      <c r="LM131" s="35">
        <f t="shared" si="280"/>
        <v>0</v>
      </c>
      <c r="LN131" s="531">
        <f t="shared" si="281"/>
        <v>0</v>
      </c>
      <c r="LO131" s="522">
        <f>+Bel!BA131</f>
        <v>0</v>
      </c>
      <c r="LP131" s="532">
        <f>+Bel!BB131</f>
        <v>0</v>
      </c>
      <c r="LQ131" s="523">
        <f>+Bel!BC131</f>
        <v>0</v>
      </c>
      <c r="LR131" s="523">
        <f t="shared" si="275"/>
        <v>0</v>
      </c>
      <c r="LS131" s="531">
        <f t="shared" si="276"/>
        <v>0</v>
      </c>
      <c r="LT131" s="522"/>
      <c r="LU131" s="532"/>
      <c r="LV131" s="523"/>
      <c r="LW131" s="35"/>
      <c r="LX131" s="531"/>
      <c r="LY131" s="522"/>
      <c r="LZ131" s="532"/>
      <c r="MA131" s="523"/>
      <c r="MB131" s="35"/>
      <c r="MC131" s="531"/>
      <c r="MD131" s="522">
        <f>+Pol!AK131</f>
        <v>0</v>
      </c>
      <c r="ME131" s="532">
        <f>+Pol!AL131</f>
        <v>0</v>
      </c>
      <c r="MF131" s="523">
        <f>+Pol!AM131</f>
        <v>0</v>
      </c>
      <c r="MG131" s="35">
        <f t="shared" si="578"/>
        <v>0</v>
      </c>
      <c r="MH131" s="531">
        <f t="shared" si="579"/>
        <v>0</v>
      </c>
      <c r="MI131" s="32">
        <f>+Rus!U131</f>
        <v>0</v>
      </c>
      <c r="MJ131" s="317">
        <f>+Rus!V131</f>
        <v>0</v>
      </c>
      <c r="MK131" s="33">
        <f>+Rus!W131</f>
        <v>0</v>
      </c>
      <c r="ML131" s="532">
        <f t="shared" si="580"/>
        <v>0</v>
      </c>
      <c r="MM131" s="531">
        <f t="shared" si="581"/>
        <v>0</v>
      </c>
      <c r="MN131" s="522"/>
      <c r="MO131" s="532"/>
      <c r="MP131" s="523"/>
      <c r="MQ131" s="35"/>
      <c r="MR131" s="531"/>
      <c r="MS131" s="522">
        <f>+'Arg&amp;Braz'!T131</f>
        <v>0</v>
      </c>
      <c r="MT131" s="532">
        <f>+'Arg&amp;Braz'!U131</f>
        <v>0</v>
      </c>
      <c r="MU131" s="523">
        <f>+'Arg&amp;Braz'!V131</f>
        <v>0</v>
      </c>
      <c r="MV131" s="35">
        <f t="shared" si="282"/>
        <v>0</v>
      </c>
      <c r="MW131" s="531">
        <f t="shared" si="283"/>
        <v>0</v>
      </c>
      <c r="MX131" s="522">
        <f>Bel!BF131</f>
        <v>0</v>
      </c>
      <c r="MY131" s="523">
        <f t="shared" si="284"/>
        <v>0</v>
      </c>
      <c r="MZ131" s="531">
        <f t="shared" si="277"/>
        <v>0</v>
      </c>
      <c r="NA131" s="47">
        <f>Ita!CA131</f>
        <v>0</v>
      </c>
      <c r="NB131" s="523"/>
      <c r="NC131" s="531"/>
    </row>
    <row r="132" spans="1:367" s="28" customFormat="1" ht="21" customHeight="1">
      <c r="A132" s="27" t="s">
        <v>378</v>
      </c>
      <c r="B132" s="67"/>
      <c r="C132" s="68">
        <f t="shared" si="439"/>
        <v>0</v>
      </c>
      <c r="D132" s="68"/>
      <c r="E132" s="68"/>
      <c r="F132" s="68"/>
      <c r="G132" s="69">
        <f t="shared" si="440"/>
        <v>0</v>
      </c>
      <c r="H132" s="70">
        <f>+Bel!A132</f>
        <v>0</v>
      </c>
      <c r="I132" s="71">
        <f>+Ita!A132</f>
        <v>0</v>
      </c>
      <c r="J132" s="71">
        <f>+Pol!A132</f>
        <v>0</v>
      </c>
      <c r="K132" s="71">
        <f>+Rus!A132</f>
        <v>0</v>
      </c>
      <c r="L132" s="71">
        <f>+'Arg&amp;Braz'!A132</f>
        <v>0</v>
      </c>
      <c r="M132" s="71">
        <f>+Mex!A132</f>
        <v>0</v>
      </c>
      <c r="N132" s="71">
        <f>+VIE!A132</f>
        <v>0</v>
      </c>
      <c r="O132" s="71">
        <f>+SIMS!A132</f>
        <v>0</v>
      </c>
      <c r="P132" s="71"/>
      <c r="Q132" s="72">
        <f>+KSC!A132</f>
        <v>0</v>
      </c>
      <c r="R132" s="146" t="e">
        <f t="shared" si="577"/>
        <v>#REF!</v>
      </c>
      <c r="S132" s="147"/>
      <c r="T132" s="148"/>
      <c r="U132" s="148"/>
      <c r="V132" s="27" t="s">
        <v>378</v>
      </c>
      <c r="W132" s="522">
        <f>+Bel!C132</f>
        <v>0</v>
      </c>
      <c r="X132" s="523">
        <f>+Bel!D132</f>
        <v>0</v>
      </c>
      <c r="Y132" s="523">
        <f t="shared" si="442"/>
        <v>0</v>
      </c>
      <c r="Z132" s="531">
        <f t="shared" si="443"/>
        <v>0</v>
      </c>
      <c r="AA132" s="34">
        <f>+Ita!C132</f>
        <v>0</v>
      </c>
      <c r="AB132" s="35">
        <f>+Ita!D132</f>
        <v>0</v>
      </c>
      <c r="AC132" s="35">
        <f t="shared" si="287"/>
        <v>0</v>
      </c>
      <c r="AD132" s="65">
        <f t="shared" si="444"/>
        <v>0</v>
      </c>
      <c r="AE132" s="522">
        <f>+Pol!C132</f>
        <v>0</v>
      </c>
      <c r="AF132" s="523">
        <f>+Pol!D132</f>
        <v>0</v>
      </c>
      <c r="AG132" s="523">
        <f t="shared" si="445"/>
        <v>0</v>
      </c>
      <c r="AH132" s="531">
        <f t="shared" si="446"/>
        <v>0</v>
      </c>
      <c r="AI132" s="47">
        <f>+Mex!C132</f>
        <v>0</v>
      </c>
      <c r="AJ132" s="48">
        <f>+Mex!D132</f>
        <v>0</v>
      </c>
      <c r="AK132" s="48">
        <f t="shared" si="447"/>
        <v>0</v>
      </c>
      <c r="AL132" s="49">
        <f t="shared" si="448"/>
        <v>0</v>
      </c>
      <c r="AM132" s="240">
        <f>+SIMS!C108</f>
        <v>0</v>
      </c>
      <c r="AN132" s="240">
        <f>+SIMS!D108</f>
        <v>0</v>
      </c>
      <c r="AO132" s="240">
        <f t="shared" si="449"/>
        <v>0</v>
      </c>
      <c r="AP132" s="240">
        <f t="shared" si="450"/>
        <v>0</v>
      </c>
      <c r="AQ132" s="240">
        <f>+KSC!G108</f>
        <v>0</v>
      </c>
      <c r="AR132" s="240">
        <f>+KSC!H108</f>
        <v>0</v>
      </c>
      <c r="AS132" s="240">
        <f t="shared" si="451"/>
        <v>0</v>
      </c>
      <c r="AT132" s="240">
        <f t="shared" si="452"/>
        <v>0</v>
      </c>
      <c r="AU132" s="240">
        <f>+SIMS!G108</f>
        <v>0</v>
      </c>
      <c r="AV132" s="240">
        <f>+SIMS!H108</f>
        <v>0</v>
      </c>
      <c r="AW132" s="240">
        <f t="shared" si="453"/>
        <v>0</v>
      </c>
      <c r="AX132" s="240">
        <f t="shared" si="454"/>
        <v>0</v>
      </c>
      <c r="AY132" s="522">
        <f>+Bel!G132</f>
        <v>0</v>
      </c>
      <c r="AZ132" s="532">
        <f>+Bel!H132</f>
        <v>0</v>
      </c>
      <c r="BA132" s="523">
        <f>+Bel!I132</f>
        <v>0</v>
      </c>
      <c r="BB132" s="523">
        <f t="shared" si="455"/>
        <v>0</v>
      </c>
      <c r="BC132" s="531">
        <f t="shared" si="456"/>
        <v>0</v>
      </c>
      <c r="BD132" s="522">
        <f>+Ita!G132</f>
        <v>0</v>
      </c>
      <c r="BE132" s="532">
        <f>+Ita!H132</f>
        <v>0</v>
      </c>
      <c r="BF132" s="523">
        <f>+Ita!I132</f>
        <v>0</v>
      </c>
      <c r="BG132" s="35">
        <f t="shared" si="457"/>
        <v>0</v>
      </c>
      <c r="BH132" s="531">
        <f t="shared" si="458"/>
        <v>0</v>
      </c>
      <c r="BI132" s="522">
        <f>+Ita!AX132</f>
        <v>0</v>
      </c>
      <c r="BJ132" s="532">
        <f>+Ita!AY132</f>
        <v>0</v>
      </c>
      <c r="BK132" s="523">
        <f>+Ita!AZ132</f>
        <v>0</v>
      </c>
      <c r="BL132" s="35">
        <f t="shared" si="459"/>
        <v>0</v>
      </c>
      <c r="BM132" s="531">
        <f t="shared" si="460"/>
        <v>0</v>
      </c>
      <c r="BN132" s="522">
        <f>+Pol!G132</f>
        <v>0</v>
      </c>
      <c r="BO132" s="532">
        <f>+Pol!H132</f>
        <v>0</v>
      </c>
      <c r="BP132" s="523">
        <f>+Pol!I132</f>
        <v>0</v>
      </c>
      <c r="BQ132" s="523">
        <f t="shared" si="461"/>
        <v>0</v>
      </c>
      <c r="BR132" s="531">
        <f t="shared" si="462"/>
        <v>0</v>
      </c>
      <c r="BS132" s="47">
        <f>+Mex!G132</f>
        <v>0</v>
      </c>
      <c r="BT132" s="318">
        <f>+Mex!H132</f>
        <v>0</v>
      </c>
      <c r="BU132" s="48">
        <f>+Mex!I132</f>
        <v>0</v>
      </c>
      <c r="BV132" s="48">
        <f t="shared" si="463"/>
        <v>0</v>
      </c>
      <c r="BW132" s="49">
        <f t="shared" si="464"/>
        <v>0</v>
      </c>
      <c r="BX132" s="123">
        <f>+VIE!C108</f>
        <v>0</v>
      </c>
      <c r="BY132" s="123">
        <f>+VIE!D108</f>
        <v>0</v>
      </c>
      <c r="BZ132" s="3">
        <f t="shared" si="465"/>
        <v>0</v>
      </c>
      <c r="CA132" s="3">
        <f t="shared" si="466"/>
        <v>0</v>
      </c>
      <c r="CB132" s="123">
        <f>+SIMS!AC108</f>
        <v>0</v>
      </c>
      <c r="CC132" s="123">
        <f>+SIMS!AD108</f>
        <v>0</v>
      </c>
      <c r="CD132" s="3">
        <f>+SIMS!AE108</f>
        <v>0</v>
      </c>
      <c r="CE132" s="3">
        <f t="shared" si="467"/>
        <v>0</v>
      </c>
      <c r="CF132" s="3">
        <f t="shared" si="468"/>
        <v>0</v>
      </c>
      <c r="CG132" s="522">
        <f>+Bel!L132</f>
        <v>0</v>
      </c>
      <c r="CH132" s="523">
        <f>+Bel!M132</f>
        <v>0</v>
      </c>
      <c r="CI132" s="523">
        <f t="shared" si="469"/>
        <v>0</v>
      </c>
      <c r="CJ132" s="531">
        <f t="shared" si="470"/>
        <v>0</v>
      </c>
      <c r="CK132" s="522">
        <f>+Ita!L132</f>
        <v>0</v>
      </c>
      <c r="CL132" s="523">
        <f>+Ita!M132</f>
        <v>0</v>
      </c>
      <c r="CM132" s="523">
        <f t="shared" si="471"/>
        <v>0</v>
      </c>
      <c r="CN132" s="531">
        <f t="shared" si="472"/>
        <v>0</v>
      </c>
      <c r="CO132" s="47">
        <f>+Mex!L132</f>
        <v>0</v>
      </c>
      <c r="CP132" s="48">
        <f>+Mex!M132</f>
        <v>0</v>
      </c>
      <c r="CQ132" s="48">
        <f t="shared" si="473"/>
        <v>0</v>
      </c>
      <c r="CR132" s="49">
        <f t="shared" si="474"/>
        <v>0</v>
      </c>
      <c r="CS132" s="123">
        <f>+SIMS!Y108</f>
        <v>0</v>
      </c>
      <c r="CT132" s="3">
        <f>+SIMS!Z108</f>
        <v>0</v>
      </c>
      <c r="CU132" s="3">
        <f t="shared" si="475"/>
        <v>0</v>
      </c>
      <c r="CV132" s="3">
        <f t="shared" si="476"/>
        <v>0</v>
      </c>
      <c r="CW132" s="123">
        <f>+VIE!M108</f>
        <v>0</v>
      </c>
      <c r="CX132" s="3">
        <f>+VIE!N108</f>
        <v>0</v>
      </c>
      <c r="CY132" s="3">
        <f t="shared" si="477"/>
        <v>0</v>
      </c>
      <c r="CZ132" s="3">
        <f t="shared" si="478"/>
        <v>0</v>
      </c>
      <c r="DA132" s="522">
        <f>+Ita!BC132</f>
        <v>0</v>
      </c>
      <c r="DB132" s="523">
        <f t="shared" si="479"/>
        <v>0</v>
      </c>
      <c r="DC132" s="531">
        <f t="shared" si="480"/>
        <v>0</v>
      </c>
      <c r="DD132" s="522">
        <f>+Bel!P132</f>
        <v>0</v>
      </c>
      <c r="DE132" s="523">
        <f t="shared" si="481"/>
        <v>0</v>
      </c>
      <c r="DF132" s="531">
        <f t="shared" si="482"/>
        <v>0</v>
      </c>
      <c r="DG132" s="34">
        <f>+Ita!P132</f>
        <v>0</v>
      </c>
      <c r="DH132" s="523">
        <f t="shared" si="483"/>
        <v>0</v>
      </c>
      <c r="DI132" s="531">
        <f t="shared" si="484"/>
        <v>0</v>
      </c>
      <c r="DJ132" s="522">
        <f>+Pol!L132</f>
        <v>0</v>
      </c>
      <c r="DK132" s="523">
        <f t="shared" si="485"/>
        <v>0</v>
      </c>
      <c r="DL132" s="531">
        <f t="shared" si="486"/>
        <v>0</v>
      </c>
      <c r="DM132" s="379" t="e">
        <f>+Rus!#REF!</f>
        <v>#REF!</v>
      </c>
      <c r="DN132" s="365" t="e">
        <f t="shared" si="487"/>
        <v>#REF!</v>
      </c>
      <c r="DO132" s="366" t="e">
        <f t="shared" si="488"/>
        <v>#REF!</v>
      </c>
      <c r="DP132" s="522">
        <f>+Bel!S132</f>
        <v>0</v>
      </c>
      <c r="DQ132" s="523">
        <f>+Bel!T132</f>
        <v>0</v>
      </c>
      <c r="DR132" s="523">
        <f>+Bel!U132</f>
        <v>0</v>
      </c>
      <c r="DS132" s="523">
        <f>+Bel!V132</f>
        <v>0</v>
      </c>
      <c r="DT132" s="523">
        <f t="shared" si="489"/>
        <v>0</v>
      </c>
      <c r="DU132" s="531">
        <f t="shared" si="490"/>
        <v>0</v>
      </c>
      <c r="DV132" s="522">
        <f>+Ita!S132</f>
        <v>0</v>
      </c>
      <c r="DW132" s="523">
        <f>+Ita!T132</f>
        <v>0</v>
      </c>
      <c r="DX132" s="523">
        <f>+Ita!U132</f>
        <v>0</v>
      </c>
      <c r="DY132" s="523">
        <f>+Ita!V132</f>
        <v>0</v>
      </c>
      <c r="DZ132" s="523">
        <f t="shared" si="491"/>
        <v>0</v>
      </c>
      <c r="EA132" s="531">
        <f t="shared" si="492"/>
        <v>0</v>
      </c>
      <c r="EB132" s="522">
        <f>+Pol!O132</f>
        <v>0</v>
      </c>
      <c r="EC132" s="523">
        <f>+Pol!P132</f>
        <v>0</v>
      </c>
      <c r="ED132" s="523">
        <f>+Pol!Q132</f>
        <v>0</v>
      </c>
      <c r="EE132" s="523">
        <f>+Pol!R132</f>
        <v>0</v>
      </c>
      <c r="EF132" s="523">
        <f t="shared" si="493"/>
        <v>0</v>
      </c>
      <c r="EG132" s="531">
        <f t="shared" si="494"/>
        <v>0</v>
      </c>
      <c r="EH132" s="34" t="e">
        <f>+Rus!#REF!</f>
        <v>#REF!</v>
      </c>
      <c r="EI132" s="35" t="e">
        <f>+Rus!#REF!</f>
        <v>#REF!</v>
      </c>
      <c r="EJ132" s="35" t="e">
        <f>+Rus!#REF!</f>
        <v>#REF!</v>
      </c>
      <c r="EK132" s="35" t="e">
        <f>+Rus!#REF!</f>
        <v>#REF!</v>
      </c>
      <c r="EL132" s="35" t="e">
        <f t="shared" si="495"/>
        <v>#REF!</v>
      </c>
      <c r="EM132" s="546" t="e">
        <f t="shared" si="496"/>
        <v>#REF!</v>
      </c>
      <c r="EN132" s="47">
        <f>+Mex!AE132</f>
        <v>0</v>
      </c>
      <c r="EO132" s="48">
        <f>+Mex!AF132</f>
        <v>0</v>
      </c>
      <c r="EP132" s="48">
        <f>+Mex!AG132</f>
        <v>0</v>
      </c>
      <c r="EQ132" s="48">
        <f>+Mex!AH132</f>
        <v>0</v>
      </c>
      <c r="ER132" s="48">
        <f t="shared" si="497"/>
        <v>0</v>
      </c>
      <c r="ES132" s="49">
        <f t="shared" si="498"/>
        <v>0</v>
      </c>
      <c r="ET132" s="3">
        <f>+VIE!G108</f>
        <v>0</v>
      </c>
      <c r="EU132" s="3">
        <f>+VIE!H108</f>
        <v>0</v>
      </c>
      <c r="EV132" s="3">
        <f>+VIE!I108</f>
        <v>0</v>
      </c>
      <c r="EW132" s="3">
        <f>+VIE!J108</f>
        <v>0</v>
      </c>
      <c r="EX132" s="3">
        <f t="shared" si="499"/>
        <v>0</v>
      </c>
      <c r="EY132" s="3">
        <f t="shared" si="500"/>
        <v>0</v>
      </c>
      <c r="EZ132" s="522">
        <f>+Bel!Y132</f>
        <v>0</v>
      </c>
      <c r="FA132" s="523">
        <f>+Bel!Z132</f>
        <v>0</v>
      </c>
      <c r="FB132" s="523">
        <f t="shared" si="501"/>
        <v>0</v>
      </c>
      <c r="FC132" s="531">
        <f t="shared" si="502"/>
        <v>0</v>
      </c>
      <c r="FD132" s="522">
        <f>+Ita!Y132</f>
        <v>0</v>
      </c>
      <c r="FE132" s="523">
        <f>+Ita!Z132</f>
        <v>0</v>
      </c>
      <c r="FF132" s="523">
        <f t="shared" si="503"/>
        <v>0</v>
      </c>
      <c r="FG132" s="531">
        <f t="shared" si="504"/>
        <v>0</v>
      </c>
      <c r="FH132" s="522">
        <f>+Pol!U132</f>
        <v>0</v>
      </c>
      <c r="FI132" s="523">
        <f>+Pol!V132</f>
        <v>0</v>
      </c>
      <c r="FJ132" s="523">
        <f t="shared" si="505"/>
        <v>0</v>
      </c>
      <c r="FK132" s="531">
        <f t="shared" si="506"/>
        <v>0</v>
      </c>
      <c r="FL132" s="34" t="e">
        <f>+Rus!#REF!</f>
        <v>#REF!</v>
      </c>
      <c r="FM132" s="35" t="e">
        <f>+Rus!#REF!</f>
        <v>#REF!</v>
      </c>
      <c r="FN132" s="35" t="e">
        <f t="shared" si="507"/>
        <v>#REF!</v>
      </c>
      <c r="FO132" s="65" t="e">
        <f t="shared" si="508"/>
        <v>#REF!</v>
      </c>
      <c r="FP132" s="123">
        <f>+SIMS!O108</f>
        <v>0</v>
      </c>
      <c r="FQ132" s="3">
        <f>+SIMS!P108</f>
        <v>0</v>
      </c>
      <c r="FR132" s="3">
        <f t="shared" si="509"/>
        <v>0</v>
      </c>
      <c r="FS132" s="3">
        <f t="shared" si="510"/>
        <v>0</v>
      </c>
      <c r="FT132" s="522">
        <f>+Bel!AC132</f>
        <v>0</v>
      </c>
      <c r="FU132" s="523">
        <f>+Bel!AD132</f>
        <v>0</v>
      </c>
      <c r="FV132" s="523">
        <f>+Bel!AE132</f>
        <v>0</v>
      </c>
      <c r="FW132" s="523">
        <f>+Bel!AF132</f>
        <v>0</v>
      </c>
      <c r="FX132" s="523">
        <f t="shared" si="511"/>
        <v>0</v>
      </c>
      <c r="FY132" s="531">
        <f t="shared" si="512"/>
        <v>0</v>
      </c>
      <c r="FZ132" s="522">
        <f>+Ita!AC132</f>
        <v>0</v>
      </c>
      <c r="GA132" s="523">
        <f>+Ita!AD132</f>
        <v>0</v>
      </c>
      <c r="GB132" s="523">
        <f>+Ita!AE132</f>
        <v>0</v>
      </c>
      <c r="GC132" s="523">
        <f>+Ita!AF132</f>
        <v>0</v>
      </c>
      <c r="GD132" s="523">
        <f t="shared" si="513"/>
        <v>0</v>
      </c>
      <c r="GE132" s="531">
        <f t="shared" si="514"/>
        <v>0</v>
      </c>
      <c r="GF132" s="522">
        <f>+Pol!Y132</f>
        <v>0</v>
      </c>
      <c r="GG132" s="523">
        <f>+Pol!Z132</f>
        <v>0</v>
      </c>
      <c r="GH132" s="523">
        <f>+Pol!AA132</f>
        <v>0</v>
      </c>
      <c r="GI132" s="523">
        <f>+Pol!AB132</f>
        <v>0</v>
      </c>
      <c r="GJ132" s="523">
        <f t="shared" si="515"/>
        <v>0</v>
      </c>
      <c r="GK132" s="531">
        <f t="shared" si="516"/>
        <v>0</v>
      </c>
      <c r="GL132" s="3">
        <f>+SIMS!S108</f>
        <v>0</v>
      </c>
      <c r="GM132" s="3">
        <f>+SIMS!T108</f>
        <v>0</v>
      </c>
      <c r="GN132" s="3">
        <f>+SIMS!U108</f>
        <v>0</v>
      </c>
      <c r="GO132" s="3">
        <f>+SIMS!V108</f>
        <v>0</v>
      </c>
      <c r="GP132" s="3">
        <f t="shared" si="517"/>
        <v>0</v>
      </c>
      <c r="GQ132" s="3">
        <f t="shared" si="518"/>
        <v>0</v>
      </c>
      <c r="GR132" s="240">
        <f>+KSC!C108</f>
        <v>0</v>
      </c>
      <c r="GS132" s="240">
        <f>+KSC!D108</f>
        <v>0</v>
      </c>
      <c r="GT132" s="240">
        <f t="shared" si="519"/>
        <v>0</v>
      </c>
      <c r="GU132" s="240">
        <f t="shared" si="520"/>
        <v>0</v>
      </c>
      <c r="GV132" s="522">
        <f>+Bel!AI132</f>
        <v>0</v>
      </c>
      <c r="GW132" s="523">
        <f t="shared" si="521"/>
        <v>0</v>
      </c>
      <c r="GX132" s="531">
        <f t="shared" si="522"/>
        <v>0</v>
      </c>
      <c r="GY132" s="34">
        <f>+Ita!AI132</f>
        <v>0</v>
      </c>
      <c r="GZ132" s="523">
        <f t="shared" si="523"/>
        <v>0</v>
      </c>
      <c r="HA132" s="531">
        <f t="shared" si="524"/>
        <v>0</v>
      </c>
      <c r="HB132" s="34">
        <f>+Ita!BF132</f>
        <v>0</v>
      </c>
      <c r="HC132" s="523">
        <f t="shared" si="525"/>
        <v>0</v>
      </c>
      <c r="HD132" s="531">
        <f t="shared" si="526"/>
        <v>0</v>
      </c>
      <c r="HE132" s="522">
        <f>+Pol!AE132</f>
        <v>0</v>
      </c>
      <c r="HF132" s="523">
        <f t="shared" si="527"/>
        <v>0</v>
      </c>
      <c r="HG132" s="531">
        <f t="shared" si="528"/>
        <v>0</v>
      </c>
      <c r="HH132" s="47">
        <f>+Mex!P132</f>
        <v>0</v>
      </c>
      <c r="HI132" s="48">
        <f t="shared" si="529"/>
        <v>0</v>
      </c>
      <c r="HJ132" s="49">
        <f t="shared" si="530"/>
        <v>0</v>
      </c>
      <c r="HK132" s="3">
        <f>+SIMS!K108</f>
        <v>0</v>
      </c>
      <c r="HL132" s="3">
        <f>+SIMS!L108</f>
        <v>0</v>
      </c>
      <c r="HM132" s="3">
        <f t="shared" si="531"/>
        <v>0</v>
      </c>
      <c r="HN132" s="3">
        <f t="shared" si="532"/>
        <v>0</v>
      </c>
      <c r="HO132" s="533">
        <f>+Bel!AL132</f>
        <v>0</v>
      </c>
      <c r="HP132" s="534">
        <f>+Bel!AM132</f>
        <v>0</v>
      </c>
      <c r="HQ132" s="534">
        <f t="shared" si="533"/>
        <v>0</v>
      </c>
      <c r="HR132" s="535">
        <f t="shared" si="534"/>
        <v>0</v>
      </c>
      <c r="HS132" s="533">
        <f>+Ita!AL132</f>
        <v>0</v>
      </c>
      <c r="HT132" s="534">
        <f>+Ita!AM132</f>
        <v>0</v>
      </c>
      <c r="HU132" s="534">
        <f t="shared" si="535"/>
        <v>0</v>
      </c>
      <c r="HV132" s="535">
        <f t="shared" si="536"/>
        <v>0</v>
      </c>
      <c r="HW132" s="47">
        <f>+Mex!S132</f>
        <v>0</v>
      </c>
      <c r="HX132" s="48">
        <f>+Mex!T132</f>
        <v>0</v>
      </c>
      <c r="HY132" s="48">
        <f t="shared" si="537"/>
        <v>0</v>
      </c>
      <c r="HZ132" s="49">
        <f t="shared" si="538"/>
        <v>0</v>
      </c>
      <c r="IA132" s="483" t="e">
        <f>+'Arg&amp;Braz'!#REF!</f>
        <v>#REF!</v>
      </c>
      <c r="IB132" s="484" t="e">
        <f>+'Arg&amp;Braz'!#REF!</f>
        <v>#REF!</v>
      </c>
      <c r="IC132" s="484" t="e">
        <f t="shared" si="539"/>
        <v>#REF!</v>
      </c>
      <c r="ID132" s="485" t="e">
        <f t="shared" si="540"/>
        <v>#REF!</v>
      </c>
      <c r="IE132" s="483" t="e">
        <f>+'Arg&amp;Braz'!#REF!</f>
        <v>#REF!</v>
      </c>
      <c r="IF132" s="484" t="e">
        <f>+'Arg&amp;Braz'!#REF!</f>
        <v>#REF!</v>
      </c>
      <c r="IG132" s="484" t="e">
        <f t="shared" si="541"/>
        <v>#REF!</v>
      </c>
      <c r="IH132" s="485" t="e">
        <f t="shared" si="542"/>
        <v>#REF!</v>
      </c>
      <c r="II132" s="533">
        <f>+Bel!AP132</f>
        <v>0</v>
      </c>
      <c r="IJ132" s="534">
        <f>+Bel!AQ132</f>
        <v>0</v>
      </c>
      <c r="IK132" s="534">
        <f t="shared" si="543"/>
        <v>0</v>
      </c>
      <c r="IL132" s="535">
        <f t="shared" si="544"/>
        <v>0</v>
      </c>
      <c r="IM132" s="533">
        <f>+Ita!AP132</f>
        <v>0</v>
      </c>
      <c r="IN132" s="534">
        <f>+Ita!AQ132</f>
        <v>0</v>
      </c>
      <c r="IO132" s="534">
        <f t="shared" si="545"/>
        <v>0</v>
      </c>
      <c r="IP132" s="535">
        <f t="shared" si="546"/>
        <v>0</v>
      </c>
      <c r="IQ132" s="47">
        <f>+Mex!W132</f>
        <v>0</v>
      </c>
      <c r="IR132" s="48">
        <f>+Mex!X132</f>
        <v>0</v>
      </c>
      <c r="IS132" s="48">
        <f t="shared" si="547"/>
        <v>0</v>
      </c>
      <c r="IT132" s="49">
        <f t="shared" si="548"/>
        <v>0</v>
      </c>
      <c r="IU132" s="483" t="e">
        <f>+'Arg&amp;Braz'!#REF!</f>
        <v>#REF!</v>
      </c>
      <c r="IV132" s="484" t="e">
        <f>+'Arg&amp;Braz'!#REF!</f>
        <v>#REF!</v>
      </c>
      <c r="IW132" s="484" t="e">
        <f t="shared" si="549"/>
        <v>#REF!</v>
      </c>
      <c r="IX132" s="485" t="e">
        <f t="shared" si="550"/>
        <v>#REF!</v>
      </c>
      <c r="IY132" s="483" t="e">
        <f>+'Arg&amp;Braz'!#REF!</f>
        <v>#REF!</v>
      </c>
      <c r="IZ132" s="484" t="e">
        <f>+'Arg&amp;Braz'!#REF!</f>
        <v>#REF!</v>
      </c>
      <c r="JA132" s="484" t="e">
        <f t="shared" si="551"/>
        <v>#REF!</v>
      </c>
      <c r="JB132" s="485" t="e">
        <f t="shared" si="552"/>
        <v>#REF!</v>
      </c>
      <c r="JC132" s="533">
        <f>+Bel!AT132</f>
        <v>0</v>
      </c>
      <c r="JD132" s="534">
        <f>+Bel!AU132</f>
        <v>0</v>
      </c>
      <c r="JE132" s="534">
        <f t="shared" si="553"/>
        <v>0</v>
      </c>
      <c r="JF132" s="535">
        <f t="shared" si="554"/>
        <v>0</v>
      </c>
      <c r="JG132" s="533">
        <f>+Ita!AT132</f>
        <v>0</v>
      </c>
      <c r="JH132" s="534">
        <f>+Ita!AU132</f>
        <v>0</v>
      </c>
      <c r="JI132" s="534">
        <f t="shared" si="555"/>
        <v>0</v>
      </c>
      <c r="JJ132" s="535">
        <f t="shared" si="556"/>
        <v>0</v>
      </c>
      <c r="JK132" s="47">
        <f>+Mex!AA132</f>
        <v>0</v>
      </c>
      <c r="JL132" s="48">
        <f>+Mex!AB132</f>
        <v>0</v>
      </c>
      <c r="JM132" s="48">
        <f t="shared" si="557"/>
        <v>0</v>
      </c>
      <c r="JN132" s="49">
        <f t="shared" si="558"/>
        <v>0</v>
      </c>
      <c r="JO132" s="483" t="e">
        <f>+'Arg&amp;Braz'!#REF!</f>
        <v>#REF!</v>
      </c>
      <c r="JP132" s="484" t="e">
        <f>+'Arg&amp;Braz'!#REF!</f>
        <v>#REF!</v>
      </c>
      <c r="JQ132" s="484" t="e">
        <f t="shared" si="559"/>
        <v>#REF!</v>
      </c>
      <c r="JR132" s="485" t="e">
        <f t="shared" si="560"/>
        <v>#REF!</v>
      </c>
      <c r="JS132" s="483" t="e">
        <f>+'Arg&amp;Braz'!#REF!</f>
        <v>#REF!</v>
      </c>
      <c r="JT132" s="484" t="e">
        <f>+'Arg&amp;Braz'!#REF!</f>
        <v>#REF!</v>
      </c>
      <c r="JU132" s="484" t="e">
        <f t="shared" si="561"/>
        <v>#REF!</v>
      </c>
      <c r="JV132" s="485" t="e">
        <f t="shared" si="562"/>
        <v>#REF!</v>
      </c>
      <c r="JW132" s="240">
        <f>+KSC!K108</f>
        <v>0</v>
      </c>
      <c r="JX132" s="240">
        <f>+KSC!L108</f>
        <v>0</v>
      </c>
      <c r="JY132" s="240">
        <f t="shared" si="563"/>
        <v>0</v>
      </c>
      <c r="JZ132" s="240">
        <f t="shared" si="564"/>
        <v>0</v>
      </c>
      <c r="KA132" s="522" t="e">
        <f>+Rus!#REF!</f>
        <v>#REF!</v>
      </c>
      <c r="KB132" s="532" t="e">
        <f>+Rus!#REF!</f>
        <v>#REF!</v>
      </c>
      <c r="KC132" s="523" t="e">
        <f>+Rus!#REF!</f>
        <v>#REF!</v>
      </c>
      <c r="KD132" s="523" t="e">
        <f t="shared" si="565"/>
        <v>#REF!</v>
      </c>
      <c r="KE132" s="531" t="e">
        <f t="shared" si="566"/>
        <v>#REF!</v>
      </c>
      <c r="KF132" s="522">
        <f>+Bel!AX132</f>
        <v>0</v>
      </c>
      <c r="KG132" s="523">
        <f t="shared" si="567"/>
        <v>0</v>
      </c>
      <c r="KH132" s="531">
        <f t="shared" si="568"/>
        <v>0</v>
      </c>
      <c r="KI132" s="47">
        <f>+Ita!BI132</f>
        <v>0</v>
      </c>
      <c r="KJ132" s="523">
        <f t="shared" si="569"/>
        <v>0</v>
      </c>
      <c r="KK132" s="531">
        <f t="shared" si="570"/>
        <v>0</v>
      </c>
      <c r="KL132" s="522">
        <f>+Pol!AH132</f>
        <v>0</v>
      </c>
      <c r="KM132" s="523">
        <f t="shared" si="571"/>
        <v>0</v>
      </c>
      <c r="KN132" s="531">
        <f t="shared" si="572"/>
        <v>0</v>
      </c>
      <c r="KO132" s="522">
        <f>+Mex!AK132</f>
        <v>0</v>
      </c>
      <c r="KP132" s="523">
        <f t="shared" si="573"/>
        <v>0</v>
      </c>
      <c r="KQ132" s="531">
        <f t="shared" si="574"/>
        <v>0</v>
      </c>
      <c r="KR132" s="522">
        <f>+'Arg&amp;Braz'!AK132</f>
        <v>0</v>
      </c>
      <c r="KS132" s="523">
        <f t="shared" si="575"/>
        <v>0</v>
      </c>
      <c r="KT132" s="531">
        <f t="shared" si="576"/>
        <v>0</v>
      </c>
      <c r="KU132" s="522">
        <f>+Ita!BL132</f>
        <v>0</v>
      </c>
      <c r="KV132" s="532">
        <f>+Ita!BM132</f>
        <v>0</v>
      </c>
      <c r="KW132" s="523">
        <f>+Ita!BN132</f>
        <v>0</v>
      </c>
      <c r="KX132" s="35">
        <f t="shared" si="411"/>
        <v>0</v>
      </c>
      <c r="KY132" s="531">
        <f t="shared" si="429"/>
        <v>0</v>
      </c>
      <c r="KZ132" s="522">
        <f>+Mex!AN132</f>
        <v>0</v>
      </c>
      <c r="LA132" s="532">
        <f>+Mex!AO132</f>
        <v>0</v>
      </c>
      <c r="LB132" s="523">
        <f>+Mex!AP132</f>
        <v>0</v>
      </c>
      <c r="LC132" s="35">
        <f t="shared" si="412"/>
        <v>0</v>
      </c>
      <c r="LD132" s="531">
        <f t="shared" si="430"/>
        <v>0</v>
      </c>
      <c r="LE132" s="522">
        <f>+'Arg&amp;Braz'!O132</f>
        <v>0</v>
      </c>
      <c r="LF132" s="532">
        <f>+'Arg&amp;Braz'!P132</f>
        <v>0</v>
      </c>
      <c r="LG132" s="523">
        <f>+'Arg&amp;Braz'!Q132</f>
        <v>0</v>
      </c>
      <c r="LH132" s="35">
        <f t="shared" si="413"/>
        <v>0</v>
      </c>
      <c r="LI132" s="531">
        <f t="shared" si="431"/>
        <v>0</v>
      </c>
      <c r="LJ132" s="522">
        <f>+'Arg&amp;Braz'!AN132</f>
        <v>0</v>
      </c>
      <c r="LK132" s="532">
        <f>+'Arg&amp;Braz'!AO132</f>
        <v>0</v>
      </c>
      <c r="LL132" s="523">
        <f>+'Arg&amp;Braz'!AP132</f>
        <v>0</v>
      </c>
      <c r="LM132" s="35">
        <f t="shared" si="280"/>
        <v>0</v>
      </c>
      <c r="LN132" s="531">
        <f t="shared" si="281"/>
        <v>0</v>
      </c>
      <c r="LO132" s="522">
        <f>+Bel!BA132</f>
        <v>0</v>
      </c>
      <c r="LP132" s="532">
        <f>+Bel!BB132</f>
        <v>0</v>
      </c>
      <c r="LQ132" s="523">
        <f>+Bel!BC132</f>
        <v>0</v>
      </c>
      <c r="LR132" s="523">
        <f t="shared" si="275"/>
        <v>0</v>
      </c>
      <c r="LS132" s="531">
        <f t="shared" si="276"/>
        <v>0</v>
      </c>
      <c r="LT132" s="522">
        <f>+Ita!BQ132</f>
        <v>0</v>
      </c>
      <c r="LU132" s="532">
        <f>+Ita!BR132</f>
        <v>0</v>
      </c>
      <c r="LV132" s="523">
        <f>+Ita!BS132</f>
        <v>0</v>
      </c>
      <c r="LW132" s="35">
        <f t="shared" si="414"/>
        <v>0</v>
      </c>
      <c r="LX132" s="531">
        <f t="shared" si="432"/>
        <v>0</v>
      </c>
      <c r="LY132" s="522"/>
      <c r="LZ132" s="532"/>
      <c r="MA132" s="523"/>
      <c r="MB132" s="35">
        <f t="shared" si="415"/>
        <v>0</v>
      </c>
      <c r="MC132" s="531">
        <f t="shared" si="433"/>
        <v>0</v>
      </c>
      <c r="MD132" s="522">
        <f>+Pol!AK132</f>
        <v>0</v>
      </c>
      <c r="ME132" s="532">
        <f>+Pol!AL132</f>
        <v>0</v>
      </c>
      <c r="MF132" s="523">
        <f>+Pol!AM132</f>
        <v>0</v>
      </c>
      <c r="MG132" s="35">
        <f t="shared" si="578"/>
        <v>0</v>
      </c>
      <c r="MH132" s="531">
        <f t="shared" si="579"/>
        <v>0</v>
      </c>
      <c r="MI132" s="522">
        <f>+Rus!U132</f>
        <v>0</v>
      </c>
      <c r="MJ132" s="532">
        <f>+Rus!V132</f>
        <v>0</v>
      </c>
      <c r="MK132" s="523">
        <f>+Rus!W132</f>
        <v>0</v>
      </c>
      <c r="ML132" s="532">
        <f t="shared" si="580"/>
        <v>0</v>
      </c>
      <c r="MM132" s="531">
        <f t="shared" si="581"/>
        <v>0</v>
      </c>
      <c r="MN132" s="522">
        <f>+Mex!AS132</f>
        <v>0</v>
      </c>
      <c r="MO132" s="532">
        <f>+Mex!AT132</f>
        <v>0</v>
      </c>
      <c r="MP132" s="523">
        <f>+Mex!AU132</f>
        <v>0</v>
      </c>
      <c r="MQ132" s="35">
        <f t="shared" si="417"/>
        <v>0</v>
      </c>
      <c r="MR132" s="531">
        <f t="shared" si="436"/>
        <v>0</v>
      </c>
      <c r="MS132" s="522">
        <f>+'Arg&amp;Braz'!T132</f>
        <v>0</v>
      </c>
      <c r="MT132" s="532">
        <f>+'Arg&amp;Braz'!U132</f>
        <v>0</v>
      </c>
      <c r="MU132" s="523">
        <f>+'Arg&amp;Braz'!V132</f>
        <v>0</v>
      </c>
      <c r="MV132" s="35">
        <f t="shared" si="282"/>
        <v>0</v>
      </c>
      <c r="MW132" s="531">
        <f t="shared" si="283"/>
        <v>0</v>
      </c>
      <c r="MX132" s="522">
        <f>Bel!BF132</f>
        <v>0</v>
      </c>
      <c r="MY132" s="523">
        <f t="shared" si="284"/>
        <v>0</v>
      </c>
      <c r="MZ132" s="531">
        <f t="shared" si="277"/>
        <v>0</v>
      </c>
      <c r="NA132" s="47">
        <f>Ita!CA132</f>
        <v>0</v>
      </c>
      <c r="NB132" s="523">
        <f t="shared" ref="NB132:NB179" si="582">SUM(NA132:NA132)</f>
        <v>0</v>
      </c>
      <c r="NC132" s="531">
        <f t="shared" ref="NC132:NC179" si="583">NB132/7.8/2</f>
        <v>0</v>
      </c>
    </row>
    <row r="133" spans="1:367" s="119" customFormat="1" ht="21" customHeight="1" thickBot="1">
      <c r="A133" s="150">
        <f t="shared" ref="A133:BL133" si="584">SUM(A16:A132)</f>
        <v>0</v>
      </c>
      <c r="B133" s="131">
        <f t="shared" si="584"/>
        <v>0</v>
      </c>
      <c r="C133" s="112">
        <f t="shared" si="584"/>
        <v>20248.8</v>
      </c>
      <c r="D133" s="129">
        <f t="shared" si="584"/>
        <v>0</v>
      </c>
      <c r="E133" s="129">
        <f t="shared" si="584"/>
        <v>0</v>
      </c>
      <c r="F133" s="129">
        <f t="shared" si="584"/>
        <v>0</v>
      </c>
      <c r="G133" s="130">
        <f t="shared" si="584"/>
        <v>20248.8</v>
      </c>
      <c r="H133" s="540">
        <f t="shared" si="584"/>
        <v>2030.0384615384614</v>
      </c>
      <c r="I133" s="541">
        <f t="shared" si="584"/>
        <v>2883</v>
      </c>
      <c r="J133" s="541">
        <f t="shared" si="584"/>
        <v>2512</v>
      </c>
      <c r="K133" s="541">
        <f t="shared" si="584"/>
        <v>1448</v>
      </c>
      <c r="L133" s="541">
        <f t="shared" si="584"/>
        <v>882</v>
      </c>
      <c r="M133" s="541">
        <f t="shared" si="584"/>
        <v>1321</v>
      </c>
      <c r="N133" s="541">
        <f t="shared" si="584"/>
        <v>414</v>
      </c>
      <c r="O133" s="541">
        <f>SUM(O16:O132)</f>
        <v>1624</v>
      </c>
      <c r="P133" s="541">
        <f t="shared" si="584"/>
        <v>0</v>
      </c>
      <c r="Q133" s="542">
        <f t="shared" si="584"/>
        <v>2758</v>
      </c>
      <c r="R133" s="131" t="e">
        <f t="shared" si="584"/>
        <v>#REF!</v>
      </c>
      <c r="S133" s="297">
        <f t="shared" si="584"/>
        <v>58578</v>
      </c>
      <c r="T133" s="132">
        <f t="shared" si="584"/>
        <v>2870.4</v>
      </c>
      <c r="U133" s="300">
        <f t="shared" si="584"/>
        <v>0</v>
      </c>
      <c r="V133" s="149">
        <f t="shared" si="584"/>
        <v>0</v>
      </c>
      <c r="W133" s="138">
        <f t="shared" si="584"/>
        <v>2761.2</v>
      </c>
      <c r="X133" s="139">
        <f t="shared" si="584"/>
        <v>2761.2</v>
      </c>
      <c r="Y133" s="139">
        <f t="shared" si="584"/>
        <v>5522.4</v>
      </c>
      <c r="Z133" s="140">
        <f t="shared" si="584"/>
        <v>354</v>
      </c>
      <c r="AA133" s="141">
        <f t="shared" si="584"/>
        <v>4648.8</v>
      </c>
      <c r="AB133" s="112">
        <f t="shared" si="584"/>
        <v>4648.7999999999993</v>
      </c>
      <c r="AC133" s="112">
        <f t="shared" si="584"/>
        <v>9297.6</v>
      </c>
      <c r="AD133" s="142">
        <f t="shared" si="584"/>
        <v>596</v>
      </c>
      <c r="AE133" s="143">
        <f t="shared" si="584"/>
        <v>2714.4</v>
      </c>
      <c r="AF133" s="144">
        <f t="shared" si="584"/>
        <v>2714.4</v>
      </c>
      <c r="AG133" s="144">
        <f t="shared" si="584"/>
        <v>5428.8</v>
      </c>
      <c r="AH133" s="145">
        <f t="shared" si="584"/>
        <v>348</v>
      </c>
      <c r="AI133" s="143">
        <f t="shared" si="584"/>
        <v>124.8</v>
      </c>
      <c r="AJ133" s="144">
        <f t="shared" si="584"/>
        <v>140.4</v>
      </c>
      <c r="AK133" s="144">
        <f t="shared" si="584"/>
        <v>265.2</v>
      </c>
      <c r="AL133" s="145">
        <f t="shared" si="584"/>
        <v>17</v>
      </c>
      <c r="AM133" s="240">
        <f t="shared" si="584"/>
        <v>1792</v>
      </c>
      <c r="AN133" s="240">
        <f t="shared" si="584"/>
        <v>1802</v>
      </c>
      <c r="AO133" s="240">
        <f t="shared" si="584"/>
        <v>3594</v>
      </c>
      <c r="AP133" s="240">
        <f t="shared" si="584"/>
        <v>117</v>
      </c>
      <c r="AQ133" s="240">
        <f t="shared" si="584"/>
        <v>812</v>
      </c>
      <c r="AR133" s="240">
        <f t="shared" si="584"/>
        <v>816</v>
      </c>
      <c r="AS133" s="240">
        <f t="shared" si="584"/>
        <v>1628</v>
      </c>
      <c r="AT133" s="240">
        <f t="shared" si="584"/>
        <v>53</v>
      </c>
      <c r="AU133" s="240">
        <f t="shared" si="584"/>
        <v>237.6</v>
      </c>
      <c r="AV133" s="240">
        <f t="shared" si="584"/>
        <v>240</v>
      </c>
      <c r="AW133" s="240">
        <f t="shared" si="584"/>
        <v>477.6</v>
      </c>
      <c r="AX133" s="240">
        <f t="shared" si="584"/>
        <v>19</v>
      </c>
      <c r="AY133" s="138">
        <f t="shared" si="584"/>
        <v>2620.8000000000002</v>
      </c>
      <c r="AZ133" s="319">
        <f t="shared" si="584"/>
        <v>2620.8000000000002</v>
      </c>
      <c r="BA133" s="139">
        <f t="shared" si="584"/>
        <v>2620.8000000000002</v>
      </c>
      <c r="BB133" s="139">
        <f t="shared" si="584"/>
        <v>7862.4000000000005</v>
      </c>
      <c r="BC133" s="140">
        <f t="shared" si="584"/>
        <v>504</v>
      </c>
      <c r="BD133" s="138">
        <f t="shared" si="584"/>
        <v>2386.8000000000002</v>
      </c>
      <c r="BE133" s="319">
        <f t="shared" si="584"/>
        <v>2371.1999999999998</v>
      </c>
      <c r="BF133" s="139">
        <f t="shared" si="584"/>
        <v>2386.8000000000002</v>
      </c>
      <c r="BG133" s="139">
        <f t="shared" si="584"/>
        <v>7144.8000000000011</v>
      </c>
      <c r="BH133" s="140">
        <f t="shared" si="584"/>
        <v>458</v>
      </c>
      <c r="BI133" s="138">
        <f t="shared" si="584"/>
        <v>124.8</v>
      </c>
      <c r="BJ133" s="319">
        <f t="shared" si="584"/>
        <v>124.8</v>
      </c>
      <c r="BK133" s="139">
        <f t="shared" si="584"/>
        <v>124.8</v>
      </c>
      <c r="BL133" s="139">
        <f t="shared" si="584"/>
        <v>374.4</v>
      </c>
      <c r="BM133" s="140">
        <f t="shared" ref="BM133:DX133" si="585">SUM(BM16:BM132)</f>
        <v>24</v>
      </c>
      <c r="BN133" s="138">
        <f t="shared" si="585"/>
        <v>2886</v>
      </c>
      <c r="BO133" s="319">
        <f t="shared" si="585"/>
        <v>2886.0000000000005</v>
      </c>
      <c r="BP133" s="139">
        <f t="shared" si="585"/>
        <v>2870.4</v>
      </c>
      <c r="BQ133" s="139">
        <f t="shared" si="585"/>
        <v>8642.4</v>
      </c>
      <c r="BR133" s="140">
        <f t="shared" si="585"/>
        <v>554</v>
      </c>
      <c r="BS133" s="138">
        <f t="shared" si="585"/>
        <v>608.4</v>
      </c>
      <c r="BT133" s="319">
        <f t="shared" si="585"/>
        <v>608.4</v>
      </c>
      <c r="BU133" s="139">
        <f t="shared" si="585"/>
        <v>608.4</v>
      </c>
      <c r="BV133" s="139">
        <f t="shared" si="585"/>
        <v>1825.1999999999998</v>
      </c>
      <c r="BW133" s="140">
        <f t="shared" si="585"/>
        <v>117</v>
      </c>
      <c r="BX133" s="123">
        <f t="shared" si="585"/>
        <v>819</v>
      </c>
      <c r="BY133" s="123">
        <f t="shared" si="585"/>
        <v>864</v>
      </c>
      <c r="BZ133" s="3">
        <f t="shared" si="585"/>
        <v>1683</v>
      </c>
      <c r="CA133" s="3">
        <f t="shared" si="585"/>
        <v>39</v>
      </c>
      <c r="CB133" s="123">
        <f t="shared" si="585"/>
        <v>390</v>
      </c>
      <c r="CC133" s="123">
        <f t="shared" si="585"/>
        <v>384</v>
      </c>
      <c r="CD133" s="3">
        <f t="shared" si="585"/>
        <v>396</v>
      </c>
      <c r="CE133" s="3">
        <f t="shared" si="585"/>
        <v>1170</v>
      </c>
      <c r="CF133" s="3">
        <f t="shared" si="585"/>
        <v>29</v>
      </c>
      <c r="CG133" s="138">
        <f t="shared" si="585"/>
        <v>561.59999999999991</v>
      </c>
      <c r="CH133" s="139">
        <f t="shared" si="585"/>
        <v>561.59999999999991</v>
      </c>
      <c r="CI133" s="139">
        <f t="shared" si="585"/>
        <v>1123.1999999999998</v>
      </c>
      <c r="CJ133" s="140">
        <f t="shared" si="585"/>
        <v>72</v>
      </c>
      <c r="CK133" s="141">
        <f t="shared" si="585"/>
        <v>1513.2</v>
      </c>
      <c r="CL133" s="112">
        <f t="shared" si="585"/>
        <v>1513.2</v>
      </c>
      <c r="CM133" s="112">
        <f t="shared" si="585"/>
        <v>3026.4</v>
      </c>
      <c r="CN133" s="142">
        <f t="shared" si="585"/>
        <v>194</v>
      </c>
      <c r="CO133" s="138">
        <f t="shared" si="585"/>
        <v>187.2</v>
      </c>
      <c r="CP133" s="139">
        <f t="shared" si="585"/>
        <v>187.2</v>
      </c>
      <c r="CQ133" s="139">
        <f t="shared" si="585"/>
        <v>374.4</v>
      </c>
      <c r="CR133" s="140">
        <f t="shared" si="585"/>
        <v>24</v>
      </c>
      <c r="CS133" s="123">
        <f t="shared" si="585"/>
        <v>3036</v>
      </c>
      <c r="CT133" s="3">
        <f t="shared" si="585"/>
        <v>3036</v>
      </c>
      <c r="CU133" s="3">
        <f t="shared" si="585"/>
        <v>6072</v>
      </c>
      <c r="CV133" s="3">
        <f t="shared" si="585"/>
        <v>157</v>
      </c>
      <c r="CW133" s="123">
        <f t="shared" si="585"/>
        <v>379.5</v>
      </c>
      <c r="CX133" s="3">
        <f t="shared" si="585"/>
        <v>396</v>
      </c>
      <c r="CY133" s="3">
        <f t="shared" si="585"/>
        <v>775.5</v>
      </c>
      <c r="CZ133" s="3">
        <f t="shared" si="585"/>
        <v>20</v>
      </c>
      <c r="DA133" s="141">
        <f t="shared" si="585"/>
        <v>624</v>
      </c>
      <c r="DB133" s="112">
        <f t="shared" si="585"/>
        <v>624</v>
      </c>
      <c r="DC133" s="142">
        <f t="shared" si="585"/>
        <v>40</v>
      </c>
      <c r="DD133" s="141">
        <f t="shared" si="585"/>
        <v>858</v>
      </c>
      <c r="DE133" s="112">
        <f t="shared" si="585"/>
        <v>858</v>
      </c>
      <c r="DF133" s="142">
        <f t="shared" si="585"/>
        <v>55</v>
      </c>
      <c r="DG133" s="112">
        <f t="shared" si="585"/>
        <v>2995.1999999999994</v>
      </c>
      <c r="DH133" s="112">
        <f t="shared" si="585"/>
        <v>2995.1999999999994</v>
      </c>
      <c r="DI133" s="142">
        <f t="shared" si="585"/>
        <v>192</v>
      </c>
      <c r="DJ133" s="141">
        <f t="shared" si="585"/>
        <v>764.4</v>
      </c>
      <c r="DK133" s="112">
        <f t="shared" si="585"/>
        <v>764.4</v>
      </c>
      <c r="DL133" s="142">
        <f t="shared" si="585"/>
        <v>49</v>
      </c>
      <c r="DM133" s="369" t="e">
        <f t="shared" si="585"/>
        <v>#REF!</v>
      </c>
      <c r="DN133" s="370" t="e">
        <f t="shared" si="585"/>
        <v>#REF!</v>
      </c>
      <c r="DO133" s="371" t="e">
        <f t="shared" si="585"/>
        <v>#REF!</v>
      </c>
      <c r="DP133" s="143">
        <f t="shared" si="585"/>
        <v>390</v>
      </c>
      <c r="DQ133" s="144">
        <f t="shared" si="585"/>
        <v>390</v>
      </c>
      <c r="DR133" s="144">
        <f t="shared" si="585"/>
        <v>374.39999999999992</v>
      </c>
      <c r="DS133" s="144">
        <f t="shared" si="585"/>
        <v>374.39999999999992</v>
      </c>
      <c r="DT133" s="144">
        <f t="shared" si="585"/>
        <v>1528.8000000000002</v>
      </c>
      <c r="DU133" s="145">
        <f t="shared" si="585"/>
        <v>98</v>
      </c>
      <c r="DV133" s="143">
        <f t="shared" si="585"/>
        <v>15.6</v>
      </c>
      <c r="DW133" s="144">
        <f t="shared" si="585"/>
        <v>15.6</v>
      </c>
      <c r="DX133" s="144">
        <f t="shared" si="585"/>
        <v>15.6</v>
      </c>
      <c r="DY133" s="144">
        <f t="shared" ref="DY133:GJ133" si="586">SUM(DY16:DY132)</f>
        <v>15.6</v>
      </c>
      <c r="DZ133" s="144">
        <f t="shared" si="586"/>
        <v>62.4</v>
      </c>
      <c r="EA133" s="145">
        <f t="shared" si="586"/>
        <v>4</v>
      </c>
      <c r="EB133" s="143">
        <f t="shared" si="586"/>
        <v>265.2</v>
      </c>
      <c r="EC133" s="144">
        <f t="shared" si="586"/>
        <v>249.6</v>
      </c>
      <c r="ED133" s="144">
        <f t="shared" si="586"/>
        <v>249.6</v>
      </c>
      <c r="EE133" s="144">
        <f t="shared" si="586"/>
        <v>249.6</v>
      </c>
      <c r="EF133" s="144">
        <f t="shared" si="586"/>
        <v>1014</v>
      </c>
      <c r="EG133" s="145">
        <f t="shared" si="586"/>
        <v>65</v>
      </c>
      <c r="EH133" s="143" t="e">
        <f t="shared" si="586"/>
        <v>#REF!</v>
      </c>
      <c r="EI133" s="144" t="e">
        <f t="shared" si="586"/>
        <v>#REF!</v>
      </c>
      <c r="EJ133" s="144" t="e">
        <f t="shared" si="586"/>
        <v>#REF!</v>
      </c>
      <c r="EK133" s="144" t="e">
        <f t="shared" si="586"/>
        <v>#REF!</v>
      </c>
      <c r="EL133" s="144" t="e">
        <f t="shared" si="586"/>
        <v>#REF!</v>
      </c>
      <c r="EM133" s="145" t="e">
        <f t="shared" si="586"/>
        <v>#REF!</v>
      </c>
      <c r="EN133" s="143">
        <f t="shared" si="586"/>
        <v>452.4</v>
      </c>
      <c r="EO133" s="144">
        <f t="shared" si="586"/>
        <v>452.4</v>
      </c>
      <c r="EP133" s="144">
        <f t="shared" si="586"/>
        <v>452.4</v>
      </c>
      <c r="EQ133" s="144">
        <f t="shared" si="586"/>
        <v>452.4</v>
      </c>
      <c r="ER133" s="144">
        <f t="shared" si="586"/>
        <v>1809.6000000000001</v>
      </c>
      <c r="ES133" s="145">
        <f t="shared" si="586"/>
        <v>116</v>
      </c>
      <c r="ET133" s="3">
        <f t="shared" si="586"/>
        <v>1520</v>
      </c>
      <c r="EU133" s="3">
        <f t="shared" si="586"/>
        <v>1950</v>
      </c>
      <c r="EV133" s="3">
        <f t="shared" si="586"/>
        <v>1600</v>
      </c>
      <c r="EW133" s="3">
        <f t="shared" si="586"/>
        <v>1550</v>
      </c>
      <c r="EX133" s="3">
        <f t="shared" si="586"/>
        <v>6620</v>
      </c>
      <c r="EY133" s="3">
        <f t="shared" si="586"/>
        <v>148</v>
      </c>
      <c r="EZ133" s="138">
        <f t="shared" si="586"/>
        <v>780</v>
      </c>
      <c r="FA133" s="139">
        <f t="shared" si="586"/>
        <v>764.4</v>
      </c>
      <c r="FB133" s="139">
        <f t="shared" si="586"/>
        <v>1544.4</v>
      </c>
      <c r="FC133" s="140">
        <f t="shared" si="586"/>
        <v>99</v>
      </c>
      <c r="FD133" s="138">
        <f t="shared" si="586"/>
        <v>31.2</v>
      </c>
      <c r="FE133" s="139">
        <f t="shared" si="586"/>
        <v>31.2</v>
      </c>
      <c r="FF133" s="139">
        <f t="shared" si="586"/>
        <v>62.4</v>
      </c>
      <c r="FG133" s="140">
        <f t="shared" si="586"/>
        <v>4</v>
      </c>
      <c r="FH133" s="138">
        <f t="shared" si="586"/>
        <v>764.39999999999986</v>
      </c>
      <c r="FI133" s="139">
        <f t="shared" si="586"/>
        <v>764.39999999999986</v>
      </c>
      <c r="FJ133" s="139">
        <f t="shared" si="586"/>
        <v>1528.7999999999997</v>
      </c>
      <c r="FK133" s="140">
        <f t="shared" si="586"/>
        <v>98</v>
      </c>
      <c r="FL133" s="138" t="e">
        <f t="shared" si="586"/>
        <v>#REF!</v>
      </c>
      <c r="FM133" s="139" t="e">
        <f t="shared" si="586"/>
        <v>#REF!</v>
      </c>
      <c r="FN133" s="139" t="e">
        <f t="shared" si="586"/>
        <v>#REF!</v>
      </c>
      <c r="FO133" s="140" t="e">
        <f t="shared" si="586"/>
        <v>#REF!</v>
      </c>
      <c r="FP133" s="123">
        <f t="shared" si="586"/>
        <v>2754</v>
      </c>
      <c r="FQ133" s="3">
        <f t="shared" si="586"/>
        <v>2752</v>
      </c>
      <c r="FR133" s="3">
        <f t="shared" si="586"/>
        <v>5506</v>
      </c>
      <c r="FS133" s="3">
        <f t="shared" si="586"/>
        <v>115</v>
      </c>
      <c r="FT133" s="143">
        <f t="shared" si="586"/>
        <v>608.40000000000009</v>
      </c>
      <c r="FU133" s="144">
        <f t="shared" si="586"/>
        <v>608.40000000000009</v>
      </c>
      <c r="FV133" s="144">
        <f t="shared" si="586"/>
        <v>592.80000000000007</v>
      </c>
      <c r="FW133" s="144">
        <f t="shared" si="586"/>
        <v>592.80000000000007</v>
      </c>
      <c r="FX133" s="144">
        <f t="shared" si="586"/>
        <v>2402.4</v>
      </c>
      <c r="FY133" s="145">
        <f t="shared" si="586"/>
        <v>154</v>
      </c>
      <c r="FZ133" s="143">
        <f t="shared" si="586"/>
        <v>1216.8</v>
      </c>
      <c r="GA133" s="144">
        <f t="shared" si="586"/>
        <v>1216.8</v>
      </c>
      <c r="GB133" s="144">
        <f t="shared" si="586"/>
        <v>1216.8</v>
      </c>
      <c r="GC133" s="144">
        <f t="shared" si="586"/>
        <v>1216.8</v>
      </c>
      <c r="GD133" s="144">
        <f t="shared" si="586"/>
        <v>4867.2</v>
      </c>
      <c r="GE133" s="145">
        <f t="shared" si="586"/>
        <v>312</v>
      </c>
      <c r="GF133" s="143">
        <f t="shared" si="586"/>
        <v>1497.6</v>
      </c>
      <c r="GG133" s="144">
        <f t="shared" si="586"/>
        <v>1497.5999999999997</v>
      </c>
      <c r="GH133" s="144">
        <f t="shared" si="586"/>
        <v>1497.5999999999997</v>
      </c>
      <c r="GI133" s="144">
        <f t="shared" si="586"/>
        <v>1497.5999999999997</v>
      </c>
      <c r="GJ133" s="144">
        <f t="shared" si="586"/>
        <v>5990.4</v>
      </c>
      <c r="GK133" s="145">
        <f t="shared" ref="GK133:IV133" si="587">SUM(GK16:GK132)</f>
        <v>384</v>
      </c>
      <c r="GL133" s="3">
        <f t="shared" si="587"/>
        <v>2800</v>
      </c>
      <c r="GM133" s="3">
        <f t="shared" si="587"/>
        <v>2772</v>
      </c>
      <c r="GN133" s="3">
        <f t="shared" si="587"/>
        <v>2800</v>
      </c>
      <c r="GO133" s="3">
        <f t="shared" si="587"/>
        <v>2772</v>
      </c>
      <c r="GP133" s="3">
        <f t="shared" si="587"/>
        <v>11144</v>
      </c>
      <c r="GQ133" s="3">
        <f t="shared" si="587"/>
        <v>294</v>
      </c>
      <c r="GR133" s="240">
        <f t="shared" si="587"/>
        <v>11376</v>
      </c>
      <c r="GS133" s="240">
        <f t="shared" si="587"/>
        <v>11388</v>
      </c>
      <c r="GT133" s="240">
        <f t="shared" si="587"/>
        <v>22764</v>
      </c>
      <c r="GU133" s="240">
        <f t="shared" si="587"/>
        <v>456</v>
      </c>
      <c r="GV133" s="141">
        <f t="shared" si="587"/>
        <v>1528.8</v>
      </c>
      <c r="GW133" s="112">
        <f t="shared" si="587"/>
        <v>1201.2</v>
      </c>
      <c r="GX133" s="142">
        <f t="shared" si="587"/>
        <v>77</v>
      </c>
      <c r="GY133" s="112">
        <f t="shared" si="587"/>
        <v>2932.7999999999997</v>
      </c>
      <c r="GZ133" s="112">
        <f t="shared" si="587"/>
        <v>2932.7999999999997</v>
      </c>
      <c r="HA133" s="142">
        <f t="shared" si="587"/>
        <v>188</v>
      </c>
      <c r="HB133" s="112">
        <f t="shared" si="587"/>
        <v>312</v>
      </c>
      <c r="HC133" s="112">
        <f t="shared" si="587"/>
        <v>312</v>
      </c>
      <c r="HD133" s="142">
        <f t="shared" si="587"/>
        <v>20</v>
      </c>
      <c r="HE133" s="141">
        <f t="shared" si="587"/>
        <v>3073.2000000000003</v>
      </c>
      <c r="HF133" s="112">
        <f t="shared" si="587"/>
        <v>3073.2000000000003</v>
      </c>
      <c r="HG133" s="142">
        <f t="shared" si="587"/>
        <v>197</v>
      </c>
      <c r="HH133" s="141">
        <f t="shared" si="587"/>
        <v>171.6</v>
      </c>
      <c r="HI133" s="112">
        <f t="shared" si="587"/>
        <v>171.6</v>
      </c>
      <c r="HJ133" s="142">
        <f t="shared" si="587"/>
        <v>11</v>
      </c>
      <c r="HK133" s="3">
        <f t="shared" si="587"/>
        <v>986</v>
      </c>
      <c r="HL133" s="3">
        <f t="shared" si="587"/>
        <v>1976</v>
      </c>
      <c r="HM133" s="3">
        <f t="shared" si="587"/>
        <v>2962</v>
      </c>
      <c r="HN133" s="3">
        <f t="shared" si="587"/>
        <v>86</v>
      </c>
      <c r="HO133" s="487">
        <f t="shared" si="587"/>
        <v>62.4</v>
      </c>
      <c r="HP133" s="488">
        <f t="shared" si="587"/>
        <v>62.4</v>
      </c>
      <c r="HQ133" s="488">
        <f t="shared" si="587"/>
        <v>124.8</v>
      </c>
      <c r="HR133" s="489">
        <f t="shared" si="587"/>
        <v>8</v>
      </c>
      <c r="HS133" s="487">
        <f t="shared" si="587"/>
        <v>171.6</v>
      </c>
      <c r="HT133" s="488">
        <f t="shared" si="587"/>
        <v>171.6</v>
      </c>
      <c r="HU133" s="488">
        <f t="shared" si="587"/>
        <v>343.2</v>
      </c>
      <c r="HV133" s="489">
        <f t="shared" si="587"/>
        <v>22</v>
      </c>
      <c r="HW133" s="138">
        <f t="shared" si="587"/>
        <v>1762.8</v>
      </c>
      <c r="HX133" s="139">
        <f t="shared" si="587"/>
        <v>1060.8</v>
      </c>
      <c r="HY133" s="139">
        <f t="shared" si="587"/>
        <v>2823.6</v>
      </c>
      <c r="HZ133" s="140">
        <f t="shared" si="587"/>
        <v>181</v>
      </c>
      <c r="IA133" s="487" t="e">
        <f t="shared" si="587"/>
        <v>#REF!</v>
      </c>
      <c r="IB133" s="488" t="e">
        <f t="shared" si="587"/>
        <v>#REF!</v>
      </c>
      <c r="IC133" s="488" t="e">
        <f t="shared" si="587"/>
        <v>#REF!</v>
      </c>
      <c r="ID133" s="489" t="e">
        <f t="shared" si="587"/>
        <v>#REF!</v>
      </c>
      <c r="IE133" s="490" t="e">
        <f t="shared" si="587"/>
        <v>#REF!</v>
      </c>
      <c r="IF133" s="491" t="e">
        <f t="shared" si="587"/>
        <v>#REF!</v>
      </c>
      <c r="IG133" s="491" t="e">
        <f t="shared" si="587"/>
        <v>#REF!</v>
      </c>
      <c r="IH133" s="492" t="e">
        <f t="shared" si="587"/>
        <v>#REF!</v>
      </c>
      <c r="II133" s="487">
        <f t="shared" si="587"/>
        <v>62.4</v>
      </c>
      <c r="IJ133" s="488">
        <f t="shared" si="587"/>
        <v>62.4</v>
      </c>
      <c r="IK133" s="488">
        <f t="shared" si="587"/>
        <v>124.8</v>
      </c>
      <c r="IL133" s="489">
        <f t="shared" si="587"/>
        <v>8</v>
      </c>
      <c r="IM133" s="487">
        <f t="shared" si="587"/>
        <v>124.8</v>
      </c>
      <c r="IN133" s="488">
        <f t="shared" si="587"/>
        <v>124.8</v>
      </c>
      <c r="IO133" s="488">
        <f t="shared" si="587"/>
        <v>249.6</v>
      </c>
      <c r="IP133" s="489">
        <f t="shared" si="587"/>
        <v>16</v>
      </c>
      <c r="IQ133" s="138">
        <f t="shared" si="587"/>
        <v>1091.9999999999998</v>
      </c>
      <c r="IR133" s="139">
        <f t="shared" si="587"/>
        <v>1092</v>
      </c>
      <c r="IS133" s="139">
        <f t="shared" si="587"/>
        <v>2184</v>
      </c>
      <c r="IT133" s="140">
        <f t="shared" si="587"/>
        <v>140</v>
      </c>
      <c r="IU133" s="487" t="e">
        <f t="shared" si="587"/>
        <v>#REF!</v>
      </c>
      <c r="IV133" s="488" t="e">
        <f t="shared" si="587"/>
        <v>#REF!</v>
      </c>
      <c r="IW133" s="488" t="e">
        <f t="shared" ref="IW133:KS133" si="588">SUM(IW16:IW132)</f>
        <v>#REF!</v>
      </c>
      <c r="IX133" s="489" t="e">
        <f t="shared" si="588"/>
        <v>#REF!</v>
      </c>
      <c r="IY133" s="490" t="e">
        <f t="shared" si="588"/>
        <v>#REF!</v>
      </c>
      <c r="IZ133" s="491" t="e">
        <f t="shared" si="588"/>
        <v>#REF!</v>
      </c>
      <c r="JA133" s="491" t="e">
        <f t="shared" si="588"/>
        <v>#REF!</v>
      </c>
      <c r="JB133" s="492" t="e">
        <f t="shared" si="588"/>
        <v>#REF!</v>
      </c>
      <c r="JC133" s="487">
        <f t="shared" si="588"/>
        <v>62.4</v>
      </c>
      <c r="JD133" s="488">
        <f t="shared" si="588"/>
        <v>62.4</v>
      </c>
      <c r="JE133" s="488">
        <f t="shared" si="588"/>
        <v>124.8</v>
      </c>
      <c r="JF133" s="489">
        <f t="shared" si="588"/>
        <v>8</v>
      </c>
      <c r="JG133" s="487">
        <f t="shared" si="588"/>
        <v>124.8</v>
      </c>
      <c r="JH133" s="488">
        <f t="shared" si="588"/>
        <v>124.8</v>
      </c>
      <c r="JI133" s="488">
        <f t="shared" si="588"/>
        <v>249.6</v>
      </c>
      <c r="JJ133" s="489">
        <f t="shared" si="588"/>
        <v>16</v>
      </c>
      <c r="JK133" s="138">
        <f t="shared" si="588"/>
        <v>1560</v>
      </c>
      <c r="JL133" s="139">
        <f t="shared" si="588"/>
        <v>857.99999999999989</v>
      </c>
      <c r="JM133" s="139">
        <f t="shared" si="588"/>
        <v>2418</v>
      </c>
      <c r="JN133" s="140">
        <f t="shared" si="588"/>
        <v>155</v>
      </c>
      <c r="JO133" s="487" t="e">
        <f t="shared" si="588"/>
        <v>#REF!</v>
      </c>
      <c r="JP133" s="488" t="e">
        <f t="shared" si="588"/>
        <v>#REF!</v>
      </c>
      <c r="JQ133" s="488" t="e">
        <f t="shared" si="588"/>
        <v>#REF!</v>
      </c>
      <c r="JR133" s="489" t="e">
        <f t="shared" si="588"/>
        <v>#REF!</v>
      </c>
      <c r="JS133" s="490" t="e">
        <f t="shared" si="588"/>
        <v>#REF!</v>
      </c>
      <c r="JT133" s="491" t="e">
        <f t="shared" si="588"/>
        <v>#REF!</v>
      </c>
      <c r="JU133" s="491" t="e">
        <f t="shared" si="588"/>
        <v>#REF!</v>
      </c>
      <c r="JV133" s="492" t="e">
        <f t="shared" si="588"/>
        <v>#REF!</v>
      </c>
      <c r="JW133" s="240">
        <f t="shared" si="588"/>
        <v>12116</v>
      </c>
      <c r="JX133" s="240">
        <f t="shared" si="588"/>
        <v>12120</v>
      </c>
      <c r="JY133" s="240">
        <f t="shared" si="588"/>
        <v>24236</v>
      </c>
      <c r="JZ133" s="240">
        <f t="shared" si="588"/>
        <v>870</v>
      </c>
      <c r="KA133" s="138" t="e">
        <f t="shared" si="588"/>
        <v>#REF!</v>
      </c>
      <c r="KB133" s="319" t="e">
        <f t="shared" si="588"/>
        <v>#REF!</v>
      </c>
      <c r="KC133" s="139" t="e">
        <f t="shared" si="588"/>
        <v>#REF!</v>
      </c>
      <c r="KD133" s="139" t="e">
        <f t="shared" si="588"/>
        <v>#REF!</v>
      </c>
      <c r="KE133" s="140" t="e">
        <f t="shared" si="588"/>
        <v>#REF!</v>
      </c>
      <c r="KF133" s="141">
        <f t="shared" si="588"/>
        <v>2558.4</v>
      </c>
      <c r="KG133" s="112">
        <f t="shared" si="588"/>
        <v>2558.4</v>
      </c>
      <c r="KH133" s="142">
        <f t="shared" si="588"/>
        <v>164</v>
      </c>
      <c r="KI133" s="141">
        <f t="shared" si="588"/>
        <v>3884.4</v>
      </c>
      <c r="KJ133" s="112">
        <f t="shared" si="588"/>
        <v>3884.4</v>
      </c>
      <c r="KK133" s="142">
        <f t="shared" si="588"/>
        <v>249</v>
      </c>
      <c r="KL133" s="141">
        <f t="shared" si="588"/>
        <v>3525.6000000000004</v>
      </c>
      <c r="KM133" s="112">
        <f t="shared" si="588"/>
        <v>3525.6000000000004</v>
      </c>
      <c r="KN133" s="142">
        <f t="shared" si="588"/>
        <v>226</v>
      </c>
      <c r="KO133" s="141">
        <f t="shared" si="588"/>
        <v>499.2</v>
      </c>
      <c r="KP133" s="112">
        <f t="shared" si="588"/>
        <v>499.2</v>
      </c>
      <c r="KQ133" s="142">
        <f t="shared" si="588"/>
        <v>32</v>
      </c>
      <c r="KR133" s="141">
        <f t="shared" si="588"/>
        <v>312</v>
      </c>
      <c r="KS133" s="112">
        <f t="shared" si="588"/>
        <v>312</v>
      </c>
      <c r="KT133" s="142">
        <f>SUM(KT16:KT132)</f>
        <v>20</v>
      </c>
      <c r="KU133" s="138">
        <f t="shared" ref="KU133:MW133" si="589">SUM(KU16:KU132)</f>
        <v>405.6</v>
      </c>
      <c r="KV133" s="319">
        <f t="shared" si="589"/>
        <v>405.6</v>
      </c>
      <c r="KW133" s="139">
        <f t="shared" si="589"/>
        <v>405.6</v>
      </c>
      <c r="KX133" s="139">
        <f t="shared" si="589"/>
        <v>1216.8000000000002</v>
      </c>
      <c r="KY133" s="140">
        <f t="shared" si="589"/>
        <v>78</v>
      </c>
      <c r="KZ133" s="138">
        <f t="shared" si="589"/>
        <v>1965.6</v>
      </c>
      <c r="LA133" s="319">
        <f t="shared" si="589"/>
        <v>1965.6</v>
      </c>
      <c r="LB133" s="139">
        <f t="shared" si="589"/>
        <v>1965.6</v>
      </c>
      <c r="LC133" s="139">
        <f t="shared" si="589"/>
        <v>5896.8</v>
      </c>
      <c r="LD133" s="140">
        <f t="shared" si="589"/>
        <v>378</v>
      </c>
      <c r="LE133" s="138">
        <f t="shared" si="589"/>
        <v>936</v>
      </c>
      <c r="LF133" s="319">
        <f t="shared" si="589"/>
        <v>936</v>
      </c>
      <c r="LG133" s="139">
        <f t="shared" si="589"/>
        <v>936</v>
      </c>
      <c r="LH133" s="139">
        <f t="shared" si="589"/>
        <v>2808</v>
      </c>
      <c r="LI133" s="140">
        <f t="shared" si="589"/>
        <v>180</v>
      </c>
      <c r="LJ133" s="138">
        <f t="shared" si="589"/>
        <v>1622.4</v>
      </c>
      <c r="LK133" s="319">
        <f t="shared" si="589"/>
        <v>1622.4</v>
      </c>
      <c r="LL133" s="139">
        <f>SUM(LL16:LL132)</f>
        <v>1622.4</v>
      </c>
      <c r="LM133" s="139">
        <f t="shared" si="589"/>
        <v>4867.2</v>
      </c>
      <c r="LN133" s="140">
        <f t="shared" si="589"/>
        <v>312</v>
      </c>
      <c r="LO133" s="138">
        <f t="shared" si="589"/>
        <v>2121.8000000000002</v>
      </c>
      <c r="LP133" s="319">
        <f t="shared" si="589"/>
        <v>2121.8000000000002</v>
      </c>
      <c r="LQ133" s="139">
        <f>SUM(LQ16:LQ132)</f>
        <v>2121.8000000000002</v>
      </c>
      <c r="LR133" s="139">
        <f t="shared" si="589"/>
        <v>6365.3999999999987</v>
      </c>
      <c r="LS133" s="140">
        <f t="shared" si="589"/>
        <v>408.03846153846155</v>
      </c>
      <c r="LT133" s="138">
        <f t="shared" si="589"/>
        <v>2324.4</v>
      </c>
      <c r="LU133" s="319">
        <f t="shared" si="589"/>
        <v>2324.4</v>
      </c>
      <c r="LV133" s="139">
        <f t="shared" si="589"/>
        <v>2324.4</v>
      </c>
      <c r="LW133" s="139">
        <f t="shared" si="589"/>
        <v>6973.2000000000007</v>
      </c>
      <c r="LX133" s="140">
        <f t="shared" si="589"/>
        <v>447</v>
      </c>
      <c r="LY133" s="138">
        <f t="shared" si="589"/>
        <v>62.4</v>
      </c>
      <c r="LZ133" s="319">
        <f t="shared" si="589"/>
        <v>62.4</v>
      </c>
      <c r="MA133" s="139">
        <f t="shared" si="589"/>
        <v>62.4</v>
      </c>
      <c r="MB133" s="139">
        <f t="shared" si="589"/>
        <v>187.2</v>
      </c>
      <c r="MC133" s="140">
        <f t="shared" si="589"/>
        <v>12</v>
      </c>
      <c r="MD133" s="138">
        <f t="shared" si="589"/>
        <v>3073.2000000000003</v>
      </c>
      <c r="ME133" s="319">
        <f t="shared" si="589"/>
        <v>3073.2000000000003</v>
      </c>
      <c r="MF133" s="139">
        <f t="shared" si="589"/>
        <v>3073.2000000000003</v>
      </c>
      <c r="MG133" s="139">
        <f t="shared" si="589"/>
        <v>9219.5999999999985</v>
      </c>
      <c r="MH133" s="140">
        <f t="shared" si="589"/>
        <v>591</v>
      </c>
      <c r="MI133" s="138">
        <f t="shared" si="589"/>
        <v>2043.6</v>
      </c>
      <c r="MJ133" s="319">
        <f t="shared" si="589"/>
        <v>2043.6</v>
      </c>
      <c r="MK133" s="139">
        <f t="shared" si="589"/>
        <v>2043.6</v>
      </c>
      <c r="ML133" s="139">
        <f t="shared" si="589"/>
        <v>6130.8</v>
      </c>
      <c r="MM133" s="140">
        <f t="shared" si="589"/>
        <v>393</v>
      </c>
      <c r="MN133" s="138">
        <f t="shared" si="589"/>
        <v>780</v>
      </c>
      <c r="MO133" s="319">
        <f t="shared" si="589"/>
        <v>780</v>
      </c>
      <c r="MP133" s="139">
        <f t="shared" si="589"/>
        <v>780</v>
      </c>
      <c r="MQ133" s="139">
        <f t="shared" si="589"/>
        <v>2340</v>
      </c>
      <c r="MR133" s="140">
        <f t="shared" si="589"/>
        <v>150</v>
      </c>
      <c r="MS133" s="138">
        <f t="shared" si="589"/>
        <v>62.4</v>
      </c>
      <c r="MT133" s="319">
        <f t="shared" si="589"/>
        <v>62.4</v>
      </c>
      <c r="MU133" s="139">
        <f t="shared" si="589"/>
        <v>62.4</v>
      </c>
      <c r="MV133" s="139">
        <f t="shared" si="589"/>
        <v>187.2</v>
      </c>
      <c r="MW133" s="140">
        <f t="shared" si="589"/>
        <v>11.999999999999998</v>
      </c>
      <c r="MX133" s="141">
        <f>SUM(MX16:MX132)</f>
        <v>561.6</v>
      </c>
      <c r="MY133" s="112">
        <f t="shared" ref="MY133" si="590">SUM(MY16:MY132)</f>
        <v>561.6</v>
      </c>
      <c r="MZ133" s="142">
        <f>SUM(MZ16:MZ132)</f>
        <v>36</v>
      </c>
      <c r="NA133" s="141">
        <f t="shared" ref="NA133:NC133" si="591">SUM(NA16:NA132)</f>
        <v>1232.4000000000001</v>
      </c>
      <c r="NB133" s="112">
        <f t="shared" si="591"/>
        <v>1232.4000000000001</v>
      </c>
      <c r="NC133" s="142">
        <f t="shared" si="591"/>
        <v>79</v>
      </c>
    </row>
    <row r="134" spans="1:367">
      <c r="A134" s="125"/>
      <c r="B134" s="125"/>
      <c r="C134" s="68"/>
      <c r="D134" s="68"/>
      <c r="E134" s="155"/>
      <c r="F134" s="155"/>
      <c r="G134" s="155"/>
      <c r="H134" s="68"/>
      <c r="I134" s="68"/>
      <c r="J134" s="68"/>
      <c r="K134" s="155"/>
      <c r="L134" s="68"/>
      <c r="M134" s="68"/>
      <c r="N134" s="68"/>
      <c r="O134" s="68"/>
      <c r="P134" s="68"/>
      <c r="Q134" s="68"/>
      <c r="R134" s="68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M134" s="292"/>
      <c r="AN134" s="292"/>
      <c r="AO134" s="292"/>
      <c r="AP134" s="292"/>
      <c r="AQ134" s="292"/>
      <c r="AR134" s="292"/>
      <c r="AS134" s="292"/>
      <c r="AT134" s="292"/>
      <c r="AU134" s="292"/>
      <c r="AV134" s="292"/>
      <c r="AW134" s="292"/>
      <c r="AX134" s="292"/>
      <c r="AY134" s="3"/>
      <c r="AZ134" s="3"/>
      <c r="BD134" s="3"/>
      <c r="BE134" s="3"/>
      <c r="BI134" s="3"/>
      <c r="BJ134" s="3"/>
      <c r="BN134" s="3"/>
      <c r="BO134" s="3"/>
      <c r="BS134" s="3"/>
      <c r="BT134" s="3"/>
      <c r="BX134" s="3"/>
      <c r="BY134" s="3"/>
      <c r="CB134" s="3"/>
      <c r="CC134" s="3"/>
      <c r="CG134" s="3"/>
      <c r="CO134" s="3"/>
      <c r="CS134" s="3"/>
      <c r="CW134" s="3"/>
      <c r="DM134" s="331"/>
      <c r="EZ134" s="3"/>
      <c r="FD134" s="3"/>
      <c r="FH134" s="3"/>
      <c r="FL134" s="3"/>
      <c r="FP134" s="3"/>
      <c r="GR134" s="292"/>
      <c r="GS134" s="292"/>
      <c r="GT134" s="292"/>
      <c r="GU134" s="292"/>
      <c r="GY134" s="36"/>
      <c r="HB134" s="36"/>
      <c r="HK134" s="417"/>
      <c r="HL134" s="417"/>
      <c r="HM134" s="417"/>
      <c r="HN134" s="417"/>
      <c r="HO134" s="494"/>
      <c r="HP134" s="494"/>
      <c r="HQ134" s="494"/>
      <c r="HR134" s="494"/>
      <c r="HS134" s="494"/>
      <c r="HT134" s="494"/>
      <c r="HU134" s="494"/>
      <c r="HV134" s="494"/>
      <c r="HW134" s="3"/>
      <c r="IA134" s="494"/>
      <c r="IB134" s="494"/>
      <c r="IC134" s="494"/>
      <c r="ID134" s="494"/>
      <c r="IE134" s="494"/>
      <c r="IF134" s="494"/>
      <c r="IG134" s="494"/>
      <c r="IH134" s="494"/>
      <c r="II134" s="494"/>
      <c r="IJ134" s="494"/>
      <c r="IK134" s="494"/>
      <c r="IL134" s="494"/>
      <c r="IM134" s="494"/>
      <c r="IN134" s="494"/>
      <c r="IO134" s="494"/>
      <c r="IP134" s="494"/>
      <c r="IQ134" s="3"/>
      <c r="IU134" s="494"/>
      <c r="IV134" s="494"/>
      <c r="IW134" s="494"/>
      <c r="IX134" s="494"/>
      <c r="IY134" s="494"/>
      <c r="IZ134" s="494"/>
      <c r="JA134" s="494"/>
      <c r="JB134" s="494"/>
      <c r="JC134" s="494"/>
      <c r="JD134" s="494"/>
      <c r="JE134" s="494"/>
      <c r="JF134" s="494"/>
      <c r="JG134" s="494"/>
      <c r="JH134" s="494"/>
      <c r="JI134" s="494"/>
      <c r="JJ134" s="494"/>
      <c r="JK134" s="3"/>
      <c r="JO134" s="494"/>
      <c r="JP134" s="494"/>
      <c r="JQ134" s="494"/>
      <c r="JR134" s="494"/>
      <c r="JS134" s="494"/>
      <c r="JT134" s="494"/>
      <c r="JU134" s="494"/>
      <c r="JV134" s="494"/>
      <c r="JW134" s="292"/>
      <c r="JX134" s="292"/>
      <c r="JY134" s="292"/>
      <c r="JZ134" s="292"/>
      <c r="KA134" s="3"/>
      <c r="KB134" s="3"/>
      <c r="KU134" s="3"/>
      <c r="KV134" s="3"/>
      <c r="KZ134" s="3"/>
      <c r="LA134" s="3"/>
      <c r="LE134" s="3"/>
      <c r="LF134" s="3"/>
      <c r="LJ134" s="3"/>
      <c r="LK134" s="3"/>
      <c r="LO134" s="3"/>
      <c r="LP134" s="3"/>
      <c r="LT134" s="3"/>
      <c r="LU134" s="3"/>
      <c r="LY134" s="3"/>
      <c r="LZ134" s="3"/>
      <c r="MD134" s="3"/>
      <c r="ME134" s="3"/>
      <c r="MI134" s="3"/>
      <c r="MJ134" s="3"/>
      <c r="MN134" s="3"/>
      <c r="MO134" s="3"/>
      <c r="MS134" s="3"/>
      <c r="MT134" s="3"/>
    </row>
    <row r="135" spans="1:367">
      <c r="A135" s="125"/>
      <c r="B135" s="125"/>
      <c r="C135" s="68"/>
      <c r="D135" s="68"/>
      <c r="E135" s="155"/>
      <c r="F135" s="155"/>
      <c r="G135" s="155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156"/>
      <c r="T135" s="156"/>
      <c r="U135" s="156"/>
      <c r="V135" s="156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36"/>
      <c r="AJ135" s="36"/>
      <c r="AK135" s="36"/>
      <c r="AL135" s="36"/>
      <c r="AM135" s="293"/>
      <c r="AN135" s="293"/>
      <c r="AO135" s="293"/>
      <c r="AP135" s="293"/>
      <c r="AQ135" s="36"/>
      <c r="AR135" s="36"/>
      <c r="AS135" s="293"/>
      <c r="AT135" s="293"/>
      <c r="AU135" s="293"/>
      <c r="AV135" s="293"/>
      <c r="AW135" s="293"/>
      <c r="AX135" s="293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73"/>
      <c r="DN135" s="373"/>
      <c r="DO135" s="373"/>
      <c r="DP135" s="373"/>
      <c r="DQ135" s="373"/>
      <c r="DR135" s="373"/>
      <c r="DS135" s="373"/>
      <c r="DT135" s="373"/>
      <c r="DU135" s="373"/>
      <c r="DV135" s="373"/>
      <c r="DW135" s="373"/>
      <c r="DX135" s="373"/>
      <c r="DY135" s="373"/>
      <c r="DZ135" s="373"/>
      <c r="EA135" s="373"/>
      <c r="EB135" s="373"/>
      <c r="EC135" s="373"/>
      <c r="ED135" s="373"/>
      <c r="EE135" s="373"/>
      <c r="EF135" s="373"/>
      <c r="EG135" s="373"/>
      <c r="EH135" s="373"/>
      <c r="EI135" s="373"/>
      <c r="EJ135" s="373"/>
      <c r="EK135" s="373"/>
      <c r="EL135" s="373"/>
      <c r="EM135" s="373"/>
      <c r="EN135" s="36"/>
      <c r="EO135" s="36"/>
      <c r="EP135" s="373"/>
      <c r="EQ135" s="373"/>
      <c r="ER135" s="373"/>
      <c r="ES135" s="373"/>
      <c r="ET135" s="36"/>
      <c r="EU135" s="36"/>
      <c r="EV135" s="36"/>
      <c r="EW135" s="36"/>
      <c r="EX135" s="373"/>
      <c r="EY135" s="373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73"/>
      <c r="FU135" s="373"/>
      <c r="FV135" s="373"/>
      <c r="FW135" s="373"/>
      <c r="FX135" s="373"/>
      <c r="FY135" s="373"/>
      <c r="FZ135" s="373"/>
      <c r="GA135" s="373"/>
      <c r="GB135" s="373"/>
      <c r="GC135" s="373"/>
      <c r="GD135" s="373"/>
      <c r="GE135" s="373"/>
      <c r="GF135" s="373"/>
      <c r="GG135" s="373"/>
      <c r="GH135" s="373"/>
      <c r="GI135" s="373"/>
      <c r="GJ135" s="373"/>
      <c r="GK135" s="373"/>
      <c r="GL135" s="36"/>
      <c r="GM135" s="36"/>
      <c r="GN135" s="36"/>
      <c r="GO135" s="36"/>
      <c r="GP135" s="373"/>
      <c r="GQ135" s="373"/>
      <c r="GR135" s="293"/>
      <c r="GS135" s="293"/>
      <c r="GT135" s="293"/>
      <c r="GU135" s="293"/>
      <c r="GV135" s="36"/>
      <c r="GW135" s="36"/>
      <c r="GX135" s="36"/>
      <c r="GY135" s="36"/>
      <c r="GZ135" s="36"/>
      <c r="HA135" s="36"/>
      <c r="HB135" s="36"/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494"/>
      <c r="HP135" s="494"/>
      <c r="HQ135" s="494"/>
      <c r="HR135" s="494"/>
      <c r="HS135" s="494"/>
      <c r="HT135" s="494"/>
      <c r="HU135" s="494"/>
      <c r="HV135" s="494"/>
      <c r="HW135" s="36"/>
      <c r="HX135" s="36"/>
      <c r="HY135" s="36"/>
      <c r="HZ135" s="36"/>
      <c r="IA135" s="494"/>
      <c r="IB135" s="494"/>
      <c r="IC135" s="494"/>
      <c r="ID135" s="494"/>
      <c r="IE135" s="494"/>
      <c r="IF135" s="494"/>
      <c r="IG135" s="494"/>
      <c r="IH135" s="494"/>
      <c r="II135" s="494"/>
      <c r="IJ135" s="494"/>
      <c r="IK135" s="494"/>
      <c r="IL135" s="494"/>
      <c r="IM135" s="494"/>
      <c r="IN135" s="494"/>
      <c r="IO135" s="494"/>
      <c r="IP135" s="494"/>
      <c r="IQ135" s="36"/>
      <c r="IR135" s="36"/>
      <c r="IS135" s="36"/>
      <c r="IT135" s="36"/>
      <c r="IU135" s="494"/>
      <c r="IV135" s="494"/>
      <c r="IW135" s="494"/>
      <c r="IX135" s="494"/>
      <c r="IY135" s="494"/>
      <c r="IZ135" s="494"/>
      <c r="JA135" s="494"/>
      <c r="JB135" s="494"/>
      <c r="JC135" s="494"/>
      <c r="JD135" s="494"/>
      <c r="JE135" s="494"/>
      <c r="JF135" s="494"/>
      <c r="JG135" s="494"/>
      <c r="JH135" s="494"/>
      <c r="JI135" s="494"/>
      <c r="JJ135" s="494"/>
      <c r="JK135" s="36"/>
      <c r="JL135" s="36"/>
      <c r="JM135" s="36"/>
      <c r="JN135" s="36"/>
      <c r="JO135" s="494"/>
      <c r="JP135" s="494"/>
      <c r="JQ135" s="494"/>
      <c r="JR135" s="494"/>
      <c r="JS135" s="494"/>
      <c r="JT135" s="494"/>
      <c r="JU135" s="494"/>
      <c r="JV135" s="494"/>
      <c r="JW135" s="293"/>
      <c r="JX135" s="293"/>
      <c r="JY135" s="293"/>
      <c r="JZ135" s="293"/>
      <c r="KA135" s="36"/>
      <c r="KB135" s="36"/>
      <c r="KC135" s="36"/>
      <c r="KD135" s="36"/>
      <c r="KE135" s="36"/>
      <c r="KF135" s="36"/>
      <c r="KG135" s="36"/>
      <c r="KH135" s="36"/>
      <c r="KI135" s="36"/>
      <c r="KJ135" s="36"/>
      <c r="KK135" s="36"/>
      <c r="KL135" s="36"/>
      <c r="KM135" s="36"/>
      <c r="KN135" s="36"/>
      <c r="KO135" s="36"/>
      <c r="KP135" s="36"/>
      <c r="KQ135" s="36"/>
      <c r="KR135" s="36"/>
      <c r="KS135" s="36"/>
      <c r="KT135" s="36"/>
      <c r="KU135" s="36"/>
      <c r="KV135" s="36"/>
      <c r="KW135" s="36"/>
      <c r="KX135" s="36"/>
      <c r="KY135" s="36"/>
      <c r="KZ135" s="36"/>
      <c r="LA135" s="36"/>
      <c r="LB135" s="36"/>
      <c r="LC135" s="36"/>
      <c r="LD135" s="36"/>
      <c r="LE135" s="36"/>
      <c r="LF135" s="36"/>
      <c r="LG135" s="36"/>
      <c r="LH135" s="36"/>
      <c r="LI135" s="36"/>
      <c r="LJ135" s="36"/>
      <c r="LK135" s="36"/>
      <c r="LL135" s="36"/>
      <c r="LM135" s="36"/>
      <c r="LN135" s="36"/>
      <c r="LO135" s="36"/>
      <c r="LP135" s="36"/>
      <c r="LQ135" s="36"/>
      <c r="LR135" s="36"/>
      <c r="LS135" s="36"/>
      <c r="LT135" s="36"/>
      <c r="LU135" s="36"/>
      <c r="LV135" s="36"/>
      <c r="LW135" s="36"/>
      <c r="LX135" s="36"/>
      <c r="LY135" s="36"/>
      <c r="LZ135" s="36"/>
      <c r="MA135" s="36"/>
      <c r="MB135" s="36"/>
      <c r="MC135" s="36"/>
      <c r="MD135" s="36"/>
      <c r="ME135" s="36"/>
      <c r="MF135" s="36"/>
      <c r="MG135" s="36"/>
      <c r="MH135" s="36"/>
      <c r="MI135" s="36"/>
      <c r="MJ135" s="36"/>
      <c r="MK135" s="36"/>
      <c r="ML135" s="36"/>
      <c r="MM135" s="36"/>
      <c r="MN135" s="36"/>
      <c r="MO135" s="36"/>
      <c r="MP135" s="36"/>
      <c r="MQ135" s="36"/>
      <c r="MR135" s="36"/>
      <c r="MS135" s="36"/>
      <c r="MT135" s="36"/>
      <c r="MU135" s="36"/>
      <c r="MV135" s="36"/>
      <c r="MW135" s="36"/>
      <c r="MX135" s="36"/>
      <c r="MY135" s="36"/>
      <c r="MZ135" s="36"/>
      <c r="NA135" s="36"/>
      <c r="NB135" s="36"/>
      <c r="NC135" s="36"/>
    </row>
    <row r="136" spans="1:367">
      <c r="C136" s="10"/>
      <c r="D136" s="10"/>
      <c r="E136" s="134"/>
      <c r="F136" s="134"/>
      <c r="G136" s="134"/>
      <c r="H136" s="10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23"/>
      <c r="T136" s="123"/>
      <c r="U136" s="123"/>
      <c r="W136" s="419">
        <f>+W1-W13</f>
        <v>0</v>
      </c>
      <c r="X136" s="419">
        <f>+X1-X13</f>
        <v>0</v>
      </c>
      <c r="Y136" s="419"/>
      <c r="Z136" s="419"/>
      <c r="AA136" s="419">
        <f>+AA1-AA13</f>
        <v>0</v>
      </c>
      <c r="AB136" s="419">
        <f>+AB1-AB13</f>
        <v>0</v>
      </c>
      <c r="AC136" s="36"/>
      <c r="AD136" s="36"/>
      <c r="AE136" s="419">
        <f>+AE1-AE13</f>
        <v>0</v>
      </c>
      <c r="AF136" s="419">
        <f>+AF1-AF13</f>
        <v>0</v>
      </c>
      <c r="AG136" s="36"/>
      <c r="AH136" s="36"/>
      <c r="AI136" s="419">
        <f>+AI1-AI13</f>
        <v>0</v>
      </c>
      <c r="AJ136" s="419">
        <f>+AJ1-AJ13</f>
        <v>0</v>
      </c>
      <c r="AM136" s="419">
        <f>+AM1-AM13</f>
        <v>11</v>
      </c>
      <c r="AN136" s="419">
        <f>+AN1-AN13</f>
        <v>21</v>
      </c>
      <c r="AQ136" s="419">
        <f>+AQ1-AQ13</f>
        <v>20</v>
      </c>
      <c r="AR136" s="419">
        <f>+AR1-AR13</f>
        <v>15</v>
      </c>
      <c r="AY136" s="419">
        <f>+AY1-AY13</f>
        <v>0</v>
      </c>
      <c r="AZ136" s="419">
        <f>+AZ1-AZ13</f>
        <v>0</v>
      </c>
      <c r="BD136" s="419">
        <f>+BD1-BD13</f>
        <v>0</v>
      </c>
      <c r="BE136" s="419">
        <f>+BE1-BE13</f>
        <v>0</v>
      </c>
      <c r="BF136" s="419">
        <f>+BF1-BF13</f>
        <v>0</v>
      </c>
      <c r="BI136" s="419">
        <f>+BI1-BI13</f>
        <v>0</v>
      </c>
      <c r="BJ136" s="419">
        <f>+BJ1-BJ13</f>
        <v>0</v>
      </c>
      <c r="BK136" s="419">
        <f>+BK1-BK13</f>
        <v>0</v>
      </c>
      <c r="BN136" s="419">
        <f>+BN1-BN13</f>
        <v>0</v>
      </c>
      <c r="BO136" s="419">
        <f>+BO1-BO13</f>
        <v>0</v>
      </c>
      <c r="BP136" s="419">
        <f>+BP1-BP13</f>
        <v>0</v>
      </c>
      <c r="BS136" s="419">
        <f>+BS1-BS13</f>
        <v>0</v>
      </c>
      <c r="BT136" s="419">
        <f>+BT1-BT13</f>
        <v>0</v>
      </c>
      <c r="BU136" s="419">
        <f>+BU1-BU13</f>
        <v>0</v>
      </c>
      <c r="BX136" s="419">
        <f>+BX1-BX13</f>
        <v>23</v>
      </c>
      <c r="BY136" s="419">
        <f>+BY1-BY13</f>
        <v>11</v>
      </c>
      <c r="CB136" s="419">
        <f>+CB1-CB13</f>
        <v>13</v>
      </c>
      <c r="CC136" s="419">
        <f>+CC1-CC13</f>
        <v>7</v>
      </c>
      <c r="CD136" s="419">
        <f>+CD1-CD13</f>
        <v>19</v>
      </c>
      <c r="CG136" s="419">
        <f>+CG1-CG13</f>
        <v>0</v>
      </c>
      <c r="CH136" s="419">
        <f>+CH1-CH13</f>
        <v>0</v>
      </c>
      <c r="CK136" s="419">
        <f>+CK1-CK13</f>
        <v>0</v>
      </c>
      <c r="CL136" s="419">
        <f>+CL1-CL13</f>
        <v>0</v>
      </c>
      <c r="CO136" s="419">
        <f>+CO1-CO13</f>
        <v>0</v>
      </c>
      <c r="CP136" s="419">
        <f>+CP1-CP13</f>
        <v>0</v>
      </c>
      <c r="CS136" s="419">
        <f>+CS1-CS13</f>
        <v>19</v>
      </c>
      <c r="CT136" s="419">
        <f>+CT1-CT13</f>
        <v>19</v>
      </c>
      <c r="CW136" s="419">
        <f>+CW1-CW13</f>
        <v>15.5</v>
      </c>
      <c r="CX136" s="419">
        <f>+CX1-CX13</f>
        <v>32</v>
      </c>
      <c r="DA136" s="419">
        <f>+DA1-DA13</f>
        <v>0</v>
      </c>
      <c r="DD136" s="419">
        <f>+DD1-DD13</f>
        <v>0</v>
      </c>
      <c r="DG136" s="419">
        <f>+DG1-DG13</f>
        <v>0</v>
      </c>
      <c r="DJ136" s="419">
        <f>+DJ1-DJ13</f>
        <v>0</v>
      </c>
      <c r="DM136" s="419" t="e">
        <f>+DM1-DM13</f>
        <v>#REF!</v>
      </c>
      <c r="DP136" s="419">
        <f>+DP1-DP13</f>
        <v>0</v>
      </c>
      <c r="DQ136" s="419">
        <f>+DQ1-DQ13</f>
        <v>0</v>
      </c>
      <c r="DR136" s="419">
        <f>+DR1-DR13</f>
        <v>0</v>
      </c>
      <c r="DS136" s="419">
        <f>+DS1-DS13</f>
        <v>0</v>
      </c>
      <c r="DV136" s="419">
        <f>+DV1-DV13</f>
        <v>0</v>
      </c>
      <c r="DW136" s="419">
        <f>+DW1-DW13</f>
        <v>0</v>
      </c>
      <c r="DX136" s="419">
        <f>+DX1-DX13</f>
        <v>0</v>
      </c>
      <c r="DY136" s="419">
        <f>+DY1-DY13</f>
        <v>0</v>
      </c>
      <c r="EB136" s="419">
        <f>+EB1-EB13</f>
        <v>0</v>
      </c>
      <c r="EC136" s="419">
        <f>+EC1-EC13</f>
        <v>0</v>
      </c>
      <c r="ED136" s="419">
        <f>+ED1-ED13</f>
        <v>0</v>
      </c>
      <c r="EE136" s="419">
        <f>+EE1-EE13</f>
        <v>0</v>
      </c>
      <c r="EH136" s="419" t="e">
        <f>+EH1-EH13</f>
        <v>#REF!</v>
      </c>
      <c r="EI136" s="419" t="e">
        <f>+EI1-EI13</f>
        <v>#REF!</v>
      </c>
      <c r="EJ136" s="419" t="e">
        <f>+EJ1-EJ13</f>
        <v>#REF!</v>
      </c>
      <c r="EK136" s="419" t="e">
        <f>+EK1-EK13</f>
        <v>#REF!</v>
      </c>
      <c r="EN136" s="419">
        <f>+EN1-EN13</f>
        <v>0</v>
      </c>
      <c r="EO136" s="419">
        <f>+EO1-EO13</f>
        <v>0</v>
      </c>
      <c r="EP136" s="419">
        <f>+EP1-EP13</f>
        <v>0</v>
      </c>
      <c r="EQ136" s="419">
        <f>+EQ1-EQ13</f>
        <v>0</v>
      </c>
      <c r="ET136" s="419">
        <f>+ET1-ET13</f>
        <v>10</v>
      </c>
      <c r="EU136" s="419">
        <f>+EU1-EU13</f>
        <v>11</v>
      </c>
      <c r="EV136" s="419">
        <f>+EV1-EV13</f>
        <v>8</v>
      </c>
      <c r="EW136" s="419">
        <f>+EW1-EW13</f>
        <v>40</v>
      </c>
      <c r="EZ136" s="419">
        <f>+EZ1-EZ13</f>
        <v>0</v>
      </c>
      <c r="FA136" s="419">
        <f>+FA1-FA13</f>
        <v>0</v>
      </c>
      <c r="FD136" s="419">
        <f>+FD1-FD13</f>
        <v>0</v>
      </c>
      <c r="FE136" s="419">
        <f>+FE1-FE13</f>
        <v>0</v>
      </c>
      <c r="FH136" s="419">
        <f>+FH1-FH13</f>
        <v>0</v>
      </c>
      <c r="FI136" s="419">
        <f>+FI1-FI13</f>
        <v>0</v>
      </c>
      <c r="FL136" s="419" t="e">
        <f>+FL1-FL13</f>
        <v>#REF!</v>
      </c>
      <c r="FM136" s="419" t="e">
        <f>+FM1-FM13</f>
        <v>#REF!</v>
      </c>
      <c r="FP136" s="419">
        <f>+FP1-FP13</f>
        <v>31</v>
      </c>
      <c r="FQ136" s="419">
        <f>+FQ1-FQ13</f>
        <v>29</v>
      </c>
      <c r="FT136" s="419">
        <f>+FT1-FT13</f>
        <v>0</v>
      </c>
      <c r="FU136" s="419">
        <f>+FU1-FU13</f>
        <v>0</v>
      </c>
      <c r="FV136" s="419">
        <f>+FV1-FV13</f>
        <v>0</v>
      </c>
      <c r="FW136" s="419">
        <f>+FW1-FW13</f>
        <v>0</v>
      </c>
      <c r="FZ136" s="419">
        <f>+FZ1-FZ13</f>
        <v>0</v>
      </c>
      <c r="GA136" s="419">
        <f>+GA1-GA13</f>
        <v>0</v>
      </c>
      <c r="GB136" s="419">
        <f>+GB1-GB13</f>
        <v>0</v>
      </c>
      <c r="GC136" s="419">
        <f>+GC1-GC13</f>
        <v>0</v>
      </c>
      <c r="GF136" s="419">
        <f>+GF1-GF13</f>
        <v>0</v>
      </c>
      <c r="GG136" s="419">
        <f>+GG1-GG13</f>
        <v>0</v>
      </c>
      <c r="GH136" s="419">
        <f>+GH1-GH13</f>
        <v>0</v>
      </c>
      <c r="GI136" s="419">
        <f>+GI1-GI13</f>
        <v>0</v>
      </c>
      <c r="GL136" s="419">
        <f>+GL1-GL13</f>
        <v>32</v>
      </c>
      <c r="GM136" s="419">
        <f>+GM1-GM13</f>
        <v>4</v>
      </c>
      <c r="GN136" s="419">
        <f>+GN1-GN13</f>
        <v>32</v>
      </c>
      <c r="GO136" s="419">
        <f>+GO1-GO13</f>
        <v>4</v>
      </c>
      <c r="GR136" s="419">
        <f t="shared" ref="GR136:GS136" si="592">+GR1-GR13</f>
        <v>9</v>
      </c>
      <c r="GS136" s="419">
        <f t="shared" si="592"/>
        <v>21</v>
      </c>
      <c r="GV136" s="419">
        <f>+GV1-GV13</f>
        <v>0</v>
      </c>
      <c r="GY136" s="419">
        <f>+GY1-GY13</f>
        <v>0</v>
      </c>
      <c r="HB136" s="419">
        <f>+HB1-HB13</f>
        <v>0</v>
      </c>
      <c r="HE136" s="419">
        <f>+HE1-HE13</f>
        <v>0</v>
      </c>
      <c r="HH136" s="419">
        <f>+HH1-HH13</f>
        <v>0</v>
      </c>
      <c r="HK136" s="419">
        <f>+HK1-HK13</f>
        <v>10</v>
      </c>
      <c r="HL136" s="419">
        <f>+HL1-HL13</f>
        <v>23</v>
      </c>
      <c r="HO136" s="419">
        <f>+HO1-HO13</f>
        <v>0</v>
      </c>
      <c r="HP136" s="419">
        <f>+HP1-HP13</f>
        <v>0</v>
      </c>
      <c r="HQ136" s="494"/>
      <c r="HR136" s="494"/>
      <c r="HS136" s="419">
        <f>+HS1-HS13</f>
        <v>0</v>
      </c>
      <c r="HT136" s="419">
        <f>+HT1-HT13</f>
        <v>0</v>
      </c>
      <c r="HU136" s="494"/>
      <c r="HV136" s="494"/>
      <c r="HW136" s="419">
        <f>+HW1-HW13</f>
        <v>0</v>
      </c>
      <c r="HX136" s="419">
        <f>+HX1-HX13</f>
        <v>0</v>
      </c>
      <c r="IA136" s="419" t="e">
        <f>+IA1-IA13</f>
        <v>#REF!</v>
      </c>
      <c r="IB136" s="419" t="e">
        <f>+IB1-IB13</f>
        <v>#REF!</v>
      </c>
      <c r="IC136" s="494"/>
      <c r="ID136" s="494"/>
      <c r="IE136" s="419" t="e">
        <f>+IE1-IE13</f>
        <v>#REF!</v>
      </c>
      <c r="IF136" s="419" t="e">
        <f>+IF1-IF13</f>
        <v>#REF!</v>
      </c>
      <c r="IG136" s="494"/>
      <c r="IH136" s="494"/>
      <c r="II136" s="419">
        <f>+II1-II13</f>
        <v>0</v>
      </c>
      <c r="IJ136" s="419">
        <f>+IJ1-IJ13</f>
        <v>0</v>
      </c>
      <c r="IK136" s="494"/>
      <c r="IL136" s="494"/>
      <c r="IM136" s="419">
        <f>+IM1-IM13</f>
        <v>0</v>
      </c>
      <c r="IN136" s="419">
        <f>+IN1-IN13</f>
        <v>0</v>
      </c>
      <c r="IO136" s="494"/>
      <c r="IP136" s="494"/>
      <c r="IQ136" s="419">
        <f>+IQ1-IQ13</f>
        <v>0</v>
      </c>
      <c r="IR136" s="419">
        <f>+IR1-IR13</f>
        <v>0</v>
      </c>
      <c r="IU136" s="419" t="e">
        <f>+IU1-IU13</f>
        <v>#REF!</v>
      </c>
      <c r="IV136" s="419" t="e">
        <f>+IV1-IV13</f>
        <v>#REF!</v>
      </c>
      <c r="IW136" s="494"/>
      <c r="IX136" s="494"/>
      <c r="IY136" s="419" t="e">
        <f>+IY1-IY13</f>
        <v>#REF!</v>
      </c>
      <c r="IZ136" s="419" t="e">
        <f>+IZ1-IZ13</f>
        <v>#REF!</v>
      </c>
      <c r="JA136" s="494"/>
      <c r="JB136" s="494"/>
      <c r="JC136" s="419">
        <f>+JC1-JC13</f>
        <v>0</v>
      </c>
      <c r="JD136" s="419">
        <f>+JD1-JD13</f>
        <v>0</v>
      </c>
      <c r="JE136" s="494"/>
      <c r="JF136" s="494"/>
      <c r="JG136" s="419">
        <f>+JG1-JG13</f>
        <v>0</v>
      </c>
      <c r="JH136" s="419">
        <f>+JH1-JH13</f>
        <v>0</v>
      </c>
      <c r="JI136" s="494"/>
      <c r="JJ136" s="494"/>
      <c r="JK136" s="419">
        <f>+JK1-JK13</f>
        <v>0</v>
      </c>
      <c r="JL136" s="419">
        <f>+JL1-JL13</f>
        <v>0</v>
      </c>
      <c r="JO136" s="419" t="e">
        <f>+JO1-JO13</f>
        <v>#REF!</v>
      </c>
      <c r="JP136" s="419" t="e">
        <f>+JP1-JP13</f>
        <v>#REF!</v>
      </c>
      <c r="JQ136" s="494"/>
      <c r="JR136" s="494"/>
      <c r="JS136" s="419" t="e">
        <f>+JS1-JS13</f>
        <v>#REF!</v>
      </c>
      <c r="JT136" s="419" t="e">
        <f>+JT1-JT13</f>
        <v>#REF!</v>
      </c>
      <c r="JU136" s="494"/>
      <c r="JV136" s="494"/>
      <c r="JW136" s="419">
        <f>+JW1-JW13</f>
        <v>21</v>
      </c>
      <c r="JX136" s="419">
        <f>+JX1-JX13</f>
        <v>25</v>
      </c>
      <c r="KA136" s="419" t="e">
        <f>+KA1-KA13</f>
        <v>#REF!</v>
      </c>
      <c r="KB136" s="419" t="e">
        <f>+KB1-KB13</f>
        <v>#REF!</v>
      </c>
      <c r="KC136" s="419" t="e">
        <f>+KC1-KC13</f>
        <v>#REF!</v>
      </c>
      <c r="KD136" s="419"/>
      <c r="KF136" s="419">
        <f>+KF1-KF13</f>
        <v>10.200000000000273</v>
      </c>
      <c r="KG136" s="36"/>
      <c r="KI136" s="419">
        <f>+KI1-KI13</f>
        <v>2.4000000000000909</v>
      </c>
      <c r="KJ136" s="36"/>
      <c r="KL136" s="419">
        <f>+KL1-KL13</f>
        <v>8.8000000000001819</v>
      </c>
      <c r="KM136" s="36"/>
      <c r="KO136" s="419">
        <f>+KO1-KO13</f>
        <v>3.1999999999999886</v>
      </c>
      <c r="KP136" s="36"/>
      <c r="KR136" s="419">
        <f>+KR1-KR13</f>
        <v>12.600000000000023</v>
      </c>
      <c r="KS136" s="36"/>
      <c r="KU136" s="419">
        <f>+KU1-KU13</f>
        <v>1.8000000000000114</v>
      </c>
      <c r="KV136" s="419">
        <f>+KV1-KV13</f>
        <v>1.8000000000000114</v>
      </c>
      <c r="KW136" s="419">
        <f>+KW1-KW13</f>
        <v>1.8000000000000114</v>
      </c>
      <c r="KZ136" s="419">
        <f>+KZ1-KZ13</f>
        <v>0.79999999999995453</v>
      </c>
      <c r="LA136" s="419">
        <f>+LA1-LA13</f>
        <v>0.79999999999995453</v>
      </c>
      <c r="LB136" s="419">
        <f>+LB1-LB13</f>
        <v>0.79999999999995453</v>
      </c>
      <c r="LE136" s="419">
        <f>+LE1-LE13</f>
        <v>3</v>
      </c>
      <c r="LF136" s="419">
        <f>+LF1-LF13</f>
        <v>3</v>
      </c>
      <c r="LG136" s="419">
        <f>+LG1-LG13</f>
        <v>3</v>
      </c>
      <c r="LJ136" s="419">
        <f>+LJ1-LJ13</f>
        <v>9.2000000000000455</v>
      </c>
      <c r="LK136" s="419">
        <f>+LK1-LK13</f>
        <v>9.2000000000000455</v>
      </c>
      <c r="LL136" s="419">
        <f>+LL1-LL13</f>
        <v>9.2000000000000455</v>
      </c>
      <c r="LO136" s="419">
        <f>+LO1-LO13</f>
        <v>0.8000000000001819</v>
      </c>
      <c r="LP136" s="419">
        <f>+LP1-LP13</f>
        <v>0.8000000000001819</v>
      </c>
      <c r="LQ136" s="419">
        <f>+LQ1-LQ13</f>
        <v>0.8000000000001819</v>
      </c>
      <c r="LT136" s="419">
        <f>+LT1-LT13</f>
        <v>8.4000000000000909</v>
      </c>
      <c r="LU136" s="419">
        <f>+LU1-LU13</f>
        <v>8.4000000000000909</v>
      </c>
      <c r="LV136" s="419">
        <f>+LV1-LV13</f>
        <v>8.4000000000000909</v>
      </c>
      <c r="LY136" s="419">
        <f>+LY1-LY13</f>
        <v>-32.800000000000004</v>
      </c>
      <c r="LZ136" s="419">
        <f>+LZ1-LZ13</f>
        <v>-32.800000000000004</v>
      </c>
      <c r="MA136" s="419">
        <f>+MA1-MA13</f>
        <v>-32.800000000000004</v>
      </c>
      <c r="MD136" s="419">
        <f>+MD1-MD13</f>
        <v>10.800000000000182</v>
      </c>
      <c r="ME136" s="419">
        <f>+ME1-ME13</f>
        <v>10.800000000000182</v>
      </c>
      <c r="MF136" s="419">
        <f>+MF1-MF13</f>
        <v>10.800000000000182</v>
      </c>
      <c r="MI136" s="419">
        <f>+MI1-MI13</f>
        <v>12.199999999999818</v>
      </c>
      <c r="MJ136" s="419">
        <f>+MJ1-MJ13</f>
        <v>12.199999999999818</v>
      </c>
      <c r="MK136" s="419">
        <f>+MK1-MK13</f>
        <v>12.199999999999818</v>
      </c>
      <c r="ML136" s="419"/>
      <c r="MN136" s="419">
        <f>+MN1-MN13</f>
        <v>14</v>
      </c>
      <c r="MO136" s="419">
        <f>+MO1-MO13</f>
        <v>14</v>
      </c>
      <c r="MP136" s="419">
        <f>+MP1-MP13</f>
        <v>14</v>
      </c>
      <c r="MS136" s="419">
        <f>+MS1-MS13</f>
        <v>8.7999999999999972</v>
      </c>
      <c r="MT136" s="419">
        <f>+MT1-MT13</f>
        <v>8.7999999999999972</v>
      </c>
      <c r="MU136" s="419">
        <f>+MU1-MU13</f>
        <v>8.7999999999999972</v>
      </c>
      <c r="MX136" s="419">
        <f>+MX1-MX13</f>
        <v>3.8000000000000682</v>
      </c>
      <c r="MY136" s="36"/>
      <c r="NA136" s="419">
        <f>+NA1-NA13</f>
        <v>0.40000000000009095</v>
      </c>
      <c r="NB136" s="36"/>
    </row>
    <row r="137" spans="1:367">
      <c r="C137" s="10"/>
      <c r="D137" s="10"/>
      <c r="E137" s="134"/>
      <c r="F137" s="134"/>
      <c r="G137" s="134"/>
      <c r="H137" s="10"/>
      <c r="S137" s="123"/>
      <c r="T137" s="123"/>
      <c r="U137" s="123"/>
      <c r="W137" s="420">
        <v>15.6</v>
      </c>
      <c r="X137" s="420">
        <v>15.6</v>
      </c>
      <c r="Y137" s="420"/>
      <c r="Z137" s="420"/>
      <c r="AA137" s="420">
        <v>15.6</v>
      </c>
      <c r="AB137" s="420">
        <v>15.6</v>
      </c>
      <c r="AE137" s="420">
        <v>15.6</v>
      </c>
      <c r="AF137" s="420">
        <v>15.6</v>
      </c>
      <c r="AI137" s="420">
        <v>15.6</v>
      </c>
      <c r="AJ137" s="420">
        <v>15.6</v>
      </c>
      <c r="AM137" s="420">
        <v>28</v>
      </c>
      <c r="AN137" s="420">
        <v>34</v>
      </c>
      <c r="AQ137" s="240">
        <f>+AQ9*2</f>
        <v>28</v>
      </c>
      <c r="AR137" s="240">
        <f>+AR9*2</f>
        <v>34</v>
      </c>
      <c r="AY137" s="420">
        <v>15.6</v>
      </c>
      <c r="AZ137" s="420">
        <v>15.6</v>
      </c>
      <c r="BD137" s="420">
        <v>15.6</v>
      </c>
      <c r="BE137" s="420">
        <v>15.6</v>
      </c>
      <c r="BF137" s="420">
        <v>15.6</v>
      </c>
      <c r="BI137" s="420">
        <v>15.6</v>
      </c>
      <c r="BJ137" s="420">
        <v>15.6</v>
      </c>
      <c r="BK137" s="420">
        <v>15.6</v>
      </c>
      <c r="BN137" s="420">
        <v>15.6</v>
      </c>
      <c r="BO137" s="420">
        <v>15.6</v>
      </c>
      <c r="BP137" s="420">
        <v>15.6</v>
      </c>
      <c r="BS137" s="420">
        <v>15.6</v>
      </c>
      <c r="BT137" s="420">
        <v>15.6</v>
      </c>
      <c r="BU137" s="420">
        <v>15.6</v>
      </c>
      <c r="BX137" s="420">
        <f>+BX9*2</f>
        <v>39</v>
      </c>
      <c r="BY137" s="420">
        <f>+BY9*2</f>
        <v>48</v>
      </c>
      <c r="CB137" s="420">
        <f>+CB9*2</f>
        <v>39</v>
      </c>
      <c r="CC137" s="420">
        <f>+CC9*2</f>
        <v>48</v>
      </c>
      <c r="CD137" s="420">
        <f>+CD9*2</f>
        <v>36</v>
      </c>
      <c r="CG137" s="420">
        <v>15.6</v>
      </c>
      <c r="CH137" s="420">
        <v>15.6</v>
      </c>
      <c r="CK137" s="420">
        <v>15.6</v>
      </c>
      <c r="CL137" s="420">
        <v>15.6</v>
      </c>
      <c r="CO137" s="420">
        <v>15.6</v>
      </c>
      <c r="CP137" s="420">
        <v>15.6</v>
      </c>
      <c r="CS137" s="420">
        <f>+CS9*2</f>
        <v>34.5</v>
      </c>
      <c r="CT137" s="420">
        <f>+CT9*2</f>
        <v>44</v>
      </c>
      <c r="CW137" s="420">
        <f>+CW9*2</f>
        <v>34.5</v>
      </c>
      <c r="CX137" s="420">
        <f>+CX9*2</f>
        <v>44</v>
      </c>
      <c r="DA137" s="420">
        <v>15.6</v>
      </c>
      <c r="DD137" s="420">
        <v>15.6</v>
      </c>
      <c r="DG137" s="420">
        <v>15.6</v>
      </c>
      <c r="DJ137" s="420">
        <v>15.6</v>
      </c>
      <c r="DM137" s="420">
        <v>15.6</v>
      </c>
      <c r="DP137" s="420">
        <v>15.6</v>
      </c>
      <c r="DQ137" s="420">
        <v>15.6</v>
      </c>
      <c r="DR137" s="420">
        <v>15.6</v>
      </c>
      <c r="DS137" s="420">
        <v>15.6</v>
      </c>
      <c r="DV137" s="420">
        <v>15.6</v>
      </c>
      <c r="DW137" s="420">
        <v>15.6</v>
      </c>
      <c r="DX137" s="420">
        <v>15.6</v>
      </c>
      <c r="DY137" s="420">
        <v>15.6</v>
      </c>
      <c r="EB137" s="420">
        <v>15.6</v>
      </c>
      <c r="EC137" s="420">
        <v>15.6</v>
      </c>
      <c r="ED137" s="420">
        <v>15.6</v>
      </c>
      <c r="EE137" s="420">
        <v>15.6</v>
      </c>
      <c r="EH137" s="420">
        <v>15.6</v>
      </c>
      <c r="EI137" s="420">
        <v>15.6</v>
      </c>
      <c r="EJ137" s="420">
        <v>15.6</v>
      </c>
      <c r="EK137" s="420">
        <v>15.6</v>
      </c>
      <c r="EN137" s="420">
        <v>15.6</v>
      </c>
      <c r="EO137" s="420">
        <v>15.6</v>
      </c>
      <c r="EP137" s="420">
        <v>15.6</v>
      </c>
      <c r="EQ137" s="420">
        <v>15.6</v>
      </c>
      <c r="ET137" s="420">
        <f>+ET9*2</f>
        <v>40</v>
      </c>
      <c r="EU137" s="420">
        <f>+EU9*2</f>
        <v>50</v>
      </c>
      <c r="EV137" s="420">
        <f>+EV9*2</f>
        <v>40</v>
      </c>
      <c r="EW137" s="420">
        <f>+EW9*2</f>
        <v>50</v>
      </c>
      <c r="EZ137" s="420">
        <v>15.6</v>
      </c>
      <c r="FA137" s="420">
        <v>15.6</v>
      </c>
      <c r="FD137" s="420">
        <v>15.6</v>
      </c>
      <c r="FE137" s="420">
        <v>15.6</v>
      </c>
      <c r="FH137" s="420">
        <v>15.6</v>
      </c>
      <c r="FI137" s="420">
        <v>15.6</v>
      </c>
      <c r="FL137" s="420">
        <v>15.6</v>
      </c>
      <c r="FM137" s="420">
        <v>15.6</v>
      </c>
      <c r="FP137" s="420">
        <f>27*2</f>
        <v>54</v>
      </c>
      <c r="FQ137" s="420">
        <f>21.5*2</f>
        <v>43</v>
      </c>
      <c r="FT137" s="420">
        <v>15.6</v>
      </c>
      <c r="FU137" s="420">
        <v>15.6</v>
      </c>
      <c r="FV137" s="420">
        <v>15.6</v>
      </c>
      <c r="FW137" s="420">
        <v>15.6</v>
      </c>
      <c r="FZ137" s="420">
        <v>15.6</v>
      </c>
      <c r="GA137" s="420">
        <v>15.6</v>
      </c>
      <c r="GB137" s="420">
        <v>15.6</v>
      </c>
      <c r="GC137" s="420">
        <v>15.6</v>
      </c>
      <c r="GF137" s="420">
        <v>15.6</v>
      </c>
      <c r="GG137" s="420">
        <v>15.6</v>
      </c>
      <c r="GH137" s="420">
        <v>15.6</v>
      </c>
      <c r="GI137" s="420">
        <v>15.6</v>
      </c>
      <c r="GL137" s="420">
        <f>20*2</f>
        <v>40</v>
      </c>
      <c r="GM137" s="420">
        <f>18*2</f>
        <v>36</v>
      </c>
      <c r="GN137" s="420">
        <f>20*2</f>
        <v>40</v>
      </c>
      <c r="GO137" s="420">
        <f>18*2</f>
        <v>36</v>
      </c>
      <c r="GR137" s="420">
        <f>+GR9*2</f>
        <v>48</v>
      </c>
      <c r="GS137" s="420">
        <f>+GS9*2</f>
        <v>52</v>
      </c>
      <c r="GV137" s="420">
        <v>15.6</v>
      </c>
      <c r="GY137" s="420">
        <v>15.6</v>
      </c>
      <c r="HB137" s="420">
        <v>15.6</v>
      </c>
      <c r="HE137" s="420">
        <v>15.6</v>
      </c>
      <c r="HH137" s="420">
        <v>15.6</v>
      </c>
      <c r="HK137" s="420">
        <f>14.5*2</f>
        <v>29</v>
      </c>
      <c r="HL137" s="420">
        <f>19.5*2</f>
        <v>39</v>
      </c>
      <c r="HO137" s="420">
        <v>15.6</v>
      </c>
      <c r="HP137" s="420">
        <v>15.6</v>
      </c>
      <c r="HS137" s="420">
        <v>15.6</v>
      </c>
      <c r="HT137" s="420">
        <v>15.6</v>
      </c>
      <c r="HW137" s="420">
        <v>15.6</v>
      </c>
      <c r="HX137" s="420">
        <v>15.6</v>
      </c>
      <c r="IA137" s="420">
        <v>15.6</v>
      </c>
      <c r="IB137" s="420">
        <v>15.6</v>
      </c>
      <c r="IE137" s="420">
        <v>15.6</v>
      </c>
      <c r="IF137" s="420">
        <v>15.6</v>
      </c>
      <c r="II137" s="420">
        <v>15.6</v>
      </c>
      <c r="IJ137" s="420">
        <v>15.6</v>
      </c>
      <c r="IM137" s="420">
        <v>15.6</v>
      </c>
      <c r="IN137" s="420">
        <v>15.6</v>
      </c>
      <c r="IQ137" s="420">
        <v>15.6</v>
      </c>
      <c r="IR137" s="420">
        <v>15.6</v>
      </c>
      <c r="IU137" s="420">
        <v>15.6</v>
      </c>
      <c r="IV137" s="420">
        <v>15.6</v>
      </c>
      <c r="IY137" s="420">
        <v>15.6</v>
      </c>
      <c r="IZ137" s="420">
        <v>15.6</v>
      </c>
      <c r="JC137" s="420">
        <v>15.6</v>
      </c>
      <c r="JD137" s="420">
        <v>15.6</v>
      </c>
      <c r="JG137" s="420">
        <v>15.6</v>
      </c>
      <c r="JH137" s="420">
        <v>15.6</v>
      </c>
      <c r="JK137" s="420">
        <v>15.6</v>
      </c>
      <c r="JL137" s="420">
        <v>15.6</v>
      </c>
      <c r="JO137" s="420">
        <v>15.6</v>
      </c>
      <c r="JP137" s="420">
        <v>15.6</v>
      </c>
      <c r="JS137" s="420">
        <v>15.6</v>
      </c>
      <c r="JT137" s="420">
        <v>15.6</v>
      </c>
      <c r="JW137" s="240">
        <f>+JW9*2</f>
        <v>26</v>
      </c>
      <c r="JX137" s="240">
        <f>+JX9*2</f>
        <v>30</v>
      </c>
      <c r="KA137" s="420">
        <v>15.6</v>
      </c>
      <c r="KB137" s="420">
        <v>15.6</v>
      </c>
      <c r="KC137" s="420">
        <v>15.6</v>
      </c>
      <c r="KD137" s="420"/>
      <c r="KF137" s="420">
        <v>15.6</v>
      </c>
      <c r="KI137" s="420">
        <v>15.6</v>
      </c>
      <c r="KL137" s="420">
        <v>15.6</v>
      </c>
      <c r="KO137" s="420">
        <v>15.6</v>
      </c>
      <c r="KR137" s="420">
        <v>15.6</v>
      </c>
      <c r="KU137" s="420">
        <v>15.6</v>
      </c>
      <c r="KV137" s="420">
        <v>15.6</v>
      </c>
      <c r="KW137" s="420">
        <v>15.6</v>
      </c>
      <c r="KZ137" s="420">
        <v>15.6</v>
      </c>
      <c r="LA137" s="420">
        <v>15.6</v>
      </c>
      <c r="LB137" s="420">
        <v>15.6</v>
      </c>
      <c r="LE137" s="420">
        <v>15.6</v>
      </c>
      <c r="LF137" s="420">
        <v>15.6</v>
      </c>
      <c r="LG137" s="420">
        <v>15.6</v>
      </c>
      <c r="LJ137" s="420">
        <v>15.6</v>
      </c>
      <c r="LK137" s="420">
        <v>15.6</v>
      </c>
      <c r="LL137" s="420">
        <v>15.6</v>
      </c>
      <c r="LO137" s="420">
        <v>15.6</v>
      </c>
      <c r="LP137" s="420">
        <v>15.6</v>
      </c>
      <c r="LQ137" s="420">
        <v>15.6</v>
      </c>
      <c r="LT137" s="420">
        <v>15.6</v>
      </c>
      <c r="LU137" s="420">
        <v>15.6</v>
      </c>
      <c r="LV137" s="420">
        <v>15.6</v>
      </c>
      <c r="LY137" s="420">
        <v>15.6</v>
      </c>
      <c r="LZ137" s="420">
        <v>15.6</v>
      </c>
      <c r="MA137" s="420">
        <v>15.6</v>
      </c>
      <c r="MD137" s="420">
        <v>15.6</v>
      </c>
      <c r="ME137" s="420">
        <v>15.6</v>
      </c>
      <c r="MF137" s="420">
        <v>15.6</v>
      </c>
      <c r="MI137" s="420">
        <v>15.6</v>
      </c>
      <c r="MJ137" s="420">
        <v>15.6</v>
      </c>
      <c r="MK137" s="420">
        <v>15.6</v>
      </c>
      <c r="ML137" s="420"/>
      <c r="MN137" s="420">
        <v>15.6</v>
      </c>
      <c r="MO137" s="420">
        <v>15.6</v>
      </c>
      <c r="MP137" s="420">
        <v>15.6</v>
      </c>
      <c r="MS137" s="420">
        <v>15.6</v>
      </c>
      <c r="MT137" s="420">
        <v>15.6</v>
      </c>
      <c r="MU137" s="420">
        <v>15.6</v>
      </c>
      <c r="MX137" s="420">
        <v>15.6</v>
      </c>
      <c r="NA137" s="420">
        <v>15.6</v>
      </c>
    </row>
    <row r="138" spans="1:367">
      <c r="C138" s="10"/>
      <c r="D138" s="10"/>
      <c r="E138" s="10"/>
      <c r="F138" s="10"/>
      <c r="G138" s="134"/>
      <c r="H138" s="10"/>
      <c r="S138" s="123"/>
      <c r="T138" s="123"/>
      <c r="U138" s="123"/>
      <c r="W138" s="36" t="b">
        <f>+W136&lt;=W137</f>
        <v>1</v>
      </c>
      <c r="X138" s="36" t="b">
        <f>+X136&lt;=X137</f>
        <v>1</v>
      </c>
      <c r="Y138" s="36"/>
      <c r="Z138" s="36"/>
      <c r="AA138" s="36" t="b">
        <f>+AA136&lt;=AA137</f>
        <v>1</v>
      </c>
      <c r="AB138" s="36" t="b">
        <f>+AB136&lt;=AB137</f>
        <v>1</v>
      </c>
      <c r="AE138" s="36" t="b">
        <f>+AE136&lt;=AE137</f>
        <v>1</v>
      </c>
      <c r="AF138" s="36" t="b">
        <f>+AF136&lt;=AF137</f>
        <v>1</v>
      </c>
      <c r="AI138" s="36" t="b">
        <f>+AI136&lt;=AI137</f>
        <v>1</v>
      </c>
      <c r="AJ138" s="36" t="b">
        <f>+AJ136&lt;=AJ137</f>
        <v>1</v>
      </c>
      <c r="AM138" s="36" t="b">
        <f>+AM136&lt;=AM137</f>
        <v>1</v>
      </c>
      <c r="AN138" s="36" t="b">
        <f>+AN136&lt;=AN137</f>
        <v>1</v>
      </c>
      <c r="AQ138" s="36" t="b">
        <f>+AQ136&lt;=AQ137</f>
        <v>1</v>
      </c>
      <c r="AR138" s="36" t="b">
        <f>+AR136&lt;=AR137</f>
        <v>1</v>
      </c>
      <c r="AY138" s="36" t="b">
        <f>+AY136&lt;=AY137</f>
        <v>1</v>
      </c>
      <c r="AZ138" s="36" t="b">
        <f>+AZ136&lt;=AZ137</f>
        <v>1</v>
      </c>
      <c r="BD138" s="36" t="b">
        <f>+BD136&lt;=BD137</f>
        <v>1</v>
      </c>
      <c r="BE138" s="36" t="b">
        <f>+BE136&lt;=BE137</f>
        <v>1</v>
      </c>
      <c r="BF138" s="36" t="b">
        <f>+BF136&lt;=BF137</f>
        <v>1</v>
      </c>
      <c r="BI138" s="36" t="b">
        <f>+BI136&lt;=BI137</f>
        <v>1</v>
      </c>
      <c r="BJ138" s="36" t="b">
        <f>+BJ136&lt;=BJ137</f>
        <v>1</v>
      </c>
      <c r="BK138" s="36" t="b">
        <f>+BK136&lt;=BK137</f>
        <v>1</v>
      </c>
      <c r="BN138" s="36" t="b">
        <f>+BN136&lt;=BN137</f>
        <v>1</v>
      </c>
      <c r="BO138" s="36" t="b">
        <f>+BO136&lt;=BO137</f>
        <v>1</v>
      </c>
      <c r="BP138" s="36" t="b">
        <f>+BP136&lt;=BP137</f>
        <v>1</v>
      </c>
      <c r="BS138" s="36" t="b">
        <f>+BS136&lt;=BS137</f>
        <v>1</v>
      </c>
      <c r="BT138" s="36" t="b">
        <f>+BT136&lt;=BT137</f>
        <v>1</v>
      </c>
      <c r="BU138" s="36" t="b">
        <f>+BU136&lt;=BU137</f>
        <v>1</v>
      </c>
      <c r="BX138" s="36" t="b">
        <f>+BX136&lt;=BX137</f>
        <v>1</v>
      </c>
      <c r="BY138" s="36" t="b">
        <f>+BY136&lt;=BY137</f>
        <v>1</v>
      </c>
      <c r="CB138" s="36" t="b">
        <f>+CB136&lt;=CB137</f>
        <v>1</v>
      </c>
      <c r="CC138" s="36" t="b">
        <f>+CC136&lt;=CC137</f>
        <v>1</v>
      </c>
      <c r="CD138" s="36" t="b">
        <f>+CD136&lt;=CD137</f>
        <v>1</v>
      </c>
      <c r="CG138" s="36" t="b">
        <f>+CG136&lt;=CG137</f>
        <v>1</v>
      </c>
      <c r="CH138" s="36" t="b">
        <f>+CH136&lt;=CH137</f>
        <v>1</v>
      </c>
      <c r="CK138" s="36" t="b">
        <f>+CK136&lt;=CK137</f>
        <v>1</v>
      </c>
      <c r="CL138" s="36" t="b">
        <f>+CL136&lt;=CL137</f>
        <v>1</v>
      </c>
      <c r="CO138" s="36" t="b">
        <f>+CO136&lt;=CO137</f>
        <v>1</v>
      </c>
      <c r="CP138" s="36" t="b">
        <f>+CP136&lt;=CP137</f>
        <v>1</v>
      </c>
      <c r="CS138" s="36" t="b">
        <f>+CS136&lt;=CS137</f>
        <v>1</v>
      </c>
      <c r="CT138" s="36" t="b">
        <f>+CT136&lt;=CT137</f>
        <v>1</v>
      </c>
      <c r="CW138" s="36" t="b">
        <f>+CW136&lt;=CW137</f>
        <v>1</v>
      </c>
      <c r="CX138" s="36" t="b">
        <f>+CX136&lt;=CX137</f>
        <v>1</v>
      </c>
      <c r="DA138" s="36" t="b">
        <f>+DA136&lt;=DA137</f>
        <v>1</v>
      </c>
      <c r="DD138" s="36" t="b">
        <f>+DD136&lt;=DD137</f>
        <v>1</v>
      </c>
      <c r="DG138" s="36" t="b">
        <f>+DG136&lt;=DG137</f>
        <v>1</v>
      </c>
      <c r="DJ138" s="36" t="b">
        <f>+DJ136&lt;=DJ137</f>
        <v>1</v>
      </c>
      <c r="DM138" s="36" t="e">
        <f>+DM136&lt;=DM137</f>
        <v>#REF!</v>
      </c>
      <c r="DP138" s="36" t="b">
        <f>+DP136&lt;=DP137</f>
        <v>1</v>
      </c>
      <c r="DQ138" s="36" t="b">
        <f>+DQ136&lt;=DQ137</f>
        <v>1</v>
      </c>
      <c r="DR138" s="36" t="b">
        <f>+DR136&lt;=DR137</f>
        <v>1</v>
      </c>
      <c r="DS138" s="36" t="b">
        <f>+DS136&lt;=DS137</f>
        <v>1</v>
      </c>
      <c r="DV138" s="36" t="b">
        <f>+DV136&lt;=DV137</f>
        <v>1</v>
      </c>
      <c r="DW138" s="36" t="b">
        <f>+DW136&lt;=DW137</f>
        <v>1</v>
      </c>
      <c r="DX138" s="36" t="b">
        <f>+DX136&lt;=DX137</f>
        <v>1</v>
      </c>
      <c r="DY138" s="36" t="b">
        <f>+DY136&lt;=DY137</f>
        <v>1</v>
      </c>
      <c r="EB138" s="36" t="b">
        <f>+EB136&lt;=EB137</f>
        <v>1</v>
      </c>
      <c r="EC138" s="36" t="b">
        <f>+EC136&lt;=EC137</f>
        <v>1</v>
      </c>
      <c r="ED138" s="36" t="b">
        <f>+ED136&lt;=ED137</f>
        <v>1</v>
      </c>
      <c r="EE138" s="36" t="b">
        <f>+EE136&lt;=EE137</f>
        <v>1</v>
      </c>
      <c r="EH138" s="36" t="e">
        <f>+EH136&lt;=EH137</f>
        <v>#REF!</v>
      </c>
      <c r="EI138" s="36" t="e">
        <f>+EI136&lt;=EI137</f>
        <v>#REF!</v>
      </c>
      <c r="EJ138" s="36" t="e">
        <f>+EJ136&lt;=EJ137</f>
        <v>#REF!</v>
      </c>
      <c r="EK138" s="36" t="e">
        <f>+EK136&lt;=EK137</f>
        <v>#REF!</v>
      </c>
      <c r="EN138" s="36" t="b">
        <f>+EN136&lt;=EN137</f>
        <v>1</v>
      </c>
      <c r="EO138" s="36" t="b">
        <f>+EO136&lt;=EO137</f>
        <v>1</v>
      </c>
      <c r="EP138" s="36" t="b">
        <f>+EP136&lt;=EP137</f>
        <v>1</v>
      </c>
      <c r="EQ138" s="36" t="b">
        <f>+EQ136&lt;=EQ137</f>
        <v>1</v>
      </c>
      <c r="ET138" s="36" t="b">
        <f>+ET136&lt;=ET137</f>
        <v>1</v>
      </c>
      <c r="EU138" s="36" t="b">
        <f>+EU136&lt;=EU137</f>
        <v>1</v>
      </c>
      <c r="EV138" s="36" t="b">
        <f>+EV136&lt;=EV137</f>
        <v>1</v>
      </c>
      <c r="EW138" s="36" t="b">
        <f>+EW136&lt;=EW137</f>
        <v>1</v>
      </c>
      <c r="EZ138" s="36" t="b">
        <f>+EZ136&lt;=EZ137</f>
        <v>1</v>
      </c>
      <c r="FA138" s="36" t="b">
        <f>+FA136&lt;=FA137</f>
        <v>1</v>
      </c>
      <c r="FD138" s="36" t="b">
        <f>+FD136&lt;=FD137</f>
        <v>1</v>
      </c>
      <c r="FE138" s="36" t="b">
        <f>+FE136&lt;=FE137</f>
        <v>1</v>
      </c>
      <c r="FH138" s="36" t="b">
        <f>+FH136&lt;=FH137</f>
        <v>1</v>
      </c>
      <c r="FI138" s="36" t="b">
        <f>+FI136&lt;=FI137</f>
        <v>1</v>
      </c>
      <c r="FL138" s="36" t="e">
        <f>+FL136&lt;=FL137</f>
        <v>#REF!</v>
      </c>
      <c r="FM138" s="36" t="e">
        <f>+FM136&lt;=FM137</f>
        <v>#REF!</v>
      </c>
      <c r="FP138" s="36" t="b">
        <f>+FP136&lt;=FP137</f>
        <v>1</v>
      </c>
      <c r="FQ138" s="36" t="b">
        <f>+FQ136&lt;=FQ137</f>
        <v>1</v>
      </c>
      <c r="FT138" s="36" t="b">
        <f>+FT136&lt;=FT137</f>
        <v>1</v>
      </c>
      <c r="FU138" s="36" t="b">
        <f>+FU136&lt;=FU137</f>
        <v>1</v>
      </c>
      <c r="FV138" s="36" t="b">
        <f>+FV136&lt;=FV137</f>
        <v>1</v>
      </c>
      <c r="FW138" s="36" t="b">
        <f>+FW136&lt;=FW137</f>
        <v>1</v>
      </c>
      <c r="FZ138" s="36" t="b">
        <f>+FZ136&lt;=FZ137</f>
        <v>1</v>
      </c>
      <c r="GA138" s="36" t="b">
        <f>+GA136&lt;=GA137</f>
        <v>1</v>
      </c>
      <c r="GB138" s="36" t="b">
        <f>+GB136&lt;=GB137</f>
        <v>1</v>
      </c>
      <c r="GC138" s="36" t="b">
        <f>+GC136&lt;=GC137</f>
        <v>1</v>
      </c>
      <c r="GF138" s="36" t="b">
        <f>+GF136&lt;=GF137</f>
        <v>1</v>
      </c>
      <c r="GG138" s="36" t="b">
        <f>+GG136&lt;=GG137</f>
        <v>1</v>
      </c>
      <c r="GH138" s="36" t="b">
        <f>+GH136&lt;=GH137</f>
        <v>1</v>
      </c>
      <c r="GI138" s="36" t="b">
        <f>+GI136&lt;=GI137</f>
        <v>1</v>
      </c>
      <c r="GL138" s="36" t="b">
        <f>+GL136&lt;=GL137</f>
        <v>1</v>
      </c>
      <c r="GM138" s="36" t="b">
        <f>+GM136&lt;=GM137</f>
        <v>1</v>
      </c>
      <c r="GN138" s="36" t="b">
        <f>+GN136&lt;=GN137</f>
        <v>1</v>
      </c>
      <c r="GO138" s="36" t="b">
        <f>+GO136&lt;=GO137</f>
        <v>1</v>
      </c>
      <c r="GR138" s="36" t="b">
        <f t="shared" ref="GR138:GS138" si="593">+GR136&lt;=GR137</f>
        <v>1</v>
      </c>
      <c r="GS138" s="36" t="b">
        <f t="shared" si="593"/>
        <v>1</v>
      </c>
      <c r="GV138" s="36" t="b">
        <f>+GV136&lt;=GV137</f>
        <v>1</v>
      </c>
      <c r="GY138" s="36" t="b">
        <f>+GY136&lt;=GY137</f>
        <v>1</v>
      </c>
      <c r="HB138" s="36" t="b">
        <f>+HB136&lt;=HB137</f>
        <v>1</v>
      </c>
      <c r="HE138" s="36" t="b">
        <f>+HE136&lt;=HE137</f>
        <v>1</v>
      </c>
      <c r="HH138" s="36" t="b">
        <f>+HH136&lt;=HH137</f>
        <v>1</v>
      </c>
      <c r="HK138" s="36" t="b">
        <f>+HK136&lt;=HK137</f>
        <v>1</v>
      </c>
      <c r="HL138" s="36" t="b">
        <f>+HL136&lt;=HL137</f>
        <v>1</v>
      </c>
      <c r="HO138" s="36" t="b">
        <f>+HO136&lt;=HO137</f>
        <v>1</v>
      </c>
      <c r="HP138" s="36" t="b">
        <f>+HP136&lt;=HP137</f>
        <v>1</v>
      </c>
      <c r="HS138" s="36" t="b">
        <f>+HS136&lt;=HS137</f>
        <v>1</v>
      </c>
      <c r="HT138" s="36" t="b">
        <f>+HT136&lt;=HT137</f>
        <v>1</v>
      </c>
      <c r="HW138" s="36" t="b">
        <f>+HW136&lt;=HW137</f>
        <v>1</v>
      </c>
      <c r="HX138" s="36" t="b">
        <f>+HX136&lt;=HX137</f>
        <v>1</v>
      </c>
      <c r="IA138" s="36" t="e">
        <f>+IA136&lt;=IA137</f>
        <v>#REF!</v>
      </c>
      <c r="IB138" s="36" t="e">
        <f>+IB136&lt;=IB137</f>
        <v>#REF!</v>
      </c>
      <c r="IE138" s="36" t="e">
        <f>+IE136&lt;=IE137</f>
        <v>#REF!</v>
      </c>
      <c r="IF138" s="36" t="e">
        <f>+IF136&lt;=IF137</f>
        <v>#REF!</v>
      </c>
      <c r="II138" s="36" t="b">
        <f>+II136&lt;=II137</f>
        <v>1</v>
      </c>
      <c r="IJ138" s="36" t="b">
        <f>+IJ136&lt;=IJ137</f>
        <v>1</v>
      </c>
      <c r="IM138" s="36" t="b">
        <f>+IM136&lt;=IM137</f>
        <v>1</v>
      </c>
      <c r="IN138" s="36" t="b">
        <f>+IN136&lt;=IN137</f>
        <v>1</v>
      </c>
      <c r="IQ138" s="36" t="b">
        <f>+IQ136&lt;=IQ137</f>
        <v>1</v>
      </c>
      <c r="IR138" s="36" t="b">
        <f>+IR136&lt;=IR137</f>
        <v>1</v>
      </c>
      <c r="IU138" s="36" t="e">
        <f>+IU136&lt;=IU137</f>
        <v>#REF!</v>
      </c>
      <c r="IV138" s="36" t="e">
        <f>+IV136&lt;=IV137</f>
        <v>#REF!</v>
      </c>
      <c r="IY138" s="36" t="e">
        <f>+IY136&lt;=IY137</f>
        <v>#REF!</v>
      </c>
      <c r="IZ138" s="36" t="e">
        <f>+IZ136&lt;=IZ137</f>
        <v>#REF!</v>
      </c>
      <c r="JC138" s="36" t="b">
        <f>+JC136&lt;=JC137</f>
        <v>1</v>
      </c>
      <c r="JD138" s="36" t="b">
        <f>+JD136&lt;=JD137</f>
        <v>1</v>
      </c>
      <c r="JG138" s="36" t="b">
        <f>+JG136&lt;=JG137</f>
        <v>1</v>
      </c>
      <c r="JH138" s="36" t="b">
        <f>+JH136&lt;=JH137</f>
        <v>1</v>
      </c>
      <c r="JK138" s="36" t="b">
        <f>+JK136&lt;=JK137</f>
        <v>1</v>
      </c>
      <c r="JL138" s="36" t="b">
        <f>+JL136&lt;=JL137</f>
        <v>1</v>
      </c>
      <c r="JO138" s="36" t="e">
        <f>+JO136&lt;=JO137</f>
        <v>#REF!</v>
      </c>
      <c r="JP138" s="36" t="e">
        <f>+JP136&lt;=JP137</f>
        <v>#REF!</v>
      </c>
      <c r="JS138" s="36" t="e">
        <f>+JS136&lt;=JS137</f>
        <v>#REF!</v>
      </c>
      <c r="JT138" s="36" t="e">
        <f>+JT136&lt;=JT137</f>
        <v>#REF!</v>
      </c>
      <c r="JW138" s="36" t="b">
        <f>+JW136&lt;=JW137</f>
        <v>1</v>
      </c>
      <c r="JX138" s="36" t="b">
        <f>+JX136&lt;=JX137</f>
        <v>1</v>
      </c>
      <c r="KA138" s="36" t="e">
        <f>+KA136&lt;=KA137</f>
        <v>#REF!</v>
      </c>
      <c r="KB138" s="36" t="e">
        <f>+KB136&lt;=KB137</f>
        <v>#REF!</v>
      </c>
      <c r="KC138" s="36" t="e">
        <f>+KC136&lt;=KC137</f>
        <v>#REF!</v>
      </c>
      <c r="KD138" s="36"/>
      <c r="KF138" s="36" t="b">
        <f>+KF136&lt;=KF137</f>
        <v>1</v>
      </c>
      <c r="KI138" s="36" t="b">
        <f>+KI136&lt;=KI137</f>
        <v>1</v>
      </c>
      <c r="KL138" s="36" t="b">
        <f>+KL136&lt;=KL137</f>
        <v>1</v>
      </c>
      <c r="KO138" s="36" t="b">
        <f>+KO136&lt;=KO137</f>
        <v>1</v>
      </c>
      <c r="KR138" s="36" t="b">
        <f>+KR136&lt;=KR137</f>
        <v>1</v>
      </c>
      <c r="KU138" s="36" t="b">
        <f>+KU136&lt;=KU137</f>
        <v>1</v>
      </c>
      <c r="KV138" s="36" t="b">
        <f>+KV136&lt;=KV137</f>
        <v>1</v>
      </c>
      <c r="KW138" s="36" t="b">
        <f>+KW136&lt;=KW137</f>
        <v>1</v>
      </c>
      <c r="KZ138" s="36" t="b">
        <f>+KZ136&lt;=KZ137</f>
        <v>1</v>
      </c>
      <c r="LA138" s="36" t="b">
        <f>+LA136&lt;=LA137</f>
        <v>1</v>
      </c>
      <c r="LB138" s="36" t="b">
        <f>+LB136&lt;=LB137</f>
        <v>1</v>
      </c>
      <c r="LE138" s="36" t="b">
        <f>+LE136&lt;=LE137</f>
        <v>1</v>
      </c>
      <c r="LF138" s="36" t="b">
        <f>+LF136&lt;=LF137</f>
        <v>1</v>
      </c>
      <c r="LG138" s="36" t="b">
        <f>+LG136&lt;=LG137</f>
        <v>1</v>
      </c>
      <c r="LJ138" s="36" t="b">
        <f>+LJ136&lt;=LJ137</f>
        <v>1</v>
      </c>
      <c r="LK138" s="36" t="b">
        <f>+LK136&lt;=LK137</f>
        <v>1</v>
      </c>
      <c r="LL138" s="36" t="b">
        <f>+LL136&lt;=LL137</f>
        <v>1</v>
      </c>
      <c r="LO138" s="36" t="b">
        <f>+LO136&lt;=LO137</f>
        <v>1</v>
      </c>
      <c r="LP138" s="36" t="b">
        <f>+LP136&lt;=LP137</f>
        <v>1</v>
      </c>
      <c r="LQ138" s="36" t="b">
        <f>+LQ136&lt;=LQ137</f>
        <v>1</v>
      </c>
      <c r="LT138" s="36" t="b">
        <f>+LT136&lt;=LT137</f>
        <v>1</v>
      </c>
      <c r="LU138" s="36" t="b">
        <f>+LU136&lt;=LU137</f>
        <v>1</v>
      </c>
      <c r="LV138" s="36" t="b">
        <f>+LV136&lt;=LV137</f>
        <v>1</v>
      </c>
      <c r="LY138" s="36" t="b">
        <f>+LY136&lt;=LY137</f>
        <v>1</v>
      </c>
      <c r="LZ138" s="36" t="b">
        <f>+LZ136&lt;=LZ137</f>
        <v>1</v>
      </c>
      <c r="MA138" s="36" t="b">
        <f>+MA136&lt;=MA137</f>
        <v>1</v>
      </c>
      <c r="MD138" s="36" t="b">
        <f>+MD136&lt;=MD137</f>
        <v>1</v>
      </c>
      <c r="ME138" s="36" t="b">
        <f>+ME136&lt;=ME137</f>
        <v>1</v>
      </c>
      <c r="MF138" s="36" t="b">
        <f>+MF136&lt;=MF137</f>
        <v>1</v>
      </c>
      <c r="MI138" s="36" t="b">
        <f>+MI136&lt;=MI137</f>
        <v>1</v>
      </c>
      <c r="MJ138" s="36" t="b">
        <f>+MJ136&lt;=MJ137</f>
        <v>1</v>
      </c>
      <c r="MK138" s="36" t="b">
        <f>+MK136&lt;=MK137</f>
        <v>1</v>
      </c>
      <c r="ML138" s="36"/>
      <c r="MN138" s="36" t="b">
        <f>+MN136&lt;=MN137</f>
        <v>1</v>
      </c>
      <c r="MO138" s="36" t="b">
        <f>+MO136&lt;=MO137</f>
        <v>1</v>
      </c>
      <c r="MP138" s="36" t="b">
        <f>+MP136&lt;=MP137</f>
        <v>1</v>
      </c>
      <c r="MS138" s="36" t="b">
        <f>+MS136&lt;=MS137</f>
        <v>1</v>
      </c>
      <c r="MT138" s="36" t="b">
        <f>+MT136&lt;=MT137</f>
        <v>1</v>
      </c>
      <c r="MU138" s="36" t="b">
        <f>+MU136&lt;=MU137</f>
        <v>1</v>
      </c>
      <c r="MX138" s="36" t="b">
        <f>+MX136&lt;=MX137</f>
        <v>1</v>
      </c>
      <c r="NA138" s="36" t="b">
        <f>+NA136&lt;=NA137</f>
        <v>1</v>
      </c>
    </row>
    <row r="139" spans="1:367">
      <c r="G139" s="134"/>
      <c r="S139" s="123"/>
      <c r="T139" s="123"/>
      <c r="U139" s="123"/>
      <c r="W139" s="123"/>
      <c r="AY139" s="123"/>
      <c r="AZ139" s="123"/>
      <c r="BD139" s="123"/>
      <c r="BE139" s="123"/>
      <c r="BI139" s="123"/>
      <c r="BJ139" s="123"/>
      <c r="BN139" s="123"/>
      <c r="BO139" s="123"/>
      <c r="BS139" s="123"/>
      <c r="BT139" s="123"/>
      <c r="BX139" s="123"/>
      <c r="BY139" s="123"/>
      <c r="CB139" s="123"/>
      <c r="CC139" s="123"/>
      <c r="CG139" s="123"/>
      <c r="CO139" s="123"/>
      <c r="CS139" s="123"/>
      <c r="CW139" s="123"/>
      <c r="DM139" s="375"/>
      <c r="EZ139" s="123"/>
      <c r="FD139" s="123"/>
      <c r="FH139" s="123"/>
      <c r="FL139" s="123"/>
      <c r="FP139" s="123"/>
      <c r="HW139" s="123"/>
      <c r="IQ139" s="123"/>
      <c r="JK139" s="123"/>
      <c r="KA139" s="123"/>
      <c r="KB139" s="123"/>
      <c r="KU139" s="123"/>
      <c r="KV139" s="123"/>
      <c r="KZ139" s="123"/>
      <c r="LA139" s="123"/>
      <c r="LE139" s="123"/>
      <c r="LF139" s="123"/>
      <c r="LJ139" s="123"/>
      <c r="LK139" s="123"/>
      <c r="LO139" s="123"/>
      <c r="LP139" s="123"/>
      <c r="LT139" s="123"/>
      <c r="LU139" s="123"/>
      <c r="LY139" s="123"/>
      <c r="LZ139" s="123"/>
      <c r="MD139" s="123"/>
      <c r="ME139" s="123"/>
      <c r="MI139" s="123"/>
      <c r="MJ139" s="123"/>
      <c r="MN139" s="123"/>
      <c r="MO139" s="123"/>
      <c r="MS139" s="123"/>
      <c r="MT139" s="123"/>
    </row>
    <row r="140" spans="1:367">
      <c r="G140" s="134"/>
      <c r="S140" s="123"/>
      <c r="T140" s="123"/>
      <c r="U140" s="123"/>
      <c r="W140" s="123"/>
      <c r="AY140" s="123"/>
      <c r="AZ140" s="123"/>
      <c r="BD140" s="123"/>
      <c r="BE140" s="123"/>
      <c r="BI140" s="123"/>
      <c r="BJ140" s="123"/>
      <c r="BN140" s="123"/>
      <c r="BO140" s="123"/>
      <c r="BS140" s="123"/>
      <c r="BT140" s="123"/>
      <c r="BX140" s="123"/>
      <c r="BY140" s="123"/>
      <c r="CB140" s="123"/>
      <c r="CC140" s="123"/>
      <c r="CG140" s="123"/>
      <c r="CO140" s="123"/>
      <c r="CS140" s="123"/>
      <c r="CW140" s="123"/>
      <c r="DM140" s="375"/>
      <c r="EZ140" s="123"/>
      <c r="FD140" s="123"/>
      <c r="FH140" s="123"/>
      <c r="FL140" s="123"/>
      <c r="FP140" s="123"/>
      <c r="HW140" s="123"/>
      <c r="IQ140" s="123"/>
      <c r="JK140" s="123"/>
      <c r="KA140" s="123"/>
      <c r="KB140" s="123"/>
      <c r="KU140" s="123"/>
      <c r="KV140" s="123"/>
      <c r="KZ140" s="123"/>
      <c r="LA140" s="123"/>
      <c r="LE140" s="123"/>
      <c r="LF140" s="123"/>
      <c r="LJ140" s="123"/>
      <c r="LK140" s="123"/>
      <c r="LO140" s="123"/>
      <c r="LP140" s="123"/>
      <c r="LT140" s="123"/>
      <c r="LU140" s="123"/>
      <c r="LY140" s="123"/>
      <c r="LZ140" s="123"/>
      <c r="MD140" s="123"/>
      <c r="ME140" s="123"/>
      <c r="MI140" s="123"/>
      <c r="MJ140" s="123"/>
      <c r="MN140" s="123"/>
      <c r="MO140" s="123"/>
      <c r="MS140" s="123"/>
      <c r="MT140" s="123"/>
    </row>
    <row r="141" spans="1:367">
      <c r="G141" s="134"/>
      <c r="S141" s="123"/>
      <c r="T141" s="123"/>
      <c r="U141" s="123"/>
      <c r="W141" s="123"/>
      <c r="AY141" s="123"/>
      <c r="AZ141" s="123"/>
      <c r="BD141" s="123"/>
      <c r="BE141" s="123"/>
      <c r="BI141" s="123"/>
      <c r="BJ141" s="123"/>
      <c r="BN141" s="123"/>
      <c r="BO141" s="123"/>
      <c r="BS141" s="123"/>
      <c r="BT141" s="123"/>
      <c r="BX141" s="123"/>
      <c r="BY141" s="123"/>
      <c r="CB141" s="123"/>
      <c r="CC141" s="123"/>
      <c r="CG141" s="123"/>
      <c r="CO141" s="123"/>
      <c r="CS141" s="123"/>
      <c r="CW141" s="123"/>
      <c r="DM141" s="375"/>
      <c r="EZ141" s="123"/>
      <c r="FD141" s="123"/>
      <c r="FH141" s="123"/>
      <c r="FL141" s="123"/>
      <c r="FP141" s="123"/>
      <c r="HW141" s="123"/>
      <c r="IQ141" s="123"/>
      <c r="JK141" s="123"/>
      <c r="KA141" s="123"/>
      <c r="KB141" s="123"/>
      <c r="KU141" s="123"/>
      <c r="KV141" s="123"/>
      <c r="KZ141" s="123"/>
      <c r="LA141" s="123"/>
      <c r="LE141" s="123"/>
      <c r="LF141" s="123"/>
      <c r="LJ141" s="123"/>
      <c r="LK141" s="123"/>
      <c r="LO141" s="123"/>
      <c r="LP141" s="123"/>
      <c r="LT141" s="123"/>
      <c r="LU141" s="123"/>
      <c r="LY141" s="123"/>
      <c r="LZ141" s="123"/>
      <c r="MD141" s="123"/>
      <c r="ME141" s="123"/>
      <c r="MI141" s="123"/>
      <c r="MJ141" s="123"/>
      <c r="MN141" s="123"/>
      <c r="MO141" s="123"/>
      <c r="MS141" s="123"/>
      <c r="MT141" s="123"/>
    </row>
    <row r="142" spans="1:367">
      <c r="G142" s="134"/>
      <c r="S142" s="123"/>
      <c r="T142" s="123"/>
      <c r="U142" s="123"/>
      <c r="W142" s="123"/>
      <c r="AY142" s="123"/>
      <c r="AZ142" s="123"/>
      <c r="BD142" s="123"/>
      <c r="BE142" s="123"/>
      <c r="BI142" s="123"/>
      <c r="BJ142" s="123"/>
      <c r="BN142" s="123"/>
      <c r="BO142" s="123"/>
      <c r="BS142" s="123"/>
      <c r="BT142" s="123"/>
      <c r="BX142" s="123"/>
      <c r="BY142" s="123"/>
      <c r="CB142" s="123"/>
      <c r="CC142" s="123"/>
      <c r="CG142" s="123"/>
      <c r="CO142" s="123"/>
      <c r="CS142" s="123"/>
      <c r="CW142" s="123"/>
      <c r="DM142" s="375"/>
      <c r="EZ142" s="123"/>
      <c r="FD142" s="123"/>
      <c r="FH142" s="123"/>
      <c r="FL142" s="123"/>
      <c r="FP142" s="123"/>
      <c r="HW142" s="123"/>
      <c r="IQ142" s="123"/>
      <c r="JK142" s="123"/>
      <c r="KA142" s="123"/>
      <c r="KB142" s="123"/>
      <c r="KU142" s="123"/>
      <c r="KV142" s="123"/>
      <c r="KZ142" s="123"/>
      <c r="LA142" s="123"/>
      <c r="LE142" s="123"/>
      <c r="LF142" s="123"/>
      <c r="LJ142" s="123"/>
      <c r="LK142" s="123"/>
      <c r="LO142" s="123"/>
      <c r="LP142" s="123"/>
      <c r="LT142" s="123"/>
      <c r="LU142" s="123"/>
      <c r="LY142" s="123"/>
      <c r="LZ142" s="123"/>
      <c r="MD142" s="123"/>
      <c r="ME142" s="123"/>
      <c r="MI142" s="123"/>
      <c r="MJ142" s="123"/>
      <c r="MN142" s="123"/>
      <c r="MO142" s="123"/>
      <c r="MS142" s="123"/>
      <c r="MT142" s="123"/>
    </row>
    <row r="143" spans="1:367">
      <c r="S143" s="123"/>
      <c r="T143" s="123"/>
      <c r="U143" s="123"/>
      <c r="W143" s="123"/>
      <c r="AY143" s="123"/>
      <c r="AZ143" s="123"/>
      <c r="BD143" s="123"/>
      <c r="BE143" s="123"/>
      <c r="BI143" s="123"/>
      <c r="BJ143" s="123"/>
      <c r="BN143" s="123"/>
      <c r="BO143" s="123"/>
      <c r="BS143" s="123"/>
      <c r="BT143" s="123"/>
      <c r="BX143" s="123"/>
      <c r="BY143" s="123"/>
      <c r="CB143" s="123"/>
      <c r="CC143" s="123"/>
      <c r="CG143" s="123"/>
      <c r="CO143" s="123"/>
      <c r="CS143" s="123"/>
      <c r="CW143" s="123"/>
      <c r="DM143" s="375"/>
      <c r="EZ143" s="123"/>
      <c r="FD143" s="123"/>
      <c r="FH143" s="123"/>
      <c r="FL143" s="123"/>
      <c r="FP143" s="123"/>
      <c r="HW143" s="123"/>
      <c r="IQ143" s="123"/>
      <c r="JK143" s="123"/>
      <c r="KA143" s="123"/>
      <c r="KB143" s="123"/>
      <c r="KU143" s="123"/>
      <c r="KV143" s="123"/>
      <c r="KZ143" s="123"/>
      <c r="LA143" s="123"/>
      <c r="LE143" s="123"/>
      <c r="LF143" s="123"/>
      <c r="LJ143" s="123"/>
      <c r="LK143" s="123"/>
      <c r="LO143" s="123"/>
      <c r="LP143" s="123"/>
      <c r="LT143" s="123"/>
      <c r="LU143" s="123"/>
      <c r="LY143" s="123"/>
      <c r="LZ143" s="123"/>
      <c r="MD143" s="123"/>
      <c r="ME143" s="123"/>
      <c r="MI143" s="123"/>
      <c r="MJ143" s="123"/>
      <c r="MN143" s="123"/>
      <c r="MO143" s="123"/>
      <c r="MS143" s="123"/>
      <c r="MT143" s="123"/>
    </row>
    <row r="144" spans="1:367">
      <c r="S144" s="123"/>
      <c r="T144" s="123"/>
      <c r="U144" s="123"/>
      <c r="W144" s="123"/>
      <c r="AY144" s="123"/>
      <c r="AZ144" s="123"/>
      <c r="BD144" s="123"/>
      <c r="BE144" s="123"/>
      <c r="BI144" s="123"/>
      <c r="BJ144" s="123"/>
      <c r="BN144" s="123"/>
      <c r="BO144" s="123"/>
      <c r="BS144" s="123"/>
      <c r="BT144" s="123"/>
      <c r="BX144" s="123"/>
      <c r="BY144" s="123"/>
      <c r="CB144" s="123"/>
      <c r="CC144" s="123"/>
      <c r="CG144" s="123"/>
      <c r="CO144" s="123"/>
      <c r="CS144" s="123"/>
      <c r="CW144" s="123"/>
      <c r="DM144" s="375"/>
      <c r="EZ144" s="123"/>
      <c r="FD144" s="123"/>
      <c r="FH144" s="123"/>
      <c r="FL144" s="123"/>
      <c r="FP144" s="123"/>
      <c r="HW144" s="123"/>
      <c r="IQ144" s="123"/>
      <c r="JK144" s="123"/>
      <c r="KA144" s="123"/>
      <c r="KB144" s="123"/>
      <c r="KU144" s="123"/>
      <c r="KV144" s="123"/>
      <c r="KZ144" s="123"/>
      <c r="LA144" s="123"/>
      <c r="LE144" s="123"/>
      <c r="LF144" s="123"/>
      <c r="LJ144" s="123"/>
      <c r="LK144" s="123"/>
      <c r="LO144" s="123"/>
      <c r="LP144" s="123"/>
      <c r="LT144" s="123"/>
      <c r="LU144" s="123"/>
      <c r="LY144" s="123"/>
      <c r="LZ144" s="123"/>
      <c r="MD144" s="123"/>
      <c r="ME144" s="123"/>
      <c r="MI144" s="123"/>
      <c r="MJ144" s="123"/>
      <c r="MN144" s="123"/>
      <c r="MO144" s="123"/>
      <c r="MS144" s="123"/>
      <c r="MT144" s="123"/>
    </row>
    <row r="145" spans="19:358">
      <c r="S145" s="123"/>
      <c r="T145" s="123"/>
      <c r="U145" s="123"/>
      <c r="W145" s="123"/>
      <c r="AY145" s="123"/>
      <c r="AZ145" s="123"/>
      <c r="BD145" s="123"/>
      <c r="BE145" s="123"/>
      <c r="BI145" s="123"/>
      <c r="BJ145" s="123"/>
      <c r="BN145" s="123"/>
      <c r="BO145" s="123"/>
      <c r="BS145" s="123"/>
      <c r="BT145" s="123"/>
      <c r="BX145" s="123"/>
      <c r="BY145" s="123"/>
      <c r="CB145" s="123"/>
      <c r="CC145" s="123"/>
      <c r="CG145" s="123"/>
      <c r="CO145" s="123"/>
      <c r="CS145" s="123"/>
      <c r="CW145" s="123"/>
      <c r="DM145" s="375"/>
      <c r="EZ145" s="123"/>
      <c r="FD145" s="123"/>
      <c r="FH145" s="123"/>
      <c r="FL145" s="123"/>
      <c r="FP145" s="123"/>
      <c r="HW145" s="123"/>
      <c r="IQ145" s="123"/>
      <c r="JK145" s="123"/>
      <c r="KA145" s="123"/>
      <c r="KB145" s="123"/>
      <c r="KU145" s="123"/>
      <c r="KV145" s="123"/>
      <c r="KZ145" s="123"/>
      <c r="LA145" s="123"/>
      <c r="LE145" s="123"/>
      <c r="LF145" s="123"/>
      <c r="LJ145" s="123"/>
      <c r="LK145" s="123"/>
      <c r="LO145" s="123"/>
      <c r="LP145" s="123"/>
      <c r="LT145" s="123"/>
      <c r="LU145" s="123"/>
      <c r="LY145" s="123"/>
      <c r="LZ145" s="123"/>
      <c r="MD145" s="123"/>
      <c r="ME145" s="123"/>
      <c r="MI145" s="123"/>
      <c r="MJ145" s="123"/>
      <c r="MN145" s="123"/>
      <c r="MO145" s="123"/>
      <c r="MS145" s="123"/>
      <c r="MT145" s="123"/>
    </row>
    <row r="146" spans="19:358">
      <c r="S146" s="123"/>
      <c r="T146" s="123"/>
      <c r="U146" s="123"/>
      <c r="W146" s="123"/>
      <c r="AY146" s="123"/>
      <c r="AZ146" s="123"/>
      <c r="BD146" s="123"/>
      <c r="BE146" s="123"/>
      <c r="BI146" s="123"/>
      <c r="BJ146" s="123"/>
      <c r="BN146" s="123"/>
      <c r="BO146" s="123"/>
      <c r="BS146" s="123"/>
      <c r="BT146" s="123"/>
      <c r="BX146" s="123"/>
      <c r="BY146" s="123"/>
      <c r="CB146" s="123"/>
      <c r="CC146" s="123"/>
      <c r="CG146" s="123"/>
      <c r="CO146" s="123"/>
      <c r="CS146" s="123"/>
      <c r="CW146" s="123"/>
      <c r="DM146" s="375"/>
      <c r="EZ146" s="123"/>
      <c r="FD146" s="123"/>
      <c r="FH146" s="123"/>
      <c r="FL146" s="123"/>
      <c r="FP146" s="123"/>
      <c r="HW146" s="123"/>
      <c r="IQ146" s="123"/>
      <c r="JK146" s="123"/>
      <c r="KA146" s="123"/>
      <c r="KB146" s="123"/>
      <c r="KU146" s="123"/>
      <c r="KV146" s="123"/>
      <c r="KZ146" s="123"/>
      <c r="LA146" s="123"/>
      <c r="LE146" s="123"/>
      <c r="LF146" s="123"/>
      <c r="LJ146" s="123"/>
      <c r="LK146" s="123"/>
      <c r="LO146" s="123"/>
      <c r="LP146" s="123"/>
      <c r="LT146" s="123"/>
      <c r="LU146" s="123"/>
      <c r="LY146" s="123"/>
      <c r="LZ146" s="123"/>
      <c r="MD146" s="123"/>
      <c r="ME146" s="123"/>
      <c r="MI146" s="123"/>
      <c r="MJ146" s="123"/>
      <c r="MN146" s="123"/>
      <c r="MO146" s="123"/>
      <c r="MS146" s="123"/>
      <c r="MT146" s="123"/>
    </row>
    <row r="147" spans="19:358">
      <c r="S147" s="123"/>
      <c r="T147" s="123"/>
      <c r="U147" s="123"/>
      <c r="W147" s="123"/>
      <c r="AY147" s="123"/>
      <c r="AZ147" s="123"/>
      <c r="BD147" s="123"/>
      <c r="BE147" s="123"/>
      <c r="BI147" s="123"/>
      <c r="BJ147" s="123"/>
      <c r="BN147" s="123"/>
      <c r="BO147" s="123"/>
      <c r="BS147" s="123"/>
      <c r="BT147" s="123"/>
      <c r="BX147" s="123"/>
      <c r="BY147" s="123"/>
      <c r="CB147" s="123"/>
      <c r="CC147" s="123"/>
      <c r="CG147" s="123"/>
      <c r="CO147" s="123"/>
      <c r="CS147" s="123"/>
      <c r="CW147" s="123"/>
      <c r="DM147" s="375"/>
      <c r="EZ147" s="123"/>
      <c r="FD147" s="123"/>
      <c r="FH147" s="123"/>
      <c r="FL147" s="123"/>
      <c r="FP147" s="123"/>
      <c r="HW147" s="123"/>
      <c r="IQ147" s="123"/>
      <c r="JK147" s="123"/>
      <c r="KA147" s="123"/>
      <c r="KB147" s="123"/>
      <c r="KU147" s="123"/>
      <c r="KV147" s="123"/>
      <c r="KZ147" s="123"/>
      <c r="LA147" s="123"/>
      <c r="LE147" s="123"/>
      <c r="LF147" s="123"/>
      <c r="LJ147" s="123"/>
      <c r="LK147" s="123"/>
      <c r="LO147" s="123"/>
      <c r="LP147" s="123"/>
      <c r="LT147" s="123"/>
      <c r="LU147" s="123"/>
      <c r="LY147" s="123"/>
      <c r="LZ147" s="123"/>
      <c r="MD147" s="123"/>
      <c r="ME147" s="123"/>
      <c r="MI147" s="123"/>
      <c r="MJ147" s="123"/>
      <c r="MN147" s="123"/>
      <c r="MO147" s="123"/>
      <c r="MS147" s="123"/>
      <c r="MT147" s="123"/>
    </row>
    <row r="148" spans="19:358">
      <c r="S148" s="123"/>
      <c r="T148" s="123"/>
      <c r="U148" s="123"/>
      <c r="W148" s="123"/>
      <c r="AY148" s="123"/>
      <c r="AZ148" s="123"/>
      <c r="BD148" s="123"/>
      <c r="BE148" s="123"/>
      <c r="BI148" s="123"/>
      <c r="BJ148" s="123"/>
      <c r="BN148" s="123"/>
      <c r="BO148" s="123"/>
      <c r="BS148" s="123"/>
      <c r="BT148" s="123"/>
      <c r="BX148" s="123"/>
      <c r="BY148" s="123"/>
      <c r="CB148" s="123"/>
      <c r="CC148" s="123"/>
      <c r="CG148" s="123"/>
      <c r="CO148" s="123"/>
      <c r="CS148" s="123"/>
      <c r="CW148" s="123"/>
      <c r="DM148" s="375"/>
      <c r="EZ148" s="123"/>
      <c r="FD148" s="123"/>
      <c r="FH148" s="123"/>
      <c r="FL148" s="123"/>
      <c r="FP148" s="123"/>
      <c r="HW148" s="123"/>
      <c r="IQ148" s="123"/>
      <c r="JK148" s="123"/>
      <c r="KA148" s="123"/>
      <c r="KB148" s="123"/>
      <c r="KU148" s="123"/>
      <c r="KV148" s="123"/>
      <c r="KZ148" s="123"/>
      <c r="LA148" s="123"/>
      <c r="LE148" s="123"/>
      <c r="LF148" s="123"/>
      <c r="LJ148" s="123"/>
      <c r="LK148" s="123"/>
      <c r="LO148" s="123"/>
      <c r="LP148" s="123"/>
      <c r="LT148" s="123"/>
      <c r="LU148" s="123"/>
      <c r="LY148" s="123"/>
      <c r="LZ148" s="123"/>
      <c r="MD148" s="123"/>
      <c r="ME148" s="123"/>
      <c r="MI148" s="123"/>
      <c r="MJ148" s="123"/>
      <c r="MN148" s="123"/>
      <c r="MO148" s="123"/>
      <c r="MS148" s="123"/>
      <c r="MT148" s="123"/>
    </row>
    <row r="149" spans="19:358">
      <c r="S149" s="123"/>
      <c r="T149" s="123"/>
      <c r="U149" s="123"/>
      <c r="W149" s="123"/>
      <c r="AY149" s="123"/>
      <c r="AZ149" s="123"/>
      <c r="BD149" s="123"/>
      <c r="BE149" s="123"/>
      <c r="BI149" s="123"/>
      <c r="BJ149" s="123"/>
      <c r="BN149" s="123"/>
      <c r="BO149" s="123"/>
      <c r="BS149" s="123"/>
      <c r="BT149" s="123"/>
      <c r="BX149" s="123"/>
      <c r="BY149" s="123"/>
      <c r="CB149" s="123"/>
      <c r="CC149" s="123"/>
      <c r="CG149" s="123"/>
      <c r="CO149" s="123"/>
      <c r="CS149" s="123"/>
      <c r="CW149" s="123"/>
      <c r="DM149" s="375"/>
      <c r="EZ149" s="123"/>
      <c r="FD149" s="123"/>
      <c r="FH149" s="123"/>
      <c r="FL149" s="123"/>
      <c r="FP149" s="123"/>
      <c r="HW149" s="123"/>
      <c r="IQ149" s="123"/>
      <c r="JK149" s="123"/>
      <c r="KA149" s="123"/>
      <c r="KB149" s="123"/>
      <c r="KU149" s="123"/>
      <c r="KV149" s="123"/>
      <c r="KZ149" s="123"/>
      <c r="LA149" s="123"/>
      <c r="LE149" s="123"/>
      <c r="LF149" s="123"/>
      <c r="LJ149" s="123"/>
      <c r="LK149" s="123"/>
      <c r="LO149" s="123"/>
      <c r="LP149" s="123"/>
      <c r="LT149" s="123"/>
      <c r="LU149" s="123"/>
      <c r="LY149" s="123"/>
      <c r="LZ149" s="123"/>
      <c r="MD149" s="123"/>
      <c r="ME149" s="123"/>
      <c r="MI149" s="123"/>
      <c r="MJ149" s="123"/>
      <c r="MN149" s="123"/>
      <c r="MO149" s="123"/>
      <c r="MS149" s="123"/>
      <c r="MT149" s="123"/>
    </row>
    <row r="150" spans="19:358">
      <c r="S150" s="123"/>
      <c r="T150" s="123"/>
      <c r="U150" s="123"/>
      <c r="W150" s="123"/>
      <c r="AI150" s="38"/>
      <c r="AJ150" s="38"/>
      <c r="AK150" s="38"/>
      <c r="AL150" s="38"/>
      <c r="AY150" s="123"/>
      <c r="AZ150" s="123"/>
      <c r="BD150" s="123"/>
      <c r="BE150" s="123"/>
      <c r="BI150" s="123"/>
      <c r="BJ150" s="123"/>
      <c r="BN150" s="123"/>
      <c r="BO150" s="123"/>
      <c r="BS150" s="123"/>
      <c r="BT150" s="123"/>
      <c r="BX150" s="123"/>
      <c r="BY150" s="123"/>
      <c r="CB150" s="123"/>
      <c r="CC150" s="123"/>
      <c r="CG150" s="123"/>
      <c r="CK150" s="38"/>
      <c r="CL150" s="38"/>
      <c r="CM150" s="38"/>
      <c r="CN150" s="38"/>
      <c r="CO150" s="123"/>
      <c r="CS150" s="123"/>
      <c r="CW150" s="123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75"/>
      <c r="EZ150" s="123"/>
      <c r="FD150" s="123"/>
      <c r="FH150" s="123"/>
      <c r="FL150" s="123"/>
      <c r="FP150" s="123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W150" s="123"/>
      <c r="IQ150" s="123"/>
      <c r="JK150" s="123"/>
      <c r="KA150" s="123"/>
      <c r="KB150" s="123"/>
      <c r="KU150" s="123"/>
      <c r="KV150" s="123"/>
      <c r="KZ150" s="123"/>
      <c r="LA150" s="123"/>
      <c r="LE150" s="123"/>
      <c r="LF150" s="123"/>
      <c r="LJ150" s="123"/>
      <c r="LK150" s="123"/>
      <c r="LO150" s="123"/>
      <c r="LP150" s="123"/>
      <c r="LT150" s="123"/>
      <c r="LU150" s="123"/>
      <c r="LY150" s="123"/>
      <c r="LZ150" s="123"/>
      <c r="MD150" s="123"/>
      <c r="ME150" s="123"/>
      <c r="MI150" s="123"/>
      <c r="MJ150" s="123"/>
      <c r="MN150" s="123"/>
      <c r="MO150" s="123"/>
      <c r="MS150" s="123"/>
      <c r="MT150" s="123"/>
    </row>
    <row r="151" spans="19:358">
      <c r="S151" s="123"/>
      <c r="T151" s="123"/>
      <c r="U151" s="123"/>
      <c r="W151" s="123"/>
      <c r="AI151" s="38"/>
      <c r="AJ151" s="38"/>
      <c r="AK151" s="38"/>
      <c r="AL151" s="38"/>
      <c r="AY151" s="123"/>
      <c r="AZ151" s="123"/>
      <c r="BD151" s="123"/>
      <c r="BE151" s="123"/>
      <c r="BI151" s="123"/>
      <c r="BJ151" s="123"/>
      <c r="BN151" s="123"/>
      <c r="BO151" s="123"/>
      <c r="BS151" s="123"/>
      <c r="BT151" s="123"/>
      <c r="BX151" s="123"/>
      <c r="BY151" s="123"/>
      <c r="CB151" s="123"/>
      <c r="CC151" s="123"/>
      <c r="CG151" s="123"/>
      <c r="CK151" s="38"/>
      <c r="CL151" s="38"/>
      <c r="CM151" s="38"/>
      <c r="CN151" s="38"/>
      <c r="CO151" s="123"/>
      <c r="CS151" s="123"/>
      <c r="CW151" s="123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75"/>
      <c r="EZ151" s="123"/>
      <c r="FD151" s="123"/>
      <c r="FH151" s="123"/>
      <c r="FL151" s="123"/>
      <c r="FP151" s="123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W151" s="123"/>
      <c r="IQ151" s="123"/>
      <c r="JK151" s="123"/>
      <c r="KA151" s="123"/>
      <c r="KB151" s="123"/>
      <c r="KU151" s="123"/>
      <c r="KV151" s="123"/>
      <c r="KZ151" s="123"/>
      <c r="LA151" s="123"/>
      <c r="LE151" s="123"/>
      <c r="LF151" s="123"/>
      <c r="LJ151" s="123"/>
      <c r="LK151" s="123"/>
      <c r="LO151" s="123"/>
      <c r="LP151" s="123"/>
      <c r="LT151" s="123"/>
      <c r="LU151" s="123"/>
      <c r="LY151" s="123"/>
      <c r="LZ151" s="123"/>
      <c r="MD151" s="123"/>
      <c r="ME151" s="123"/>
      <c r="MI151" s="123"/>
      <c r="MJ151" s="123"/>
      <c r="MN151" s="123"/>
      <c r="MO151" s="123"/>
      <c r="MS151" s="123"/>
      <c r="MT151" s="123"/>
    </row>
    <row r="152" spans="19:358">
      <c r="S152" s="123"/>
      <c r="T152" s="123"/>
      <c r="U152" s="123"/>
      <c r="V152" s="136"/>
      <c r="W152" s="123"/>
      <c r="AI152" s="38"/>
      <c r="AJ152" s="38"/>
      <c r="AK152" s="38"/>
      <c r="AL152" s="38"/>
      <c r="AY152" s="123"/>
      <c r="AZ152" s="123"/>
      <c r="BD152" s="123"/>
      <c r="BE152" s="123"/>
      <c r="BI152" s="123"/>
      <c r="BJ152" s="123"/>
      <c r="BN152" s="123"/>
      <c r="BO152" s="123"/>
      <c r="BS152" s="123"/>
      <c r="BT152" s="123"/>
      <c r="BX152" s="123"/>
      <c r="BY152" s="123"/>
      <c r="CB152" s="123"/>
      <c r="CC152" s="123"/>
      <c r="CG152" s="123"/>
      <c r="CK152" s="38"/>
      <c r="CL152" s="38"/>
      <c r="CM152" s="38"/>
      <c r="CN152" s="38"/>
      <c r="CO152" s="123"/>
      <c r="CS152" s="123"/>
      <c r="CW152" s="123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75"/>
      <c r="EZ152" s="123"/>
      <c r="FD152" s="123"/>
      <c r="FH152" s="123"/>
      <c r="FL152" s="123"/>
      <c r="FP152" s="123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W152" s="123"/>
      <c r="IQ152" s="123"/>
      <c r="JK152" s="123"/>
      <c r="KA152" s="123"/>
      <c r="KB152" s="123"/>
      <c r="KU152" s="123"/>
      <c r="KV152" s="123"/>
      <c r="KZ152" s="123"/>
      <c r="LA152" s="123"/>
      <c r="LE152" s="123"/>
      <c r="LF152" s="123"/>
      <c r="LJ152" s="123"/>
      <c r="LK152" s="123"/>
      <c r="LO152" s="123"/>
      <c r="LP152" s="123"/>
      <c r="LT152" s="123"/>
      <c r="LU152" s="123"/>
      <c r="LY152" s="123"/>
      <c r="LZ152" s="123"/>
      <c r="MD152" s="123"/>
      <c r="ME152" s="123"/>
      <c r="MI152" s="123"/>
      <c r="MJ152" s="123"/>
      <c r="MN152" s="123"/>
      <c r="MO152" s="123"/>
      <c r="MS152" s="123"/>
      <c r="MT152" s="123"/>
    </row>
    <row r="153" spans="19:358">
      <c r="S153" s="123"/>
      <c r="T153" s="123"/>
      <c r="U153" s="123"/>
      <c r="W153" s="123"/>
      <c r="AI153" s="38"/>
      <c r="AJ153" s="38"/>
      <c r="AK153" s="38"/>
      <c r="AL153" s="38"/>
      <c r="AY153" s="123"/>
      <c r="AZ153" s="123"/>
      <c r="BD153" s="123"/>
      <c r="BE153" s="123"/>
      <c r="BI153" s="123"/>
      <c r="BJ153" s="123"/>
      <c r="BN153" s="123"/>
      <c r="BO153" s="123"/>
      <c r="BS153" s="123"/>
      <c r="BT153" s="123"/>
      <c r="BX153" s="123"/>
      <c r="BY153" s="123"/>
      <c r="CB153" s="123"/>
      <c r="CC153" s="123"/>
      <c r="CG153" s="123"/>
      <c r="CK153" s="38"/>
      <c r="CL153" s="38"/>
      <c r="CM153" s="38"/>
      <c r="CN153" s="38"/>
      <c r="CO153" s="123"/>
      <c r="CS153" s="123"/>
      <c r="CW153" s="123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75"/>
      <c r="EZ153" s="123"/>
      <c r="FD153" s="123"/>
      <c r="FH153" s="123"/>
      <c r="FL153" s="123"/>
      <c r="FP153" s="123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W153" s="123"/>
      <c r="IQ153" s="123"/>
      <c r="JK153" s="123"/>
      <c r="KA153" s="123"/>
      <c r="KB153" s="123"/>
      <c r="KU153" s="123"/>
      <c r="KV153" s="123"/>
      <c r="KZ153" s="123"/>
      <c r="LA153" s="123"/>
      <c r="LE153" s="123"/>
      <c r="LF153" s="123"/>
      <c r="LJ153" s="123"/>
      <c r="LK153" s="123"/>
      <c r="LO153" s="123"/>
      <c r="LP153" s="123"/>
      <c r="LT153" s="123"/>
      <c r="LU153" s="123"/>
      <c r="LY153" s="123"/>
      <c r="LZ153" s="123"/>
      <c r="MD153" s="123"/>
      <c r="ME153" s="123"/>
      <c r="MI153" s="123"/>
      <c r="MJ153" s="123"/>
      <c r="MN153" s="123"/>
      <c r="MO153" s="123"/>
      <c r="MS153" s="123"/>
      <c r="MT153" s="123"/>
    </row>
    <row r="154" spans="19:358">
      <c r="S154" s="123"/>
      <c r="T154" s="123"/>
      <c r="U154" s="123"/>
      <c r="W154" s="123"/>
      <c r="AI154" s="38"/>
      <c r="AJ154" s="38"/>
      <c r="AK154" s="38"/>
      <c r="AL154" s="38"/>
      <c r="AY154" s="123"/>
      <c r="AZ154" s="123"/>
      <c r="BD154" s="123"/>
      <c r="BE154" s="123"/>
      <c r="BI154" s="123"/>
      <c r="BJ154" s="123"/>
      <c r="BN154" s="123"/>
      <c r="BO154" s="123"/>
      <c r="BS154" s="123"/>
      <c r="BT154" s="123"/>
      <c r="BX154" s="123"/>
      <c r="BY154" s="123"/>
      <c r="CB154" s="123"/>
      <c r="CC154" s="123"/>
      <c r="CG154" s="123"/>
      <c r="CK154" s="38"/>
      <c r="CL154" s="38"/>
      <c r="CM154" s="38"/>
      <c r="CN154" s="38"/>
      <c r="CO154" s="123"/>
      <c r="CS154" s="123"/>
      <c r="CW154" s="123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75"/>
      <c r="EZ154" s="123"/>
      <c r="FD154" s="123"/>
      <c r="FH154" s="123"/>
      <c r="FL154" s="123"/>
      <c r="FP154" s="123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W154" s="123"/>
      <c r="IQ154" s="123"/>
      <c r="JK154" s="123"/>
      <c r="KA154" s="123"/>
      <c r="KB154" s="123"/>
      <c r="KU154" s="123"/>
      <c r="KV154" s="123"/>
      <c r="KZ154" s="123"/>
      <c r="LA154" s="123"/>
      <c r="LE154" s="123"/>
      <c r="LF154" s="123"/>
      <c r="LJ154" s="123"/>
      <c r="LK154" s="123"/>
      <c r="LO154" s="123"/>
      <c r="LP154" s="123"/>
      <c r="LT154" s="123"/>
      <c r="LU154" s="123"/>
      <c r="LY154" s="123"/>
      <c r="LZ154" s="123"/>
      <c r="MD154" s="123"/>
      <c r="ME154" s="123"/>
      <c r="MI154" s="123"/>
      <c r="MJ154" s="123"/>
      <c r="MN154" s="123"/>
      <c r="MO154" s="123"/>
      <c r="MS154" s="123"/>
      <c r="MT154" s="123"/>
    </row>
    <row r="155" spans="19:358">
      <c r="S155" s="123"/>
      <c r="T155" s="123"/>
      <c r="U155" s="123"/>
      <c r="W155" s="123"/>
      <c r="AI155" s="38"/>
      <c r="AJ155" s="38"/>
      <c r="AK155" s="38"/>
      <c r="AL155" s="38"/>
      <c r="AY155" s="123"/>
      <c r="AZ155" s="123"/>
      <c r="BD155" s="123"/>
      <c r="BE155" s="123"/>
      <c r="BI155" s="123"/>
      <c r="BJ155" s="123"/>
      <c r="BN155" s="123"/>
      <c r="BO155" s="123"/>
      <c r="BS155" s="123"/>
      <c r="BT155" s="123"/>
      <c r="BX155" s="123"/>
      <c r="BY155" s="123"/>
      <c r="CB155" s="123"/>
      <c r="CC155" s="123"/>
      <c r="CG155" s="123"/>
      <c r="CK155" s="38"/>
      <c r="CL155" s="38"/>
      <c r="CM155" s="38"/>
      <c r="CN155" s="38"/>
      <c r="CO155" s="123"/>
      <c r="CS155" s="123"/>
      <c r="CW155" s="123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75"/>
      <c r="EZ155" s="123"/>
      <c r="FD155" s="123"/>
      <c r="FH155" s="123"/>
      <c r="FL155" s="123"/>
      <c r="FP155" s="123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W155" s="123"/>
      <c r="IQ155" s="123"/>
      <c r="JK155" s="123"/>
      <c r="KA155" s="123"/>
      <c r="KB155" s="123"/>
      <c r="KU155" s="123"/>
      <c r="KV155" s="123"/>
      <c r="KZ155" s="123"/>
      <c r="LA155" s="123"/>
      <c r="LE155" s="123"/>
      <c r="LF155" s="123"/>
      <c r="LJ155" s="123"/>
      <c r="LK155" s="123"/>
      <c r="LO155" s="123"/>
      <c r="LP155" s="123"/>
      <c r="LT155" s="123"/>
      <c r="LU155" s="123"/>
      <c r="LY155" s="123"/>
      <c r="LZ155" s="123"/>
      <c r="MD155" s="123"/>
      <c r="ME155" s="123"/>
      <c r="MI155" s="123"/>
      <c r="MJ155" s="123"/>
      <c r="MN155" s="123"/>
      <c r="MO155" s="123"/>
      <c r="MS155" s="123"/>
      <c r="MT155" s="123"/>
    </row>
    <row r="156" spans="19:358">
      <c r="S156" s="123"/>
      <c r="T156" s="123"/>
      <c r="U156" s="123"/>
      <c r="W156" s="123"/>
      <c r="AI156" s="38"/>
      <c r="AJ156" s="38"/>
      <c r="AK156" s="38"/>
      <c r="AL156" s="38"/>
      <c r="AY156" s="123"/>
      <c r="AZ156" s="123"/>
      <c r="BD156" s="123"/>
      <c r="BE156" s="123"/>
      <c r="BI156" s="123"/>
      <c r="BJ156" s="123"/>
      <c r="BN156" s="123"/>
      <c r="BO156" s="123"/>
      <c r="BS156" s="123"/>
      <c r="BT156" s="123"/>
      <c r="BX156" s="123"/>
      <c r="BY156" s="123"/>
      <c r="CB156" s="123"/>
      <c r="CC156" s="123"/>
      <c r="CG156" s="123"/>
      <c r="CK156" s="38"/>
      <c r="CL156" s="38"/>
      <c r="CM156" s="38"/>
      <c r="CN156" s="38"/>
      <c r="CO156" s="123"/>
      <c r="CS156" s="123"/>
      <c r="CW156" s="123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75"/>
      <c r="EZ156" s="123"/>
      <c r="FD156" s="123"/>
      <c r="FH156" s="123"/>
      <c r="FL156" s="123"/>
      <c r="FP156" s="123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W156" s="123"/>
      <c r="IQ156" s="123"/>
      <c r="JK156" s="123"/>
      <c r="KA156" s="123"/>
      <c r="KB156" s="123"/>
      <c r="KU156" s="123"/>
      <c r="KV156" s="123"/>
      <c r="KZ156" s="123"/>
      <c r="LA156" s="123"/>
      <c r="LE156" s="123"/>
      <c r="LF156" s="123"/>
      <c r="LJ156" s="123"/>
      <c r="LK156" s="123"/>
      <c r="LO156" s="123"/>
      <c r="LP156" s="123"/>
      <c r="LT156" s="123"/>
      <c r="LU156" s="123"/>
      <c r="LY156" s="123"/>
      <c r="LZ156" s="123"/>
      <c r="MD156" s="123"/>
      <c r="ME156" s="123"/>
      <c r="MI156" s="123"/>
      <c r="MJ156" s="123"/>
      <c r="MN156" s="123"/>
      <c r="MO156" s="123"/>
      <c r="MS156" s="123"/>
      <c r="MT156" s="123"/>
    </row>
    <row r="157" spans="19:358">
      <c r="S157" s="123"/>
      <c r="T157" s="123"/>
      <c r="U157" s="123"/>
      <c r="W157" s="123"/>
      <c r="AI157" s="38"/>
      <c r="AJ157" s="38"/>
      <c r="AK157" s="38"/>
      <c r="AL157" s="38"/>
      <c r="AY157" s="123"/>
      <c r="AZ157" s="123"/>
      <c r="BD157" s="123"/>
      <c r="BE157" s="123"/>
      <c r="BI157" s="123"/>
      <c r="BJ157" s="123"/>
      <c r="BN157" s="123"/>
      <c r="BO157" s="123"/>
      <c r="BS157" s="123"/>
      <c r="BT157" s="123"/>
      <c r="BX157" s="123"/>
      <c r="BY157" s="123"/>
      <c r="CB157" s="123"/>
      <c r="CC157" s="123"/>
      <c r="CG157" s="123"/>
      <c r="CK157" s="38"/>
      <c r="CL157" s="38"/>
      <c r="CM157" s="38"/>
      <c r="CN157" s="38"/>
      <c r="CO157" s="123"/>
      <c r="CS157" s="123"/>
      <c r="CW157" s="123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75"/>
      <c r="EZ157" s="123"/>
      <c r="FD157" s="123"/>
      <c r="FH157" s="123"/>
      <c r="FL157" s="123"/>
      <c r="FP157" s="123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W157" s="123"/>
      <c r="IQ157" s="123"/>
      <c r="JK157" s="123"/>
      <c r="KA157" s="123"/>
      <c r="KB157" s="123"/>
      <c r="KU157" s="123"/>
      <c r="KV157" s="123"/>
      <c r="KZ157" s="123"/>
      <c r="LA157" s="123"/>
      <c r="LE157" s="123"/>
      <c r="LF157" s="123"/>
      <c r="LJ157" s="123"/>
      <c r="LK157" s="123"/>
      <c r="LO157" s="123"/>
      <c r="LP157" s="123"/>
      <c r="LT157" s="123"/>
      <c r="LU157" s="123"/>
      <c r="LY157" s="123"/>
      <c r="LZ157" s="123"/>
      <c r="MD157" s="123"/>
      <c r="ME157" s="123"/>
      <c r="MI157" s="123"/>
      <c r="MJ157" s="123"/>
      <c r="MN157" s="123"/>
      <c r="MO157" s="123"/>
      <c r="MS157" s="123"/>
      <c r="MT157" s="123"/>
    </row>
    <row r="158" spans="19:358">
      <c r="S158" s="123"/>
      <c r="T158" s="123"/>
      <c r="U158" s="123"/>
      <c r="W158" s="123"/>
      <c r="AI158" s="38"/>
      <c r="AJ158" s="38"/>
      <c r="AK158" s="38"/>
      <c r="AL158" s="38"/>
      <c r="AY158" s="123"/>
      <c r="AZ158" s="123"/>
      <c r="BD158" s="123"/>
      <c r="BE158" s="123"/>
      <c r="BI158" s="123"/>
      <c r="BJ158" s="123"/>
      <c r="BN158" s="123"/>
      <c r="BO158" s="123"/>
      <c r="BS158" s="123"/>
      <c r="BT158" s="123"/>
      <c r="BX158" s="123"/>
      <c r="BY158" s="123"/>
      <c r="CB158" s="123"/>
      <c r="CC158" s="123"/>
      <c r="CG158" s="123"/>
      <c r="CK158" s="38"/>
      <c r="CL158" s="38"/>
      <c r="CM158" s="38"/>
      <c r="CN158" s="38"/>
      <c r="CO158" s="123"/>
      <c r="CS158" s="123"/>
      <c r="CW158" s="123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75"/>
      <c r="EZ158" s="123"/>
      <c r="FD158" s="123"/>
      <c r="FH158" s="123"/>
      <c r="FL158" s="123"/>
      <c r="FP158" s="123"/>
      <c r="GV158" s="38"/>
      <c r="GW158" s="38"/>
      <c r="GX158" s="38"/>
      <c r="GY158" s="38"/>
      <c r="GZ158" s="38"/>
      <c r="HA158" s="38"/>
      <c r="HB158" s="38"/>
      <c r="HC158" s="38"/>
      <c r="HD158" s="38"/>
      <c r="HE158" s="38"/>
      <c r="HW158" s="123"/>
      <c r="IQ158" s="123"/>
      <c r="JK158" s="123"/>
      <c r="KA158" s="123"/>
      <c r="KB158" s="123"/>
      <c r="KU158" s="123"/>
      <c r="KV158" s="123"/>
      <c r="KZ158" s="123"/>
      <c r="LA158" s="123"/>
      <c r="LE158" s="123"/>
      <c r="LF158" s="123"/>
      <c r="LJ158" s="123"/>
      <c r="LK158" s="123"/>
      <c r="LO158" s="123"/>
      <c r="LP158" s="123"/>
      <c r="LT158" s="123"/>
      <c r="LU158" s="123"/>
      <c r="LY158" s="123"/>
      <c r="LZ158" s="123"/>
      <c r="MD158" s="123"/>
      <c r="ME158" s="123"/>
      <c r="MI158" s="123"/>
      <c r="MJ158" s="123"/>
      <c r="MN158" s="123"/>
      <c r="MO158" s="123"/>
      <c r="MS158" s="123"/>
      <c r="MT158" s="123"/>
    </row>
    <row r="159" spans="19:358">
      <c r="S159" s="123"/>
      <c r="T159" s="123"/>
      <c r="U159" s="123"/>
      <c r="W159" s="123"/>
      <c r="AI159" s="38"/>
      <c r="AJ159" s="38"/>
      <c r="AK159" s="38"/>
      <c r="AL159" s="38"/>
      <c r="AY159" s="123"/>
      <c r="AZ159" s="123"/>
      <c r="BD159" s="123"/>
      <c r="BE159" s="123"/>
      <c r="BI159" s="123"/>
      <c r="BJ159" s="123"/>
      <c r="BN159" s="123"/>
      <c r="BO159" s="123"/>
      <c r="BS159" s="123"/>
      <c r="BT159" s="123"/>
      <c r="BX159" s="123"/>
      <c r="BY159" s="123"/>
      <c r="CB159" s="123"/>
      <c r="CC159" s="123"/>
      <c r="CG159" s="123"/>
      <c r="CK159" s="38"/>
      <c r="CL159" s="38"/>
      <c r="CM159" s="38"/>
      <c r="CN159" s="38"/>
      <c r="CO159" s="123"/>
      <c r="CS159" s="123"/>
      <c r="CW159" s="123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75"/>
      <c r="EZ159" s="123"/>
      <c r="FD159" s="123"/>
      <c r="FH159" s="123"/>
      <c r="FL159" s="123"/>
      <c r="FP159" s="123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W159" s="123"/>
      <c r="IQ159" s="123"/>
      <c r="JK159" s="123"/>
      <c r="KA159" s="123"/>
      <c r="KB159" s="123"/>
      <c r="KU159" s="123"/>
      <c r="KV159" s="123"/>
      <c r="KZ159" s="123"/>
      <c r="LA159" s="123"/>
      <c r="LE159" s="123"/>
      <c r="LF159" s="123"/>
      <c r="LJ159" s="123"/>
      <c r="LK159" s="123"/>
      <c r="LO159" s="123"/>
      <c r="LP159" s="123"/>
      <c r="LT159" s="123"/>
      <c r="LU159" s="123"/>
      <c r="LY159" s="123"/>
      <c r="LZ159" s="123"/>
      <c r="MD159" s="123"/>
      <c r="ME159" s="123"/>
      <c r="MI159" s="123"/>
      <c r="MJ159" s="123"/>
      <c r="MN159" s="123"/>
      <c r="MO159" s="123"/>
      <c r="MS159" s="123"/>
      <c r="MT159" s="123"/>
    </row>
    <row r="160" spans="19:358">
      <c r="S160" s="123"/>
      <c r="T160" s="123"/>
      <c r="U160" s="123"/>
      <c r="W160" s="123"/>
      <c r="AI160" s="38"/>
      <c r="AJ160" s="38"/>
      <c r="AK160" s="38"/>
      <c r="AL160" s="38"/>
      <c r="AY160" s="123"/>
      <c r="AZ160" s="123"/>
      <c r="BD160" s="123"/>
      <c r="BE160" s="123"/>
      <c r="BI160" s="123"/>
      <c r="BJ160" s="123"/>
      <c r="BN160" s="123"/>
      <c r="BO160" s="123"/>
      <c r="BS160" s="123"/>
      <c r="BT160" s="123"/>
      <c r="BX160" s="123"/>
      <c r="BY160" s="123"/>
      <c r="CB160" s="123"/>
      <c r="CC160" s="123"/>
      <c r="CG160" s="123"/>
      <c r="CK160" s="38"/>
      <c r="CL160" s="38"/>
      <c r="CM160" s="38"/>
      <c r="CN160" s="38"/>
      <c r="CO160" s="123"/>
      <c r="CS160" s="123"/>
      <c r="CW160" s="123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75"/>
      <c r="EZ160" s="123"/>
      <c r="FD160" s="123"/>
      <c r="FH160" s="123"/>
      <c r="FL160" s="123"/>
      <c r="FP160" s="123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W160" s="123"/>
      <c r="IQ160" s="123"/>
      <c r="JK160" s="123"/>
      <c r="KA160" s="123"/>
      <c r="KB160" s="123"/>
      <c r="KU160" s="123"/>
      <c r="KV160" s="123"/>
      <c r="KZ160" s="123"/>
      <c r="LA160" s="123"/>
      <c r="LE160" s="123"/>
      <c r="LF160" s="123"/>
      <c r="LJ160" s="123"/>
      <c r="LK160" s="123"/>
      <c r="LO160" s="123"/>
      <c r="LP160" s="123"/>
      <c r="LT160" s="123"/>
      <c r="LU160" s="123"/>
      <c r="LY160" s="123"/>
      <c r="LZ160" s="123"/>
      <c r="MD160" s="123"/>
      <c r="ME160" s="123"/>
      <c r="MI160" s="123"/>
      <c r="MJ160" s="123"/>
      <c r="MN160" s="123"/>
      <c r="MO160" s="123"/>
      <c r="MS160" s="123"/>
      <c r="MT160" s="123"/>
    </row>
    <row r="161" spans="19:358">
      <c r="S161" s="123"/>
      <c r="T161" s="123"/>
      <c r="U161" s="123"/>
      <c r="W161" s="123"/>
      <c r="AI161" s="38"/>
      <c r="AJ161" s="38"/>
      <c r="AK161" s="38"/>
      <c r="AL161" s="38"/>
      <c r="AY161" s="123"/>
      <c r="AZ161" s="123"/>
      <c r="BD161" s="123"/>
      <c r="BE161" s="123"/>
      <c r="BI161" s="123"/>
      <c r="BJ161" s="123"/>
      <c r="BN161" s="123"/>
      <c r="BO161" s="123"/>
      <c r="BS161" s="123"/>
      <c r="BT161" s="123"/>
      <c r="BX161" s="123"/>
      <c r="BY161" s="123"/>
      <c r="CB161" s="123"/>
      <c r="CC161" s="123"/>
      <c r="CG161" s="123"/>
      <c r="CK161" s="38"/>
      <c r="CL161" s="38"/>
      <c r="CM161" s="38"/>
      <c r="CN161" s="38"/>
      <c r="CO161" s="123"/>
      <c r="CS161" s="123"/>
      <c r="CW161" s="123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75"/>
      <c r="EZ161" s="123"/>
      <c r="FD161" s="123"/>
      <c r="FH161" s="123"/>
      <c r="FL161" s="123"/>
      <c r="FP161" s="123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W161" s="123"/>
      <c r="IQ161" s="123"/>
      <c r="JK161" s="123"/>
      <c r="KA161" s="123"/>
      <c r="KB161" s="123"/>
      <c r="KU161" s="123"/>
      <c r="KV161" s="123"/>
      <c r="KZ161" s="123"/>
      <c r="LA161" s="123"/>
      <c r="LE161" s="123"/>
      <c r="LF161" s="123"/>
      <c r="LJ161" s="123"/>
      <c r="LK161" s="123"/>
      <c r="LO161" s="123"/>
      <c r="LP161" s="123"/>
      <c r="LT161" s="123"/>
      <c r="LU161" s="123"/>
      <c r="LY161" s="123"/>
      <c r="LZ161" s="123"/>
      <c r="MD161" s="123"/>
      <c r="ME161" s="123"/>
      <c r="MI161" s="123"/>
      <c r="MJ161" s="123"/>
      <c r="MN161" s="123"/>
      <c r="MO161" s="123"/>
      <c r="MS161" s="123"/>
      <c r="MT161" s="123"/>
    </row>
    <row r="162" spans="19:358">
      <c r="S162" s="123"/>
      <c r="T162" s="123"/>
      <c r="U162" s="123"/>
      <c r="W162" s="123"/>
      <c r="AI162" s="38"/>
      <c r="AJ162" s="38"/>
      <c r="AK162" s="38"/>
      <c r="AL162" s="38"/>
      <c r="AY162" s="123"/>
      <c r="AZ162" s="123"/>
      <c r="BD162" s="123"/>
      <c r="BE162" s="123"/>
      <c r="BI162" s="123"/>
      <c r="BJ162" s="123"/>
      <c r="BN162" s="123"/>
      <c r="BO162" s="123"/>
      <c r="BS162" s="123"/>
      <c r="BT162" s="123"/>
      <c r="BX162" s="123"/>
      <c r="BY162" s="123"/>
      <c r="CB162" s="123"/>
      <c r="CC162" s="123"/>
      <c r="CG162" s="123"/>
      <c r="CK162" s="38"/>
      <c r="CL162" s="38"/>
      <c r="CM162" s="38"/>
      <c r="CN162" s="38"/>
      <c r="CO162" s="123"/>
      <c r="CS162" s="123"/>
      <c r="CW162" s="123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75"/>
      <c r="EZ162" s="123"/>
      <c r="FD162" s="123"/>
      <c r="FH162" s="123"/>
      <c r="FL162" s="123"/>
      <c r="FP162" s="123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W162" s="123"/>
      <c r="IQ162" s="123"/>
      <c r="JK162" s="123"/>
      <c r="KA162" s="123"/>
      <c r="KB162" s="123"/>
      <c r="KU162" s="123"/>
      <c r="KV162" s="123"/>
      <c r="KZ162" s="123"/>
      <c r="LA162" s="123"/>
      <c r="LE162" s="123"/>
      <c r="LF162" s="123"/>
      <c r="LJ162" s="123"/>
      <c r="LK162" s="123"/>
      <c r="LO162" s="123"/>
      <c r="LP162" s="123"/>
      <c r="LT162" s="123"/>
      <c r="LU162" s="123"/>
      <c r="LY162" s="123"/>
      <c r="LZ162" s="123"/>
      <c r="MD162" s="123"/>
      <c r="ME162" s="123"/>
      <c r="MI162" s="123"/>
      <c r="MJ162" s="123"/>
      <c r="MN162" s="123"/>
      <c r="MO162" s="123"/>
      <c r="MS162" s="123"/>
      <c r="MT162" s="123"/>
    </row>
    <row r="163" spans="19:358">
      <c r="S163" s="123"/>
      <c r="T163" s="123"/>
      <c r="U163" s="123"/>
      <c r="W163" s="123"/>
      <c r="AY163" s="123"/>
      <c r="AZ163" s="123"/>
      <c r="BD163" s="123"/>
      <c r="BE163" s="123"/>
      <c r="BI163" s="123"/>
      <c r="BJ163" s="123"/>
      <c r="BN163" s="123"/>
      <c r="BO163" s="123"/>
      <c r="BS163" s="123"/>
      <c r="BT163" s="123"/>
      <c r="BX163" s="123"/>
      <c r="BY163" s="123"/>
      <c r="CB163" s="123"/>
      <c r="CC163" s="123"/>
      <c r="CG163" s="123"/>
      <c r="CO163" s="123"/>
      <c r="CS163" s="123"/>
      <c r="CW163" s="123"/>
      <c r="DM163" s="375"/>
      <c r="EZ163" s="123"/>
      <c r="FD163" s="123"/>
      <c r="FH163" s="123"/>
      <c r="FL163" s="123"/>
      <c r="FP163" s="123"/>
      <c r="HW163" s="123"/>
      <c r="IQ163" s="123"/>
      <c r="JK163" s="123"/>
      <c r="KA163" s="123"/>
      <c r="KB163" s="123"/>
      <c r="KU163" s="123"/>
      <c r="KV163" s="123"/>
      <c r="KZ163" s="123"/>
      <c r="LA163" s="123"/>
      <c r="LE163" s="123"/>
      <c r="LF163" s="123"/>
      <c r="LJ163" s="123"/>
      <c r="LK163" s="123"/>
      <c r="LO163" s="123"/>
      <c r="LP163" s="123"/>
      <c r="LT163" s="123"/>
      <c r="LU163" s="123"/>
      <c r="LY163" s="123"/>
      <c r="LZ163" s="123"/>
      <c r="MD163" s="123"/>
      <c r="ME163" s="123"/>
      <c r="MI163" s="123"/>
      <c r="MJ163" s="123"/>
      <c r="MN163" s="123"/>
      <c r="MO163" s="123"/>
      <c r="MS163" s="123"/>
      <c r="MT163" s="123"/>
    </row>
    <row r="164" spans="19:358">
      <c r="S164" s="123"/>
      <c r="T164" s="123"/>
      <c r="U164" s="123"/>
      <c r="W164" s="123"/>
      <c r="AY164" s="123"/>
      <c r="AZ164" s="123"/>
      <c r="BD164" s="123"/>
      <c r="BE164" s="123"/>
      <c r="BI164" s="123"/>
      <c r="BJ164" s="123"/>
      <c r="BN164" s="123"/>
      <c r="BO164" s="123"/>
      <c r="BS164" s="123"/>
      <c r="BT164" s="123"/>
      <c r="BX164" s="123"/>
      <c r="BY164" s="123"/>
      <c r="CB164" s="123"/>
      <c r="CC164" s="123"/>
      <c r="CG164" s="123"/>
      <c r="CO164" s="123"/>
      <c r="CS164" s="123"/>
      <c r="CW164" s="123"/>
      <c r="DM164" s="375"/>
      <c r="EZ164" s="123"/>
      <c r="FD164" s="123"/>
      <c r="FH164" s="123"/>
      <c r="FL164" s="123"/>
      <c r="FP164" s="123"/>
      <c r="HW164" s="123"/>
      <c r="IQ164" s="123"/>
      <c r="JK164" s="123"/>
      <c r="KA164" s="123"/>
      <c r="KB164" s="123"/>
      <c r="KU164" s="123"/>
      <c r="KV164" s="123"/>
      <c r="KZ164" s="123"/>
      <c r="LA164" s="123"/>
      <c r="LE164" s="123"/>
      <c r="LF164" s="123"/>
      <c r="LJ164" s="123"/>
      <c r="LK164" s="123"/>
      <c r="LO164" s="123"/>
      <c r="LP164" s="123"/>
      <c r="LT164" s="123"/>
      <c r="LU164" s="123"/>
      <c r="LY164" s="123"/>
      <c r="LZ164" s="123"/>
      <c r="MD164" s="123"/>
      <c r="ME164" s="123"/>
      <c r="MI164" s="123"/>
      <c r="MJ164" s="123"/>
      <c r="MN164" s="123"/>
      <c r="MO164" s="123"/>
      <c r="MS164" s="123"/>
      <c r="MT164" s="123"/>
    </row>
    <row r="165" spans="19:358">
      <c r="S165" s="123"/>
      <c r="T165" s="123"/>
      <c r="U165" s="123"/>
      <c r="W165" s="123"/>
      <c r="AY165" s="123"/>
      <c r="AZ165" s="123"/>
      <c r="BD165" s="123"/>
      <c r="BE165" s="123"/>
      <c r="BI165" s="123"/>
      <c r="BJ165" s="123"/>
      <c r="BN165" s="123"/>
      <c r="BO165" s="123"/>
      <c r="BS165" s="123"/>
      <c r="BT165" s="123"/>
      <c r="BX165" s="123"/>
      <c r="BY165" s="123"/>
      <c r="CB165" s="123"/>
      <c r="CC165" s="123"/>
      <c r="CG165" s="123"/>
      <c r="CO165" s="123"/>
      <c r="CS165" s="123"/>
      <c r="CW165" s="123"/>
      <c r="DM165" s="375"/>
      <c r="EZ165" s="123"/>
      <c r="FD165" s="123"/>
      <c r="FH165" s="123"/>
      <c r="FL165" s="123"/>
      <c r="FP165" s="123"/>
      <c r="HW165" s="123"/>
      <c r="IQ165" s="123"/>
      <c r="JK165" s="123"/>
      <c r="KA165" s="123"/>
      <c r="KB165" s="123"/>
      <c r="KU165" s="123"/>
      <c r="KV165" s="123"/>
      <c r="KZ165" s="123"/>
      <c r="LA165" s="123"/>
      <c r="LE165" s="123"/>
      <c r="LF165" s="123"/>
      <c r="LJ165" s="123"/>
      <c r="LK165" s="123"/>
      <c r="LO165" s="123"/>
      <c r="LP165" s="123"/>
      <c r="LT165" s="123"/>
      <c r="LU165" s="123"/>
      <c r="LY165" s="123"/>
      <c r="LZ165" s="123"/>
      <c r="MD165" s="123"/>
      <c r="ME165" s="123"/>
      <c r="MI165" s="123"/>
      <c r="MJ165" s="123"/>
      <c r="MN165" s="123"/>
      <c r="MO165" s="123"/>
      <c r="MS165" s="123"/>
      <c r="MT165" s="123"/>
    </row>
    <row r="166" spans="19:358">
      <c r="S166" s="123"/>
      <c r="T166" s="123"/>
      <c r="U166" s="123"/>
      <c r="W166" s="123"/>
      <c r="AY166" s="123"/>
      <c r="AZ166" s="123"/>
      <c r="BD166" s="123"/>
      <c r="BE166" s="123"/>
      <c r="BI166" s="123"/>
      <c r="BJ166" s="123"/>
      <c r="BN166" s="123"/>
      <c r="BO166" s="123"/>
      <c r="BS166" s="123"/>
      <c r="BT166" s="123"/>
      <c r="BX166" s="123"/>
      <c r="BY166" s="123"/>
      <c r="CB166" s="123"/>
      <c r="CC166" s="123"/>
      <c r="CG166" s="123"/>
      <c r="CO166" s="123"/>
      <c r="CS166" s="123"/>
      <c r="CW166" s="123"/>
      <c r="DM166" s="375"/>
      <c r="EZ166" s="123"/>
      <c r="FD166" s="123"/>
      <c r="FH166" s="123"/>
      <c r="FL166" s="123"/>
      <c r="FP166" s="123"/>
      <c r="HW166" s="123"/>
      <c r="IQ166" s="123"/>
      <c r="JK166" s="123"/>
      <c r="KA166" s="123"/>
      <c r="KB166" s="123"/>
      <c r="KU166" s="123"/>
      <c r="KV166" s="123"/>
      <c r="KZ166" s="123"/>
      <c r="LA166" s="123"/>
      <c r="LE166" s="123"/>
      <c r="LF166" s="123"/>
      <c r="LJ166" s="123"/>
      <c r="LK166" s="123"/>
      <c r="LO166" s="123"/>
      <c r="LP166" s="123"/>
      <c r="LT166" s="123"/>
      <c r="LU166" s="123"/>
      <c r="LY166" s="123"/>
      <c r="LZ166" s="123"/>
      <c r="MD166" s="123"/>
      <c r="ME166" s="123"/>
      <c r="MI166" s="123"/>
      <c r="MJ166" s="123"/>
      <c r="MN166" s="123"/>
      <c r="MO166" s="123"/>
      <c r="MS166" s="123"/>
      <c r="MT166" s="123"/>
    </row>
    <row r="167" spans="19:358">
      <c r="S167" s="123"/>
      <c r="T167" s="123"/>
      <c r="U167" s="123"/>
      <c r="W167" s="123"/>
      <c r="AY167" s="123"/>
      <c r="AZ167" s="123"/>
      <c r="BD167" s="123"/>
      <c r="BE167" s="123"/>
      <c r="BI167" s="123"/>
      <c r="BJ167" s="123"/>
      <c r="BN167" s="123"/>
      <c r="BO167" s="123"/>
      <c r="BS167" s="123"/>
      <c r="BT167" s="123"/>
      <c r="BX167" s="123"/>
      <c r="BY167" s="123"/>
      <c r="CB167" s="123"/>
      <c r="CC167" s="123"/>
      <c r="CG167" s="123"/>
      <c r="CO167" s="123"/>
      <c r="CS167" s="123"/>
      <c r="CW167" s="123"/>
      <c r="DM167" s="375"/>
      <c r="EZ167" s="123"/>
      <c r="FD167" s="123"/>
      <c r="FH167" s="123"/>
      <c r="FL167" s="123"/>
      <c r="FP167" s="123"/>
      <c r="HW167" s="123"/>
      <c r="IQ167" s="123"/>
      <c r="JK167" s="123"/>
      <c r="KA167" s="123"/>
      <c r="KB167" s="123"/>
      <c r="KU167" s="123"/>
      <c r="KV167" s="123"/>
      <c r="KZ167" s="123"/>
      <c r="LA167" s="123"/>
      <c r="LE167" s="123"/>
      <c r="LF167" s="123"/>
      <c r="LJ167" s="123"/>
      <c r="LK167" s="123"/>
      <c r="LO167" s="123"/>
      <c r="LP167" s="123"/>
      <c r="LT167" s="123"/>
      <c r="LU167" s="123"/>
      <c r="LY167" s="123"/>
      <c r="LZ167" s="123"/>
      <c r="MD167" s="123"/>
      <c r="ME167" s="123"/>
      <c r="MI167" s="123"/>
      <c r="MJ167" s="123"/>
      <c r="MN167" s="123"/>
      <c r="MO167" s="123"/>
      <c r="MS167" s="123"/>
      <c r="MT167" s="123"/>
    </row>
    <row r="168" spans="19:358">
      <c r="S168" s="123"/>
      <c r="T168" s="123"/>
      <c r="U168" s="123"/>
      <c r="W168" s="123"/>
      <c r="AY168" s="123"/>
      <c r="AZ168" s="123"/>
      <c r="BD168" s="123"/>
      <c r="BE168" s="123"/>
      <c r="BI168" s="123"/>
      <c r="BJ168" s="123"/>
      <c r="BN168" s="123"/>
      <c r="BO168" s="123"/>
      <c r="BS168" s="123"/>
      <c r="BT168" s="123"/>
      <c r="BX168" s="123"/>
      <c r="BY168" s="123"/>
      <c r="CB168" s="123"/>
      <c r="CC168" s="123"/>
      <c r="CG168" s="123"/>
      <c r="CO168" s="123"/>
      <c r="CS168" s="123"/>
      <c r="CW168" s="123"/>
      <c r="DM168" s="375"/>
      <c r="EZ168" s="123"/>
      <c r="FD168" s="123"/>
      <c r="FH168" s="123"/>
      <c r="FL168" s="123"/>
      <c r="FP168" s="123"/>
      <c r="HW168" s="123"/>
      <c r="IQ168" s="123"/>
      <c r="JK168" s="123"/>
      <c r="KA168" s="123"/>
      <c r="KB168" s="123"/>
      <c r="KU168" s="123"/>
      <c r="KV168" s="123"/>
      <c r="KZ168" s="123"/>
      <c r="LA168" s="123"/>
      <c r="LE168" s="123"/>
      <c r="LF168" s="123"/>
      <c r="LJ168" s="123"/>
      <c r="LK168" s="123"/>
      <c r="LO168" s="123"/>
      <c r="LP168" s="123"/>
      <c r="LT168" s="123"/>
      <c r="LU168" s="123"/>
      <c r="LY168" s="123"/>
      <c r="LZ168" s="123"/>
      <c r="MD168" s="123"/>
      <c r="ME168" s="123"/>
      <c r="MI168" s="123"/>
      <c r="MJ168" s="123"/>
      <c r="MN168" s="123"/>
      <c r="MO168" s="123"/>
      <c r="MS168" s="123"/>
      <c r="MT168" s="123"/>
    </row>
    <row r="169" spans="19:358">
      <c r="S169" s="123"/>
      <c r="T169" s="123"/>
      <c r="U169" s="123"/>
      <c r="W169" s="123"/>
      <c r="AY169" s="123"/>
      <c r="AZ169" s="123"/>
      <c r="BD169" s="123"/>
      <c r="BE169" s="123"/>
      <c r="BI169" s="123"/>
      <c r="BJ169" s="123"/>
      <c r="BN169" s="123"/>
      <c r="BO169" s="123"/>
      <c r="BS169" s="123"/>
      <c r="BT169" s="123"/>
      <c r="BX169" s="123"/>
      <c r="BY169" s="123"/>
      <c r="CB169" s="123"/>
      <c r="CC169" s="123"/>
      <c r="CG169" s="123"/>
      <c r="CO169" s="123"/>
      <c r="CS169" s="123"/>
      <c r="CW169" s="123"/>
      <c r="DM169" s="375"/>
      <c r="EZ169" s="123"/>
      <c r="FD169" s="123"/>
      <c r="FH169" s="123"/>
      <c r="FL169" s="123"/>
      <c r="FP169" s="123"/>
      <c r="HW169" s="123"/>
      <c r="IQ169" s="123"/>
      <c r="JK169" s="123"/>
      <c r="KA169" s="123"/>
      <c r="KB169" s="123"/>
      <c r="KU169" s="123"/>
      <c r="KV169" s="123"/>
      <c r="KZ169" s="123"/>
      <c r="LA169" s="123"/>
      <c r="LE169" s="123"/>
      <c r="LF169" s="123"/>
      <c r="LJ169" s="123"/>
      <c r="LK169" s="123"/>
      <c r="LO169" s="123"/>
      <c r="LP169" s="123"/>
      <c r="LT169" s="123"/>
      <c r="LU169" s="123"/>
      <c r="LY169" s="123"/>
      <c r="LZ169" s="123"/>
      <c r="MD169" s="123"/>
      <c r="ME169" s="123"/>
      <c r="MI169" s="123"/>
      <c r="MJ169" s="123"/>
      <c r="MN169" s="123"/>
      <c r="MO169" s="123"/>
      <c r="MS169" s="123"/>
      <c r="MT169" s="123"/>
    </row>
    <row r="170" spans="19:358">
      <c r="S170" s="123"/>
      <c r="T170" s="123"/>
      <c r="U170" s="123"/>
      <c r="W170" s="123"/>
      <c r="AY170" s="123"/>
      <c r="AZ170" s="123"/>
      <c r="BD170" s="123"/>
      <c r="BE170" s="123"/>
      <c r="BI170" s="123"/>
      <c r="BJ170" s="123"/>
      <c r="BN170" s="123"/>
      <c r="BO170" s="123"/>
      <c r="BS170" s="123"/>
      <c r="BT170" s="123"/>
      <c r="BX170" s="123"/>
      <c r="BY170" s="123"/>
      <c r="CB170" s="123"/>
      <c r="CC170" s="123"/>
      <c r="CG170" s="123"/>
      <c r="CO170" s="123"/>
      <c r="CS170" s="123"/>
      <c r="CW170" s="123"/>
      <c r="DM170" s="375"/>
      <c r="EZ170" s="123"/>
      <c r="FD170" s="123"/>
      <c r="FH170" s="123"/>
      <c r="FL170" s="123"/>
      <c r="FP170" s="123"/>
      <c r="HW170" s="123"/>
      <c r="IQ170" s="123"/>
      <c r="JK170" s="123"/>
      <c r="KA170" s="123"/>
      <c r="KB170" s="123"/>
      <c r="KU170" s="123"/>
      <c r="KV170" s="123"/>
      <c r="KZ170" s="123"/>
      <c r="LA170" s="123"/>
      <c r="LE170" s="123"/>
      <c r="LF170" s="123"/>
      <c r="LJ170" s="123"/>
      <c r="LK170" s="123"/>
      <c r="LO170" s="123"/>
      <c r="LP170" s="123"/>
      <c r="LT170" s="123"/>
      <c r="LU170" s="123"/>
      <c r="LY170" s="123"/>
      <c r="LZ170" s="123"/>
      <c r="MD170" s="123"/>
      <c r="ME170" s="123"/>
      <c r="MI170" s="123"/>
      <c r="MJ170" s="123"/>
      <c r="MN170" s="123"/>
      <c r="MO170" s="123"/>
      <c r="MS170" s="123"/>
      <c r="MT170" s="123"/>
    </row>
    <row r="171" spans="19:358">
      <c r="S171" s="123"/>
      <c r="T171" s="123"/>
      <c r="U171" s="123"/>
      <c r="W171" s="123"/>
      <c r="AY171" s="123"/>
      <c r="AZ171" s="123"/>
      <c r="BD171" s="123"/>
      <c r="BE171" s="123"/>
      <c r="BI171" s="123"/>
      <c r="BJ171" s="123"/>
      <c r="BN171" s="123"/>
      <c r="BO171" s="123"/>
      <c r="BS171" s="123"/>
      <c r="BT171" s="123"/>
      <c r="BX171" s="123"/>
      <c r="BY171" s="123"/>
      <c r="CB171" s="123"/>
      <c r="CC171" s="123"/>
      <c r="CG171" s="123"/>
      <c r="CO171" s="123"/>
      <c r="CS171" s="123"/>
      <c r="CW171" s="123"/>
      <c r="DM171" s="375"/>
      <c r="EZ171" s="123"/>
      <c r="FD171" s="123"/>
      <c r="FH171" s="123"/>
      <c r="FL171" s="123"/>
      <c r="FP171" s="123"/>
      <c r="HW171" s="123"/>
      <c r="IQ171" s="123"/>
      <c r="JK171" s="123"/>
      <c r="KA171" s="123"/>
      <c r="KB171" s="123"/>
      <c r="KU171" s="123"/>
      <c r="KV171" s="123"/>
      <c r="KZ171" s="123"/>
      <c r="LA171" s="123"/>
      <c r="LE171" s="123"/>
      <c r="LF171" s="123"/>
      <c r="LJ171" s="123"/>
      <c r="LK171" s="123"/>
      <c r="LO171" s="123"/>
      <c r="LP171" s="123"/>
      <c r="LT171" s="123"/>
      <c r="LU171" s="123"/>
      <c r="LY171" s="123"/>
      <c r="LZ171" s="123"/>
      <c r="MD171" s="123"/>
      <c r="ME171" s="123"/>
      <c r="MI171" s="123"/>
      <c r="MJ171" s="123"/>
      <c r="MN171" s="123"/>
      <c r="MO171" s="123"/>
      <c r="MS171" s="123"/>
      <c r="MT171" s="123"/>
    </row>
    <row r="172" spans="19:358">
      <c r="S172" s="123"/>
      <c r="T172" s="123"/>
      <c r="U172" s="123"/>
      <c r="W172" s="123"/>
      <c r="AY172" s="123"/>
      <c r="AZ172" s="123"/>
      <c r="BD172" s="123"/>
      <c r="BE172" s="123"/>
      <c r="BI172" s="123"/>
      <c r="BJ172" s="123"/>
      <c r="BN172" s="123"/>
      <c r="BO172" s="123"/>
      <c r="BS172" s="123"/>
      <c r="BT172" s="123"/>
      <c r="BX172" s="123"/>
      <c r="BY172" s="123"/>
      <c r="CB172" s="123"/>
      <c r="CC172" s="123"/>
      <c r="CG172" s="123"/>
      <c r="CO172" s="123"/>
      <c r="CS172" s="123"/>
      <c r="CW172" s="123"/>
      <c r="DM172" s="375"/>
      <c r="EZ172" s="123"/>
      <c r="FD172" s="123"/>
      <c r="FH172" s="123"/>
      <c r="FL172" s="123"/>
      <c r="FP172" s="123"/>
      <c r="HW172" s="123"/>
      <c r="IQ172" s="123"/>
      <c r="JK172" s="123"/>
      <c r="KA172" s="123"/>
      <c r="KB172" s="123"/>
      <c r="KU172" s="123"/>
      <c r="KV172" s="123"/>
      <c r="KZ172" s="123"/>
      <c r="LA172" s="123"/>
      <c r="LE172" s="123"/>
      <c r="LF172" s="123"/>
      <c r="LJ172" s="123"/>
      <c r="LK172" s="123"/>
      <c r="LO172" s="123"/>
      <c r="LP172" s="123"/>
      <c r="LT172" s="123"/>
      <c r="LU172" s="123"/>
      <c r="LY172" s="123"/>
      <c r="LZ172" s="123"/>
      <c r="MD172" s="123"/>
      <c r="ME172" s="123"/>
      <c r="MI172" s="123"/>
      <c r="MJ172" s="123"/>
      <c r="MN172" s="123"/>
      <c r="MO172" s="123"/>
      <c r="MS172" s="123"/>
      <c r="MT172" s="123"/>
    </row>
    <row r="173" spans="19:358">
      <c r="S173" s="123"/>
      <c r="T173" s="123"/>
      <c r="U173" s="123"/>
      <c r="W173" s="123"/>
      <c r="AY173" s="123"/>
      <c r="AZ173" s="123"/>
      <c r="BD173" s="123"/>
      <c r="BE173" s="123"/>
      <c r="BI173" s="123"/>
      <c r="BJ173" s="123"/>
      <c r="BN173" s="123"/>
      <c r="BO173" s="123"/>
      <c r="BS173" s="123"/>
      <c r="BT173" s="123"/>
      <c r="BX173" s="123"/>
      <c r="BY173" s="123"/>
      <c r="CB173" s="123"/>
      <c r="CC173" s="123"/>
      <c r="CG173" s="123"/>
      <c r="CO173" s="123"/>
      <c r="CS173" s="123"/>
      <c r="CW173" s="123"/>
      <c r="DM173" s="375"/>
      <c r="EZ173" s="123"/>
      <c r="FD173" s="123"/>
      <c r="FH173" s="123"/>
      <c r="FL173" s="123"/>
      <c r="FP173" s="123"/>
      <c r="HW173" s="123"/>
      <c r="IQ173" s="123"/>
      <c r="JK173" s="123"/>
      <c r="KA173" s="123"/>
      <c r="KB173" s="123"/>
      <c r="KU173" s="123"/>
      <c r="KV173" s="123"/>
      <c r="KZ173" s="123"/>
      <c r="LA173" s="123"/>
      <c r="LE173" s="123"/>
      <c r="LF173" s="123"/>
      <c r="LJ173" s="123"/>
      <c r="LK173" s="123"/>
      <c r="LO173" s="123"/>
      <c r="LP173" s="123"/>
      <c r="LT173" s="123"/>
      <c r="LU173" s="123"/>
      <c r="LY173" s="123"/>
      <c r="LZ173" s="123"/>
      <c r="MD173" s="123"/>
      <c r="ME173" s="123"/>
      <c r="MI173" s="123"/>
      <c r="MJ173" s="123"/>
      <c r="MN173" s="123"/>
      <c r="MO173" s="123"/>
      <c r="MS173" s="123"/>
      <c r="MT173" s="123"/>
    </row>
    <row r="174" spans="19:358">
      <c r="S174" s="123"/>
      <c r="T174" s="123"/>
      <c r="U174" s="123"/>
      <c r="W174" s="123"/>
      <c r="AY174" s="123"/>
      <c r="AZ174" s="123"/>
      <c r="BD174" s="123"/>
      <c r="BE174" s="123"/>
      <c r="BI174" s="123"/>
      <c r="BJ174" s="123"/>
      <c r="BN174" s="123"/>
      <c r="BO174" s="123"/>
      <c r="BS174" s="123"/>
      <c r="BT174" s="123"/>
      <c r="BX174" s="123"/>
      <c r="BY174" s="123"/>
      <c r="CB174" s="123"/>
      <c r="CC174" s="123"/>
      <c r="CG174" s="123"/>
      <c r="CO174" s="123"/>
      <c r="CS174" s="123"/>
      <c r="CW174" s="123"/>
      <c r="DM174" s="375"/>
      <c r="EZ174" s="123"/>
      <c r="FD174" s="123"/>
      <c r="FH174" s="123"/>
      <c r="FL174" s="123"/>
      <c r="FP174" s="123"/>
      <c r="HW174" s="123"/>
      <c r="IQ174" s="123"/>
      <c r="JK174" s="123"/>
      <c r="KA174" s="123"/>
      <c r="KB174" s="123"/>
      <c r="KU174" s="123"/>
      <c r="KV174" s="123"/>
      <c r="KZ174" s="123"/>
      <c r="LA174" s="123"/>
      <c r="LE174" s="123"/>
      <c r="LF174" s="123"/>
      <c r="LJ174" s="123"/>
      <c r="LK174" s="123"/>
      <c r="LO174" s="123"/>
      <c r="LP174" s="123"/>
      <c r="LT174" s="123"/>
      <c r="LU174" s="123"/>
      <c r="LY174" s="123"/>
      <c r="LZ174" s="123"/>
      <c r="MD174" s="123"/>
      <c r="ME174" s="123"/>
      <c r="MI174" s="123"/>
      <c r="MJ174" s="123"/>
      <c r="MN174" s="123"/>
      <c r="MO174" s="123"/>
      <c r="MS174" s="123"/>
      <c r="MT174" s="123"/>
    </row>
    <row r="175" spans="19:358">
      <c r="S175" s="123"/>
      <c r="T175" s="123"/>
      <c r="U175" s="123"/>
      <c r="W175" s="123"/>
      <c r="AY175" s="123"/>
      <c r="AZ175" s="123"/>
      <c r="BD175" s="123"/>
      <c r="BE175" s="123"/>
      <c r="BI175" s="123"/>
      <c r="BJ175" s="123"/>
      <c r="BN175" s="123"/>
      <c r="BO175" s="123"/>
      <c r="BS175" s="123"/>
      <c r="BT175" s="123"/>
      <c r="BX175" s="123"/>
      <c r="BY175" s="123"/>
      <c r="CB175" s="123"/>
      <c r="CC175" s="123"/>
      <c r="CG175" s="123"/>
      <c r="CO175" s="123"/>
      <c r="CS175" s="123"/>
      <c r="CW175" s="123"/>
      <c r="DM175" s="375"/>
      <c r="EZ175" s="123"/>
      <c r="FD175" s="123"/>
      <c r="FH175" s="123"/>
      <c r="FL175" s="123"/>
      <c r="FP175" s="123"/>
      <c r="HW175" s="123"/>
      <c r="IQ175" s="123"/>
      <c r="JK175" s="123"/>
      <c r="KA175" s="123"/>
      <c r="KB175" s="123"/>
      <c r="KU175" s="123"/>
      <c r="KV175" s="123"/>
      <c r="KZ175" s="123"/>
      <c r="LA175" s="123"/>
      <c r="LE175" s="123"/>
      <c r="LF175" s="123"/>
      <c r="LJ175" s="123"/>
      <c r="LK175" s="123"/>
      <c r="LO175" s="123"/>
      <c r="LP175" s="123"/>
      <c r="LT175" s="123"/>
      <c r="LU175" s="123"/>
      <c r="LY175" s="123"/>
      <c r="LZ175" s="123"/>
      <c r="MD175" s="123"/>
      <c r="ME175" s="123"/>
      <c r="MI175" s="123"/>
      <c r="MJ175" s="123"/>
      <c r="MN175" s="123"/>
      <c r="MO175" s="123"/>
      <c r="MS175" s="123"/>
      <c r="MT175" s="123"/>
    </row>
    <row r="176" spans="19:358">
      <c r="S176" s="123"/>
      <c r="T176" s="123"/>
      <c r="U176" s="123"/>
      <c r="W176" s="123"/>
      <c r="AY176" s="123"/>
      <c r="AZ176" s="123"/>
      <c r="BD176" s="123"/>
      <c r="BE176" s="123"/>
      <c r="BI176" s="123"/>
      <c r="BJ176" s="123"/>
      <c r="BN176" s="123"/>
      <c r="BO176" s="123"/>
      <c r="BS176" s="123"/>
      <c r="BT176" s="123"/>
      <c r="BX176" s="123"/>
      <c r="BY176" s="123"/>
      <c r="CB176" s="123"/>
      <c r="CC176" s="123"/>
      <c r="CG176" s="123"/>
      <c r="CO176" s="123"/>
      <c r="CS176" s="123"/>
      <c r="CW176" s="123"/>
      <c r="DM176" s="375"/>
      <c r="EZ176" s="123"/>
      <c r="FD176" s="123"/>
      <c r="FH176" s="123"/>
      <c r="FL176" s="123"/>
      <c r="FP176" s="123"/>
      <c r="HW176" s="123"/>
      <c r="IQ176" s="123"/>
      <c r="JK176" s="123"/>
      <c r="KA176" s="123"/>
      <c r="KB176" s="123"/>
      <c r="KU176" s="123"/>
      <c r="KV176" s="123"/>
      <c r="KZ176" s="123"/>
      <c r="LA176" s="123"/>
      <c r="LE176" s="123"/>
      <c r="LF176" s="123"/>
      <c r="LJ176" s="123"/>
      <c r="LK176" s="123"/>
      <c r="LO176" s="123"/>
      <c r="LP176" s="123"/>
      <c r="LT176" s="123"/>
      <c r="LU176" s="123"/>
      <c r="LY176" s="123"/>
      <c r="LZ176" s="123"/>
      <c r="MD176" s="123"/>
      <c r="ME176" s="123"/>
      <c r="MI176" s="123"/>
      <c r="MJ176" s="123"/>
      <c r="MN176" s="123"/>
      <c r="MO176" s="123"/>
      <c r="MS176" s="123"/>
      <c r="MT176" s="123"/>
    </row>
    <row r="177" spans="19:358">
      <c r="S177" s="123"/>
      <c r="T177" s="123"/>
      <c r="U177" s="123"/>
      <c r="W177" s="123"/>
      <c r="AY177" s="123"/>
      <c r="AZ177" s="123"/>
      <c r="BD177" s="123"/>
      <c r="BE177" s="123"/>
      <c r="BI177" s="123"/>
      <c r="BJ177" s="123"/>
      <c r="BN177" s="123"/>
      <c r="BO177" s="123"/>
      <c r="BS177" s="123"/>
      <c r="BT177" s="123"/>
      <c r="BX177" s="123"/>
      <c r="BY177" s="123"/>
      <c r="CB177" s="123"/>
      <c r="CC177" s="123"/>
      <c r="CG177" s="123"/>
      <c r="CO177" s="123"/>
      <c r="CS177" s="123"/>
      <c r="CW177" s="123"/>
      <c r="DM177" s="375"/>
      <c r="EZ177" s="123"/>
      <c r="FD177" s="123"/>
      <c r="FH177" s="123"/>
      <c r="FL177" s="123"/>
      <c r="FP177" s="123"/>
      <c r="HW177" s="123"/>
      <c r="IQ177" s="123"/>
      <c r="JK177" s="123"/>
      <c r="KA177" s="123"/>
      <c r="KB177" s="123"/>
      <c r="KU177" s="123"/>
      <c r="KV177" s="123"/>
      <c r="KZ177" s="123"/>
      <c r="LA177" s="123"/>
      <c r="LE177" s="123"/>
      <c r="LF177" s="123"/>
      <c r="LJ177" s="123"/>
      <c r="LK177" s="123"/>
      <c r="LO177" s="123"/>
      <c r="LP177" s="123"/>
      <c r="LT177" s="123"/>
      <c r="LU177" s="123"/>
      <c r="LY177" s="123"/>
      <c r="LZ177" s="123"/>
      <c r="MD177" s="123"/>
      <c r="ME177" s="123"/>
      <c r="MI177" s="123"/>
      <c r="MJ177" s="123"/>
      <c r="MN177" s="123"/>
      <c r="MO177" s="123"/>
      <c r="MS177" s="123"/>
      <c r="MT177" s="123"/>
    </row>
    <row r="178" spans="19:358">
      <c r="S178" s="123"/>
      <c r="T178" s="123"/>
      <c r="U178" s="123"/>
      <c r="W178" s="123"/>
      <c r="AY178" s="123"/>
      <c r="AZ178" s="123"/>
      <c r="BD178" s="123"/>
      <c r="BE178" s="123"/>
      <c r="BI178" s="123"/>
      <c r="BJ178" s="123"/>
      <c r="BN178" s="123"/>
      <c r="BO178" s="123"/>
      <c r="BS178" s="123"/>
      <c r="BT178" s="123"/>
      <c r="BX178" s="123"/>
      <c r="BY178" s="123"/>
      <c r="CB178" s="123"/>
      <c r="CC178" s="123"/>
      <c r="CG178" s="123"/>
      <c r="CO178" s="123"/>
      <c r="CS178" s="123"/>
      <c r="CW178" s="123"/>
      <c r="DM178" s="375"/>
      <c r="EZ178" s="123"/>
      <c r="FD178" s="123"/>
      <c r="FH178" s="123"/>
      <c r="FL178" s="123"/>
      <c r="FP178" s="123"/>
      <c r="HW178" s="123"/>
      <c r="IQ178" s="123"/>
      <c r="JK178" s="123"/>
      <c r="KA178" s="123"/>
      <c r="KB178" s="123"/>
      <c r="KU178" s="123"/>
      <c r="KV178" s="123"/>
      <c r="KZ178" s="123"/>
      <c r="LA178" s="123"/>
      <c r="LE178" s="123"/>
      <c r="LF178" s="123"/>
      <c r="LJ178" s="123"/>
      <c r="LK178" s="123"/>
      <c r="LO178" s="123"/>
      <c r="LP178" s="123"/>
      <c r="LT178" s="123"/>
      <c r="LU178" s="123"/>
      <c r="LY178" s="123"/>
      <c r="LZ178" s="123"/>
      <c r="MD178" s="123"/>
      <c r="ME178" s="123"/>
      <c r="MI178" s="123"/>
      <c r="MJ178" s="123"/>
      <c r="MN178" s="123"/>
      <c r="MO178" s="123"/>
      <c r="MS178" s="123"/>
      <c r="MT178" s="123"/>
    </row>
    <row r="179" spans="19:358">
      <c r="S179" s="123"/>
      <c r="T179" s="123"/>
      <c r="U179" s="123"/>
      <c r="W179" s="123"/>
      <c r="AY179" s="123"/>
      <c r="AZ179" s="123"/>
      <c r="BD179" s="123"/>
      <c r="BE179" s="123"/>
      <c r="BI179" s="123"/>
      <c r="BJ179" s="123"/>
      <c r="BN179" s="123"/>
      <c r="BO179" s="123"/>
      <c r="BS179" s="123"/>
      <c r="BT179" s="123"/>
      <c r="BX179" s="123"/>
      <c r="BY179" s="123"/>
      <c r="CB179" s="123"/>
      <c r="CC179" s="123"/>
      <c r="CG179" s="123"/>
      <c r="CO179" s="123"/>
      <c r="CS179" s="123"/>
      <c r="CW179" s="123"/>
      <c r="DM179" s="375"/>
      <c r="EZ179" s="123"/>
      <c r="FD179" s="123"/>
      <c r="FH179" s="123"/>
      <c r="FL179" s="123"/>
      <c r="FP179" s="123"/>
      <c r="HW179" s="123"/>
      <c r="IQ179" s="123"/>
      <c r="JK179" s="123"/>
      <c r="KA179" s="123"/>
      <c r="KB179" s="123"/>
      <c r="KU179" s="123"/>
      <c r="KV179" s="123"/>
      <c r="KZ179" s="123"/>
      <c r="LA179" s="123"/>
      <c r="LE179" s="123"/>
      <c r="LF179" s="123"/>
      <c r="LJ179" s="123"/>
      <c r="LK179" s="123"/>
      <c r="LO179" s="123"/>
      <c r="LP179" s="123"/>
      <c r="LT179" s="123"/>
      <c r="LU179" s="123"/>
      <c r="LY179" s="123"/>
      <c r="LZ179" s="123"/>
      <c r="MD179" s="123"/>
      <c r="ME179" s="123"/>
      <c r="MI179" s="123"/>
      <c r="MJ179" s="123"/>
      <c r="MN179" s="123"/>
      <c r="MO179" s="123"/>
      <c r="MS179" s="123"/>
      <c r="MT179" s="123"/>
    </row>
    <row r="180" spans="19:358">
      <c r="S180" s="123"/>
      <c r="T180" s="123"/>
      <c r="U180" s="123"/>
      <c r="W180" s="123"/>
      <c r="AY180" s="123"/>
      <c r="AZ180" s="123"/>
      <c r="BD180" s="123"/>
      <c r="BE180" s="123"/>
      <c r="BI180" s="123"/>
      <c r="BJ180" s="123"/>
      <c r="BN180" s="123"/>
      <c r="BO180" s="123"/>
      <c r="BS180" s="123"/>
      <c r="BT180" s="123"/>
      <c r="BX180" s="123"/>
      <c r="BY180" s="123"/>
      <c r="CB180" s="123"/>
      <c r="CC180" s="123"/>
      <c r="CG180" s="123"/>
      <c r="CO180" s="123"/>
      <c r="CS180" s="123"/>
      <c r="CW180" s="123"/>
      <c r="DM180" s="375"/>
      <c r="EZ180" s="123"/>
      <c r="FD180" s="123"/>
      <c r="FH180" s="123"/>
      <c r="FL180" s="123"/>
      <c r="FP180" s="123"/>
      <c r="HW180" s="123"/>
      <c r="IQ180" s="123"/>
      <c r="JK180" s="123"/>
      <c r="KA180" s="123"/>
      <c r="KB180" s="123"/>
      <c r="KU180" s="123"/>
      <c r="KV180" s="123"/>
      <c r="KZ180" s="123"/>
      <c r="LA180" s="123"/>
      <c r="LE180" s="123"/>
      <c r="LF180" s="123"/>
      <c r="LJ180" s="123"/>
      <c r="LK180" s="123"/>
      <c r="LO180" s="123"/>
      <c r="LP180" s="123"/>
      <c r="LT180" s="123"/>
      <c r="LU180" s="123"/>
      <c r="LY180" s="123"/>
      <c r="LZ180" s="123"/>
      <c r="MD180" s="123"/>
      <c r="ME180" s="123"/>
      <c r="MI180" s="123"/>
      <c r="MJ180" s="123"/>
      <c r="MN180" s="123"/>
      <c r="MO180" s="123"/>
      <c r="MS180" s="123"/>
      <c r="MT180" s="123"/>
    </row>
    <row r="181" spans="19:358">
      <c r="S181" s="123"/>
      <c r="T181" s="123"/>
      <c r="U181" s="123"/>
      <c r="W181" s="123"/>
      <c r="AY181" s="123"/>
      <c r="AZ181" s="123"/>
      <c r="BD181" s="123"/>
      <c r="BE181" s="123"/>
      <c r="BI181" s="123"/>
      <c r="BJ181" s="123"/>
      <c r="BN181" s="123"/>
      <c r="BO181" s="123"/>
      <c r="BS181" s="123"/>
      <c r="BT181" s="123"/>
      <c r="BX181" s="123"/>
      <c r="BY181" s="123"/>
      <c r="CB181" s="123"/>
      <c r="CC181" s="123"/>
      <c r="CG181" s="123"/>
      <c r="CO181" s="123"/>
      <c r="CS181" s="123"/>
      <c r="CW181" s="123"/>
      <c r="DM181" s="375"/>
      <c r="EZ181" s="123"/>
      <c r="FD181" s="123"/>
      <c r="FH181" s="123"/>
      <c r="FL181" s="123"/>
      <c r="FP181" s="123"/>
      <c r="HW181" s="123"/>
      <c r="IQ181" s="123"/>
      <c r="JK181" s="123"/>
      <c r="KA181" s="123"/>
      <c r="KB181" s="123"/>
      <c r="KU181" s="123"/>
      <c r="KV181" s="123"/>
      <c r="KZ181" s="123"/>
      <c r="LA181" s="123"/>
      <c r="LE181" s="123"/>
      <c r="LF181" s="123"/>
      <c r="LJ181" s="123"/>
      <c r="LK181" s="123"/>
      <c r="LO181" s="123"/>
      <c r="LP181" s="123"/>
      <c r="LT181" s="123"/>
      <c r="LU181" s="123"/>
      <c r="LY181" s="123"/>
      <c r="LZ181" s="123"/>
      <c r="MD181" s="123"/>
      <c r="ME181" s="123"/>
      <c r="MI181" s="123"/>
      <c r="MJ181" s="123"/>
      <c r="MN181" s="123"/>
      <c r="MO181" s="123"/>
      <c r="MS181" s="123"/>
      <c r="MT181" s="123"/>
    </row>
    <row r="182" spans="19:358">
      <c r="S182" s="123"/>
      <c r="T182" s="123"/>
      <c r="U182" s="123"/>
      <c r="W182" s="123"/>
      <c r="AY182" s="123"/>
      <c r="AZ182" s="123"/>
      <c r="BD182" s="123"/>
      <c r="BE182" s="123"/>
      <c r="BI182" s="123"/>
      <c r="BJ182" s="123"/>
      <c r="BN182" s="123"/>
      <c r="BO182" s="123"/>
      <c r="BS182" s="123"/>
      <c r="BT182" s="123"/>
      <c r="BX182" s="123"/>
      <c r="BY182" s="123"/>
      <c r="CB182" s="123"/>
      <c r="CC182" s="123"/>
      <c r="CG182" s="123"/>
      <c r="CO182" s="123"/>
      <c r="CS182" s="123"/>
      <c r="CW182" s="123"/>
      <c r="DM182" s="375"/>
      <c r="EZ182" s="123"/>
      <c r="FD182" s="123"/>
      <c r="FH182" s="123"/>
      <c r="FL182" s="123"/>
      <c r="FP182" s="123"/>
      <c r="HW182" s="123"/>
      <c r="IQ182" s="123"/>
      <c r="JK182" s="123"/>
      <c r="KA182" s="123"/>
      <c r="KB182" s="123"/>
      <c r="KU182" s="123"/>
      <c r="KV182" s="123"/>
      <c r="KZ182" s="123"/>
      <c r="LA182" s="123"/>
      <c r="LE182" s="123"/>
      <c r="LF182" s="123"/>
      <c r="LJ182" s="123"/>
      <c r="LK182" s="123"/>
      <c r="LO182" s="123"/>
      <c r="LP182" s="123"/>
      <c r="LT182" s="123"/>
      <c r="LU182" s="123"/>
      <c r="LY182" s="123"/>
      <c r="LZ182" s="123"/>
      <c r="MD182" s="123"/>
      <c r="ME182" s="123"/>
      <c r="MI182" s="123"/>
      <c r="MJ182" s="123"/>
      <c r="MN182" s="123"/>
      <c r="MO182" s="123"/>
      <c r="MS182" s="123"/>
      <c r="MT182" s="123"/>
    </row>
    <row r="183" spans="19:358">
      <c r="S183" s="123"/>
      <c r="T183" s="123"/>
      <c r="U183" s="123"/>
      <c r="W183" s="123"/>
      <c r="AY183" s="123"/>
      <c r="AZ183" s="123"/>
      <c r="BD183" s="123"/>
      <c r="BE183" s="123"/>
      <c r="BI183" s="123"/>
      <c r="BJ183" s="123"/>
      <c r="BN183" s="123"/>
      <c r="BO183" s="123"/>
      <c r="BS183" s="123"/>
      <c r="BT183" s="123"/>
      <c r="BX183" s="123"/>
      <c r="BY183" s="123"/>
      <c r="CB183" s="123"/>
      <c r="CC183" s="123"/>
      <c r="CG183" s="123"/>
      <c r="CO183" s="123"/>
      <c r="CS183" s="123"/>
      <c r="CW183" s="123"/>
      <c r="DM183" s="375"/>
      <c r="EZ183" s="123"/>
      <c r="FD183" s="123"/>
      <c r="FH183" s="123"/>
      <c r="FL183" s="123"/>
      <c r="FP183" s="123"/>
      <c r="HW183" s="123"/>
      <c r="IQ183" s="123"/>
      <c r="JK183" s="123"/>
      <c r="KA183" s="123"/>
      <c r="KB183" s="123"/>
      <c r="KU183" s="123"/>
      <c r="KV183" s="123"/>
      <c r="KZ183" s="123"/>
      <c r="LA183" s="123"/>
      <c r="LE183" s="123"/>
      <c r="LF183" s="123"/>
      <c r="LJ183" s="123"/>
      <c r="LK183" s="123"/>
      <c r="LO183" s="123"/>
      <c r="LP183" s="123"/>
      <c r="LT183" s="123"/>
      <c r="LU183" s="123"/>
      <c r="LY183" s="123"/>
      <c r="LZ183" s="123"/>
      <c r="MD183" s="123"/>
      <c r="ME183" s="123"/>
      <c r="MI183" s="123"/>
      <c r="MJ183" s="123"/>
      <c r="MN183" s="123"/>
      <c r="MO183" s="123"/>
      <c r="MS183" s="123"/>
      <c r="MT183" s="123"/>
    </row>
    <row r="184" spans="19:358">
      <c r="S184" s="123"/>
      <c r="T184" s="123"/>
      <c r="U184" s="123"/>
      <c r="W184" s="123"/>
      <c r="AY184" s="123"/>
      <c r="AZ184" s="123"/>
      <c r="BD184" s="123"/>
      <c r="BE184" s="123"/>
      <c r="BI184" s="123"/>
      <c r="BJ184" s="123"/>
      <c r="BN184" s="123"/>
      <c r="BO184" s="123"/>
      <c r="BS184" s="123"/>
      <c r="BT184" s="123"/>
      <c r="BX184" s="123"/>
      <c r="BY184" s="123"/>
      <c r="CB184" s="123"/>
      <c r="CC184" s="123"/>
      <c r="CG184" s="123"/>
      <c r="CO184" s="123"/>
      <c r="CS184" s="123"/>
      <c r="CW184" s="123"/>
      <c r="DM184" s="375"/>
      <c r="EZ184" s="123"/>
      <c r="FD184" s="123"/>
      <c r="FH184" s="123"/>
      <c r="FL184" s="123"/>
      <c r="FP184" s="123"/>
      <c r="HW184" s="123"/>
      <c r="IQ184" s="123"/>
      <c r="JK184" s="123"/>
      <c r="KA184" s="123"/>
      <c r="KB184" s="123"/>
      <c r="KU184" s="123"/>
      <c r="KV184" s="123"/>
      <c r="KZ184" s="123"/>
      <c r="LA184" s="123"/>
      <c r="LE184" s="123"/>
      <c r="LF184" s="123"/>
      <c r="LJ184" s="123"/>
      <c r="LK184" s="123"/>
      <c r="LO184" s="123"/>
      <c r="LP184" s="123"/>
      <c r="LT184" s="123"/>
      <c r="LU184" s="123"/>
      <c r="LY184" s="123"/>
      <c r="LZ184" s="123"/>
      <c r="MD184" s="123"/>
      <c r="ME184" s="123"/>
      <c r="MI184" s="123"/>
      <c r="MJ184" s="123"/>
      <c r="MN184" s="123"/>
      <c r="MO184" s="123"/>
      <c r="MS184" s="123"/>
      <c r="MT184" s="123"/>
    </row>
    <row r="185" spans="19:358">
      <c r="S185" s="123"/>
      <c r="T185" s="123"/>
      <c r="U185" s="123"/>
      <c r="W185" s="123"/>
      <c r="AY185" s="123"/>
      <c r="AZ185" s="123"/>
      <c r="BD185" s="123"/>
      <c r="BE185" s="123"/>
      <c r="BI185" s="123"/>
      <c r="BJ185" s="123"/>
      <c r="BN185" s="123"/>
      <c r="BO185" s="123"/>
      <c r="BS185" s="123"/>
      <c r="BT185" s="123"/>
      <c r="BX185" s="123"/>
      <c r="BY185" s="123"/>
      <c r="CB185" s="123"/>
      <c r="CC185" s="123"/>
      <c r="CG185" s="123"/>
      <c r="CO185" s="123"/>
      <c r="CS185" s="123"/>
      <c r="CW185" s="123"/>
      <c r="DM185" s="375"/>
      <c r="EZ185" s="123"/>
      <c r="FD185" s="123"/>
      <c r="FH185" s="123"/>
      <c r="FL185" s="123"/>
      <c r="FP185" s="123"/>
      <c r="HW185" s="123"/>
      <c r="IQ185" s="123"/>
      <c r="JK185" s="123"/>
      <c r="KA185" s="123"/>
      <c r="KB185" s="123"/>
      <c r="KU185" s="123"/>
      <c r="KV185" s="123"/>
      <c r="KZ185" s="123"/>
      <c r="LA185" s="123"/>
      <c r="LE185" s="123"/>
      <c r="LF185" s="123"/>
      <c r="LJ185" s="123"/>
      <c r="LK185" s="123"/>
      <c r="LO185" s="123"/>
      <c r="LP185" s="123"/>
      <c r="LT185" s="123"/>
      <c r="LU185" s="123"/>
      <c r="LY185" s="123"/>
      <c r="LZ185" s="123"/>
      <c r="MD185" s="123"/>
      <c r="ME185" s="123"/>
      <c r="MI185" s="123"/>
      <c r="MJ185" s="123"/>
      <c r="MN185" s="123"/>
      <c r="MO185" s="123"/>
      <c r="MS185" s="123"/>
      <c r="MT185" s="123"/>
    </row>
    <row r="186" spans="19:358">
      <c r="S186" s="123"/>
      <c r="T186" s="123"/>
      <c r="U186" s="123"/>
      <c r="W186" s="123"/>
      <c r="AY186" s="123"/>
      <c r="AZ186" s="123"/>
      <c r="BD186" s="123"/>
      <c r="BE186" s="123"/>
      <c r="BI186" s="123"/>
      <c r="BJ186" s="123"/>
      <c r="BN186" s="123"/>
      <c r="BO186" s="123"/>
      <c r="BS186" s="123"/>
      <c r="BT186" s="123"/>
      <c r="BX186" s="123"/>
      <c r="BY186" s="123"/>
      <c r="CB186" s="123"/>
      <c r="CC186" s="123"/>
      <c r="CG186" s="123"/>
      <c r="CO186" s="123"/>
      <c r="CS186" s="123"/>
      <c r="CW186" s="123"/>
      <c r="DM186" s="375"/>
      <c r="EZ186" s="123"/>
      <c r="FD186" s="123"/>
      <c r="FH186" s="123"/>
      <c r="FL186" s="123"/>
      <c r="FP186" s="123"/>
      <c r="HW186" s="123"/>
      <c r="IQ186" s="123"/>
      <c r="JK186" s="123"/>
      <c r="KA186" s="123"/>
      <c r="KB186" s="123"/>
      <c r="KU186" s="123"/>
      <c r="KV186" s="123"/>
      <c r="KZ186" s="123"/>
      <c r="LA186" s="123"/>
      <c r="LE186" s="123"/>
      <c r="LF186" s="123"/>
      <c r="LJ186" s="123"/>
      <c r="LK186" s="123"/>
      <c r="LO186" s="123"/>
      <c r="LP186" s="123"/>
      <c r="LT186" s="123"/>
      <c r="LU186" s="123"/>
      <c r="LY186" s="123"/>
      <c r="LZ186" s="123"/>
      <c r="MD186" s="123"/>
      <c r="ME186" s="123"/>
      <c r="MI186" s="123"/>
      <c r="MJ186" s="123"/>
      <c r="MN186" s="123"/>
      <c r="MO186" s="123"/>
      <c r="MS186" s="123"/>
      <c r="MT186" s="123"/>
    </row>
    <row r="187" spans="19:358">
      <c r="S187" s="123"/>
      <c r="T187" s="123"/>
      <c r="U187" s="123"/>
      <c r="W187" s="123"/>
      <c r="AY187" s="123"/>
      <c r="AZ187" s="123"/>
      <c r="BD187" s="123"/>
      <c r="BE187" s="123"/>
      <c r="BI187" s="123"/>
      <c r="BJ187" s="123"/>
      <c r="BN187" s="123"/>
      <c r="BO187" s="123"/>
      <c r="BS187" s="123"/>
      <c r="BT187" s="123"/>
      <c r="BX187" s="123"/>
      <c r="BY187" s="123"/>
      <c r="CB187" s="123"/>
      <c r="CC187" s="123"/>
      <c r="CG187" s="123"/>
      <c r="CO187" s="123"/>
      <c r="CS187" s="123"/>
      <c r="CW187" s="123"/>
      <c r="DM187" s="375"/>
      <c r="EZ187" s="123"/>
      <c r="FD187" s="123"/>
      <c r="FH187" s="123"/>
      <c r="FL187" s="123"/>
      <c r="FP187" s="123"/>
      <c r="HW187" s="123"/>
      <c r="IQ187" s="123"/>
      <c r="JK187" s="123"/>
      <c r="KA187" s="123"/>
      <c r="KB187" s="123"/>
      <c r="KU187" s="123"/>
      <c r="KV187" s="123"/>
      <c r="KZ187" s="123"/>
      <c r="LA187" s="123"/>
      <c r="LE187" s="123"/>
      <c r="LF187" s="123"/>
      <c r="LJ187" s="123"/>
      <c r="LK187" s="123"/>
      <c r="LO187" s="123"/>
      <c r="LP187" s="123"/>
      <c r="LT187" s="123"/>
      <c r="LU187" s="123"/>
      <c r="LY187" s="123"/>
      <c r="LZ187" s="123"/>
      <c r="MD187" s="123"/>
      <c r="ME187" s="123"/>
      <c r="MI187" s="123"/>
      <c r="MJ187" s="123"/>
      <c r="MN187" s="123"/>
      <c r="MO187" s="123"/>
      <c r="MS187" s="123"/>
      <c r="MT187" s="123"/>
    </row>
    <row r="188" spans="19:358">
      <c r="S188" s="123"/>
      <c r="T188" s="123"/>
      <c r="U188" s="123"/>
      <c r="W188" s="123"/>
      <c r="AY188" s="123"/>
      <c r="AZ188" s="123"/>
      <c r="BD188" s="123"/>
      <c r="BE188" s="123"/>
      <c r="BI188" s="123"/>
      <c r="BJ188" s="123"/>
      <c r="BN188" s="123"/>
      <c r="BO188" s="123"/>
      <c r="BS188" s="123"/>
      <c r="BT188" s="123"/>
      <c r="BX188" s="123"/>
      <c r="BY188" s="123"/>
      <c r="CB188" s="123"/>
      <c r="CC188" s="123"/>
      <c r="CG188" s="123"/>
      <c r="CO188" s="123"/>
      <c r="CS188" s="123"/>
      <c r="CW188" s="123"/>
      <c r="DM188" s="375"/>
      <c r="EZ188" s="123"/>
      <c r="FD188" s="123"/>
      <c r="FH188" s="123"/>
      <c r="FL188" s="123"/>
      <c r="FP188" s="123"/>
      <c r="HW188" s="123"/>
      <c r="IQ188" s="123"/>
      <c r="JK188" s="123"/>
      <c r="KA188" s="123"/>
      <c r="KB188" s="123"/>
      <c r="KU188" s="123"/>
      <c r="KV188" s="123"/>
      <c r="KZ188" s="123"/>
      <c r="LA188" s="123"/>
      <c r="LE188" s="123"/>
      <c r="LF188" s="123"/>
      <c r="LJ188" s="123"/>
      <c r="LK188" s="123"/>
      <c r="LO188" s="123"/>
      <c r="LP188" s="123"/>
      <c r="LT188" s="123"/>
      <c r="LU188" s="123"/>
      <c r="LY188" s="123"/>
      <c r="LZ188" s="123"/>
      <c r="MD188" s="123"/>
      <c r="ME188" s="123"/>
      <c r="MI188" s="123"/>
      <c r="MJ188" s="123"/>
      <c r="MN188" s="123"/>
      <c r="MO188" s="123"/>
      <c r="MS188" s="123"/>
      <c r="MT188" s="123"/>
    </row>
    <row r="189" spans="19:358">
      <c r="S189" s="123"/>
      <c r="T189" s="123"/>
      <c r="U189" s="123"/>
      <c r="W189" s="123"/>
      <c r="AY189" s="123"/>
      <c r="AZ189" s="123"/>
      <c r="BD189" s="123"/>
      <c r="BE189" s="123"/>
      <c r="BI189" s="123"/>
      <c r="BJ189" s="123"/>
      <c r="BN189" s="123"/>
      <c r="BO189" s="123"/>
      <c r="BS189" s="123"/>
      <c r="BT189" s="123"/>
      <c r="BX189" s="123"/>
      <c r="BY189" s="123"/>
      <c r="CB189" s="123"/>
      <c r="CC189" s="123"/>
      <c r="CG189" s="123"/>
      <c r="CO189" s="123"/>
      <c r="CS189" s="123"/>
      <c r="CW189" s="123"/>
      <c r="DM189" s="375"/>
      <c r="EZ189" s="123"/>
      <c r="FD189" s="123"/>
      <c r="FH189" s="123"/>
      <c r="FL189" s="123"/>
      <c r="FP189" s="123"/>
      <c r="HW189" s="123"/>
      <c r="IQ189" s="123"/>
      <c r="JK189" s="123"/>
      <c r="KA189" s="123"/>
      <c r="KB189" s="123"/>
      <c r="KU189" s="123"/>
      <c r="KV189" s="123"/>
      <c r="KZ189" s="123"/>
      <c r="LA189" s="123"/>
      <c r="LE189" s="123"/>
      <c r="LF189" s="123"/>
      <c r="LJ189" s="123"/>
      <c r="LK189" s="123"/>
      <c r="LO189" s="123"/>
      <c r="LP189" s="123"/>
      <c r="LT189" s="123"/>
      <c r="LU189" s="123"/>
      <c r="LY189" s="123"/>
      <c r="LZ189" s="123"/>
      <c r="MD189" s="123"/>
      <c r="ME189" s="123"/>
      <c r="MI189" s="123"/>
      <c r="MJ189" s="123"/>
      <c r="MN189" s="123"/>
      <c r="MO189" s="123"/>
      <c r="MS189" s="123"/>
      <c r="MT189" s="123"/>
    </row>
    <row r="190" spans="19:358">
      <c r="S190" s="123"/>
      <c r="T190" s="123"/>
      <c r="U190" s="123"/>
      <c r="W190" s="123"/>
      <c r="AY190" s="123"/>
      <c r="AZ190" s="123"/>
      <c r="BD190" s="123"/>
      <c r="BE190" s="123"/>
      <c r="BI190" s="123"/>
      <c r="BJ190" s="123"/>
      <c r="BN190" s="123"/>
      <c r="BO190" s="123"/>
      <c r="BS190" s="123"/>
      <c r="BT190" s="123"/>
      <c r="BX190" s="123"/>
      <c r="BY190" s="123"/>
      <c r="CB190" s="123"/>
      <c r="CC190" s="123"/>
      <c r="CG190" s="123"/>
      <c r="CO190" s="123"/>
      <c r="CS190" s="123"/>
      <c r="CW190" s="123"/>
      <c r="DM190" s="375"/>
      <c r="EZ190" s="123"/>
      <c r="FD190" s="123"/>
      <c r="FH190" s="123"/>
      <c r="FL190" s="123"/>
      <c r="FP190" s="123"/>
      <c r="HW190" s="123"/>
      <c r="IQ190" s="123"/>
      <c r="JK190" s="123"/>
      <c r="KA190" s="123"/>
      <c r="KB190" s="123"/>
      <c r="KU190" s="123"/>
      <c r="KV190" s="123"/>
      <c r="KZ190" s="123"/>
      <c r="LA190" s="123"/>
      <c r="LE190" s="123"/>
      <c r="LF190" s="123"/>
      <c r="LJ190" s="123"/>
      <c r="LK190" s="123"/>
      <c r="LO190" s="123"/>
      <c r="LP190" s="123"/>
      <c r="LT190" s="123"/>
      <c r="LU190" s="123"/>
      <c r="LY190" s="123"/>
      <c r="LZ190" s="123"/>
      <c r="MD190" s="123"/>
      <c r="ME190" s="123"/>
      <c r="MI190" s="123"/>
      <c r="MJ190" s="123"/>
      <c r="MN190" s="123"/>
      <c r="MO190" s="123"/>
      <c r="MS190" s="123"/>
      <c r="MT190" s="123"/>
    </row>
    <row r="191" spans="19:358">
      <c r="S191" s="123"/>
      <c r="T191" s="123"/>
      <c r="U191" s="123"/>
      <c r="W191" s="123"/>
      <c r="AY191" s="123"/>
      <c r="AZ191" s="123"/>
      <c r="BD191" s="123"/>
      <c r="BE191" s="123"/>
      <c r="BI191" s="123"/>
      <c r="BJ191" s="123"/>
      <c r="BN191" s="123"/>
      <c r="BO191" s="123"/>
      <c r="BS191" s="123"/>
      <c r="BT191" s="123"/>
      <c r="BX191" s="123"/>
      <c r="BY191" s="123"/>
      <c r="CB191" s="123"/>
      <c r="CC191" s="123"/>
      <c r="CG191" s="123"/>
      <c r="CO191" s="123"/>
      <c r="CS191" s="123"/>
      <c r="CW191" s="123"/>
      <c r="DM191" s="375"/>
      <c r="EZ191" s="123"/>
      <c r="FD191" s="123"/>
      <c r="FH191" s="123"/>
      <c r="FL191" s="123"/>
      <c r="FP191" s="123"/>
      <c r="HW191" s="123"/>
      <c r="IQ191" s="123"/>
      <c r="JK191" s="123"/>
      <c r="KA191" s="123"/>
      <c r="KB191" s="123"/>
      <c r="KU191" s="123"/>
      <c r="KV191" s="123"/>
      <c r="KZ191" s="123"/>
      <c r="LA191" s="123"/>
      <c r="LE191" s="123"/>
      <c r="LF191" s="123"/>
      <c r="LJ191" s="123"/>
      <c r="LK191" s="123"/>
      <c r="LO191" s="123"/>
      <c r="LP191" s="123"/>
      <c r="LT191" s="123"/>
      <c r="LU191" s="123"/>
      <c r="LY191" s="123"/>
      <c r="LZ191" s="123"/>
      <c r="MD191" s="123"/>
      <c r="ME191" s="123"/>
      <c r="MI191" s="123"/>
      <c r="MJ191" s="123"/>
      <c r="MN191" s="123"/>
      <c r="MO191" s="123"/>
      <c r="MS191" s="123"/>
      <c r="MT191" s="123"/>
    </row>
    <row r="192" spans="19:358">
      <c r="S192" s="123"/>
      <c r="T192" s="123"/>
      <c r="U192" s="123"/>
      <c r="W192" s="123"/>
      <c r="AY192" s="123"/>
      <c r="AZ192" s="123"/>
      <c r="BD192" s="123"/>
      <c r="BE192" s="123"/>
      <c r="BI192" s="123"/>
      <c r="BJ192" s="123"/>
      <c r="BN192" s="123"/>
      <c r="BO192" s="123"/>
      <c r="BS192" s="123"/>
      <c r="BT192" s="123"/>
      <c r="BX192" s="123"/>
      <c r="BY192" s="123"/>
      <c r="CB192" s="123"/>
      <c r="CC192" s="123"/>
      <c r="CG192" s="123"/>
      <c r="CO192" s="123"/>
      <c r="CS192" s="123"/>
      <c r="CW192" s="123"/>
      <c r="DM192" s="375"/>
      <c r="EZ192" s="123"/>
      <c r="FD192" s="123"/>
      <c r="FH192" s="123"/>
      <c r="FL192" s="123"/>
      <c r="FP192" s="123"/>
      <c r="HW192" s="123"/>
      <c r="IQ192" s="123"/>
      <c r="JK192" s="123"/>
      <c r="KA192" s="123"/>
      <c r="KB192" s="123"/>
      <c r="KU192" s="123"/>
      <c r="KV192" s="123"/>
      <c r="KZ192" s="123"/>
      <c r="LA192" s="123"/>
      <c r="LE192" s="123"/>
      <c r="LF192" s="123"/>
      <c r="LJ192" s="123"/>
      <c r="LK192" s="123"/>
      <c r="LO192" s="123"/>
      <c r="LP192" s="123"/>
      <c r="LT192" s="123"/>
      <c r="LU192" s="123"/>
      <c r="LY192" s="123"/>
      <c r="LZ192" s="123"/>
      <c r="MD192" s="123"/>
      <c r="ME192" s="123"/>
      <c r="MI192" s="123"/>
      <c r="MJ192" s="123"/>
      <c r="MN192" s="123"/>
      <c r="MO192" s="123"/>
      <c r="MS192" s="123"/>
      <c r="MT192" s="123"/>
    </row>
    <row r="193" spans="19:358">
      <c r="S193" s="123"/>
      <c r="T193" s="123"/>
      <c r="U193" s="123"/>
      <c r="W193" s="123"/>
      <c r="AY193" s="123"/>
      <c r="AZ193" s="123"/>
      <c r="BD193" s="123"/>
      <c r="BE193" s="123"/>
      <c r="BI193" s="123"/>
      <c r="BJ193" s="123"/>
      <c r="BN193" s="123"/>
      <c r="BO193" s="123"/>
      <c r="BS193" s="123"/>
      <c r="BT193" s="123"/>
      <c r="BX193" s="123"/>
      <c r="BY193" s="123"/>
      <c r="CB193" s="123"/>
      <c r="CC193" s="123"/>
      <c r="CG193" s="123"/>
      <c r="CO193" s="123"/>
      <c r="CS193" s="123"/>
      <c r="CW193" s="123"/>
      <c r="DM193" s="375"/>
      <c r="EZ193" s="123"/>
      <c r="FD193" s="123"/>
      <c r="FH193" s="123"/>
      <c r="FL193" s="123"/>
      <c r="FP193" s="123"/>
      <c r="HW193" s="123"/>
      <c r="IQ193" s="123"/>
      <c r="JK193" s="123"/>
      <c r="KA193" s="123"/>
      <c r="KB193" s="123"/>
      <c r="KU193" s="123"/>
      <c r="KV193" s="123"/>
      <c r="KZ193" s="123"/>
      <c r="LA193" s="123"/>
      <c r="LE193" s="123"/>
      <c r="LF193" s="123"/>
      <c r="LJ193" s="123"/>
      <c r="LK193" s="123"/>
      <c r="LO193" s="123"/>
      <c r="LP193" s="123"/>
      <c r="LT193" s="123"/>
      <c r="LU193" s="123"/>
      <c r="LY193" s="123"/>
      <c r="LZ193" s="123"/>
      <c r="MD193" s="123"/>
      <c r="ME193" s="123"/>
      <c r="MI193" s="123"/>
      <c r="MJ193" s="123"/>
      <c r="MN193" s="123"/>
      <c r="MO193" s="123"/>
      <c r="MS193" s="123"/>
      <c r="MT193" s="123"/>
    </row>
    <row r="194" spans="19:358">
      <c r="S194" s="123"/>
      <c r="T194" s="123"/>
      <c r="U194" s="123"/>
      <c r="W194" s="123"/>
      <c r="AY194" s="123"/>
      <c r="AZ194" s="123"/>
      <c r="BD194" s="123"/>
      <c r="BE194" s="123"/>
      <c r="BI194" s="123"/>
      <c r="BJ194" s="123"/>
      <c r="BN194" s="123"/>
      <c r="BO194" s="123"/>
      <c r="BS194" s="123"/>
      <c r="BT194" s="123"/>
      <c r="BX194" s="123"/>
      <c r="BY194" s="123"/>
      <c r="CB194" s="123"/>
      <c r="CC194" s="123"/>
      <c r="CG194" s="123"/>
      <c r="CO194" s="123"/>
      <c r="CS194" s="123"/>
      <c r="CW194" s="123"/>
      <c r="DM194" s="375"/>
      <c r="EZ194" s="123"/>
      <c r="FD194" s="123"/>
      <c r="FH194" s="123"/>
      <c r="FL194" s="123"/>
      <c r="FP194" s="123"/>
      <c r="HW194" s="123"/>
      <c r="IQ194" s="123"/>
      <c r="JK194" s="123"/>
      <c r="KA194" s="123"/>
      <c r="KB194" s="123"/>
      <c r="KU194" s="123"/>
      <c r="KV194" s="123"/>
      <c r="KZ194" s="123"/>
      <c r="LA194" s="123"/>
      <c r="LE194" s="123"/>
      <c r="LF194" s="123"/>
      <c r="LJ194" s="123"/>
      <c r="LK194" s="123"/>
      <c r="LO194" s="123"/>
      <c r="LP194" s="123"/>
      <c r="LT194" s="123"/>
      <c r="LU194" s="123"/>
      <c r="LY194" s="123"/>
      <c r="LZ194" s="123"/>
      <c r="MD194" s="123"/>
      <c r="ME194" s="123"/>
      <c r="MI194" s="123"/>
      <c r="MJ194" s="123"/>
      <c r="MN194" s="123"/>
      <c r="MO194" s="123"/>
      <c r="MS194" s="123"/>
      <c r="MT194" s="123"/>
    </row>
    <row r="195" spans="19:358">
      <c r="S195" s="123"/>
      <c r="T195" s="123"/>
      <c r="U195" s="123"/>
      <c r="W195" s="123"/>
      <c r="AY195" s="123"/>
      <c r="AZ195" s="123"/>
      <c r="BD195" s="123"/>
      <c r="BE195" s="123"/>
      <c r="BI195" s="123"/>
      <c r="BJ195" s="123"/>
      <c r="BN195" s="123"/>
      <c r="BO195" s="123"/>
      <c r="BS195" s="123"/>
      <c r="BT195" s="123"/>
      <c r="BX195" s="123"/>
      <c r="BY195" s="123"/>
      <c r="CB195" s="123"/>
      <c r="CC195" s="123"/>
      <c r="CG195" s="123"/>
      <c r="CO195" s="123"/>
      <c r="CS195" s="123"/>
      <c r="CW195" s="123"/>
      <c r="DM195" s="375"/>
      <c r="EZ195" s="123"/>
      <c r="FD195" s="123"/>
      <c r="FH195" s="123"/>
      <c r="FL195" s="123"/>
      <c r="FP195" s="123"/>
      <c r="HW195" s="123"/>
      <c r="IQ195" s="123"/>
      <c r="JK195" s="123"/>
      <c r="KA195" s="123"/>
      <c r="KB195" s="123"/>
      <c r="KU195" s="123"/>
      <c r="KV195" s="123"/>
      <c r="KZ195" s="123"/>
      <c r="LA195" s="123"/>
      <c r="LE195" s="123"/>
      <c r="LF195" s="123"/>
      <c r="LJ195" s="123"/>
      <c r="LK195" s="123"/>
      <c r="LO195" s="123"/>
      <c r="LP195" s="123"/>
      <c r="LT195" s="123"/>
      <c r="LU195" s="123"/>
      <c r="LY195" s="123"/>
      <c r="LZ195" s="123"/>
      <c r="MD195" s="123"/>
      <c r="ME195" s="123"/>
      <c r="MI195" s="123"/>
      <c r="MJ195" s="123"/>
      <c r="MN195" s="123"/>
      <c r="MO195" s="123"/>
      <c r="MS195" s="123"/>
      <c r="MT195" s="123"/>
    </row>
    <row r="196" spans="19:358">
      <c r="S196" s="123"/>
      <c r="T196" s="123"/>
      <c r="U196" s="123"/>
      <c r="W196" s="123"/>
      <c r="AY196" s="123"/>
      <c r="AZ196" s="123"/>
      <c r="BD196" s="123"/>
      <c r="BE196" s="123"/>
      <c r="BI196" s="123"/>
      <c r="BJ196" s="123"/>
      <c r="BN196" s="123"/>
      <c r="BO196" s="123"/>
      <c r="BS196" s="123"/>
      <c r="BT196" s="123"/>
      <c r="BX196" s="123"/>
      <c r="BY196" s="123"/>
      <c r="CB196" s="123"/>
      <c r="CC196" s="123"/>
      <c r="CG196" s="123"/>
      <c r="CO196" s="123"/>
      <c r="CS196" s="123"/>
      <c r="CW196" s="123"/>
      <c r="DM196" s="375"/>
      <c r="EZ196" s="123"/>
      <c r="FD196" s="123"/>
      <c r="FH196" s="123"/>
      <c r="FL196" s="123"/>
      <c r="FP196" s="123"/>
      <c r="HW196" s="123"/>
      <c r="IQ196" s="123"/>
      <c r="JK196" s="123"/>
      <c r="KA196" s="123"/>
      <c r="KB196" s="123"/>
      <c r="KU196" s="123"/>
      <c r="KV196" s="123"/>
      <c r="KZ196" s="123"/>
      <c r="LA196" s="123"/>
      <c r="LE196" s="123"/>
      <c r="LF196" s="123"/>
      <c r="LJ196" s="123"/>
      <c r="LK196" s="123"/>
      <c r="LO196" s="123"/>
      <c r="LP196" s="123"/>
      <c r="LT196" s="123"/>
      <c r="LU196" s="123"/>
      <c r="LY196" s="123"/>
      <c r="LZ196" s="123"/>
      <c r="MD196" s="123"/>
      <c r="ME196" s="123"/>
      <c r="MI196" s="123"/>
      <c r="MJ196" s="123"/>
      <c r="MN196" s="123"/>
      <c r="MO196" s="123"/>
      <c r="MS196" s="123"/>
      <c r="MT196" s="123"/>
    </row>
    <row r="197" spans="19:358">
      <c r="S197" s="123"/>
      <c r="T197" s="123"/>
      <c r="U197" s="123"/>
      <c r="W197" s="123"/>
      <c r="AY197" s="123"/>
      <c r="AZ197" s="123"/>
      <c r="BD197" s="123"/>
      <c r="BE197" s="123"/>
      <c r="BI197" s="123"/>
      <c r="BJ197" s="123"/>
      <c r="BN197" s="123"/>
      <c r="BO197" s="123"/>
      <c r="BS197" s="123"/>
      <c r="BT197" s="123"/>
      <c r="BX197" s="123"/>
      <c r="BY197" s="123"/>
      <c r="CB197" s="123"/>
      <c r="CC197" s="123"/>
      <c r="CG197" s="123"/>
      <c r="CO197" s="123"/>
      <c r="CS197" s="123"/>
      <c r="CW197" s="123"/>
      <c r="DM197" s="375"/>
      <c r="EZ197" s="123"/>
      <c r="FD197" s="123"/>
      <c r="FH197" s="123"/>
      <c r="FL197" s="123"/>
      <c r="FP197" s="123"/>
      <c r="HW197" s="123"/>
      <c r="IQ197" s="123"/>
      <c r="JK197" s="123"/>
      <c r="KA197" s="123"/>
      <c r="KB197" s="123"/>
      <c r="KU197" s="123"/>
      <c r="KV197" s="123"/>
      <c r="KZ197" s="123"/>
      <c r="LA197" s="123"/>
      <c r="LE197" s="123"/>
      <c r="LF197" s="123"/>
      <c r="LJ197" s="123"/>
      <c r="LK197" s="123"/>
      <c r="LO197" s="123"/>
      <c r="LP197" s="123"/>
      <c r="LT197" s="123"/>
      <c r="LU197" s="123"/>
      <c r="LY197" s="123"/>
      <c r="LZ197" s="123"/>
      <c r="MD197" s="123"/>
      <c r="ME197" s="123"/>
      <c r="MI197" s="123"/>
      <c r="MJ197" s="123"/>
      <c r="MN197" s="123"/>
      <c r="MO197" s="123"/>
      <c r="MS197" s="123"/>
      <c r="MT197" s="123"/>
    </row>
    <row r="198" spans="19:358">
      <c r="S198" s="123"/>
      <c r="T198" s="123"/>
      <c r="U198" s="123"/>
      <c r="W198" s="123"/>
      <c r="AY198" s="123"/>
      <c r="AZ198" s="123"/>
      <c r="BD198" s="123"/>
      <c r="BE198" s="123"/>
      <c r="BI198" s="123"/>
      <c r="BJ198" s="123"/>
      <c r="BN198" s="123"/>
      <c r="BO198" s="123"/>
      <c r="BS198" s="123"/>
      <c r="BT198" s="123"/>
      <c r="BX198" s="123"/>
      <c r="BY198" s="123"/>
      <c r="CB198" s="123"/>
      <c r="CC198" s="123"/>
      <c r="CG198" s="123"/>
      <c r="CO198" s="123"/>
      <c r="CS198" s="123"/>
      <c r="CW198" s="123"/>
      <c r="DM198" s="375"/>
      <c r="EZ198" s="123"/>
      <c r="FD198" s="123"/>
      <c r="FH198" s="123"/>
      <c r="FL198" s="123"/>
      <c r="FP198" s="123"/>
      <c r="HW198" s="123"/>
      <c r="IQ198" s="123"/>
      <c r="JK198" s="123"/>
      <c r="KA198" s="123"/>
      <c r="KB198" s="123"/>
      <c r="KU198" s="123"/>
      <c r="KV198" s="123"/>
      <c r="KZ198" s="123"/>
      <c r="LA198" s="123"/>
      <c r="LE198" s="123"/>
      <c r="LF198" s="123"/>
      <c r="LJ198" s="123"/>
      <c r="LK198" s="123"/>
      <c r="LO198" s="123"/>
      <c r="LP198" s="123"/>
      <c r="LT198" s="123"/>
      <c r="LU198" s="123"/>
      <c r="LY198" s="123"/>
      <c r="LZ198" s="123"/>
      <c r="MD198" s="123"/>
      <c r="ME198" s="123"/>
      <c r="MI198" s="123"/>
      <c r="MJ198" s="123"/>
      <c r="MN198" s="123"/>
      <c r="MO198" s="123"/>
      <c r="MS198" s="123"/>
      <c r="MT198" s="123"/>
    </row>
    <row r="199" spans="19:358">
      <c r="S199" s="123"/>
      <c r="T199" s="123"/>
      <c r="U199" s="123"/>
      <c r="W199" s="123"/>
      <c r="AY199" s="123"/>
      <c r="AZ199" s="123"/>
      <c r="BD199" s="123"/>
      <c r="BE199" s="123"/>
      <c r="BI199" s="123"/>
      <c r="BJ199" s="123"/>
      <c r="BN199" s="123"/>
      <c r="BO199" s="123"/>
      <c r="BS199" s="123"/>
      <c r="BT199" s="123"/>
      <c r="BX199" s="123"/>
      <c r="BY199" s="123"/>
      <c r="CB199" s="123"/>
      <c r="CC199" s="123"/>
      <c r="CG199" s="123"/>
      <c r="CO199" s="123"/>
      <c r="CS199" s="123"/>
      <c r="CW199" s="123"/>
      <c r="DM199" s="375"/>
      <c r="EZ199" s="123"/>
      <c r="FD199" s="123"/>
      <c r="FH199" s="123"/>
      <c r="FL199" s="123"/>
      <c r="FP199" s="123"/>
      <c r="HW199" s="123"/>
      <c r="IQ199" s="123"/>
      <c r="JK199" s="123"/>
      <c r="KA199" s="123"/>
      <c r="KB199" s="123"/>
      <c r="KU199" s="123"/>
      <c r="KV199" s="123"/>
      <c r="KZ199" s="123"/>
      <c r="LA199" s="123"/>
      <c r="LE199" s="123"/>
      <c r="LF199" s="123"/>
      <c r="LJ199" s="123"/>
      <c r="LK199" s="123"/>
      <c r="LO199" s="123"/>
      <c r="LP199" s="123"/>
      <c r="LT199" s="123"/>
      <c r="LU199" s="123"/>
      <c r="LY199" s="123"/>
      <c r="LZ199" s="123"/>
      <c r="MD199" s="123"/>
      <c r="ME199" s="123"/>
      <c r="MI199" s="123"/>
      <c r="MJ199" s="123"/>
      <c r="MN199" s="123"/>
      <c r="MO199" s="123"/>
      <c r="MS199" s="123"/>
      <c r="MT199" s="123"/>
    </row>
    <row r="200" spans="19:358">
      <c r="S200" s="123"/>
      <c r="T200" s="123"/>
      <c r="U200" s="123"/>
      <c r="W200" s="123"/>
      <c r="AY200" s="123"/>
      <c r="AZ200" s="123"/>
      <c r="BD200" s="123"/>
      <c r="BE200" s="123"/>
      <c r="BI200" s="123"/>
      <c r="BJ200" s="123"/>
      <c r="BN200" s="123"/>
      <c r="BO200" s="123"/>
      <c r="BS200" s="123"/>
      <c r="BT200" s="123"/>
      <c r="BX200" s="123"/>
      <c r="BY200" s="123"/>
      <c r="CB200" s="123"/>
      <c r="CC200" s="123"/>
      <c r="CG200" s="123"/>
      <c r="CO200" s="123"/>
      <c r="CS200" s="123"/>
      <c r="CW200" s="123"/>
      <c r="DM200" s="375"/>
      <c r="EZ200" s="123"/>
      <c r="FD200" s="123"/>
      <c r="FH200" s="123"/>
      <c r="FL200" s="123"/>
      <c r="FP200" s="123"/>
      <c r="HW200" s="123"/>
      <c r="IQ200" s="123"/>
      <c r="JK200" s="123"/>
      <c r="KA200" s="123"/>
      <c r="KB200" s="123"/>
      <c r="KU200" s="123"/>
      <c r="KV200" s="123"/>
      <c r="KZ200" s="123"/>
      <c r="LA200" s="123"/>
      <c r="LE200" s="123"/>
      <c r="LF200" s="123"/>
      <c r="LJ200" s="123"/>
      <c r="LK200" s="123"/>
      <c r="LO200" s="123"/>
      <c r="LP200" s="123"/>
      <c r="LT200" s="123"/>
      <c r="LU200" s="123"/>
      <c r="LY200" s="123"/>
      <c r="LZ200" s="123"/>
      <c r="MD200" s="123"/>
      <c r="ME200" s="123"/>
      <c r="MI200" s="123"/>
      <c r="MJ200" s="123"/>
      <c r="MN200" s="123"/>
      <c r="MO200" s="123"/>
      <c r="MS200" s="123"/>
      <c r="MT200" s="123"/>
    </row>
    <row r="201" spans="19:358">
      <c r="S201" s="123"/>
      <c r="T201" s="123"/>
      <c r="U201" s="123"/>
      <c r="W201" s="123"/>
      <c r="AY201" s="123"/>
      <c r="AZ201" s="123"/>
      <c r="BD201" s="123"/>
      <c r="BE201" s="123"/>
      <c r="BI201" s="123"/>
      <c r="BJ201" s="123"/>
      <c r="BN201" s="123"/>
      <c r="BO201" s="123"/>
      <c r="BS201" s="123"/>
      <c r="BT201" s="123"/>
      <c r="BX201" s="123"/>
      <c r="BY201" s="123"/>
      <c r="CB201" s="123"/>
      <c r="CC201" s="123"/>
      <c r="CG201" s="123"/>
      <c r="CO201" s="123"/>
      <c r="CS201" s="123"/>
      <c r="CW201" s="123"/>
      <c r="DM201" s="375"/>
      <c r="EZ201" s="123"/>
      <c r="FD201" s="123"/>
      <c r="FH201" s="123"/>
      <c r="FL201" s="123"/>
      <c r="FP201" s="123"/>
      <c r="HW201" s="123"/>
      <c r="IQ201" s="123"/>
      <c r="JK201" s="123"/>
      <c r="KA201" s="123"/>
      <c r="KB201" s="123"/>
      <c r="KU201" s="123"/>
      <c r="KV201" s="123"/>
      <c r="KZ201" s="123"/>
      <c r="LA201" s="123"/>
      <c r="LE201" s="123"/>
      <c r="LF201" s="123"/>
      <c r="LJ201" s="123"/>
      <c r="LK201" s="123"/>
      <c r="LO201" s="123"/>
      <c r="LP201" s="123"/>
      <c r="LT201" s="123"/>
      <c r="LU201" s="123"/>
      <c r="LY201" s="123"/>
      <c r="LZ201" s="123"/>
      <c r="MD201" s="123"/>
      <c r="ME201" s="123"/>
      <c r="MI201" s="123"/>
      <c r="MJ201" s="123"/>
      <c r="MN201" s="123"/>
      <c r="MO201" s="123"/>
      <c r="MS201" s="123"/>
      <c r="MT201" s="123"/>
    </row>
    <row r="202" spans="19:358">
      <c r="S202" s="123"/>
      <c r="T202" s="123"/>
      <c r="U202" s="123"/>
      <c r="W202" s="123"/>
      <c r="AY202" s="123"/>
      <c r="AZ202" s="123"/>
      <c r="BD202" s="123"/>
      <c r="BE202" s="123"/>
      <c r="BI202" s="123"/>
      <c r="BJ202" s="123"/>
      <c r="BN202" s="123"/>
      <c r="BO202" s="123"/>
      <c r="BS202" s="123"/>
      <c r="BT202" s="123"/>
      <c r="BX202" s="123"/>
      <c r="BY202" s="123"/>
      <c r="CB202" s="123"/>
      <c r="CC202" s="123"/>
      <c r="CG202" s="123"/>
      <c r="CO202" s="123"/>
      <c r="CS202" s="123"/>
      <c r="CW202" s="123"/>
      <c r="DM202" s="375"/>
      <c r="EZ202" s="123"/>
      <c r="FD202" s="123"/>
      <c r="FH202" s="123"/>
      <c r="FL202" s="123"/>
      <c r="FP202" s="123"/>
      <c r="HW202" s="123"/>
      <c r="IQ202" s="123"/>
      <c r="JK202" s="123"/>
      <c r="KA202" s="123"/>
      <c r="KB202" s="123"/>
      <c r="KU202" s="123"/>
      <c r="KV202" s="123"/>
      <c r="KZ202" s="123"/>
      <c r="LA202" s="123"/>
      <c r="LE202" s="123"/>
      <c r="LF202" s="123"/>
      <c r="LJ202" s="123"/>
      <c r="LK202" s="123"/>
      <c r="LO202" s="123"/>
      <c r="LP202" s="123"/>
      <c r="LT202" s="123"/>
      <c r="LU202" s="123"/>
      <c r="LY202" s="123"/>
      <c r="LZ202" s="123"/>
      <c r="MD202" s="123"/>
      <c r="ME202" s="123"/>
      <c r="MI202" s="123"/>
      <c r="MJ202" s="123"/>
      <c r="MN202" s="123"/>
      <c r="MO202" s="123"/>
      <c r="MS202" s="123"/>
      <c r="MT202" s="123"/>
    </row>
    <row r="203" spans="19:358">
      <c r="S203" s="123"/>
      <c r="T203" s="123"/>
      <c r="U203" s="123"/>
      <c r="W203" s="123"/>
      <c r="AY203" s="123"/>
      <c r="AZ203" s="123"/>
      <c r="BD203" s="123"/>
      <c r="BE203" s="123"/>
      <c r="BI203" s="123"/>
      <c r="BJ203" s="123"/>
      <c r="BN203" s="123"/>
      <c r="BO203" s="123"/>
      <c r="BS203" s="123"/>
      <c r="BT203" s="123"/>
      <c r="BX203" s="123"/>
      <c r="BY203" s="123"/>
      <c r="CB203" s="123"/>
      <c r="CC203" s="123"/>
      <c r="CG203" s="123"/>
      <c r="CO203" s="123"/>
      <c r="CS203" s="123"/>
      <c r="CW203" s="123"/>
      <c r="DM203" s="375"/>
      <c r="EZ203" s="123"/>
      <c r="FD203" s="123"/>
      <c r="FH203" s="123"/>
      <c r="FL203" s="123"/>
      <c r="FP203" s="123"/>
      <c r="HW203" s="123"/>
      <c r="IQ203" s="123"/>
      <c r="JK203" s="123"/>
      <c r="KA203" s="123"/>
      <c r="KB203" s="123"/>
      <c r="KU203" s="123"/>
      <c r="KV203" s="123"/>
      <c r="KZ203" s="123"/>
      <c r="LA203" s="123"/>
      <c r="LE203" s="123"/>
      <c r="LF203" s="123"/>
      <c r="LJ203" s="123"/>
      <c r="LK203" s="123"/>
      <c r="LO203" s="123"/>
      <c r="LP203" s="123"/>
      <c r="LT203" s="123"/>
      <c r="LU203" s="123"/>
      <c r="LY203" s="123"/>
      <c r="LZ203" s="123"/>
      <c r="MD203" s="123"/>
      <c r="ME203" s="123"/>
      <c r="MI203" s="123"/>
      <c r="MJ203" s="123"/>
      <c r="MN203" s="123"/>
      <c r="MO203" s="123"/>
      <c r="MS203" s="123"/>
      <c r="MT203" s="123"/>
    </row>
    <row r="204" spans="19:358">
      <c r="S204" s="123"/>
      <c r="T204" s="123"/>
      <c r="U204" s="123"/>
      <c r="W204" s="123"/>
      <c r="AY204" s="123"/>
      <c r="AZ204" s="123"/>
      <c r="BD204" s="123"/>
      <c r="BE204" s="123"/>
      <c r="BI204" s="123"/>
      <c r="BJ204" s="123"/>
      <c r="BN204" s="123"/>
      <c r="BO204" s="123"/>
      <c r="BS204" s="123"/>
      <c r="BT204" s="123"/>
      <c r="BX204" s="123"/>
      <c r="BY204" s="123"/>
      <c r="CB204" s="123"/>
      <c r="CC204" s="123"/>
      <c r="CG204" s="123"/>
      <c r="CO204" s="123"/>
      <c r="CS204" s="123"/>
      <c r="CW204" s="123"/>
      <c r="DM204" s="375"/>
      <c r="EZ204" s="123"/>
      <c r="FD204" s="123"/>
      <c r="FH204" s="123"/>
      <c r="FL204" s="123"/>
      <c r="FP204" s="123"/>
      <c r="HW204" s="123"/>
      <c r="IQ204" s="123"/>
      <c r="JK204" s="123"/>
      <c r="KA204" s="123"/>
      <c r="KB204" s="123"/>
      <c r="KU204" s="123"/>
      <c r="KV204" s="123"/>
      <c r="KZ204" s="123"/>
      <c r="LA204" s="123"/>
      <c r="LE204" s="123"/>
      <c r="LF204" s="123"/>
      <c r="LJ204" s="123"/>
      <c r="LK204" s="123"/>
      <c r="LO204" s="123"/>
      <c r="LP204" s="123"/>
      <c r="LT204" s="123"/>
      <c r="LU204" s="123"/>
      <c r="LY204" s="123"/>
      <c r="LZ204" s="123"/>
      <c r="MD204" s="123"/>
      <c r="ME204" s="123"/>
      <c r="MI204" s="123"/>
      <c r="MJ204" s="123"/>
      <c r="MN204" s="123"/>
      <c r="MO204" s="123"/>
      <c r="MS204" s="123"/>
      <c r="MT204" s="123"/>
    </row>
    <row r="205" spans="19:358">
      <c r="S205" s="123"/>
      <c r="T205" s="123"/>
      <c r="U205" s="123"/>
      <c r="W205" s="123"/>
      <c r="AY205" s="123"/>
      <c r="AZ205" s="123"/>
      <c r="BD205" s="123"/>
      <c r="BE205" s="123"/>
      <c r="BI205" s="123"/>
      <c r="BJ205" s="123"/>
      <c r="BN205" s="123"/>
      <c r="BO205" s="123"/>
      <c r="BS205" s="123"/>
      <c r="BT205" s="123"/>
      <c r="BX205" s="123"/>
      <c r="BY205" s="123"/>
      <c r="CB205" s="123"/>
      <c r="CC205" s="123"/>
      <c r="CG205" s="123"/>
      <c r="CO205" s="123"/>
      <c r="CS205" s="123"/>
      <c r="CW205" s="123"/>
      <c r="DM205" s="375"/>
      <c r="EZ205" s="123"/>
      <c r="FD205" s="123"/>
      <c r="FH205" s="123"/>
      <c r="FL205" s="123"/>
      <c r="FP205" s="123"/>
      <c r="HW205" s="123"/>
      <c r="IQ205" s="123"/>
      <c r="JK205" s="123"/>
      <c r="KA205" s="123"/>
      <c r="KB205" s="123"/>
      <c r="KU205" s="123"/>
      <c r="KV205" s="123"/>
      <c r="KZ205" s="123"/>
      <c r="LA205" s="123"/>
      <c r="LE205" s="123"/>
      <c r="LF205" s="123"/>
      <c r="LJ205" s="123"/>
      <c r="LK205" s="123"/>
      <c r="LO205" s="123"/>
      <c r="LP205" s="123"/>
      <c r="LT205" s="123"/>
      <c r="LU205" s="123"/>
      <c r="LY205" s="123"/>
      <c r="LZ205" s="123"/>
      <c r="MD205" s="123"/>
      <c r="ME205" s="123"/>
      <c r="MI205" s="123"/>
      <c r="MJ205" s="123"/>
      <c r="MN205" s="123"/>
      <c r="MO205" s="123"/>
      <c r="MS205" s="123"/>
      <c r="MT205" s="123"/>
    </row>
    <row r="206" spans="19:358">
      <c r="S206" s="123"/>
      <c r="T206" s="123"/>
      <c r="U206" s="123"/>
      <c r="W206" s="123"/>
      <c r="AY206" s="123"/>
      <c r="AZ206" s="123"/>
      <c r="BD206" s="123"/>
      <c r="BE206" s="123"/>
      <c r="BI206" s="123"/>
      <c r="BJ206" s="123"/>
      <c r="BN206" s="123"/>
      <c r="BO206" s="123"/>
      <c r="BS206" s="123"/>
      <c r="BT206" s="123"/>
      <c r="BX206" s="123"/>
      <c r="BY206" s="123"/>
      <c r="CB206" s="123"/>
      <c r="CC206" s="123"/>
      <c r="CG206" s="123"/>
      <c r="CO206" s="123"/>
      <c r="CS206" s="123"/>
      <c r="CW206" s="123"/>
      <c r="DM206" s="375"/>
      <c r="EZ206" s="123"/>
      <c r="FD206" s="123"/>
      <c r="FH206" s="123"/>
      <c r="FL206" s="123"/>
      <c r="FP206" s="123"/>
      <c r="HW206" s="123"/>
      <c r="IQ206" s="123"/>
      <c r="JK206" s="123"/>
      <c r="KA206" s="123"/>
      <c r="KB206" s="123"/>
      <c r="KU206" s="123"/>
      <c r="KV206" s="123"/>
      <c r="KZ206" s="123"/>
      <c r="LA206" s="123"/>
      <c r="LE206" s="123"/>
      <c r="LF206" s="123"/>
      <c r="LJ206" s="123"/>
      <c r="LK206" s="123"/>
      <c r="LO206" s="123"/>
      <c r="LP206" s="123"/>
      <c r="LT206" s="123"/>
      <c r="LU206" s="123"/>
      <c r="LY206" s="123"/>
      <c r="LZ206" s="123"/>
      <c r="MD206" s="123"/>
      <c r="ME206" s="123"/>
      <c r="MI206" s="123"/>
      <c r="MJ206" s="123"/>
      <c r="MN206" s="123"/>
      <c r="MO206" s="123"/>
      <c r="MS206" s="123"/>
      <c r="MT206" s="123"/>
    </row>
    <row r="207" spans="19:358">
      <c r="S207" s="123"/>
      <c r="T207" s="123"/>
      <c r="U207" s="123"/>
      <c r="W207" s="123"/>
      <c r="AY207" s="123"/>
      <c r="AZ207" s="123"/>
      <c r="BD207" s="123"/>
      <c r="BE207" s="123"/>
      <c r="BI207" s="123"/>
      <c r="BJ207" s="123"/>
      <c r="BN207" s="123"/>
      <c r="BO207" s="123"/>
      <c r="BS207" s="123"/>
      <c r="BT207" s="123"/>
      <c r="BX207" s="123"/>
      <c r="BY207" s="123"/>
      <c r="CB207" s="123"/>
      <c r="CC207" s="123"/>
      <c r="CG207" s="123"/>
      <c r="CO207" s="123"/>
      <c r="CS207" s="123"/>
      <c r="CW207" s="123"/>
      <c r="DM207" s="375"/>
      <c r="EZ207" s="123"/>
      <c r="FD207" s="123"/>
      <c r="FH207" s="123"/>
      <c r="FL207" s="123"/>
      <c r="FP207" s="123"/>
      <c r="HW207" s="123"/>
      <c r="IQ207" s="123"/>
      <c r="JK207" s="123"/>
      <c r="KA207" s="123"/>
      <c r="KB207" s="123"/>
      <c r="KU207" s="123"/>
      <c r="KV207" s="123"/>
      <c r="KZ207" s="123"/>
      <c r="LA207" s="123"/>
      <c r="LE207" s="123"/>
      <c r="LF207" s="123"/>
      <c r="LJ207" s="123"/>
      <c r="LK207" s="123"/>
      <c r="LO207" s="123"/>
      <c r="LP207" s="123"/>
      <c r="LT207" s="123"/>
      <c r="LU207" s="123"/>
      <c r="LY207" s="123"/>
      <c r="LZ207" s="123"/>
      <c r="MD207" s="123"/>
      <c r="ME207" s="123"/>
      <c r="MI207" s="123"/>
      <c r="MJ207" s="123"/>
      <c r="MN207" s="123"/>
      <c r="MO207" s="123"/>
      <c r="MS207" s="123"/>
      <c r="MT207" s="123"/>
    </row>
    <row r="208" spans="19:358">
      <c r="S208" s="123"/>
      <c r="T208" s="123"/>
      <c r="U208" s="123"/>
      <c r="W208" s="123"/>
      <c r="AY208" s="123"/>
      <c r="AZ208" s="123"/>
      <c r="BD208" s="123"/>
      <c r="BE208" s="123"/>
      <c r="BI208" s="123"/>
      <c r="BJ208" s="123"/>
      <c r="BN208" s="123"/>
      <c r="BO208" s="123"/>
      <c r="BS208" s="123"/>
      <c r="BT208" s="123"/>
      <c r="BX208" s="123"/>
      <c r="BY208" s="123"/>
      <c r="CB208" s="123"/>
      <c r="CC208" s="123"/>
      <c r="CG208" s="123"/>
      <c r="CO208" s="123"/>
      <c r="CS208" s="123"/>
      <c r="CW208" s="123"/>
      <c r="DM208" s="375"/>
      <c r="EZ208" s="123"/>
      <c r="FD208" s="123"/>
      <c r="FH208" s="123"/>
      <c r="FL208" s="123"/>
      <c r="FP208" s="123"/>
      <c r="HW208" s="123"/>
      <c r="IQ208" s="123"/>
      <c r="JK208" s="123"/>
      <c r="KA208" s="123"/>
      <c r="KB208" s="123"/>
      <c r="KU208" s="123"/>
      <c r="KV208" s="123"/>
      <c r="KZ208" s="123"/>
      <c r="LA208" s="123"/>
      <c r="LE208" s="123"/>
      <c r="LF208" s="123"/>
      <c r="LJ208" s="123"/>
      <c r="LK208" s="123"/>
      <c r="LO208" s="123"/>
      <c r="LP208" s="123"/>
      <c r="LT208" s="123"/>
      <c r="LU208" s="123"/>
      <c r="LY208" s="123"/>
      <c r="LZ208" s="123"/>
      <c r="MD208" s="123"/>
      <c r="ME208" s="123"/>
      <c r="MI208" s="123"/>
      <c r="MJ208" s="123"/>
      <c r="MN208" s="123"/>
      <c r="MO208" s="123"/>
      <c r="MS208" s="123"/>
      <c r="MT208" s="123"/>
    </row>
    <row r="209" spans="19:358">
      <c r="S209" s="123"/>
      <c r="T209" s="123"/>
      <c r="U209" s="123"/>
      <c r="W209" s="123"/>
      <c r="AY209" s="123"/>
      <c r="AZ209" s="123"/>
      <c r="BD209" s="123"/>
      <c r="BE209" s="123"/>
      <c r="BI209" s="123"/>
      <c r="BJ209" s="123"/>
      <c r="BN209" s="123"/>
      <c r="BO209" s="123"/>
      <c r="BS209" s="123"/>
      <c r="BT209" s="123"/>
      <c r="BX209" s="123"/>
      <c r="BY209" s="123"/>
      <c r="CB209" s="123"/>
      <c r="CC209" s="123"/>
      <c r="CG209" s="123"/>
      <c r="CO209" s="123"/>
      <c r="CS209" s="123"/>
      <c r="CW209" s="123"/>
      <c r="DM209" s="375"/>
      <c r="EZ209" s="123"/>
      <c r="FD209" s="123"/>
      <c r="FH209" s="123"/>
      <c r="FL209" s="123"/>
      <c r="FP209" s="123"/>
      <c r="HW209" s="123"/>
      <c r="IQ209" s="123"/>
      <c r="JK209" s="123"/>
      <c r="KA209" s="123"/>
      <c r="KB209" s="123"/>
      <c r="KU209" s="123"/>
      <c r="KV209" s="123"/>
      <c r="KZ209" s="123"/>
      <c r="LA209" s="123"/>
      <c r="LE209" s="123"/>
      <c r="LF209" s="123"/>
      <c r="LJ209" s="123"/>
      <c r="LK209" s="123"/>
      <c r="LO209" s="123"/>
      <c r="LP209" s="123"/>
      <c r="LT209" s="123"/>
      <c r="LU209" s="123"/>
      <c r="LY209" s="123"/>
      <c r="LZ209" s="123"/>
      <c r="MD209" s="123"/>
      <c r="ME209" s="123"/>
      <c r="MI209" s="123"/>
      <c r="MJ209" s="123"/>
      <c r="MN209" s="123"/>
      <c r="MO209" s="123"/>
      <c r="MS209" s="123"/>
      <c r="MT209" s="123"/>
    </row>
    <row r="210" spans="19:358">
      <c r="S210" s="123"/>
      <c r="T210" s="123"/>
      <c r="U210" s="123"/>
      <c r="W210" s="123"/>
      <c r="AY210" s="123"/>
      <c r="AZ210" s="123"/>
      <c r="BD210" s="123"/>
      <c r="BE210" s="123"/>
      <c r="BI210" s="123"/>
      <c r="BJ210" s="123"/>
      <c r="BN210" s="123"/>
      <c r="BO210" s="123"/>
      <c r="BS210" s="123"/>
      <c r="BT210" s="123"/>
      <c r="BX210" s="123"/>
      <c r="BY210" s="123"/>
      <c r="CB210" s="123"/>
      <c r="CC210" s="123"/>
      <c r="CG210" s="123"/>
      <c r="CO210" s="123"/>
      <c r="CS210" s="123"/>
      <c r="CW210" s="123"/>
      <c r="DM210" s="375"/>
      <c r="EZ210" s="123"/>
      <c r="FD210" s="123"/>
      <c r="FH210" s="123"/>
      <c r="FL210" s="123"/>
      <c r="FP210" s="123"/>
      <c r="HW210" s="123"/>
      <c r="IQ210" s="123"/>
      <c r="JK210" s="123"/>
      <c r="KA210" s="123"/>
      <c r="KB210" s="123"/>
      <c r="KU210" s="123"/>
      <c r="KV210" s="123"/>
      <c r="KZ210" s="123"/>
      <c r="LA210" s="123"/>
      <c r="LE210" s="123"/>
      <c r="LF210" s="123"/>
      <c r="LJ210" s="123"/>
      <c r="LK210" s="123"/>
      <c r="LO210" s="123"/>
      <c r="LP210" s="123"/>
      <c r="LT210" s="123"/>
      <c r="LU210" s="123"/>
      <c r="LY210" s="123"/>
      <c r="LZ210" s="123"/>
      <c r="MD210" s="123"/>
      <c r="ME210" s="123"/>
      <c r="MI210" s="123"/>
      <c r="MJ210" s="123"/>
      <c r="MN210" s="123"/>
      <c r="MO210" s="123"/>
      <c r="MS210" s="123"/>
      <c r="MT210" s="123"/>
    </row>
    <row r="211" spans="19:358">
      <c r="S211" s="123"/>
      <c r="T211" s="123"/>
      <c r="U211" s="123"/>
      <c r="W211" s="123"/>
      <c r="AY211" s="123"/>
      <c r="AZ211" s="123"/>
      <c r="BD211" s="123"/>
      <c r="BE211" s="123"/>
      <c r="BI211" s="123"/>
      <c r="BJ211" s="123"/>
      <c r="BN211" s="123"/>
      <c r="BO211" s="123"/>
      <c r="BS211" s="123"/>
      <c r="BT211" s="123"/>
      <c r="BX211" s="123"/>
      <c r="BY211" s="123"/>
      <c r="CB211" s="123"/>
      <c r="CC211" s="123"/>
      <c r="CG211" s="123"/>
      <c r="CO211" s="123"/>
      <c r="CS211" s="123"/>
      <c r="CW211" s="123"/>
      <c r="DM211" s="375"/>
      <c r="EZ211" s="123"/>
      <c r="FD211" s="123"/>
      <c r="FH211" s="123"/>
      <c r="FL211" s="123"/>
      <c r="FP211" s="123"/>
      <c r="HW211" s="123"/>
      <c r="IQ211" s="123"/>
      <c r="JK211" s="123"/>
      <c r="KA211" s="123"/>
      <c r="KB211" s="123"/>
      <c r="KU211" s="123"/>
      <c r="KV211" s="123"/>
      <c r="KZ211" s="123"/>
      <c r="LA211" s="123"/>
      <c r="LE211" s="123"/>
      <c r="LF211" s="123"/>
      <c r="LJ211" s="123"/>
      <c r="LK211" s="123"/>
      <c r="LO211" s="123"/>
      <c r="LP211" s="123"/>
      <c r="LT211" s="123"/>
      <c r="LU211" s="123"/>
      <c r="LY211" s="123"/>
      <c r="LZ211" s="123"/>
      <c r="MD211" s="123"/>
      <c r="ME211" s="123"/>
      <c r="MI211" s="123"/>
      <c r="MJ211" s="123"/>
      <c r="MN211" s="123"/>
      <c r="MO211" s="123"/>
      <c r="MS211" s="123"/>
      <c r="MT211" s="123"/>
    </row>
    <row r="212" spans="19:358">
      <c r="S212" s="123"/>
      <c r="T212" s="123"/>
      <c r="U212" s="123"/>
      <c r="W212" s="123"/>
      <c r="AY212" s="123"/>
      <c r="AZ212" s="123"/>
      <c r="BD212" s="123"/>
      <c r="BE212" s="123"/>
      <c r="BI212" s="123"/>
      <c r="BJ212" s="123"/>
      <c r="BN212" s="123"/>
      <c r="BO212" s="123"/>
      <c r="BS212" s="123"/>
      <c r="BT212" s="123"/>
      <c r="BX212" s="123"/>
      <c r="BY212" s="123"/>
      <c r="CB212" s="123"/>
      <c r="CC212" s="123"/>
      <c r="CG212" s="123"/>
      <c r="CO212" s="123"/>
      <c r="CS212" s="123"/>
      <c r="CW212" s="123"/>
      <c r="DM212" s="375"/>
      <c r="EZ212" s="123"/>
      <c r="FD212" s="123"/>
      <c r="FH212" s="123"/>
      <c r="FL212" s="123"/>
      <c r="FP212" s="123"/>
      <c r="HW212" s="123"/>
      <c r="IQ212" s="123"/>
      <c r="JK212" s="123"/>
      <c r="KA212" s="123"/>
      <c r="KB212" s="123"/>
      <c r="KU212" s="123"/>
      <c r="KV212" s="123"/>
      <c r="KZ212" s="123"/>
      <c r="LA212" s="123"/>
      <c r="LE212" s="123"/>
      <c r="LF212" s="123"/>
      <c r="LJ212" s="123"/>
      <c r="LK212" s="123"/>
      <c r="LO212" s="123"/>
      <c r="LP212" s="123"/>
      <c r="LT212" s="123"/>
      <c r="LU212" s="123"/>
      <c r="LY212" s="123"/>
      <c r="LZ212" s="123"/>
      <c r="MD212" s="123"/>
      <c r="ME212" s="123"/>
      <c r="MI212" s="123"/>
      <c r="MJ212" s="123"/>
      <c r="MN212" s="123"/>
      <c r="MO212" s="123"/>
      <c r="MS212" s="123"/>
      <c r="MT212" s="123"/>
    </row>
    <row r="213" spans="19:358">
      <c r="S213" s="123"/>
      <c r="T213" s="123"/>
      <c r="U213" s="123"/>
      <c r="W213" s="123"/>
      <c r="AY213" s="123"/>
      <c r="AZ213" s="123"/>
      <c r="BD213" s="123"/>
      <c r="BE213" s="123"/>
      <c r="BI213" s="123"/>
      <c r="BJ213" s="123"/>
      <c r="BN213" s="123"/>
      <c r="BO213" s="123"/>
      <c r="BS213" s="123"/>
      <c r="BT213" s="123"/>
      <c r="BX213" s="123"/>
      <c r="BY213" s="123"/>
      <c r="CB213" s="123"/>
      <c r="CC213" s="123"/>
      <c r="CG213" s="123"/>
      <c r="CO213" s="123"/>
      <c r="CS213" s="123"/>
      <c r="CW213" s="123"/>
      <c r="DM213" s="375"/>
      <c r="EZ213" s="123"/>
      <c r="FD213" s="123"/>
      <c r="FH213" s="123"/>
      <c r="FL213" s="123"/>
      <c r="FP213" s="123"/>
      <c r="HW213" s="123"/>
      <c r="IQ213" s="123"/>
      <c r="JK213" s="123"/>
      <c r="KA213" s="123"/>
      <c r="KB213" s="123"/>
      <c r="KU213" s="123"/>
      <c r="KV213" s="123"/>
      <c r="KZ213" s="123"/>
      <c r="LA213" s="123"/>
      <c r="LE213" s="123"/>
      <c r="LF213" s="123"/>
      <c r="LJ213" s="123"/>
      <c r="LK213" s="123"/>
      <c r="LO213" s="123"/>
      <c r="LP213" s="123"/>
      <c r="LT213" s="123"/>
      <c r="LU213" s="123"/>
      <c r="LY213" s="123"/>
      <c r="LZ213" s="123"/>
      <c r="MD213" s="123"/>
      <c r="ME213" s="123"/>
      <c r="MI213" s="123"/>
      <c r="MJ213" s="123"/>
      <c r="MN213" s="123"/>
      <c r="MO213" s="123"/>
      <c r="MS213" s="123"/>
      <c r="MT213" s="123"/>
    </row>
    <row r="214" spans="19:358">
      <c r="S214" s="123"/>
      <c r="T214" s="123"/>
      <c r="U214" s="123"/>
      <c r="W214" s="123"/>
      <c r="AY214" s="123"/>
      <c r="AZ214" s="123"/>
      <c r="BD214" s="123"/>
      <c r="BE214" s="123"/>
      <c r="BI214" s="123"/>
      <c r="BJ214" s="123"/>
      <c r="BN214" s="123"/>
      <c r="BO214" s="123"/>
      <c r="BS214" s="123"/>
      <c r="BT214" s="123"/>
      <c r="BX214" s="123"/>
      <c r="BY214" s="123"/>
      <c r="CB214" s="123"/>
      <c r="CC214" s="123"/>
      <c r="CG214" s="123"/>
      <c r="CO214" s="123"/>
      <c r="CS214" s="123"/>
      <c r="CW214" s="123"/>
      <c r="DM214" s="375"/>
      <c r="EZ214" s="123"/>
      <c r="FD214" s="123"/>
      <c r="FH214" s="123"/>
      <c r="FL214" s="123"/>
      <c r="FP214" s="123"/>
      <c r="HW214" s="123"/>
      <c r="IQ214" s="123"/>
      <c r="JK214" s="123"/>
      <c r="KA214" s="123"/>
      <c r="KB214" s="123"/>
      <c r="KU214" s="123"/>
      <c r="KV214" s="123"/>
      <c r="KZ214" s="123"/>
      <c r="LA214" s="123"/>
      <c r="LE214" s="123"/>
      <c r="LF214" s="123"/>
      <c r="LJ214" s="123"/>
      <c r="LK214" s="123"/>
      <c r="LO214" s="123"/>
      <c r="LP214" s="123"/>
      <c r="LT214" s="123"/>
      <c r="LU214" s="123"/>
      <c r="LY214" s="123"/>
      <c r="LZ214" s="123"/>
      <c r="MD214" s="123"/>
      <c r="ME214" s="123"/>
      <c r="MI214" s="123"/>
      <c r="MJ214" s="123"/>
      <c r="MN214" s="123"/>
      <c r="MO214" s="123"/>
      <c r="MS214" s="123"/>
      <c r="MT214" s="123"/>
    </row>
    <row r="215" spans="19:358">
      <c r="S215" s="123"/>
      <c r="T215" s="123"/>
      <c r="U215" s="123"/>
      <c r="W215" s="123"/>
      <c r="AY215" s="123"/>
      <c r="AZ215" s="123"/>
      <c r="BD215" s="123"/>
      <c r="BE215" s="123"/>
      <c r="BI215" s="123"/>
      <c r="BJ215" s="123"/>
      <c r="BN215" s="123"/>
      <c r="BO215" s="123"/>
      <c r="BS215" s="123"/>
      <c r="BT215" s="123"/>
      <c r="BX215" s="123"/>
      <c r="BY215" s="123"/>
      <c r="CB215" s="123"/>
      <c r="CC215" s="123"/>
      <c r="CG215" s="123"/>
      <c r="CO215" s="123"/>
      <c r="CS215" s="123"/>
      <c r="CW215" s="123"/>
      <c r="DM215" s="375"/>
      <c r="EZ215" s="123"/>
      <c r="FD215" s="123"/>
      <c r="FH215" s="123"/>
      <c r="FL215" s="123"/>
      <c r="FP215" s="123"/>
      <c r="HW215" s="123"/>
      <c r="IQ215" s="123"/>
      <c r="JK215" s="123"/>
      <c r="KA215" s="123"/>
      <c r="KB215" s="123"/>
      <c r="KU215" s="123"/>
      <c r="KV215" s="123"/>
      <c r="KZ215" s="123"/>
      <c r="LA215" s="123"/>
      <c r="LE215" s="123"/>
      <c r="LF215" s="123"/>
      <c r="LJ215" s="123"/>
      <c r="LK215" s="123"/>
      <c r="LO215" s="123"/>
      <c r="LP215" s="123"/>
      <c r="LT215" s="123"/>
      <c r="LU215" s="123"/>
      <c r="LY215" s="123"/>
      <c r="LZ215" s="123"/>
      <c r="MD215" s="123"/>
      <c r="ME215" s="123"/>
      <c r="MI215" s="123"/>
      <c r="MJ215" s="123"/>
      <c r="MN215" s="123"/>
      <c r="MO215" s="123"/>
      <c r="MS215" s="123"/>
      <c r="MT215" s="123"/>
    </row>
    <row r="216" spans="19:358">
      <c r="S216" s="123"/>
      <c r="T216" s="123"/>
      <c r="U216" s="123"/>
      <c r="W216" s="123"/>
      <c r="AY216" s="123"/>
      <c r="AZ216" s="123"/>
      <c r="BD216" s="123"/>
      <c r="BE216" s="123"/>
      <c r="BI216" s="123"/>
      <c r="BJ216" s="123"/>
      <c r="BN216" s="123"/>
      <c r="BO216" s="123"/>
      <c r="BS216" s="123"/>
      <c r="BT216" s="123"/>
      <c r="BX216" s="123"/>
      <c r="BY216" s="123"/>
      <c r="CB216" s="123"/>
      <c r="CC216" s="123"/>
      <c r="CG216" s="123"/>
      <c r="CO216" s="123"/>
      <c r="CS216" s="123"/>
      <c r="CW216" s="123"/>
      <c r="DM216" s="375"/>
      <c r="EZ216" s="123"/>
      <c r="FD216" s="123"/>
      <c r="FH216" s="123"/>
      <c r="FL216" s="123"/>
      <c r="FP216" s="123"/>
      <c r="HW216" s="123"/>
      <c r="IQ216" s="123"/>
      <c r="JK216" s="123"/>
      <c r="KA216" s="123"/>
      <c r="KB216" s="123"/>
      <c r="KU216" s="123"/>
      <c r="KV216" s="123"/>
      <c r="KZ216" s="123"/>
      <c r="LA216" s="123"/>
      <c r="LE216" s="123"/>
      <c r="LF216" s="123"/>
      <c r="LJ216" s="123"/>
      <c r="LK216" s="123"/>
      <c r="LO216" s="123"/>
      <c r="LP216" s="123"/>
      <c r="LT216" s="123"/>
      <c r="LU216" s="123"/>
      <c r="LY216" s="123"/>
      <c r="LZ216" s="123"/>
      <c r="MD216" s="123"/>
      <c r="ME216" s="123"/>
      <c r="MI216" s="123"/>
      <c r="MJ216" s="123"/>
      <c r="MN216" s="123"/>
      <c r="MO216" s="123"/>
      <c r="MS216" s="123"/>
      <c r="MT216" s="123"/>
    </row>
    <row r="217" spans="19:358">
      <c r="S217" s="123"/>
      <c r="T217" s="123"/>
      <c r="U217" s="123"/>
      <c r="W217" s="123"/>
      <c r="AY217" s="123"/>
      <c r="AZ217" s="123"/>
      <c r="BD217" s="123"/>
      <c r="BE217" s="123"/>
      <c r="BI217" s="123"/>
      <c r="BJ217" s="123"/>
      <c r="BN217" s="123"/>
      <c r="BO217" s="123"/>
      <c r="BS217" s="123"/>
      <c r="BT217" s="123"/>
      <c r="BX217" s="123"/>
      <c r="BY217" s="123"/>
      <c r="CB217" s="123"/>
      <c r="CC217" s="123"/>
      <c r="CG217" s="123"/>
      <c r="CO217" s="123"/>
      <c r="CS217" s="123"/>
      <c r="CW217" s="123"/>
      <c r="DM217" s="375"/>
      <c r="EZ217" s="123"/>
      <c r="FD217" s="123"/>
      <c r="FH217" s="123"/>
      <c r="FL217" s="123"/>
      <c r="FP217" s="123"/>
      <c r="HW217" s="123"/>
      <c r="IQ217" s="123"/>
      <c r="JK217" s="123"/>
      <c r="KA217" s="123"/>
      <c r="KB217" s="123"/>
      <c r="KU217" s="123"/>
      <c r="KV217" s="123"/>
      <c r="KZ217" s="123"/>
      <c r="LA217" s="123"/>
      <c r="LE217" s="123"/>
      <c r="LF217" s="123"/>
      <c r="LJ217" s="123"/>
      <c r="LK217" s="123"/>
      <c r="LO217" s="123"/>
      <c r="LP217" s="123"/>
      <c r="LT217" s="123"/>
      <c r="LU217" s="123"/>
      <c r="LY217" s="123"/>
      <c r="LZ217" s="123"/>
      <c r="MD217" s="123"/>
      <c r="ME217" s="123"/>
      <c r="MI217" s="123"/>
      <c r="MJ217" s="123"/>
      <c r="MN217" s="123"/>
      <c r="MO217" s="123"/>
      <c r="MS217" s="123"/>
      <c r="MT217" s="123"/>
    </row>
    <row r="218" spans="19:358">
      <c r="S218" s="123"/>
      <c r="T218" s="123"/>
      <c r="U218" s="123"/>
      <c r="W218" s="123"/>
      <c r="AY218" s="123"/>
      <c r="AZ218" s="123"/>
      <c r="BD218" s="123"/>
      <c r="BE218" s="123"/>
      <c r="BI218" s="123"/>
      <c r="BJ218" s="123"/>
      <c r="BN218" s="123"/>
      <c r="BO218" s="123"/>
      <c r="BS218" s="123"/>
      <c r="BT218" s="123"/>
      <c r="BX218" s="123"/>
      <c r="BY218" s="123"/>
      <c r="CB218" s="123"/>
      <c r="CC218" s="123"/>
      <c r="CG218" s="123"/>
      <c r="CO218" s="123"/>
      <c r="CS218" s="123"/>
      <c r="CW218" s="123"/>
      <c r="DM218" s="375"/>
      <c r="EZ218" s="123"/>
      <c r="FD218" s="123"/>
      <c r="FH218" s="123"/>
      <c r="FL218" s="123"/>
      <c r="FP218" s="123"/>
      <c r="HW218" s="123"/>
      <c r="IQ218" s="123"/>
      <c r="JK218" s="123"/>
      <c r="KA218" s="123"/>
      <c r="KB218" s="123"/>
      <c r="KU218" s="123"/>
      <c r="KV218" s="123"/>
      <c r="KZ218" s="123"/>
      <c r="LA218" s="123"/>
      <c r="LE218" s="123"/>
      <c r="LF218" s="123"/>
      <c r="LJ218" s="123"/>
      <c r="LK218" s="123"/>
      <c r="LO218" s="123"/>
      <c r="LP218" s="123"/>
      <c r="LT218" s="123"/>
      <c r="LU218" s="123"/>
      <c r="LY218" s="123"/>
      <c r="LZ218" s="123"/>
      <c r="MD218" s="123"/>
      <c r="ME218" s="123"/>
      <c r="MI218" s="123"/>
      <c r="MJ218" s="123"/>
      <c r="MN218" s="123"/>
      <c r="MO218" s="123"/>
      <c r="MS218" s="123"/>
      <c r="MT218" s="123"/>
    </row>
    <row r="219" spans="19:358">
      <c r="S219" s="123"/>
      <c r="T219" s="123"/>
      <c r="U219" s="123"/>
      <c r="W219" s="123"/>
      <c r="AY219" s="123"/>
      <c r="AZ219" s="123"/>
      <c r="BD219" s="123"/>
      <c r="BE219" s="123"/>
      <c r="BI219" s="123"/>
      <c r="BJ219" s="123"/>
      <c r="BN219" s="123"/>
      <c r="BO219" s="123"/>
      <c r="BS219" s="123"/>
      <c r="BT219" s="123"/>
      <c r="BX219" s="123"/>
      <c r="BY219" s="123"/>
      <c r="CB219" s="123"/>
      <c r="CC219" s="123"/>
      <c r="CG219" s="123"/>
      <c r="CO219" s="123"/>
      <c r="CS219" s="123"/>
      <c r="CW219" s="123"/>
      <c r="DM219" s="375"/>
      <c r="EZ219" s="123"/>
      <c r="FD219" s="123"/>
      <c r="FH219" s="123"/>
      <c r="FL219" s="123"/>
      <c r="FP219" s="123"/>
      <c r="HW219" s="123"/>
      <c r="IQ219" s="123"/>
      <c r="JK219" s="123"/>
      <c r="KA219" s="123"/>
      <c r="KB219" s="123"/>
      <c r="KU219" s="123"/>
      <c r="KV219" s="123"/>
      <c r="KZ219" s="123"/>
      <c r="LA219" s="123"/>
      <c r="LE219" s="123"/>
      <c r="LF219" s="123"/>
      <c r="LJ219" s="123"/>
      <c r="LK219" s="123"/>
      <c r="LO219" s="123"/>
      <c r="LP219" s="123"/>
      <c r="LT219" s="123"/>
      <c r="LU219" s="123"/>
      <c r="LY219" s="123"/>
      <c r="LZ219" s="123"/>
      <c r="MD219" s="123"/>
      <c r="ME219" s="123"/>
      <c r="MI219" s="123"/>
      <c r="MJ219" s="123"/>
      <c r="MN219" s="123"/>
      <c r="MO219" s="123"/>
      <c r="MS219" s="123"/>
      <c r="MT219" s="123"/>
    </row>
    <row r="220" spans="19:358">
      <c r="S220" s="123"/>
      <c r="T220" s="123"/>
      <c r="U220" s="123"/>
      <c r="W220" s="123"/>
      <c r="AY220" s="123"/>
      <c r="AZ220" s="123"/>
      <c r="BD220" s="123"/>
      <c r="BE220" s="123"/>
      <c r="BI220" s="123"/>
      <c r="BJ220" s="123"/>
      <c r="BN220" s="123"/>
      <c r="BO220" s="123"/>
      <c r="BS220" s="123"/>
      <c r="BT220" s="123"/>
      <c r="BX220" s="123"/>
      <c r="BY220" s="123"/>
      <c r="CB220" s="123"/>
      <c r="CC220" s="123"/>
      <c r="CG220" s="123"/>
      <c r="CO220" s="123"/>
      <c r="CS220" s="123"/>
      <c r="CW220" s="123"/>
      <c r="DM220" s="375"/>
      <c r="EZ220" s="123"/>
      <c r="FD220" s="123"/>
      <c r="FH220" s="123"/>
      <c r="FL220" s="123"/>
      <c r="FP220" s="123"/>
      <c r="HW220" s="123"/>
      <c r="IQ220" s="123"/>
      <c r="JK220" s="123"/>
      <c r="KA220" s="123"/>
      <c r="KB220" s="123"/>
      <c r="KU220" s="123"/>
      <c r="KV220" s="123"/>
      <c r="KZ220" s="123"/>
      <c r="LA220" s="123"/>
      <c r="LE220" s="123"/>
      <c r="LF220" s="123"/>
      <c r="LJ220" s="123"/>
      <c r="LK220" s="123"/>
      <c r="LO220" s="123"/>
      <c r="LP220" s="123"/>
      <c r="LT220" s="123"/>
      <c r="LU220" s="123"/>
      <c r="LY220" s="123"/>
      <c r="LZ220" s="123"/>
      <c r="MD220" s="123"/>
      <c r="ME220" s="123"/>
      <c r="MI220" s="123"/>
      <c r="MJ220" s="123"/>
      <c r="MN220" s="123"/>
      <c r="MO220" s="123"/>
      <c r="MS220" s="123"/>
      <c r="MT220" s="123"/>
    </row>
    <row r="221" spans="19:358">
      <c r="S221" s="123"/>
      <c r="T221" s="123"/>
      <c r="U221" s="123"/>
      <c r="W221" s="123"/>
      <c r="AY221" s="123"/>
      <c r="AZ221" s="123"/>
      <c r="BD221" s="123"/>
      <c r="BE221" s="123"/>
      <c r="BI221" s="123"/>
      <c r="BJ221" s="123"/>
      <c r="BN221" s="123"/>
      <c r="BO221" s="123"/>
      <c r="BS221" s="123"/>
      <c r="BT221" s="123"/>
      <c r="BX221" s="123"/>
      <c r="BY221" s="123"/>
      <c r="CB221" s="123"/>
      <c r="CC221" s="123"/>
      <c r="CG221" s="123"/>
      <c r="CO221" s="123"/>
      <c r="CS221" s="123"/>
      <c r="CW221" s="123"/>
      <c r="DM221" s="375"/>
      <c r="EZ221" s="123"/>
      <c r="FD221" s="123"/>
      <c r="FH221" s="123"/>
      <c r="FL221" s="123"/>
      <c r="FP221" s="123"/>
      <c r="HW221" s="123"/>
      <c r="IQ221" s="123"/>
      <c r="JK221" s="123"/>
      <c r="KA221" s="123"/>
      <c r="KB221" s="123"/>
      <c r="KU221" s="123"/>
      <c r="KV221" s="123"/>
      <c r="KZ221" s="123"/>
      <c r="LA221" s="123"/>
      <c r="LE221" s="123"/>
      <c r="LF221" s="123"/>
      <c r="LJ221" s="123"/>
      <c r="LK221" s="123"/>
      <c r="LO221" s="123"/>
      <c r="LP221" s="123"/>
      <c r="LT221" s="123"/>
      <c r="LU221" s="123"/>
      <c r="LY221" s="123"/>
      <c r="LZ221" s="123"/>
      <c r="MD221" s="123"/>
      <c r="ME221" s="123"/>
      <c r="MI221" s="123"/>
      <c r="MJ221" s="123"/>
      <c r="MN221" s="123"/>
      <c r="MO221" s="123"/>
      <c r="MS221" s="123"/>
      <c r="MT221" s="123"/>
    </row>
    <row r="222" spans="19:358">
      <c r="S222" s="123"/>
      <c r="T222" s="123"/>
      <c r="U222" s="123"/>
      <c r="W222" s="123"/>
      <c r="AY222" s="123"/>
      <c r="AZ222" s="123"/>
      <c r="BD222" s="123"/>
      <c r="BE222" s="123"/>
      <c r="BI222" s="123"/>
      <c r="BJ222" s="123"/>
      <c r="BN222" s="123"/>
      <c r="BO222" s="123"/>
      <c r="BS222" s="123"/>
      <c r="BT222" s="123"/>
      <c r="BX222" s="123"/>
      <c r="BY222" s="123"/>
      <c r="CB222" s="123"/>
      <c r="CC222" s="123"/>
      <c r="CG222" s="123"/>
      <c r="CO222" s="123"/>
      <c r="CS222" s="123"/>
      <c r="CW222" s="123"/>
      <c r="DM222" s="375"/>
      <c r="EZ222" s="123"/>
      <c r="FD222" s="123"/>
      <c r="FH222" s="123"/>
      <c r="FL222" s="123"/>
      <c r="FP222" s="123"/>
      <c r="HW222" s="123"/>
      <c r="IQ222" s="123"/>
      <c r="JK222" s="123"/>
      <c r="KA222" s="123"/>
      <c r="KB222" s="123"/>
      <c r="KU222" s="123"/>
      <c r="KV222" s="123"/>
      <c r="KZ222" s="123"/>
      <c r="LA222" s="123"/>
      <c r="LE222" s="123"/>
      <c r="LF222" s="123"/>
      <c r="LJ222" s="123"/>
      <c r="LK222" s="123"/>
      <c r="LO222" s="123"/>
      <c r="LP222" s="123"/>
      <c r="LT222" s="123"/>
      <c r="LU222" s="123"/>
      <c r="LY222" s="123"/>
      <c r="LZ222" s="123"/>
      <c r="MD222" s="123"/>
      <c r="ME222" s="123"/>
      <c r="MI222" s="123"/>
      <c r="MJ222" s="123"/>
      <c r="MN222" s="123"/>
      <c r="MO222" s="123"/>
      <c r="MS222" s="123"/>
      <c r="MT222" s="123"/>
    </row>
    <row r="223" spans="19:358">
      <c r="S223" s="123"/>
      <c r="T223" s="123"/>
      <c r="U223" s="123"/>
      <c r="W223" s="123"/>
      <c r="AY223" s="123"/>
      <c r="AZ223" s="123"/>
      <c r="BD223" s="123"/>
      <c r="BE223" s="123"/>
      <c r="BI223" s="123"/>
      <c r="BJ223" s="123"/>
      <c r="BN223" s="123"/>
      <c r="BO223" s="123"/>
      <c r="BS223" s="123"/>
      <c r="BT223" s="123"/>
      <c r="BX223" s="123"/>
      <c r="BY223" s="123"/>
      <c r="CB223" s="123"/>
      <c r="CC223" s="123"/>
      <c r="CG223" s="123"/>
      <c r="CO223" s="123"/>
      <c r="CS223" s="123"/>
      <c r="CW223" s="123"/>
      <c r="DM223" s="375"/>
      <c r="EZ223" s="123"/>
      <c r="FD223" s="123"/>
      <c r="FH223" s="123"/>
      <c r="FL223" s="123"/>
      <c r="FP223" s="123"/>
      <c r="HW223" s="123"/>
      <c r="IQ223" s="123"/>
      <c r="JK223" s="123"/>
      <c r="KA223" s="123"/>
      <c r="KB223" s="123"/>
      <c r="KU223" s="123"/>
      <c r="KV223" s="123"/>
      <c r="KZ223" s="123"/>
      <c r="LA223" s="123"/>
      <c r="LE223" s="123"/>
      <c r="LF223" s="123"/>
      <c r="LJ223" s="123"/>
      <c r="LK223" s="123"/>
      <c r="LO223" s="123"/>
      <c r="LP223" s="123"/>
      <c r="LT223" s="123"/>
      <c r="LU223" s="123"/>
      <c r="LY223" s="123"/>
      <c r="LZ223" s="123"/>
      <c r="MD223" s="123"/>
      <c r="ME223" s="123"/>
      <c r="MI223" s="123"/>
      <c r="MJ223" s="123"/>
      <c r="MN223" s="123"/>
      <c r="MO223" s="123"/>
      <c r="MS223" s="123"/>
      <c r="MT223" s="123"/>
    </row>
    <row r="224" spans="19:358">
      <c r="S224" s="123"/>
      <c r="T224" s="123"/>
      <c r="U224" s="123"/>
      <c r="W224" s="123"/>
      <c r="AY224" s="123"/>
      <c r="AZ224" s="123"/>
      <c r="BD224" s="123"/>
      <c r="BE224" s="123"/>
      <c r="BI224" s="123"/>
      <c r="BJ224" s="123"/>
      <c r="BN224" s="123"/>
      <c r="BO224" s="123"/>
      <c r="BS224" s="123"/>
      <c r="BT224" s="123"/>
      <c r="BX224" s="123"/>
      <c r="BY224" s="123"/>
      <c r="CB224" s="123"/>
      <c r="CC224" s="123"/>
      <c r="CG224" s="123"/>
      <c r="CO224" s="123"/>
      <c r="CS224" s="123"/>
      <c r="CW224" s="123"/>
      <c r="DM224" s="375"/>
      <c r="EZ224" s="123"/>
      <c r="FD224" s="123"/>
      <c r="FH224" s="123"/>
      <c r="FL224" s="123"/>
      <c r="FP224" s="123"/>
      <c r="HW224" s="123"/>
      <c r="IQ224" s="123"/>
      <c r="JK224" s="123"/>
      <c r="KA224" s="123"/>
      <c r="KB224" s="123"/>
      <c r="KU224" s="123"/>
      <c r="KV224" s="123"/>
      <c r="KZ224" s="123"/>
      <c r="LA224" s="123"/>
      <c r="LE224" s="123"/>
      <c r="LF224" s="123"/>
      <c r="LJ224" s="123"/>
      <c r="LK224" s="123"/>
      <c r="LO224" s="123"/>
      <c r="LP224" s="123"/>
      <c r="LT224" s="123"/>
      <c r="LU224" s="123"/>
      <c r="LY224" s="123"/>
      <c r="LZ224" s="123"/>
      <c r="MD224" s="123"/>
      <c r="ME224" s="123"/>
      <c r="MI224" s="123"/>
      <c r="MJ224" s="123"/>
      <c r="MN224" s="123"/>
      <c r="MO224" s="123"/>
      <c r="MS224" s="123"/>
      <c r="MT224" s="123"/>
    </row>
    <row r="225" spans="19:358">
      <c r="S225" s="123"/>
      <c r="T225" s="123"/>
      <c r="U225" s="123"/>
      <c r="W225" s="123"/>
      <c r="AY225" s="123"/>
      <c r="AZ225" s="123"/>
      <c r="BD225" s="123"/>
      <c r="BE225" s="123"/>
      <c r="BI225" s="123"/>
      <c r="BJ225" s="123"/>
      <c r="BN225" s="123"/>
      <c r="BO225" s="123"/>
      <c r="BS225" s="123"/>
      <c r="BT225" s="123"/>
      <c r="BX225" s="123"/>
      <c r="BY225" s="123"/>
      <c r="CB225" s="123"/>
      <c r="CC225" s="123"/>
      <c r="CG225" s="123"/>
      <c r="CO225" s="123"/>
      <c r="CS225" s="123"/>
      <c r="CW225" s="123"/>
      <c r="DM225" s="375"/>
      <c r="EZ225" s="123"/>
      <c r="FD225" s="123"/>
      <c r="FH225" s="123"/>
      <c r="FL225" s="123"/>
      <c r="FP225" s="123"/>
      <c r="HW225" s="123"/>
      <c r="IQ225" s="123"/>
      <c r="JK225" s="123"/>
      <c r="KA225" s="123"/>
      <c r="KB225" s="123"/>
      <c r="KU225" s="123"/>
      <c r="KV225" s="123"/>
      <c r="KZ225" s="123"/>
      <c r="LA225" s="123"/>
      <c r="LE225" s="123"/>
      <c r="LF225" s="123"/>
      <c r="LJ225" s="123"/>
      <c r="LK225" s="123"/>
      <c r="LO225" s="123"/>
      <c r="LP225" s="123"/>
      <c r="LT225" s="123"/>
      <c r="LU225" s="123"/>
      <c r="LY225" s="123"/>
      <c r="LZ225" s="123"/>
      <c r="MD225" s="123"/>
      <c r="ME225" s="123"/>
      <c r="MI225" s="123"/>
      <c r="MJ225" s="123"/>
      <c r="MN225" s="123"/>
      <c r="MO225" s="123"/>
      <c r="MS225" s="123"/>
      <c r="MT225" s="123"/>
    </row>
    <row r="226" spans="19:358">
      <c r="S226" s="123"/>
      <c r="T226" s="123"/>
      <c r="U226" s="123"/>
      <c r="W226" s="123"/>
      <c r="AY226" s="123"/>
      <c r="AZ226" s="123"/>
      <c r="BD226" s="123"/>
      <c r="BE226" s="123"/>
      <c r="BI226" s="123"/>
      <c r="BJ226" s="123"/>
      <c r="BN226" s="123"/>
      <c r="BO226" s="123"/>
      <c r="BS226" s="123"/>
      <c r="BT226" s="123"/>
      <c r="BX226" s="123"/>
      <c r="BY226" s="123"/>
      <c r="CB226" s="123"/>
      <c r="CC226" s="123"/>
      <c r="CG226" s="123"/>
      <c r="CO226" s="123"/>
      <c r="CS226" s="123"/>
      <c r="CW226" s="123"/>
      <c r="DM226" s="375"/>
      <c r="EZ226" s="123"/>
      <c r="FD226" s="123"/>
      <c r="FH226" s="123"/>
      <c r="FL226" s="123"/>
      <c r="FP226" s="123"/>
      <c r="HW226" s="123"/>
      <c r="IQ226" s="123"/>
      <c r="JK226" s="123"/>
      <c r="KA226" s="123"/>
      <c r="KB226" s="123"/>
      <c r="KU226" s="123"/>
      <c r="KV226" s="123"/>
      <c r="KZ226" s="123"/>
      <c r="LA226" s="123"/>
      <c r="LE226" s="123"/>
      <c r="LF226" s="123"/>
      <c r="LJ226" s="123"/>
      <c r="LK226" s="123"/>
      <c r="LO226" s="123"/>
      <c r="LP226" s="123"/>
      <c r="LT226" s="123"/>
      <c r="LU226" s="123"/>
      <c r="LY226" s="123"/>
      <c r="LZ226" s="123"/>
      <c r="MD226" s="123"/>
      <c r="ME226" s="123"/>
      <c r="MI226" s="123"/>
      <c r="MJ226" s="123"/>
      <c r="MN226" s="123"/>
      <c r="MO226" s="123"/>
      <c r="MS226" s="123"/>
      <c r="MT226" s="123"/>
    </row>
    <row r="227" spans="19:358">
      <c r="AY227" s="123"/>
      <c r="AZ227" s="123"/>
      <c r="BD227" s="123"/>
      <c r="BE227" s="123"/>
      <c r="BI227" s="123"/>
      <c r="BJ227" s="123"/>
      <c r="BN227" s="123"/>
      <c r="BO227" s="123"/>
      <c r="BS227" s="123"/>
      <c r="BT227" s="123"/>
      <c r="BX227" s="123"/>
      <c r="BY227" s="123"/>
      <c r="CB227" s="123"/>
      <c r="CC227" s="123"/>
      <c r="CG227" s="123"/>
      <c r="CO227" s="123"/>
      <c r="CS227" s="123"/>
      <c r="CW227" s="123"/>
      <c r="DM227" s="375"/>
      <c r="EZ227" s="123"/>
      <c r="FD227" s="123"/>
      <c r="FH227" s="123"/>
      <c r="FL227" s="123"/>
      <c r="FP227" s="123"/>
      <c r="HW227" s="123"/>
      <c r="IQ227" s="123"/>
      <c r="JK227" s="123"/>
      <c r="KA227" s="123"/>
      <c r="KB227" s="123"/>
      <c r="KU227" s="123"/>
      <c r="KV227" s="123"/>
      <c r="KZ227" s="123"/>
      <c r="LA227" s="123"/>
      <c r="LE227" s="123"/>
      <c r="LF227" s="123"/>
      <c r="LJ227" s="123"/>
      <c r="LK227" s="123"/>
      <c r="LO227" s="123"/>
      <c r="LP227" s="123"/>
      <c r="LT227" s="123"/>
      <c r="LU227" s="123"/>
      <c r="LY227" s="123"/>
      <c r="LZ227" s="123"/>
      <c r="MD227" s="123"/>
      <c r="ME227" s="123"/>
      <c r="MI227" s="123"/>
      <c r="MJ227" s="123"/>
      <c r="MN227" s="123"/>
      <c r="MO227" s="123"/>
      <c r="MS227" s="123"/>
      <c r="MT227" s="123"/>
    </row>
    <row r="228" spans="19:358">
      <c r="AY228" s="123"/>
      <c r="AZ228" s="123"/>
      <c r="BD228" s="123"/>
      <c r="BE228" s="123"/>
      <c r="BI228" s="123"/>
      <c r="BJ228" s="123"/>
      <c r="BN228" s="123"/>
      <c r="BO228" s="123"/>
      <c r="BS228" s="123"/>
      <c r="BT228" s="123"/>
      <c r="BX228" s="123"/>
      <c r="BY228" s="123"/>
      <c r="CB228" s="123"/>
      <c r="CC228" s="123"/>
      <c r="CG228" s="123"/>
      <c r="CO228" s="123"/>
      <c r="CS228" s="123"/>
      <c r="CW228" s="123"/>
      <c r="DM228" s="375"/>
      <c r="EZ228" s="123"/>
      <c r="FD228" s="123"/>
      <c r="FH228" s="123"/>
      <c r="FL228" s="123"/>
      <c r="FP228" s="123"/>
      <c r="HW228" s="123"/>
      <c r="IQ228" s="123"/>
      <c r="JK228" s="123"/>
      <c r="KA228" s="123"/>
      <c r="KB228" s="123"/>
      <c r="KU228" s="123"/>
      <c r="KV228" s="123"/>
      <c r="KZ228" s="123"/>
      <c r="LA228" s="123"/>
      <c r="LE228" s="123"/>
      <c r="LF228" s="123"/>
      <c r="LJ228" s="123"/>
      <c r="LK228" s="123"/>
      <c r="LO228" s="123"/>
      <c r="LP228" s="123"/>
      <c r="LT228" s="123"/>
      <c r="LU228" s="123"/>
      <c r="LY228" s="123"/>
      <c r="LZ228" s="123"/>
      <c r="MD228" s="123"/>
      <c r="ME228" s="123"/>
      <c r="MI228" s="123"/>
      <c r="MJ228" s="123"/>
      <c r="MN228" s="123"/>
      <c r="MO228" s="123"/>
      <c r="MS228" s="123"/>
      <c r="MT228" s="123"/>
    </row>
    <row r="229" spans="19:358">
      <c r="AY229" s="123"/>
      <c r="AZ229" s="123"/>
      <c r="BD229" s="123"/>
      <c r="BE229" s="123"/>
      <c r="BI229" s="123"/>
      <c r="BJ229" s="123"/>
      <c r="BN229" s="123"/>
      <c r="BO229" s="123"/>
      <c r="BS229" s="123"/>
      <c r="BT229" s="123"/>
      <c r="BX229" s="123"/>
      <c r="BY229" s="123"/>
      <c r="CB229" s="123"/>
      <c r="CC229" s="123"/>
      <c r="CG229" s="123"/>
      <c r="CO229" s="123"/>
      <c r="CS229" s="123"/>
      <c r="CW229" s="123"/>
      <c r="DM229" s="375"/>
      <c r="EZ229" s="123"/>
      <c r="FD229" s="123"/>
      <c r="FH229" s="123"/>
      <c r="FL229" s="123"/>
      <c r="FP229" s="123"/>
      <c r="HW229" s="123"/>
      <c r="IQ229" s="123"/>
      <c r="JK229" s="123"/>
      <c r="KA229" s="123"/>
      <c r="KB229" s="123"/>
      <c r="KU229" s="123"/>
      <c r="KV229" s="123"/>
      <c r="KZ229" s="123"/>
      <c r="LA229" s="123"/>
      <c r="LE229" s="123"/>
      <c r="LF229" s="123"/>
      <c r="LJ229" s="123"/>
      <c r="LK229" s="123"/>
      <c r="LO229" s="123"/>
      <c r="LP229" s="123"/>
      <c r="LT229" s="123"/>
      <c r="LU229" s="123"/>
      <c r="LY229" s="123"/>
      <c r="LZ229" s="123"/>
      <c r="MD229" s="123"/>
      <c r="ME229" s="123"/>
      <c r="MI229" s="123"/>
      <c r="MJ229" s="123"/>
      <c r="MN229" s="123"/>
      <c r="MO229" s="123"/>
      <c r="MS229" s="123"/>
      <c r="MT229" s="123"/>
    </row>
    <row r="230" spans="19:358">
      <c r="AY230" s="123"/>
      <c r="AZ230" s="123"/>
      <c r="BD230" s="123"/>
      <c r="BE230" s="123"/>
      <c r="BI230" s="123"/>
      <c r="BJ230" s="123"/>
      <c r="BN230" s="123"/>
      <c r="BO230" s="123"/>
      <c r="BS230" s="123"/>
      <c r="BT230" s="123"/>
      <c r="BX230" s="123"/>
      <c r="BY230" s="123"/>
      <c r="CB230" s="123"/>
      <c r="CC230" s="123"/>
      <c r="CG230" s="123"/>
      <c r="CO230" s="123"/>
      <c r="CS230" s="123"/>
      <c r="CW230" s="123"/>
      <c r="DM230" s="375"/>
      <c r="EZ230" s="123"/>
      <c r="FD230" s="123"/>
      <c r="FH230" s="123"/>
      <c r="FL230" s="123"/>
      <c r="FP230" s="123"/>
      <c r="HW230" s="123"/>
      <c r="IQ230" s="123"/>
      <c r="JK230" s="123"/>
      <c r="KA230" s="123"/>
      <c r="KB230" s="123"/>
      <c r="KU230" s="123"/>
      <c r="KV230" s="123"/>
      <c r="KZ230" s="123"/>
      <c r="LA230" s="123"/>
      <c r="LE230" s="123"/>
      <c r="LF230" s="123"/>
      <c r="LJ230" s="123"/>
      <c r="LK230" s="123"/>
      <c r="LO230" s="123"/>
      <c r="LP230" s="123"/>
      <c r="LT230" s="123"/>
      <c r="LU230" s="123"/>
      <c r="LY230" s="123"/>
      <c r="LZ230" s="123"/>
      <c r="MD230" s="123"/>
      <c r="ME230" s="123"/>
      <c r="MI230" s="123"/>
      <c r="MJ230" s="123"/>
      <c r="MN230" s="123"/>
      <c r="MO230" s="123"/>
      <c r="MS230" s="123"/>
      <c r="MT230" s="123"/>
    </row>
    <row r="231" spans="19:358">
      <c r="AY231" s="123"/>
      <c r="AZ231" s="123"/>
      <c r="BD231" s="123"/>
      <c r="BE231" s="123"/>
      <c r="BI231" s="123"/>
      <c r="BJ231" s="123"/>
      <c r="BN231" s="123"/>
      <c r="BO231" s="123"/>
      <c r="BS231" s="123"/>
      <c r="BT231" s="123"/>
      <c r="BX231" s="123"/>
      <c r="BY231" s="123"/>
      <c r="CB231" s="123"/>
      <c r="CC231" s="123"/>
      <c r="CG231" s="123"/>
      <c r="CO231" s="123"/>
      <c r="CS231" s="123"/>
      <c r="CW231" s="123"/>
      <c r="DM231" s="375"/>
      <c r="EZ231" s="123"/>
      <c r="FD231" s="123"/>
      <c r="FH231" s="123"/>
      <c r="FL231" s="123"/>
      <c r="FP231" s="123"/>
      <c r="HW231" s="123"/>
      <c r="IQ231" s="123"/>
      <c r="JK231" s="123"/>
      <c r="KA231" s="123"/>
      <c r="KB231" s="123"/>
      <c r="KU231" s="123"/>
      <c r="KV231" s="123"/>
      <c r="KZ231" s="123"/>
      <c r="LA231" s="123"/>
      <c r="LE231" s="123"/>
      <c r="LF231" s="123"/>
      <c r="LJ231" s="123"/>
      <c r="LK231" s="123"/>
      <c r="LO231" s="123"/>
      <c r="LP231" s="123"/>
      <c r="LT231" s="123"/>
      <c r="LU231" s="123"/>
      <c r="LY231" s="123"/>
      <c r="LZ231" s="123"/>
      <c r="MD231" s="123"/>
      <c r="ME231" s="123"/>
      <c r="MI231" s="123"/>
      <c r="MJ231" s="123"/>
      <c r="MN231" s="123"/>
      <c r="MO231" s="123"/>
      <c r="MS231" s="123"/>
      <c r="MT231" s="123"/>
    </row>
    <row r="232" spans="19:358">
      <c r="AY232" s="123"/>
      <c r="AZ232" s="123"/>
      <c r="BD232" s="123"/>
      <c r="BE232" s="123"/>
      <c r="BI232" s="123"/>
      <c r="BJ232" s="123"/>
      <c r="BN232" s="123"/>
      <c r="BO232" s="123"/>
      <c r="BS232" s="123"/>
      <c r="BT232" s="123"/>
      <c r="BX232" s="123"/>
      <c r="BY232" s="123"/>
      <c r="CB232" s="123"/>
      <c r="CC232" s="123"/>
      <c r="CG232" s="123"/>
      <c r="CO232" s="123"/>
      <c r="CS232" s="123"/>
      <c r="CW232" s="123"/>
      <c r="DM232" s="375"/>
      <c r="EZ232" s="123"/>
      <c r="FD232" s="123"/>
      <c r="FH232" s="123"/>
      <c r="FL232" s="123"/>
      <c r="FP232" s="123"/>
      <c r="HW232" s="123"/>
      <c r="IQ232" s="123"/>
      <c r="JK232" s="123"/>
      <c r="KA232" s="123"/>
      <c r="KB232" s="123"/>
      <c r="KU232" s="123"/>
      <c r="KV232" s="123"/>
      <c r="KZ232" s="123"/>
      <c r="LA232" s="123"/>
      <c r="LE232" s="123"/>
      <c r="LF232" s="123"/>
      <c r="LJ232" s="123"/>
      <c r="LK232" s="123"/>
      <c r="LO232" s="123"/>
      <c r="LP232" s="123"/>
      <c r="LT232" s="123"/>
      <c r="LU232" s="123"/>
      <c r="LY232" s="123"/>
      <c r="LZ232" s="123"/>
      <c r="MD232" s="123"/>
      <c r="ME232" s="123"/>
      <c r="MI232" s="123"/>
      <c r="MJ232" s="123"/>
      <c r="MN232" s="123"/>
      <c r="MO232" s="123"/>
      <c r="MS232" s="123"/>
      <c r="MT232" s="123"/>
    </row>
    <row r="233" spans="19:358">
      <c r="AY233" s="123"/>
      <c r="AZ233" s="123"/>
      <c r="BD233" s="123"/>
      <c r="BE233" s="123"/>
      <c r="BI233" s="123"/>
      <c r="BJ233" s="123"/>
      <c r="BN233" s="123"/>
      <c r="BO233" s="123"/>
      <c r="BS233" s="123"/>
      <c r="BT233" s="123"/>
      <c r="BX233" s="123"/>
      <c r="BY233" s="123"/>
      <c r="CB233" s="123"/>
      <c r="CC233" s="123"/>
      <c r="CG233" s="123"/>
      <c r="CO233" s="123"/>
      <c r="CS233" s="123"/>
      <c r="CW233" s="123"/>
      <c r="DM233" s="375"/>
      <c r="EZ233" s="123"/>
      <c r="FD233" s="123"/>
      <c r="FH233" s="123"/>
      <c r="FL233" s="123"/>
      <c r="FP233" s="123"/>
      <c r="HW233" s="123"/>
      <c r="IQ233" s="123"/>
      <c r="JK233" s="123"/>
      <c r="KA233" s="123"/>
      <c r="KB233" s="123"/>
      <c r="KU233" s="123"/>
      <c r="KV233" s="123"/>
      <c r="KZ233" s="123"/>
      <c r="LA233" s="123"/>
      <c r="LE233" s="123"/>
      <c r="LF233" s="123"/>
      <c r="LJ233" s="123"/>
      <c r="LK233" s="123"/>
      <c r="LO233" s="123"/>
      <c r="LP233" s="123"/>
      <c r="LT233" s="123"/>
      <c r="LU233" s="123"/>
      <c r="LY233" s="123"/>
      <c r="LZ233" s="123"/>
      <c r="MD233" s="123"/>
      <c r="ME233" s="123"/>
      <c r="MI233" s="123"/>
      <c r="MJ233" s="123"/>
      <c r="MN233" s="123"/>
      <c r="MO233" s="123"/>
      <c r="MS233" s="123"/>
      <c r="MT233" s="123"/>
    </row>
    <row r="234" spans="19:358">
      <c r="AY234" s="123"/>
      <c r="AZ234" s="123"/>
      <c r="BD234" s="123"/>
      <c r="BE234" s="123"/>
      <c r="BI234" s="123"/>
      <c r="BJ234" s="123"/>
      <c r="BN234" s="123"/>
      <c r="BO234" s="123"/>
      <c r="BS234" s="123"/>
      <c r="BT234" s="123"/>
      <c r="BX234" s="123"/>
      <c r="BY234" s="123"/>
      <c r="CB234" s="123"/>
      <c r="CC234" s="123"/>
      <c r="CG234" s="123"/>
      <c r="CO234" s="123"/>
      <c r="CS234" s="123"/>
      <c r="CW234" s="123"/>
      <c r="DM234" s="375"/>
      <c r="EZ234" s="123"/>
      <c r="FD234" s="123"/>
      <c r="FH234" s="123"/>
      <c r="FL234" s="123"/>
      <c r="FP234" s="123"/>
      <c r="HW234" s="123"/>
      <c r="IQ234" s="123"/>
      <c r="JK234" s="123"/>
      <c r="KA234" s="123"/>
      <c r="KB234" s="123"/>
      <c r="KU234" s="123"/>
      <c r="KV234" s="123"/>
      <c r="KZ234" s="123"/>
      <c r="LA234" s="123"/>
      <c r="LE234" s="123"/>
      <c r="LF234" s="123"/>
      <c r="LJ234" s="123"/>
      <c r="LK234" s="123"/>
      <c r="LO234" s="123"/>
      <c r="LP234" s="123"/>
      <c r="LT234" s="123"/>
      <c r="LU234" s="123"/>
      <c r="LY234" s="123"/>
      <c r="LZ234" s="123"/>
      <c r="MD234" s="123"/>
      <c r="ME234" s="123"/>
      <c r="MI234" s="123"/>
      <c r="MJ234" s="123"/>
      <c r="MN234" s="123"/>
      <c r="MO234" s="123"/>
      <c r="MS234" s="123"/>
      <c r="MT234" s="123"/>
    </row>
    <row r="235" spans="19:358">
      <c r="AY235" s="123"/>
      <c r="AZ235" s="123"/>
      <c r="BD235" s="123"/>
      <c r="BE235" s="123"/>
      <c r="BI235" s="123"/>
      <c r="BJ235" s="123"/>
      <c r="BN235" s="123"/>
      <c r="BO235" s="123"/>
      <c r="BS235" s="123"/>
      <c r="BT235" s="123"/>
      <c r="BX235" s="123"/>
      <c r="BY235" s="123"/>
      <c r="CB235" s="123"/>
      <c r="CC235" s="123"/>
      <c r="CG235" s="123"/>
      <c r="CO235" s="123"/>
      <c r="CS235" s="123"/>
      <c r="CW235" s="123"/>
      <c r="DM235" s="375"/>
      <c r="EZ235" s="123"/>
      <c r="FD235" s="123"/>
      <c r="FH235" s="123"/>
      <c r="FL235" s="123"/>
      <c r="FP235" s="123"/>
      <c r="HW235" s="123"/>
      <c r="IQ235" s="123"/>
      <c r="JK235" s="123"/>
      <c r="KA235" s="123"/>
      <c r="KB235" s="123"/>
      <c r="KU235" s="123"/>
      <c r="KV235" s="123"/>
      <c r="KZ235" s="123"/>
      <c r="LA235" s="123"/>
      <c r="LE235" s="123"/>
      <c r="LF235" s="123"/>
      <c r="LJ235" s="123"/>
      <c r="LK235" s="123"/>
      <c r="LO235" s="123"/>
      <c r="LP235" s="123"/>
      <c r="LT235" s="123"/>
      <c r="LU235" s="123"/>
      <c r="LY235" s="123"/>
      <c r="LZ235" s="123"/>
      <c r="MD235" s="123"/>
      <c r="ME235" s="123"/>
      <c r="MI235" s="123"/>
      <c r="MJ235" s="123"/>
      <c r="MN235" s="123"/>
      <c r="MO235" s="123"/>
      <c r="MS235" s="123"/>
      <c r="MT235" s="123"/>
    </row>
    <row r="236" spans="19:358">
      <c r="AY236" s="123"/>
      <c r="AZ236" s="123"/>
      <c r="BD236" s="123"/>
      <c r="BE236" s="123"/>
      <c r="BI236" s="123"/>
      <c r="BJ236" s="123"/>
      <c r="BN236" s="123"/>
      <c r="BO236" s="123"/>
      <c r="BS236" s="123"/>
      <c r="BT236" s="123"/>
      <c r="BX236" s="123"/>
      <c r="BY236" s="123"/>
      <c r="CB236" s="123"/>
      <c r="CC236" s="123"/>
      <c r="CG236" s="123"/>
      <c r="CO236" s="123"/>
      <c r="CS236" s="123"/>
      <c r="CW236" s="123"/>
      <c r="DM236" s="375"/>
      <c r="EZ236" s="123"/>
      <c r="FD236" s="123"/>
      <c r="FH236" s="123"/>
      <c r="FL236" s="123"/>
      <c r="FP236" s="123"/>
      <c r="HW236" s="123"/>
      <c r="IQ236" s="123"/>
      <c r="JK236" s="123"/>
      <c r="KA236" s="123"/>
      <c r="KB236" s="123"/>
      <c r="KU236" s="123"/>
      <c r="KV236" s="123"/>
      <c r="KZ236" s="123"/>
      <c r="LA236" s="123"/>
      <c r="LE236" s="123"/>
      <c r="LF236" s="123"/>
      <c r="LJ236" s="123"/>
      <c r="LK236" s="123"/>
      <c r="LO236" s="123"/>
      <c r="LP236" s="123"/>
      <c r="LT236" s="123"/>
      <c r="LU236" s="123"/>
      <c r="LY236" s="123"/>
      <c r="LZ236" s="123"/>
      <c r="MD236" s="123"/>
      <c r="ME236" s="123"/>
      <c r="MI236" s="123"/>
      <c r="MJ236" s="123"/>
      <c r="MN236" s="123"/>
      <c r="MO236" s="123"/>
      <c r="MS236" s="123"/>
      <c r="MT236" s="123"/>
    </row>
    <row r="237" spans="19:358">
      <c r="AY237" s="123"/>
      <c r="AZ237" s="123"/>
      <c r="BD237" s="123"/>
      <c r="BE237" s="123"/>
      <c r="BI237" s="123"/>
      <c r="BJ237" s="123"/>
      <c r="BN237" s="123"/>
      <c r="BO237" s="123"/>
      <c r="BS237" s="123"/>
      <c r="BT237" s="123"/>
      <c r="BX237" s="123"/>
      <c r="BY237" s="123"/>
      <c r="CB237" s="123"/>
      <c r="CC237" s="123"/>
      <c r="CG237" s="123"/>
      <c r="CO237" s="123"/>
      <c r="CS237" s="123"/>
      <c r="CW237" s="123"/>
      <c r="DM237" s="375"/>
      <c r="EZ237" s="123"/>
      <c r="FD237" s="123"/>
      <c r="FH237" s="123"/>
      <c r="FL237" s="123"/>
      <c r="FP237" s="123"/>
      <c r="HW237" s="123"/>
      <c r="IQ237" s="123"/>
      <c r="JK237" s="123"/>
      <c r="KA237" s="123"/>
      <c r="KB237" s="123"/>
      <c r="KU237" s="123"/>
      <c r="KV237" s="123"/>
      <c r="KZ237" s="123"/>
      <c r="LA237" s="123"/>
      <c r="LE237" s="123"/>
      <c r="LF237" s="123"/>
      <c r="LJ237" s="123"/>
      <c r="LK237" s="123"/>
      <c r="LO237" s="123"/>
      <c r="LP237" s="123"/>
      <c r="LT237" s="123"/>
      <c r="LU237" s="123"/>
      <c r="LY237" s="123"/>
      <c r="LZ237" s="123"/>
      <c r="MD237" s="123"/>
      <c r="ME237" s="123"/>
      <c r="MI237" s="123"/>
      <c r="MJ237" s="123"/>
      <c r="MN237" s="123"/>
      <c r="MO237" s="123"/>
      <c r="MS237" s="123"/>
      <c r="MT237" s="123"/>
    </row>
    <row r="238" spans="19:358">
      <c r="AY238" s="123"/>
      <c r="AZ238" s="123"/>
      <c r="BD238" s="123"/>
      <c r="BE238" s="123"/>
      <c r="BI238" s="123"/>
      <c r="BJ238" s="123"/>
      <c r="BN238" s="123"/>
      <c r="BO238" s="123"/>
      <c r="BS238" s="123"/>
      <c r="BT238" s="123"/>
      <c r="BX238" s="123"/>
      <c r="BY238" s="123"/>
      <c r="CB238" s="123"/>
      <c r="CC238" s="123"/>
      <c r="CG238" s="123"/>
      <c r="CO238" s="123"/>
      <c r="CS238" s="123"/>
      <c r="CW238" s="123"/>
      <c r="DM238" s="375"/>
      <c r="EZ238" s="123"/>
      <c r="FD238" s="123"/>
      <c r="FH238" s="123"/>
      <c r="FL238" s="123"/>
      <c r="FP238" s="123"/>
      <c r="HW238" s="123"/>
      <c r="IQ238" s="123"/>
      <c r="JK238" s="123"/>
      <c r="KA238" s="123"/>
      <c r="KB238" s="123"/>
      <c r="KU238" s="123"/>
      <c r="KV238" s="123"/>
      <c r="KZ238" s="123"/>
      <c r="LA238" s="123"/>
      <c r="LE238" s="123"/>
      <c r="LF238" s="123"/>
      <c r="LJ238" s="123"/>
      <c r="LK238" s="123"/>
      <c r="LO238" s="123"/>
      <c r="LP238" s="123"/>
      <c r="LT238" s="123"/>
      <c r="LU238" s="123"/>
      <c r="LY238" s="123"/>
      <c r="LZ238" s="123"/>
      <c r="MD238" s="123"/>
      <c r="ME238" s="123"/>
      <c r="MI238" s="123"/>
      <c r="MJ238" s="123"/>
      <c r="MN238" s="123"/>
      <c r="MO238" s="123"/>
      <c r="MS238" s="123"/>
      <c r="MT238" s="123"/>
    </row>
    <row r="239" spans="19:358">
      <c r="AY239" s="123"/>
      <c r="AZ239" s="123"/>
      <c r="BD239" s="123"/>
      <c r="BE239" s="123"/>
      <c r="BI239" s="123"/>
      <c r="BJ239" s="123"/>
      <c r="BN239" s="123"/>
      <c r="BO239" s="123"/>
      <c r="BS239" s="123"/>
      <c r="BT239" s="123"/>
      <c r="BX239" s="123"/>
      <c r="BY239" s="123"/>
      <c r="CB239" s="123"/>
      <c r="CC239" s="123"/>
      <c r="CG239" s="123"/>
      <c r="CO239" s="123"/>
      <c r="CS239" s="123"/>
      <c r="CW239" s="123"/>
      <c r="DM239" s="375"/>
      <c r="EZ239" s="123"/>
      <c r="FD239" s="123"/>
      <c r="FH239" s="123"/>
      <c r="FL239" s="123"/>
      <c r="FP239" s="123"/>
      <c r="HW239" s="123"/>
      <c r="IQ239" s="123"/>
      <c r="JK239" s="123"/>
      <c r="KA239" s="123"/>
      <c r="KB239" s="123"/>
      <c r="KU239" s="123"/>
      <c r="KV239" s="123"/>
      <c r="KZ239" s="123"/>
      <c r="LA239" s="123"/>
      <c r="LE239" s="123"/>
      <c r="LF239" s="123"/>
      <c r="LJ239" s="123"/>
      <c r="LK239" s="123"/>
      <c r="LO239" s="123"/>
      <c r="LP239" s="123"/>
      <c r="LT239" s="123"/>
      <c r="LU239" s="123"/>
      <c r="LY239" s="123"/>
      <c r="LZ239" s="123"/>
      <c r="MD239" s="123"/>
      <c r="ME239" s="123"/>
      <c r="MI239" s="123"/>
      <c r="MJ239" s="123"/>
      <c r="MN239" s="123"/>
      <c r="MO239" s="123"/>
      <c r="MS239" s="123"/>
      <c r="MT239" s="123"/>
    </row>
    <row r="240" spans="19:358">
      <c r="AY240" s="123"/>
      <c r="AZ240" s="123"/>
      <c r="BD240" s="123"/>
      <c r="BE240" s="123"/>
      <c r="BI240" s="123"/>
      <c r="BJ240" s="123"/>
      <c r="BN240" s="123"/>
      <c r="BO240" s="123"/>
      <c r="BS240" s="123"/>
      <c r="BT240" s="123"/>
      <c r="BX240" s="123"/>
      <c r="BY240" s="123"/>
      <c r="CB240" s="123"/>
      <c r="CC240" s="123"/>
      <c r="CG240" s="123"/>
      <c r="CO240" s="123"/>
      <c r="CS240" s="123"/>
      <c r="CW240" s="123"/>
      <c r="DM240" s="375"/>
      <c r="EZ240" s="123"/>
      <c r="FD240" s="123"/>
      <c r="FH240" s="123"/>
      <c r="FL240" s="123"/>
      <c r="FP240" s="123"/>
      <c r="HW240" s="123"/>
      <c r="IQ240" s="123"/>
      <c r="JK240" s="123"/>
      <c r="KA240" s="123"/>
      <c r="KB240" s="123"/>
      <c r="KU240" s="123"/>
      <c r="KV240" s="123"/>
      <c r="KZ240" s="123"/>
      <c r="LA240" s="123"/>
      <c r="LE240" s="123"/>
      <c r="LF240" s="123"/>
      <c r="LJ240" s="123"/>
      <c r="LK240" s="123"/>
      <c r="LO240" s="123"/>
      <c r="LP240" s="123"/>
      <c r="LT240" s="123"/>
      <c r="LU240" s="123"/>
      <c r="LY240" s="123"/>
      <c r="LZ240" s="123"/>
      <c r="MD240" s="123"/>
      <c r="ME240" s="123"/>
      <c r="MI240" s="123"/>
      <c r="MJ240" s="123"/>
      <c r="MN240" s="123"/>
      <c r="MO240" s="123"/>
      <c r="MS240" s="123"/>
      <c r="MT240" s="123"/>
    </row>
    <row r="241" spans="51:358">
      <c r="AY241" s="123"/>
      <c r="AZ241" s="123"/>
      <c r="BD241" s="123"/>
      <c r="BE241" s="123"/>
      <c r="BI241" s="123"/>
      <c r="BJ241" s="123"/>
      <c r="BN241" s="123"/>
      <c r="BO241" s="123"/>
      <c r="BS241" s="123"/>
      <c r="BT241" s="123"/>
      <c r="BX241" s="123"/>
      <c r="BY241" s="123"/>
      <c r="CB241" s="123"/>
      <c r="CC241" s="123"/>
      <c r="CG241" s="123"/>
      <c r="CO241" s="123"/>
      <c r="CS241" s="123"/>
      <c r="CW241" s="123"/>
      <c r="DM241" s="375"/>
      <c r="EZ241" s="123"/>
      <c r="FD241" s="123"/>
      <c r="FH241" s="123"/>
      <c r="FL241" s="123"/>
      <c r="FP241" s="123"/>
      <c r="HW241" s="123"/>
      <c r="IQ241" s="123"/>
      <c r="JK241" s="123"/>
      <c r="KA241" s="123"/>
      <c r="KB241" s="123"/>
      <c r="KU241" s="123"/>
      <c r="KV241" s="123"/>
      <c r="KZ241" s="123"/>
      <c r="LA241" s="123"/>
      <c r="LE241" s="123"/>
      <c r="LF241" s="123"/>
      <c r="LJ241" s="123"/>
      <c r="LK241" s="123"/>
      <c r="LO241" s="123"/>
      <c r="LP241" s="123"/>
      <c r="LT241" s="123"/>
      <c r="LU241" s="123"/>
      <c r="LY241" s="123"/>
      <c r="LZ241" s="123"/>
      <c r="MD241" s="123"/>
      <c r="ME241" s="123"/>
      <c r="MI241" s="123"/>
      <c r="MJ241" s="123"/>
      <c r="MN241" s="123"/>
      <c r="MO241" s="123"/>
      <c r="MS241" s="123"/>
      <c r="MT241" s="123"/>
    </row>
    <row r="242" spans="51:358">
      <c r="AY242" s="123"/>
      <c r="AZ242" s="123"/>
      <c r="BD242" s="123"/>
      <c r="BE242" s="123"/>
      <c r="BI242" s="123"/>
      <c r="BJ242" s="123"/>
      <c r="BN242" s="123"/>
      <c r="BO242" s="123"/>
      <c r="BS242" s="123"/>
      <c r="BT242" s="123"/>
      <c r="BX242" s="123"/>
      <c r="BY242" s="123"/>
      <c r="CB242" s="123"/>
      <c r="CC242" s="123"/>
      <c r="CG242" s="123"/>
      <c r="CO242" s="123"/>
      <c r="CS242" s="123"/>
      <c r="CW242" s="123"/>
      <c r="DM242" s="375"/>
      <c r="EZ242" s="123"/>
      <c r="FD242" s="123"/>
      <c r="FH242" s="123"/>
      <c r="FL242" s="123"/>
      <c r="FP242" s="123"/>
      <c r="HW242" s="123"/>
      <c r="IQ242" s="123"/>
      <c r="JK242" s="123"/>
      <c r="KA242" s="123"/>
      <c r="KB242" s="123"/>
      <c r="KU242" s="123"/>
      <c r="KV242" s="123"/>
      <c r="KZ242" s="123"/>
      <c r="LA242" s="123"/>
      <c r="LE242" s="123"/>
      <c r="LF242" s="123"/>
      <c r="LJ242" s="123"/>
      <c r="LK242" s="123"/>
      <c r="LO242" s="123"/>
      <c r="LP242" s="123"/>
      <c r="LT242" s="123"/>
      <c r="LU242" s="123"/>
      <c r="LY242" s="123"/>
      <c r="LZ242" s="123"/>
      <c r="MD242" s="123"/>
      <c r="ME242" s="123"/>
      <c r="MI242" s="123"/>
      <c r="MJ242" s="123"/>
      <c r="MN242" s="123"/>
      <c r="MO242" s="123"/>
      <c r="MS242" s="123"/>
      <c r="MT242" s="123"/>
    </row>
    <row r="243" spans="51:358">
      <c r="AY243" s="123"/>
      <c r="AZ243" s="123"/>
      <c r="BD243" s="123"/>
      <c r="BE243" s="123"/>
      <c r="BI243" s="123"/>
      <c r="BJ243" s="123"/>
      <c r="BN243" s="123"/>
      <c r="BO243" s="123"/>
      <c r="BS243" s="123"/>
      <c r="BT243" s="123"/>
      <c r="BX243" s="123"/>
      <c r="BY243" s="123"/>
      <c r="CB243" s="123"/>
      <c r="CC243" s="123"/>
      <c r="CG243" s="123"/>
      <c r="CO243" s="123"/>
      <c r="CS243" s="123"/>
      <c r="CW243" s="123"/>
      <c r="DM243" s="375"/>
      <c r="EZ243" s="123"/>
      <c r="FD243" s="123"/>
      <c r="FH243" s="123"/>
      <c r="FL243" s="123"/>
      <c r="FP243" s="123"/>
      <c r="HW243" s="123"/>
      <c r="IQ243" s="123"/>
      <c r="JK243" s="123"/>
      <c r="KA243" s="123"/>
      <c r="KB243" s="123"/>
      <c r="KU243" s="123"/>
      <c r="KV243" s="123"/>
      <c r="KZ243" s="123"/>
      <c r="LA243" s="123"/>
      <c r="LE243" s="123"/>
      <c r="LF243" s="123"/>
      <c r="LJ243" s="123"/>
      <c r="LK243" s="123"/>
      <c r="LO243" s="123"/>
      <c r="LP243" s="123"/>
      <c r="LT243" s="123"/>
      <c r="LU243" s="123"/>
      <c r="LY243" s="123"/>
      <c r="LZ243" s="123"/>
      <c r="MD243" s="123"/>
      <c r="ME243" s="123"/>
      <c r="MI243" s="123"/>
      <c r="MJ243" s="123"/>
      <c r="MN243" s="123"/>
      <c r="MO243" s="123"/>
      <c r="MS243" s="123"/>
      <c r="MT243" s="123"/>
    </row>
    <row r="244" spans="51:358">
      <c r="AY244" s="123"/>
      <c r="AZ244" s="123"/>
      <c r="BD244" s="123"/>
      <c r="BE244" s="123"/>
      <c r="BI244" s="123"/>
      <c r="BJ244" s="123"/>
      <c r="BN244" s="123"/>
      <c r="BO244" s="123"/>
      <c r="BS244" s="123"/>
      <c r="BT244" s="123"/>
      <c r="BX244" s="123"/>
      <c r="BY244" s="123"/>
      <c r="CB244" s="123"/>
      <c r="CC244" s="123"/>
      <c r="CG244" s="123"/>
      <c r="CO244" s="123"/>
      <c r="CS244" s="123"/>
      <c r="CW244" s="123"/>
      <c r="DM244" s="375"/>
      <c r="EZ244" s="123"/>
      <c r="FD244" s="123"/>
      <c r="FH244" s="123"/>
      <c r="FL244" s="123"/>
      <c r="FP244" s="123"/>
      <c r="HW244" s="123"/>
      <c r="IQ244" s="123"/>
      <c r="JK244" s="123"/>
      <c r="KA244" s="123"/>
      <c r="KB244" s="123"/>
      <c r="KU244" s="123"/>
      <c r="KV244" s="123"/>
      <c r="KZ244" s="123"/>
      <c r="LA244" s="123"/>
      <c r="LE244" s="123"/>
      <c r="LF244" s="123"/>
      <c r="LJ244" s="123"/>
      <c r="LK244" s="123"/>
      <c r="LO244" s="123"/>
      <c r="LP244" s="123"/>
      <c r="LT244" s="123"/>
      <c r="LU244" s="123"/>
      <c r="LY244" s="123"/>
      <c r="LZ244" s="123"/>
      <c r="MD244" s="123"/>
      <c r="ME244" s="123"/>
      <c r="MI244" s="123"/>
      <c r="MJ244" s="123"/>
      <c r="MN244" s="123"/>
      <c r="MO244" s="123"/>
      <c r="MS244" s="123"/>
      <c r="MT244" s="123"/>
    </row>
    <row r="245" spans="51:358">
      <c r="AY245" s="123"/>
      <c r="AZ245" s="123"/>
      <c r="BD245" s="123"/>
      <c r="BE245" s="123"/>
      <c r="BI245" s="123"/>
      <c r="BJ245" s="123"/>
      <c r="BN245" s="123"/>
      <c r="BO245" s="123"/>
      <c r="BS245" s="123"/>
      <c r="BT245" s="123"/>
      <c r="BX245" s="123"/>
      <c r="BY245" s="123"/>
      <c r="CB245" s="123"/>
      <c r="CC245" s="123"/>
      <c r="CG245" s="123"/>
      <c r="CO245" s="123"/>
      <c r="CS245" s="123"/>
      <c r="CW245" s="123"/>
      <c r="DM245" s="375"/>
      <c r="EZ245" s="123"/>
      <c r="FD245" s="123"/>
      <c r="FH245" s="123"/>
      <c r="FL245" s="123"/>
      <c r="FP245" s="123"/>
      <c r="HW245" s="123"/>
      <c r="IQ245" s="123"/>
      <c r="JK245" s="123"/>
      <c r="KA245" s="123"/>
      <c r="KB245" s="123"/>
      <c r="KU245" s="123"/>
      <c r="KV245" s="123"/>
      <c r="KZ245" s="123"/>
      <c r="LA245" s="123"/>
      <c r="LE245" s="123"/>
      <c r="LF245" s="123"/>
      <c r="LJ245" s="123"/>
      <c r="LK245" s="123"/>
      <c r="LO245" s="123"/>
      <c r="LP245" s="123"/>
      <c r="LT245" s="123"/>
      <c r="LU245" s="123"/>
      <c r="LY245" s="123"/>
      <c r="LZ245" s="123"/>
      <c r="MD245" s="123"/>
      <c r="ME245" s="123"/>
      <c r="MI245" s="123"/>
      <c r="MJ245" s="123"/>
      <c r="MN245" s="123"/>
      <c r="MO245" s="123"/>
      <c r="MS245" s="123"/>
      <c r="MT245" s="123"/>
    </row>
    <row r="246" spans="51:358">
      <c r="AY246" s="123"/>
      <c r="AZ246" s="123"/>
      <c r="BD246" s="123"/>
      <c r="BE246" s="123"/>
      <c r="BI246" s="123"/>
      <c r="BJ246" s="123"/>
      <c r="BN246" s="123"/>
      <c r="BO246" s="123"/>
      <c r="BS246" s="123"/>
      <c r="BT246" s="123"/>
      <c r="BX246" s="123"/>
      <c r="BY246" s="123"/>
      <c r="CB246" s="123"/>
      <c r="CC246" s="123"/>
      <c r="CG246" s="123"/>
      <c r="CO246" s="123"/>
      <c r="CS246" s="123"/>
      <c r="CW246" s="123"/>
      <c r="DM246" s="375"/>
      <c r="EZ246" s="123"/>
      <c r="FD246" s="123"/>
      <c r="FH246" s="123"/>
      <c r="FL246" s="123"/>
      <c r="FP246" s="123"/>
      <c r="HW246" s="123"/>
      <c r="IQ246" s="123"/>
      <c r="JK246" s="123"/>
      <c r="KA246" s="123"/>
      <c r="KB246" s="123"/>
      <c r="KU246" s="123"/>
      <c r="KV246" s="123"/>
      <c r="KZ246" s="123"/>
      <c r="LA246" s="123"/>
      <c r="LE246" s="123"/>
      <c r="LF246" s="123"/>
      <c r="LJ246" s="123"/>
      <c r="LK246" s="123"/>
      <c r="LO246" s="123"/>
      <c r="LP246" s="123"/>
      <c r="LT246" s="123"/>
      <c r="LU246" s="123"/>
      <c r="LY246" s="123"/>
      <c r="LZ246" s="123"/>
      <c r="MD246" s="123"/>
      <c r="ME246" s="123"/>
      <c r="MI246" s="123"/>
      <c r="MJ246" s="123"/>
      <c r="MN246" s="123"/>
      <c r="MO246" s="123"/>
      <c r="MS246" s="123"/>
      <c r="MT246" s="123"/>
    </row>
    <row r="247" spans="51:358">
      <c r="AY247" s="123"/>
      <c r="AZ247" s="123"/>
      <c r="BD247" s="123"/>
      <c r="BE247" s="123"/>
      <c r="BI247" s="123"/>
      <c r="BJ247" s="123"/>
      <c r="BN247" s="123"/>
      <c r="BO247" s="123"/>
      <c r="BS247" s="123"/>
      <c r="BT247" s="123"/>
      <c r="BX247" s="123"/>
      <c r="BY247" s="123"/>
      <c r="CB247" s="123"/>
      <c r="CC247" s="123"/>
      <c r="CG247" s="123"/>
      <c r="CO247" s="123"/>
      <c r="CS247" s="123"/>
      <c r="CW247" s="123"/>
      <c r="DM247" s="375"/>
      <c r="EZ247" s="123"/>
      <c r="FD247" s="123"/>
      <c r="FH247" s="123"/>
      <c r="FL247" s="123"/>
      <c r="FP247" s="123"/>
      <c r="HW247" s="123"/>
      <c r="IQ247" s="123"/>
      <c r="JK247" s="123"/>
      <c r="KA247" s="123"/>
      <c r="KB247" s="123"/>
      <c r="KU247" s="123"/>
      <c r="KV247" s="123"/>
      <c r="KZ247" s="123"/>
      <c r="LA247" s="123"/>
      <c r="LE247" s="123"/>
      <c r="LF247" s="123"/>
      <c r="LJ247" s="123"/>
      <c r="LK247" s="123"/>
      <c r="LO247" s="123"/>
      <c r="LP247" s="123"/>
      <c r="LT247" s="123"/>
      <c r="LU247" s="123"/>
      <c r="LY247" s="123"/>
      <c r="LZ247" s="123"/>
      <c r="MD247" s="123"/>
      <c r="ME247" s="123"/>
      <c r="MI247" s="123"/>
      <c r="MJ247" s="123"/>
      <c r="MN247" s="123"/>
      <c r="MO247" s="123"/>
      <c r="MS247" s="123"/>
      <c r="MT247" s="123"/>
    </row>
    <row r="248" spans="51:358">
      <c r="AY248" s="123"/>
      <c r="AZ248" s="123"/>
      <c r="BD248" s="123"/>
      <c r="BE248" s="123"/>
      <c r="BI248" s="123"/>
      <c r="BJ248" s="123"/>
      <c r="BN248" s="123"/>
      <c r="BO248" s="123"/>
      <c r="BS248" s="123"/>
      <c r="BT248" s="123"/>
      <c r="BX248" s="123"/>
      <c r="BY248" s="123"/>
      <c r="CB248" s="123"/>
      <c r="CC248" s="123"/>
      <c r="CG248" s="123"/>
      <c r="CO248" s="123"/>
      <c r="CS248" s="123"/>
      <c r="CW248" s="123"/>
      <c r="DM248" s="375"/>
      <c r="EZ248" s="123"/>
      <c r="FD248" s="123"/>
      <c r="FH248" s="123"/>
      <c r="FL248" s="123"/>
      <c r="FP248" s="123"/>
      <c r="HW248" s="123"/>
      <c r="IQ248" s="123"/>
      <c r="JK248" s="123"/>
      <c r="KA248" s="123"/>
      <c r="KB248" s="123"/>
      <c r="KU248" s="123"/>
      <c r="KV248" s="123"/>
      <c r="KZ248" s="123"/>
      <c r="LA248" s="123"/>
      <c r="LE248" s="123"/>
      <c r="LF248" s="123"/>
      <c r="LJ248" s="123"/>
      <c r="LK248" s="123"/>
      <c r="LO248" s="123"/>
      <c r="LP248" s="123"/>
      <c r="LT248" s="123"/>
      <c r="LU248" s="123"/>
      <c r="LY248" s="123"/>
      <c r="LZ248" s="123"/>
      <c r="MD248" s="123"/>
      <c r="ME248" s="123"/>
      <c r="MI248" s="123"/>
      <c r="MJ248" s="123"/>
      <c r="MN248" s="123"/>
      <c r="MO248" s="123"/>
      <c r="MS248" s="123"/>
      <c r="MT248" s="123"/>
    </row>
    <row r="249" spans="51:358">
      <c r="AY249" s="123"/>
      <c r="AZ249" s="123"/>
      <c r="BD249" s="123"/>
      <c r="BE249" s="123"/>
      <c r="BI249" s="123"/>
      <c r="BJ249" s="123"/>
      <c r="BN249" s="123"/>
      <c r="BO249" s="123"/>
      <c r="BS249" s="123"/>
      <c r="BT249" s="123"/>
      <c r="BX249" s="123"/>
      <c r="BY249" s="123"/>
      <c r="CB249" s="123"/>
      <c r="CC249" s="123"/>
      <c r="CG249" s="123"/>
      <c r="CO249" s="123"/>
      <c r="CS249" s="123"/>
      <c r="CW249" s="123"/>
      <c r="DM249" s="375"/>
      <c r="EZ249" s="123"/>
      <c r="FD249" s="123"/>
      <c r="FH249" s="123"/>
      <c r="FL249" s="123"/>
      <c r="FP249" s="123"/>
      <c r="HW249" s="123"/>
      <c r="IQ249" s="123"/>
      <c r="JK249" s="123"/>
      <c r="KA249" s="123"/>
      <c r="KB249" s="123"/>
      <c r="KU249" s="123"/>
      <c r="KV249" s="123"/>
      <c r="KZ249" s="123"/>
      <c r="LA249" s="123"/>
      <c r="LE249" s="123"/>
      <c r="LF249" s="123"/>
      <c r="LJ249" s="123"/>
      <c r="LK249" s="123"/>
      <c r="LO249" s="123"/>
      <c r="LP249" s="123"/>
      <c r="LT249" s="123"/>
      <c r="LU249" s="123"/>
      <c r="LY249" s="123"/>
      <c r="LZ249" s="123"/>
      <c r="MD249" s="123"/>
      <c r="ME249" s="123"/>
      <c r="MI249" s="123"/>
      <c r="MJ249" s="123"/>
      <c r="MN249" s="123"/>
      <c r="MO249" s="123"/>
      <c r="MS249" s="123"/>
      <c r="MT249" s="123"/>
    </row>
    <row r="250" spans="51:358">
      <c r="AY250" s="123"/>
      <c r="AZ250" s="123"/>
      <c r="BD250" s="123"/>
      <c r="BE250" s="123"/>
      <c r="BI250" s="123"/>
      <c r="BJ250" s="123"/>
      <c r="BN250" s="123"/>
      <c r="BO250" s="123"/>
      <c r="BS250" s="123"/>
      <c r="BT250" s="123"/>
      <c r="BX250" s="123"/>
      <c r="BY250" s="123"/>
      <c r="CB250" s="123"/>
      <c r="CC250" s="123"/>
      <c r="CG250" s="123"/>
      <c r="CO250" s="123"/>
      <c r="CS250" s="123"/>
      <c r="CW250" s="123"/>
      <c r="DM250" s="375"/>
      <c r="EZ250" s="123"/>
      <c r="FD250" s="123"/>
      <c r="FH250" s="123"/>
      <c r="FL250" s="123"/>
      <c r="FP250" s="123"/>
      <c r="HW250" s="123"/>
      <c r="IQ250" s="123"/>
      <c r="JK250" s="123"/>
      <c r="KA250" s="123"/>
      <c r="KB250" s="123"/>
      <c r="KU250" s="123"/>
      <c r="KV250" s="123"/>
      <c r="KZ250" s="123"/>
      <c r="LA250" s="123"/>
      <c r="LE250" s="123"/>
      <c r="LF250" s="123"/>
      <c r="LJ250" s="123"/>
      <c r="LK250" s="123"/>
      <c r="LO250" s="123"/>
      <c r="LP250" s="123"/>
      <c r="LT250" s="123"/>
      <c r="LU250" s="123"/>
      <c r="LY250" s="123"/>
      <c r="LZ250" s="123"/>
      <c r="MD250" s="123"/>
      <c r="ME250" s="123"/>
      <c r="MI250" s="123"/>
      <c r="MJ250" s="123"/>
      <c r="MN250" s="123"/>
      <c r="MO250" s="123"/>
      <c r="MS250" s="123"/>
      <c r="MT250" s="123"/>
    </row>
    <row r="251" spans="51:358">
      <c r="AY251" s="123"/>
      <c r="AZ251" s="123"/>
      <c r="BD251" s="123"/>
      <c r="BE251" s="123"/>
      <c r="BI251" s="123"/>
      <c r="BJ251" s="123"/>
      <c r="BN251" s="123"/>
      <c r="BO251" s="123"/>
      <c r="BS251" s="123"/>
      <c r="BT251" s="123"/>
      <c r="BX251" s="123"/>
      <c r="BY251" s="123"/>
      <c r="CB251" s="123"/>
      <c r="CC251" s="123"/>
      <c r="CG251" s="123"/>
      <c r="CO251" s="123"/>
      <c r="CS251" s="123"/>
      <c r="CW251" s="123"/>
      <c r="DM251" s="375"/>
      <c r="EZ251" s="123"/>
      <c r="FD251" s="123"/>
      <c r="FH251" s="123"/>
      <c r="FL251" s="123"/>
      <c r="FP251" s="123"/>
      <c r="HW251" s="123"/>
      <c r="IQ251" s="123"/>
      <c r="JK251" s="123"/>
      <c r="KA251" s="123"/>
      <c r="KB251" s="123"/>
      <c r="KU251" s="123"/>
      <c r="KV251" s="123"/>
      <c r="KZ251" s="123"/>
      <c r="LA251" s="123"/>
      <c r="LE251" s="123"/>
      <c r="LF251" s="123"/>
      <c r="LJ251" s="123"/>
      <c r="LK251" s="123"/>
      <c r="LO251" s="123"/>
      <c r="LP251" s="123"/>
      <c r="LT251" s="123"/>
      <c r="LU251" s="123"/>
      <c r="LY251" s="123"/>
      <c r="LZ251" s="123"/>
      <c r="MD251" s="123"/>
      <c r="ME251" s="123"/>
      <c r="MI251" s="123"/>
      <c r="MJ251" s="123"/>
      <c r="MN251" s="123"/>
      <c r="MO251" s="123"/>
      <c r="MS251" s="123"/>
      <c r="MT251" s="123"/>
    </row>
    <row r="252" spans="51:358">
      <c r="AY252" s="123"/>
      <c r="AZ252" s="123"/>
      <c r="BD252" s="123"/>
      <c r="BE252" s="123"/>
      <c r="BI252" s="123"/>
      <c r="BJ252" s="123"/>
      <c r="BN252" s="123"/>
      <c r="BO252" s="123"/>
      <c r="BS252" s="123"/>
      <c r="BT252" s="123"/>
      <c r="BX252" s="123"/>
      <c r="BY252" s="123"/>
      <c r="CB252" s="123"/>
      <c r="CC252" s="123"/>
      <c r="CG252" s="123"/>
      <c r="CO252" s="123"/>
      <c r="CS252" s="123"/>
      <c r="CW252" s="123"/>
      <c r="DM252" s="375"/>
      <c r="EZ252" s="123"/>
      <c r="FD252" s="123"/>
      <c r="FH252" s="123"/>
      <c r="FL252" s="123"/>
      <c r="FP252" s="123"/>
      <c r="HW252" s="123"/>
      <c r="IQ252" s="123"/>
      <c r="JK252" s="123"/>
      <c r="KA252" s="123"/>
      <c r="KB252" s="123"/>
      <c r="KU252" s="123"/>
      <c r="KV252" s="123"/>
      <c r="KZ252" s="123"/>
      <c r="LA252" s="123"/>
      <c r="LE252" s="123"/>
      <c r="LF252" s="123"/>
      <c r="LJ252" s="123"/>
      <c r="LK252" s="123"/>
      <c r="LO252" s="123"/>
      <c r="LP252" s="123"/>
      <c r="LT252" s="123"/>
      <c r="LU252" s="123"/>
      <c r="LY252" s="123"/>
      <c r="LZ252" s="123"/>
      <c r="MD252" s="123"/>
      <c r="ME252" s="123"/>
      <c r="MI252" s="123"/>
      <c r="MJ252" s="123"/>
      <c r="MN252" s="123"/>
      <c r="MO252" s="123"/>
      <c r="MS252" s="123"/>
      <c r="MT252" s="123"/>
    </row>
    <row r="253" spans="51:358">
      <c r="AY253" s="123"/>
      <c r="AZ253" s="123"/>
      <c r="BD253" s="123"/>
      <c r="BE253" s="123"/>
      <c r="BI253" s="123"/>
      <c r="BJ253" s="123"/>
      <c r="BN253" s="123"/>
      <c r="BO253" s="123"/>
      <c r="BS253" s="123"/>
      <c r="BT253" s="123"/>
      <c r="BX253" s="123"/>
      <c r="BY253" s="123"/>
      <c r="CB253" s="123"/>
      <c r="CC253" s="123"/>
      <c r="CG253" s="123"/>
      <c r="CO253" s="123"/>
      <c r="CS253" s="123"/>
      <c r="CW253" s="123"/>
      <c r="DM253" s="375"/>
      <c r="EZ253" s="123"/>
      <c r="FD253" s="123"/>
      <c r="FH253" s="123"/>
      <c r="FL253" s="123"/>
      <c r="FP253" s="123"/>
      <c r="HW253" s="123"/>
      <c r="IQ253" s="123"/>
      <c r="JK253" s="123"/>
      <c r="KA253" s="123"/>
      <c r="KB253" s="123"/>
      <c r="KU253" s="123"/>
      <c r="KV253" s="123"/>
      <c r="KZ253" s="123"/>
      <c r="LA253" s="123"/>
      <c r="LE253" s="123"/>
      <c r="LF253" s="123"/>
      <c r="LJ253" s="123"/>
      <c r="LK253" s="123"/>
      <c r="LO253" s="123"/>
      <c r="LP253" s="123"/>
      <c r="LT253" s="123"/>
      <c r="LU253" s="123"/>
      <c r="LY253" s="123"/>
      <c r="LZ253" s="123"/>
      <c r="MD253" s="123"/>
      <c r="ME253" s="123"/>
      <c r="MI253" s="123"/>
      <c r="MJ253" s="123"/>
      <c r="MN253" s="123"/>
      <c r="MO253" s="123"/>
      <c r="MS253" s="123"/>
      <c r="MT253" s="123"/>
    </row>
    <row r="254" spans="51:358">
      <c r="AY254" s="123"/>
      <c r="AZ254" s="123"/>
      <c r="BD254" s="123"/>
      <c r="BE254" s="123"/>
      <c r="BI254" s="123"/>
      <c r="BJ254" s="123"/>
      <c r="BN254" s="123"/>
      <c r="BO254" s="123"/>
      <c r="BS254" s="123"/>
      <c r="BT254" s="123"/>
      <c r="BX254" s="123"/>
      <c r="BY254" s="123"/>
      <c r="CB254" s="123"/>
      <c r="CC254" s="123"/>
      <c r="CG254" s="123"/>
      <c r="CO254" s="123"/>
      <c r="CS254" s="123"/>
      <c r="CW254" s="123"/>
      <c r="DM254" s="375"/>
      <c r="EZ254" s="123"/>
      <c r="FD254" s="123"/>
      <c r="FH254" s="123"/>
      <c r="FL254" s="123"/>
      <c r="FP254" s="123"/>
      <c r="HW254" s="123"/>
      <c r="IQ254" s="123"/>
      <c r="JK254" s="123"/>
      <c r="KA254" s="123"/>
      <c r="KB254" s="123"/>
      <c r="KU254" s="123"/>
      <c r="KV254" s="123"/>
      <c r="KZ254" s="123"/>
      <c r="LA254" s="123"/>
      <c r="LE254" s="123"/>
      <c r="LF254" s="123"/>
      <c r="LJ254" s="123"/>
      <c r="LK254" s="123"/>
      <c r="LO254" s="123"/>
      <c r="LP254" s="123"/>
      <c r="LT254" s="123"/>
      <c r="LU254" s="123"/>
      <c r="LY254" s="123"/>
      <c r="LZ254" s="123"/>
      <c r="MD254" s="123"/>
      <c r="ME254" s="123"/>
      <c r="MI254" s="123"/>
      <c r="MJ254" s="123"/>
      <c r="MN254" s="123"/>
      <c r="MO254" s="123"/>
      <c r="MS254" s="123"/>
      <c r="MT254" s="123"/>
    </row>
    <row r="255" spans="51:358">
      <c r="AY255" s="123"/>
      <c r="AZ255" s="123"/>
      <c r="BD255" s="123"/>
      <c r="BE255" s="123"/>
      <c r="BI255" s="123"/>
      <c r="BJ255" s="123"/>
      <c r="BN255" s="123"/>
      <c r="BO255" s="123"/>
      <c r="BS255" s="123"/>
      <c r="BT255" s="123"/>
      <c r="BX255" s="123"/>
      <c r="BY255" s="123"/>
      <c r="CB255" s="123"/>
      <c r="CC255" s="123"/>
      <c r="CG255" s="123"/>
      <c r="CO255" s="123"/>
      <c r="CS255" s="123"/>
      <c r="CW255" s="123"/>
      <c r="DM255" s="375"/>
      <c r="EZ255" s="123"/>
      <c r="FD255" s="123"/>
      <c r="FH255" s="123"/>
      <c r="FL255" s="123"/>
      <c r="FP255" s="123"/>
      <c r="HW255" s="123"/>
      <c r="IQ255" s="123"/>
      <c r="JK255" s="123"/>
      <c r="KA255" s="123"/>
      <c r="KB255" s="123"/>
      <c r="KU255" s="123"/>
      <c r="KV255" s="123"/>
      <c r="KZ255" s="123"/>
      <c r="LA255" s="123"/>
      <c r="LE255" s="123"/>
      <c r="LF255" s="123"/>
      <c r="LJ255" s="123"/>
      <c r="LK255" s="123"/>
      <c r="LO255" s="123"/>
      <c r="LP255" s="123"/>
      <c r="LT255" s="123"/>
      <c r="LU255" s="123"/>
      <c r="LY255" s="123"/>
      <c r="LZ255" s="123"/>
      <c r="MD255" s="123"/>
      <c r="ME255" s="123"/>
      <c r="MI255" s="123"/>
      <c r="MJ255" s="123"/>
      <c r="MN255" s="123"/>
      <c r="MO255" s="123"/>
      <c r="MS255" s="123"/>
      <c r="MT255" s="123"/>
    </row>
    <row r="256" spans="51:358">
      <c r="AY256" s="123"/>
      <c r="AZ256" s="123"/>
      <c r="BD256" s="123"/>
      <c r="BE256" s="123"/>
      <c r="BI256" s="123"/>
      <c r="BJ256" s="123"/>
      <c r="BN256" s="123"/>
      <c r="BO256" s="123"/>
      <c r="BS256" s="123"/>
      <c r="BT256" s="123"/>
      <c r="BX256" s="123"/>
      <c r="BY256" s="123"/>
      <c r="CB256" s="123"/>
      <c r="CC256" s="123"/>
      <c r="CG256" s="123"/>
      <c r="CO256" s="123"/>
      <c r="CS256" s="123"/>
      <c r="CW256" s="123"/>
      <c r="DM256" s="375"/>
      <c r="EZ256" s="123"/>
      <c r="FD256" s="123"/>
      <c r="FH256" s="123"/>
      <c r="FL256" s="123"/>
      <c r="FP256" s="123"/>
      <c r="HW256" s="123"/>
      <c r="IQ256" s="123"/>
      <c r="JK256" s="123"/>
      <c r="KA256" s="123"/>
      <c r="KB256" s="123"/>
      <c r="KU256" s="123"/>
      <c r="KV256" s="123"/>
      <c r="KZ256" s="123"/>
      <c r="LA256" s="123"/>
      <c r="LE256" s="123"/>
      <c r="LF256" s="123"/>
      <c r="LJ256" s="123"/>
      <c r="LK256" s="123"/>
      <c r="LO256" s="123"/>
      <c r="LP256" s="123"/>
      <c r="LT256" s="123"/>
      <c r="LU256" s="123"/>
      <c r="LY256" s="123"/>
      <c r="LZ256" s="123"/>
      <c r="MD256" s="123"/>
      <c r="ME256" s="123"/>
      <c r="MI256" s="123"/>
      <c r="MJ256" s="123"/>
      <c r="MN256" s="123"/>
      <c r="MO256" s="123"/>
      <c r="MS256" s="123"/>
      <c r="MT256" s="123"/>
    </row>
    <row r="257" spans="51:358">
      <c r="AY257" s="123"/>
      <c r="AZ257" s="123"/>
      <c r="BD257" s="123"/>
      <c r="BE257" s="123"/>
      <c r="BI257" s="123"/>
      <c r="BJ257" s="123"/>
      <c r="BN257" s="123"/>
      <c r="BO257" s="123"/>
      <c r="BS257" s="123"/>
      <c r="BT257" s="123"/>
      <c r="BX257" s="123"/>
      <c r="BY257" s="123"/>
      <c r="CB257" s="123"/>
      <c r="CC257" s="123"/>
      <c r="CG257" s="123"/>
      <c r="CO257" s="123"/>
      <c r="CS257" s="123"/>
      <c r="CW257" s="123"/>
      <c r="DM257" s="375"/>
      <c r="EZ257" s="123"/>
      <c r="FD257" s="123"/>
      <c r="FH257" s="123"/>
      <c r="FL257" s="123"/>
      <c r="FP257" s="123"/>
      <c r="HW257" s="123"/>
      <c r="IQ257" s="123"/>
      <c r="JK257" s="123"/>
      <c r="KA257" s="123"/>
      <c r="KB257" s="123"/>
      <c r="KU257" s="123"/>
      <c r="KV257" s="123"/>
      <c r="KZ257" s="123"/>
      <c r="LA257" s="123"/>
      <c r="LE257" s="123"/>
      <c r="LF257" s="123"/>
      <c r="LJ257" s="123"/>
      <c r="LK257" s="123"/>
      <c r="LO257" s="123"/>
      <c r="LP257" s="123"/>
      <c r="LT257" s="123"/>
      <c r="LU257" s="123"/>
      <c r="LY257" s="123"/>
      <c r="LZ257" s="123"/>
      <c r="MD257" s="123"/>
      <c r="ME257" s="123"/>
      <c r="MI257" s="123"/>
      <c r="MJ257" s="123"/>
      <c r="MN257" s="123"/>
      <c r="MO257" s="123"/>
      <c r="MS257" s="123"/>
      <c r="MT257" s="123"/>
    </row>
    <row r="258" spans="51:358">
      <c r="AY258" s="123"/>
      <c r="AZ258" s="123"/>
      <c r="BD258" s="123"/>
      <c r="BE258" s="123"/>
      <c r="BI258" s="123"/>
      <c r="BJ258" s="123"/>
      <c r="BN258" s="123"/>
      <c r="BO258" s="123"/>
      <c r="BS258" s="123"/>
      <c r="BT258" s="123"/>
      <c r="BX258" s="123"/>
      <c r="BY258" s="123"/>
      <c r="CB258" s="123"/>
      <c r="CC258" s="123"/>
      <c r="CG258" s="123"/>
      <c r="CO258" s="123"/>
      <c r="CS258" s="123"/>
      <c r="CW258" s="123"/>
      <c r="DM258" s="375"/>
      <c r="EZ258" s="123"/>
      <c r="FD258" s="123"/>
      <c r="FH258" s="123"/>
      <c r="FL258" s="123"/>
      <c r="FP258" s="123"/>
      <c r="HW258" s="123"/>
      <c r="IQ258" s="123"/>
      <c r="JK258" s="123"/>
      <c r="KA258" s="123"/>
      <c r="KB258" s="123"/>
      <c r="KU258" s="123"/>
      <c r="KV258" s="123"/>
      <c r="KZ258" s="123"/>
      <c r="LA258" s="123"/>
      <c r="LE258" s="123"/>
      <c r="LF258" s="123"/>
      <c r="LJ258" s="123"/>
      <c r="LK258" s="123"/>
      <c r="LO258" s="123"/>
      <c r="LP258" s="123"/>
      <c r="LT258" s="123"/>
      <c r="LU258" s="123"/>
      <c r="LY258" s="123"/>
      <c r="LZ258" s="123"/>
      <c r="MD258" s="123"/>
      <c r="ME258" s="123"/>
      <c r="MI258" s="123"/>
      <c r="MJ258" s="123"/>
      <c r="MN258" s="123"/>
      <c r="MO258" s="123"/>
      <c r="MS258" s="123"/>
      <c r="MT258" s="123"/>
    </row>
    <row r="259" spans="51:358">
      <c r="AY259" s="123"/>
      <c r="AZ259" s="123"/>
      <c r="BD259" s="123"/>
      <c r="BE259" s="123"/>
      <c r="BI259" s="123"/>
      <c r="BJ259" s="123"/>
      <c r="BN259" s="123"/>
      <c r="BO259" s="123"/>
      <c r="BS259" s="123"/>
      <c r="BT259" s="123"/>
      <c r="BX259" s="123"/>
      <c r="BY259" s="123"/>
      <c r="CB259" s="123"/>
      <c r="CC259" s="123"/>
      <c r="CG259" s="123"/>
      <c r="CO259" s="123"/>
      <c r="CS259" s="123"/>
      <c r="CW259" s="123"/>
      <c r="DM259" s="375"/>
      <c r="EZ259" s="123"/>
      <c r="FD259" s="123"/>
      <c r="FH259" s="123"/>
      <c r="FL259" s="123"/>
      <c r="FP259" s="123"/>
      <c r="HW259" s="123"/>
      <c r="IQ259" s="123"/>
      <c r="JK259" s="123"/>
      <c r="KA259" s="123"/>
      <c r="KB259" s="123"/>
      <c r="KU259" s="123"/>
      <c r="KV259" s="123"/>
      <c r="KZ259" s="123"/>
      <c r="LA259" s="123"/>
      <c r="LE259" s="123"/>
      <c r="LF259" s="123"/>
      <c r="LJ259" s="123"/>
      <c r="LK259" s="123"/>
      <c r="LO259" s="123"/>
      <c r="LP259" s="123"/>
      <c r="LT259" s="123"/>
      <c r="LU259" s="123"/>
      <c r="LY259" s="123"/>
      <c r="LZ259" s="123"/>
      <c r="MD259" s="123"/>
      <c r="ME259" s="123"/>
      <c r="MI259" s="123"/>
      <c r="MJ259" s="123"/>
      <c r="MN259" s="123"/>
      <c r="MO259" s="123"/>
      <c r="MS259" s="123"/>
      <c r="MT259" s="123"/>
    </row>
    <row r="260" spans="51:358">
      <c r="AY260" s="123"/>
      <c r="AZ260" s="123"/>
      <c r="BD260" s="123"/>
      <c r="BE260" s="123"/>
      <c r="BI260" s="123"/>
      <c r="BJ260" s="123"/>
      <c r="BN260" s="123"/>
      <c r="BO260" s="123"/>
      <c r="BS260" s="123"/>
      <c r="BT260" s="123"/>
      <c r="BX260" s="123"/>
      <c r="BY260" s="123"/>
      <c r="CB260" s="123"/>
      <c r="CC260" s="123"/>
      <c r="CG260" s="123"/>
      <c r="CO260" s="123"/>
      <c r="CS260" s="123"/>
      <c r="CW260" s="123"/>
      <c r="DM260" s="375"/>
      <c r="EZ260" s="123"/>
      <c r="FD260" s="123"/>
      <c r="FH260" s="123"/>
      <c r="FL260" s="123"/>
      <c r="FP260" s="123"/>
      <c r="HW260" s="123"/>
      <c r="IQ260" s="123"/>
      <c r="JK260" s="123"/>
      <c r="KA260" s="123"/>
      <c r="KB260" s="123"/>
      <c r="KU260" s="123"/>
      <c r="KV260" s="123"/>
      <c r="KZ260" s="123"/>
      <c r="LA260" s="123"/>
      <c r="LE260" s="123"/>
      <c r="LF260" s="123"/>
      <c r="LJ260" s="123"/>
      <c r="LK260" s="123"/>
      <c r="LO260" s="123"/>
      <c r="LP260" s="123"/>
      <c r="LT260" s="123"/>
      <c r="LU260" s="123"/>
      <c r="LY260" s="123"/>
      <c r="LZ260" s="123"/>
      <c r="MD260" s="123"/>
      <c r="ME260" s="123"/>
      <c r="MI260" s="123"/>
      <c r="MJ260" s="123"/>
      <c r="MN260" s="123"/>
      <c r="MO260" s="123"/>
      <c r="MS260" s="123"/>
      <c r="MT260" s="123"/>
    </row>
    <row r="261" spans="51:358">
      <c r="AY261" s="123"/>
      <c r="AZ261" s="123"/>
      <c r="BD261" s="123"/>
      <c r="BE261" s="123"/>
      <c r="BI261" s="123"/>
      <c r="BJ261" s="123"/>
      <c r="BN261" s="123"/>
      <c r="BO261" s="123"/>
      <c r="BS261" s="123"/>
      <c r="BT261" s="123"/>
      <c r="BX261" s="123"/>
      <c r="BY261" s="123"/>
      <c r="CB261" s="123"/>
      <c r="CC261" s="123"/>
      <c r="CG261" s="123"/>
      <c r="CO261" s="123"/>
      <c r="CS261" s="123"/>
      <c r="CW261" s="123"/>
      <c r="DM261" s="375"/>
      <c r="EZ261" s="123"/>
      <c r="FD261" s="123"/>
      <c r="FH261" s="123"/>
      <c r="FL261" s="123"/>
      <c r="FP261" s="123"/>
      <c r="HW261" s="123"/>
      <c r="IQ261" s="123"/>
      <c r="JK261" s="123"/>
      <c r="KA261" s="123"/>
      <c r="KB261" s="123"/>
      <c r="KU261" s="123"/>
      <c r="KV261" s="123"/>
      <c r="KZ261" s="123"/>
      <c r="LA261" s="123"/>
      <c r="LE261" s="123"/>
      <c r="LF261" s="123"/>
      <c r="LJ261" s="123"/>
      <c r="LK261" s="123"/>
      <c r="LO261" s="123"/>
      <c r="LP261" s="123"/>
      <c r="LT261" s="123"/>
      <c r="LU261" s="123"/>
      <c r="LY261" s="123"/>
      <c r="LZ261" s="123"/>
      <c r="MD261" s="123"/>
      <c r="ME261" s="123"/>
      <c r="MI261" s="123"/>
      <c r="MJ261" s="123"/>
      <c r="MN261" s="123"/>
      <c r="MO261" s="123"/>
      <c r="MS261" s="123"/>
      <c r="MT261" s="123"/>
    </row>
    <row r="262" spans="51:358">
      <c r="AY262" s="123"/>
      <c r="AZ262" s="123"/>
      <c r="BD262" s="123"/>
      <c r="BE262" s="123"/>
      <c r="BI262" s="123"/>
      <c r="BJ262" s="123"/>
      <c r="BN262" s="123"/>
      <c r="BO262" s="123"/>
      <c r="BS262" s="123"/>
      <c r="BT262" s="123"/>
      <c r="BX262" s="123"/>
      <c r="BY262" s="123"/>
      <c r="CB262" s="123"/>
      <c r="CC262" s="123"/>
      <c r="CG262" s="123"/>
      <c r="CO262" s="123"/>
      <c r="CS262" s="123"/>
      <c r="CW262" s="123"/>
      <c r="DM262" s="375"/>
      <c r="EZ262" s="123"/>
      <c r="FD262" s="123"/>
      <c r="FH262" s="123"/>
      <c r="FL262" s="123"/>
      <c r="FP262" s="123"/>
      <c r="HW262" s="123"/>
      <c r="IQ262" s="123"/>
      <c r="JK262" s="123"/>
      <c r="KA262" s="123"/>
      <c r="KB262" s="123"/>
      <c r="KU262" s="123"/>
      <c r="KV262" s="123"/>
      <c r="KZ262" s="123"/>
      <c r="LA262" s="123"/>
      <c r="LE262" s="123"/>
      <c r="LF262" s="123"/>
      <c r="LJ262" s="123"/>
      <c r="LK262" s="123"/>
      <c r="LO262" s="123"/>
      <c r="LP262" s="123"/>
      <c r="LT262" s="123"/>
      <c r="LU262" s="123"/>
      <c r="LY262" s="123"/>
      <c r="LZ262" s="123"/>
      <c r="MD262" s="123"/>
      <c r="ME262" s="123"/>
      <c r="MI262" s="123"/>
      <c r="MJ262" s="123"/>
      <c r="MN262" s="123"/>
      <c r="MO262" s="123"/>
      <c r="MS262" s="123"/>
      <c r="MT262" s="123"/>
    </row>
    <row r="263" spans="51:358">
      <c r="AY263" s="123"/>
      <c r="AZ263" s="123"/>
      <c r="BD263" s="123"/>
      <c r="BE263" s="123"/>
      <c r="BI263" s="123"/>
      <c r="BJ263" s="123"/>
      <c r="BN263" s="123"/>
      <c r="BO263" s="123"/>
      <c r="BS263" s="123"/>
      <c r="BT263" s="123"/>
      <c r="BX263" s="123"/>
      <c r="BY263" s="123"/>
      <c r="CB263" s="123"/>
      <c r="CC263" s="123"/>
      <c r="CG263" s="123"/>
      <c r="CO263" s="123"/>
      <c r="CS263" s="123"/>
      <c r="CW263" s="123"/>
      <c r="DM263" s="375"/>
      <c r="EZ263" s="123"/>
      <c r="FD263" s="123"/>
      <c r="FH263" s="123"/>
      <c r="FL263" s="123"/>
      <c r="FP263" s="123"/>
      <c r="HW263" s="123"/>
      <c r="IQ263" s="123"/>
      <c r="JK263" s="123"/>
      <c r="KA263" s="123"/>
      <c r="KB263" s="123"/>
      <c r="KU263" s="123"/>
      <c r="KV263" s="123"/>
      <c r="KZ263" s="123"/>
      <c r="LA263" s="123"/>
      <c r="LE263" s="123"/>
      <c r="LF263" s="123"/>
      <c r="LJ263" s="123"/>
      <c r="LK263" s="123"/>
      <c r="LO263" s="123"/>
      <c r="LP263" s="123"/>
      <c r="LT263" s="123"/>
      <c r="LU263" s="123"/>
      <c r="LY263" s="123"/>
      <c r="LZ263" s="123"/>
      <c r="MD263" s="123"/>
      <c r="ME263" s="123"/>
      <c r="MI263" s="123"/>
      <c r="MJ263" s="123"/>
      <c r="MN263" s="123"/>
      <c r="MO263" s="123"/>
      <c r="MS263" s="123"/>
      <c r="MT263" s="123"/>
    </row>
    <row r="264" spans="51:358">
      <c r="AY264" s="123"/>
      <c r="AZ264" s="123"/>
      <c r="BD264" s="123"/>
      <c r="BE264" s="123"/>
      <c r="BI264" s="123"/>
      <c r="BJ264" s="123"/>
      <c r="BN264" s="123"/>
      <c r="BO264" s="123"/>
      <c r="BS264" s="123"/>
      <c r="BT264" s="123"/>
      <c r="BX264" s="123"/>
      <c r="BY264" s="123"/>
      <c r="CB264" s="123"/>
      <c r="CC264" s="123"/>
      <c r="CG264" s="123"/>
      <c r="CO264" s="123"/>
      <c r="CS264" s="123"/>
      <c r="CW264" s="123"/>
      <c r="DM264" s="375"/>
      <c r="EZ264" s="123"/>
      <c r="FD264" s="123"/>
      <c r="FH264" s="123"/>
      <c r="FL264" s="123"/>
      <c r="FP264" s="123"/>
      <c r="HW264" s="123"/>
      <c r="IQ264" s="123"/>
      <c r="JK264" s="123"/>
      <c r="KA264" s="123"/>
      <c r="KB264" s="123"/>
      <c r="KU264" s="123"/>
      <c r="KV264" s="123"/>
      <c r="KZ264" s="123"/>
      <c r="LA264" s="123"/>
      <c r="LE264" s="123"/>
      <c r="LF264" s="123"/>
      <c r="LJ264" s="123"/>
      <c r="LK264" s="123"/>
      <c r="LO264" s="123"/>
      <c r="LP264" s="123"/>
      <c r="LT264" s="123"/>
      <c r="LU264" s="123"/>
      <c r="LY264" s="123"/>
      <c r="LZ264" s="123"/>
      <c r="MD264" s="123"/>
      <c r="ME264" s="123"/>
      <c r="MI264" s="123"/>
      <c r="MJ264" s="123"/>
      <c r="MN264" s="123"/>
      <c r="MO264" s="123"/>
      <c r="MS264" s="123"/>
      <c r="MT264" s="123"/>
    </row>
    <row r="265" spans="51:358">
      <c r="AY265" s="123"/>
      <c r="AZ265" s="123"/>
      <c r="BD265" s="123"/>
      <c r="BE265" s="123"/>
      <c r="BI265" s="123"/>
      <c r="BJ265" s="123"/>
      <c r="BN265" s="123"/>
      <c r="BO265" s="123"/>
      <c r="BS265" s="123"/>
      <c r="BT265" s="123"/>
      <c r="BX265" s="123"/>
      <c r="BY265" s="123"/>
      <c r="CB265" s="123"/>
      <c r="CC265" s="123"/>
      <c r="CG265" s="123"/>
      <c r="CO265" s="123"/>
      <c r="CS265" s="123"/>
      <c r="CW265" s="123"/>
      <c r="DM265" s="375"/>
      <c r="EZ265" s="123"/>
      <c r="FD265" s="123"/>
      <c r="FH265" s="123"/>
      <c r="FL265" s="123"/>
      <c r="FP265" s="123"/>
      <c r="HW265" s="123"/>
      <c r="IQ265" s="123"/>
      <c r="JK265" s="123"/>
      <c r="KA265" s="123"/>
      <c r="KB265" s="123"/>
      <c r="KU265" s="123"/>
      <c r="KV265" s="123"/>
      <c r="KZ265" s="123"/>
      <c r="LA265" s="123"/>
      <c r="LE265" s="123"/>
      <c r="LF265" s="123"/>
      <c r="LJ265" s="123"/>
      <c r="LK265" s="123"/>
      <c r="LO265" s="123"/>
      <c r="LP265" s="123"/>
      <c r="LT265" s="123"/>
      <c r="LU265" s="123"/>
      <c r="LY265" s="123"/>
      <c r="LZ265" s="123"/>
      <c r="MD265" s="123"/>
      <c r="ME265" s="123"/>
      <c r="MI265" s="123"/>
      <c r="MJ265" s="123"/>
      <c r="MN265" s="123"/>
      <c r="MO265" s="123"/>
      <c r="MS265" s="123"/>
      <c r="MT265" s="123"/>
    </row>
    <row r="266" spans="51:358">
      <c r="AY266" s="123"/>
      <c r="AZ266" s="123"/>
      <c r="BD266" s="123"/>
      <c r="BE266" s="123"/>
      <c r="BI266" s="123"/>
      <c r="BJ266" s="123"/>
      <c r="BN266" s="123"/>
      <c r="BO266" s="123"/>
      <c r="BS266" s="123"/>
      <c r="BT266" s="123"/>
      <c r="BX266" s="123"/>
      <c r="BY266" s="123"/>
      <c r="CB266" s="123"/>
      <c r="CC266" s="123"/>
      <c r="CG266" s="123"/>
      <c r="CO266" s="123"/>
      <c r="CS266" s="123"/>
      <c r="CW266" s="123"/>
      <c r="DM266" s="375"/>
      <c r="EZ266" s="123"/>
      <c r="FD266" s="123"/>
      <c r="FH266" s="123"/>
      <c r="FL266" s="123"/>
      <c r="FP266" s="123"/>
      <c r="HW266" s="123"/>
      <c r="IQ266" s="123"/>
      <c r="JK266" s="123"/>
      <c r="KA266" s="123"/>
      <c r="KB266" s="123"/>
      <c r="KU266" s="123"/>
      <c r="KV266" s="123"/>
      <c r="KZ266" s="123"/>
      <c r="LA266" s="123"/>
      <c r="LE266" s="123"/>
      <c r="LF266" s="123"/>
      <c r="LJ266" s="123"/>
      <c r="LK266" s="123"/>
      <c r="LO266" s="123"/>
      <c r="LP266" s="123"/>
      <c r="LT266" s="123"/>
      <c r="LU266" s="123"/>
      <c r="LY266" s="123"/>
      <c r="LZ266" s="123"/>
      <c r="MD266" s="123"/>
      <c r="ME266" s="123"/>
      <c r="MI266" s="123"/>
      <c r="MJ266" s="123"/>
      <c r="MN266" s="123"/>
      <c r="MO266" s="123"/>
      <c r="MS266" s="123"/>
      <c r="MT266" s="123"/>
    </row>
    <row r="267" spans="51:358">
      <c r="AY267" s="123"/>
      <c r="AZ267" s="123"/>
      <c r="BD267" s="123"/>
      <c r="BE267" s="123"/>
      <c r="BI267" s="123"/>
      <c r="BJ267" s="123"/>
      <c r="BN267" s="123"/>
      <c r="BO267" s="123"/>
      <c r="BS267" s="123"/>
      <c r="BT267" s="123"/>
      <c r="BX267" s="123"/>
      <c r="BY267" s="123"/>
      <c r="CB267" s="123"/>
      <c r="CC267" s="123"/>
      <c r="CG267" s="123"/>
      <c r="CO267" s="123"/>
      <c r="CS267" s="123"/>
      <c r="CW267" s="123"/>
      <c r="DM267" s="375"/>
      <c r="EZ267" s="123"/>
      <c r="FD267" s="123"/>
      <c r="FH267" s="123"/>
      <c r="FL267" s="123"/>
      <c r="FP267" s="123"/>
      <c r="HW267" s="123"/>
      <c r="IQ267" s="123"/>
      <c r="JK267" s="123"/>
      <c r="KA267" s="123"/>
      <c r="KB267" s="123"/>
      <c r="KU267" s="123"/>
      <c r="KV267" s="123"/>
      <c r="KZ267" s="123"/>
      <c r="LA267" s="123"/>
      <c r="LE267" s="123"/>
      <c r="LF267" s="123"/>
      <c r="LJ267" s="123"/>
      <c r="LK267" s="123"/>
      <c r="LO267" s="123"/>
      <c r="LP267" s="123"/>
      <c r="LT267" s="123"/>
      <c r="LU267" s="123"/>
      <c r="LY267" s="123"/>
      <c r="LZ267" s="123"/>
      <c r="MD267" s="123"/>
      <c r="ME267" s="123"/>
      <c r="MI267" s="123"/>
      <c r="MJ267" s="123"/>
      <c r="MN267" s="123"/>
      <c r="MO267" s="123"/>
      <c r="MS267" s="123"/>
      <c r="MT267" s="123"/>
    </row>
    <row r="268" spans="51:358">
      <c r="AY268" s="123"/>
      <c r="AZ268" s="123"/>
      <c r="BD268" s="123"/>
      <c r="BE268" s="123"/>
      <c r="BI268" s="123"/>
      <c r="BJ268" s="123"/>
      <c r="BN268" s="123"/>
      <c r="BO268" s="123"/>
      <c r="BS268" s="123"/>
      <c r="BT268" s="123"/>
      <c r="BX268" s="123"/>
      <c r="BY268" s="123"/>
      <c r="CB268" s="123"/>
      <c r="CC268" s="123"/>
      <c r="CG268" s="123"/>
      <c r="CO268" s="123"/>
      <c r="CS268" s="123"/>
      <c r="CW268" s="123"/>
      <c r="DM268" s="375"/>
      <c r="EZ268" s="123"/>
      <c r="FD268" s="123"/>
      <c r="FH268" s="123"/>
      <c r="FL268" s="123"/>
      <c r="FP268" s="123"/>
      <c r="HW268" s="123"/>
      <c r="IQ268" s="123"/>
      <c r="JK268" s="123"/>
      <c r="KA268" s="123"/>
      <c r="KB268" s="123"/>
      <c r="KU268" s="123"/>
      <c r="KV268" s="123"/>
      <c r="KZ268" s="123"/>
      <c r="LA268" s="123"/>
      <c r="LE268" s="123"/>
      <c r="LF268" s="123"/>
      <c r="LJ268" s="123"/>
      <c r="LK268" s="123"/>
      <c r="LO268" s="123"/>
      <c r="LP268" s="123"/>
      <c r="LT268" s="123"/>
      <c r="LU268" s="123"/>
      <c r="LY268" s="123"/>
      <c r="LZ268" s="123"/>
      <c r="MD268" s="123"/>
      <c r="ME268" s="123"/>
      <c r="MI268" s="123"/>
      <c r="MJ268" s="123"/>
      <c r="MN268" s="123"/>
      <c r="MO268" s="123"/>
      <c r="MS268" s="123"/>
      <c r="MT268" s="123"/>
    </row>
    <row r="269" spans="51:358">
      <c r="AY269" s="123"/>
      <c r="AZ269" s="123"/>
      <c r="BD269" s="123"/>
      <c r="BE269" s="123"/>
      <c r="BI269" s="123"/>
      <c r="BJ269" s="123"/>
      <c r="BN269" s="123"/>
      <c r="BO269" s="123"/>
      <c r="BS269" s="123"/>
      <c r="BT269" s="123"/>
      <c r="BX269" s="123"/>
      <c r="BY269" s="123"/>
      <c r="CB269" s="123"/>
      <c r="CC269" s="123"/>
      <c r="CG269" s="123"/>
      <c r="CO269" s="123"/>
      <c r="CS269" s="123"/>
      <c r="CW269" s="123"/>
      <c r="DM269" s="375"/>
      <c r="EZ269" s="123"/>
      <c r="FD269" s="123"/>
      <c r="FH269" s="123"/>
      <c r="FL269" s="123"/>
      <c r="FP269" s="123"/>
      <c r="HW269" s="123"/>
      <c r="IQ269" s="123"/>
      <c r="JK269" s="123"/>
      <c r="KA269" s="123"/>
      <c r="KB269" s="123"/>
      <c r="KU269" s="123"/>
      <c r="KV269" s="123"/>
      <c r="KZ269" s="123"/>
      <c r="LA269" s="123"/>
      <c r="LE269" s="123"/>
      <c r="LF269" s="123"/>
      <c r="LJ269" s="123"/>
      <c r="LK269" s="123"/>
      <c r="LO269" s="123"/>
      <c r="LP269" s="123"/>
      <c r="LT269" s="123"/>
      <c r="LU269" s="123"/>
      <c r="LY269" s="123"/>
      <c r="LZ269" s="123"/>
      <c r="MD269" s="123"/>
      <c r="ME269" s="123"/>
      <c r="MI269" s="123"/>
      <c r="MJ269" s="123"/>
      <c r="MN269" s="123"/>
      <c r="MO269" s="123"/>
      <c r="MS269" s="123"/>
      <c r="MT269" s="123"/>
    </row>
    <row r="270" spans="51:358">
      <c r="AY270" s="123"/>
      <c r="AZ270" s="123"/>
      <c r="BD270" s="123"/>
      <c r="BE270" s="123"/>
      <c r="BI270" s="123"/>
      <c r="BJ270" s="123"/>
      <c r="BN270" s="123"/>
      <c r="BO270" s="123"/>
      <c r="BS270" s="123"/>
      <c r="BT270" s="123"/>
      <c r="BX270" s="123"/>
      <c r="BY270" s="123"/>
      <c r="CB270" s="123"/>
      <c r="CC270" s="123"/>
      <c r="CG270" s="123"/>
      <c r="CO270" s="123"/>
      <c r="CS270" s="123"/>
      <c r="CW270" s="123"/>
      <c r="DM270" s="375"/>
      <c r="EZ270" s="123"/>
      <c r="FD270" s="123"/>
      <c r="FH270" s="123"/>
      <c r="FL270" s="123"/>
      <c r="FP270" s="123"/>
      <c r="HW270" s="123"/>
      <c r="IQ270" s="123"/>
      <c r="JK270" s="123"/>
      <c r="KA270" s="123"/>
      <c r="KB270" s="123"/>
      <c r="KU270" s="123"/>
      <c r="KV270" s="123"/>
      <c r="KZ270" s="123"/>
      <c r="LA270" s="123"/>
      <c r="LE270" s="123"/>
      <c r="LF270" s="123"/>
      <c r="LJ270" s="123"/>
      <c r="LK270" s="123"/>
      <c r="LO270" s="123"/>
      <c r="LP270" s="123"/>
      <c r="LT270" s="123"/>
      <c r="LU270" s="123"/>
      <c r="LY270" s="123"/>
      <c r="LZ270" s="123"/>
      <c r="MD270" s="123"/>
      <c r="ME270" s="123"/>
      <c r="MI270" s="123"/>
      <c r="MJ270" s="123"/>
      <c r="MN270" s="123"/>
      <c r="MO270" s="123"/>
      <c r="MS270" s="123"/>
      <c r="MT270" s="123"/>
    </row>
    <row r="271" spans="51:358">
      <c r="AY271" s="123"/>
      <c r="AZ271" s="123"/>
      <c r="BD271" s="123"/>
      <c r="BE271" s="123"/>
      <c r="BI271" s="123"/>
      <c r="BJ271" s="123"/>
      <c r="BN271" s="123"/>
      <c r="BO271" s="123"/>
      <c r="BS271" s="123"/>
      <c r="BT271" s="123"/>
      <c r="BX271" s="123"/>
      <c r="BY271" s="123"/>
      <c r="CB271" s="123"/>
      <c r="CC271" s="123"/>
      <c r="CG271" s="123"/>
      <c r="CO271" s="123"/>
      <c r="CS271" s="123"/>
      <c r="CW271" s="123"/>
      <c r="DM271" s="375"/>
      <c r="EZ271" s="123"/>
      <c r="FD271" s="123"/>
      <c r="FH271" s="123"/>
      <c r="FL271" s="123"/>
      <c r="FP271" s="123"/>
      <c r="HW271" s="123"/>
      <c r="IQ271" s="123"/>
      <c r="JK271" s="123"/>
      <c r="KA271" s="123"/>
      <c r="KB271" s="123"/>
      <c r="KU271" s="123"/>
      <c r="KV271" s="123"/>
      <c r="KZ271" s="123"/>
      <c r="LA271" s="123"/>
      <c r="LE271" s="123"/>
      <c r="LF271" s="123"/>
      <c r="LJ271" s="123"/>
      <c r="LK271" s="123"/>
      <c r="LO271" s="123"/>
      <c r="LP271" s="123"/>
      <c r="LT271" s="123"/>
      <c r="LU271" s="123"/>
      <c r="LY271" s="123"/>
      <c r="LZ271" s="123"/>
      <c r="MD271" s="123"/>
      <c r="ME271" s="123"/>
      <c r="MI271" s="123"/>
      <c r="MJ271" s="123"/>
      <c r="MN271" s="123"/>
      <c r="MO271" s="123"/>
      <c r="MS271" s="123"/>
      <c r="MT271" s="123"/>
    </row>
    <row r="272" spans="51:358">
      <c r="AY272" s="123"/>
      <c r="AZ272" s="123"/>
      <c r="BD272" s="123"/>
      <c r="BE272" s="123"/>
      <c r="BI272" s="123"/>
      <c r="BJ272" s="123"/>
      <c r="BN272" s="123"/>
      <c r="BO272" s="123"/>
      <c r="BS272" s="123"/>
      <c r="BT272" s="123"/>
      <c r="BX272" s="123"/>
      <c r="BY272" s="123"/>
      <c r="CB272" s="123"/>
      <c r="CC272" s="123"/>
      <c r="CG272" s="123"/>
      <c r="CO272" s="123"/>
      <c r="CS272" s="123"/>
      <c r="CW272" s="123"/>
      <c r="DM272" s="375"/>
      <c r="EZ272" s="123"/>
      <c r="FD272" s="123"/>
      <c r="FH272" s="123"/>
      <c r="FL272" s="123"/>
      <c r="FP272" s="123"/>
      <c r="HW272" s="123"/>
      <c r="IQ272" s="123"/>
      <c r="JK272" s="123"/>
      <c r="KA272" s="123"/>
      <c r="KB272" s="123"/>
      <c r="KU272" s="123"/>
      <c r="KV272" s="123"/>
      <c r="KZ272" s="123"/>
      <c r="LA272" s="123"/>
      <c r="LE272" s="123"/>
      <c r="LF272" s="123"/>
      <c r="LJ272" s="123"/>
      <c r="LK272" s="123"/>
      <c r="LO272" s="123"/>
      <c r="LP272" s="123"/>
      <c r="LT272" s="123"/>
      <c r="LU272" s="123"/>
      <c r="LY272" s="123"/>
      <c r="LZ272" s="123"/>
      <c r="MD272" s="123"/>
      <c r="ME272" s="123"/>
      <c r="MI272" s="123"/>
      <c r="MJ272" s="123"/>
      <c r="MN272" s="123"/>
      <c r="MO272" s="123"/>
      <c r="MS272" s="123"/>
      <c r="MT272" s="123"/>
    </row>
    <row r="273" spans="51:358">
      <c r="AY273" s="123"/>
      <c r="AZ273" s="123"/>
      <c r="BD273" s="123"/>
      <c r="BE273" s="123"/>
      <c r="BI273" s="123"/>
      <c r="BJ273" s="123"/>
      <c r="BN273" s="123"/>
      <c r="BO273" s="123"/>
      <c r="BS273" s="123"/>
      <c r="BT273" s="123"/>
      <c r="BX273" s="123"/>
      <c r="BY273" s="123"/>
      <c r="CB273" s="123"/>
      <c r="CC273" s="123"/>
      <c r="CG273" s="123"/>
      <c r="CO273" s="123"/>
      <c r="CS273" s="123"/>
      <c r="CW273" s="123"/>
      <c r="DM273" s="375"/>
      <c r="EZ273" s="123"/>
      <c r="FD273" s="123"/>
      <c r="FH273" s="123"/>
      <c r="FL273" s="123"/>
      <c r="FP273" s="123"/>
      <c r="HW273" s="123"/>
      <c r="IQ273" s="123"/>
      <c r="JK273" s="123"/>
      <c r="KA273" s="123"/>
      <c r="KB273" s="123"/>
      <c r="KU273" s="123"/>
      <c r="KV273" s="123"/>
      <c r="KZ273" s="123"/>
      <c r="LA273" s="123"/>
      <c r="LE273" s="123"/>
      <c r="LF273" s="123"/>
      <c r="LJ273" s="123"/>
      <c r="LK273" s="123"/>
      <c r="LO273" s="123"/>
      <c r="LP273" s="123"/>
      <c r="LT273" s="123"/>
      <c r="LU273" s="123"/>
      <c r="LY273" s="123"/>
      <c r="LZ273" s="123"/>
      <c r="MD273" s="123"/>
      <c r="ME273" s="123"/>
      <c r="MI273" s="123"/>
      <c r="MJ273" s="123"/>
      <c r="MN273" s="123"/>
      <c r="MO273" s="123"/>
      <c r="MS273" s="123"/>
      <c r="MT273" s="123"/>
    </row>
    <row r="274" spans="51:358">
      <c r="AY274" s="123"/>
      <c r="AZ274" s="123"/>
      <c r="BD274" s="123"/>
      <c r="BE274" s="123"/>
      <c r="BI274" s="123"/>
      <c r="BJ274" s="123"/>
      <c r="BN274" s="123"/>
      <c r="BO274" s="123"/>
      <c r="BS274" s="123"/>
      <c r="BT274" s="123"/>
      <c r="BX274" s="123"/>
      <c r="BY274" s="123"/>
      <c r="CB274" s="123"/>
      <c r="CC274" s="123"/>
      <c r="CG274" s="123"/>
      <c r="CO274" s="123"/>
      <c r="CS274" s="123"/>
      <c r="CW274" s="123"/>
      <c r="DM274" s="375"/>
      <c r="EZ274" s="123"/>
      <c r="FD274" s="123"/>
      <c r="FH274" s="123"/>
      <c r="FL274" s="123"/>
      <c r="FP274" s="123"/>
      <c r="HW274" s="123"/>
      <c r="IQ274" s="123"/>
      <c r="JK274" s="123"/>
      <c r="KA274" s="123"/>
      <c r="KB274" s="123"/>
      <c r="KU274" s="123"/>
      <c r="KV274" s="123"/>
      <c r="KZ274" s="123"/>
      <c r="LA274" s="123"/>
      <c r="LE274" s="123"/>
      <c r="LF274" s="123"/>
      <c r="LJ274" s="123"/>
      <c r="LK274" s="123"/>
      <c r="LO274" s="123"/>
      <c r="LP274" s="123"/>
      <c r="LT274" s="123"/>
      <c r="LU274" s="123"/>
      <c r="LY274" s="123"/>
      <c r="LZ274" s="123"/>
      <c r="MD274" s="123"/>
      <c r="ME274" s="123"/>
      <c r="MI274" s="123"/>
      <c r="MJ274" s="123"/>
      <c r="MN274" s="123"/>
      <c r="MO274" s="123"/>
      <c r="MS274" s="123"/>
      <c r="MT274" s="123"/>
    </row>
    <row r="275" spans="51:358">
      <c r="AY275" s="123"/>
      <c r="AZ275" s="123"/>
      <c r="BD275" s="123"/>
      <c r="BE275" s="123"/>
      <c r="BI275" s="123"/>
      <c r="BJ275" s="123"/>
      <c r="BN275" s="123"/>
      <c r="BO275" s="123"/>
      <c r="BS275" s="123"/>
      <c r="BT275" s="123"/>
      <c r="BX275" s="123"/>
      <c r="BY275" s="123"/>
      <c r="CB275" s="123"/>
      <c r="CC275" s="123"/>
      <c r="CG275" s="123"/>
      <c r="CO275" s="123"/>
      <c r="CS275" s="123"/>
      <c r="CW275" s="123"/>
      <c r="DM275" s="375"/>
      <c r="EZ275" s="123"/>
      <c r="FD275" s="123"/>
      <c r="FH275" s="123"/>
      <c r="FL275" s="123"/>
      <c r="FP275" s="123"/>
      <c r="HW275" s="123"/>
      <c r="IQ275" s="123"/>
      <c r="JK275" s="123"/>
      <c r="KA275" s="123"/>
      <c r="KB275" s="123"/>
      <c r="KU275" s="123"/>
      <c r="KV275" s="123"/>
      <c r="KZ275" s="123"/>
      <c r="LA275" s="123"/>
      <c r="LE275" s="123"/>
      <c r="LF275" s="123"/>
      <c r="LJ275" s="123"/>
      <c r="LK275" s="123"/>
      <c r="LO275" s="123"/>
      <c r="LP275" s="123"/>
      <c r="LT275" s="123"/>
      <c r="LU275" s="123"/>
      <c r="LY275" s="123"/>
      <c r="LZ275" s="123"/>
      <c r="MD275" s="123"/>
      <c r="ME275" s="123"/>
      <c r="MI275" s="123"/>
      <c r="MJ275" s="123"/>
      <c r="MN275" s="123"/>
      <c r="MO275" s="123"/>
      <c r="MS275" s="123"/>
      <c r="MT275" s="123"/>
    </row>
    <row r="276" spans="51:358">
      <c r="AY276" s="123"/>
      <c r="AZ276" s="123"/>
      <c r="BD276" s="123"/>
      <c r="BE276" s="123"/>
      <c r="BI276" s="123"/>
      <c r="BJ276" s="123"/>
      <c r="BN276" s="123"/>
      <c r="BO276" s="123"/>
      <c r="BS276" s="123"/>
      <c r="BT276" s="123"/>
      <c r="BX276" s="123"/>
      <c r="BY276" s="123"/>
      <c r="CB276" s="123"/>
      <c r="CC276" s="123"/>
      <c r="CG276" s="123"/>
      <c r="CO276" s="123"/>
      <c r="CS276" s="123"/>
      <c r="CW276" s="123"/>
      <c r="DM276" s="375"/>
      <c r="EZ276" s="123"/>
      <c r="FD276" s="123"/>
      <c r="FH276" s="123"/>
      <c r="FL276" s="123"/>
      <c r="FP276" s="123"/>
      <c r="HW276" s="123"/>
      <c r="IQ276" s="123"/>
      <c r="JK276" s="123"/>
      <c r="KA276" s="123"/>
      <c r="KB276" s="123"/>
      <c r="KU276" s="123"/>
      <c r="KV276" s="123"/>
      <c r="KZ276" s="123"/>
      <c r="LA276" s="123"/>
      <c r="LE276" s="123"/>
      <c r="LF276" s="123"/>
      <c r="LJ276" s="123"/>
      <c r="LK276" s="123"/>
      <c r="LO276" s="123"/>
      <c r="LP276" s="123"/>
      <c r="LT276" s="123"/>
      <c r="LU276" s="123"/>
      <c r="LY276" s="123"/>
      <c r="LZ276" s="123"/>
      <c r="MD276" s="123"/>
      <c r="ME276" s="123"/>
      <c r="MI276" s="123"/>
      <c r="MJ276" s="123"/>
      <c r="MN276" s="123"/>
      <c r="MO276" s="123"/>
      <c r="MS276" s="123"/>
      <c r="MT276" s="123"/>
    </row>
    <row r="277" spans="51:358">
      <c r="AY277" s="123"/>
      <c r="AZ277" s="123"/>
      <c r="BD277" s="123"/>
      <c r="BE277" s="123"/>
      <c r="BI277" s="123"/>
      <c r="BJ277" s="123"/>
      <c r="BN277" s="123"/>
      <c r="BO277" s="123"/>
      <c r="BS277" s="123"/>
      <c r="BT277" s="123"/>
      <c r="BX277" s="123"/>
      <c r="BY277" s="123"/>
      <c r="CB277" s="123"/>
      <c r="CC277" s="123"/>
      <c r="CG277" s="123"/>
      <c r="CO277" s="123"/>
      <c r="CS277" s="123"/>
      <c r="CW277" s="123"/>
      <c r="DM277" s="375"/>
      <c r="EZ277" s="123"/>
      <c r="FD277" s="123"/>
      <c r="FH277" s="123"/>
      <c r="FL277" s="123"/>
      <c r="FP277" s="123"/>
      <c r="HW277" s="123"/>
      <c r="IQ277" s="123"/>
      <c r="JK277" s="123"/>
      <c r="KA277" s="123"/>
      <c r="KB277" s="123"/>
      <c r="KU277" s="123"/>
      <c r="KV277" s="123"/>
      <c r="KZ277" s="123"/>
      <c r="LA277" s="123"/>
      <c r="LE277" s="123"/>
      <c r="LF277" s="123"/>
      <c r="LJ277" s="123"/>
      <c r="LK277" s="123"/>
      <c r="LO277" s="123"/>
      <c r="LP277" s="123"/>
      <c r="LT277" s="123"/>
      <c r="LU277" s="123"/>
      <c r="LY277" s="123"/>
      <c r="LZ277" s="123"/>
      <c r="MD277" s="123"/>
      <c r="ME277" s="123"/>
      <c r="MI277" s="123"/>
      <c r="MJ277" s="123"/>
      <c r="MN277" s="123"/>
      <c r="MO277" s="123"/>
      <c r="MS277" s="123"/>
      <c r="MT277" s="123"/>
    </row>
    <row r="278" spans="51:358">
      <c r="AY278" s="123"/>
      <c r="AZ278" s="123"/>
      <c r="BD278" s="123"/>
      <c r="BE278" s="123"/>
      <c r="BI278" s="123"/>
      <c r="BJ278" s="123"/>
      <c r="BN278" s="123"/>
      <c r="BO278" s="123"/>
      <c r="BS278" s="123"/>
      <c r="BT278" s="123"/>
      <c r="BX278" s="123"/>
      <c r="BY278" s="123"/>
      <c r="CB278" s="123"/>
      <c r="CC278" s="123"/>
      <c r="CG278" s="123"/>
      <c r="CO278" s="123"/>
      <c r="CS278" s="123"/>
      <c r="CW278" s="123"/>
      <c r="DM278" s="375"/>
      <c r="EZ278" s="123"/>
      <c r="FD278" s="123"/>
      <c r="FH278" s="123"/>
      <c r="FL278" s="123"/>
      <c r="FP278" s="123"/>
      <c r="HW278" s="123"/>
      <c r="IQ278" s="123"/>
      <c r="JK278" s="123"/>
      <c r="KA278" s="123"/>
      <c r="KB278" s="123"/>
      <c r="KU278" s="123"/>
      <c r="KV278" s="123"/>
      <c r="KZ278" s="123"/>
      <c r="LA278" s="123"/>
      <c r="LE278" s="123"/>
      <c r="LF278" s="123"/>
      <c r="LJ278" s="123"/>
      <c r="LK278" s="123"/>
      <c r="LO278" s="123"/>
      <c r="LP278" s="123"/>
      <c r="LT278" s="123"/>
      <c r="LU278" s="123"/>
      <c r="LY278" s="123"/>
      <c r="LZ278" s="123"/>
      <c r="MD278" s="123"/>
      <c r="ME278" s="123"/>
      <c r="MI278" s="123"/>
      <c r="MJ278" s="123"/>
      <c r="MN278" s="123"/>
      <c r="MO278" s="123"/>
      <c r="MS278" s="123"/>
      <c r="MT278" s="123"/>
    </row>
    <row r="279" spans="51:358">
      <c r="AY279" s="123"/>
      <c r="AZ279" s="123"/>
      <c r="BD279" s="123"/>
      <c r="BE279" s="123"/>
      <c r="BI279" s="123"/>
      <c r="BJ279" s="123"/>
      <c r="BN279" s="123"/>
      <c r="BO279" s="123"/>
      <c r="BS279" s="123"/>
      <c r="BT279" s="123"/>
      <c r="BX279" s="123"/>
      <c r="BY279" s="123"/>
      <c r="CB279" s="123"/>
      <c r="CC279" s="123"/>
      <c r="CG279" s="123"/>
      <c r="CO279" s="123"/>
      <c r="CS279" s="123"/>
      <c r="CW279" s="123"/>
      <c r="DM279" s="375"/>
      <c r="EZ279" s="123"/>
      <c r="FD279" s="123"/>
      <c r="FH279" s="123"/>
      <c r="FL279" s="123"/>
      <c r="FP279" s="123"/>
      <c r="HW279" s="123"/>
      <c r="IQ279" s="123"/>
      <c r="JK279" s="123"/>
      <c r="KA279" s="123"/>
      <c r="KB279" s="123"/>
      <c r="KU279" s="123"/>
      <c r="KV279" s="123"/>
      <c r="KZ279" s="123"/>
      <c r="LA279" s="123"/>
      <c r="LE279" s="123"/>
      <c r="LF279" s="123"/>
      <c r="LJ279" s="123"/>
      <c r="LK279" s="123"/>
      <c r="LO279" s="123"/>
      <c r="LP279" s="123"/>
      <c r="LT279" s="123"/>
      <c r="LU279" s="123"/>
      <c r="LY279" s="123"/>
      <c r="LZ279" s="123"/>
      <c r="MD279" s="123"/>
      <c r="ME279" s="123"/>
      <c r="MI279" s="123"/>
      <c r="MJ279" s="123"/>
      <c r="MN279" s="123"/>
      <c r="MO279" s="123"/>
      <c r="MS279" s="123"/>
      <c r="MT279" s="123"/>
    </row>
    <row r="280" spans="51:358">
      <c r="AY280" s="123"/>
      <c r="AZ280" s="123"/>
      <c r="BD280" s="123"/>
      <c r="BE280" s="123"/>
      <c r="BI280" s="123"/>
      <c r="BJ280" s="123"/>
      <c r="BN280" s="123"/>
      <c r="BO280" s="123"/>
      <c r="BS280" s="123"/>
      <c r="BT280" s="123"/>
      <c r="BX280" s="123"/>
      <c r="BY280" s="123"/>
      <c r="CB280" s="123"/>
      <c r="CC280" s="123"/>
      <c r="CG280" s="123"/>
      <c r="CO280" s="123"/>
      <c r="CS280" s="123"/>
      <c r="CW280" s="123"/>
      <c r="DM280" s="375"/>
      <c r="EZ280" s="123"/>
      <c r="FD280" s="123"/>
      <c r="FH280" s="123"/>
      <c r="FL280" s="123"/>
      <c r="FP280" s="123"/>
      <c r="HW280" s="123"/>
      <c r="IQ280" s="123"/>
      <c r="JK280" s="123"/>
      <c r="KA280" s="123"/>
      <c r="KB280" s="123"/>
      <c r="KU280" s="123"/>
      <c r="KV280" s="123"/>
      <c r="KZ280" s="123"/>
      <c r="LA280" s="123"/>
      <c r="LE280" s="123"/>
      <c r="LF280" s="123"/>
      <c r="LJ280" s="123"/>
      <c r="LK280" s="123"/>
      <c r="LO280" s="123"/>
      <c r="LP280" s="123"/>
      <c r="LT280" s="123"/>
      <c r="LU280" s="123"/>
      <c r="LY280" s="123"/>
      <c r="LZ280" s="123"/>
      <c r="MD280" s="123"/>
      <c r="ME280" s="123"/>
      <c r="MI280" s="123"/>
      <c r="MJ280" s="123"/>
      <c r="MN280" s="123"/>
      <c r="MO280" s="123"/>
      <c r="MS280" s="123"/>
      <c r="MT280" s="123"/>
    </row>
    <row r="281" spans="51:358">
      <c r="AY281" s="123"/>
      <c r="AZ281" s="123"/>
      <c r="BD281" s="123"/>
      <c r="BE281" s="123"/>
      <c r="BI281" s="123"/>
      <c r="BJ281" s="123"/>
      <c r="BN281" s="123"/>
      <c r="BO281" s="123"/>
      <c r="BS281" s="123"/>
      <c r="BT281" s="123"/>
      <c r="BX281" s="123"/>
      <c r="BY281" s="123"/>
      <c r="CB281" s="123"/>
      <c r="CC281" s="123"/>
      <c r="CG281" s="123"/>
      <c r="CO281" s="123"/>
      <c r="CS281" s="123"/>
      <c r="CW281" s="123"/>
      <c r="DM281" s="375"/>
      <c r="EZ281" s="123"/>
      <c r="FD281" s="123"/>
      <c r="FH281" s="123"/>
      <c r="FL281" s="123"/>
      <c r="FP281" s="123"/>
      <c r="HW281" s="123"/>
      <c r="IQ281" s="123"/>
      <c r="JK281" s="123"/>
      <c r="KA281" s="123"/>
      <c r="KB281" s="123"/>
      <c r="KU281" s="123"/>
      <c r="KV281" s="123"/>
      <c r="KZ281" s="123"/>
      <c r="LA281" s="123"/>
      <c r="LE281" s="123"/>
      <c r="LF281" s="123"/>
      <c r="LJ281" s="123"/>
      <c r="LK281" s="123"/>
      <c r="LO281" s="123"/>
      <c r="LP281" s="123"/>
      <c r="LT281" s="123"/>
      <c r="LU281" s="123"/>
      <c r="LY281" s="123"/>
      <c r="LZ281" s="123"/>
      <c r="MD281" s="123"/>
      <c r="ME281" s="123"/>
      <c r="MI281" s="123"/>
      <c r="MJ281" s="123"/>
      <c r="MN281" s="123"/>
      <c r="MO281" s="123"/>
      <c r="MS281" s="123"/>
      <c r="MT281" s="123"/>
    </row>
    <row r="282" spans="51:358">
      <c r="AY282" s="123"/>
      <c r="AZ282" s="123"/>
      <c r="BD282" s="123"/>
      <c r="BE282" s="123"/>
      <c r="BI282" s="123"/>
      <c r="BJ282" s="123"/>
      <c r="BN282" s="123"/>
      <c r="BO282" s="123"/>
      <c r="BS282" s="123"/>
      <c r="BT282" s="123"/>
      <c r="BX282" s="123"/>
      <c r="BY282" s="123"/>
      <c r="CB282" s="123"/>
      <c r="CC282" s="123"/>
      <c r="CG282" s="123"/>
      <c r="CO282" s="123"/>
      <c r="CS282" s="123"/>
      <c r="CW282" s="123"/>
      <c r="DM282" s="375"/>
      <c r="EZ282" s="123"/>
      <c r="FD282" s="123"/>
      <c r="FH282" s="123"/>
      <c r="FL282" s="123"/>
      <c r="FP282" s="123"/>
      <c r="HW282" s="123"/>
      <c r="IQ282" s="123"/>
      <c r="JK282" s="123"/>
      <c r="KA282" s="123"/>
      <c r="KB282" s="123"/>
      <c r="KU282" s="123"/>
      <c r="KV282" s="123"/>
      <c r="KZ282" s="123"/>
      <c r="LA282" s="123"/>
      <c r="LE282" s="123"/>
      <c r="LF282" s="123"/>
      <c r="LJ282" s="123"/>
      <c r="LK282" s="123"/>
      <c r="LO282" s="123"/>
      <c r="LP282" s="123"/>
      <c r="LT282" s="123"/>
      <c r="LU282" s="123"/>
      <c r="LY282" s="123"/>
      <c r="LZ282" s="123"/>
      <c r="MD282" s="123"/>
      <c r="ME282" s="123"/>
      <c r="MI282" s="123"/>
      <c r="MJ282" s="123"/>
      <c r="MN282" s="123"/>
      <c r="MO282" s="123"/>
      <c r="MS282" s="123"/>
      <c r="MT282" s="123"/>
    </row>
    <row r="283" spans="51:358">
      <c r="AY283" s="123"/>
      <c r="AZ283" s="123"/>
      <c r="BD283" s="123"/>
      <c r="BE283" s="123"/>
      <c r="BI283" s="123"/>
      <c r="BJ283" s="123"/>
      <c r="BN283" s="123"/>
      <c r="BO283" s="123"/>
      <c r="BS283" s="123"/>
      <c r="BT283" s="123"/>
      <c r="BX283" s="123"/>
      <c r="BY283" s="123"/>
      <c r="CB283" s="123"/>
      <c r="CC283" s="123"/>
      <c r="CG283" s="123"/>
      <c r="CO283" s="123"/>
      <c r="CS283" s="123"/>
      <c r="CW283" s="123"/>
      <c r="DM283" s="375"/>
      <c r="EZ283" s="123"/>
      <c r="FD283" s="123"/>
      <c r="FH283" s="123"/>
      <c r="FL283" s="123"/>
      <c r="FP283" s="123"/>
      <c r="HW283" s="123"/>
      <c r="IQ283" s="123"/>
      <c r="JK283" s="123"/>
      <c r="KA283" s="123"/>
      <c r="KB283" s="123"/>
      <c r="KU283" s="123"/>
      <c r="KV283" s="123"/>
      <c r="KZ283" s="123"/>
      <c r="LA283" s="123"/>
      <c r="LE283" s="123"/>
      <c r="LF283" s="123"/>
      <c r="LJ283" s="123"/>
      <c r="LK283" s="123"/>
      <c r="LO283" s="123"/>
      <c r="LP283" s="123"/>
      <c r="LT283" s="123"/>
      <c r="LU283" s="123"/>
      <c r="LY283" s="123"/>
      <c r="LZ283" s="123"/>
      <c r="MD283" s="123"/>
      <c r="ME283" s="123"/>
      <c r="MI283" s="123"/>
      <c r="MJ283" s="123"/>
      <c r="MN283" s="123"/>
      <c r="MO283" s="123"/>
      <c r="MS283" s="123"/>
      <c r="MT283" s="123"/>
    </row>
    <row r="284" spans="51:358">
      <c r="AY284" s="123"/>
      <c r="AZ284" s="123"/>
      <c r="BD284" s="123"/>
      <c r="BE284" s="123"/>
      <c r="BI284" s="123"/>
      <c r="BJ284" s="123"/>
      <c r="BN284" s="123"/>
      <c r="BO284" s="123"/>
      <c r="BS284" s="123"/>
      <c r="BT284" s="123"/>
      <c r="BX284" s="123"/>
      <c r="BY284" s="123"/>
      <c r="CB284" s="123"/>
      <c r="CC284" s="123"/>
      <c r="CG284" s="123"/>
      <c r="CO284" s="123"/>
      <c r="CS284" s="123"/>
      <c r="CW284" s="123"/>
      <c r="DM284" s="375"/>
      <c r="EZ284" s="123"/>
      <c r="FD284" s="123"/>
      <c r="FH284" s="123"/>
      <c r="FL284" s="123"/>
      <c r="FP284" s="123"/>
      <c r="HW284" s="123"/>
      <c r="IQ284" s="123"/>
      <c r="JK284" s="123"/>
      <c r="KA284" s="123"/>
      <c r="KB284" s="123"/>
      <c r="KU284" s="123"/>
      <c r="KV284" s="123"/>
      <c r="KZ284" s="123"/>
      <c r="LA284" s="123"/>
      <c r="LE284" s="123"/>
      <c r="LF284" s="123"/>
      <c r="LJ284" s="123"/>
      <c r="LK284" s="123"/>
      <c r="LO284" s="123"/>
      <c r="LP284" s="123"/>
      <c r="LT284" s="123"/>
      <c r="LU284" s="123"/>
      <c r="LY284" s="123"/>
      <c r="LZ284" s="123"/>
      <c r="MD284" s="123"/>
      <c r="ME284" s="123"/>
      <c r="MI284" s="123"/>
      <c r="MJ284" s="123"/>
      <c r="MN284" s="123"/>
      <c r="MO284" s="123"/>
      <c r="MS284" s="123"/>
      <c r="MT284" s="123"/>
    </row>
    <row r="285" spans="51:358">
      <c r="AY285" s="123"/>
      <c r="AZ285" s="123"/>
      <c r="BD285" s="123"/>
      <c r="BE285" s="123"/>
      <c r="BI285" s="123"/>
      <c r="BJ285" s="123"/>
      <c r="BN285" s="123"/>
      <c r="BO285" s="123"/>
      <c r="BS285" s="123"/>
      <c r="BT285" s="123"/>
      <c r="BX285" s="123"/>
      <c r="BY285" s="123"/>
      <c r="CB285" s="123"/>
      <c r="CC285" s="123"/>
      <c r="CG285" s="123"/>
      <c r="CO285" s="123"/>
      <c r="CS285" s="123"/>
      <c r="CW285" s="123"/>
      <c r="DM285" s="375"/>
      <c r="EZ285" s="123"/>
      <c r="FD285" s="123"/>
      <c r="FH285" s="123"/>
      <c r="FL285" s="123"/>
      <c r="FP285" s="123"/>
      <c r="HW285" s="123"/>
      <c r="IQ285" s="123"/>
      <c r="JK285" s="123"/>
      <c r="KA285" s="123"/>
      <c r="KB285" s="123"/>
      <c r="KU285" s="123"/>
      <c r="KV285" s="123"/>
      <c r="KZ285" s="123"/>
      <c r="LA285" s="123"/>
      <c r="LE285" s="123"/>
      <c r="LF285" s="123"/>
      <c r="LJ285" s="123"/>
      <c r="LK285" s="123"/>
      <c r="LO285" s="123"/>
      <c r="LP285" s="123"/>
      <c r="LT285" s="123"/>
      <c r="LU285" s="123"/>
      <c r="LY285" s="123"/>
      <c r="LZ285" s="123"/>
      <c r="MD285" s="123"/>
      <c r="ME285" s="123"/>
      <c r="MI285" s="123"/>
      <c r="MJ285" s="123"/>
      <c r="MN285" s="123"/>
      <c r="MO285" s="123"/>
      <c r="MS285" s="123"/>
      <c r="MT285" s="123"/>
    </row>
    <row r="286" spans="51:358">
      <c r="AY286" s="123"/>
      <c r="AZ286" s="123"/>
      <c r="BD286" s="123"/>
      <c r="BE286" s="123"/>
      <c r="BI286" s="123"/>
      <c r="BJ286" s="123"/>
      <c r="BN286" s="123"/>
      <c r="BO286" s="123"/>
      <c r="BS286" s="123"/>
      <c r="BT286" s="123"/>
      <c r="BX286" s="123"/>
      <c r="BY286" s="123"/>
      <c r="CB286" s="123"/>
      <c r="CC286" s="123"/>
      <c r="CG286" s="123"/>
      <c r="CO286" s="123"/>
      <c r="CS286" s="123"/>
      <c r="CW286" s="123"/>
      <c r="DM286" s="375"/>
      <c r="EZ286" s="123"/>
      <c r="FD286" s="123"/>
      <c r="FH286" s="123"/>
      <c r="FL286" s="123"/>
      <c r="FP286" s="123"/>
      <c r="HW286" s="123"/>
      <c r="IQ286" s="123"/>
      <c r="JK286" s="123"/>
      <c r="KA286" s="123"/>
      <c r="KB286" s="123"/>
      <c r="KU286" s="123"/>
      <c r="KV286" s="123"/>
      <c r="KZ286" s="123"/>
      <c r="LA286" s="123"/>
      <c r="LE286" s="123"/>
      <c r="LF286" s="123"/>
      <c r="LJ286" s="123"/>
      <c r="LK286" s="123"/>
      <c r="LO286" s="123"/>
      <c r="LP286" s="123"/>
      <c r="LT286" s="123"/>
      <c r="LU286" s="123"/>
      <c r="LY286" s="123"/>
      <c r="LZ286" s="123"/>
      <c r="MD286" s="123"/>
      <c r="ME286" s="123"/>
      <c r="MI286" s="123"/>
      <c r="MJ286" s="123"/>
      <c r="MN286" s="123"/>
      <c r="MO286" s="123"/>
      <c r="MS286" s="123"/>
      <c r="MT286" s="123"/>
    </row>
    <row r="287" spans="51:358">
      <c r="AY287" s="123"/>
      <c r="AZ287" s="123"/>
      <c r="BD287" s="123"/>
      <c r="BE287" s="123"/>
      <c r="BI287" s="123"/>
      <c r="BJ287" s="123"/>
      <c r="BN287" s="123"/>
      <c r="BO287" s="123"/>
      <c r="BS287" s="123"/>
      <c r="BT287" s="123"/>
      <c r="BX287" s="123"/>
      <c r="BY287" s="123"/>
      <c r="CB287" s="123"/>
      <c r="CC287" s="123"/>
      <c r="CG287" s="123"/>
      <c r="CO287" s="123"/>
      <c r="CS287" s="123"/>
      <c r="CW287" s="123"/>
      <c r="DM287" s="375"/>
      <c r="EZ287" s="123"/>
      <c r="FD287" s="123"/>
      <c r="FH287" s="123"/>
      <c r="FL287" s="123"/>
      <c r="FP287" s="123"/>
      <c r="HW287" s="123"/>
      <c r="IQ287" s="123"/>
      <c r="JK287" s="123"/>
      <c r="KA287" s="123"/>
      <c r="KB287" s="123"/>
      <c r="KU287" s="123"/>
      <c r="KV287" s="123"/>
      <c r="KZ287" s="123"/>
      <c r="LA287" s="123"/>
      <c r="LE287" s="123"/>
      <c r="LF287" s="123"/>
      <c r="LJ287" s="123"/>
      <c r="LK287" s="123"/>
      <c r="LO287" s="123"/>
      <c r="LP287" s="123"/>
      <c r="LT287" s="123"/>
      <c r="LU287" s="123"/>
      <c r="LY287" s="123"/>
      <c r="LZ287" s="123"/>
      <c r="MD287" s="123"/>
      <c r="ME287" s="123"/>
      <c r="MI287" s="123"/>
      <c r="MJ287" s="123"/>
      <c r="MN287" s="123"/>
      <c r="MO287" s="123"/>
      <c r="MS287" s="123"/>
      <c r="MT287" s="123"/>
    </row>
    <row r="288" spans="51:358">
      <c r="AY288" s="123"/>
      <c r="AZ288" s="123"/>
      <c r="BD288" s="123"/>
      <c r="BE288" s="123"/>
      <c r="BI288" s="123"/>
      <c r="BJ288" s="123"/>
      <c r="BN288" s="123"/>
      <c r="BO288" s="123"/>
      <c r="BS288" s="123"/>
      <c r="BT288" s="123"/>
      <c r="BX288" s="123"/>
      <c r="BY288" s="123"/>
      <c r="CB288" s="123"/>
      <c r="CC288" s="123"/>
      <c r="CG288" s="123"/>
      <c r="CO288" s="123"/>
      <c r="CS288" s="123"/>
      <c r="CW288" s="123"/>
      <c r="DM288" s="375"/>
      <c r="EZ288" s="123"/>
      <c r="FD288" s="123"/>
      <c r="FH288" s="123"/>
      <c r="FL288" s="123"/>
      <c r="FP288" s="123"/>
      <c r="HW288" s="123"/>
      <c r="IQ288" s="123"/>
      <c r="JK288" s="123"/>
      <c r="KA288" s="123"/>
      <c r="KB288" s="123"/>
      <c r="KU288" s="123"/>
      <c r="KV288" s="123"/>
      <c r="KZ288" s="123"/>
      <c r="LA288" s="123"/>
      <c r="LE288" s="123"/>
      <c r="LF288" s="123"/>
      <c r="LJ288" s="123"/>
      <c r="LK288" s="123"/>
      <c r="LO288" s="123"/>
      <c r="LP288" s="123"/>
      <c r="LT288" s="123"/>
      <c r="LU288" s="123"/>
      <c r="LY288" s="123"/>
      <c r="LZ288" s="123"/>
      <c r="MD288" s="123"/>
      <c r="ME288" s="123"/>
      <c r="MI288" s="123"/>
      <c r="MJ288" s="123"/>
      <c r="MN288" s="123"/>
      <c r="MO288" s="123"/>
      <c r="MS288" s="123"/>
      <c r="MT288" s="123"/>
    </row>
    <row r="289" spans="51:358">
      <c r="AY289" s="123"/>
      <c r="AZ289" s="123"/>
      <c r="BD289" s="123"/>
      <c r="BE289" s="123"/>
      <c r="BI289" s="123"/>
      <c r="BJ289" s="123"/>
      <c r="BN289" s="123"/>
      <c r="BO289" s="123"/>
      <c r="BS289" s="123"/>
      <c r="BT289" s="123"/>
      <c r="BX289" s="123"/>
      <c r="BY289" s="123"/>
      <c r="CB289" s="123"/>
      <c r="CC289" s="123"/>
      <c r="CG289" s="123"/>
      <c r="CO289" s="123"/>
      <c r="CS289" s="123"/>
      <c r="CW289" s="123"/>
      <c r="DM289" s="375"/>
      <c r="EZ289" s="123"/>
      <c r="FD289" s="123"/>
      <c r="FH289" s="123"/>
      <c r="FL289" s="123"/>
      <c r="FP289" s="123"/>
      <c r="HW289" s="123"/>
      <c r="IQ289" s="123"/>
      <c r="JK289" s="123"/>
      <c r="KA289" s="123"/>
      <c r="KB289" s="123"/>
      <c r="KU289" s="123"/>
      <c r="KV289" s="123"/>
      <c r="KZ289" s="123"/>
      <c r="LA289" s="123"/>
      <c r="LE289" s="123"/>
      <c r="LF289" s="123"/>
      <c r="LJ289" s="123"/>
      <c r="LK289" s="123"/>
      <c r="LO289" s="123"/>
      <c r="LP289" s="123"/>
      <c r="LT289" s="123"/>
      <c r="LU289" s="123"/>
      <c r="LY289" s="123"/>
      <c r="LZ289" s="123"/>
      <c r="MD289" s="123"/>
      <c r="ME289" s="123"/>
      <c r="MI289" s="123"/>
      <c r="MJ289" s="123"/>
      <c r="MN289" s="123"/>
      <c r="MO289" s="123"/>
      <c r="MS289" s="123"/>
      <c r="MT289" s="123"/>
    </row>
    <row r="290" spans="51:358">
      <c r="AY290" s="123"/>
      <c r="AZ290" s="123"/>
      <c r="BD290" s="123"/>
      <c r="BE290" s="123"/>
      <c r="BI290" s="123"/>
      <c r="BJ290" s="123"/>
      <c r="BN290" s="123"/>
      <c r="BO290" s="123"/>
      <c r="BS290" s="123"/>
      <c r="BT290" s="123"/>
      <c r="BX290" s="123"/>
      <c r="BY290" s="123"/>
      <c r="CB290" s="123"/>
      <c r="CC290" s="123"/>
      <c r="CG290" s="123"/>
      <c r="CO290" s="123"/>
      <c r="CS290" s="123"/>
      <c r="CW290" s="123"/>
      <c r="DM290" s="375"/>
      <c r="EZ290" s="123"/>
      <c r="FD290" s="123"/>
      <c r="FH290" s="123"/>
      <c r="FL290" s="123"/>
      <c r="FP290" s="123"/>
      <c r="HW290" s="123"/>
      <c r="IQ290" s="123"/>
      <c r="JK290" s="123"/>
      <c r="KA290" s="123"/>
      <c r="KB290" s="123"/>
      <c r="KU290" s="123"/>
      <c r="KV290" s="123"/>
      <c r="KZ290" s="123"/>
      <c r="LA290" s="123"/>
      <c r="LE290" s="123"/>
      <c r="LF290" s="123"/>
      <c r="LJ290" s="123"/>
      <c r="LK290" s="123"/>
      <c r="LO290" s="123"/>
      <c r="LP290" s="123"/>
      <c r="LT290" s="123"/>
      <c r="LU290" s="123"/>
      <c r="LY290" s="123"/>
      <c r="LZ290" s="123"/>
      <c r="MD290" s="123"/>
      <c r="ME290" s="123"/>
      <c r="MI290" s="123"/>
      <c r="MJ290" s="123"/>
      <c r="MN290" s="123"/>
      <c r="MO290" s="123"/>
      <c r="MS290" s="123"/>
      <c r="MT290" s="123"/>
    </row>
    <row r="291" spans="51:358">
      <c r="AY291" s="123"/>
      <c r="AZ291" s="123"/>
      <c r="BD291" s="123"/>
      <c r="BE291" s="123"/>
      <c r="BI291" s="123"/>
      <c r="BJ291" s="123"/>
      <c r="BN291" s="123"/>
      <c r="BO291" s="123"/>
      <c r="BS291" s="123"/>
      <c r="BT291" s="123"/>
      <c r="BX291" s="123"/>
      <c r="BY291" s="123"/>
      <c r="CB291" s="123"/>
      <c r="CC291" s="123"/>
      <c r="CG291" s="123"/>
      <c r="CO291" s="123"/>
      <c r="CS291" s="123"/>
      <c r="CW291" s="123"/>
      <c r="DM291" s="375"/>
      <c r="EZ291" s="123"/>
      <c r="FD291" s="123"/>
      <c r="FH291" s="123"/>
      <c r="FL291" s="123"/>
      <c r="FP291" s="123"/>
      <c r="HW291" s="123"/>
      <c r="IQ291" s="123"/>
      <c r="JK291" s="123"/>
      <c r="KA291" s="123"/>
      <c r="KB291" s="123"/>
      <c r="KU291" s="123"/>
      <c r="KV291" s="123"/>
      <c r="KZ291" s="123"/>
      <c r="LA291" s="123"/>
      <c r="LE291" s="123"/>
      <c r="LF291" s="123"/>
      <c r="LJ291" s="123"/>
      <c r="LK291" s="123"/>
      <c r="LO291" s="123"/>
      <c r="LP291" s="123"/>
      <c r="LT291" s="123"/>
      <c r="LU291" s="123"/>
      <c r="LY291" s="123"/>
      <c r="LZ291" s="123"/>
      <c r="MD291" s="123"/>
      <c r="ME291" s="123"/>
      <c r="MI291" s="123"/>
      <c r="MJ291" s="123"/>
      <c r="MN291" s="123"/>
      <c r="MO291" s="123"/>
      <c r="MS291" s="123"/>
      <c r="MT291" s="123"/>
    </row>
    <row r="292" spans="51:358">
      <c r="AY292" s="123"/>
      <c r="AZ292" s="123"/>
      <c r="BD292" s="123"/>
      <c r="BE292" s="123"/>
      <c r="BI292" s="123"/>
      <c r="BJ292" s="123"/>
      <c r="BN292" s="123"/>
      <c r="BO292" s="123"/>
      <c r="BS292" s="123"/>
      <c r="BT292" s="123"/>
      <c r="BX292" s="123"/>
      <c r="BY292" s="123"/>
      <c r="CB292" s="123"/>
      <c r="CC292" s="123"/>
      <c r="CG292" s="123"/>
      <c r="CO292" s="123"/>
      <c r="CS292" s="123"/>
      <c r="CW292" s="123"/>
      <c r="DM292" s="375"/>
      <c r="EZ292" s="123"/>
      <c r="FD292" s="123"/>
      <c r="FH292" s="123"/>
      <c r="FL292" s="123"/>
      <c r="FP292" s="123"/>
      <c r="HW292" s="123"/>
      <c r="IQ292" s="123"/>
      <c r="JK292" s="123"/>
      <c r="KA292" s="123"/>
      <c r="KB292" s="123"/>
      <c r="KU292" s="123"/>
      <c r="KV292" s="123"/>
      <c r="KZ292" s="123"/>
      <c r="LA292" s="123"/>
      <c r="LE292" s="123"/>
      <c r="LF292" s="123"/>
      <c r="LJ292" s="123"/>
      <c r="LK292" s="123"/>
      <c r="LO292" s="123"/>
      <c r="LP292" s="123"/>
      <c r="LT292" s="123"/>
      <c r="LU292" s="123"/>
      <c r="LY292" s="123"/>
      <c r="LZ292" s="123"/>
      <c r="MD292" s="123"/>
      <c r="ME292" s="123"/>
      <c r="MI292" s="123"/>
      <c r="MJ292" s="123"/>
      <c r="MN292" s="123"/>
      <c r="MO292" s="123"/>
      <c r="MS292" s="123"/>
      <c r="MT292" s="123"/>
    </row>
    <row r="293" spans="51:358">
      <c r="AY293" s="123"/>
      <c r="AZ293" s="123"/>
      <c r="BD293" s="123"/>
      <c r="BE293" s="123"/>
      <c r="BI293" s="123"/>
      <c r="BJ293" s="123"/>
      <c r="BN293" s="123"/>
      <c r="BO293" s="123"/>
      <c r="BS293" s="123"/>
      <c r="BT293" s="123"/>
      <c r="BX293" s="123"/>
      <c r="BY293" s="123"/>
      <c r="CB293" s="123"/>
      <c r="CC293" s="123"/>
      <c r="CG293" s="123"/>
      <c r="CO293" s="123"/>
      <c r="CS293" s="123"/>
      <c r="CW293" s="123"/>
      <c r="DM293" s="375"/>
      <c r="EZ293" s="123"/>
      <c r="FD293" s="123"/>
      <c r="FH293" s="123"/>
      <c r="FL293" s="123"/>
      <c r="FP293" s="123"/>
      <c r="HW293" s="123"/>
      <c r="IQ293" s="123"/>
      <c r="JK293" s="123"/>
      <c r="KA293" s="123"/>
      <c r="KB293" s="123"/>
      <c r="KU293" s="123"/>
      <c r="KV293" s="123"/>
      <c r="KZ293" s="123"/>
      <c r="LA293" s="123"/>
      <c r="LE293" s="123"/>
      <c r="LF293" s="123"/>
      <c r="LJ293" s="123"/>
      <c r="LK293" s="123"/>
      <c r="LO293" s="123"/>
      <c r="LP293" s="123"/>
      <c r="LT293" s="123"/>
      <c r="LU293" s="123"/>
      <c r="LY293" s="123"/>
      <c r="LZ293" s="123"/>
      <c r="MD293" s="123"/>
      <c r="ME293" s="123"/>
      <c r="MI293" s="123"/>
      <c r="MJ293" s="123"/>
      <c r="MN293" s="123"/>
      <c r="MO293" s="123"/>
      <c r="MS293" s="123"/>
      <c r="MT293" s="123"/>
    </row>
    <row r="294" spans="51:358">
      <c r="AY294" s="123"/>
      <c r="AZ294" s="123"/>
      <c r="BD294" s="123"/>
      <c r="BE294" s="123"/>
      <c r="BI294" s="123"/>
      <c r="BJ294" s="123"/>
      <c r="BN294" s="123"/>
      <c r="BO294" s="123"/>
      <c r="BS294" s="123"/>
      <c r="BT294" s="123"/>
      <c r="BX294" s="123"/>
      <c r="BY294" s="123"/>
      <c r="CB294" s="123"/>
      <c r="CC294" s="123"/>
      <c r="CG294" s="123"/>
      <c r="CO294" s="123"/>
      <c r="CS294" s="123"/>
      <c r="CW294" s="123"/>
      <c r="DM294" s="375"/>
      <c r="EZ294" s="123"/>
      <c r="FD294" s="123"/>
      <c r="FH294" s="123"/>
      <c r="FL294" s="123"/>
      <c r="FP294" s="123"/>
      <c r="HW294" s="123"/>
      <c r="IQ294" s="123"/>
      <c r="JK294" s="123"/>
      <c r="KA294" s="123"/>
      <c r="KB294" s="123"/>
      <c r="KU294" s="123"/>
      <c r="KV294" s="123"/>
      <c r="KZ294" s="123"/>
      <c r="LA294" s="123"/>
      <c r="LE294" s="123"/>
      <c r="LF294" s="123"/>
      <c r="LJ294" s="123"/>
      <c r="LK294" s="123"/>
      <c r="LO294" s="123"/>
      <c r="LP294" s="123"/>
      <c r="LT294" s="123"/>
      <c r="LU294" s="123"/>
      <c r="LY294" s="123"/>
      <c r="LZ294" s="123"/>
      <c r="MD294" s="123"/>
      <c r="ME294" s="123"/>
      <c r="MI294" s="123"/>
      <c r="MJ294" s="123"/>
      <c r="MN294" s="123"/>
      <c r="MO294" s="123"/>
      <c r="MS294" s="123"/>
      <c r="MT294" s="123"/>
    </row>
    <row r="295" spans="51:358">
      <c r="AY295" s="123"/>
      <c r="AZ295" s="123"/>
      <c r="BD295" s="123"/>
      <c r="BE295" s="123"/>
      <c r="BI295" s="123"/>
      <c r="BJ295" s="123"/>
      <c r="BN295" s="123"/>
      <c r="BO295" s="123"/>
      <c r="BS295" s="123"/>
      <c r="BT295" s="123"/>
      <c r="BX295" s="123"/>
      <c r="BY295" s="123"/>
      <c r="CB295" s="123"/>
      <c r="CC295" s="123"/>
      <c r="CG295" s="123"/>
      <c r="CO295" s="123"/>
      <c r="CS295" s="123"/>
      <c r="CW295" s="123"/>
      <c r="DM295" s="375"/>
      <c r="EZ295" s="123"/>
      <c r="FD295" s="123"/>
      <c r="FH295" s="123"/>
      <c r="FL295" s="123"/>
      <c r="FP295" s="123"/>
      <c r="HW295" s="123"/>
      <c r="IQ295" s="123"/>
      <c r="JK295" s="123"/>
      <c r="KA295" s="123"/>
      <c r="KB295" s="123"/>
      <c r="KU295" s="123"/>
      <c r="KV295" s="123"/>
      <c r="KZ295" s="123"/>
      <c r="LA295" s="123"/>
      <c r="LE295" s="123"/>
      <c r="LF295" s="123"/>
      <c r="LJ295" s="123"/>
      <c r="LK295" s="123"/>
      <c r="LO295" s="123"/>
      <c r="LP295" s="123"/>
      <c r="LT295" s="123"/>
      <c r="LU295" s="123"/>
      <c r="LY295" s="123"/>
      <c r="LZ295" s="123"/>
      <c r="MD295" s="123"/>
      <c r="ME295" s="123"/>
      <c r="MI295" s="123"/>
      <c r="MJ295" s="123"/>
      <c r="MN295" s="123"/>
      <c r="MO295" s="123"/>
      <c r="MS295" s="123"/>
      <c r="MT295" s="123"/>
    </row>
    <row r="296" spans="51:358">
      <c r="AY296" s="123"/>
      <c r="AZ296" s="123"/>
      <c r="BD296" s="123"/>
      <c r="BE296" s="123"/>
      <c r="BI296" s="123"/>
      <c r="BJ296" s="123"/>
      <c r="BN296" s="123"/>
      <c r="BO296" s="123"/>
      <c r="BS296" s="123"/>
      <c r="BT296" s="123"/>
      <c r="BX296" s="123"/>
      <c r="BY296" s="123"/>
      <c r="CB296" s="123"/>
      <c r="CC296" s="123"/>
      <c r="CG296" s="123"/>
      <c r="CO296" s="123"/>
      <c r="CS296" s="123"/>
      <c r="CW296" s="123"/>
      <c r="DM296" s="375"/>
      <c r="EZ296" s="123"/>
      <c r="FD296" s="123"/>
      <c r="FH296" s="123"/>
      <c r="FL296" s="123"/>
      <c r="FP296" s="123"/>
      <c r="HW296" s="123"/>
      <c r="IQ296" s="123"/>
      <c r="JK296" s="123"/>
      <c r="KA296" s="123"/>
      <c r="KB296" s="123"/>
      <c r="KU296" s="123"/>
      <c r="KV296" s="123"/>
      <c r="KZ296" s="123"/>
      <c r="LA296" s="123"/>
      <c r="LE296" s="123"/>
      <c r="LF296" s="123"/>
      <c r="LJ296" s="123"/>
      <c r="LK296" s="123"/>
      <c r="LO296" s="123"/>
      <c r="LP296" s="123"/>
      <c r="LT296" s="123"/>
      <c r="LU296" s="123"/>
      <c r="LY296" s="123"/>
      <c r="LZ296" s="123"/>
      <c r="MD296" s="123"/>
      <c r="ME296" s="123"/>
      <c r="MI296" s="123"/>
      <c r="MJ296" s="123"/>
      <c r="MN296" s="123"/>
      <c r="MO296" s="123"/>
      <c r="MS296" s="123"/>
      <c r="MT296" s="123"/>
    </row>
    <row r="297" spans="51:358">
      <c r="AY297" s="123"/>
      <c r="AZ297" s="123"/>
      <c r="BD297" s="123"/>
      <c r="BE297" s="123"/>
      <c r="BI297" s="123"/>
      <c r="BJ297" s="123"/>
      <c r="BN297" s="123"/>
      <c r="BO297" s="123"/>
      <c r="BS297" s="123"/>
      <c r="BT297" s="123"/>
      <c r="BX297" s="123"/>
      <c r="BY297" s="123"/>
      <c r="CB297" s="123"/>
      <c r="CC297" s="123"/>
      <c r="CG297" s="123"/>
      <c r="CO297" s="123"/>
      <c r="CS297" s="123"/>
      <c r="CW297" s="123"/>
      <c r="DM297" s="375"/>
      <c r="EZ297" s="123"/>
      <c r="FD297" s="123"/>
      <c r="FH297" s="123"/>
      <c r="FL297" s="123"/>
      <c r="FP297" s="123"/>
      <c r="HW297" s="123"/>
      <c r="IQ297" s="123"/>
      <c r="JK297" s="123"/>
      <c r="KA297" s="123"/>
      <c r="KB297" s="123"/>
      <c r="KU297" s="123"/>
      <c r="KV297" s="123"/>
      <c r="KZ297" s="123"/>
      <c r="LA297" s="123"/>
      <c r="LE297" s="123"/>
      <c r="LF297" s="123"/>
      <c r="LJ297" s="123"/>
      <c r="LK297" s="123"/>
      <c r="LO297" s="123"/>
      <c r="LP297" s="123"/>
      <c r="LT297" s="123"/>
      <c r="LU297" s="123"/>
      <c r="LY297" s="123"/>
      <c r="LZ297" s="123"/>
      <c r="MD297" s="123"/>
      <c r="ME297" s="123"/>
      <c r="MI297" s="123"/>
      <c r="MJ297" s="123"/>
      <c r="MN297" s="123"/>
      <c r="MO297" s="123"/>
      <c r="MS297" s="123"/>
      <c r="MT297" s="123"/>
    </row>
    <row r="298" spans="51:358">
      <c r="AY298" s="123"/>
      <c r="AZ298" s="123"/>
      <c r="BD298" s="123"/>
      <c r="BE298" s="123"/>
      <c r="BI298" s="123"/>
      <c r="BJ298" s="123"/>
      <c r="BN298" s="123"/>
      <c r="BO298" s="123"/>
      <c r="BS298" s="123"/>
      <c r="BT298" s="123"/>
      <c r="BX298" s="123"/>
      <c r="BY298" s="123"/>
      <c r="CB298" s="123"/>
      <c r="CC298" s="123"/>
      <c r="CG298" s="123"/>
      <c r="CO298" s="123"/>
      <c r="CS298" s="123"/>
      <c r="CW298" s="123"/>
      <c r="DM298" s="375"/>
      <c r="EZ298" s="123"/>
      <c r="FD298" s="123"/>
      <c r="FH298" s="123"/>
      <c r="FL298" s="123"/>
      <c r="FP298" s="123"/>
      <c r="HW298" s="123"/>
      <c r="IQ298" s="123"/>
      <c r="JK298" s="123"/>
      <c r="KA298" s="123"/>
      <c r="KB298" s="123"/>
      <c r="KU298" s="123"/>
      <c r="KV298" s="123"/>
      <c r="KZ298" s="123"/>
      <c r="LA298" s="123"/>
      <c r="LE298" s="123"/>
      <c r="LF298" s="123"/>
      <c r="LJ298" s="123"/>
      <c r="LK298" s="123"/>
      <c r="LO298" s="123"/>
      <c r="LP298" s="123"/>
      <c r="LT298" s="123"/>
      <c r="LU298" s="123"/>
      <c r="LY298" s="123"/>
      <c r="LZ298" s="123"/>
      <c r="MD298" s="123"/>
      <c r="ME298" s="123"/>
      <c r="MI298" s="123"/>
      <c r="MJ298" s="123"/>
      <c r="MN298" s="123"/>
      <c r="MO298" s="123"/>
      <c r="MS298" s="123"/>
      <c r="MT298" s="123"/>
    </row>
    <row r="299" spans="51:358">
      <c r="AY299" s="123"/>
      <c r="AZ299" s="123"/>
      <c r="BD299" s="123"/>
      <c r="BE299" s="123"/>
      <c r="BI299" s="123"/>
      <c r="BJ299" s="123"/>
      <c r="BN299" s="123"/>
      <c r="BO299" s="123"/>
      <c r="BS299" s="123"/>
      <c r="BT299" s="123"/>
      <c r="BX299" s="123"/>
      <c r="BY299" s="123"/>
      <c r="CB299" s="123"/>
      <c r="CC299" s="123"/>
      <c r="CG299" s="123"/>
      <c r="CO299" s="123"/>
      <c r="CS299" s="123"/>
      <c r="CW299" s="123"/>
      <c r="DM299" s="375"/>
      <c r="EZ299" s="123"/>
      <c r="FD299" s="123"/>
      <c r="FH299" s="123"/>
      <c r="FL299" s="123"/>
      <c r="FP299" s="123"/>
      <c r="HW299" s="123"/>
      <c r="IQ299" s="123"/>
      <c r="JK299" s="123"/>
      <c r="KA299" s="123"/>
      <c r="KB299" s="123"/>
      <c r="KU299" s="123"/>
      <c r="KV299" s="123"/>
      <c r="KZ299" s="123"/>
      <c r="LA299" s="123"/>
      <c r="LE299" s="123"/>
      <c r="LF299" s="123"/>
      <c r="LJ299" s="123"/>
      <c r="LK299" s="123"/>
      <c r="LO299" s="123"/>
      <c r="LP299" s="123"/>
      <c r="LT299" s="123"/>
      <c r="LU299" s="123"/>
      <c r="LY299" s="123"/>
      <c r="LZ299" s="123"/>
      <c r="MD299" s="123"/>
      <c r="ME299" s="123"/>
      <c r="MI299" s="123"/>
      <c r="MJ299" s="123"/>
      <c r="MN299" s="123"/>
      <c r="MO299" s="123"/>
      <c r="MS299" s="123"/>
      <c r="MT299" s="123"/>
    </row>
    <row r="300" spans="51:358">
      <c r="AY300" s="123"/>
      <c r="AZ300" s="123"/>
      <c r="BD300" s="123"/>
      <c r="BE300" s="123"/>
      <c r="BI300" s="123"/>
      <c r="BJ300" s="123"/>
      <c r="BN300" s="123"/>
      <c r="BO300" s="123"/>
      <c r="BS300" s="123"/>
      <c r="BT300" s="123"/>
      <c r="BX300" s="123"/>
      <c r="BY300" s="123"/>
      <c r="CB300" s="123"/>
      <c r="CC300" s="123"/>
      <c r="CG300" s="123"/>
      <c r="CO300" s="123"/>
      <c r="CS300" s="123"/>
      <c r="CW300" s="123"/>
      <c r="DM300" s="375"/>
      <c r="EZ300" s="123"/>
      <c r="FD300" s="123"/>
      <c r="FH300" s="123"/>
      <c r="FL300" s="123"/>
      <c r="FP300" s="123"/>
      <c r="HW300" s="123"/>
      <c r="IQ300" s="123"/>
      <c r="JK300" s="123"/>
      <c r="KA300" s="123"/>
      <c r="KB300" s="123"/>
      <c r="KU300" s="123"/>
      <c r="KV300" s="123"/>
      <c r="KZ300" s="123"/>
      <c r="LA300" s="123"/>
      <c r="LE300" s="123"/>
      <c r="LF300" s="123"/>
      <c r="LJ300" s="123"/>
      <c r="LK300" s="123"/>
      <c r="LO300" s="123"/>
      <c r="LP300" s="123"/>
      <c r="LT300" s="123"/>
      <c r="LU300" s="123"/>
      <c r="LY300" s="123"/>
      <c r="LZ300" s="123"/>
      <c r="MD300" s="123"/>
      <c r="ME300" s="123"/>
      <c r="MI300" s="123"/>
      <c r="MJ300" s="123"/>
      <c r="MN300" s="123"/>
      <c r="MO300" s="123"/>
      <c r="MS300" s="123"/>
      <c r="MT300" s="123"/>
    </row>
    <row r="301" spans="51:358">
      <c r="AY301" s="123"/>
      <c r="AZ301" s="123"/>
      <c r="BD301" s="123"/>
      <c r="BE301" s="123"/>
      <c r="BI301" s="123"/>
      <c r="BJ301" s="123"/>
      <c r="BN301" s="123"/>
      <c r="BO301" s="123"/>
      <c r="BS301" s="123"/>
      <c r="BT301" s="123"/>
      <c r="BX301" s="123"/>
      <c r="BY301" s="123"/>
      <c r="CB301" s="123"/>
      <c r="CC301" s="123"/>
      <c r="CG301" s="123"/>
      <c r="CO301" s="123"/>
      <c r="CS301" s="123"/>
      <c r="CW301" s="123"/>
      <c r="DM301" s="375"/>
      <c r="EZ301" s="123"/>
      <c r="FD301" s="123"/>
      <c r="FH301" s="123"/>
      <c r="FL301" s="123"/>
      <c r="FP301" s="123"/>
      <c r="HW301" s="123"/>
      <c r="IQ301" s="123"/>
      <c r="JK301" s="123"/>
      <c r="KA301" s="123"/>
      <c r="KB301" s="123"/>
      <c r="KU301" s="123"/>
      <c r="KV301" s="123"/>
      <c r="KZ301" s="123"/>
      <c r="LA301" s="123"/>
      <c r="LE301" s="123"/>
      <c r="LF301" s="123"/>
      <c r="LJ301" s="123"/>
      <c r="LK301" s="123"/>
      <c r="LO301" s="123"/>
      <c r="LP301" s="123"/>
      <c r="LT301" s="123"/>
      <c r="LU301" s="123"/>
      <c r="LY301" s="123"/>
      <c r="LZ301" s="123"/>
      <c r="MD301" s="123"/>
      <c r="ME301" s="123"/>
      <c r="MI301" s="123"/>
      <c r="MJ301" s="123"/>
      <c r="MN301" s="123"/>
      <c r="MO301" s="123"/>
      <c r="MS301" s="123"/>
      <c r="MT301" s="123"/>
    </row>
    <row r="302" spans="51:358">
      <c r="AY302" s="123"/>
      <c r="AZ302" s="123"/>
      <c r="BD302" s="123"/>
      <c r="BE302" s="123"/>
      <c r="BI302" s="123"/>
      <c r="BJ302" s="123"/>
      <c r="BN302" s="123"/>
      <c r="BO302" s="123"/>
      <c r="BS302" s="123"/>
      <c r="BT302" s="123"/>
      <c r="BX302" s="123"/>
      <c r="BY302" s="123"/>
      <c r="CB302" s="123"/>
      <c r="CC302" s="123"/>
      <c r="CG302" s="123"/>
      <c r="CO302" s="123"/>
      <c r="CS302" s="123"/>
      <c r="CW302" s="123"/>
      <c r="DM302" s="375"/>
      <c r="EZ302" s="123"/>
      <c r="FD302" s="123"/>
      <c r="FH302" s="123"/>
      <c r="FL302" s="123"/>
      <c r="FP302" s="123"/>
      <c r="HW302" s="123"/>
      <c r="IQ302" s="123"/>
      <c r="JK302" s="123"/>
      <c r="KA302" s="123"/>
      <c r="KB302" s="123"/>
      <c r="KU302" s="123"/>
      <c r="KV302" s="123"/>
      <c r="KZ302" s="123"/>
      <c r="LA302" s="123"/>
      <c r="LE302" s="123"/>
      <c r="LF302" s="123"/>
      <c r="LJ302" s="123"/>
      <c r="LK302" s="123"/>
      <c r="LO302" s="123"/>
      <c r="LP302" s="123"/>
      <c r="LT302" s="123"/>
      <c r="LU302" s="123"/>
      <c r="LY302" s="123"/>
      <c r="LZ302" s="123"/>
      <c r="MD302" s="123"/>
      <c r="ME302" s="123"/>
      <c r="MI302" s="123"/>
      <c r="MJ302" s="123"/>
      <c r="MN302" s="123"/>
      <c r="MO302" s="123"/>
      <c r="MS302" s="123"/>
      <c r="MT302" s="123"/>
    </row>
    <row r="303" spans="51:358">
      <c r="AY303" s="123"/>
      <c r="AZ303" s="123"/>
      <c r="BD303" s="123"/>
      <c r="BE303" s="123"/>
      <c r="BI303" s="123"/>
      <c r="BJ303" s="123"/>
      <c r="BN303" s="123"/>
      <c r="BO303" s="123"/>
      <c r="BS303" s="123"/>
      <c r="BT303" s="123"/>
      <c r="BX303" s="123"/>
      <c r="BY303" s="123"/>
      <c r="CB303" s="123"/>
      <c r="CC303" s="123"/>
      <c r="CG303" s="123"/>
      <c r="CO303" s="123"/>
      <c r="CS303" s="123"/>
      <c r="CW303" s="123"/>
      <c r="DM303" s="375"/>
      <c r="EZ303" s="123"/>
      <c r="FD303" s="123"/>
      <c r="FH303" s="123"/>
      <c r="FL303" s="123"/>
      <c r="FP303" s="123"/>
      <c r="HW303" s="123"/>
      <c r="IQ303" s="123"/>
      <c r="JK303" s="123"/>
      <c r="KA303" s="123"/>
      <c r="KB303" s="123"/>
      <c r="KU303" s="123"/>
      <c r="KV303" s="123"/>
      <c r="KZ303" s="123"/>
      <c r="LA303" s="123"/>
      <c r="LE303" s="123"/>
      <c r="LF303" s="123"/>
      <c r="LJ303" s="123"/>
      <c r="LK303" s="123"/>
      <c r="LO303" s="123"/>
      <c r="LP303" s="123"/>
      <c r="LT303" s="123"/>
      <c r="LU303" s="123"/>
      <c r="LY303" s="123"/>
      <c r="LZ303" s="123"/>
      <c r="MD303" s="123"/>
      <c r="ME303" s="123"/>
      <c r="MI303" s="123"/>
      <c r="MJ303" s="123"/>
      <c r="MN303" s="123"/>
      <c r="MO303" s="123"/>
      <c r="MS303" s="123"/>
      <c r="MT303" s="123"/>
    </row>
    <row r="304" spans="51:358">
      <c r="AY304" s="123"/>
      <c r="AZ304" s="123"/>
      <c r="BD304" s="123"/>
      <c r="BE304" s="123"/>
      <c r="BI304" s="123"/>
      <c r="BJ304" s="123"/>
      <c r="BN304" s="123"/>
      <c r="BO304" s="123"/>
      <c r="BS304" s="123"/>
      <c r="BT304" s="123"/>
      <c r="BX304" s="123"/>
      <c r="BY304" s="123"/>
      <c r="CB304" s="123"/>
      <c r="CC304" s="123"/>
      <c r="CG304" s="123"/>
      <c r="CO304" s="123"/>
      <c r="CS304" s="123"/>
      <c r="CW304" s="123"/>
      <c r="DM304" s="375"/>
      <c r="EZ304" s="123"/>
      <c r="FD304" s="123"/>
      <c r="FH304" s="123"/>
      <c r="FL304" s="123"/>
      <c r="FP304" s="123"/>
      <c r="HW304" s="123"/>
      <c r="IQ304" s="123"/>
      <c r="JK304" s="123"/>
      <c r="KA304" s="123"/>
      <c r="KB304" s="123"/>
      <c r="KU304" s="123"/>
      <c r="KV304" s="123"/>
      <c r="KZ304" s="123"/>
      <c r="LA304" s="123"/>
      <c r="LE304" s="123"/>
      <c r="LF304" s="123"/>
      <c r="LJ304" s="123"/>
      <c r="LK304" s="123"/>
      <c r="LO304" s="123"/>
      <c r="LP304" s="123"/>
      <c r="LT304" s="123"/>
      <c r="LU304" s="123"/>
      <c r="LY304" s="123"/>
      <c r="LZ304" s="123"/>
      <c r="MD304" s="123"/>
      <c r="ME304" s="123"/>
      <c r="MI304" s="123"/>
      <c r="MJ304" s="123"/>
      <c r="MN304" s="123"/>
      <c r="MO304" s="123"/>
      <c r="MS304" s="123"/>
      <c r="MT304" s="123"/>
    </row>
    <row r="305" spans="51:358">
      <c r="AY305" s="123"/>
      <c r="AZ305" s="123"/>
      <c r="BD305" s="123"/>
      <c r="BE305" s="123"/>
      <c r="BI305" s="123"/>
      <c r="BJ305" s="123"/>
      <c r="BN305" s="123"/>
      <c r="BO305" s="123"/>
      <c r="BS305" s="123"/>
      <c r="BT305" s="123"/>
      <c r="BX305" s="123"/>
      <c r="BY305" s="123"/>
      <c r="CB305" s="123"/>
      <c r="CC305" s="123"/>
      <c r="CG305" s="123"/>
      <c r="CO305" s="123"/>
      <c r="CS305" s="123"/>
      <c r="CW305" s="123"/>
      <c r="DM305" s="375"/>
      <c r="EZ305" s="123"/>
      <c r="FD305" s="123"/>
      <c r="FH305" s="123"/>
      <c r="FL305" s="123"/>
      <c r="FP305" s="123"/>
      <c r="HW305" s="123"/>
      <c r="IQ305" s="123"/>
      <c r="JK305" s="123"/>
      <c r="KA305" s="123"/>
      <c r="KB305" s="123"/>
      <c r="KU305" s="123"/>
      <c r="KV305" s="123"/>
      <c r="KZ305" s="123"/>
      <c r="LA305" s="123"/>
      <c r="LE305" s="123"/>
      <c r="LF305" s="123"/>
      <c r="LJ305" s="123"/>
      <c r="LK305" s="123"/>
      <c r="LO305" s="123"/>
      <c r="LP305" s="123"/>
      <c r="LT305" s="123"/>
      <c r="LU305" s="123"/>
      <c r="LY305" s="123"/>
      <c r="LZ305" s="123"/>
      <c r="MD305" s="123"/>
      <c r="ME305" s="123"/>
      <c r="MI305" s="123"/>
      <c r="MJ305" s="123"/>
      <c r="MN305" s="123"/>
      <c r="MO305" s="123"/>
      <c r="MS305" s="123"/>
      <c r="MT305" s="123"/>
    </row>
    <row r="306" spans="51:358">
      <c r="AY306" s="123"/>
      <c r="AZ306" s="123"/>
      <c r="BD306" s="123"/>
      <c r="BE306" s="123"/>
      <c r="BI306" s="123"/>
      <c r="BJ306" s="123"/>
      <c r="BN306" s="123"/>
      <c r="BO306" s="123"/>
      <c r="BS306" s="123"/>
      <c r="BT306" s="123"/>
      <c r="BX306" s="123"/>
      <c r="BY306" s="123"/>
      <c r="CB306" s="123"/>
      <c r="CC306" s="123"/>
      <c r="CG306" s="123"/>
      <c r="CO306" s="123"/>
      <c r="CS306" s="123"/>
      <c r="CW306" s="123"/>
      <c r="DM306" s="375"/>
      <c r="EZ306" s="123"/>
      <c r="FD306" s="123"/>
      <c r="FH306" s="123"/>
      <c r="FL306" s="123"/>
      <c r="FP306" s="123"/>
      <c r="HW306" s="123"/>
      <c r="IQ306" s="123"/>
      <c r="JK306" s="123"/>
      <c r="KA306" s="123"/>
      <c r="KB306" s="123"/>
      <c r="KU306" s="123"/>
      <c r="KV306" s="123"/>
      <c r="KZ306" s="123"/>
      <c r="LA306" s="123"/>
      <c r="LE306" s="123"/>
      <c r="LF306" s="123"/>
      <c r="LJ306" s="123"/>
      <c r="LK306" s="123"/>
      <c r="LO306" s="123"/>
      <c r="LP306" s="123"/>
      <c r="LT306" s="123"/>
      <c r="LU306" s="123"/>
      <c r="LY306" s="123"/>
      <c r="LZ306" s="123"/>
      <c r="MD306" s="123"/>
      <c r="ME306" s="123"/>
      <c r="MI306" s="123"/>
      <c r="MJ306" s="123"/>
      <c r="MN306" s="123"/>
      <c r="MO306" s="123"/>
      <c r="MS306" s="123"/>
      <c r="MT306" s="123"/>
    </row>
    <row r="307" spans="51:358">
      <c r="AY307" s="123"/>
      <c r="AZ307" s="123"/>
      <c r="BD307" s="123"/>
      <c r="BE307" s="123"/>
      <c r="BI307" s="123"/>
      <c r="BJ307" s="123"/>
      <c r="BN307" s="123"/>
      <c r="BO307" s="123"/>
      <c r="BS307" s="123"/>
      <c r="BT307" s="123"/>
      <c r="BX307" s="123"/>
      <c r="BY307" s="123"/>
      <c r="CB307" s="123"/>
      <c r="CC307" s="123"/>
      <c r="CG307" s="123"/>
      <c r="CO307" s="123"/>
      <c r="CS307" s="123"/>
      <c r="CW307" s="123"/>
      <c r="DM307" s="375"/>
      <c r="EZ307" s="123"/>
      <c r="FD307" s="123"/>
      <c r="FH307" s="123"/>
      <c r="FL307" s="123"/>
      <c r="FP307" s="123"/>
      <c r="HW307" s="123"/>
      <c r="IQ307" s="123"/>
      <c r="JK307" s="123"/>
      <c r="KA307" s="123"/>
      <c r="KB307" s="123"/>
      <c r="KU307" s="123"/>
      <c r="KV307" s="123"/>
      <c r="KZ307" s="123"/>
      <c r="LA307" s="123"/>
      <c r="LE307" s="123"/>
      <c r="LF307" s="123"/>
      <c r="LJ307" s="123"/>
      <c r="LK307" s="123"/>
      <c r="LO307" s="123"/>
      <c r="LP307" s="123"/>
      <c r="LT307" s="123"/>
      <c r="LU307" s="123"/>
      <c r="LY307" s="123"/>
      <c r="LZ307" s="123"/>
      <c r="MD307" s="123"/>
      <c r="ME307" s="123"/>
      <c r="MI307" s="123"/>
      <c r="MJ307" s="123"/>
      <c r="MN307" s="123"/>
      <c r="MO307" s="123"/>
      <c r="MS307" s="123"/>
      <c r="MT307" s="123"/>
    </row>
    <row r="308" spans="51:358">
      <c r="AY308" s="123"/>
      <c r="AZ308" s="123"/>
      <c r="BD308" s="123"/>
      <c r="BE308" s="123"/>
      <c r="BI308" s="123"/>
      <c r="BJ308" s="123"/>
      <c r="BN308" s="123"/>
      <c r="BO308" s="123"/>
      <c r="BS308" s="123"/>
      <c r="BT308" s="123"/>
      <c r="BX308" s="123"/>
      <c r="BY308" s="123"/>
      <c r="CB308" s="123"/>
      <c r="CC308" s="123"/>
      <c r="CG308" s="123"/>
      <c r="CO308" s="123"/>
      <c r="CS308" s="123"/>
      <c r="CW308" s="123"/>
      <c r="DM308" s="375"/>
      <c r="EZ308" s="123"/>
      <c r="FD308" s="123"/>
      <c r="FH308" s="123"/>
      <c r="FL308" s="123"/>
      <c r="FP308" s="123"/>
      <c r="HW308" s="123"/>
      <c r="IQ308" s="123"/>
      <c r="JK308" s="123"/>
      <c r="KA308" s="123"/>
      <c r="KB308" s="123"/>
      <c r="KU308" s="123"/>
      <c r="KV308" s="123"/>
      <c r="KZ308" s="123"/>
      <c r="LA308" s="123"/>
      <c r="LE308" s="123"/>
      <c r="LF308" s="123"/>
      <c r="LJ308" s="123"/>
      <c r="LK308" s="123"/>
      <c r="LO308" s="123"/>
      <c r="LP308" s="123"/>
      <c r="LT308" s="123"/>
      <c r="LU308" s="123"/>
      <c r="LY308" s="123"/>
      <c r="LZ308" s="123"/>
      <c r="MD308" s="123"/>
      <c r="ME308" s="123"/>
      <c r="MI308" s="123"/>
      <c r="MJ308" s="123"/>
      <c r="MN308" s="123"/>
      <c r="MO308" s="123"/>
      <c r="MS308" s="123"/>
      <c r="MT308" s="123"/>
    </row>
    <row r="309" spans="51:358">
      <c r="AY309" s="123"/>
      <c r="AZ309" s="123"/>
      <c r="BD309" s="123"/>
      <c r="BE309" s="123"/>
      <c r="BI309" s="123"/>
      <c r="BJ309" s="123"/>
      <c r="BN309" s="123"/>
      <c r="BO309" s="123"/>
      <c r="BS309" s="123"/>
      <c r="BT309" s="123"/>
      <c r="BX309" s="123"/>
      <c r="BY309" s="123"/>
      <c r="CB309" s="123"/>
      <c r="CC309" s="123"/>
      <c r="CG309" s="123"/>
      <c r="CO309" s="123"/>
      <c r="CS309" s="123"/>
      <c r="CW309" s="123"/>
      <c r="DM309" s="375"/>
      <c r="EZ309" s="123"/>
      <c r="FD309" s="123"/>
      <c r="FH309" s="123"/>
      <c r="FL309" s="123"/>
      <c r="FP309" s="123"/>
      <c r="HW309" s="123"/>
      <c r="IQ309" s="123"/>
      <c r="JK309" s="123"/>
      <c r="KA309" s="123"/>
      <c r="KB309" s="123"/>
      <c r="KU309" s="123"/>
      <c r="KV309" s="123"/>
      <c r="KZ309" s="123"/>
      <c r="LA309" s="123"/>
      <c r="LE309" s="123"/>
      <c r="LF309" s="123"/>
      <c r="LJ309" s="123"/>
      <c r="LK309" s="123"/>
      <c r="LO309" s="123"/>
      <c r="LP309" s="123"/>
      <c r="LT309" s="123"/>
      <c r="LU309" s="123"/>
      <c r="LY309" s="123"/>
      <c r="LZ309" s="123"/>
      <c r="MD309" s="123"/>
      <c r="ME309" s="123"/>
      <c r="MI309" s="123"/>
      <c r="MJ309" s="123"/>
      <c r="MN309" s="123"/>
      <c r="MO309" s="123"/>
      <c r="MS309" s="123"/>
      <c r="MT309" s="123"/>
    </row>
    <row r="310" spans="51:358">
      <c r="AY310" s="123"/>
      <c r="AZ310" s="123"/>
      <c r="BD310" s="123"/>
      <c r="BE310" s="123"/>
      <c r="BI310" s="123"/>
      <c r="BJ310" s="123"/>
      <c r="BN310" s="123"/>
      <c r="BO310" s="123"/>
      <c r="BS310" s="123"/>
      <c r="BT310" s="123"/>
      <c r="BX310" s="123"/>
      <c r="BY310" s="123"/>
      <c r="CB310" s="123"/>
      <c r="CC310" s="123"/>
      <c r="CG310" s="123"/>
      <c r="CO310" s="123"/>
      <c r="CS310" s="123"/>
      <c r="CW310" s="123"/>
      <c r="DM310" s="375"/>
      <c r="EZ310" s="123"/>
      <c r="FD310" s="123"/>
      <c r="FH310" s="123"/>
      <c r="FL310" s="123"/>
      <c r="FP310" s="123"/>
      <c r="HW310" s="123"/>
      <c r="IQ310" s="123"/>
      <c r="JK310" s="123"/>
      <c r="KA310" s="123"/>
      <c r="KB310" s="123"/>
      <c r="KU310" s="123"/>
      <c r="KV310" s="123"/>
      <c r="KZ310" s="123"/>
      <c r="LA310" s="123"/>
      <c r="LE310" s="123"/>
      <c r="LF310" s="123"/>
      <c r="LJ310" s="123"/>
      <c r="LK310" s="123"/>
      <c r="LO310" s="123"/>
      <c r="LP310" s="123"/>
      <c r="LT310" s="123"/>
      <c r="LU310" s="123"/>
      <c r="LY310" s="123"/>
      <c r="LZ310" s="123"/>
      <c r="MD310" s="123"/>
      <c r="ME310" s="123"/>
      <c r="MI310" s="123"/>
      <c r="MJ310" s="123"/>
      <c r="MN310" s="123"/>
      <c r="MO310" s="123"/>
      <c r="MS310" s="123"/>
      <c r="MT310" s="123"/>
    </row>
    <row r="311" spans="51:358">
      <c r="AY311" s="123"/>
      <c r="AZ311" s="123"/>
      <c r="BD311" s="123"/>
      <c r="BE311" s="123"/>
      <c r="BI311" s="123"/>
      <c r="BJ311" s="123"/>
      <c r="BN311" s="123"/>
      <c r="BO311" s="123"/>
      <c r="BS311" s="123"/>
      <c r="BT311" s="123"/>
      <c r="BX311" s="123"/>
      <c r="BY311" s="123"/>
      <c r="CB311" s="123"/>
      <c r="CC311" s="123"/>
      <c r="CG311" s="123"/>
      <c r="CO311" s="123"/>
      <c r="CS311" s="123"/>
      <c r="CW311" s="123"/>
      <c r="DM311" s="375"/>
      <c r="EZ311" s="123"/>
      <c r="FD311" s="123"/>
      <c r="FH311" s="123"/>
      <c r="FL311" s="123"/>
      <c r="FP311" s="123"/>
      <c r="HW311" s="123"/>
      <c r="IQ311" s="123"/>
      <c r="JK311" s="123"/>
      <c r="KA311" s="123"/>
      <c r="KB311" s="123"/>
      <c r="KU311" s="123"/>
      <c r="KV311" s="123"/>
      <c r="KZ311" s="123"/>
      <c r="LA311" s="123"/>
      <c r="LE311" s="123"/>
      <c r="LF311" s="123"/>
      <c r="LJ311" s="123"/>
      <c r="LK311" s="123"/>
      <c r="LO311" s="123"/>
      <c r="LP311" s="123"/>
      <c r="LT311" s="123"/>
      <c r="LU311" s="123"/>
      <c r="LY311" s="123"/>
      <c r="LZ311" s="123"/>
      <c r="MD311" s="123"/>
      <c r="ME311" s="123"/>
      <c r="MI311" s="123"/>
      <c r="MJ311" s="123"/>
      <c r="MN311" s="123"/>
      <c r="MO311" s="123"/>
      <c r="MS311" s="123"/>
      <c r="MT311" s="123"/>
    </row>
    <row r="312" spans="51:358">
      <c r="AY312" s="123"/>
      <c r="AZ312" s="123"/>
      <c r="BD312" s="123"/>
      <c r="BE312" s="123"/>
      <c r="BI312" s="123"/>
      <c r="BJ312" s="123"/>
      <c r="BN312" s="123"/>
      <c r="BO312" s="123"/>
      <c r="BS312" s="123"/>
      <c r="BT312" s="123"/>
      <c r="BX312" s="123"/>
      <c r="BY312" s="123"/>
      <c r="CB312" s="123"/>
      <c r="CC312" s="123"/>
      <c r="CG312" s="123"/>
      <c r="CO312" s="123"/>
      <c r="CS312" s="123"/>
      <c r="CW312" s="123"/>
      <c r="DM312" s="375"/>
      <c r="EZ312" s="123"/>
      <c r="FD312" s="123"/>
      <c r="FH312" s="123"/>
      <c r="FL312" s="123"/>
      <c r="FP312" s="123"/>
      <c r="HW312" s="123"/>
      <c r="IQ312" s="123"/>
      <c r="JK312" s="123"/>
      <c r="KA312" s="123"/>
      <c r="KB312" s="123"/>
      <c r="KU312" s="123"/>
      <c r="KV312" s="123"/>
      <c r="KZ312" s="123"/>
      <c r="LA312" s="123"/>
      <c r="LE312" s="123"/>
      <c r="LF312" s="123"/>
      <c r="LJ312" s="123"/>
      <c r="LK312" s="123"/>
      <c r="LO312" s="123"/>
      <c r="LP312" s="123"/>
      <c r="LT312" s="123"/>
      <c r="LU312" s="123"/>
      <c r="LY312" s="123"/>
      <c r="LZ312" s="123"/>
      <c r="MD312" s="123"/>
      <c r="ME312" s="123"/>
      <c r="MI312" s="123"/>
      <c r="MJ312" s="123"/>
      <c r="MN312" s="123"/>
      <c r="MO312" s="123"/>
      <c r="MS312" s="123"/>
      <c r="MT312" s="123"/>
    </row>
    <row r="313" spans="51:358">
      <c r="AY313" s="123"/>
      <c r="AZ313" s="123"/>
      <c r="BD313" s="123"/>
      <c r="BE313" s="123"/>
      <c r="BI313" s="123"/>
      <c r="BJ313" s="123"/>
      <c r="BN313" s="123"/>
      <c r="BO313" s="123"/>
      <c r="BS313" s="123"/>
      <c r="BT313" s="123"/>
      <c r="BX313" s="123"/>
      <c r="BY313" s="123"/>
      <c r="CB313" s="123"/>
      <c r="CC313" s="123"/>
      <c r="CG313" s="123"/>
      <c r="CO313" s="123"/>
      <c r="CS313" s="123"/>
      <c r="CW313" s="123"/>
      <c r="DM313" s="375"/>
      <c r="EZ313" s="123"/>
      <c r="FD313" s="123"/>
      <c r="FH313" s="123"/>
      <c r="FL313" s="123"/>
      <c r="FP313" s="123"/>
      <c r="HW313" s="123"/>
      <c r="IQ313" s="123"/>
      <c r="JK313" s="123"/>
      <c r="KA313" s="123"/>
      <c r="KB313" s="123"/>
      <c r="KU313" s="123"/>
      <c r="KV313" s="123"/>
      <c r="KZ313" s="123"/>
      <c r="LA313" s="123"/>
      <c r="LE313" s="123"/>
      <c r="LF313" s="123"/>
      <c r="LJ313" s="123"/>
      <c r="LK313" s="123"/>
      <c r="LO313" s="123"/>
      <c r="LP313" s="123"/>
      <c r="LT313" s="123"/>
      <c r="LU313" s="123"/>
      <c r="LY313" s="123"/>
      <c r="LZ313" s="123"/>
      <c r="MD313" s="123"/>
      <c r="ME313" s="123"/>
      <c r="MI313" s="123"/>
      <c r="MJ313" s="123"/>
      <c r="MN313" s="123"/>
      <c r="MO313" s="123"/>
      <c r="MS313" s="123"/>
      <c r="MT313" s="123"/>
    </row>
    <row r="314" spans="51:358">
      <c r="AY314" s="123"/>
      <c r="AZ314" s="123"/>
      <c r="BD314" s="123"/>
      <c r="BE314" s="123"/>
      <c r="BI314" s="123"/>
      <c r="BJ314" s="123"/>
      <c r="BN314" s="123"/>
      <c r="BO314" s="123"/>
      <c r="BS314" s="123"/>
      <c r="BT314" s="123"/>
      <c r="BX314" s="123"/>
      <c r="BY314" s="123"/>
      <c r="CB314" s="123"/>
      <c r="CC314" s="123"/>
      <c r="CG314" s="123"/>
      <c r="CO314" s="123"/>
      <c r="CS314" s="123"/>
      <c r="CW314" s="123"/>
      <c r="DM314" s="375"/>
      <c r="EZ314" s="123"/>
      <c r="FD314" s="123"/>
      <c r="FH314" s="123"/>
      <c r="FL314" s="123"/>
      <c r="FP314" s="123"/>
      <c r="HW314" s="123"/>
      <c r="IQ314" s="123"/>
      <c r="JK314" s="123"/>
      <c r="KA314" s="123"/>
      <c r="KB314" s="123"/>
      <c r="KU314" s="123"/>
      <c r="KV314" s="123"/>
      <c r="KZ314" s="123"/>
      <c r="LA314" s="123"/>
      <c r="LE314" s="123"/>
      <c r="LF314" s="123"/>
      <c r="LJ314" s="123"/>
      <c r="LK314" s="123"/>
      <c r="LO314" s="123"/>
      <c r="LP314" s="123"/>
      <c r="LT314" s="123"/>
      <c r="LU314" s="123"/>
      <c r="LY314" s="123"/>
      <c r="LZ314" s="123"/>
      <c r="MD314" s="123"/>
      <c r="ME314" s="123"/>
      <c r="MI314" s="123"/>
      <c r="MJ314" s="123"/>
      <c r="MN314" s="123"/>
      <c r="MO314" s="123"/>
      <c r="MS314" s="123"/>
      <c r="MT314" s="123"/>
    </row>
    <row r="315" spans="51:358">
      <c r="AY315" s="123"/>
      <c r="AZ315" s="123"/>
      <c r="BD315" s="123"/>
      <c r="BE315" s="123"/>
      <c r="BI315" s="123"/>
      <c r="BJ315" s="123"/>
      <c r="BN315" s="123"/>
      <c r="BO315" s="123"/>
      <c r="BS315" s="123"/>
      <c r="BT315" s="123"/>
      <c r="BX315" s="123"/>
      <c r="BY315" s="123"/>
      <c r="CB315" s="123"/>
      <c r="CC315" s="123"/>
      <c r="CG315" s="123"/>
      <c r="CO315" s="123"/>
      <c r="CS315" s="123"/>
      <c r="CW315" s="123"/>
      <c r="DM315" s="375"/>
      <c r="EZ315" s="123"/>
      <c r="FD315" s="123"/>
      <c r="FH315" s="123"/>
      <c r="FL315" s="123"/>
      <c r="FP315" s="123"/>
      <c r="HW315" s="123"/>
      <c r="IQ315" s="123"/>
      <c r="JK315" s="123"/>
      <c r="KA315" s="123"/>
      <c r="KB315" s="123"/>
      <c r="KU315" s="123"/>
      <c r="KV315" s="123"/>
      <c r="KZ315" s="123"/>
      <c r="LA315" s="123"/>
      <c r="LE315" s="123"/>
      <c r="LF315" s="123"/>
      <c r="LJ315" s="123"/>
      <c r="LK315" s="123"/>
      <c r="LO315" s="123"/>
      <c r="LP315" s="123"/>
      <c r="LT315" s="123"/>
      <c r="LU315" s="123"/>
      <c r="LY315" s="123"/>
      <c r="LZ315" s="123"/>
      <c r="MD315" s="123"/>
      <c r="ME315" s="123"/>
      <c r="MI315" s="123"/>
      <c r="MJ315" s="123"/>
      <c r="MN315" s="123"/>
      <c r="MO315" s="123"/>
      <c r="MS315" s="123"/>
      <c r="MT315" s="123"/>
    </row>
    <row r="316" spans="51:358">
      <c r="AY316" s="123"/>
      <c r="AZ316" s="123"/>
      <c r="BD316" s="123"/>
      <c r="BE316" s="123"/>
      <c r="BI316" s="123"/>
      <c r="BJ316" s="123"/>
      <c r="BN316" s="123"/>
      <c r="BO316" s="123"/>
      <c r="BS316" s="123"/>
      <c r="BT316" s="123"/>
      <c r="BX316" s="123"/>
      <c r="BY316" s="123"/>
      <c r="CB316" s="123"/>
      <c r="CC316" s="123"/>
      <c r="CG316" s="123"/>
      <c r="CO316" s="123"/>
      <c r="CS316" s="123"/>
      <c r="CW316" s="123"/>
      <c r="DM316" s="375"/>
      <c r="EZ316" s="123"/>
      <c r="FD316" s="123"/>
      <c r="FH316" s="123"/>
      <c r="FL316" s="123"/>
      <c r="FP316" s="123"/>
      <c r="HW316" s="123"/>
      <c r="IQ316" s="123"/>
      <c r="JK316" s="123"/>
      <c r="KA316" s="123"/>
      <c r="KB316" s="123"/>
      <c r="KU316" s="123"/>
      <c r="KV316" s="123"/>
      <c r="KZ316" s="123"/>
      <c r="LA316" s="123"/>
      <c r="LE316" s="123"/>
      <c r="LF316" s="123"/>
      <c r="LJ316" s="123"/>
      <c r="LK316" s="123"/>
      <c r="LO316" s="123"/>
      <c r="LP316" s="123"/>
      <c r="LT316" s="123"/>
      <c r="LU316" s="123"/>
      <c r="LY316" s="123"/>
      <c r="LZ316" s="123"/>
      <c r="MD316" s="123"/>
      <c r="ME316" s="123"/>
      <c r="MI316" s="123"/>
      <c r="MJ316" s="123"/>
      <c r="MN316" s="123"/>
      <c r="MO316" s="123"/>
      <c r="MS316" s="123"/>
      <c r="MT316" s="123"/>
    </row>
    <row r="317" spans="51:358">
      <c r="AY317" s="123"/>
      <c r="AZ317" s="123"/>
      <c r="BD317" s="123"/>
      <c r="BE317" s="123"/>
      <c r="BI317" s="123"/>
      <c r="BJ317" s="123"/>
      <c r="BN317" s="123"/>
      <c r="BO317" s="123"/>
      <c r="BS317" s="123"/>
      <c r="BT317" s="123"/>
      <c r="BX317" s="123"/>
      <c r="BY317" s="123"/>
      <c r="CB317" s="123"/>
      <c r="CC317" s="123"/>
      <c r="CG317" s="123"/>
      <c r="CO317" s="123"/>
      <c r="CS317" s="123"/>
      <c r="CW317" s="123"/>
      <c r="DM317" s="375"/>
      <c r="EZ317" s="123"/>
      <c r="FD317" s="123"/>
      <c r="FH317" s="123"/>
      <c r="FL317" s="123"/>
      <c r="FP317" s="123"/>
      <c r="HW317" s="123"/>
      <c r="IQ317" s="123"/>
      <c r="JK317" s="123"/>
      <c r="KA317" s="123"/>
      <c r="KB317" s="123"/>
      <c r="KU317" s="123"/>
      <c r="KV317" s="123"/>
      <c r="KZ317" s="123"/>
      <c r="LA317" s="123"/>
      <c r="LE317" s="123"/>
      <c r="LF317" s="123"/>
      <c r="LJ317" s="123"/>
      <c r="LK317" s="123"/>
      <c r="LO317" s="123"/>
      <c r="LP317" s="123"/>
      <c r="LT317" s="123"/>
      <c r="LU317" s="123"/>
      <c r="LY317" s="123"/>
      <c r="LZ317" s="123"/>
      <c r="MD317" s="123"/>
      <c r="ME317" s="123"/>
      <c r="MI317" s="123"/>
      <c r="MJ317" s="123"/>
      <c r="MN317" s="123"/>
      <c r="MO317" s="123"/>
      <c r="MS317" s="123"/>
      <c r="MT317" s="123"/>
    </row>
    <row r="318" spans="51:358">
      <c r="AY318" s="123"/>
      <c r="AZ318" s="123"/>
      <c r="BD318" s="123"/>
      <c r="BE318" s="123"/>
      <c r="BI318" s="123"/>
      <c r="BJ318" s="123"/>
      <c r="BN318" s="123"/>
      <c r="BO318" s="123"/>
      <c r="BS318" s="123"/>
      <c r="BT318" s="123"/>
      <c r="BX318" s="123"/>
      <c r="BY318" s="123"/>
      <c r="CB318" s="123"/>
      <c r="CC318" s="123"/>
      <c r="CG318" s="123"/>
      <c r="CO318" s="123"/>
      <c r="CS318" s="123"/>
      <c r="CW318" s="123"/>
      <c r="DM318" s="375"/>
      <c r="EZ318" s="123"/>
      <c r="FD318" s="123"/>
      <c r="FH318" s="123"/>
      <c r="FL318" s="123"/>
      <c r="FP318" s="123"/>
      <c r="HW318" s="123"/>
      <c r="IQ318" s="123"/>
      <c r="JK318" s="123"/>
      <c r="KA318" s="123"/>
      <c r="KB318" s="123"/>
      <c r="KU318" s="123"/>
      <c r="KV318" s="123"/>
      <c r="KZ318" s="123"/>
      <c r="LA318" s="123"/>
      <c r="LE318" s="123"/>
      <c r="LF318" s="123"/>
      <c r="LJ318" s="123"/>
      <c r="LK318" s="123"/>
      <c r="LO318" s="123"/>
      <c r="LP318" s="123"/>
      <c r="LT318" s="123"/>
      <c r="LU318" s="123"/>
      <c r="LY318" s="123"/>
      <c r="LZ318" s="123"/>
      <c r="MD318" s="123"/>
      <c r="ME318" s="123"/>
      <c r="MI318" s="123"/>
      <c r="MJ318" s="123"/>
      <c r="MN318" s="123"/>
      <c r="MO318" s="123"/>
      <c r="MS318" s="123"/>
      <c r="MT318" s="123"/>
    </row>
    <row r="319" spans="51:358">
      <c r="AY319" s="123"/>
      <c r="AZ319" s="123"/>
      <c r="BD319" s="123"/>
      <c r="BE319" s="123"/>
      <c r="BI319" s="123"/>
      <c r="BJ319" s="123"/>
      <c r="BN319" s="123"/>
      <c r="BO319" s="123"/>
      <c r="BS319" s="123"/>
      <c r="BT319" s="123"/>
      <c r="BX319" s="123"/>
      <c r="BY319" s="123"/>
      <c r="CB319" s="123"/>
      <c r="CC319" s="123"/>
      <c r="CG319" s="123"/>
      <c r="CO319" s="123"/>
      <c r="CS319" s="123"/>
      <c r="CW319" s="123"/>
      <c r="DM319" s="375"/>
      <c r="EZ319" s="123"/>
      <c r="FD319" s="123"/>
      <c r="FH319" s="123"/>
      <c r="FL319" s="123"/>
      <c r="FP319" s="123"/>
      <c r="HW319" s="123"/>
      <c r="IQ319" s="123"/>
      <c r="JK319" s="123"/>
      <c r="KA319" s="123"/>
      <c r="KB319" s="123"/>
      <c r="KU319" s="123"/>
      <c r="KV319" s="123"/>
      <c r="KZ319" s="123"/>
      <c r="LA319" s="123"/>
      <c r="LE319" s="123"/>
      <c r="LF319" s="123"/>
      <c r="LJ319" s="123"/>
      <c r="LK319" s="123"/>
      <c r="LO319" s="123"/>
      <c r="LP319" s="123"/>
      <c r="LT319" s="123"/>
      <c r="LU319" s="123"/>
      <c r="LY319" s="123"/>
      <c r="LZ319" s="123"/>
      <c r="MD319" s="123"/>
      <c r="ME319" s="123"/>
      <c r="MI319" s="123"/>
      <c r="MJ319" s="123"/>
      <c r="MN319" s="123"/>
      <c r="MO319" s="123"/>
      <c r="MS319" s="123"/>
      <c r="MT319" s="123"/>
    </row>
    <row r="320" spans="51:358">
      <c r="AY320" s="123"/>
      <c r="AZ320" s="123"/>
      <c r="BD320" s="123"/>
      <c r="BE320" s="123"/>
      <c r="BI320" s="123"/>
      <c r="BJ320" s="123"/>
      <c r="BN320" s="123"/>
      <c r="BO320" s="123"/>
      <c r="BS320" s="123"/>
      <c r="BT320" s="123"/>
      <c r="BX320" s="123"/>
      <c r="BY320" s="123"/>
      <c r="CB320" s="123"/>
      <c r="CC320" s="123"/>
      <c r="CG320" s="123"/>
      <c r="CO320" s="123"/>
      <c r="CS320" s="123"/>
      <c r="CW320" s="123"/>
      <c r="DM320" s="375"/>
      <c r="EZ320" s="123"/>
      <c r="FD320" s="123"/>
      <c r="FH320" s="123"/>
      <c r="FL320" s="123"/>
      <c r="FP320" s="123"/>
      <c r="HW320" s="123"/>
      <c r="IQ320" s="123"/>
      <c r="JK320" s="123"/>
      <c r="KA320" s="123"/>
      <c r="KB320" s="123"/>
      <c r="KU320" s="123"/>
      <c r="KV320" s="123"/>
      <c r="KZ320" s="123"/>
      <c r="LA320" s="123"/>
      <c r="LE320" s="123"/>
      <c r="LF320" s="123"/>
      <c r="LJ320" s="123"/>
      <c r="LK320" s="123"/>
      <c r="LO320" s="123"/>
      <c r="LP320" s="123"/>
      <c r="LT320" s="123"/>
      <c r="LU320" s="123"/>
      <c r="LY320" s="123"/>
      <c r="LZ320" s="123"/>
      <c r="MD320" s="123"/>
      <c r="ME320" s="123"/>
      <c r="MI320" s="123"/>
      <c r="MJ320" s="123"/>
      <c r="MN320" s="123"/>
      <c r="MO320" s="123"/>
      <c r="MS320" s="123"/>
      <c r="MT320" s="123"/>
    </row>
    <row r="321" spans="51:358">
      <c r="AY321" s="123"/>
      <c r="AZ321" s="123"/>
      <c r="BD321" s="123"/>
      <c r="BE321" s="123"/>
      <c r="BI321" s="123"/>
      <c r="BJ321" s="123"/>
      <c r="BN321" s="123"/>
      <c r="BO321" s="123"/>
      <c r="BS321" s="123"/>
      <c r="BT321" s="123"/>
      <c r="BX321" s="123"/>
      <c r="BY321" s="123"/>
      <c r="CB321" s="123"/>
      <c r="CC321" s="123"/>
      <c r="CG321" s="123"/>
      <c r="CO321" s="123"/>
      <c r="CS321" s="123"/>
      <c r="CW321" s="123"/>
      <c r="DM321" s="375"/>
      <c r="EZ321" s="123"/>
      <c r="FD321" s="123"/>
      <c r="FH321" s="123"/>
      <c r="FL321" s="123"/>
      <c r="FP321" s="123"/>
      <c r="HW321" s="123"/>
      <c r="IQ321" s="123"/>
      <c r="JK321" s="123"/>
      <c r="KA321" s="123"/>
      <c r="KB321" s="123"/>
      <c r="KU321" s="123"/>
      <c r="KV321" s="123"/>
      <c r="KZ321" s="123"/>
      <c r="LA321" s="123"/>
      <c r="LE321" s="123"/>
      <c r="LF321" s="123"/>
      <c r="LJ321" s="123"/>
      <c r="LK321" s="123"/>
      <c r="LO321" s="123"/>
      <c r="LP321" s="123"/>
      <c r="LT321" s="123"/>
      <c r="LU321" s="123"/>
      <c r="LY321" s="123"/>
      <c r="LZ321" s="123"/>
      <c r="MD321" s="123"/>
      <c r="ME321" s="123"/>
      <c r="MI321" s="123"/>
      <c r="MJ321" s="123"/>
      <c r="MN321" s="123"/>
      <c r="MO321" s="123"/>
      <c r="MS321" s="123"/>
      <c r="MT321" s="123"/>
    </row>
    <row r="322" spans="51:358">
      <c r="AY322" s="123"/>
      <c r="AZ322" s="123"/>
      <c r="BD322" s="123"/>
      <c r="BE322" s="123"/>
      <c r="BI322" s="123"/>
      <c r="BJ322" s="123"/>
      <c r="BN322" s="123"/>
      <c r="BO322" s="123"/>
      <c r="BS322" s="123"/>
      <c r="BT322" s="123"/>
      <c r="BX322" s="123"/>
      <c r="BY322" s="123"/>
      <c r="CB322" s="123"/>
      <c r="CC322" s="123"/>
      <c r="CG322" s="123"/>
      <c r="CO322" s="123"/>
      <c r="CS322" s="123"/>
      <c r="CW322" s="123"/>
      <c r="DM322" s="375"/>
      <c r="EZ322" s="123"/>
      <c r="FD322" s="123"/>
      <c r="FH322" s="123"/>
      <c r="FL322" s="123"/>
      <c r="FP322" s="123"/>
      <c r="HW322" s="123"/>
      <c r="IQ322" s="123"/>
      <c r="JK322" s="123"/>
      <c r="KA322" s="123"/>
      <c r="KB322" s="123"/>
      <c r="KU322" s="123"/>
      <c r="KV322" s="123"/>
      <c r="KZ322" s="123"/>
      <c r="LA322" s="123"/>
      <c r="LE322" s="123"/>
      <c r="LF322" s="123"/>
      <c r="LJ322" s="123"/>
      <c r="LK322" s="123"/>
      <c r="LO322" s="123"/>
      <c r="LP322" s="123"/>
      <c r="LT322" s="123"/>
      <c r="LU322" s="123"/>
      <c r="LY322" s="123"/>
      <c r="LZ322" s="123"/>
      <c r="MD322" s="123"/>
      <c r="ME322" s="123"/>
      <c r="MI322" s="123"/>
      <c r="MJ322" s="123"/>
      <c r="MN322" s="123"/>
      <c r="MO322" s="123"/>
      <c r="MS322" s="123"/>
      <c r="MT322" s="123"/>
    </row>
    <row r="323" spans="51:358">
      <c r="AY323" s="123"/>
      <c r="AZ323" s="123"/>
      <c r="BD323" s="123"/>
      <c r="BE323" s="123"/>
      <c r="BI323" s="123"/>
      <c r="BJ323" s="123"/>
      <c r="BN323" s="123"/>
      <c r="BO323" s="123"/>
      <c r="BS323" s="123"/>
      <c r="BT323" s="123"/>
      <c r="BX323" s="123"/>
      <c r="BY323" s="123"/>
      <c r="CB323" s="123"/>
      <c r="CC323" s="123"/>
      <c r="CG323" s="123"/>
      <c r="CO323" s="123"/>
      <c r="CS323" s="123"/>
      <c r="CW323" s="123"/>
      <c r="DM323" s="375"/>
      <c r="EZ323" s="123"/>
      <c r="FD323" s="123"/>
      <c r="FH323" s="123"/>
      <c r="FL323" s="123"/>
      <c r="FP323" s="123"/>
      <c r="HW323" s="123"/>
      <c r="IQ323" s="123"/>
      <c r="JK323" s="123"/>
      <c r="KA323" s="123"/>
      <c r="KB323" s="123"/>
      <c r="KU323" s="123"/>
      <c r="KV323" s="123"/>
      <c r="KZ323" s="123"/>
      <c r="LA323" s="123"/>
      <c r="LE323" s="123"/>
      <c r="LF323" s="123"/>
      <c r="LJ323" s="123"/>
      <c r="LK323" s="123"/>
      <c r="LO323" s="123"/>
      <c r="LP323" s="123"/>
      <c r="LT323" s="123"/>
      <c r="LU323" s="123"/>
      <c r="LY323" s="123"/>
      <c r="LZ323" s="123"/>
      <c r="MD323" s="123"/>
      <c r="ME323" s="123"/>
      <c r="MI323" s="123"/>
      <c r="MJ323" s="123"/>
      <c r="MN323" s="123"/>
      <c r="MO323" s="123"/>
      <c r="MS323" s="123"/>
      <c r="MT323" s="123"/>
    </row>
    <row r="324" spans="51:358">
      <c r="AY324" s="123"/>
      <c r="AZ324" s="123"/>
      <c r="BD324" s="123"/>
      <c r="BE324" s="123"/>
      <c r="BI324" s="123"/>
      <c r="BJ324" s="123"/>
      <c r="BN324" s="123"/>
      <c r="BO324" s="123"/>
      <c r="BS324" s="123"/>
      <c r="BT324" s="123"/>
      <c r="BX324" s="123"/>
      <c r="BY324" s="123"/>
      <c r="CB324" s="123"/>
      <c r="CC324" s="123"/>
      <c r="CG324" s="123"/>
      <c r="CO324" s="123"/>
      <c r="CS324" s="123"/>
      <c r="CW324" s="123"/>
      <c r="DM324" s="375"/>
      <c r="EZ324" s="123"/>
      <c r="FD324" s="123"/>
      <c r="FH324" s="123"/>
      <c r="FL324" s="123"/>
      <c r="FP324" s="123"/>
      <c r="HW324" s="123"/>
      <c r="IQ324" s="123"/>
      <c r="JK324" s="123"/>
      <c r="KA324" s="123"/>
      <c r="KB324" s="123"/>
      <c r="KU324" s="123"/>
      <c r="KV324" s="123"/>
      <c r="KZ324" s="123"/>
      <c r="LA324" s="123"/>
      <c r="LE324" s="123"/>
      <c r="LF324" s="123"/>
      <c r="LJ324" s="123"/>
      <c r="LK324" s="123"/>
      <c r="LO324" s="123"/>
      <c r="LP324" s="123"/>
      <c r="LT324" s="123"/>
      <c r="LU324" s="123"/>
      <c r="LY324" s="123"/>
      <c r="LZ324" s="123"/>
      <c r="MD324" s="123"/>
      <c r="ME324" s="123"/>
      <c r="MI324" s="123"/>
      <c r="MJ324" s="123"/>
      <c r="MN324" s="123"/>
      <c r="MO324" s="123"/>
      <c r="MS324" s="123"/>
      <c r="MT324" s="123"/>
    </row>
    <row r="325" spans="51:358">
      <c r="AY325" s="123"/>
      <c r="AZ325" s="123"/>
      <c r="BD325" s="123"/>
      <c r="BE325" s="123"/>
      <c r="BI325" s="123"/>
      <c r="BJ325" s="123"/>
      <c r="BN325" s="123"/>
      <c r="BO325" s="123"/>
      <c r="BS325" s="123"/>
      <c r="BT325" s="123"/>
      <c r="BX325" s="123"/>
      <c r="BY325" s="123"/>
      <c r="CB325" s="123"/>
      <c r="CC325" s="123"/>
      <c r="CG325" s="123"/>
      <c r="CO325" s="123"/>
      <c r="CS325" s="123"/>
      <c r="CW325" s="123"/>
      <c r="DM325" s="375"/>
      <c r="EZ325" s="123"/>
      <c r="FD325" s="123"/>
      <c r="FH325" s="123"/>
      <c r="FL325" s="123"/>
      <c r="FP325" s="123"/>
      <c r="HW325" s="123"/>
      <c r="IQ325" s="123"/>
      <c r="JK325" s="123"/>
      <c r="KA325" s="123"/>
      <c r="KB325" s="123"/>
      <c r="KU325" s="123"/>
      <c r="KV325" s="123"/>
      <c r="KZ325" s="123"/>
      <c r="LA325" s="123"/>
      <c r="LE325" s="123"/>
      <c r="LF325" s="123"/>
      <c r="LJ325" s="123"/>
      <c r="LK325" s="123"/>
      <c r="LO325" s="123"/>
      <c r="LP325" s="123"/>
      <c r="LT325" s="123"/>
      <c r="LU325" s="123"/>
      <c r="LY325" s="123"/>
      <c r="LZ325" s="123"/>
      <c r="MD325" s="123"/>
      <c r="ME325" s="123"/>
      <c r="MI325" s="123"/>
      <c r="MJ325" s="123"/>
      <c r="MN325" s="123"/>
      <c r="MO325" s="123"/>
      <c r="MS325" s="123"/>
      <c r="MT325" s="123"/>
    </row>
    <row r="326" spans="51:358">
      <c r="AY326" s="123"/>
      <c r="AZ326" s="123"/>
      <c r="BD326" s="123"/>
      <c r="BE326" s="123"/>
      <c r="BI326" s="123"/>
      <c r="BJ326" s="123"/>
      <c r="BN326" s="123"/>
      <c r="BO326" s="123"/>
      <c r="BS326" s="123"/>
      <c r="BT326" s="123"/>
      <c r="BX326" s="123"/>
      <c r="BY326" s="123"/>
      <c r="CB326" s="123"/>
      <c r="CC326" s="123"/>
      <c r="CG326" s="123"/>
      <c r="CO326" s="123"/>
      <c r="CS326" s="123"/>
      <c r="CW326" s="123"/>
      <c r="DM326" s="375"/>
      <c r="EZ326" s="123"/>
      <c r="FD326" s="123"/>
      <c r="FH326" s="123"/>
      <c r="FL326" s="123"/>
      <c r="FP326" s="123"/>
      <c r="HW326" s="123"/>
      <c r="IQ326" s="123"/>
      <c r="JK326" s="123"/>
      <c r="KA326" s="123"/>
      <c r="KB326" s="123"/>
      <c r="KU326" s="123"/>
      <c r="KV326" s="123"/>
      <c r="KZ326" s="123"/>
      <c r="LA326" s="123"/>
      <c r="LE326" s="123"/>
      <c r="LF326" s="123"/>
      <c r="LJ326" s="123"/>
      <c r="LK326" s="123"/>
      <c r="LO326" s="123"/>
      <c r="LP326" s="123"/>
      <c r="LT326" s="123"/>
      <c r="LU326" s="123"/>
      <c r="LY326" s="123"/>
      <c r="LZ326" s="123"/>
      <c r="MD326" s="123"/>
      <c r="ME326" s="123"/>
      <c r="MI326" s="123"/>
      <c r="MJ326" s="123"/>
      <c r="MN326" s="123"/>
      <c r="MO326" s="123"/>
      <c r="MS326" s="123"/>
      <c r="MT326" s="123"/>
    </row>
    <row r="327" spans="51:358">
      <c r="AY327" s="123"/>
      <c r="AZ327" s="123"/>
      <c r="BD327" s="123"/>
      <c r="BE327" s="123"/>
      <c r="BI327" s="123"/>
      <c r="BJ327" s="123"/>
      <c r="BN327" s="123"/>
      <c r="BO327" s="123"/>
      <c r="BS327" s="123"/>
      <c r="BT327" s="123"/>
      <c r="BX327" s="123"/>
      <c r="BY327" s="123"/>
      <c r="CB327" s="123"/>
      <c r="CC327" s="123"/>
      <c r="CG327" s="123"/>
      <c r="CO327" s="123"/>
      <c r="CS327" s="123"/>
      <c r="CW327" s="123"/>
      <c r="DM327" s="375"/>
      <c r="EZ327" s="123"/>
      <c r="FD327" s="123"/>
      <c r="FH327" s="123"/>
      <c r="FL327" s="123"/>
      <c r="FP327" s="123"/>
      <c r="HW327" s="123"/>
      <c r="IQ327" s="123"/>
      <c r="JK327" s="123"/>
      <c r="KA327" s="123"/>
      <c r="KB327" s="123"/>
      <c r="KU327" s="123"/>
      <c r="KV327" s="123"/>
      <c r="KZ327" s="123"/>
      <c r="LA327" s="123"/>
      <c r="LE327" s="123"/>
      <c r="LF327" s="123"/>
      <c r="LJ327" s="123"/>
      <c r="LK327" s="123"/>
      <c r="LO327" s="123"/>
      <c r="LP327" s="123"/>
      <c r="LT327" s="123"/>
      <c r="LU327" s="123"/>
      <c r="LY327" s="123"/>
      <c r="LZ327" s="123"/>
      <c r="MD327" s="123"/>
      <c r="ME327" s="123"/>
      <c r="MI327" s="123"/>
      <c r="MJ327" s="123"/>
      <c r="MN327" s="123"/>
      <c r="MO327" s="123"/>
      <c r="MS327" s="123"/>
      <c r="MT327" s="123"/>
    </row>
    <row r="328" spans="51:358">
      <c r="AY328" s="123"/>
      <c r="AZ328" s="123"/>
      <c r="BD328" s="123"/>
      <c r="BE328" s="123"/>
      <c r="BI328" s="123"/>
      <c r="BJ328" s="123"/>
      <c r="BN328" s="123"/>
      <c r="BO328" s="123"/>
      <c r="BS328" s="123"/>
      <c r="BT328" s="123"/>
      <c r="BX328" s="123"/>
      <c r="BY328" s="123"/>
      <c r="CB328" s="123"/>
      <c r="CC328" s="123"/>
      <c r="CG328" s="123"/>
      <c r="CO328" s="123"/>
      <c r="CS328" s="123"/>
      <c r="CW328" s="123"/>
      <c r="DM328" s="375"/>
      <c r="EZ328" s="123"/>
      <c r="FD328" s="123"/>
      <c r="FH328" s="123"/>
      <c r="FL328" s="123"/>
      <c r="FP328" s="123"/>
      <c r="HW328" s="123"/>
      <c r="IQ328" s="123"/>
      <c r="JK328" s="123"/>
      <c r="KA328" s="123"/>
      <c r="KB328" s="123"/>
      <c r="KU328" s="123"/>
      <c r="KV328" s="123"/>
      <c r="KZ328" s="123"/>
      <c r="LA328" s="123"/>
      <c r="LE328" s="123"/>
      <c r="LF328" s="123"/>
      <c r="LJ328" s="123"/>
      <c r="LK328" s="123"/>
      <c r="LO328" s="123"/>
      <c r="LP328" s="123"/>
      <c r="LT328" s="123"/>
      <c r="LU328" s="123"/>
      <c r="LY328" s="123"/>
      <c r="LZ328" s="123"/>
      <c r="MD328" s="123"/>
      <c r="ME328" s="123"/>
      <c r="MI328" s="123"/>
      <c r="MJ328" s="123"/>
      <c r="MN328" s="123"/>
      <c r="MO328" s="123"/>
      <c r="MS328" s="123"/>
      <c r="MT328" s="123"/>
    </row>
    <row r="329" spans="51:358">
      <c r="AY329" s="123"/>
      <c r="AZ329" s="123"/>
      <c r="BD329" s="123"/>
      <c r="BE329" s="123"/>
      <c r="BI329" s="123"/>
      <c r="BJ329" s="123"/>
      <c r="BN329" s="123"/>
      <c r="BO329" s="123"/>
      <c r="BS329" s="123"/>
      <c r="BT329" s="123"/>
      <c r="BX329" s="123"/>
      <c r="BY329" s="123"/>
      <c r="CB329" s="123"/>
      <c r="CC329" s="123"/>
      <c r="CG329" s="123"/>
      <c r="CO329" s="123"/>
      <c r="CS329" s="123"/>
      <c r="CW329" s="123"/>
      <c r="DM329" s="375"/>
      <c r="EZ329" s="123"/>
      <c r="FD329" s="123"/>
      <c r="FH329" s="123"/>
      <c r="FL329" s="123"/>
      <c r="FP329" s="123"/>
      <c r="HW329" s="123"/>
      <c r="IQ329" s="123"/>
      <c r="JK329" s="123"/>
      <c r="KA329" s="123"/>
      <c r="KB329" s="123"/>
      <c r="KU329" s="123"/>
      <c r="KV329" s="123"/>
      <c r="KZ329" s="123"/>
      <c r="LA329" s="123"/>
      <c r="LE329" s="123"/>
      <c r="LF329" s="123"/>
      <c r="LJ329" s="123"/>
      <c r="LK329" s="123"/>
      <c r="LO329" s="123"/>
      <c r="LP329" s="123"/>
      <c r="LT329" s="123"/>
      <c r="LU329" s="123"/>
      <c r="LY329" s="123"/>
      <c r="LZ329" s="123"/>
      <c r="MD329" s="123"/>
      <c r="ME329" s="123"/>
      <c r="MI329" s="123"/>
      <c r="MJ329" s="123"/>
      <c r="MN329" s="123"/>
      <c r="MO329" s="123"/>
      <c r="MS329" s="123"/>
      <c r="MT329" s="123"/>
    </row>
    <row r="330" spans="51:358">
      <c r="AY330" s="123"/>
      <c r="AZ330" s="123"/>
      <c r="BD330" s="123"/>
      <c r="BE330" s="123"/>
      <c r="BI330" s="123"/>
      <c r="BJ330" s="123"/>
      <c r="BN330" s="123"/>
      <c r="BO330" s="123"/>
      <c r="BS330" s="123"/>
      <c r="BT330" s="123"/>
      <c r="BX330" s="123"/>
      <c r="BY330" s="123"/>
      <c r="CB330" s="123"/>
      <c r="CC330" s="123"/>
      <c r="CG330" s="123"/>
      <c r="CO330" s="123"/>
      <c r="CS330" s="123"/>
      <c r="CW330" s="123"/>
      <c r="DM330" s="375"/>
      <c r="EZ330" s="123"/>
      <c r="FD330" s="123"/>
      <c r="FH330" s="123"/>
      <c r="FL330" s="123"/>
      <c r="FP330" s="123"/>
      <c r="HW330" s="123"/>
      <c r="IQ330" s="123"/>
      <c r="JK330" s="123"/>
      <c r="KA330" s="123"/>
      <c r="KB330" s="123"/>
      <c r="KU330" s="123"/>
      <c r="KV330" s="123"/>
      <c r="KZ330" s="123"/>
      <c r="LA330" s="123"/>
      <c r="LE330" s="123"/>
      <c r="LF330" s="123"/>
      <c r="LJ330" s="123"/>
      <c r="LK330" s="123"/>
      <c r="LO330" s="123"/>
      <c r="LP330" s="123"/>
      <c r="LT330" s="123"/>
      <c r="LU330" s="123"/>
      <c r="LY330" s="123"/>
      <c r="LZ330" s="123"/>
      <c r="MD330" s="123"/>
      <c r="ME330" s="123"/>
      <c r="MI330" s="123"/>
      <c r="MJ330" s="123"/>
      <c r="MN330" s="123"/>
      <c r="MO330" s="123"/>
      <c r="MS330" s="123"/>
      <c r="MT330" s="123"/>
    </row>
    <row r="331" spans="51:358">
      <c r="AY331" s="123"/>
      <c r="AZ331" s="123"/>
      <c r="BD331" s="123"/>
      <c r="BE331" s="123"/>
      <c r="BI331" s="123"/>
      <c r="BJ331" s="123"/>
      <c r="BN331" s="123"/>
      <c r="BO331" s="123"/>
      <c r="BS331" s="123"/>
      <c r="BT331" s="123"/>
      <c r="BX331" s="123"/>
      <c r="BY331" s="123"/>
      <c r="CB331" s="123"/>
      <c r="CC331" s="123"/>
      <c r="CG331" s="123"/>
      <c r="CO331" s="123"/>
      <c r="CS331" s="123"/>
      <c r="CW331" s="123"/>
      <c r="DM331" s="375"/>
      <c r="EZ331" s="123"/>
      <c r="FD331" s="123"/>
      <c r="FH331" s="123"/>
      <c r="FL331" s="123"/>
      <c r="FP331" s="123"/>
      <c r="HW331" s="123"/>
      <c r="IQ331" s="123"/>
      <c r="JK331" s="123"/>
      <c r="KA331" s="123"/>
      <c r="KB331" s="123"/>
      <c r="KU331" s="123"/>
      <c r="KV331" s="123"/>
      <c r="KZ331" s="123"/>
      <c r="LA331" s="123"/>
      <c r="LE331" s="123"/>
      <c r="LF331" s="123"/>
      <c r="LJ331" s="123"/>
      <c r="LK331" s="123"/>
      <c r="LO331" s="123"/>
      <c r="LP331" s="123"/>
      <c r="LT331" s="123"/>
      <c r="LU331" s="123"/>
      <c r="LY331" s="123"/>
      <c r="LZ331" s="123"/>
      <c r="MD331" s="123"/>
      <c r="ME331" s="123"/>
      <c r="MI331" s="123"/>
      <c r="MJ331" s="123"/>
      <c r="MN331" s="123"/>
      <c r="MO331" s="123"/>
      <c r="MS331" s="123"/>
      <c r="MT331" s="123"/>
    </row>
    <row r="332" spans="51:358">
      <c r="AY332" s="123"/>
      <c r="AZ332" s="123"/>
      <c r="BD332" s="123"/>
      <c r="BE332" s="123"/>
      <c r="BI332" s="123"/>
      <c r="BJ332" s="123"/>
      <c r="BN332" s="123"/>
      <c r="BO332" s="123"/>
      <c r="BS332" s="123"/>
      <c r="BT332" s="123"/>
      <c r="BX332" s="123"/>
      <c r="BY332" s="123"/>
      <c r="CB332" s="123"/>
      <c r="CC332" s="123"/>
      <c r="CG332" s="123"/>
      <c r="CO332" s="123"/>
      <c r="CS332" s="123"/>
      <c r="CW332" s="123"/>
      <c r="DM332" s="375"/>
      <c r="EZ332" s="123"/>
      <c r="FD332" s="123"/>
      <c r="FH332" s="123"/>
      <c r="FL332" s="123"/>
      <c r="FP332" s="123"/>
      <c r="HW332" s="123"/>
      <c r="IQ332" s="123"/>
      <c r="JK332" s="123"/>
      <c r="KA332" s="123"/>
      <c r="KB332" s="123"/>
      <c r="KU332" s="123"/>
      <c r="KV332" s="123"/>
      <c r="KZ332" s="123"/>
      <c r="LA332" s="123"/>
      <c r="LE332" s="123"/>
      <c r="LF332" s="123"/>
      <c r="LJ332" s="123"/>
      <c r="LK332" s="123"/>
      <c r="LO332" s="123"/>
      <c r="LP332" s="123"/>
      <c r="LT332" s="123"/>
      <c r="LU332" s="123"/>
      <c r="LY332" s="123"/>
      <c r="LZ332" s="123"/>
      <c r="MD332" s="123"/>
      <c r="ME332" s="123"/>
      <c r="MI332" s="123"/>
      <c r="MJ332" s="123"/>
      <c r="MN332" s="123"/>
      <c r="MO332" s="123"/>
      <c r="MS332" s="123"/>
      <c r="MT332" s="123"/>
    </row>
    <row r="333" spans="51:358">
      <c r="AY333" s="123"/>
      <c r="AZ333" s="123"/>
      <c r="BD333" s="123"/>
      <c r="BE333" s="123"/>
      <c r="BI333" s="123"/>
      <c r="BJ333" s="123"/>
      <c r="BN333" s="123"/>
      <c r="BO333" s="123"/>
      <c r="BS333" s="123"/>
      <c r="BT333" s="123"/>
      <c r="BX333" s="123"/>
      <c r="BY333" s="123"/>
      <c r="CB333" s="123"/>
      <c r="CC333" s="123"/>
      <c r="CG333" s="123"/>
      <c r="CO333" s="123"/>
      <c r="CS333" s="123"/>
      <c r="CW333" s="123"/>
      <c r="DM333" s="375"/>
      <c r="EZ333" s="123"/>
      <c r="FD333" s="123"/>
      <c r="FH333" s="123"/>
      <c r="FL333" s="123"/>
      <c r="FP333" s="123"/>
      <c r="HW333" s="123"/>
      <c r="IQ333" s="123"/>
      <c r="JK333" s="123"/>
      <c r="KA333" s="123"/>
      <c r="KB333" s="123"/>
      <c r="KU333" s="123"/>
      <c r="KV333" s="123"/>
      <c r="KZ333" s="123"/>
      <c r="LA333" s="123"/>
      <c r="LE333" s="123"/>
      <c r="LF333" s="123"/>
      <c r="LJ333" s="123"/>
      <c r="LK333" s="123"/>
      <c r="LO333" s="123"/>
      <c r="LP333" s="123"/>
      <c r="LT333" s="123"/>
      <c r="LU333" s="123"/>
      <c r="LY333" s="123"/>
      <c r="LZ333" s="123"/>
      <c r="MD333" s="123"/>
      <c r="ME333" s="123"/>
      <c r="MI333" s="123"/>
      <c r="MJ333" s="123"/>
      <c r="MN333" s="123"/>
      <c r="MO333" s="123"/>
      <c r="MS333" s="123"/>
      <c r="MT333" s="123"/>
    </row>
    <row r="334" spans="51:358">
      <c r="AY334" s="123"/>
      <c r="AZ334" s="123"/>
      <c r="BD334" s="123"/>
      <c r="BE334" s="123"/>
      <c r="BI334" s="123"/>
      <c r="BJ334" s="123"/>
      <c r="BN334" s="123"/>
      <c r="BO334" s="123"/>
      <c r="BS334" s="123"/>
      <c r="BT334" s="123"/>
      <c r="BX334" s="123"/>
      <c r="BY334" s="123"/>
      <c r="CB334" s="123"/>
      <c r="CC334" s="123"/>
      <c r="CG334" s="123"/>
      <c r="CO334" s="123"/>
      <c r="CS334" s="123"/>
      <c r="CW334" s="123"/>
      <c r="DM334" s="375"/>
      <c r="EZ334" s="123"/>
      <c r="FD334" s="123"/>
      <c r="FH334" s="123"/>
      <c r="FL334" s="123"/>
      <c r="FP334" s="123"/>
      <c r="HW334" s="123"/>
      <c r="IQ334" s="123"/>
      <c r="JK334" s="123"/>
      <c r="KA334" s="123"/>
      <c r="KB334" s="123"/>
      <c r="KU334" s="123"/>
      <c r="KV334" s="123"/>
      <c r="KZ334" s="123"/>
      <c r="LA334" s="123"/>
      <c r="LE334" s="123"/>
      <c r="LF334" s="123"/>
      <c r="LJ334" s="123"/>
      <c r="LK334" s="123"/>
      <c r="LO334" s="123"/>
      <c r="LP334" s="123"/>
      <c r="LT334" s="123"/>
      <c r="LU334" s="123"/>
      <c r="LY334" s="123"/>
      <c r="LZ334" s="123"/>
      <c r="MD334" s="123"/>
      <c r="ME334" s="123"/>
      <c r="MI334" s="123"/>
      <c r="MJ334" s="123"/>
      <c r="MN334" s="123"/>
      <c r="MO334" s="123"/>
      <c r="MS334" s="123"/>
      <c r="MT334" s="123"/>
    </row>
    <row r="335" spans="51:358">
      <c r="AY335" s="123"/>
      <c r="AZ335" s="123"/>
      <c r="BD335" s="123"/>
      <c r="BE335" s="123"/>
      <c r="BI335" s="123"/>
      <c r="BJ335" s="123"/>
      <c r="BN335" s="123"/>
      <c r="BO335" s="123"/>
      <c r="BS335" s="123"/>
      <c r="BT335" s="123"/>
      <c r="BX335" s="123"/>
      <c r="BY335" s="123"/>
      <c r="CB335" s="123"/>
      <c r="CC335" s="123"/>
      <c r="CG335" s="123"/>
      <c r="CO335" s="123"/>
      <c r="CS335" s="123"/>
      <c r="CW335" s="123"/>
      <c r="DM335" s="375"/>
      <c r="EZ335" s="123"/>
      <c r="FD335" s="123"/>
      <c r="FH335" s="123"/>
      <c r="FL335" s="123"/>
      <c r="FP335" s="123"/>
      <c r="HW335" s="123"/>
      <c r="IQ335" s="123"/>
      <c r="JK335" s="123"/>
      <c r="KA335" s="123"/>
      <c r="KB335" s="123"/>
      <c r="KU335" s="123"/>
      <c r="KV335" s="123"/>
      <c r="KZ335" s="123"/>
      <c r="LA335" s="123"/>
      <c r="LE335" s="123"/>
      <c r="LF335" s="123"/>
      <c r="LJ335" s="123"/>
      <c r="LK335" s="123"/>
      <c r="LO335" s="123"/>
      <c r="LP335" s="123"/>
      <c r="LT335" s="123"/>
      <c r="LU335" s="123"/>
      <c r="LY335" s="123"/>
      <c r="LZ335" s="123"/>
      <c r="MD335" s="123"/>
      <c r="ME335" s="123"/>
      <c r="MI335" s="123"/>
      <c r="MJ335" s="123"/>
      <c r="MN335" s="123"/>
      <c r="MO335" s="123"/>
      <c r="MS335" s="123"/>
      <c r="MT335" s="123"/>
    </row>
    <row r="336" spans="51:358">
      <c r="AY336" s="123"/>
      <c r="AZ336" s="123"/>
      <c r="BD336" s="123"/>
      <c r="BE336" s="123"/>
      <c r="BI336" s="123"/>
      <c r="BJ336" s="123"/>
      <c r="BN336" s="123"/>
      <c r="BO336" s="123"/>
      <c r="BS336" s="123"/>
      <c r="BT336" s="123"/>
      <c r="BX336" s="123"/>
      <c r="BY336" s="123"/>
      <c r="CB336" s="123"/>
      <c r="CC336" s="123"/>
      <c r="CG336" s="123"/>
      <c r="CO336" s="123"/>
      <c r="CS336" s="123"/>
      <c r="CW336" s="123"/>
      <c r="DM336" s="375"/>
      <c r="EZ336" s="123"/>
      <c r="FD336" s="123"/>
      <c r="FH336" s="123"/>
      <c r="FL336" s="123"/>
      <c r="FP336" s="123"/>
      <c r="HW336" s="123"/>
      <c r="IQ336" s="123"/>
      <c r="JK336" s="123"/>
      <c r="KA336" s="123"/>
      <c r="KB336" s="123"/>
      <c r="KU336" s="123"/>
      <c r="KV336" s="123"/>
      <c r="KZ336" s="123"/>
      <c r="LA336" s="123"/>
      <c r="LE336" s="123"/>
      <c r="LF336" s="123"/>
      <c r="LJ336" s="123"/>
      <c r="LK336" s="123"/>
      <c r="LO336" s="123"/>
      <c r="LP336" s="123"/>
      <c r="LT336" s="123"/>
      <c r="LU336" s="123"/>
      <c r="LY336" s="123"/>
      <c r="LZ336" s="123"/>
      <c r="MD336" s="123"/>
      <c r="ME336" s="123"/>
      <c r="MI336" s="123"/>
      <c r="MJ336" s="123"/>
      <c r="MN336" s="123"/>
      <c r="MO336" s="123"/>
      <c r="MS336" s="123"/>
      <c r="MT336" s="123"/>
    </row>
    <row r="337" spans="51:358">
      <c r="AY337" s="123"/>
      <c r="AZ337" s="123"/>
      <c r="BD337" s="123"/>
      <c r="BE337" s="123"/>
      <c r="BI337" s="123"/>
      <c r="BJ337" s="123"/>
      <c r="BN337" s="123"/>
      <c r="BO337" s="123"/>
      <c r="BS337" s="123"/>
      <c r="BT337" s="123"/>
      <c r="BX337" s="123"/>
      <c r="BY337" s="123"/>
      <c r="CB337" s="123"/>
      <c r="CC337" s="123"/>
      <c r="CG337" s="123"/>
      <c r="CO337" s="123"/>
      <c r="CS337" s="123"/>
      <c r="CW337" s="123"/>
      <c r="DM337" s="375"/>
      <c r="EZ337" s="123"/>
      <c r="FD337" s="123"/>
      <c r="FH337" s="123"/>
      <c r="FL337" s="123"/>
      <c r="FP337" s="123"/>
      <c r="HW337" s="123"/>
      <c r="IQ337" s="123"/>
      <c r="JK337" s="123"/>
      <c r="KA337" s="123"/>
      <c r="KB337" s="123"/>
      <c r="KU337" s="123"/>
      <c r="KV337" s="123"/>
      <c r="KZ337" s="123"/>
      <c r="LA337" s="123"/>
      <c r="LE337" s="123"/>
      <c r="LF337" s="123"/>
      <c r="LJ337" s="123"/>
      <c r="LK337" s="123"/>
      <c r="LO337" s="123"/>
      <c r="LP337" s="123"/>
      <c r="LT337" s="123"/>
      <c r="LU337" s="123"/>
      <c r="LY337" s="123"/>
      <c r="LZ337" s="123"/>
      <c r="MD337" s="123"/>
      <c r="ME337" s="123"/>
      <c r="MI337" s="123"/>
      <c r="MJ337" s="123"/>
      <c r="MN337" s="123"/>
      <c r="MO337" s="123"/>
      <c r="MS337" s="123"/>
      <c r="MT337" s="123"/>
    </row>
    <row r="338" spans="51:358">
      <c r="AY338" s="123"/>
      <c r="AZ338" s="123"/>
      <c r="BD338" s="123"/>
      <c r="BE338" s="123"/>
      <c r="BI338" s="123"/>
      <c r="BJ338" s="123"/>
      <c r="BN338" s="123"/>
      <c r="BO338" s="123"/>
      <c r="BS338" s="123"/>
      <c r="BT338" s="123"/>
      <c r="BX338" s="123"/>
      <c r="BY338" s="123"/>
      <c r="CB338" s="123"/>
      <c r="CC338" s="123"/>
      <c r="CG338" s="123"/>
      <c r="CO338" s="123"/>
      <c r="CS338" s="123"/>
      <c r="CW338" s="123"/>
      <c r="DM338" s="375"/>
      <c r="EZ338" s="123"/>
      <c r="FD338" s="123"/>
      <c r="FH338" s="123"/>
      <c r="FL338" s="123"/>
      <c r="FP338" s="123"/>
      <c r="HW338" s="123"/>
      <c r="IQ338" s="123"/>
      <c r="JK338" s="123"/>
      <c r="KA338" s="123"/>
      <c r="KB338" s="123"/>
      <c r="KU338" s="123"/>
      <c r="KV338" s="123"/>
      <c r="KZ338" s="123"/>
      <c r="LA338" s="123"/>
      <c r="LE338" s="123"/>
      <c r="LF338" s="123"/>
      <c r="LJ338" s="123"/>
      <c r="LK338" s="123"/>
      <c r="LO338" s="123"/>
      <c r="LP338" s="123"/>
      <c r="LT338" s="123"/>
      <c r="LU338" s="123"/>
      <c r="LY338" s="123"/>
      <c r="LZ338" s="123"/>
      <c r="MD338" s="123"/>
      <c r="ME338" s="123"/>
      <c r="MI338" s="123"/>
      <c r="MJ338" s="123"/>
      <c r="MN338" s="123"/>
      <c r="MO338" s="123"/>
      <c r="MS338" s="123"/>
      <c r="MT338" s="123"/>
    </row>
    <row r="339" spans="51:358">
      <c r="AY339" s="123"/>
      <c r="AZ339" s="123"/>
      <c r="BD339" s="123"/>
      <c r="BE339" s="123"/>
      <c r="BI339" s="123"/>
      <c r="BJ339" s="123"/>
      <c r="BN339" s="123"/>
      <c r="BO339" s="123"/>
      <c r="BS339" s="123"/>
      <c r="BT339" s="123"/>
      <c r="BX339" s="123"/>
      <c r="BY339" s="123"/>
      <c r="CB339" s="123"/>
      <c r="CC339" s="123"/>
      <c r="CG339" s="123"/>
      <c r="CO339" s="123"/>
      <c r="CS339" s="123"/>
      <c r="CW339" s="123"/>
      <c r="DM339" s="375"/>
      <c r="EZ339" s="123"/>
      <c r="FD339" s="123"/>
      <c r="FH339" s="123"/>
      <c r="FL339" s="123"/>
      <c r="FP339" s="123"/>
      <c r="HW339" s="123"/>
      <c r="IQ339" s="123"/>
      <c r="JK339" s="123"/>
      <c r="KA339" s="123"/>
      <c r="KB339" s="123"/>
      <c r="KU339" s="123"/>
      <c r="KV339" s="123"/>
      <c r="KZ339" s="123"/>
      <c r="LA339" s="123"/>
      <c r="LE339" s="123"/>
      <c r="LF339" s="123"/>
      <c r="LJ339" s="123"/>
      <c r="LK339" s="123"/>
      <c r="LO339" s="123"/>
      <c r="LP339" s="123"/>
      <c r="LT339" s="123"/>
      <c r="LU339" s="123"/>
      <c r="LY339" s="123"/>
      <c r="LZ339" s="123"/>
      <c r="MD339" s="123"/>
      <c r="ME339" s="123"/>
      <c r="MI339" s="123"/>
      <c r="MJ339" s="123"/>
      <c r="MN339" s="123"/>
      <c r="MO339" s="123"/>
      <c r="MS339" s="123"/>
      <c r="MT339" s="123"/>
    </row>
    <row r="340" spans="51:358">
      <c r="AY340" s="123"/>
      <c r="AZ340" s="123"/>
      <c r="BD340" s="123"/>
      <c r="BE340" s="123"/>
      <c r="BI340" s="123"/>
      <c r="BJ340" s="123"/>
      <c r="BN340" s="123"/>
      <c r="BO340" s="123"/>
      <c r="BS340" s="123"/>
      <c r="BT340" s="123"/>
      <c r="BX340" s="123"/>
      <c r="BY340" s="123"/>
      <c r="CB340" s="123"/>
      <c r="CC340" s="123"/>
      <c r="CG340" s="123"/>
      <c r="CO340" s="123"/>
      <c r="CS340" s="123"/>
      <c r="CW340" s="123"/>
      <c r="DM340" s="375"/>
      <c r="EZ340" s="123"/>
      <c r="FD340" s="123"/>
      <c r="FH340" s="123"/>
      <c r="FL340" s="123"/>
      <c r="FP340" s="123"/>
      <c r="HW340" s="123"/>
      <c r="IQ340" s="123"/>
      <c r="JK340" s="123"/>
      <c r="KA340" s="123"/>
      <c r="KB340" s="123"/>
      <c r="KU340" s="123"/>
      <c r="KV340" s="123"/>
      <c r="KZ340" s="123"/>
      <c r="LA340" s="123"/>
      <c r="LE340" s="123"/>
      <c r="LF340" s="123"/>
      <c r="LJ340" s="123"/>
      <c r="LK340" s="123"/>
      <c r="LO340" s="123"/>
      <c r="LP340" s="123"/>
      <c r="LT340" s="123"/>
      <c r="LU340" s="123"/>
      <c r="LY340" s="123"/>
      <c r="LZ340" s="123"/>
      <c r="MD340" s="123"/>
      <c r="ME340" s="123"/>
      <c r="MI340" s="123"/>
      <c r="MJ340" s="123"/>
      <c r="MN340" s="123"/>
      <c r="MO340" s="123"/>
      <c r="MS340" s="123"/>
      <c r="MT340" s="123"/>
    </row>
    <row r="341" spans="51:358">
      <c r="AY341" s="123"/>
      <c r="AZ341" s="123"/>
      <c r="BD341" s="123"/>
      <c r="BE341" s="123"/>
      <c r="BI341" s="123"/>
      <c r="BJ341" s="123"/>
      <c r="BN341" s="123"/>
      <c r="BO341" s="123"/>
      <c r="BS341" s="123"/>
      <c r="BT341" s="123"/>
      <c r="BX341" s="123"/>
      <c r="BY341" s="123"/>
      <c r="CB341" s="123"/>
      <c r="CC341" s="123"/>
      <c r="CG341" s="123"/>
      <c r="CO341" s="123"/>
      <c r="CS341" s="123"/>
      <c r="CW341" s="123"/>
      <c r="DM341" s="375"/>
      <c r="EZ341" s="123"/>
      <c r="FD341" s="123"/>
      <c r="FH341" s="123"/>
      <c r="FL341" s="123"/>
      <c r="FP341" s="123"/>
      <c r="HW341" s="123"/>
      <c r="IQ341" s="123"/>
      <c r="JK341" s="123"/>
      <c r="KA341" s="123"/>
      <c r="KB341" s="123"/>
      <c r="KU341" s="123"/>
      <c r="KV341" s="123"/>
      <c r="KZ341" s="123"/>
      <c r="LA341" s="123"/>
      <c r="LE341" s="123"/>
      <c r="LF341" s="123"/>
      <c r="LJ341" s="123"/>
      <c r="LK341" s="123"/>
      <c r="LO341" s="123"/>
      <c r="LP341" s="123"/>
      <c r="LT341" s="123"/>
      <c r="LU341" s="123"/>
      <c r="LY341" s="123"/>
      <c r="LZ341" s="123"/>
      <c r="MD341" s="123"/>
      <c r="ME341" s="123"/>
      <c r="MI341" s="123"/>
      <c r="MJ341" s="123"/>
      <c r="MN341" s="123"/>
      <c r="MO341" s="123"/>
      <c r="MS341" s="123"/>
      <c r="MT341" s="123"/>
    </row>
    <row r="342" spans="51:358">
      <c r="AY342" s="123"/>
      <c r="AZ342" s="123"/>
      <c r="BD342" s="123"/>
      <c r="BE342" s="123"/>
      <c r="BI342" s="123"/>
      <c r="BJ342" s="123"/>
      <c r="BN342" s="123"/>
      <c r="BO342" s="123"/>
      <c r="BS342" s="123"/>
      <c r="BT342" s="123"/>
      <c r="BX342" s="123"/>
      <c r="BY342" s="123"/>
      <c r="CB342" s="123"/>
      <c r="CC342" s="123"/>
      <c r="CG342" s="123"/>
      <c r="CO342" s="123"/>
      <c r="CS342" s="123"/>
      <c r="CW342" s="123"/>
      <c r="DM342" s="375"/>
      <c r="EZ342" s="123"/>
      <c r="FD342" s="123"/>
      <c r="FH342" s="123"/>
      <c r="FL342" s="123"/>
      <c r="FP342" s="123"/>
      <c r="HW342" s="123"/>
      <c r="IQ342" s="123"/>
      <c r="JK342" s="123"/>
      <c r="KA342" s="123"/>
      <c r="KB342" s="123"/>
      <c r="KU342" s="123"/>
      <c r="KV342" s="123"/>
      <c r="KZ342" s="123"/>
      <c r="LA342" s="123"/>
      <c r="LE342" s="123"/>
      <c r="LF342" s="123"/>
      <c r="LJ342" s="123"/>
      <c r="LK342" s="123"/>
      <c r="LO342" s="123"/>
      <c r="LP342" s="123"/>
      <c r="LT342" s="123"/>
      <c r="LU342" s="123"/>
      <c r="LY342" s="123"/>
      <c r="LZ342" s="123"/>
      <c r="MD342" s="123"/>
      <c r="ME342" s="123"/>
      <c r="MI342" s="123"/>
      <c r="MJ342" s="123"/>
      <c r="MN342" s="123"/>
      <c r="MO342" s="123"/>
      <c r="MS342" s="123"/>
      <c r="MT342" s="123"/>
    </row>
    <row r="343" spans="51:358">
      <c r="AY343" s="123"/>
      <c r="AZ343" s="123"/>
      <c r="BD343" s="123"/>
      <c r="BE343" s="123"/>
      <c r="BI343" s="123"/>
      <c r="BJ343" s="123"/>
      <c r="BN343" s="123"/>
      <c r="BO343" s="123"/>
      <c r="BS343" s="123"/>
      <c r="BT343" s="123"/>
      <c r="BX343" s="123"/>
      <c r="BY343" s="123"/>
      <c r="CB343" s="123"/>
      <c r="CC343" s="123"/>
      <c r="CG343" s="123"/>
      <c r="CO343" s="123"/>
      <c r="CS343" s="123"/>
      <c r="CW343" s="123"/>
      <c r="DM343" s="375"/>
      <c r="EZ343" s="123"/>
      <c r="FD343" s="123"/>
      <c r="FH343" s="123"/>
      <c r="FL343" s="123"/>
      <c r="FP343" s="123"/>
      <c r="HW343" s="123"/>
      <c r="IQ343" s="123"/>
      <c r="JK343" s="123"/>
      <c r="KA343" s="123"/>
      <c r="KB343" s="123"/>
      <c r="KU343" s="123"/>
      <c r="KV343" s="123"/>
      <c r="KZ343" s="123"/>
      <c r="LA343" s="123"/>
      <c r="LE343" s="123"/>
      <c r="LF343" s="123"/>
      <c r="LJ343" s="123"/>
      <c r="LK343" s="123"/>
      <c r="LO343" s="123"/>
      <c r="LP343" s="123"/>
      <c r="LT343" s="123"/>
      <c r="LU343" s="123"/>
      <c r="LY343" s="123"/>
      <c r="LZ343" s="123"/>
      <c r="MD343" s="123"/>
      <c r="ME343" s="123"/>
      <c r="MI343" s="123"/>
      <c r="MJ343" s="123"/>
      <c r="MN343" s="123"/>
      <c r="MO343" s="123"/>
      <c r="MS343" s="123"/>
      <c r="MT343" s="123"/>
    </row>
    <row r="344" spans="51:358">
      <c r="AY344" s="123"/>
      <c r="AZ344" s="123"/>
      <c r="BD344" s="123"/>
      <c r="BE344" s="123"/>
      <c r="BI344" s="123"/>
      <c r="BJ344" s="123"/>
      <c r="BN344" s="123"/>
      <c r="BO344" s="123"/>
      <c r="BS344" s="123"/>
      <c r="BT344" s="123"/>
      <c r="BX344" s="123"/>
      <c r="BY344" s="123"/>
      <c r="CB344" s="123"/>
      <c r="CC344" s="123"/>
      <c r="CG344" s="123"/>
      <c r="CO344" s="123"/>
      <c r="CS344" s="123"/>
      <c r="CW344" s="123"/>
      <c r="DM344" s="375"/>
      <c r="EZ344" s="123"/>
      <c r="FD344" s="123"/>
      <c r="FH344" s="123"/>
      <c r="FL344" s="123"/>
      <c r="FP344" s="123"/>
      <c r="HW344" s="123"/>
      <c r="IQ344" s="123"/>
      <c r="JK344" s="123"/>
      <c r="KA344" s="123"/>
      <c r="KB344" s="123"/>
      <c r="KU344" s="123"/>
      <c r="KV344" s="123"/>
      <c r="KZ344" s="123"/>
      <c r="LA344" s="123"/>
      <c r="LE344" s="123"/>
      <c r="LF344" s="123"/>
      <c r="LJ344" s="123"/>
      <c r="LK344" s="123"/>
      <c r="LO344" s="123"/>
      <c r="LP344" s="123"/>
      <c r="LT344" s="123"/>
      <c r="LU344" s="123"/>
      <c r="LY344" s="123"/>
      <c r="LZ344" s="123"/>
      <c r="MD344" s="123"/>
      <c r="ME344" s="123"/>
      <c r="MI344" s="123"/>
      <c r="MJ344" s="123"/>
      <c r="MN344" s="123"/>
      <c r="MO344" s="123"/>
      <c r="MS344" s="123"/>
      <c r="MT344" s="123"/>
    </row>
    <row r="345" spans="51:358">
      <c r="AY345" s="123"/>
      <c r="AZ345" s="123"/>
      <c r="BD345" s="123"/>
      <c r="BE345" s="123"/>
      <c r="BI345" s="123"/>
      <c r="BJ345" s="123"/>
      <c r="BN345" s="123"/>
      <c r="BO345" s="123"/>
      <c r="BS345" s="123"/>
      <c r="BT345" s="123"/>
      <c r="BX345" s="123"/>
      <c r="BY345" s="123"/>
      <c r="CB345" s="123"/>
      <c r="CC345" s="123"/>
      <c r="CG345" s="123"/>
      <c r="CO345" s="123"/>
      <c r="CS345" s="123"/>
      <c r="CW345" s="123"/>
      <c r="DM345" s="375"/>
      <c r="EZ345" s="123"/>
      <c r="FD345" s="123"/>
      <c r="FH345" s="123"/>
      <c r="FL345" s="123"/>
      <c r="FP345" s="123"/>
      <c r="HW345" s="123"/>
      <c r="IQ345" s="123"/>
      <c r="JK345" s="123"/>
      <c r="KA345" s="123"/>
      <c r="KB345" s="123"/>
      <c r="KU345" s="123"/>
      <c r="KV345" s="123"/>
      <c r="KZ345" s="123"/>
      <c r="LA345" s="123"/>
      <c r="LE345" s="123"/>
      <c r="LF345" s="123"/>
      <c r="LJ345" s="123"/>
      <c r="LK345" s="123"/>
      <c r="LO345" s="123"/>
      <c r="LP345" s="123"/>
      <c r="LT345" s="123"/>
      <c r="LU345" s="123"/>
      <c r="LY345" s="123"/>
      <c r="LZ345" s="123"/>
      <c r="MD345" s="123"/>
      <c r="ME345" s="123"/>
      <c r="MI345" s="123"/>
      <c r="MJ345" s="123"/>
      <c r="MN345" s="123"/>
      <c r="MO345" s="123"/>
      <c r="MS345" s="123"/>
      <c r="MT345" s="123"/>
    </row>
    <row r="346" spans="51:358">
      <c r="AY346" s="123"/>
      <c r="AZ346" s="123"/>
      <c r="BD346" s="123"/>
      <c r="BE346" s="123"/>
      <c r="BI346" s="123"/>
      <c r="BJ346" s="123"/>
      <c r="BN346" s="123"/>
      <c r="BO346" s="123"/>
      <c r="BS346" s="123"/>
      <c r="BT346" s="123"/>
      <c r="BX346" s="123"/>
      <c r="BY346" s="123"/>
      <c r="CB346" s="123"/>
      <c r="CC346" s="123"/>
      <c r="CG346" s="123"/>
      <c r="CO346" s="123"/>
      <c r="CS346" s="123"/>
      <c r="CW346" s="123"/>
      <c r="DM346" s="375"/>
      <c r="EZ346" s="123"/>
      <c r="FD346" s="123"/>
      <c r="FH346" s="123"/>
      <c r="FL346" s="123"/>
      <c r="FP346" s="123"/>
      <c r="HW346" s="123"/>
      <c r="IQ346" s="123"/>
      <c r="JK346" s="123"/>
      <c r="KA346" s="123"/>
      <c r="KB346" s="123"/>
      <c r="KU346" s="123"/>
      <c r="KV346" s="123"/>
      <c r="KZ346" s="123"/>
      <c r="LA346" s="123"/>
      <c r="LE346" s="123"/>
      <c r="LF346" s="123"/>
      <c r="LJ346" s="123"/>
      <c r="LK346" s="123"/>
      <c r="LO346" s="123"/>
      <c r="LP346" s="123"/>
      <c r="LT346" s="123"/>
      <c r="LU346" s="123"/>
      <c r="LY346" s="123"/>
      <c r="LZ346" s="123"/>
      <c r="MD346" s="123"/>
      <c r="ME346" s="123"/>
      <c r="MI346" s="123"/>
      <c r="MJ346" s="123"/>
      <c r="MN346" s="123"/>
      <c r="MO346" s="123"/>
      <c r="MS346" s="123"/>
      <c r="MT346" s="123"/>
    </row>
    <row r="347" spans="51:358">
      <c r="AY347" s="123"/>
      <c r="AZ347" s="123"/>
      <c r="BD347" s="123"/>
      <c r="BE347" s="123"/>
      <c r="BI347" s="123"/>
      <c r="BJ347" s="123"/>
      <c r="BN347" s="123"/>
      <c r="BO347" s="123"/>
      <c r="BS347" s="123"/>
      <c r="BT347" s="123"/>
      <c r="BX347" s="123"/>
      <c r="BY347" s="123"/>
      <c r="CB347" s="123"/>
      <c r="CC347" s="123"/>
      <c r="CG347" s="123"/>
      <c r="CO347" s="123"/>
      <c r="CS347" s="123"/>
      <c r="CW347" s="123"/>
      <c r="DM347" s="375"/>
      <c r="EZ347" s="123"/>
      <c r="FD347" s="123"/>
      <c r="FH347" s="123"/>
      <c r="FL347" s="123"/>
      <c r="FP347" s="123"/>
      <c r="HW347" s="123"/>
      <c r="IQ347" s="123"/>
      <c r="JK347" s="123"/>
      <c r="KA347" s="123"/>
      <c r="KB347" s="123"/>
      <c r="KU347" s="123"/>
      <c r="KV347" s="123"/>
      <c r="KZ347" s="123"/>
      <c r="LA347" s="123"/>
      <c r="LE347" s="123"/>
      <c r="LF347" s="123"/>
      <c r="LJ347" s="123"/>
      <c r="LK347" s="123"/>
      <c r="LO347" s="123"/>
      <c r="LP347" s="123"/>
      <c r="LT347" s="123"/>
      <c r="LU347" s="123"/>
      <c r="LY347" s="123"/>
      <c r="LZ347" s="123"/>
      <c r="MD347" s="123"/>
      <c r="ME347" s="123"/>
      <c r="MI347" s="123"/>
      <c r="MJ347" s="123"/>
      <c r="MN347" s="123"/>
      <c r="MO347" s="123"/>
      <c r="MS347" s="123"/>
      <c r="MT347" s="123"/>
    </row>
    <row r="348" spans="51:358">
      <c r="AY348" s="123"/>
      <c r="AZ348" s="123"/>
      <c r="BD348" s="123"/>
      <c r="BE348" s="123"/>
      <c r="BI348" s="123"/>
      <c r="BJ348" s="123"/>
      <c r="BN348" s="123"/>
      <c r="BO348" s="123"/>
      <c r="BS348" s="123"/>
      <c r="BT348" s="123"/>
      <c r="BX348" s="123"/>
      <c r="BY348" s="123"/>
      <c r="CB348" s="123"/>
      <c r="CC348" s="123"/>
      <c r="CG348" s="123"/>
      <c r="CO348" s="123"/>
      <c r="CS348" s="123"/>
      <c r="CW348" s="123"/>
      <c r="DM348" s="375"/>
      <c r="EZ348" s="123"/>
      <c r="FD348" s="123"/>
      <c r="FH348" s="123"/>
      <c r="FL348" s="123"/>
      <c r="FP348" s="123"/>
      <c r="HW348" s="123"/>
      <c r="IQ348" s="123"/>
      <c r="JK348" s="123"/>
      <c r="KA348" s="123"/>
      <c r="KB348" s="123"/>
      <c r="KU348" s="123"/>
      <c r="KV348" s="123"/>
      <c r="KZ348" s="123"/>
      <c r="LA348" s="123"/>
      <c r="LE348" s="123"/>
      <c r="LF348" s="123"/>
      <c r="LJ348" s="123"/>
      <c r="LK348" s="123"/>
      <c r="LO348" s="123"/>
      <c r="LP348" s="123"/>
      <c r="LT348" s="123"/>
      <c r="LU348" s="123"/>
      <c r="LY348" s="123"/>
      <c r="LZ348" s="123"/>
      <c r="MD348" s="123"/>
      <c r="ME348" s="123"/>
      <c r="MI348" s="123"/>
      <c r="MJ348" s="123"/>
      <c r="MN348" s="123"/>
      <c r="MO348" s="123"/>
      <c r="MS348" s="123"/>
      <c r="MT348" s="123"/>
    </row>
    <row r="349" spans="51:358">
      <c r="AY349" s="123"/>
      <c r="AZ349" s="123"/>
      <c r="BD349" s="123"/>
      <c r="BE349" s="123"/>
      <c r="BI349" s="123"/>
      <c r="BJ349" s="123"/>
      <c r="BN349" s="123"/>
      <c r="BO349" s="123"/>
      <c r="BS349" s="123"/>
      <c r="BT349" s="123"/>
      <c r="BX349" s="123"/>
      <c r="BY349" s="123"/>
      <c r="CB349" s="123"/>
      <c r="CC349" s="123"/>
      <c r="CG349" s="123"/>
      <c r="CO349" s="123"/>
      <c r="CS349" s="123"/>
      <c r="CW349" s="123"/>
      <c r="DM349" s="375"/>
      <c r="EZ349" s="123"/>
      <c r="FD349" s="123"/>
      <c r="FH349" s="123"/>
      <c r="FL349" s="123"/>
      <c r="FP349" s="123"/>
      <c r="HW349" s="123"/>
      <c r="IQ349" s="123"/>
      <c r="JK349" s="123"/>
      <c r="KA349" s="123"/>
      <c r="KB349" s="123"/>
      <c r="KU349" s="123"/>
      <c r="KV349" s="123"/>
      <c r="KZ349" s="123"/>
      <c r="LA349" s="123"/>
      <c r="LE349" s="123"/>
      <c r="LF349" s="123"/>
      <c r="LJ349" s="123"/>
      <c r="LK349" s="123"/>
      <c r="LO349" s="123"/>
      <c r="LP349" s="123"/>
      <c r="LT349" s="123"/>
      <c r="LU349" s="123"/>
      <c r="LY349" s="123"/>
      <c r="LZ349" s="123"/>
      <c r="MD349" s="123"/>
      <c r="ME349" s="123"/>
      <c r="MI349" s="123"/>
      <c r="MJ349" s="123"/>
      <c r="MN349" s="123"/>
      <c r="MO349" s="123"/>
      <c r="MS349" s="123"/>
      <c r="MT349" s="123"/>
    </row>
    <row r="350" spans="51:358">
      <c r="AY350" s="123"/>
      <c r="AZ350" s="123"/>
      <c r="BD350" s="123"/>
      <c r="BE350" s="123"/>
      <c r="BI350" s="123"/>
      <c r="BJ350" s="123"/>
      <c r="BN350" s="123"/>
      <c r="BO350" s="123"/>
      <c r="BS350" s="123"/>
      <c r="BT350" s="123"/>
      <c r="BX350" s="123"/>
      <c r="BY350" s="123"/>
      <c r="CB350" s="123"/>
      <c r="CC350" s="123"/>
      <c r="CG350" s="123"/>
      <c r="CO350" s="123"/>
      <c r="CS350" s="123"/>
      <c r="CW350" s="123"/>
      <c r="DM350" s="375"/>
      <c r="EZ350" s="123"/>
      <c r="FD350" s="123"/>
      <c r="FH350" s="123"/>
      <c r="FL350" s="123"/>
      <c r="FP350" s="123"/>
      <c r="HW350" s="123"/>
      <c r="IQ350" s="123"/>
      <c r="JK350" s="123"/>
      <c r="KA350" s="123"/>
      <c r="KB350" s="123"/>
      <c r="KU350" s="123"/>
      <c r="KV350" s="123"/>
      <c r="KZ350" s="123"/>
      <c r="LA350" s="123"/>
      <c r="LE350" s="123"/>
      <c r="LF350" s="123"/>
      <c r="LJ350" s="123"/>
      <c r="LK350" s="123"/>
      <c r="LO350" s="123"/>
      <c r="LP350" s="123"/>
      <c r="LT350" s="123"/>
      <c r="LU350" s="123"/>
      <c r="LY350" s="123"/>
      <c r="LZ350" s="123"/>
      <c r="MD350" s="123"/>
      <c r="ME350" s="123"/>
      <c r="MI350" s="123"/>
      <c r="MJ350" s="123"/>
      <c r="MN350" s="123"/>
      <c r="MO350" s="123"/>
      <c r="MS350" s="123"/>
      <c r="MT350" s="123"/>
    </row>
    <row r="351" spans="51:358">
      <c r="AY351" s="123"/>
      <c r="AZ351" s="123"/>
      <c r="BD351" s="123"/>
      <c r="BE351" s="123"/>
      <c r="BI351" s="123"/>
      <c r="BJ351" s="123"/>
      <c r="BN351" s="123"/>
      <c r="BO351" s="123"/>
      <c r="BS351" s="123"/>
      <c r="BT351" s="123"/>
      <c r="BX351" s="123"/>
      <c r="BY351" s="123"/>
      <c r="CB351" s="123"/>
      <c r="CC351" s="123"/>
      <c r="CG351" s="123"/>
      <c r="CO351" s="123"/>
      <c r="CS351" s="123"/>
      <c r="CW351" s="123"/>
      <c r="DM351" s="375"/>
      <c r="EZ351" s="123"/>
      <c r="FD351" s="123"/>
      <c r="FH351" s="123"/>
      <c r="FL351" s="123"/>
      <c r="FP351" s="123"/>
      <c r="HW351" s="123"/>
      <c r="IQ351" s="123"/>
      <c r="JK351" s="123"/>
      <c r="KA351" s="123"/>
      <c r="KB351" s="123"/>
      <c r="KU351" s="123"/>
      <c r="KV351" s="123"/>
      <c r="KZ351" s="123"/>
      <c r="LA351" s="123"/>
      <c r="LE351" s="123"/>
      <c r="LF351" s="123"/>
      <c r="LJ351" s="123"/>
      <c r="LK351" s="123"/>
      <c r="LO351" s="123"/>
      <c r="LP351" s="123"/>
      <c r="LT351" s="123"/>
      <c r="LU351" s="123"/>
      <c r="LY351" s="123"/>
      <c r="LZ351" s="123"/>
      <c r="MD351" s="123"/>
      <c r="ME351" s="123"/>
      <c r="MI351" s="123"/>
      <c r="MJ351" s="123"/>
      <c r="MN351" s="123"/>
      <c r="MO351" s="123"/>
      <c r="MS351" s="123"/>
      <c r="MT351" s="123"/>
    </row>
    <row r="352" spans="51:358">
      <c r="AY352" s="123"/>
      <c r="AZ352" s="123"/>
      <c r="BD352" s="123"/>
      <c r="BE352" s="123"/>
      <c r="BI352" s="123"/>
      <c r="BJ352" s="123"/>
      <c r="BN352" s="123"/>
      <c r="BO352" s="123"/>
      <c r="BS352" s="123"/>
      <c r="BT352" s="123"/>
      <c r="BX352" s="123"/>
      <c r="BY352" s="123"/>
      <c r="CB352" s="123"/>
      <c r="CC352" s="123"/>
      <c r="CG352" s="123"/>
      <c r="CO352" s="123"/>
      <c r="CS352" s="123"/>
      <c r="CW352" s="123"/>
      <c r="DM352" s="375"/>
      <c r="EZ352" s="123"/>
      <c r="FD352" s="123"/>
      <c r="FH352" s="123"/>
      <c r="FL352" s="123"/>
      <c r="FP352" s="123"/>
      <c r="HW352" s="123"/>
      <c r="IQ352" s="123"/>
      <c r="JK352" s="123"/>
      <c r="KA352" s="123"/>
      <c r="KB352" s="123"/>
      <c r="KU352" s="123"/>
      <c r="KV352" s="123"/>
      <c r="KZ352" s="123"/>
      <c r="LA352" s="123"/>
      <c r="LE352" s="123"/>
      <c r="LF352" s="123"/>
      <c r="LJ352" s="123"/>
      <c r="LK352" s="123"/>
      <c r="LO352" s="123"/>
      <c r="LP352" s="123"/>
      <c r="LT352" s="123"/>
      <c r="LU352" s="123"/>
      <c r="LY352" s="123"/>
      <c r="LZ352" s="123"/>
      <c r="MD352" s="123"/>
      <c r="ME352" s="123"/>
      <c r="MI352" s="123"/>
      <c r="MJ352" s="123"/>
      <c r="MN352" s="123"/>
      <c r="MO352" s="123"/>
      <c r="MS352" s="123"/>
      <c r="MT352" s="123"/>
    </row>
    <row r="353" spans="51:358">
      <c r="AY353" s="123"/>
      <c r="AZ353" s="123"/>
      <c r="BD353" s="123"/>
      <c r="BE353" s="123"/>
      <c r="BI353" s="123"/>
      <c r="BJ353" s="123"/>
      <c r="BN353" s="123"/>
      <c r="BO353" s="123"/>
      <c r="BS353" s="123"/>
      <c r="BT353" s="123"/>
      <c r="BX353" s="123"/>
      <c r="BY353" s="123"/>
      <c r="CB353" s="123"/>
      <c r="CC353" s="123"/>
      <c r="CG353" s="123"/>
      <c r="CO353" s="123"/>
      <c r="CS353" s="123"/>
      <c r="CW353" s="123"/>
      <c r="DM353" s="375"/>
      <c r="EZ353" s="123"/>
      <c r="FD353" s="123"/>
      <c r="FH353" s="123"/>
      <c r="FL353" s="123"/>
      <c r="FP353" s="123"/>
      <c r="HW353" s="123"/>
      <c r="IQ353" s="123"/>
      <c r="JK353" s="123"/>
      <c r="KA353" s="123"/>
      <c r="KB353" s="123"/>
      <c r="KU353" s="123"/>
      <c r="KV353" s="123"/>
      <c r="KZ353" s="123"/>
      <c r="LA353" s="123"/>
      <c r="LE353" s="123"/>
      <c r="LF353" s="123"/>
      <c r="LJ353" s="123"/>
      <c r="LK353" s="123"/>
      <c r="LO353" s="123"/>
      <c r="LP353" s="123"/>
      <c r="LT353" s="123"/>
      <c r="LU353" s="123"/>
      <c r="LY353" s="123"/>
      <c r="LZ353" s="123"/>
      <c r="MD353" s="123"/>
      <c r="ME353" s="123"/>
      <c r="MI353" s="123"/>
      <c r="MJ353" s="123"/>
      <c r="MN353" s="123"/>
      <c r="MO353" s="123"/>
      <c r="MS353" s="123"/>
      <c r="MT353" s="123"/>
    </row>
    <row r="354" spans="51:358">
      <c r="AY354" s="123"/>
      <c r="AZ354" s="123"/>
      <c r="BD354" s="123"/>
      <c r="BE354" s="123"/>
      <c r="BI354" s="123"/>
      <c r="BJ354" s="123"/>
      <c r="BN354" s="123"/>
      <c r="BO354" s="123"/>
      <c r="BS354" s="123"/>
      <c r="BT354" s="123"/>
      <c r="BX354" s="123"/>
      <c r="BY354" s="123"/>
      <c r="CB354" s="123"/>
      <c r="CC354" s="123"/>
      <c r="CG354" s="123"/>
      <c r="CO354" s="123"/>
      <c r="CS354" s="123"/>
      <c r="CW354" s="123"/>
      <c r="DM354" s="375"/>
      <c r="EZ354" s="123"/>
      <c r="FD354" s="123"/>
      <c r="FH354" s="123"/>
      <c r="FL354" s="123"/>
      <c r="FP354" s="123"/>
      <c r="HW354" s="123"/>
      <c r="IQ354" s="123"/>
      <c r="JK354" s="123"/>
      <c r="KA354" s="123"/>
      <c r="KB354" s="123"/>
      <c r="KU354" s="123"/>
      <c r="KV354" s="123"/>
      <c r="KZ354" s="123"/>
      <c r="LA354" s="123"/>
      <c r="LE354" s="123"/>
      <c r="LF354" s="123"/>
      <c r="LJ354" s="123"/>
      <c r="LK354" s="123"/>
      <c r="LO354" s="123"/>
      <c r="LP354" s="123"/>
      <c r="LT354" s="123"/>
      <c r="LU354" s="123"/>
      <c r="LY354" s="123"/>
      <c r="LZ354" s="123"/>
      <c r="MD354" s="123"/>
      <c r="ME354" s="123"/>
      <c r="MI354" s="123"/>
      <c r="MJ354" s="123"/>
      <c r="MN354" s="123"/>
      <c r="MO354" s="123"/>
      <c r="MS354" s="123"/>
      <c r="MT354" s="123"/>
    </row>
    <row r="355" spans="51:358">
      <c r="AY355" s="123"/>
      <c r="AZ355" s="123"/>
      <c r="BD355" s="123"/>
      <c r="BE355" s="123"/>
      <c r="BI355" s="123"/>
      <c r="BJ355" s="123"/>
      <c r="BN355" s="123"/>
      <c r="BO355" s="123"/>
      <c r="BS355" s="123"/>
      <c r="BT355" s="123"/>
      <c r="BX355" s="123"/>
      <c r="BY355" s="123"/>
      <c r="CB355" s="123"/>
      <c r="CC355" s="123"/>
      <c r="CG355" s="123"/>
      <c r="CO355" s="123"/>
      <c r="CS355" s="123"/>
      <c r="CW355" s="123"/>
      <c r="DM355" s="375"/>
      <c r="EZ355" s="123"/>
      <c r="FD355" s="123"/>
      <c r="FH355" s="123"/>
      <c r="FL355" s="123"/>
      <c r="FP355" s="123"/>
      <c r="HW355" s="123"/>
      <c r="IQ355" s="123"/>
      <c r="JK355" s="123"/>
      <c r="KA355" s="123"/>
      <c r="KB355" s="123"/>
      <c r="KU355" s="123"/>
      <c r="KV355" s="123"/>
      <c r="KZ355" s="123"/>
      <c r="LA355" s="123"/>
      <c r="LE355" s="123"/>
      <c r="LF355" s="123"/>
      <c r="LJ355" s="123"/>
      <c r="LK355" s="123"/>
      <c r="LO355" s="123"/>
      <c r="LP355" s="123"/>
      <c r="LT355" s="123"/>
      <c r="LU355" s="123"/>
      <c r="LY355" s="123"/>
      <c r="LZ355" s="123"/>
      <c r="MD355" s="123"/>
      <c r="ME355" s="123"/>
      <c r="MI355" s="123"/>
      <c r="MJ355" s="123"/>
      <c r="MN355" s="123"/>
      <c r="MO355" s="123"/>
      <c r="MS355" s="123"/>
      <c r="MT355" s="123"/>
    </row>
    <row r="356" spans="51:358">
      <c r="AY356" s="123"/>
      <c r="AZ356" s="123"/>
      <c r="BD356" s="123"/>
      <c r="BE356" s="123"/>
      <c r="BI356" s="123"/>
      <c r="BJ356" s="123"/>
      <c r="BN356" s="123"/>
      <c r="BO356" s="123"/>
      <c r="BS356" s="123"/>
      <c r="BT356" s="123"/>
      <c r="BX356" s="123"/>
      <c r="BY356" s="123"/>
      <c r="CB356" s="123"/>
      <c r="CC356" s="123"/>
      <c r="CG356" s="123"/>
      <c r="CO356" s="123"/>
      <c r="CS356" s="123"/>
      <c r="CW356" s="123"/>
      <c r="DM356" s="375"/>
      <c r="EZ356" s="123"/>
      <c r="FD356" s="123"/>
      <c r="FH356" s="123"/>
      <c r="FL356" s="123"/>
      <c r="FP356" s="123"/>
      <c r="HW356" s="123"/>
      <c r="IQ356" s="123"/>
      <c r="JK356" s="123"/>
      <c r="KA356" s="123"/>
      <c r="KB356" s="123"/>
      <c r="KU356" s="123"/>
      <c r="KV356" s="123"/>
      <c r="KZ356" s="123"/>
      <c r="LA356" s="123"/>
      <c r="LE356" s="123"/>
      <c r="LF356" s="123"/>
      <c r="LJ356" s="123"/>
      <c r="LK356" s="123"/>
      <c r="LO356" s="123"/>
      <c r="LP356" s="123"/>
      <c r="LT356" s="123"/>
      <c r="LU356" s="123"/>
      <c r="LY356" s="123"/>
      <c r="LZ356" s="123"/>
      <c r="MD356" s="123"/>
      <c r="ME356" s="123"/>
      <c r="MI356" s="123"/>
      <c r="MJ356" s="123"/>
      <c r="MN356" s="123"/>
      <c r="MO356" s="123"/>
      <c r="MS356" s="123"/>
      <c r="MT356" s="123"/>
    </row>
    <row r="357" spans="51:358">
      <c r="AY357" s="123"/>
      <c r="AZ357" s="123"/>
      <c r="BD357" s="123"/>
      <c r="BE357" s="123"/>
      <c r="BI357" s="123"/>
      <c r="BJ357" s="123"/>
      <c r="BN357" s="123"/>
      <c r="BO357" s="123"/>
      <c r="BS357" s="123"/>
      <c r="BT357" s="123"/>
      <c r="BX357" s="123"/>
      <c r="BY357" s="123"/>
      <c r="CB357" s="123"/>
      <c r="CC357" s="123"/>
      <c r="CG357" s="123"/>
      <c r="CO357" s="123"/>
      <c r="CS357" s="123"/>
      <c r="CW357" s="123"/>
      <c r="DM357" s="375"/>
      <c r="EZ357" s="123"/>
      <c r="FD357" s="123"/>
      <c r="FH357" s="123"/>
      <c r="FL357" s="123"/>
      <c r="FP357" s="123"/>
      <c r="HW357" s="123"/>
      <c r="IQ357" s="123"/>
      <c r="JK357" s="123"/>
      <c r="KA357" s="123"/>
      <c r="KB357" s="123"/>
      <c r="KU357" s="123"/>
      <c r="KV357" s="123"/>
      <c r="KZ357" s="123"/>
      <c r="LA357" s="123"/>
      <c r="LE357" s="123"/>
      <c r="LF357" s="123"/>
      <c r="LJ357" s="123"/>
      <c r="LK357" s="123"/>
      <c r="LO357" s="123"/>
      <c r="LP357" s="123"/>
      <c r="LT357" s="123"/>
      <c r="LU357" s="123"/>
      <c r="LY357" s="123"/>
      <c r="LZ357" s="123"/>
      <c r="MD357" s="123"/>
      <c r="ME357" s="123"/>
      <c r="MI357" s="123"/>
      <c r="MJ357" s="123"/>
      <c r="MN357" s="123"/>
      <c r="MO357" s="123"/>
      <c r="MS357" s="123"/>
      <c r="MT357" s="123"/>
    </row>
    <row r="358" spans="51:358">
      <c r="AY358" s="123"/>
      <c r="AZ358" s="123"/>
      <c r="BD358" s="123"/>
      <c r="BE358" s="123"/>
      <c r="BI358" s="123"/>
      <c r="BJ358" s="123"/>
      <c r="BN358" s="123"/>
      <c r="BO358" s="123"/>
      <c r="BS358" s="123"/>
      <c r="BT358" s="123"/>
      <c r="BX358" s="123"/>
      <c r="BY358" s="123"/>
      <c r="CB358" s="123"/>
      <c r="CC358" s="123"/>
      <c r="CG358" s="123"/>
      <c r="CO358" s="123"/>
      <c r="CS358" s="123"/>
      <c r="CW358" s="123"/>
      <c r="DM358" s="375"/>
      <c r="EZ358" s="123"/>
      <c r="FD358" s="123"/>
      <c r="FH358" s="123"/>
      <c r="FL358" s="123"/>
      <c r="FP358" s="123"/>
      <c r="HW358" s="123"/>
      <c r="IQ358" s="123"/>
      <c r="JK358" s="123"/>
      <c r="KA358" s="123"/>
      <c r="KB358" s="123"/>
      <c r="KU358" s="123"/>
      <c r="KV358" s="123"/>
      <c r="KZ358" s="123"/>
      <c r="LA358" s="123"/>
      <c r="LE358" s="123"/>
      <c r="LF358" s="123"/>
      <c r="LJ358" s="123"/>
      <c r="LK358" s="123"/>
      <c r="LO358" s="123"/>
      <c r="LP358" s="123"/>
      <c r="LT358" s="123"/>
      <c r="LU358" s="123"/>
      <c r="LY358" s="123"/>
      <c r="LZ358" s="123"/>
      <c r="MD358" s="123"/>
      <c r="ME358" s="123"/>
      <c r="MI358" s="123"/>
      <c r="MJ358" s="123"/>
      <c r="MN358" s="123"/>
      <c r="MO358" s="123"/>
      <c r="MS358" s="123"/>
      <c r="MT358" s="123"/>
    </row>
    <row r="359" spans="51:358">
      <c r="AY359" s="123"/>
      <c r="AZ359" s="123"/>
      <c r="BD359" s="123"/>
      <c r="BE359" s="123"/>
      <c r="BI359" s="123"/>
      <c r="BJ359" s="123"/>
      <c r="BN359" s="123"/>
      <c r="BO359" s="123"/>
      <c r="BS359" s="123"/>
      <c r="BT359" s="123"/>
      <c r="BX359" s="123"/>
      <c r="BY359" s="123"/>
      <c r="CB359" s="123"/>
      <c r="CC359" s="123"/>
      <c r="CG359" s="123"/>
      <c r="CO359" s="123"/>
      <c r="CS359" s="123"/>
      <c r="CW359" s="123"/>
      <c r="DM359" s="375"/>
      <c r="EZ359" s="123"/>
      <c r="FD359" s="123"/>
      <c r="FH359" s="123"/>
      <c r="FL359" s="123"/>
      <c r="FP359" s="123"/>
      <c r="HW359" s="123"/>
      <c r="IQ359" s="123"/>
      <c r="JK359" s="123"/>
      <c r="KA359" s="123"/>
      <c r="KB359" s="123"/>
      <c r="KU359" s="123"/>
      <c r="KV359" s="123"/>
      <c r="KZ359" s="123"/>
      <c r="LA359" s="123"/>
      <c r="LE359" s="123"/>
      <c r="LF359" s="123"/>
      <c r="LJ359" s="123"/>
      <c r="LK359" s="123"/>
      <c r="LO359" s="123"/>
      <c r="LP359" s="123"/>
      <c r="LT359" s="123"/>
      <c r="LU359" s="123"/>
      <c r="LY359" s="123"/>
      <c r="LZ359" s="123"/>
      <c r="MD359" s="123"/>
      <c r="ME359" s="123"/>
      <c r="MI359" s="123"/>
      <c r="MJ359" s="123"/>
      <c r="MN359" s="123"/>
      <c r="MO359" s="123"/>
      <c r="MS359" s="123"/>
      <c r="MT359" s="123"/>
    </row>
    <row r="360" spans="51:358">
      <c r="AY360" s="123"/>
      <c r="AZ360" s="123"/>
      <c r="BD360" s="123"/>
      <c r="BE360" s="123"/>
      <c r="BI360" s="123"/>
      <c r="BJ360" s="123"/>
      <c r="BN360" s="123"/>
      <c r="BO360" s="123"/>
      <c r="BS360" s="123"/>
      <c r="BT360" s="123"/>
      <c r="BX360" s="123"/>
      <c r="BY360" s="123"/>
      <c r="CB360" s="123"/>
      <c r="CC360" s="123"/>
      <c r="CG360" s="123"/>
      <c r="CO360" s="123"/>
      <c r="CS360" s="123"/>
      <c r="CW360" s="123"/>
      <c r="DM360" s="375"/>
      <c r="EZ360" s="123"/>
      <c r="FD360" s="123"/>
      <c r="FH360" s="123"/>
      <c r="FL360" s="123"/>
      <c r="FP360" s="123"/>
      <c r="HW360" s="123"/>
      <c r="IQ360" s="123"/>
      <c r="JK360" s="123"/>
      <c r="KA360" s="123"/>
      <c r="KB360" s="123"/>
      <c r="KU360" s="123"/>
      <c r="KV360" s="123"/>
      <c r="KZ360" s="123"/>
      <c r="LA360" s="123"/>
      <c r="LE360" s="123"/>
      <c r="LF360" s="123"/>
      <c r="LJ360" s="123"/>
      <c r="LK360" s="123"/>
      <c r="LO360" s="123"/>
      <c r="LP360" s="123"/>
      <c r="LT360" s="123"/>
      <c r="LU360" s="123"/>
      <c r="LY360" s="123"/>
      <c r="LZ360" s="123"/>
      <c r="MD360" s="123"/>
      <c r="ME360" s="123"/>
      <c r="MI360" s="123"/>
      <c r="MJ360" s="123"/>
      <c r="MN360" s="123"/>
      <c r="MO360" s="123"/>
      <c r="MS360" s="123"/>
      <c r="MT360" s="123"/>
    </row>
    <row r="361" spans="51:358">
      <c r="AY361" s="123"/>
      <c r="AZ361" s="123"/>
      <c r="BD361" s="123"/>
      <c r="BE361" s="123"/>
      <c r="BI361" s="123"/>
      <c r="BJ361" s="123"/>
      <c r="BN361" s="123"/>
      <c r="BO361" s="123"/>
      <c r="BS361" s="123"/>
      <c r="BT361" s="123"/>
      <c r="BX361" s="123"/>
      <c r="BY361" s="123"/>
      <c r="CB361" s="123"/>
      <c r="CC361" s="123"/>
      <c r="CG361" s="123"/>
      <c r="CO361" s="123"/>
      <c r="CS361" s="123"/>
      <c r="CW361" s="123"/>
      <c r="DM361" s="375"/>
      <c r="EZ361" s="123"/>
      <c r="FD361" s="123"/>
      <c r="FH361" s="123"/>
      <c r="FL361" s="123"/>
      <c r="FP361" s="123"/>
      <c r="HW361" s="123"/>
      <c r="IQ361" s="123"/>
      <c r="JK361" s="123"/>
      <c r="KA361" s="123"/>
      <c r="KB361" s="123"/>
      <c r="KU361" s="123"/>
      <c r="KV361" s="123"/>
      <c r="KZ361" s="123"/>
      <c r="LA361" s="123"/>
      <c r="LE361" s="123"/>
      <c r="LF361" s="123"/>
      <c r="LJ361" s="123"/>
      <c r="LK361" s="123"/>
      <c r="LO361" s="123"/>
      <c r="LP361" s="123"/>
      <c r="LT361" s="123"/>
      <c r="LU361" s="123"/>
      <c r="LY361" s="123"/>
      <c r="LZ361" s="123"/>
      <c r="MD361" s="123"/>
      <c r="ME361" s="123"/>
      <c r="MI361" s="123"/>
      <c r="MJ361" s="123"/>
      <c r="MN361" s="123"/>
      <c r="MO361" s="123"/>
      <c r="MS361" s="123"/>
      <c r="MT361" s="123"/>
    </row>
    <row r="362" spans="51:358">
      <c r="AY362" s="123"/>
      <c r="AZ362" s="123"/>
      <c r="BD362" s="123"/>
      <c r="BE362" s="123"/>
      <c r="BI362" s="123"/>
      <c r="BJ362" s="123"/>
      <c r="BN362" s="123"/>
      <c r="BO362" s="123"/>
      <c r="BS362" s="123"/>
      <c r="BT362" s="123"/>
      <c r="BX362" s="123"/>
      <c r="BY362" s="123"/>
      <c r="CB362" s="123"/>
      <c r="CC362" s="123"/>
      <c r="CG362" s="123"/>
      <c r="CO362" s="123"/>
      <c r="CS362" s="123"/>
      <c r="CW362" s="123"/>
      <c r="DM362" s="375"/>
      <c r="EZ362" s="123"/>
      <c r="FD362" s="123"/>
      <c r="FH362" s="123"/>
      <c r="FL362" s="123"/>
      <c r="FP362" s="123"/>
      <c r="HW362" s="123"/>
      <c r="IQ362" s="123"/>
      <c r="JK362" s="123"/>
      <c r="KA362" s="123"/>
      <c r="KB362" s="123"/>
      <c r="KU362" s="123"/>
      <c r="KV362" s="123"/>
      <c r="KZ362" s="123"/>
      <c r="LA362" s="123"/>
      <c r="LE362" s="123"/>
      <c r="LF362" s="123"/>
      <c r="LJ362" s="123"/>
      <c r="LK362" s="123"/>
      <c r="LO362" s="123"/>
      <c r="LP362" s="123"/>
      <c r="LT362" s="123"/>
      <c r="LU362" s="123"/>
      <c r="LY362" s="123"/>
      <c r="LZ362" s="123"/>
      <c r="MD362" s="123"/>
      <c r="ME362" s="123"/>
      <c r="MI362" s="123"/>
      <c r="MJ362" s="123"/>
      <c r="MN362" s="123"/>
      <c r="MO362" s="123"/>
      <c r="MS362" s="123"/>
      <c r="MT362" s="123"/>
    </row>
    <row r="363" spans="51:358">
      <c r="AY363" s="123"/>
      <c r="AZ363" s="123"/>
      <c r="BD363" s="123"/>
      <c r="BE363" s="123"/>
      <c r="BI363" s="123"/>
      <c r="BJ363" s="123"/>
      <c r="BN363" s="123"/>
      <c r="BO363" s="123"/>
      <c r="BS363" s="123"/>
      <c r="BT363" s="123"/>
      <c r="BX363" s="123"/>
      <c r="BY363" s="123"/>
      <c r="CB363" s="123"/>
      <c r="CC363" s="123"/>
      <c r="CG363" s="123"/>
      <c r="CO363" s="123"/>
      <c r="CS363" s="123"/>
      <c r="CW363" s="123"/>
      <c r="DM363" s="375"/>
      <c r="EZ363" s="123"/>
      <c r="FD363" s="123"/>
      <c r="FH363" s="123"/>
      <c r="FL363" s="123"/>
      <c r="FP363" s="123"/>
      <c r="HW363" s="123"/>
      <c r="IQ363" s="123"/>
      <c r="JK363" s="123"/>
      <c r="KA363" s="123"/>
      <c r="KB363" s="123"/>
      <c r="KU363" s="123"/>
      <c r="KV363" s="123"/>
      <c r="KZ363" s="123"/>
      <c r="LA363" s="123"/>
      <c r="LE363" s="123"/>
      <c r="LF363" s="123"/>
      <c r="LJ363" s="123"/>
      <c r="LK363" s="123"/>
      <c r="LO363" s="123"/>
      <c r="LP363" s="123"/>
      <c r="LT363" s="123"/>
      <c r="LU363" s="123"/>
      <c r="LY363" s="123"/>
      <c r="LZ363" s="123"/>
      <c r="MD363" s="123"/>
      <c r="ME363" s="123"/>
      <c r="MI363" s="123"/>
      <c r="MJ363" s="123"/>
      <c r="MN363" s="123"/>
      <c r="MO363" s="123"/>
      <c r="MS363" s="123"/>
      <c r="MT363" s="123"/>
    </row>
    <row r="364" spans="51:358">
      <c r="AY364" s="123"/>
      <c r="AZ364" s="123"/>
      <c r="BD364" s="123"/>
      <c r="BE364" s="123"/>
      <c r="BI364" s="123"/>
      <c r="BJ364" s="123"/>
      <c r="BN364" s="123"/>
      <c r="BO364" s="123"/>
      <c r="BS364" s="123"/>
      <c r="BT364" s="123"/>
      <c r="BX364" s="123"/>
      <c r="BY364" s="123"/>
      <c r="CB364" s="123"/>
      <c r="CC364" s="123"/>
      <c r="CG364" s="123"/>
      <c r="CO364" s="123"/>
      <c r="CS364" s="123"/>
      <c r="CW364" s="123"/>
      <c r="DM364" s="375"/>
      <c r="EZ364" s="123"/>
      <c r="FD364" s="123"/>
      <c r="FH364" s="123"/>
      <c r="FL364" s="123"/>
      <c r="FP364" s="123"/>
      <c r="HW364" s="123"/>
      <c r="IQ364" s="123"/>
      <c r="JK364" s="123"/>
      <c r="KA364" s="123"/>
      <c r="KB364" s="123"/>
      <c r="KU364" s="123"/>
      <c r="KV364" s="123"/>
      <c r="KZ364" s="123"/>
      <c r="LA364" s="123"/>
      <c r="LE364" s="123"/>
      <c r="LF364" s="123"/>
      <c r="LJ364" s="123"/>
      <c r="LK364" s="123"/>
      <c r="LO364" s="123"/>
      <c r="LP364" s="123"/>
      <c r="LT364" s="123"/>
      <c r="LU364" s="123"/>
      <c r="LY364" s="123"/>
      <c r="LZ364" s="123"/>
      <c r="MD364" s="123"/>
      <c r="ME364" s="123"/>
      <c r="MI364" s="123"/>
      <c r="MJ364" s="123"/>
      <c r="MN364" s="123"/>
      <c r="MO364" s="123"/>
      <c r="MS364" s="123"/>
      <c r="MT364" s="123"/>
    </row>
    <row r="365" spans="51:358">
      <c r="AY365" s="123"/>
      <c r="AZ365" s="123"/>
      <c r="BD365" s="123"/>
      <c r="BE365" s="123"/>
      <c r="BI365" s="123"/>
      <c r="BJ365" s="123"/>
      <c r="BN365" s="123"/>
      <c r="BO365" s="123"/>
      <c r="BS365" s="123"/>
      <c r="BT365" s="123"/>
      <c r="BX365" s="123"/>
      <c r="BY365" s="123"/>
      <c r="CB365" s="123"/>
      <c r="CC365" s="123"/>
      <c r="CG365" s="123"/>
      <c r="CO365" s="123"/>
      <c r="CS365" s="123"/>
      <c r="CW365" s="123"/>
      <c r="DM365" s="375"/>
      <c r="EZ365" s="123"/>
      <c r="FD365" s="123"/>
      <c r="FH365" s="123"/>
      <c r="FL365" s="123"/>
      <c r="FP365" s="123"/>
      <c r="HW365" s="123"/>
      <c r="IQ365" s="123"/>
      <c r="JK365" s="123"/>
      <c r="KA365" s="123"/>
      <c r="KB365" s="123"/>
      <c r="KU365" s="123"/>
      <c r="KV365" s="123"/>
      <c r="KZ365" s="123"/>
      <c r="LA365" s="123"/>
      <c r="LE365" s="123"/>
      <c r="LF365" s="123"/>
      <c r="LJ365" s="123"/>
      <c r="LK365" s="123"/>
      <c r="LO365" s="123"/>
      <c r="LP365" s="123"/>
      <c r="LT365" s="123"/>
      <c r="LU365" s="123"/>
      <c r="LY365" s="123"/>
      <c r="LZ365" s="123"/>
      <c r="MD365" s="123"/>
      <c r="ME365" s="123"/>
      <c r="MI365" s="123"/>
      <c r="MJ365" s="123"/>
      <c r="MN365" s="123"/>
      <c r="MO365" s="123"/>
      <c r="MS365" s="123"/>
      <c r="MT365" s="123"/>
    </row>
    <row r="366" spans="51:358">
      <c r="AY366" s="123"/>
      <c r="AZ366" s="123"/>
      <c r="BD366" s="123"/>
      <c r="BE366" s="123"/>
      <c r="BI366" s="123"/>
      <c r="BJ366" s="123"/>
      <c r="BN366" s="123"/>
      <c r="BO366" s="123"/>
      <c r="BS366" s="123"/>
      <c r="BT366" s="123"/>
      <c r="BX366" s="123"/>
      <c r="BY366" s="123"/>
      <c r="CB366" s="123"/>
      <c r="CC366" s="123"/>
      <c r="CG366" s="123"/>
      <c r="CO366" s="123"/>
      <c r="CS366" s="123"/>
      <c r="CW366" s="123"/>
      <c r="DM366" s="375"/>
      <c r="EZ366" s="123"/>
      <c r="FD366" s="123"/>
      <c r="FH366" s="123"/>
      <c r="FL366" s="123"/>
      <c r="FP366" s="123"/>
      <c r="HW366" s="123"/>
      <c r="IQ366" s="123"/>
      <c r="JK366" s="123"/>
      <c r="KA366" s="123"/>
      <c r="KB366" s="123"/>
      <c r="KU366" s="123"/>
      <c r="KV366" s="123"/>
      <c r="KZ366" s="123"/>
      <c r="LA366" s="123"/>
      <c r="LE366" s="123"/>
      <c r="LF366" s="123"/>
      <c r="LJ366" s="123"/>
      <c r="LK366" s="123"/>
      <c r="LO366" s="123"/>
      <c r="LP366" s="123"/>
      <c r="LT366" s="123"/>
      <c r="LU366" s="123"/>
      <c r="LY366" s="123"/>
      <c r="LZ366" s="123"/>
      <c r="MD366" s="123"/>
      <c r="ME366" s="123"/>
      <c r="MI366" s="123"/>
      <c r="MJ366" s="123"/>
      <c r="MN366" s="123"/>
      <c r="MO366" s="123"/>
      <c r="MS366" s="123"/>
      <c r="MT366" s="123"/>
    </row>
    <row r="367" spans="51:358">
      <c r="AY367" s="123"/>
      <c r="AZ367" s="123"/>
      <c r="BD367" s="123"/>
      <c r="BE367" s="123"/>
      <c r="BI367" s="123"/>
      <c r="BJ367" s="123"/>
      <c r="BN367" s="123"/>
      <c r="BO367" s="123"/>
      <c r="BS367" s="123"/>
      <c r="BT367" s="123"/>
      <c r="BX367" s="123"/>
      <c r="BY367" s="123"/>
      <c r="CB367" s="123"/>
      <c r="CC367" s="123"/>
      <c r="CG367" s="123"/>
      <c r="CO367" s="123"/>
      <c r="CS367" s="123"/>
      <c r="CW367" s="123"/>
      <c r="DM367" s="375"/>
      <c r="EZ367" s="123"/>
      <c r="FD367" s="123"/>
      <c r="FH367" s="123"/>
      <c r="FL367" s="123"/>
      <c r="FP367" s="123"/>
      <c r="HW367" s="123"/>
      <c r="IQ367" s="123"/>
      <c r="JK367" s="123"/>
      <c r="KA367" s="123"/>
      <c r="KB367" s="123"/>
      <c r="KU367" s="123"/>
      <c r="KV367" s="123"/>
      <c r="KZ367" s="123"/>
      <c r="LA367" s="123"/>
      <c r="LE367" s="123"/>
      <c r="LF367" s="123"/>
      <c r="LJ367" s="123"/>
      <c r="LK367" s="123"/>
      <c r="LO367" s="123"/>
      <c r="LP367" s="123"/>
      <c r="LT367" s="123"/>
      <c r="LU367" s="123"/>
      <c r="LY367" s="123"/>
      <c r="LZ367" s="123"/>
      <c r="MD367" s="123"/>
      <c r="ME367" s="123"/>
      <c r="MI367" s="123"/>
      <c r="MJ367" s="123"/>
      <c r="MN367" s="123"/>
      <c r="MO367" s="123"/>
      <c r="MS367" s="123"/>
      <c r="MT367" s="123"/>
    </row>
  </sheetData>
  <mergeCells count="605">
    <mergeCell ref="MX3:MZ3"/>
    <mergeCell ref="MX4:MZ4"/>
    <mergeCell ref="MY5:MY10"/>
    <mergeCell ref="MZ5:MZ15"/>
    <mergeCell ref="NA3:NC3"/>
    <mergeCell ref="NA4:NC4"/>
    <mergeCell ref="NB5:NB10"/>
    <mergeCell ref="NC5:NC15"/>
    <mergeCell ref="CB3:CF3"/>
    <mergeCell ref="CB4:CF4"/>
    <mergeCell ref="CE5:CE10"/>
    <mergeCell ref="CF5:CF15"/>
    <mergeCell ref="CB7:CD7"/>
    <mergeCell ref="CB10:CD10"/>
    <mergeCell ref="CB14:CD14"/>
    <mergeCell ref="CB15:CD15"/>
    <mergeCell ref="KA3:KE3"/>
    <mergeCell ref="KA4:KE4"/>
    <mergeCell ref="KD5:KD10"/>
    <mergeCell ref="KE5:KE15"/>
    <mergeCell ref="KA7:KC7"/>
    <mergeCell ref="KA10:KC10"/>
    <mergeCell ref="KA14:KC14"/>
    <mergeCell ref="KA15:KC15"/>
    <mergeCell ref="CS7:CT7"/>
    <mergeCell ref="CS10:CT10"/>
    <mergeCell ref="CS14:CT14"/>
    <mergeCell ref="CS15:CT15"/>
    <mergeCell ref="EN3:ES3"/>
    <mergeCell ref="EN4:ES4"/>
    <mergeCell ref="ER5:ER10"/>
    <mergeCell ref="ES5:ES15"/>
    <mergeCell ref="DV3:EA3"/>
    <mergeCell ref="DV4:EA4"/>
    <mergeCell ref="DZ5:DZ10"/>
    <mergeCell ref="EA5:EA15"/>
    <mergeCell ref="JW3:JZ3"/>
    <mergeCell ref="JW4:JZ4"/>
    <mergeCell ref="JY5:JY10"/>
    <mergeCell ref="JZ5:JZ15"/>
    <mergeCell ref="JW7:JX7"/>
    <mergeCell ref="JW10:JX10"/>
    <mergeCell ref="JW14:JX14"/>
    <mergeCell ref="JW15:JX15"/>
    <mergeCell ref="JK3:JN3"/>
    <mergeCell ref="JK4:JN4"/>
    <mergeCell ref="JM5:JM10"/>
    <mergeCell ref="JN5:JN15"/>
    <mergeCell ref="JK7:JL7"/>
    <mergeCell ref="JK10:JL10"/>
    <mergeCell ref="JK14:JL14"/>
    <mergeCell ref="JK15:JL15"/>
    <mergeCell ref="JG3:JJ3"/>
    <mergeCell ref="JG4:JJ4"/>
    <mergeCell ref="JI5:JI10"/>
    <mergeCell ref="JJ5:JJ15"/>
    <mergeCell ref="JG7:JH7"/>
    <mergeCell ref="JG10:JH10"/>
    <mergeCell ref="JG14:JH14"/>
    <mergeCell ref="JG15:JH15"/>
    <mergeCell ref="EN7:EQ7"/>
    <mergeCell ref="EN10:EQ10"/>
    <mergeCell ref="EN14:EQ14"/>
    <mergeCell ref="EN15:EQ15"/>
    <mergeCell ref="IM3:IP3"/>
    <mergeCell ref="IM4:IP4"/>
    <mergeCell ref="IO5:IO10"/>
    <mergeCell ref="IP5:IP15"/>
    <mergeCell ref="IM7:IN7"/>
    <mergeCell ref="IM10:IN10"/>
    <mergeCell ref="IM14:IN14"/>
    <mergeCell ref="IM15:IN15"/>
    <mergeCell ref="IY3:JB3"/>
    <mergeCell ref="IY4:JB4"/>
    <mergeCell ref="JA5:JA10"/>
    <mergeCell ref="JB5:JB15"/>
    <mergeCell ref="IY7:IZ7"/>
    <mergeCell ref="IY10:IZ10"/>
    <mergeCell ref="IY14:IZ14"/>
    <mergeCell ref="IY15:IZ15"/>
    <mergeCell ref="JS3:JV3"/>
    <mergeCell ref="JS4:JV4"/>
    <mergeCell ref="JU5:JU10"/>
    <mergeCell ref="JV5:JV15"/>
    <mergeCell ref="JS7:JT7"/>
    <mergeCell ref="JS10:JT10"/>
    <mergeCell ref="JS14:JT14"/>
    <mergeCell ref="JS15:JT15"/>
    <mergeCell ref="IQ3:IT3"/>
    <mergeCell ref="IQ4:IT4"/>
    <mergeCell ref="IS5:IS10"/>
    <mergeCell ref="IT5:IT15"/>
    <mergeCell ref="IQ7:IR7"/>
    <mergeCell ref="IQ10:IR10"/>
    <mergeCell ref="IQ14:IR14"/>
    <mergeCell ref="IQ15:IR15"/>
    <mergeCell ref="JO3:JR3"/>
    <mergeCell ref="JO4:JR4"/>
    <mergeCell ref="JQ5:JQ10"/>
    <mergeCell ref="JR5:JR15"/>
    <mergeCell ref="JO7:JP7"/>
    <mergeCell ref="JO10:JP10"/>
    <mergeCell ref="JO14:JP14"/>
    <mergeCell ref="JO15:JP15"/>
    <mergeCell ref="JC3:JF3"/>
    <mergeCell ref="JC4:JF4"/>
    <mergeCell ref="JE5:JE10"/>
    <mergeCell ref="JF5:JF15"/>
    <mergeCell ref="JC7:JD7"/>
    <mergeCell ref="JC10:JD10"/>
    <mergeCell ref="JC14:JD14"/>
    <mergeCell ref="JC15:JD15"/>
    <mergeCell ref="IU3:IX3"/>
    <mergeCell ref="IU4:IX4"/>
    <mergeCell ref="IW5:IW10"/>
    <mergeCell ref="IX5:IX15"/>
    <mergeCell ref="IU7:IV7"/>
    <mergeCell ref="IU10:IV10"/>
    <mergeCell ref="IU14:IV14"/>
    <mergeCell ref="IU15:IV15"/>
    <mergeCell ref="HW3:HZ3"/>
    <mergeCell ref="HW4:HZ4"/>
    <mergeCell ref="HY5:HY10"/>
    <mergeCell ref="HZ5:HZ15"/>
    <mergeCell ref="HW7:HX7"/>
    <mergeCell ref="HW10:HX10"/>
    <mergeCell ref="HW14:HX14"/>
    <mergeCell ref="HW15:HX15"/>
    <mergeCell ref="IA3:ID3"/>
    <mergeCell ref="IA4:ID4"/>
    <mergeCell ref="IC5:IC10"/>
    <mergeCell ref="ID5:ID15"/>
    <mergeCell ref="IA7:IB7"/>
    <mergeCell ref="IA10:IB10"/>
    <mergeCell ref="IA14:IB14"/>
    <mergeCell ref="IA15:IB15"/>
    <mergeCell ref="FZ3:GE3"/>
    <mergeCell ref="FZ4:GE4"/>
    <mergeCell ref="GD5:GD10"/>
    <mergeCell ref="GE5:GE15"/>
    <mergeCell ref="FZ7:GC7"/>
    <mergeCell ref="FZ10:GC10"/>
    <mergeCell ref="FZ14:GC14"/>
    <mergeCell ref="FZ15:GC15"/>
    <mergeCell ref="HS3:HV3"/>
    <mergeCell ref="HS4:HV4"/>
    <mergeCell ref="HU5:HU10"/>
    <mergeCell ref="HV5:HV15"/>
    <mergeCell ref="HS7:HT7"/>
    <mergeCell ref="HS10:HT10"/>
    <mergeCell ref="HS14:HT14"/>
    <mergeCell ref="HS15:HT15"/>
    <mergeCell ref="HK3:HN3"/>
    <mergeCell ref="HK4:HN4"/>
    <mergeCell ref="HM5:HM10"/>
    <mergeCell ref="HN5:HN15"/>
    <mergeCell ref="HK7:HL7"/>
    <mergeCell ref="HK10:HL10"/>
    <mergeCell ref="HK14:HL14"/>
    <mergeCell ref="HK15:HL15"/>
    <mergeCell ref="FP3:FS3"/>
    <mergeCell ref="FP4:FS4"/>
    <mergeCell ref="FR5:FR10"/>
    <mergeCell ref="FS5:FS15"/>
    <mergeCell ref="FP7:FQ7"/>
    <mergeCell ref="FP10:FQ10"/>
    <mergeCell ref="FP14:FQ14"/>
    <mergeCell ref="FP15:FQ15"/>
    <mergeCell ref="GL3:GQ3"/>
    <mergeCell ref="GL4:GQ4"/>
    <mergeCell ref="GP5:GP10"/>
    <mergeCell ref="GQ5:GQ15"/>
    <mergeCell ref="GL7:GO7"/>
    <mergeCell ref="GL10:GO10"/>
    <mergeCell ref="GL14:GO14"/>
    <mergeCell ref="GL15:GO15"/>
    <mergeCell ref="FT3:FY3"/>
    <mergeCell ref="FT4:FY4"/>
    <mergeCell ref="FX5:FX10"/>
    <mergeCell ref="FY5:FY15"/>
    <mergeCell ref="FT7:FW7"/>
    <mergeCell ref="FT10:FW10"/>
    <mergeCell ref="FT14:FW14"/>
    <mergeCell ref="FT15:FW15"/>
    <mergeCell ref="EH3:EM3"/>
    <mergeCell ref="EH4:EM4"/>
    <mergeCell ref="EL5:EL10"/>
    <mergeCell ref="EM5:EM15"/>
    <mergeCell ref="EH7:EK7"/>
    <mergeCell ref="EH10:EK10"/>
    <mergeCell ref="EH14:EK14"/>
    <mergeCell ref="EH15:EK15"/>
    <mergeCell ref="GF3:GK3"/>
    <mergeCell ref="GF4:GK4"/>
    <mergeCell ref="GJ5:GJ10"/>
    <mergeCell ref="GK5:GK15"/>
    <mergeCell ref="GF7:GI7"/>
    <mergeCell ref="GF10:GI10"/>
    <mergeCell ref="GF14:GI14"/>
    <mergeCell ref="GF15:GI15"/>
    <mergeCell ref="FH3:FK3"/>
    <mergeCell ref="FH4:FK4"/>
    <mergeCell ref="FJ5:FJ10"/>
    <mergeCell ref="FK5:FK15"/>
    <mergeCell ref="FH7:FI7"/>
    <mergeCell ref="FH10:FI10"/>
    <mergeCell ref="FH14:FI14"/>
    <mergeCell ref="FH15:FI15"/>
    <mergeCell ref="FL3:FO3"/>
    <mergeCell ref="FL4:FO4"/>
    <mergeCell ref="FN5:FN10"/>
    <mergeCell ref="FO5:FO15"/>
    <mergeCell ref="FL7:FM7"/>
    <mergeCell ref="FL10:FM10"/>
    <mergeCell ref="FL14:FM14"/>
    <mergeCell ref="FL15:FM15"/>
    <mergeCell ref="EZ3:FC3"/>
    <mergeCell ref="EZ4:FC4"/>
    <mergeCell ref="FB5:FB10"/>
    <mergeCell ref="FC5:FC15"/>
    <mergeCell ref="EZ7:FA7"/>
    <mergeCell ref="EZ10:FA10"/>
    <mergeCell ref="EZ14:FA14"/>
    <mergeCell ref="EZ15:FA15"/>
    <mergeCell ref="FD3:FG3"/>
    <mergeCell ref="FD4:FG4"/>
    <mergeCell ref="FF5:FF10"/>
    <mergeCell ref="FG5:FG15"/>
    <mergeCell ref="FD7:FE7"/>
    <mergeCell ref="FD10:FE10"/>
    <mergeCell ref="FD14:FE14"/>
    <mergeCell ref="FD15:FE15"/>
    <mergeCell ref="EB7:EE7"/>
    <mergeCell ref="EB10:EE10"/>
    <mergeCell ref="EB14:EE14"/>
    <mergeCell ref="EB15:EE15"/>
    <mergeCell ref="DM3:DO3"/>
    <mergeCell ref="DM4:DO4"/>
    <mergeCell ref="DN5:DN10"/>
    <mergeCell ref="DO5:DO15"/>
    <mergeCell ref="DP3:DU3"/>
    <mergeCell ref="DP4:DU4"/>
    <mergeCell ref="DT5:DT10"/>
    <mergeCell ref="DU5:DU15"/>
    <mergeCell ref="DP7:DS7"/>
    <mergeCell ref="DP10:DS10"/>
    <mergeCell ref="DP14:DS14"/>
    <mergeCell ref="DP15:DS15"/>
    <mergeCell ref="DV7:DY7"/>
    <mergeCell ref="DV10:DY10"/>
    <mergeCell ref="DV14:DY14"/>
    <mergeCell ref="DV15:DY15"/>
    <mergeCell ref="EB3:EG3"/>
    <mergeCell ref="EB4:EG4"/>
    <mergeCell ref="EF5:EF10"/>
    <mergeCell ref="EG5:EG15"/>
    <mergeCell ref="DD3:DF3"/>
    <mergeCell ref="DD4:DF4"/>
    <mergeCell ref="DE5:DE10"/>
    <mergeCell ref="DF5:DF15"/>
    <mergeCell ref="DG3:DI3"/>
    <mergeCell ref="DG4:DI4"/>
    <mergeCell ref="DH5:DH10"/>
    <mergeCell ref="DI5:DI15"/>
    <mergeCell ref="DJ3:DL3"/>
    <mergeCell ref="DJ4:DL4"/>
    <mergeCell ref="DK5:DK10"/>
    <mergeCell ref="DL5:DL15"/>
    <mergeCell ref="DA3:DC3"/>
    <mergeCell ref="DA4:DC4"/>
    <mergeCell ref="DB5:DB10"/>
    <mergeCell ref="DC5:DC15"/>
    <mergeCell ref="CK3:CN3"/>
    <mergeCell ref="CK4:CN4"/>
    <mergeCell ref="CM5:CM10"/>
    <mergeCell ref="CN5:CN15"/>
    <mergeCell ref="CK7:CL7"/>
    <mergeCell ref="CK10:CL10"/>
    <mergeCell ref="CK14:CL14"/>
    <mergeCell ref="CK15:CL15"/>
    <mergeCell ref="CO3:CR3"/>
    <mergeCell ref="CO4:CR4"/>
    <mergeCell ref="CQ5:CQ10"/>
    <mergeCell ref="CR5:CR15"/>
    <mergeCell ref="CO7:CP7"/>
    <mergeCell ref="CO10:CP10"/>
    <mergeCell ref="CO14:CP14"/>
    <mergeCell ref="CO15:CP15"/>
    <mergeCell ref="CS3:CV3"/>
    <mergeCell ref="CS4:CV4"/>
    <mergeCell ref="CU5:CU10"/>
    <mergeCell ref="CV5:CV15"/>
    <mergeCell ref="CG7:CH7"/>
    <mergeCell ref="CG10:CH10"/>
    <mergeCell ref="CG14:CH14"/>
    <mergeCell ref="CG15:CH15"/>
    <mergeCell ref="BS3:BW3"/>
    <mergeCell ref="BS4:BW4"/>
    <mergeCell ref="BV5:BV10"/>
    <mergeCell ref="BW5:BW15"/>
    <mergeCell ref="BS7:BU7"/>
    <mergeCell ref="BS10:BU10"/>
    <mergeCell ref="BS14:BU14"/>
    <mergeCell ref="BS15:BU15"/>
    <mergeCell ref="CG3:CJ3"/>
    <mergeCell ref="CG4:CJ4"/>
    <mergeCell ref="CI5:CI10"/>
    <mergeCell ref="CJ5:CJ15"/>
    <mergeCell ref="BX3:CA3"/>
    <mergeCell ref="BX4:CA4"/>
    <mergeCell ref="BZ5:BZ10"/>
    <mergeCell ref="CA5:CA15"/>
    <mergeCell ref="BX7:BY7"/>
    <mergeCell ref="BX10:BY10"/>
    <mergeCell ref="BX14:BY14"/>
    <mergeCell ref="BX15:BY15"/>
    <mergeCell ref="BD3:BH3"/>
    <mergeCell ref="BD4:BH4"/>
    <mergeCell ref="BG5:BG10"/>
    <mergeCell ref="BH5:BH15"/>
    <mergeCell ref="BD7:BF7"/>
    <mergeCell ref="BD10:BF10"/>
    <mergeCell ref="BD14:BF14"/>
    <mergeCell ref="BD15:BF15"/>
    <mergeCell ref="BI3:BM3"/>
    <mergeCell ref="BI4:BM4"/>
    <mergeCell ref="BL5:BL10"/>
    <mergeCell ref="BM5:BM15"/>
    <mergeCell ref="BI7:BK7"/>
    <mergeCell ref="BI10:BK10"/>
    <mergeCell ref="BI14:BK14"/>
    <mergeCell ref="BI15:BK15"/>
    <mergeCell ref="W4:Z4"/>
    <mergeCell ref="AA4:AD4"/>
    <mergeCell ref="AE4:AH4"/>
    <mergeCell ref="AG5:AG10"/>
    <mergeCell ref="AE3:AH3"/>
    <mergeCell ref="W15:X15"/>
    <mergeCell ref="AA14:AB14"/>
    <mergeCell ref="AD5:AD15"/>
    <mergeCell ref="W7:X7"/>
    <mergeCell ref="AE15:AF15"/>
    <mergeCell ref="AA7:AB7"/>
    <mergeCell ref="AH5:AH15"/>
    <mergeCell ref="AA15:AB15"/>
    <mergeCell ref="I4:I15"/>
    <mergeCell ref="J4:J15"/>
    <mergeCell ref="N1:P1"/>
    <mergeCell ref="N2:P2"/>
    <mergeCell ref="N3:P3"/>
    <mergeCell ref="A1:M2"/>
    <mergeCell ref="A4:A15"/>
    <mergeCell ref="B4:B15"/>
    <mergeCell ref="C4:C15"/>
    <mergeCell ref="D4:D15"/>
    <mergeCell ref="E4:E15"/>
    <mergeCell ref="F4:F15"/>
    <mergeCell ref="G4:G15"/>
    <mergeCell ref="H4:H15"/>
    <mergeCell ref="K4:K15"/>
    <mergeCell ref="L4:L15"/>
    <mergeCell ref="M4:M15"/>
    <mergeCell ref="N4:N15"/>
    <mergeCell ref="O4:O15"/>
    <mergeCell ref="P4:P15"/>
    <mergeCell ref="AU3:AX3"/>
    <mergeCell ref="AU4:AX4"/>
    <mergeCell ref="AW5:AW10"/>
    <mergeCell ref="AX5:AX15"/>
    <mergeCell ref="AU7:AV7"/>
    <mergeCell ref="AU10:AV10"/>
    <mergeCell ref="AU14:AV14"/>
    <mergeCell ref="AU15:AV15"/>
    <mergeCell ref="Q4:Q15"/>
    <mergeCell ref="R4:R15"/>
    <mergeCell ref="S4:S15"/>
    <mergeCell ref="T4:T15"/>
    <mergeCell ref="AE10:AF10"/>
    <mergeCell ref="Y5:Y10"/>
    <mergeCell ref="Z5:Z15"/>
    <mergeCell ref="AC5:AC10"/>
    <mergeCell ref="W14:X14"/>
    <mergeCell ref="AA10:AB10"/>
    <mergeCell ref="W10:X10"/>
    <mergeCell ref="AE14:AF14"/>
    <mergeCell ref="AE7:AF7"/>
    <mergeCell ref="R3:T3"/>
    <mergeCell ref="W3:Z3"/>
    <mergeCell ref="AA3:AD3"/>
    <mergeCell ref="AI3:AL3"/>
    <mergeCell ref="AI4:AL4"/>
    <mergeCell ref="AK5:AK10"/>
    <mergeCell ref="AL5:AL15"/>
    <mergeCell ref="AI7:AJ7"/>
    <mergeCell ref="AI10:AJ10"/>
    <mergeCell ref="AI14:AJ14"/>
    <mergeCell ref="AI15:AJ15"/>
    <mergeCell ref="AQ3:AT3"/>
    <mergeCell ref="AQ4:AT4"/>
    <mergeCell ref="AS5:AS10"/>
    <mergeCell ref="AT5:AT15"/>
    <mergeCell ref="AQ7:AR7"/>
    <mergeCell ref="AQ10:AR10"/>
    <mergeCell ref="AQ14:AR14"/>
    <mergeCell ref="AQ15:AR15"/>
    <mergeCell ref="AM3:AP3"/>
    <mergeCell ref="AM4:AP4"/>
    <mergeCell ref="AO5:AO10"/>
    <mergeCell ref="AP5:AP15"/>
    <mergeCell ref="AM7:AN7"/>
    <mergeCell ref="AM10:AN10"/>
    <mergeCell ref="AM14:AN14"/>
    <mergeCell ref="AM15:AN15"/>
    <mergeCell ref="AY3:BC3"/>
    <mergeCell ref="AY4:BC4"/>
    <mergeCell ref="BB5:BB10"/>
    <mergeCell ref="BC5:BC15"/>
    <mergeCell ref="AY7:BA7"/>
    <mergeCell ref="AY10:BA10"/>
    <mergeCell ref="AY14:BA14"/>
    <mergeCell ref="AY15:BA15"/>
    <mergeCell ref="GR3:GU3"/>
    <mergeCell ref="GR4:GU4"/>
    <mergeCell ref="GT5:GT10"/>
    <mergeCell ref="GU5:GU15"/>
    <mergeCell ref="GR7:GS7"/>
    <mergeCell ref="GR10:GS10"/>
    <mergeCell ref="GR14:GS14"/>
    <mergeCell ref="GR15:GS15"/>
    <mergeCell ref="BN3:BR3"/>
    <mergeCell ref="BN4:BR4"/>
    <mergeCell ref="BQ5:BQ10"/>
    <mergeCell ref="BR5:BR15"/>
    <mergeCell ref="BN7:BP7"/>
    <mergeCell ref="BN10:BP10"/>
    <mergeCell ref="BN14:BP14"/>
    <mergeCell ref="BN15:BP15"/>
    <mergeCell ref="HH3:HJ3"/>
    <mergeCell ref="HH4:HJ4"/>
    <mergeCell ref="HI5:HI10"/>
    <mergeCell ref="HJ5:HJ15"/>
    <mergeCell ref="HE3:HG3"/>
    <mergeCell ref="HE4:HG4"/>
    <mergeCell ref="HF5:HF10"/>
    <mergeCell ref="HG5:HG15"/>
    <mergeCell ref="GV3:GX3"/>
    <mergeCell ref="GV4:GX4"/>
    <mergeCell ref="GW5:GW10"/>
    <mergeCell ref="GX5:GX15"/>
    <mergeCell ref="GY3:HA3"/>
    <mergeCell ref="GY4:HA4"/>
    <mergeCell ref="GZ5:GZ10"/>
    <mergeCell ref="HA5:HA15"/>
    <mergeCell ref="HB3:HD3"/>
    <mergeCell ref="HB4:HD4"/>
    <mergeCell ref="HC5:HC10"/>
    <mergeCell ref="HD5:HD15"/>
    <mergeCell ref="II3:IL3"/>
    <mergeCell ref="II4:IL4"/>
    <mergeCell ref="IK5:IK10"/>
    <mergeCell ref="IL5:IL15"/>
    <mergeCell ref="II7:IJ7"/>
    <mergeCell ref="II10:IJ10"/>
    <mergeCell ref="II14:IJ14"/>
    <mergeCell ref="II15:IJ15"/>
    <mergeCell ref="IE3:IH3"/>
    <mergeCell ref="IE4:IH4"/>
    <mergeCell ref="IG5:IG10"/>
    <mergeCell ref="IH5:IH15"/>
    <mergeCell ref="IE7:IF7"/>
    <mergeCell ref="IE10:IF10"/>
    <mergeCell ref="IE14:IF14"/>
    <mergeCell ref="IE15:IF15"/>
    <mergeCell ref="CW3:CZ3"/>
    <mergeCell ref="CW4:CZ4"/>
    <mergeCell ref="CY5:CY10"/>
    <mergeCell ref="CZ5:CZ15"/>
    <mergeCell ref="CW7:CX7"/>
    <mergeCell ref="CW10:CX10"/>
    <mergeCell ref="CW14:CX14"/>
    <mergeCell ref="CW15:CX15"/>
    <mergeCell ref="HO3:HR3"/>
    <mergeCell ref="HO4:HR4"/>
    <mergeCell ref="HQ5:HQ10"/>
    <mergeCell ref="HR5:HR15"/>
    <mergeCell ref="HO7:HP7"/>
    <mergeCell ref="HO10:HP10"/>
    <mergeCell ref="HO14:HP14"/>
    <mergeCell ref="HO15:HP15"/>
    <mergeCell ref="ET3:EY3"/>
    <mergeCell ref="ET4:EY4"/>
    <mergeCell ref="EX5:EX10"/>
    <mergeCell ref="EY5:EY15"/>
    <mergeCell ref="ET7:EW7"/>
    <mergeCell ref="ET10:EW10"/>
    <mergeCell ref="ET14:EW14"/>
    <mergeCell ref="ET15:EW15"/>
    <mergeCell ref="KO3:KQ3"/>
    <mergeCell ref="KO4:KQ4"/>
    <mergeCell ref="KP5:KP10"/>
    <mergeCell ref="KQ5:KQ15"/>
    <mergeCell ref="KR3:KT3"/>
    <mergeCell ref="KR4:KT4"/>
    <mergeCell ref="KS5:KS10"/>
    <mergeCell ref="KT5:KT15"/>
    <mergeCell ref="KF3:KH3"/>
    <mergeCell ref="KF4:KH4"/>
    <mergeCell ref="KG5:KG10"/>
    <mergeCell ref="KH5:KH15"/>
    <mergeCell ref="KI3:KK3"/>
    <mergeCell ref="KI4:KK4"/>
    <mergeCell ref="KJ5:KJ10"/>
    <mergeCell ref="KK5:KK15"/>
    <mergeCell ref="KL3:KN3"/>
    <mergeCell ref="KL4:KN4"/>
    <mergeCell ref="KM5:KM10"/>
    <mergeCell ref="KN5:KN15"/>
    <mergeCell ref="KU3:KY3"/>
    <mergeCell ref="KU4:KY4"/>
    <mergeCell ref="KX5:KX10"/>
    <mergeCell ref="KY5:KY15"/>
    <mergeCell ref="KU7:KW7"/>
    <mergeCell ref="KU10:KW10"/>
    <mergeCell ref="KU14:KW14"/>
    <mergeCell ref="KU15:KW15"/>
    <mergeCell ref="KZ3:LD3"/>
    <mergeCell ref="KZ4:LD4"/>
    <mergeCell ref="LC5:LC10"/>
    <mergeCell ref="LD5:LD15"/>
    <mergeCell ref="KZ7:LB7"/>
    <mergeCell ref="KZ10:LB10"/>
    <mergeCell ref="KZ14:LB14"/>
    <mergeCell ref="KZ15:LB15"/>
    <mergeCell ref="LE3:LI3"/>
    <mergeCell ref="LE4:LI4"/>
    <mergeCell ref="LH5:LH10"/>
    <mergeCell ref="LI5:LI15"/>
    <mergeCell ref="LE7:LG7"/>
    <mergeCell ref="LE10:LG10"/>
    <mergeCell ref="LE14:LG14"/>
    <mergeCell ref="LE15:LG15"/>
    <mergeCell ref="LJ3:LN3"/>
    <mergeCell ref="LJ4:LN4"/>
    <mergeCell ref="LM5:LM10"/>
    <mergeCell ref="LN5:LN15"/>
    <mergeCell ref="LJ7:LL7"/>
    <mergeCell ref="LJ10:LL10"/>
    <mergeCell ref="LJ14:LL14"/>
    <mergeCell ref="LJ15:LL15"/>
    <mergeCell ref="LO3:LS3"/>
    <mergeCell ref="LO4:LS4"/>
    <mergeCell ref="LR5:LR10"/>
    <mergeCell ref="LS5:LS15"/>
    <mergeCell ref="LO7:LQ7"/>
    <mergeCell ref="LO10:LQ10"/>
    <mergeCell ref="LO14:LQ14"/>
    <mergeCell ref="LO15:LQ15"/>
    <mergeCell ref="LT3:LX3"/>
    <mergeCell ref="LY3:MC3"/>
    <mergeCell ref="LT4:LX4"/>
    <mergeCell ref="LY4:MC4"/>
    <mergeCell ref="LW5:LW10"/>
    <mergeCell ref="LX5:LX15"/>
    <mergeCell ref="MB5:MB10"/>
    <mergeCell ref="MC5:MC15"/>
    <mergeCell ref="LT7:LV7"/>
    <mergeCell ref="LY7:MA7"/>
    <mergeCell ref="LT10:LV10"/>
    <mergeCell ref="LY10:MA10"/>
    <mergeCell ref="LT14:LV14"/>
    <mergeCell ref="LY14:MA14"/>
    <mergeCell ref="LT15:LV15"/>
    <mergeCell ref="LY15:MA15"/>
    <mergeCell ref="MD3:MH3"/>
    <mergeCell ref="MD4:MH4"/>
    <mergeCell ref="MG5:MG10"/>
    <mergeCell ref="MH5:MH15"/>
    <mergeCell ref="MD7:MF7"/>
    <mergeCell ref="MD10:MF10"/>
    <mergeCell ref="MD14:MF14"/>
    <mergeCell ref="MD15:MF15"/>
    <mergeCell ref="MI3:MM3"/>
    <mergeCell ref="MI4:MM4"/>
    <mergeCell ref="ML5:ML10"/>
    <mergeCell ref="MM5:MM15"/>
    <mergeCell ref="MI7:MK7"/>
    <mergeCell ref="MI10:MK10"/>
    <mergeCell ref="MI14:MK14"/>
    <mergeCell ref="MI15:MK15"/>
    <mergeCell ref="MN3:MR3"/>
    <mergeCell ref="MN4:MR4"/>
    <mergeCell ref="MQ5:MQ10"/>
    <mergeCell ref="MR5:MR15"/>
    <mergeCell ref="MN7:MP7"/>
    <mergeCell ref="MN10:MP10"/>
    <mergeCell ref="MN14:MP14"/>
    <mergeCell ref="MN15:MP15"/>
    <mergeCell ref="MS3:MW3"/>
    <mergeCell ref="MS4:MW4"/>
    <mergeCell ref="MV5:MV10"/>
    <mergeCell ref="MW5:MW15"/>
    <mergeCell ref="MS7:MU7"/>
    <mergeCell ref="MS10:MU10"/>
    <mergeCell ref="MS14:MU14"/>
    <mergeCell ref="MS15:MU15"/>
  </mergeCells>
  <phoneticPr fontId="22" type="noConversion"/>
  <conditionalFormatting sqref="A136:LS136">
    <cfRule type="cellIs" dxfId="796" priority="212" operator="lessThan">
      <formula>0</formula>
    </cfRule>
  </conditionalFormatting>
  <conditionalFormatting sqref="W138:AB138">
    <cfRule type="containsText" dxfId="795" priority="445" operator="containsText" text="TRUE">
      <formula>NOT(ISERROR(SEARCH("TRUE",W138)))</formula>
    </cfRule>
    <cfRule type="containsText" dxfId="794" priority="446" operator="containsText" text="FALSE">
      <formula>NOT(ISERROR(SEARCH("FALSE",W138)))</formula>
    </cfRule>
  </conditionalFormatting>
  <conditionalFormatting sqref="W2:AH2 AM2:AN2">
    <cfRule type="containsText" dxfId="793" priority="516" operator="containsText" text="TRUE">
      <formula>NOT(ISERROR(SEARCH("TRUE",W2)))</formula>
    </cfRule>
  </conditionalFormatting>
  <conditionalFormatting sqref="W134:AH134">
    <cfRule type="containsText" dxfId="792" priority="570" operator="containsText" text="FALSE">
      <formula>NOT(ISERROR(SEARCH("FALSE",W134)))</formula>
    </cfRule>
    <cfRule type="containsText" dxfId="791" priority="571" operator="containsText" text="TRUE">
      <formula>NOT(ISERROR(SEARCH("TRUE",W134)))</formula>
    </cfRule>
  </conditionalFormatting>
  <conditionalFormatting sqref="AE138:AF138 AI138:AJ138 AM138:AN138">
    <cfRule type="containsText" dxfId="790" priority="443" operator="containsText" text="TRUE">
      <formula>NOT(ISERROR(SEARCH("TRUE",AE138)))</formula>
    </cfRule>
    <cfRule type="containsText" dxfId="789" priority="444" operator="containsText" text="FALSE">
      <formula>NOT(ISERROR(SEARCH("FALSE",AE138)))</formula>
    </cfRule>
  </conditionalFormatting>
  <conditionalFormatting sqref="AI134:AL134">
    <cfRule type="containsText" dxfId="788" priority="512" operator="containsText" text="TRUE">
      <formula>NOT(ISERROR(SEARCH("TRUE",AI134)))</formula>
    </cfRule>
  </conditionalFormatting>
  <conditionalFormatting sqref="AI134:AL135">
    <cfRule type="containsText" dxfId="787" priority="511" operator="containsText" text="FALSE">
      <formula>NOT(ISERROR(SEARCH("FALSE",AI134)))</formula>
    </cfRule>
  </conditionalFormatting>
  <conditionalFormatting sqref="AI135:AX135">
    <cfRule type="containsText" dxfId="786" priority="338" operator="containsText" text="TRUE">
      <formula>NOT(ISERROR(SEARCH("TRUE",AI135)))</formula>
    </cfRule>
  </conditionalFormatting>
  <conditionalFormatting sqref="AM135:AX135">
    <cfRule type="containsText" dxfId="780" priority="339" operator="containsText" text="FALSE">
      <formula>NOT(ISERROR(SEARCH("FALSE",AM135)))</formula>
    </cfRule>
  </conditionalFormatting>
  <conditionalFormatting sqref="AQ2:AR2">
    <cfRule type="containsText" dxfId="779" priority="340" operator="containsText" text="TRUE">
      <formula>NOT(ISERROR(SEARCH("TRUE",AQ2)))</formula>
    </cfRule>
  </conditionalFormatting>
  <conditionalFormatting sqref="AQ138:AR138">
    <cfRule type="containsText" dxfId="776" priority="336" operator="containsText" text="TRUE">
      <formula>NOT(ISERROR(SEARCH("TRUE",AQ138)))</formula>
    </cfRule>
    <cfRule type="containsText" dxfId="775" priority="337" operator="containsText" text="FALSE">
      <formula>NOT(ISERROR(SEARCH("FALSE",AQ138)))</formula>
    </cfRule>
  </conditionalFormatting>
  <conditionalFormatting sqref="AU2:AV2">
    <cfRule type="containsText" dxfId="774" priority="513" operator="containsText" text="TRUE">
      <formula>NOT(ISERROR(SEARCH("TRUE",AU2)))</formula>
    </cfRule>
  </conditionalFormatting>
  <conditionalFormatting sqref="AY138:AZ138">
    <cfRule type="containsText" dxfId="771" priority="441" operator="containsText" text="TRUE">
      <formula>NOT(ISERROR(SEARCH("TRUE",AY138)))</formula>
    </cfRule>
    <cfRule type="containsText" dxfId="770" priority="442" operator="containsText" text="FALSE">
      <formula>NOT(ISERROR(SEARCH("FALSE",AY138)))</formula>
    </cfRule>
  </conditionalFormatting>
  <conditionalFormatting sqref="BD138:BF138">
    <cfRule type="containsText" dxfId="769" priority="439" operator="containsText" text="TRUE">
      <formula>NOT(ISERROR(SEARCH("TRUE",BD138)))</formula>
    </cfRule>
    <cfRule type="containsText" dxfId="768" priority="440" operator="containsText" text="FALSE">
      <formula>NOT(ISERROR(SEARCH("FALSE",BD138)))</formula>
    </cfRule>
  </conditionalFormatting>
  <conditionalFormatting sqref="BI138:BK138">
    <cfRule type="containsText" dxfId="767" priority="437" operator="containsText" text="TRUE">
      <formula>NOT(ISERROR(SEARCH("TRUE",BI138)))</formula>
    </cfRule>
    <cfRule type="containsText" dxfId="766" priority="438" operator="containsText" text="FALSE">
      <formula>NOT(ISERROR(SEARCH("FALSE",BI138)))</formula>
    </cfRule>
  </conditionalFormatting>
  <conditionalFormatting sqref="BN138:BP138">
    <cfRule type="containsText" dxfId="765" priority="433" operator="containsText" text="TRUE">
      <formula>NOT(ISERROR(SEARCH("TRUE",BN138)))</formula>
    </cfRule>
    <cfRule type="containsText" dxfId="764" priority="434" operator="containsText" text="FALSE">
      <formula>NOT(ISERROR(SEARCH("FALSE",BN138)))</formula>
    </cfRule>
  </conditionalFormatting>
  <conditionalFormatting sqref="BS138:BU138">
    <cfRule type="containsText" dxfId="763" priority="431" operator="containsText" text="TRUE">
      <formula>NOT(ISERROR(SEARCH("TRUE",BS138)))</formula>
    </cfRule>
    <cfRule type="containsText" dxfId="762" priority="432" operator="containsText" text="FALSE">
      <formula>NOT(ISERROR(SEARCH("FALSE",BS138)))</formula>
    </cfRule>
  </conditionalFormatting>
  <conditionalFormatting sqref="BX135:BY135">
    <cfRule type="containsText" dxfId="757" priority="325" operator="containsText" text="TRUE">
      <formula>NOT(ISERROR(SEARCH("TRUE",BX135)))</formula>
    </cfRule>
    <cfRule type="containsText" dxfId="756" priority="326" operator="containsText" text="FALSE">
      <formula>NOT(ISERROR(SEARCH("FALSE",BX135)))</formula>
    </cfRule>
  </conditionalFormatting>
  <conditionalFormatting sqref="BX138:BY138">
    <cfRule type="containsText" dxfId="755" priority="323" operator="containsText" text="TRUE">
      <formula>NOT(ISERROR(SEARCH("TRUE",BX138)))</formula>
    </cfRule>
    <cfRule type="containsText" dxfId="754" priority="324" operator="containsText" text="FALSE">
      <formula>NOT(ISERROR(SEARCH("FALSE",BX138)))</formula>
    </cfRule>
  </conditionalFormatting>
  <conditionalFormatting sqref="BX136:CA136">
    <cfRule type="cellIs" dxfId="752" priority="329" operator="lessThan">
      <formula>0</formula>
    </cfRule>
  </conditionalFormatting>
  <conditionalFormatting sqref="BZ136:CA136">
    <cfRule type="containsText" dxfId="749" priority="327" operator="containsText" text="FALSE">
      <formula>NOT(ISERROR(SEARCH("FALSE",BZ136)))</formula>
    </cfRule>
    <cfRule type="containsText" dxfId="748" priority="328" operator="containsText" text="TRUE">
      <formula>NOT(ISERROR(SEARCH("TRUE",BZ136)))</formula>
    </cfRule>
  </conditionalFormatting>
  <conditionalFormatting sqref="CB135:CD135">
    <cfRule type="containsText" dxfId="743" priority="309" operator="containsText" text="TRUE">
      <formula>NOT(ISERROR(SEARCH("TRUE",CB135)))</formula>
    </cfRule>
    <cfRule type="containsText" dxfId="742" priority="310" operator="containsText" text="FALSE">
      <formula>NOT(ISERROR(SEARCH("FALSE",CB135)))</formula>
    </cfRule>
  </conditionalFormatting>
  <conditionalFormatting sqref="CB138:CD138">
    <cfRule type="containsText" dxfId="741" priority="307" operator="containsText" text="TRUE">
      <formula>NOT(ISERROR(SEARCH("TRUE",CB138)))</formula>
    </cfRule>
    <cfRule type="containsText" dxfId="740" priority="308" operator="containsText" text="FALSE">
      <formula>NOT(ISERROR(SEARCH("FALSE",CB138)))</formula>
    </cfRule>
  </conditionalFormatting>
  <conditionalFormatting sqref="CE136:CF136">
    <cfRule type="containsText" dxfId="736" priority="311" operator="containsText" text="FALSE">
      <formula>NOT(ISERROR(SEARCH("FALSE",CE136)))</formula>
    </cfRule>
    <cfRule type="containsText" dxfId="735" priority="312" operator="containsText" text="TRUE">
      <formula>NOT(ISERROR(SEARCH("TRUE",CE136)))</formula>
    </cfRule>
  </conditionalFormatting>
  <conditionalFormatting sqref="CG138:CH138 CK138:CL138 CO138:CP138">
    <cfRule type="containsText" dxfId="734" priority="427" operator="containsText" text="TRUE">
      <formula>NOT(ISERROR(SEARCH("TRUE",CG138)))</formula>
    </cfRule>
    <cfRule type="containsText" dxfId="733" priority="428" operator="containsText" text="FALSE">
      <formula>NOT(ISERROR(SEARCH("FALSE",CG138)))</formula>
    </cfRule>
  </conditionalFormatting>
  <conditionalFormatting sqref="CS135:CT135">
    <cfRule type="containsText" dxfId="728" priority="351" operator="containsText" text="TRUE">
      <formula>NOT(ISERROR(SEARCH("TRUE",CS135)))</formula>
    </cfRule>
    <cfRule type="containsText" dxfId="727" priority="352" operator="containsText" text="FALSE">
      <formula>NOT(ISERROR(SEARCH("FALSE",CS135)))</formula>
    </cfRule>
  </conditionalFormatting>
  <conditionalFormatting sqref="CS138:CT138">
    <cfRule type="containsText" dxfId="726" priority="349" operator="containsText" text="TRUE">
      <formula>NOT(ISERROR(SEARCH("TRUE",CS138)))</formula>
    </cfRule>
    <cfRule type="containsText" dxfId="725" priority="350" operator="containsText" text="FALSE">
      <formula>NOT(ISERROR(SEARCH("FALSE",CS138)))</formula>
    </cfRule>
  </conditionalFormatting>
  <conditionalFormatting sqref="CU136:CV136">
    <cfRule type="containsText" dxfId="721" priority="353" operator="containsText" text="FALSE">
      <formula>NOT(ISERROR(SEARCH("FALSE",CU136)))</formula>
    </cfRule>
    <cfRule type="containsText" dxfId="720" priority="354" operator="containsText" text="TRUE">
      <formula>NOT(ISERROR(SEARCH("TRUE",CU136)))</formula>
    </cfRule>
  </conditionalFormatting>
  <conditionalFormatting sqref="CW135:CX135">
    <cfRule type="containsText" dxfId="715" priority="280" operator="containsText" text="TRUE">
      <formula>NOT(ISERROR(SEARCH("TRUE",CW135)))</formula>
    </cfRule>
    <cfRule type="containsText" dxfId="714" priority="281" operator="containsText" text="FALSE">
      <formula>NOT(ISERROR(SEARCH("FALSE",CW135)))</formula>
    </cfRule>
  </conditionalFormatting>
  <conditionalFormatting sqref="CW138:CX138">
    <cfRule type="containsText" dxfId="713" priority="278" operator="containsText" text="TRUE">
      <formula>NOT(ISERROR(SEARCH("TRUE",CW138)))</formula>
    </cfRule>
    <cfRule type="containsText" dxfId="712" priority="279" operator="containsText" text="FALSE">
      <formula>NOT(ISERROR(SEARCH("FALSE",CW138)))</formula>
    </cfRule>
  </conditionalFormatting>
  <conditionalFormatting sqref="CY136:CZ136">
    <cfRule type="containsText" dxfId="709" priority="282" operator="containsText" text="FALSE">
      <formula>NOT(ISERROR(SEARCH("FALSE",CY136)))</formula>
    </cfRule>
    <cfRule type="containsText" dxfId="708" priority="283" operator="containsText" text="TRUE">
      <formula>NOT(ISERROR(SEARCH("TRUE",CY136)))</formula>
    </cfRule>
  </conditionalFormatting>
  <conditionalFormatting sqref="DA138">
    <cfRule type="containsText" dxfId="707" priority="425" operator="containsText" text="TRUE">
      <formula>NOT(ISERROR(SEARCH("TRUE",DA138)))</formula>
    </cfRule>
    <cfRule type="containsText" dxfId="706" priority="426" operator="containsText" text="FALSE">
      <formula>NOT(ISERROR(SEARCH("FALSE",DA138)))</formula>
    </cfRule>
  </conditionalFormatting>
  <conditionalFormatting sqref="DD138">
    <cfRule type="containsText" dxfId="705" priority="423" operator="containsText" text="TRUE">
      <formula>NOT(ISERROR(SEARCH("TRUE",DD138)))</formula>
    </cfRule>
    <cfRule type="containsText" dxfId="704" priority="424" operator="containsText" text="FALSE">
      <formula>NOT(ISERROR(SEARCH("FALSE",DD138)))</formula>
    </cfRule>
  </conditionalFormatting>
  <conditionalFormatting sqref="DG138 DJ138 DM138">
    <cfRule type="containsText" dxfId="703" priority="421" operator="containsText" text="TRUE">
      <formula>NOT(ISERROR(SEARCH("TRUE",DG138)))</formula>
    </cfRule>
    <cfRule type="containsText" dxfId="702" priority="422" operator="containsText" text="FALSE">
      <formula>NOT(ISERROR(SEARCH("FALSE",DG138)))</formula>
    </cfRule>
  </conditionalFormatting>
  <conditionalFormatting sqref="DP138:DS138">
    <cfRule type="containsText" dxfId="701" priority="419" operator="containsText" text="TRUE">
      <formula>NOT(ISERROR(SEARCH("TRUE",DP138)))</formula>
    </cfRule>
    <cfRule type="containsText" dxfId="700" priority="420" operator="containsText" text="FALSE">
      <formula>NOT(ISERROR(SEARCH("FALSE",DP138)))</formula>
    </cfRule>
  </conditionalFormatting>
  <conditionalFormatting sqref="DV138:DY138">
    <cfRule type="containsText" dxfId="699" priority="417" operator="containsText" text="TRUE">
      <formula>NOT(ISERROR(SEARCH("TRUE",DV138)))</formula>
    </cfRule>
    <cfRule type="containsText" dxfId="698" priority="418" operator="containsText" text="FALSE">
      <formula>NOT(ISERROR(SEARCH("FALSE",DV138)))</formula>
    </cfRule>
  </conditionalFormatting>
  <conditionalFormatting sqref="EB138:EE138">
    <cfRule type="containsText" dxfId="697" priority="411" operator="containsText" text="TRUE">
      <formula>NOT(ISERROR(SEARCH("TRUE",EB138)))</formula>
    </cfRule>
    <cfRule type="containsText" dxfId="696" priority="412" operator="containsText" text="FALSE">
      <formula>NOT(ISERROR(SEARCH("FALSE",EB138)))</formula>
    </cfRule>
  </conditionalFormatting>
  <conditionalFormatting sqref="EH138:EK138">
    <cfRule type="containsText" dxfId="695" priority="409" operator="containsText" text="TRUE">
      <formula>NOT(ISERROR(SEARCH("TRUE",EH138)))</formula>
    </cfRule>
    <cfRule type="containsText" dxfId="694" priority="410" operator="containsText" text="FALSE">
      <formula>NOT(ISERROR(SEARCH("FALSE",EH138)))</formula>
    </cfRule>
  </conditionalFormatting>
  <conditionalFormatting sqref="EN135:EO135">
    <cfRule type="containsText" dxfId="693" priority="449" operator="containsText" text="TRUE">
      <formula>NOT(ISERROR(SEARCH("TRUE",EN135)))</formula>
    </cfRule>
    <cfRule type="containsText" dxfId="692" priority="450" operator="containsText" text="FALSE">
      <formula>NOT(ISERROR(SEARCH("FALSE",EN135)))</formula>
    </cfRule>
  </conditionalFormatting>
  <conditionalFormatting sqref="EN138:EQ138">
    <cfRule type="containsText" dxfId="691" priority="447" operator="containsText" text="TRUE">
      <formula>NOT(ISERROR(SEARCH("TRUE",EN138)))</formula>
    </cfRule>
    <cfRule type="containsText" dxfId="690" priority="448" operator="containsText" text="FALSE">
      <formula>NOT(ISERROR(SEARCH("FALSE",EN138)))</formula>
    </cfRule>
  </conditionalFormatting>
  <conditionalFormatting sqref="ET135:EW135">
    <cfRule type="containsText" dxfId="685" priority="319" operator="containsText" text="TRUE">
      <formula>NOT(ISERROR(SEARCH("TRUE",ET135)))</formula>
    </cfRule>
    <cfRule type="containsText" dxfId="684" priority="320" operator="containsText" text="FALSE">
      <formula>NOT(ISERROR(SEARCH("FALSE",ET135)))</formula>
    </cfRule>
  </conditionalFormatting>
  <conditionalFormatting sqref="ET138:EW138">
    <cfRule type="containsText" dxfId="683" priority="317" operator="containsText" text="TRUE">
      <formula>NOT(ISERROR(SEARCH("TRUE",ET138)))</formula>
    </cfRule>
    <cfRule type="containsText" dxfId="682" priority="318" operator="containsText" text="FALSE">
      <formula>NOT(ISERROR(SEARCH("FALSE",ET138)))</formula>
    </cfRule>
  </conditionalFormatting>
  <conditionalFormatting sqref="EX136:EY136">
    <cfRule type="containsText" dxfId="678" priority="321" operator="containsText" text="FALSE">
      <formula>NOT(ISERROR(SEARCH("FALSE",EX136)))</formula>
    </cfRule>
    <cfRule type="containsText" dxfId="677" priority="322" operator="containsText" text="TRUE">
      <formula>NOT(ISERROR(SEARCH("TRUE",EX136)))</formula>
    </cfRule>
  </conditionalFormatting>
  <conditionalFormatting sqref="EZ138:FA138">
    <cfRule type="containsText" dxfId="676" priority="407" operator="containsText" text="TRUE">
      <formula>NOT(ISERROR(SEARCH("TRUE",EZ138)))</formula>
    </cfRule>
    <cfRule type="containsText" dxfId="675" priority="408" operator="containsText" text="FALSE">
      <formula>NOT(ISERROR(SEARCH("FALSE",EZ138)))</formula>
    </cfRule>
  </conditionalFormatting>
  <conditionalFormatting sqref="FD138:FE138">
    <cfRule type="containsText" dxfId="674" priority="405" operator="containsText" text="TRUE">
      <formula>NOT(ISERROR(SEARCH("TRUE",FD138)))</formula>
    </cfRule>
    <cfRule type="containsText" dxfId="673" priority="406" operator="containsText" text="FALSE">
      <formula>NOT(ISERROR(SEARCH("FALSE",FD138)))</formula>
    </cfRule>
  </conditionalFormatting>
  <conditionalFormatting sqref="FH138:FI138">
    <cfRule type="containsText" dxfId="672" priority="403" operator="containsText" text="TRUE">
      <formula>NOT(ISERROR(SEARCH("TRUE",FH138)))</formula>
    </cfRule>
    <cfRule type="containsText" dxfId="671" priority="404" operator="containsText" text="FALSE">
      <formula>NOT(ISERROR(SEARCH("FALSE",FH138)))</formula>
    </cfRule>
  </conditionalFormatting>
  <conditionalFormatting sqref="FL138:FM138">
    <cfRule type="containsText" dxfId="670" priority="401" operator="containsText" text="TRUE">
      <formula>NOT(ISERROR(SEARCH("TRUE",FL138)))</formula>
    </cfRule>
    <cfRule type="containsText" dxfId="669" priority="402" operator="containsText" text="FALSE">
      <formula>NOT(ISERROR(SEARCH("FALSE",FL138)))</formula>
    </cfRule>
  </conditionalFormatting>
  <conditionalFormatting sqref="FP135:FQ135">
    <cfRule type="containsText" dxfId="664" priority="494" operator="containsText" text="TRUE">
      <formula>NOT(ISERROR(SEARCH("TRUE",FP135)))</formula>
    </cfRule>
    <cfRule type="containsText" dxfId="663" priority="495" operator="containsText" text="FALSE">
      <formula>NOT(ISERROR(SEARCH("FALSE",FP135)))</formula>
    </cfRule>
  </conditionalFormatting>
  <conditionalFormatting sqref="FP138:FQ138">
    <cfRule type="containsText" dxfId="662" priority="399" operator="containsText" text="TRUE">
      <formula>NOT(ISERROR(SEARCH("TRUE",FP138)))</formula>
    </cfRule>
    <cfRule type="containsText" dxfId="661" priority="400" operator="containsText" text="FALSE">
      <formula>NOT(ISERROR(SEARCH("FALSE",FP138)))</formula>
    </cfRule>
  </conditionalFormatting>
  <conditionalFormatting sqref="FR136:FS136">
    <cfRule type="containsText" dxfId="657" priority="496" operator="containsText" text="FALSE">
      <formula>NOT(ISERROR(SEARCH("FALSE",FR136)))</formula>
    </cfRule>
    <cfRule type="containsText" dxfId="656" priority="497" operator="containsText" text="TRUE">
      <formula>NOT(ISERROR(SEARCH("TRUE",FR136)))</formula>
    </cfRule>
  </conditionalFormatting>
  <conditionalFormatting sqref="FT138:FW138">
    <cfRule type="containsText" dxfId="655" priority="397" operator="containsText" text="TRUE">
      <formula>NOT(ISERROR(SEARCH("TRUE",FT138)))</formula>
    </cfRule>
    <cfRule type="containsText" dxfId="654" priority="398" operator="containsText" text="FALSE">
      <formula>NOT(ISERROR(SEARCH("FALSE",FT138)))</formula>
    </cfRule>
  </conditionalFormatting>
  <conditionalFormatting sqref="FZ138:GC138">
    <cfRule type="containsText" dxfId="653" priority="395" operator="containsText" text="TRUE">
      <formula>NOT(ISERROR(SEARCH("TRUE",FZ138)))</formula>
    </cfRule>
    <cfRule type="containsText" dxfId="652" priority="396" operator="containsText" text="FALSE">
      <formula>NOT(ISERROR(SEARCH("FALSE",FZ138)))</formula>
    </cfRule>
  </conditionalFormatting>
  <conditionalFormatting sqref="GF138:GI138">
    <cfRule type="containsText" dxfId="651" priority="393" operator="containsText" text="TRUE">
      <formula>NOT(ISERROR(SEARCH("TRUE",GF138)))</formula>
    </cfRule>
    <cfRule type="containsText" dxfId="650" priority="394" operator="containsText" text="FALSE">
      <formula>NOT(ISERROR(SEARCH("FALSE",GF138)))</formula>
    </cfRule>
  </conditionalFormatting>
  <conditionalFormatting sqref="GL135:GO135">
    <cfRule type="containsText" dxfId="645" priority="490" operator="containsText" text="TRUE">
      <formula>NOT(ISERROR(SEARCH("TRUE",GL135)))</formula>
    </cfRule>
    <cfRule type="containsText" dxfId="644" priority="491" operator="containsText" text="FALSE">
      <formula>NOT(ISERROR(SEARCH("FALSE",GL135)))</formula>
    </cfRule>
  </conditionalFormatting>
  <conditionalFormatting sqref="GL138:GO138">
    <cfRule type="containsText" dxfId="643" priority="355" operator="containsText" text="TRUE">
      <formula>NOT(ISERROR(SEARCH("TRUE",GL138)))</formula>
    </cfRule>
    <cfRule type="containsText" dxfId="642" priority="356" operator="containsText" text="FALSE">
      <formula>NOT(ISERROR(SEARCH("FALSE",GL138)))</formula>
    </cfRule>
  </conditionalFormatting>
  <conditionalFormatting sqref="GP136:GQ136">
    <cfRule type="containsText" dxfId="638" priority="492" operator="containsText" text="FALSE">
      <formula>NOT(ISERROR(SEARCH("FALSE",GP136)))</formula>
    </cfRule>
    <cfRule type="containsText" dxfId="637" priority="493" operator="containsText" text="TRUE">
      <formula>NOT(ISERROR(SEARCH("TRUE",GP136)))</formula>
    </cfRule>
  </conditionalFormatting>
  <conditionalFormatting sqref="GR2:GS2">
    <cfRule type="containsText" dxfId="636" priority="507" operator="containsText" text="TRUE">
      <formula>NOT(ISERROR(SEARCH("TRUE",GR2)))</formula>
    </cfRule>
  </conditionalFormatting>
  <conditionalFormatting sqref="GR138:GS138">
    <cfRule type="containsText" dxfId="633" priority="284" operator="containsText" text="TRUE">
      <formula>NOT(ISERROR(SEARCH("TRUE",GR138)))</formula>
    </cfRule>
    <cfRule type="containsText" dxfId="632" priority="285" operator="containsText" text="FALSE">
      <formula>NOT(ISERROR(SEARCH("FALSE",GR138)))</formula>
    </cfRule>
  </conditionalFormatting>
  <conditionalFormatting sqref="GR135:GU135">
    <cfRule type="containsText" dxfId="629" priority="508" operator="containsText" text="TRUE">
      <formula>NOT(ISERROR(SEARCH("TRUE",GR135)))</formula>
    </cfRule>
    <cfRule type="containsText" dxfId="628" priority="509" operator="containsText" text="FALSE">
      <formula>NOT(ISERROR(SEARCH("FALSE",GR135)))</formula>
    </cfRule>
  </conditionalFormatting>
  <conditionalFormatting sqref="GV138 GY138">
    <cfRule type="containsText" dxfId="627" priority="391" operator="containsText" text="TRUE">
      <formula>NOT(ISERROR(SEARCH("TRUE",GV138)))</formula>
    </cfRule>
    <cfRule type="containsText" dxfId="626" priority="392" operator="containsText" text="FALSE">
      <formula>NOT(ISERROR(SEARCH("FALSE",GV138)))</formula>
    </cfRule>
  </conditionalFormatting>
  <conditionalFormatting sqref="HB138">
    <cfRule type="containsText" dxfId="625" priority="389" operator="containsText" text="TRUE">
      <formula>NOT(ISERROR(SEARCH("TRUE",HB138)))</formula>
    </cfRule>
    <cfRule type="containsText" dxfId="624" priority="390" operator="containsText" text="FALSE">
      <formula>NOT(ISERROR(SEARCH("FALSE",HB138)))</formula>
    </cfRule>
  </conditionalFormatting>
  <conditionalFormatting sqref="HE138">
    <cfRule type="containsText" dxfId="623" priority="387" operator="containsText" text="TRUE">
      <formula>NOT(ISERROR(SEARCH("TRUE",HE138)))</formula>
    </cfRule>
    <cfRule type="containsText" dxfId="622" priority="388" operator="containsText" text="FALSE">
      <formula>NOT(ISERROR(SEARCH("FALSE",HE138)))</formula>
    </cfRule>
  </conditionalFormatting>
  <conditionalFormatting sqref="HH138">
    <cfRule type="containsText" dxfId="621" priority="385" operator="containsText" text="TRUE">
      <formula>NOT(ISERROR(SEARCH("TRUE",HH138)))</formula>
    </cfRule>
    <cfRule type="containsText" dxfId="620" priority="386" operator="containsText" text="FALSE">
      <formula>NOT(ISERROR(SEARCH("FALSE",HH138)))</formula>
    </cfRule>
  </conditionalFormatting>
  <conditionalFormatting sqref="HK2:HL2">
    <cfRule type="containsText" dxfId="619" priority="506" operator="containsText" text="TRUE">
      <formula>NOT(ISERROR(SEARCH("TRUE",HK2)))</formula>
    </cfRule>
  </conditionalFormatting>
  <conditionalFormatting sqref="HK138:HL138">
    <cfRule type="containsText" dxfId="618" priority="357" operator="containsText" text="TRUE">
      <formula>NOT(ISERROR(SEARCH("TRUE",HK138)))</formula>
    </cfRule>
    <cfRule type="containsText" dxfId="617" priority="358" operator="containsText" text="FALSE">
      <formula>NOT(ISERROR(SEARCH("FALSE",HK138)))</formula>
    </cfRule>
  </conditionalFormatting>
  <conditionalFormatting sqref="HK135:HN135">
    <cfRule type="containsText" dxfId="611" priority="500" operator="containsText" text="TRUE">
      <formula>NOT(ISERROR(SEARCH("TRUE",HK135)))</formula>
    </cfRule>
    <cfRule type="containsText" dxfId="610" priority="501" operator="containsText" text="FALSE">
      <formula>NOT(ISERROR(SEARCH("FALSE",HK135)))</formula>
    </cfRule>
  </conditionalFormatting>
  <conditionalFormatting sqref="HO138:HP138">
    <cfRule type="containsText" dxfId="609" priority="301" operator="containsText" text="TRUE">
      <formula>NOT(ISERROR(SEARCH("TRUE",HO138)))</formula>
    </cfRule>
    <cfRule type="containsText" dxfId="608" priority="302" operator="containsText" text="FALSE">
      <formula>NOT(ISERROR(SEARCH("FALSE",HO138)))</formula>
    </cfRule>
  </conditionalFormatting>
  <conditionalFormatting sqref="HO2:HQ2">
    <cfRule type="containsText" dxfId="607" priority="305" operator="containsText" text="TRUE">
      <formula>NOT(ISERROR(SEARCH("TRUE",HO2)))</formula>
    </cfRule>
  </conditionalFormatting>
  <conditionalFormatting sqref="HO134:HV134">
    <cfRule type="containsText" dxfId="606" priority="303" operator="containsText" text="FALSE">
      <formula>NOT(ISERROR(SEARCH("FALSE",HO134)))</formula>
    </cfRule>
    <cfRule type="containsText" dxfId="605" priority="304" operator="containsText" text="TRUE">
      <formula>NOT(ISERROR(SEARCH("TRUE",HO134)))</formula>
    </cfRule>
  </conditionalFormatting>
  <conditionalFormatting sqref="HS138:HT138">
    <cfRule type="containsText" dxfId="604" priority="381" operator="containsText" text="TRUE">
      <formula>NOT(ISERROR(SEARCH("TRUE",HS138)))</formula>
    </cfRule>
    <cfRule type="containsText" dxfId="603" priority="382" operator="containsText" text="FALSE">
      <formula>NOT(ISERROR(SEARCH("FALSE",HS138)))</formula>
    </cfRule>
  </conditionalFormatting>
  <conditionalFormatting sqref="HS2:HU2">
    <cfRule type="containsText" dxfId="602" priority="477" operator="containsText" text="TRUE">
      <formula>NOT(ISERROR(SEARCH("TRUE",HS2)))</formula>
    </cfRule>
  </conditionalFormatting>
  <conditionalFormatting sqref="HW138:HX138">
    <cfRule type="containsText" dxfId="601" priority="379" operator="containsText" text="TRUE">
      <formula>NOT(ISERROR(SEARCH("TRUE",HW138)))</formula>
    </cfRule>
    <cfRule type="containsText" dxfId="600" priority="380" operator="containsText" text="FALSE">
      <formula>NOT(ISERROR(SEARCH("FALSE",HW138)))</formula>
    </cfRule>
  </conditionalFormatting>
  <conditionalFormatting sqref="IA138:IB138">
    <cfRule type="containsText" dxfId="599" priority="377" operator="containsText" text="TRUE">
      <formula>NOT(ISERROR(SEARCH("TRUE",IA138)))</formula>
    </cfRule>
    <cfRule type="containsText" dxfId="598" priority="378" operator="containsText" text="FALSE">
      <formula>NOT(ISERROR(SEARCH("FALSE",IA138)))</formula>
    </cfRule>
  </conditionalFormatting>
  <conditionalFormatting sqref="IA2:IC2">
    <cfRule type="containsText" dxfId="597" priority="474" operator="containsText" text="TRUE">
      <formula>NOT(ISERROR(SEARCH("TRUE",IA2)))</formula>
    </cfRule>
  </conditionalFormatting>
  <conditionalFormatting sqref="IA134:IP134">
    <cfRule type="containsText" dxfId="596" priority="298" operator="containsText" text="FALSE">
      <formula>NOT(ISERROR(SEARCH("FALSE",IA134)))</formula>
    </cfRule>
    <cfRule type="containsText" dxfId="595" priority="299" operator="containsText" text="TRUE">
      <formula>NOT(ISERROR(SEARCH("TRUE",IA134)))</formula>
    </cfRule>
  </conditionalFormatting>
  <conditionalFormatting sqref="IE138:IF138">
    <cfRule type="containsText" dxfId="594" priority="375" operator="containsText" text="TRUE">
      <formula>NOT(ISERROR(SEARCH("TRUE",IE138)))</formula>
    </cfRule>
    <cfRule type="containsText" dxfId="593" priority="376" operator="containsText" text="FALSE">
      <formula>NOT(ISERROR(SEARCH("FALSE",IE138)))</formula>
    </cfRule>
  </conditionalFormatting>
  <conditionalFormatting sqref="IE2:IK2">
    <cfRule type="containsText" dxfId="592" priority="293" operator="containsText" text="TRUE">
      <formula>NOT(ISERROR(SEARCH("TRUE",IE2)))</formula>
    </cfRule>
  </conditionalFormatting>
  <conditionalFormatting sqref="II138:IJ138">
    <cfRule type="containsText" dxfId="591" priority="295" operator="containsText" text="TRUE">
      <formula>NOT(ISERROR(SEARCH("TRUE",II138)))</formula>
    </cfRule>
    <cfRule type="containsText" dxfId="590" priority="296" operator="containsText" text="FALSE">
      <formula>NOT(ISERROR(SEARCH("FALSE",II138)))</formula>
    </cfRule>
  </conditionalFormatting>
  <conditionalFormatting sqref="IM138:IN138">
    <cfRule type="containsText" dxfId="589" priority="373" operator="containsText" text="TRUE">
      <formula>NOT(ISERROR(SEARCH("TRUE",IM138)))</formula>
    </cfRule>
    <cfRule type="containsText" dxfId="588" priority="374" operator="containsText" text="FALSE">
      <formula>NOT(ISERROR(SEARCH("FALSE",IM138)))</formula>
    </cfRule>
  </conditionalFormatting>
  <conditionalFormatting sqref="IM2:IO2">
    <cfRule type="containsText" dxfId="587" priority="466" operator="containsText" text="TRUE">
      <formula>NOT(ISERROR(SEARCH("TRUE",IM2)))</formula>
    </cfRule>
  </conditionalFormatting>
  <conditionalFormatting sqref="IQ138:IR138">
    <cfRule type="containsText" dxfId="586" priority="371" operator="containsText" text="TRUE">
      <formula>NOT(ISERROR(SEARCH("TRUE",IQ138)))</formula>
    </cfRule>
    <cfRule type="containsText" dxfId="585" priority="372" operator="containsText" text="FALSE">
      <formula>NOT(ISERROR(SEARCH("FALSE",IQ138)))</formula>
    </cfRule>
  </conditionalFormatting>
  <conditionalFormatting sqref="IU138:IV138">
    <cfRule type="containsText" dxfId="584" priority="369" operator="containsText" text="TRUE">
      <formula>NOT(ISERROR(SEARCH("TRUE",IU138)))</formula>
    </cfRule>
    <cfRule type="containsText" dxfId="583" priority="370" operator="containsText" text="FALSE">
      <formula>NOT(ISERROR(SEARCH("FALSE",IU138)))</formula>
    </cfRule>
  </conditionalFormatting>
  <conditionalFormatting sqref="IU2:IW2">
    <cfRule type="containsText" dxfId="582" priority="463" operator="containsText" text="TRUE">
      <formula>NOT(ISERROR(SEARCH("TRUE",IU2)))</formula>
    </cfRule>
  </conditionalFormatting>
  <conditionalFormatting sqref="IU134:JJ134">
    <cfRule type="containsText" dxfId="581" priority="291" operator="containsText" text="FALSE">
      <formula>NOT(ISERROR(SEARCH("FALSE",IU134)))</formula>
    </cfRule>
    <cfRule type="containsText" dxfId="580" priority="292" operator="containsText" text="TRUE">
      <formula>NOT(ISERROR(SEARCH("TRUE",IU134)))</formula>
    </cfRule>
  </conditionalFormatting>
  <conditionalFormatting sqref="IY138:IZ138">
    <cfRule type="containsText" dxfId="579" priority="367" operator="containsText" text="TRUE">
      <formula>NOT(ISERROR(SEARCH("TRUE",IY138)))</formula>
    </cfRule>
    <cfRule type="containsText" dxfId="578" priority="368" operator="containsText" text="FALSE">
      <formula>NOT(ISERROR(SEARCH("FALSE",IY138)))</formula>
    </cfRule>
  </conditionalFormatting>
  <conditionalFormatting sqref="IY2:JE2">
    <cfRule type="containsText" dxfId="577" priority="286" operator="containsText" text="TRUE">
      <formula>NOT(ISERROR(SEARCH("TRUE",IY2)))</formula>
    </cfRule>
  </conditionalFormatting>
  <conditionalFormatting sqref="JC138:JD138">
    <cfRule type="containsText" dxfId="576" priority="288" operator="containsText" text="TRUE">
      <formula>NOT(ISERROR(SEARCH("TRUE",JC138)))</formula>
    </cfRule>
    <cfRule type="containsText" dxfId="575" priority="289" operator="containsText" text="FALSE">
      <formula>NOT(ISERROR(SEARCH("FALSE",JC138)))</formula>
    </cfRule>
  </conditionalFormatting>
  <conditionalFormatting sqref="JG138:JH138">
    <cfRule type="containsText" dxfId="574" priority="365" operator="containsText" text="TRUE">
      <formula>NOT(ISERROR(SEARCH("TRUE",JG138)))</formula>
    </cfRule>
    <cfRule type="containsText" dxfId="573" priority="366" operator="containsText" text="FALSE">
      <formula>NOT(ISERROR(SEARCH("FALSE",JG138)))</formula>
    </cfRule>
  </conditionalFormatting>
  <conditionalFormatting sqref="JG2:JI2">
    <cfRule type="containsText" dxfId="572" priority="457" operator="containsText" text="TRUE">
      <formula>NOT(ISERROR(SEARCH("TRUE",JG2)))</formula>
    </cfRule>
  </conditionalFormatting>
  <conditionalFormatting sqref="JK138:JL138">
    <cfRule type="containsText" dxfId="571" priority="363" operator="containsText" text="TRUE">
      <formula>NOT(ISERROR(SEARCH("TRUE",JK138)))</formula>
    </cfRule>
    <cfRule type="containsText" dxfId="570" priority="364" operator="containsText" text="FALSE">
      <formula>NOT(ISERROR(SEARCH("FALSE",JK138)))</formula>
    </cfRule>
  </conditionalFormatting>
  <conditionalFormatting sqref="JO138:JP138">
    <cfRule type="containsText" dxfId="569" priority="361" operator="containsText" text="TRUE">
      <formula>NOT(ISERROR(SEARCH("TRUE",JO138)))</formula>
    </cfRule>
    <cfRule type="containsText" dxfId="568" priority="362" operator="containsText" text="FALSE">
      <formula>NOT(ISERROR(SEARCH("FALSE",JO138)))</formula>
    </cfRule>
  </conditionalFormatting>
  <conditionalFormatting sqref="JO2:JQ2">
    <cfRule type="containsText" dxfId="567" priority="454" operator="containsText" text="TRUE">
      <formula>NOT(ISERROR(SEARCH("TRUE",JO2)))</formula>
    </cfRule>
  </conditionalFormatting>
  <conditionalFormatting sqref="JO134:JV134">
    <cfRule type="containsText" dxfId="566" priority="452" operator="containsText" text="FALSE">
      <formula>NOT(ISERROR(SEARCH("FALSE",JO134)))</formula>
    </cfRule>
    <cfRule type="containsText" dxfId="565" priority="453" operator="containsText" text="TRUE">
      <formula>NOT(ISERROR(SEARCH("TRUE",JO134)))</formula>
    </cfRule>
  </conditionalFormatting>
  <conditionalFormatting sqref="JS138:JT138">
    <cfRule type="containsText" dxfId="564" priority="359" operator="containsText" text="TRUE">
      <formula>NOT(ISERROR(SEARCH("TRUE",JS138)))</formula>
    </cfRule>
    <cfRule type="containsText" dxfId="563" priority="360" operator="containsText" text="FALSE">
      <formula>NOT(ISERROR(SEARCH("FALSE",JS138)))</formula>
    </cfRule>
  </conditionalFormatting>
  <conditionalFormatting sqref="JS2:JX2">
    <cfRule type="containsText" dxfId="562" priority="332" operator="containsText" text="TRUE">
      <formula>NOT(ISERROR(SEARCH("TRUE",JS2)))</formula>
    </cfRule>
  </conditionalFormatting>
  <conditionalFormatting sqref="JW138:JX138">
    <cfRule type="containsText" dxfId="559" priority="330" operator="containsText" text="TRUE">
      <formula>NOT(ISERROR(SEARCH("TRUE",JW138)))</formula>
    </cfRule>
    <cfRule type="containsText" dxfId="558" priority="331" operator="containsText" text="FALSE">
      <formula>NOT(ISERROR(SEARCH("FALSE",JW138)))</formula>
    </cfRule>
  </conditionalFormatting>
  <conditionalFormatting sqref="JW135:JZ135">
    <cfRule type="containsText" dxfId="555" priority="333" operator="containsText" text="TRUE">
      <formula>NOT(ISERROR(SEARCH("TRUE",JW135)))</formula>
    </cfRule>
    <cfRule type="containsText" dxfId="554" priority="334" operator="containsText" text="FALSE">
      <formula>NOT(ISERROR(SEARCH("FALSE",JW135)))</formula>
    </cfRule>
  </conditionalFormatting>
  <conditionalFormatting sqref="KA138:KD138">
    <cfRule type="containsText" dxfId="553" priority="313" operator="containsText" text="TRUE">
      <formula>NOT(ISERROR(SEARCH("TRUE",KA138)))</formula>
    </cfRule>
    <cfRule type="containsText" dxfId="552" priority="314" operator="containsText" text="FALSE">
      <formula>NOT(ISERROR(SEARCH("FALSE",KA138)))</formula>
    </cfRule>
  </conditionalFormatting>
  <conditionalFormatting sqref="KF138">
    <cfRule type="containsText" dxfId="551" priority="270" operator="containsText" text="TRUE">
      <formula>NOT(ISERROR(SEARCH("TRUE",KF138)))</formula>
    </cfRule>
    <cfRule type="containsText" dxfId="550" priority="271" operator="containsText" text="FALSE">
      <formula>NOT(ISERROR(SEARCH("FALSE",KF138)))</formula>
    </cfRule>
  </conditionalFormatting>
  <conditionalFormatting sqref="KF135:KG135">
    <cfRule type="containsText" dxfId="549" priority="272" operator="containsText" text="TRUE">
      <formula>NOT(ISERROR(SEARCH("TRUE",KF135)))</formula>
    </cfRule>
    <cfRule type="containsText" dxfId="548" priority="273" operator="containsText" text="FALSE">
      <formula>NOT(ISERROR(SEARCH("FALSE",KF135)))</formula>
    </cfRule>
  </conditionalFormatting>
  <conditionalFormatting sqref="KF136:KH136">
    <cfRule type="cellIs" dxfId="547" priority="276" operator="lessThan">
      <formula>0</formula>
    </cfRule>
  </conditionalFormatting>
  <conditionalFormatting sqref="KH136">
    <cfRule type="containsText" dxfId="546" priority="274" operator="containsText" text="FALSE">
      <formula>NOT(ISERROR(SEARCH("FALSE",KH136)))</formula>
    </cfRule>
    <cfRule type="containsText" dxfId="545" priority="275" operator="containsText" text="TRUE">
      <formula>NOT(ISERROR(SEARCH("TRUE",KH136)))</formula>
    </cfRule>
  </conditionalFormatting>
  <conditionalFormatting sqref="KI138">
    <cfRule type="containsText" dxfId="544" priority="263" operator="containsText" text="TRUE">
      <formula>NOT(ISERROR(SEARCH("TRUE",KI138)))</formula>
    </cfRule>
    <cfRule type="containsText" dxfId="543" priority="264" operator="containsText" text="FALSE">
      <formula>NOT(ISERROR(SEARCH("FALSE",KI138)))</formula>
    </cfRule>
  </conditionalFormatting>
  <conditionalFormatting sqref="KI135:KJ135">
    <cfRule type="containsText" dxfId="542" priority="265" operator="containsText" text="TRUE">
      <formula>NOT(ISERROR(SEARCH("TRUE",KI135)))</formula>
    </cfRule>
    <cfRule type="containsText" dxfId="541" priority="266" operator="containsText" text="FALSE">
      <formula>NOT(ISERROR(SEARCH("FALSE",KI135)))</formula>
    </cfRule>
  </conditionalFormatting>
  <conditionalFormatting sqref="KI136:KK136">
    <cfRule type="cellIs" dxfId="540" priority="269" operator="lessThan">
      <formula>0</formula>
    </cfRule>
  </conditionalFormatting>
  <conditionalFormatting sqref="KK136">
    <cfRule type="containsText" dxfId="539" priority="267" operator="containsText" text="FALSE">
      <formula>NOT(ISERROR(SEARCH("FALSE",KK136)))</formula>
    </cfRule>
    <cfRule type="containsText" dxfId="538" priority="268" operator="containsText" text="TRUE">
      <formula>NOT(ISERROR(SEARCH("TRUE",KK136)))</formula>
    </cfRule>
  </conditionalFormatting>
  <conditionalFormatting sqref="KL138">
    <cfRule type="containsText" dxfId="537" priority="256" operator="containsText" text="TRUE">
      <formula>NOT(ISERROR(SEARCH("TRUE",KL138)))</formula>
    </cfRule>
    <cfRule type="containsText" dxfId="536" priority="257" operator="containsText" text="FALSE">
      <formula>NOT(ISERROR(SEARCH("FALSE",KL138)))</formula>
    </cfRule>
  </conditionalFormatting>
  <conditionalFormatting sqref="KL135:KM135">
    <cfRule type="containsText" dxfId="535" priority="258" operator="containsText" text="TRUE">
      <formula>NOT(ISERROR(SEARCH("TRUE",KL135)))</formula>
    </cfRule>
    <cfRule type="containsText" dxfId="534" priority="259" operator="containsText" text="FALSE">
      <formula>NOT(ISERROR(SEARCH("FALSE",KL135)))</formula>
    </cfRule>
  </conditionalFormatting>
  <conditionalFormatting sqref="KL136:KN136">
    <cfRule type="cellIs" dxfId="533" priority="262" operator="lessThan">
      <formula>0</formula>
    </cfRule>
  </conditionalFormatting>
  <conditionalFormatting sqref="KN136">
    <cfRule type="containsText" dxfId="532" priority="260" operator="containsText" text="FALSE">
      <formula>NOT(ISERROR(SEARCH("FALSE",KN136)))</formula>
    </cfRule>
    <cfRule type="containsText" dxfId="531" priority="261" operator="containsText" text="TRUE">
      <formula>NOT(ISERROR(SEARCH("TRUE",KN136)))</formula>
    </cfRule>
  </conditionalFormatting>
  <conditionalFormatting sqref="KO138">
    <cfRule type="containsText" dxfId="530" priority="249" operator="containsText" text="TRUE">
      <formula>NOT(ISERROR(SEARCH("TRUE",KO138)))</formula>
    </cfRule>
    <cfRule type="containsText" dxfId="529" priority="250" operator="containsText" text="FALSE">
      <formula>NOT(ISERROR(SEARCH("FALSE",KO138)))</formula>
    </cfRule>
  </conditionalFormatting>
  <conditionalFormatting sqref="KO135:KP135">
    <cfRule type="containsText" dxfId="528" priority="251" operator="containsText" text="TRUE">
      <formula>NOT(ISERROR(SEARCH("TRUE",KO135)))</formula>
    </cfRule>
    <cfRule type="containsText" dxfId="527" priority="252" operator="containsText" text="FALSE">
      <formula>NOT(ISERROR(SEARCH("FALSE",KO135)))</formula>
    </cfRule>
  </conditionalFormatting>
  <conditionalFormatting sqref="KO136:KQ136">
    <cfRule type="cellIs" dxfId="526" priority="255" operator="lessThan">
      <formula>0</formula>
    </cfRule>
  </conditionalFormatting>
  <conditionalFormatting sqref="KQ136">
    <cfRule type="containsText" dxfId="525" priority="253" operator="containsText" text="FALSE">
      <formula>NOT(ISERROR(SEARCH("FALSE",KQ136)))</formula>
    </cfRule>
    <cfRule type="containsText" dxfId="524" priority="254" operator="containsText" text="TRUE">
      <formula>NOT(ISERROR(SEARCH("TRUE",KQ136)))</formula>
    </cfRule>
  </conditionalFormatting>
  <conditionalFormatting sqref="KR138">
    <cfRule type="containsText" dxfId="523" priority="242" operator="containsText" text="TRUE">
      <formula>NOT(ISERROR(SEARCH("TRUE",KR138)))</formula>
    </cfRule>
    <cfRule type="containsText" dxfId="522" priority="243" operator="containsText" text="FALSE">
      <formula>NOT(ISERROR(SEARCH("FALSE",KR138)))</formula>
    </cfRule>
  </conditionalFormatting>
  <conditionalFormatting sqref="KR135:KS135">
    <cfRule type="containsText" dxfId="521" priority="244" operator="containsText" text="TRUE">
      <formula>NOT(ISERROR(SEARCH("TRUE",KR135)))</formula>
    </cfRule>
    <cfRule type="containsText" dxfId="520" priority="245" operator="containsText" text="FALSE">
      <formula>NOT(ISERROR(SEARCH("FALSE",KR135)))</formula>
    </cfRule>
  </conditionalFormatting>
  <conditionalFormatting sqref="KR136:KT136">
    <cfRule type="cellIs" dxfId="519" priority="248" operator="lessThan">
      <formula>0</formula>
    </cfRule>
  </conditionalFormatting>
  <conditionalFormatting sqref="KT136">
    <cfRule type="containsText" dxfId="518" priority="246" operator="containsText" text="FALSE">
      <formula>NOT(ISERROR(SEARCH("FALSE",KT136)))</formula>
    </cfRule>
    <cfRule type="containsText" dxfId="517" priority="247" operator="containsText" text="TRUE">
      <formula>NOT(ISERROR(SEARCH("TRUE",KT136)))</formula>
    </cfRule>
  </conditionalFormatting>
  <conditionalFormatting sqref="KU135:KW135">
    <cfRule type="containsText" dxfId="516" priority="236" operator="containsText" text="TRUE">
      <formula>NOT(ISERROR(SEARCH("TRUE",KU135)))</formula>
    </cfRule>
    <cfRule type="containsText" dxfId="515" priority="237" operator="containsText" text="FALSE">
      <formula>NOT(ISERROR(SEARCH("FALSE",KU135)))</formula>
    </cfRule>
  </conditionalFormatting>
  <conditionalFormatting sqref="KU138:KW138">
    <cfRule type="containsText" dxfId="514" priority="234" operator="containsText" text="TRUE">
      <formula>NOT(ISERROR(SEARCH("TRUE",KU138)))</formula>
    </cfRule>
    <cfRule type="containsText" dxfId="513" priority="235" operator="containsText" text="FALSE">
      <formula>NOT(ISERROR(SEARCH("FALSE",KU138)))</formula>
    </cfRule>
  </conditionalFormatting>
  <conditionalFormatting sqref="KX135:KY135">
    <cfRule type="containsText" dxfId="512" priority="238" operator="containsText" text="FALSE">
      <formula>NOT(ISERROR(SEARCH("FALSE",KX135)))</formula>
    </cfRule>
    <cfRule type="containsText" dxfId="511" priority="239" operator="containsText" text="TRUE">
      <formula>NOT(ISERROR(SEARCH("TRUE",KX135)))</formula>
    </cfRule>
  </conditionalFormatting>
  <conditionalFormatting sqref="KZ135:LB135">
    <cfRule type="containsText" dxfId="510" priority="229" operator="containsText" text="TRUE">
      <formula>NOT(ISERROR(SEARCH("TRUE",KZ135)))</formula>
    </cfRule>
    <cfRule type="containsText" dxfId="509" priority="230" operator="containsText" text="FALSE">
      <formula>NOT(ISERROR(SEARCH("FALSE",KZ135)))</formula>
    </cfRule>
  </conditionalFormatting>
  <conditionalFormatting sqref="KZ138:LB138">
    <cfRule type="containsText" dxfId="508" priority="227" operator="containsText" text="TRUE">
      <formula>NOT(ISERROR(SEARCH("TRUE",KZ138)))</formula>
    </cfRule>
    <cfRule type="containsText" dxfId="507" priority="228" operator="containsText" text="FALSE">
      <formula>NOT(ISERROR(SEARCH("FALSE",KZ138)))</formula>
    </cfRule>
  </conditionalFormatting>
  <conditionalFormatting sqref="LC135:LD135">
    <cfRule type="containsText" dxfId="506" priority="231" operator="containsText" text="FALSE">
      <formula>NOT(ISERROR(SEARCH("FALSE",LC135)))</formula>
    </cfRule>
    <cfRule type="containsText" dxfId="505" priority="232" operator="containsText" text="TRUE">
      <formula>NOT(ISERROR(SEARCH("TRUE",LC135)))</formula>
    </cfRule>
  </conditionalFormatting>
  <conditionalFormatting sqref="LE135:LG135">
    <cfRule type="containsText" dxfId="504" priority="222" operator="containsText" text="TRUE">
      <formula>NOT(ISERROR(SEARCH("TRUE",LE135)))</formula>
    </cfRule>
    <cfRule type="containsText" dxfId="503" priority="223" operator="containsText" text="FALSE">
      <formula>NOT(ISERROR(SEARCH("FALSE",LE135)))</formula>
    </cfRule>
  </conditionalFormatting>
  <conditionalFormatting sqref="LE138:LG138">
    <cfRule type="containsText" dxfId="502" priority="220" operator="containsText" text="TRUE">
      <formula>NOT(ISERROR(SEARCH("TRUE",LE138)))</formula>
    </cfRule>
    <cfRule type="containsText" dxfId="501" priority="221" operator="containsText" text="FALSE">
      <formula>NOT(ISERROR(SEARCH("FALSE",LE138)))</formula>
    </cfRule>
  </conditionalFormatting>
  <conditionalFormatting sqref="LH135:LI135">
    <cfRule type="containsText" dxfId="500" priority="224" operator="containsText" text="FALSE">
      <formula>NOT(ISERROR(SEARCH("FALSE",LH135)))</formula>
    </cfRule>
    <cfRule type="containsText" dxfId="499" priority="225" operator="containsText" text="TRUE">
      <formula>NOT(ISERROR(SEARCH("TRUE",LH135)))</formula>
    </cfRule>
  </conditionalFormatting>
  <conditionalFormatting sqref="LJ135:LL135">
    <cfRule type="containsText" dxfId="498" priority="215" operator="containsText" text="TRUE">
      <formula>NOT(ISERROR(SEARCH("TRUE",LJ135)))</formula>
    </cfRule>
    <cfRule type="containsText" dxfId="497" priority="216" operator="containsText" text="FALSE">
      <formula>NOT(ISERROR(SEARCH("FALSE",LJ135)))</formula>
    </cfRule>
  </conditionalFormatting>
  <conditionalFormatting sqref="LJ138:LL138">
    <cfRule type="containsText" dxfId="496" priority="213" operator="containsText" text="TRUE">
      <formula>NOT(ISERROR(SEARCH("TRUE",LJ138)))</formula>
    </cfRule>
    <cfRule type="containsText" dxfId="495" priority="214" operator="containsText" text="FALSE">
      <formula>NOT(ISERROR(SEARCH("FALSE",LJ138)))</formula>
    </cfRule>
  </conditionalFormatting>
  <conditionalFormatting sqref="LM135:LN135">
    <cfRule type="containsText" dxfId="494" priority="217" operator="containsText" text="FALSE">
      <formula>NOT(ISERROR(SEARCH("FALSE",LM135)))</formula>
    </cfRule>
    <cfRule type="containsText" dxfId="493" priority="218" operator="containsText" text="TRUE">
      <formula>NOT(ISERROR(SEARCH("TRUE",LM135)))</formula>
    </cfRule>
  </conditionalFormatting>
  <conditionalFormatting sqref="LO135:LQ135">
    <cfRule type="containsText" dxfId="492" priority="208" operator="containsText" text="TRUE">
      <formula>NOT(ISERROR(SEARCH("TRUE",LO135)))</formula>
    </cfRule>
    <cfRule type="containsText" dxfId="491" priority="209" operator="containsText" text="FALSE">
      <formula>NOT(ISERROR(SEARCH("FALSE",LO135)))</formula>
    </cfRule>
  </conditionalFormatting>
  <conditionalFormatting sqref="LO138:LQ138">
    <cfRule type="containsText" dxfId="490" priority="206" operator="containsText" text="TRUE">
      <formula>NOT(ISERROR(SEARCH("TRUE",LO138)))</formula>
    </cfRule>
    <cfRule type="containsText" dxfId="489" priority="207" operator="containsText" text="FALSE">
      <formula>NOT(ISERROR(SEARCH("FALSE",LO138)))</formula>
    </cfRule>
  </conditionalFormatting>
  <conditionalFormatting sqref="LR136:LS136">
    <cfRule type="containsText" dxfId="488" priority="210" operator="containsText" text="FALSE">
      <formula>NOT(ISERROR(SEARCH("FALSE",LR136)))</formula>
    </cfRule>
    <cfRule type="containsText" dxfId="487" priority="211" operator="containsText" text="TRUE">
      <formula>NOT(ISERROR(SEARCH("TRUE",LR136)))</formula>
    </cfRule>
  </conditionalFormatting>
  <conditionalFormatting sqref="LT135:LV135">
    <cfRule type="containsText" dxfId="486" priority="201" operator="containsText" text="TRUE">
      <formula>NOT(ISERROR(SEARCH("TRUE",LT135)))</formula>
    </cfRule>
    <cfRule type="containsText" dxfId="485" priority="202" operator="containsText" text="FALSE">
      <formula>NOT(ISERROR(SEARCH("FALSE",LT135)))</formula>
    </cfRule>
  </conditionalFormatting>
  <conditionalFormatting sqref="LT138:LV138">
    <cfRule type="containsText" dxfId="484" priority="199" operator="containsText" text="TRUE">
      <formula>NOT(ISERROR(SEARCH("TRUE",LT138)))</formula>
    </cfRule>
    <cfRule type="containsText" dxfId="483" priority="200" operator="containsText" text="FALSE">
      <formula>NOT(ISERROR(SEARCH("FALSE",LT138)))</formula>
    </cfRule>
  </conditionalFormatting>
  <conditionalFormatting sqref="LT136:ML136">
    <cfRule type="cellIs" dxfId="482" priority="185" operator="lessThan">
      <formula>0</formula>
    </cfRule>
  </conditionalFormatting>
  <conditionalFormatting sqref="LW135:LX135">
    <cfRule type="containsText" dxfId="481" priority="203" operator="containsText" text="FALSE">
      <formula>NOT(ISERROR(SEARCH("FALSE",LW135)))</formula>
    </cfRule>
    <cfRule type="containsText" dxfId="480" priority="204" operator="containsText" text="TRUE">
      <formula>NOT(ISERROR(SEARCH("TRUE",LW135)))</formula>
    </cfRule>
  </conditionalFormatting>
  <conditionalFormatting sqref="LY135:MA135">
    <cfRule type="containsText" dxfId="479" priority="195" operator="containsText" text="TRUE">
      <formula>NOT(ISERROR(SEARCH("TRUE",LY135)))</formula>
    </cfRule>
    <cfRule type="containsText" dxfId="478" priority="196" operator="containsText" text="FALSE">
      <formula>NOT(ISERROR(SEARCH("FALSE",LY135)))</formula>
    </cfRule>
  </conditionalFormatting>
  <conditionalFormatting sqref="LY138:MA138">
    <cfRule type="containsText" dxfId="477" priority="193" operator="containsText" text="TRUE">
      <formula>NOT(ISERROR(SEARCH("TRUE",LY138)))</formula>
    </cfRule>
    <cfRule type="containsText" dxfId="476" priority="194" operator="containsText" text="FALSE">
      <formula>NOT(ISERROR(SEARCH("FALSE",LY138)))</formula>
    </cfRule>
  </conditionalFormatting>
  <conditionalFormatting sqref="MB135:MC135">
    <cfRule type="containsText" dxfId="475" priority="197" operator="containsText" text="FALSE">
      <formula>NOT(ISERROR(SEARCH("FALSE",MB135)))</formula>
    </cfRule>
    <cfRule type="containsText" dxfId="474" priority="198" operator="containsText" text="TRUE">
      <formula>NOT(ISERROR(SEARCH("TRUE",MB135)))</formula>
    </cfRule>
  </conditionalFormatting>
  <conditionalFormatting sqref="MD135:MF135">
    <cfRule type="containsText" dxfId="473" priority="188" operator="containsText" text="TRUE">
      <formula>NOT(ISERROR(SEARCH("TRUE",MD135)))</formula>
    </cfRule>
    <cfRule type="containsText" dxfId="472" priority="189" operator="containsText" text="FALSE">
      <formula>NOT(ISERROR(SEARCH("FALSE",MD135)))</formula>
    </cfRule>
  </conditionalFormatting>
  <conditionalFormatting sqref="MD138:MF138">
    <cfRule type="containsText" dxfId="471" priority="186" operator="containsText" text="TRUE">
      <formula>NOT(ISERROR(SEARCH("TRUE",MD138)))</formula>
    </cfRule>
    <cfRule type="containsText" dxfId="470" priority="187" operator="containsText" text="FALSE">
      <formula>NOT(ISERROR(SEARCH("FALSE",MD138)))</formula>
    </cfRule>
  </conditionalFormatting>
  <conditionalFormatting sqref="MG135:MH135">
    <cfRule type="containsText" dxfId="469" priority="190" operator="containsText" text="FALSE">
      <formula>NOT(ISERROR(SEARCH("FALSE",MG135)))</formula>
    </cfRule>
    <cfRule type="containsText" dxfId="468" priority="191" operator="containsText" text="TRUE">
      <formula>NOT(ISERROR(SEARCH("TRUE",MG135)))</formula>
    </cfRule>
  </conditionalFormatting>
  <conditionalFormatting sqref="MI138:ML138">
    <cfRule type="containsText" dxfId="467" priority="183" operator="containsText" text="TRUE">
      <formula>NOT(ISERROR(SEARCH("TRUE",MI138)))</formula>
    </cfRule>
    <cfRule type="containsText" dxfId="466" priority="184" operator="containsText" text="FALSE">
      <formula>NOT(ISERROR(SEARCH("FALSE",MI138)))</formula>
    </cfRule>
  </conditionalFormatting>
  <conditionalFormatting sqref="MN135:MP135">
    <cfRule type="containsText" dxfId="465" priority="178" operator="containsText" text="TRUE">
      <formula>NOT(ISERROR(SEARCH("TRUE",MN135)))</formula>
    </cfRule>
    <cfRule type="containsText" dxfId="464" priority="179" operator="containsText" text="FALSE">
      <formula>NOT(ISERROR(SEARCH("FALSE",MN135)))</formula>
    </cfRule>
  </conditionalFormatting>
  <conditionalFormatting sqref="MN138:MP138">
    <cfRule type="containsText" dxfId="463" priority="176" operator="containsText" text="TRUE">
      <formula>NOT(ISERROR(SEARCH("TRUE",MN138)))</formula>
    </cfRule>
    <cfRule type="containsText" dxfId="462" priority="177" operator="containsText" text="FALSE">
      <formula>NOT(ISERROR(SEARCH("FALSE",MN138)))</formula>
    </cfRule>
  </conditionalFormatting>
  <conditionalFormatting sqref="MN136:MW136 ND136:XFD136">
    <cfRule type="cellIs" dxfId="461" priority="175" operator="lessThan">
      <formula>0</formula>
    </cfRule>
  </conditionalFormatting>
  <conditionalFormatting sqref="MQ135:MR135">
    <cfRule type="containsText" dxfId="460" priority="180" operator="containsText" text="FALSE">
      <formula>NOT(ISERROR(SEARCH("FALSE",MQ135)))</formula>
    </cfRule>
    <cfRule type="containsText" dxfId="459" priority="181" operator="containsText" text="TRUE">
      <formula>NOT(ISERROR(SEARCH("TRUE",MQ135)))</formula>
    </cfRule>
  </conditionalFormatting>
  <conditionalFormatting sqref="MS135:MU135">
    <cfRule type="containsText" dxfId="458" priority="171" operator="containsText" text="TRUE">
      <formula>NOT(ISERROR(SEARCH("TRUE",MS135)))</formula>
    </cfRule>
    <cfRule type="containsText" dxfId="457" priority="172" operator="containsText" text="FALSE">
      <formula>NOT(ISERROR(SEARCH("FALSE",MS135)))</formula>
    </cfRule>
  </conditionalFormatting>
  <conditionalFormatting sqref="MS138:MU138">
    <cfRule type="containsText" dxfId="456" priority="169" operator="containsText" text="TRUE">
      <formula>NOT(ISERROR(SEARCH("TRUE",MS138)))</formula>
    </cfRule>
    <cfRule type="containsText" dxfId="455" priority="170" operator="containsText" text="FALSE">
      <formula>NOT(ISERROR(SEARCH("FALSE",MS138)))</formula>
    </cfRule>
  </conditionalFormatting>
  <conditionalFormatting sqref="MV135:MW135">
    <cfRule type="containsText" dxfId="454" priority="173" operator="containsText" text="FALSE">
      <formula>NOT(ISERROR(SEARCH("FALSE",MV135)))</formula>
    </cfRule>
    <cfRule type="containsText" dxfId="453" priority="174" operator="containsText" text="TRUE">
      <formula>NOT(ISERROR(SEARCH("TRUE",MV135)))</formula>
    </cfRule>
  </conditionalFormatting>
  <conditionalFormatting sqref="MX136:MZ136">
    <cfRule type="cellIs" dxfId="452" priority="91" operator="lessThan">
      <formula>0</formula>
    </cfRule>
  </conditionalFormatting>
  <conditionalFormatting sqref="MX138">
    <cfRule type="containsText" dxfId="451" priority="85" operator="containsText" text="TRUE">
      <formula>NOT(ISERROR(SEARCH("TRUE",MX138)))</formula>
    </cfRule>
    <cfRule type="containsText" dxfId="450" priority="86" operator="containsText" text="FALSE">
      <formula>NOT(ISERROR(SEARCH("FALSE",MX138)))</formula>
    </cfRule>
  </conditionalFormatting>
  <conditionalFormatting sqref="MX135:MY135">
    <cfRule type="containsText" dxfId="449" priority="87" operator="containsText" text="TRUE">
      <formula>NOT(ISERROR(SEARCH("TRUE",MX135)))</formula>
    </cfRule>
    <cfRule type="containsText" dxfId="448" priority="88" operator="containsText" text="FALSE">
      <formula>NOT(ISERROR(SEARCH("FALSE",MX135)))</formula>
    </cfRule>
  </conditionalFormatting>
  <conditionalFormatting sqref="MZ136">
    <cfRule type="containsText" dxfId="447" priority="89" operator="containsText" text="FALSE">
      <formula>NOT(ISERROR(SEARCH("FALSE",MZ136)))</formula>
    </cfRule>
    <cfRule type="containsText" dxfId="446" priority="90" operator="containsText" text="TRUE">
      <formula>NOT(ISERROR(SEARCH("TRUE",MZ136)))</formula>
    </cfRule>
  </conditionalFormatting>
  <conditionalFormatting sqref="NA136:NC136">
    <cfRule type="cellIs" dxfId="445" priority="84" operator="lessThan">
      <formula>0</formula>
    </cfRule>
  </conditionalFormatting>
  <conditionalFormatting sqref="NA138">
    <cfRule type="containsText" dxfId="444" priority="78" operator="containsText" text="TRUE">
      <formula>NOT(ISERROR(SEARCH("TRUE",NA138)))</formula>
    </cfRule>
    <cfRule type="containsText" dxfId="443" priority="79" operator="containsText" text="FALSE">
      <formula>NOT(ISERROR(SEARCH("FALSE",NA138)))</formula>
    </cfRule>
  </conditionalFormatting>
  <conditionalFormatting sqref="NA135:NB135">
    <cfRule type="containsText" dxfId="442" priority="80" operator="containsText" text="TRUE">
      <formula>NOT(ISERROR(SEARCH("TRUE",NA135)))</formula>
    </cfRule>
    <cfRule type="containsText" dxfId="441" priority="81" operator="containsText" text="FALSE">
      <formula>NOT(ISERROR(SEARCH("FALSE",NA135)))</formula>
    </cfRule>
  </conditionalFormatting>
  <conditionalFormatting sqref="NC136">
    <cfRule type="containsText" dxfId="440" priority="82" operator="containsText" text="FALSE">
      <formula>NOT(ISERROR(SEARCH("FALSE",NC136)))</formula>
    </cfRule>
    <cfRule type="containsText" dxfId="439" priority="83" operator="containsText" text="TRUE">
      <formula>NOT(ISERROR(SEARCH("TRUE",NC136)))</formula>
    </cfRule>
  </conditionalFormatting>
  <conditionalFormatting sqref="AM112:AP112">
    <cfRule type="cellIs" dxfId="76" priority="73" operator="lessThan">
      <formula>0</formula>
    </cfRule>
  </conditionalFormatting>
  <conditionalFormatting sqref="AM111:AP111">
    <cfRule type="containsText" dxfId="75" priority="76" operator="containsText" text="TRUE">
      <formula>NOT(ISERROR(SEARCH("TRUE",AM111)))</formula>
    </cfRule>
    <cfRule type="containsText" dxfId="74" priority="77" operator="containsText" text="FALSE">
      <formula>NOT(ISERROR(SEARCH("FALSE",AM111)))</formula>
    </cfRule>
  </conditionalFormatting>
  <conditionalFormatting sqref="AM114:AN114">
    <cfRule type="containsText" dxfId="73" priority="74" operator="containsText" text="TRUE">
      <formula>NOT(ISERROR(SEARCH("TRUE",AM114)))</formula>
    </cfRule>
    <cfRule type="containsText" dxfId="72" priority="75" operator="containsText" text="FALSE">
      <formula>NOT(ISERROR(SEARCH("FALSE",AM114)))</formula>
    </cfRule>
  </conditionalFormatting>
  <conditionalFormatting sqref="AU112:AX112">
    <cfRule type="cellIs" dxfId="71" priority="68" operator="lessThan">
      <formula>0</formula>
    </cfRule>
  </conditionalFormatting>
  <conditionalFormatting sqref="AU111:AX111">
    <cfRule type="containsText" dxfId="70" priority="71" operator="containsText" text="TRUE">
      <formula>NOT(ISERROR(SEARCH("TRUE",AU111)))</formula>
    </cfRule>
    <cfRule type="containsText" dxfId="69" priority="72" operator="containsText" text="FALSE">
      <formula>NOT(ISERROR(SEARCH("FALSE",AU111)))</formula>
    </cfRule>
  </conditionalFormatting>
  <conditionalFormatting sqref="AU114:AX114">
    <cfRule type="containsText" dxfId="68" priority="69" operator="containsText" text="TRUE">
      <formula>NOT(ISERROR(SEARCH("TRUE",AU114)))</formula>
    </cfRule>
    <cfRule type="containsText" dxfId="67" priority="70" operator="containsText" text="FALSE">
      <formula>NOT(ISERROR(SEARCH("FALSE",AU114)))</formula>
    </cfRule>
  </conditionalFormatting>
  <conditionalFormatting sqref="HK112:HN112">
    <cfRule type="cellIs" dxfId="66" priority="63" operator="lessThan">
      <formula>0</formula>
    </cfRule>
  </conditionalFormatting>
  <conditionalFormatting sqref="HK111:HN111">
    <cfRule type="containsText" dxfId="65" priority="66" operator="containsText" text="TRUE">
      <formula>NOT(ISERROR(SEARCH("TRUE",HK111)))</formula>
    </cfRule>
    <cfRule type="containsText" dxfId="64" priority="67" operator="containsText" text="FALSE">
      <formula>NOT(ISERROR(SEARCH("FALSE",HK111)))</formula>
    </cfRule>
  </conditionalFormatting>
  <conditionalFormatting sqref="HK114:HN114">
    <cfRule type="containsText" dxfId="63" priority="64" operator="containsText" text="TRUE">
      <formula>NOT(ISERROR(SEARCH("TRUE",HK114)))</formula>
    </cfRule>
    <cfRule type="containsText" dxfId="62" priority="65" operator="containsText" text="FALSE">
      <formula>NOT(ISERROR(SEARCH("FALSE",HK114)))</formula>
    </cfRule>
  </conditionalFormatting>
  <conditionalFormatting sqref="FP112:FS112">
    <cfRule type="cellIs" dxfId="61" priority="56" operator="lessThan">
      <formula>0</formula>
    </cfRule>
  </conditionalFormatting>
  <conditionalFormatting sqref="FP111:FQ111">
    <cfRule type="containsText" dxfId="60" priority="59" operator="containsText" text="TRUE">
      <formula>NOT(ISERROR(SEARCH("TRUE",FP111)))</formula>
    </cfRule>
    <cfRule type="containsText" dxfId="59" priority="60" operator="containsText" text="FALSE">
      <formula>NOT(ISERROR(SEARCH("FALSE",FP111)))</formula>
    </cfRule>
  </conditionalFormatting>
  <conditionalFormatting sqref="FP114:FQ114">
    <cfRule type="containsText" dxfId="58" priority="57" operator="containsText" text="TRUE">
      <formula>NOT(ISERROR(SEARCH("TRUE",FP114)))</formula>
    </cfRule>
    <cfRule type="containsText" dxfId="57" priority="58" operator="containsText" text="FALSE">
      <formula>NOT(ISERROR(SEARCH("FALSE",FP114)))</formula>
    </cfRule>
  </conditionalFormatting>
  <conditionalFormatting sqref="FR112:FS112">
    <cfRule type="containsText" dxfId="56" priority="61" operator="containsText" text="FALSE">
      <formula>NOT(ISERROR(SEARCH("FALSE",FR112)))</formula>
    </cfRule>
    <cfRule type="containsText" dxfId="55" priority="62" operator="containsText" text="TRUE">
      <formula>NOT(ISERROR(SEARCH("TRUE",FR112)))</formula>
    </cfRule>
  </conditionalFormatting>
  <conditionalFormatting sqref="GL112:GQ112">
    <cfRule type="cellIs" dxfId="54" priority="49" operator="lessThan">
      <formula>0</formula>
    </cfRule>
  </conditionalFormatting>
  <conditionalFormatting sqref="GL114:GO114">
    <cfRule type="containsText" dxfId="53" priority="50" operator="containsText" text="TRUE">
      <formula>NOT(ISERROR(SEARCH("TRUE",GL114)))</formula>
    </cfRule>
    <cfRule type="containsText" dxfId="52" priority="51" operator="containsText" text="FALSE">
      <formula>NOT(ISERROR(SEARCH("FALSE",GL114)))</formula>
    </cfRule>
  </conditionalFormatting>
  <conditionalFormatting sqref="GP112:GQ112">
    <cfRule type="containsText" dxfId="51" priority="54" operator="containsText" text="FALSE">
      <formula>NOT(ISERROR(SEARCH("FALSE",GP112)))</formula>
    </cfRule>
    <cfRule type="containsText" dxfId="50" priority="55" operator="containsText" text="TRUE">
      <formula>NOT(ISERROR(SEARCH("TRUE",GP112)))</formula>
    </cfRule>
  </conditionalFormatting>
  <conditionalFormatting sqref="GL111:GO111">
    <cfRule type="containsText" dxfId="49" priority="52" operator="containsText" text="TRUE">
      <formula>NOT(ISERROR(SEARCH("TRUE",GL111)))</formula>
    </cfRule>
    <cfRule type="containsText" dxfId="48" priority="53" operator="containsText" text="FALSE">
      <formula>NOT(ISERROR(SEARCH("FALSE",GL111)))</formula>
    </cfRule>
  </conditionalFormatting>
  <conditionalFormatting sqref="CS112:CV112">
    <cfRule type="cellIs" dxfId="47" priority="42" operator="lessThan">
      <formula>0</formula>
    </cfRule>
  </conditionalFormatting>
  <conditionalFormatting sqref="CS111:CT111">
    <cfRule type="containsText" dxfId="46" priority="45" operator="containsText" text="TRUE">
      <formula>NOT(ISERROR(SEARCH("TRUE",CS111)))</formula>
    </cfRule>
    <cfRule type="containsText" dxfId="45" priority="46" operator="containsText" text="FALSE">
      <formula>NOT(ISERROR(SEARCH("FALSE",CS111)))</formula>
    </cfRule>
  </conditionalFormatting>
  <conditionalFormatting sqref="CS114:CT114">
    <cfRule type="containsText" dxfId="44" priority="43" operator="containsText" text="TRUE">
      <formula>NOT(ISERROR(SEARCH("TRUE",CS114)))</formula>
    </cfRule>
    <cfRule type="containsText" dxfId="43" priority="44" operator="containsText" text="FALSE">
      <formula>NOT(ISERROR(SEARCH("FALSE",CS114)))</formula>
    </cfRule>
  </conditionalFormatting>
  <conditionalFormatting sqref="CU112:CV112">
    <cfRule type="containsText" dxfId="42" priority="47" operator="containsText" text="FALSE">
      <formula>NOT(ISERROR(SEARCH("FALSE",CU112)))</formula>
    </cfRule>
    <cfRule type="containsText" dxfId="41" priority="48" operator="containsText" text="TRUE">
      <formula>NOT(ISERROR(SEARCH("TRUE",CU112)))</formula>
    </cfRule>
  </conditionalFormatting>
  <conditionalFormatting sqref="CB112:CF112">
    <cfRule type="cellIs" dxfId="40" priority="41" operator="lessThan">
      <formula>0</formula>
    </cfRule>
  </conditionalFormatting>
  <conditionalFormatting sqref="CB111:CD111">
    <cfRule type="containsText" dxfId="39" priority="37" operator="containsText" text="TRUE">
      <formula>NOT(ISERROR(SEARCH("TRUE",CB111)))</formula>
    </cfRule>
    <cfRule type="containsText" dxfId="38" priority="38" operator="containsText" text="FALSE">
      <formula>NOT(ISERROR(SEARCH("FALSE",CB111)))</formula>
    </cfRule>
  </conditionalFormatting>
  <conditionalFormatting sqref="CB114:CD114">
    <cfRule type="containsText" dxfId="37" priority="35" operator="containsText" text="TRUE">
      <formula>NOT(ISERROR(SEARCH("TRUE",CB114)))</formula>
    </cfRule>
    <cfRule type="containsText" dxfId="36" priority="36" operator="containsText" text="FALSE">
      <formula>NOT(ISERROR(SEARCH("FALSE",CB114)))</formula>
    </cfRule>
  </conditionalFormatting>
  <conditionalFormatting sqref="CE112:CF112">
    <cfRule type="containsText" dxfId="35" priority="39" operator="containsText" text="FALSE">
      <formula>NOT(ISERROR(SEARCH("FALSE",CE112)))</formula>
    </cfRule>
    <cfRule type="containsText" dxfId="34" priority="40" operator="containsText" text="TRUE">
      <formula>NOT(ISERROR(SEARCH("TRUE",CE112)))</formula>
    </cfRule>
  </conditionalFormatting>
  <conditionalFormatting sqref="GR111:GU111">
    <cfRule type="containsText" dxfId="33" priority="31" operator="containsText" text="TRUE">
      <formula>NOT(ISERROR(SEARCH("TRUE",GR111)))</formula>
    </cfRule>
    <cfRule type="containsText" dxfId="32" priority="32" operator="containsText" text="FALSE">
      <formula>NOT(ISERROR(SEARCH("FALSE",GR111)))</formula>
    </cfRule>
  </conditionalFormatting>
  <conditionalFormatting sqref="GR114:GS114">
    <cfRule type="containsText" dxfId="31" priority="33" operator="containsText" text="TRUE">
      <formula>NOT(ISERROR(SEARCH("TRUE",GR114)))</formula>
    </cfRule>
    <cfRule type="containsText" dxfId="30" priority="34" operator="containsText" text="FALSE">
      <formula>NOT(ISERROR(SEARCH("FALSE",GR114)))</formula>
    </cfRule>
  </conditionalFormatting>
  <conditionalFormatting sqref="AQ111:AT111">
    <cfRule type="containsText" dxfId="29" priority="29" operator="containsText" text="TRUE">
      <formula>NOT(ISERROR(SEARCH("TRUE",AQ111)))</formula>
    </cfRule>
    <cfRule type="containsText" dxfId="28" priority="30" operator="containsText" text="FALSE">
      <formula>NOT(ISERROR(SEARCH("FALSE",AQ111)))</formula>
    </cfRule>
  </conditionalFormatting>
  <conditionalFormatting sqref="AQ114:AR114">
    <cfRule type="containsText" dxfId="27" priority="27" operator="containsText" text="TRUE">
      <formula>NOT(ISERROR(SEARCH("TRUE",AQ114)))</formula>
    </cfRule>
    <cfRule type="containsText" dxfId="26" priority="28" operator="containsText" text="FALSE">
      <formula>NOT(ISERROR(SEARCH("FALSE",AQ114)))</formula>
    </cfRule>
  </conditionalFormatting>
  <conditionalFormatting sqref="AQ112:AT112">
    <cfRule type="cellIs" dxfId="25" priority="26" operator="lessThan">
      <formula>0</formula>
    </cfRule>
  </conditionalFormatting>
  <conditionalFormatting sqref="JW111:JZ111">
    <cfRule type="containsText" dxfId="24" priority="24" operator="containsText" text="TRUE">
      <formula>NOT(ISERROR(SEARCH("TRUE",JW111)))</formula>
    </cfRule>
    <cfRule type="containsText" dxfId="23" priority="25" operator="containsText" text="FALSE">
      <formula>NOT(ISERROR(SEARCH("FALSE",JW111)))</formula>
    </cfRule>
  </conditionalFormatting>
  <conditionalFormatting sqref="JW114:JX114">
    <cfRule type="containsText" dxfId="22" priority="22" operator="containsText" text="TRUE">
      <formula>NOT(ISERROR(SEARCH("TRUE",JW114)))</formula>
    </cfRule>
    <cfRule type="containsText" dxfId="21" priority="23" operator="containsText" text="FALSE">
      <formula>NOT(ISERROR(SEARCH("FALSE",JW114)))</formula>
    </cfRule>
  </conditionalFormatting>
  <conditionalFormatting sqref="BX112:CA112">
    <cfRule type="cellIs" dxfId="20" priority="21" operator="lessThan">
      <formula>0</formula>
    </cfRule>
  </conditionalFormatting>
  <conditionalFormatting sqref="BX111:BY111">
    <cfRule type="containsText" dxfId="19" priority="17" operator="containsText" text="TRUE">
      <formula>NOT(ISERROR(SEARCH("TRUE",BX111)))</formula>
    </cfRule>
    <cfRule type="containsText" dxfId="18" priority="18" operator="containsText" text="FALSE">
      <formula>NOT(ISERROR(SEARCH("FALSE",BX111)))</formula>
    </cfRule>
  </conditionalFormatting>
  <conditionalFormatting sqref="BX114:BY114">
    <cfRule type="containsText" dxfId="17" priority="15" operator="containsText" text="TRUE">
      <formula>NOT(ISERROR(SEARCH("TRUE",BX114)))</formula>
    </cfRule>
    <cfRule type="containsText" dxfId="16" priority="16" operator="containsText" text="FALSE">
      <formula>NOT(ISERROR(SEARCH("FALSE",BX114)))</formula>
    </cfRule>
  </conditionalFormatting>
  <conditionalFormatting sqref="BZ112:CA112">
    <cfRule type="containsText" dxfId="15" priority="19" operator="containsText" text="FALSE">
      <formula>NOT(ISERROR(SEARCH("FALSE",BZ112)))</formula>
    </cfRule>
    <cfRule type="containsText" dxfId="14" priority="20" operator="containsText" text="TRUE">
      <formula>NOT(ISERROR(SEARCH("TRUE",BZ112)))</formula>
    </cfRule>
  </conditionalFormatting>
  <conditionalFormatting sqref="ET112:EY112">
    <cfRule type="cellIs" dxfId="13" priority="14" operator="lessThan">
      <formula>0</formula>
    </cfRule>
  </conditionalFormatting>
  <conditionalFormatting sqref="ET111:EW111">
    <cfRule type="containsText" dxfId="12" priority="10" operator="containsText" text="TRUE">
      <formula>NOT(ISERROR(SEARCH("TRUE",ET111)))</formula>
    </cfRule>
    <cfRule type="containsText" dxfId="11" priority="11" operator="containsText" text="FALSE">
      <formula>NOT(ISERROR(SEARCH("FALSE",ET111)))</formula>
    </cfRule>
  </conditionalFormatting>
  <conditionalFormatting sqref="ET114:EW114">
    <cfRule type="containsText" dxfId="10" priority="8" operator="containsText" text="TRUE">
      <formula>NOT(ISERROR(SEARCH("TRUE",ET114)))</formula>
    </cfRule>
    <cfRule type="containsText" dxfId="9" priority="9" operator="containsText" text="FALSE">
      <formula>NOT(ISERROR(SEARCH("FALSE",ET114)))</formula>
    </cfRule>
  </conditionalFormatting>
  <conditionalFormatting sqref="EX112:EY112">
    <cfRule type="containsText" dxfId="8" priority="12" operator="containsText" text="FALSE">
      <formula>NOT(ISERROR(SEARCH("FALSE",EX112)))</formula>
    </cfRule>
    <cfRule type="containsText" dxfId="7" priority="13" operator="containsText" text="TRUE">
      <formula>NOT(ISERROR(SEARCH("TRUE",EX112)))</formula>
    </cfRule>
  </conditionalFormatting>
  <conditionalFormatting sqref="CW111:CX111">
    <cfRule type="containsText" dxfId="6" priority="4" operator="containsText" text="TRUE">
      <formula>NOT(ISERROR(SEARCH("TRUE",CW111)))</formula>
    </cfRule>
    <cfRule type="containsText" dxfId="5" priority="5" operator="containsText" text="FALSE">
      <formula>NOT(ISERROR(SEARCH("FALSE",CW111)))</formula>
    </cfRule>
  </conditionalFormatting>
  <conditionalFormatting sqref="CW114:CX114">
    <cfRule type="containsText" dxfId="4" priority="2" operator="containsText" text="TRUE">
      <formula>NOT(ISERROR(SEARCH("TRUE",CW114)))</formula>
    </cfRule>
    <cfRule type="containsText" dxfId="3" priority="3" operator="containsText" text="FALSE">
      <formula>NOT(ISERROR(SEARCH("FALSE",CW114)))</formula>
    </cfRule>
  </conditionalFormatting>
  <conditionalFormatting sqref="CW112:CZ112">
    <cfRule type="cellIs" dxfId="2" priority="1" operator="lessThan">
      <formula>0</formula>
    </cfRule>
  </conditionalFormatting>
  <conditionalFormatting sqref="CY112:CZ112">
    <cfRule type="containsText" dxfId="1" priority="6" operator="containsText" text="FALSE">
      <formula>NOT(ISERROR(SEARCH("FALSE",CY112)))</formula>
    </cfRule>
    <cfRule type="containsText" dxfId="0" priority="7" operator="containsText" text="TRUE">
      <formula>NOT(ISERROR(SEARCH("TRUE",CY112)))</formula>
    </cfRule>
  </conditionalFormatting>
  <hyperlinks>
    <hyperlink ref="H4" location="Belgium!A1" display="BEL" xr:uid="{00000000-0004-0000-0300-000000000000}"/>
    <hyperlink ref="I4" location="Italy!A1" display="It" xr:uid="{00000000-0004-0000-0300-000001000000}"/>
    <hyperlink ref="J4" location="Poland!A1" display="Pol" xr:uid="{00000000-0004-0000-0300-000002000000}"/>
    <hyperlink ref="K4" location="Russia!A1" display="Russ" xr:uid="{00000000-0004-0000-0300-000003000000}"/>
    <hyperlink ref="L4" location="'Arg&amp;Braz'!A1" display="Arg" xr:uid="{00000000-0004-0000-0300-000004000000}"/>
    <hyperlink ref="M4" location="Mexico!A1" display="Mex" xr:uid="{00000000-0004-0000-0300-000005000000}"/>
    <hyperlink ref="Q4:Q15" location="KSC!A1" display="KSC POLAND" xr:uid="{00000000-0004-0000-0300-000006000000}"/>
    <hyperlink ref="H4:H15" location="Bel!A1" display="BEL" xr:uid="{00000000-0004-0000-0300-000007000000}"/>
    <hyperlink ref="I4:I15" location="Ita!A1" display="It" xr:uid="{00000000-0004-0000-0300-000008000000}"/>
    <hyperlink ref="J4:J15" location="Pol!A1" display="Pol" xr:uid="{00000000-0004-0000-0300-000009000000}"/>
    <hyperlink ref="K4:K15" location="Rus!A1" display="Russ" xr:uid="{00000000-0004-0000-0300-00000A000000}"/>
    <hyperlink ref="L4:L15" location="'Arg&amp;Braz'!A1" display="Arg" xr:uid="{00000000-0004-0000-0300-00000B000000}"/>
    <hyperlink ref="M4:M15" location="Mex!A1" display="Mex" xr:uid="{00000000-0004-0000-0300-00000C000000}"/>
    <hyperlink ref="O4:O15" location="SIMS!A1" display="SIMS" xr:uid="{00000000-0004-0000-0300-00000D000000}"/>
    <hyperlink ref="P4:P15" location="Freshlab!A1" display="FRESHLAB" xr:uid="{00000000-0004-0000-0300-00000E000000}"/>
    <hyperlink ref="N4:N15" location="VIE!A1" display="Vie" xr:uid="{00000000-0004-0000-0300-00000F000000}"/>
  </hyperlinks>
  <pageMargins left="0.7" right="0.7" top="0.75" bottom="0.75" header="0.3" footer="0.3"/>
  <pageSetup paperSize="9" scale="82" orientation="portrait" verticalDpi="300" r:id="rId1"/>
  <ignoredErrors>
    <ignoredError sqref="W58:X59 AE36:AF72 AE23:AH35 AE73:AH81 AG36:AH72 W48:W57 X48:X57 W61:X71 W60:X60 AN16:AN53 AN54:AN81 AV16:AV20 AV53:AV69 AU52:AU56 BD45:BF51 BD64:BF70 AY64:BA71 AY45:BA53 BN45:BP51 BN64:BQ71 BS45:BU52 BS64:BU70 CG49:CH71 AI23:AJ54 AI55:AJ75 BI46:BK75 EZ49:FA69 EZ70:FA71 FD49:FE72 FH49:FI70 FL49:FM70 GS16:GS20 GR52:GS68 CO45:CP74 FP55:FQ70 IQ45:IR70 IQ71:IQ74 JK45:JL72 EN61:EO61 HW45:HX77 CS45:CT66 CS67:CT71 JX16:JX20 CB44:CD58 BX44:BY58 BX64:CD68 BT63:BU63 KA45:KC65 KA73:KC74 CW52:CX7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H367"/>
  <sheetViews>
    <sheetView zoomScale="50" zoomScaleNormal="50" workbookViewId="0">
      <pane xSplit="2" ySplit="15" topLeftCell="AQ64" activePane="bottomRight" state="frozen"/>
      <selection pane="topRight" activeCell="C1" sqref="C1"/>
      <selection pane="bottomLeft" activeCell="A16" sqref="A16"/>
      <selection pane="bottomRight" activeCell="BF3" sqref="BF3:BH3"/>
    </sheetView>
  </sheetViews>
  <sheetFormatPr defaultColWidth="9" defaultRowHeight="20.25"/>
  <cols>
    <col min="1" max="1" width="14.42578125" style="37" bestFit="1" customWidth="1"/>
    <col min="2" max="2" width="18.28515625" style="3" bestFit="1" customWidth="1"/>
    <col min="3" max="3" width="15.7109375" style="126" customWidth="1"/>
    <col min="4" max="6" width="15.7109375" style="3" customWidth="1"/>
    <col min="7" max="8" width="15.7109375" style="126" customWidth="1"/>
    <col min="9" max="11" width="15.7109375" style="3" customWidth="1"/>
    <col min="12" max="12" width="15.7109375" style="126" customWidth="1"/>
    <col min="13" max="24" width="15.7109375" style="3" customWidth="1"/>
    <col min="25" max="25" width="15.7109375" style="126" customWidth="1"/>
    <col min="26" max="37" width="15.7109375" style="3" customWidth="1"/>
    <col min="38" max="49" width="15.7109375" style="428" customWidth="1"/>
    <col min="50" max="52" width="15.7109375" style="3" customWidth="1"/>
    <col min="53" max="54" width="15.7109375" style="126" customWidth="1"/>
    <col min="55" max="60" width="15.7109375" style="3" customWidth="1"/>
    <col min="61" max="16384" width="9" style="3"/>
  </cols>
  <sheetData>
    <row r="1" spans="1:60" s="125" customFormat="1">
      <c r="A1" s="124"/>
      <c r="B1" s="119"/>
      <c r="C1" s="119">
        <f>+C133</f>
        <v>2761.2</v>
      </c>
      <c r="D1" s="119">
        <f>+D133</f>
        <v>2761.2</v>
      </c>
      <c r="E1" s="119"/>
      <c r="F1" s="119"/>
      <c r="G1" s="119">
        <f>+G133</f>
        <v>2620.8000000000002</v>
      </c>
      <c r="H1" s="119">
        <f>+H133</f>
        <v>2620.8000000000002</v>
      </c>
      <c r="I1" s="119">
        <f>+I133</f>
        <v>2620.8000000000002</v>
      </c>
      <c r="J1" s="119"/>
      <c r="K1" s="119"/>
      <c r="L1" s="119">
        <f>+L133</f>
        <v>561.59999999999991</v>
      </c>
      <c r="M1" s="119">
        <f>+M133</f>
        <v>561.59999999999991</v>
      </c>
      <c r="N1" s="119"/>
      <c r="O1" s="119"/>
      <c r="P1" s="119">
        <f>+P133</f>
        <v>858</v>
      </c>
      <c r="Q1" s="4"/>
      <c r="R1" s="4"/>
      <c r="S1" s="119">
        <f>+S133</f>
        <v>390</v>
      </c>
      <c r="T1" s="119">
        <f>+T133</f>
        <v>390</v>
      </c>
      <c r="U1" s="119">
        <f>+U133</f>
        <v>374.39999999999992</v>
      </c>
      <c r="V1" s="119">
        <f>+V133</f>
        <v>374.39999999999992</v>
      </c>
      <c r="W1" s="4"/>
      <c r="X1" s="4"/>
      <c r="Y1" s="119">
        <f>+Y133</f>
        <v>780</v>
      </c>
      <c r="Z1" s="119">
        <f>+Z133</f>
        <v>764.4</v>
      </c>
      <c r="AA1" s="119"/>
      <c r="AB1" s="119"/>
      <c r="AC1" s="119">
        <f>+AC133</f>
        <v>608.40000000000009</v>
      </c>
      <c r="AD1" s="119">
        <f>+AD133</f>
        <v>608.40000000000009</v>
      </c>
      <c r="AE1" s="119">
        <f>+AE133</f>
        <v>592.80000000000007</v>
      </c>
      <c r="AF1" s="119">
        <f>+AF133</f>
        <v>592.80000000000007</v>
      </c>
      <c r="AG1" s="4"/>
      <c r="AH1" s="4"/>
      <c r="AI1" s="119">
        <f>+AI133</f>
        <v>1528.8</v>
      </c>
      <c r="AJ1" s="4"/>
      <c r="AK1" s="4"/>
      <c r="AL1" s="430">
        <f>+AL133</f>
        <v>62.4</v>
      </c>
      <c r="AM1" s="430">
        <f>+AM133</f>
        <v>62.4</v>
      </c>
      <c r="AN1" s="431"/>
      <c r="AO1" s="431"/>
      <c r="AP1" s="430">
        <f>+AP133</f>
        <v>62.4</v>
      </c>
      <c r="AQ1" s="430">
        <f>+AQ133</f>
        <v>62.4</v>
      </c>
      <c r="AR1" s="431"/>
      <c r="AS1" s="431"/>
      <c r="AT1" s="430">
        <f>+AT133</f>
        <v>62.4</v>
      </c>
      <c r="AU1" s="430">
        <f>+AU133</f>
        <v>62.4</v>
      </c>
      <c r="AV1" s="431"/>
      <c r="AW1" s="431"/>
      <c r="AX1" s="119">
        <f>+AX133</f>
        <v>2558.4</v>
      </c>
      <c r="AY1" s="4"/>
      <c r="AZ1" s="4"/>
      <c r="BA1" s="119">
        <f>+BA133</f>
        <v>2121.8000000000002</v>
      </c>
      <c r="BB1" s="119">
        <f>+BB133</f>
        <v>2121.8000000000002</v>
      </c>
      <c r="BC1" s="119">
        <f>+BC133</f>
        <v>2121.8000000000002</v>
      </c>
      <c r="BD1" s="119"/>
      <c r="BE1" s="119"/>
      <c r="BF1" s="119">
        <f>+BF133</f>
        <v>561.6</v>
      </c>
      <c r="BG1" s="4"/>
      <c r="BH1" s="4"/>
    </row>
    <row r="2" spans="1:60" ht="21" thickBot="1">
      <c r="A2" s="3"/>
      <c r="B2" s="66" t="s">
        <v>132</v>
      </c>
      <c r="C2" s="42" t="s">
        <v>131</v>
      </c>
      <c r="D2" s="42" t="s">
        <v>131</v>
      </c>
      <c r="E2" s="42"/>
      <c r="F2" s="42"/>
      <c r="G2" s="306" t="s">
        <v>131</v>
      </c>
      <c r="H2" s="306" t="s">
        <v>131</v>
      </c>
      <c r="I2" s="306" t="s">
        <v>131</v>
      </c>
      <c r="J2" s="307"/>
      <c r="K2" s="307"/>
      <c r="L2" s="42" t="s">
        <v>131</v>
      </c>
      <c r="M2" s="42" t="s">
        <v>131</v>
      </c>
      <c r="N2" s="42"/>
      <c r="O2" s="42"/>
      <c r="P2" s="42" t="s">
        <v>131</v>
      </c>
      <c r="Q2" s="42"/>
      <c r="R2" s="42"/>
      <c r="S2" s="42" t="s">
        <v>131</v>
      </c>
      <c r="T2" s="42" t="s">
        <v>131</v>
      </c>
      <c r="U2" s="42" t="s">
        <v>131</v>
      </c>
      <c r="V2" s="42" t="s">
        <v>131</v>
      </c>
      <c r="W2" s="42"/>
      <c r="X2" s="42"/>
      <c r="Y2" s="42" t="s">
        <v>131</v>
      </c>
      <c r="Z2" s="42" t="s">
        <v>131</v>
      </c>
      <c r="AA2" s="42"/>
      <c r="AB2" s="42"/>
      <c r="AC2" s="42" t="s">
        <v>131</v>
      </c>
      <c r="AD2" s="42" t="s">
        <v>131</v>
      </c>
      <c r="AE2" s="42" t="s">
        <v>131</v>
      </c>
      <c r="AF2" s="42" t="s">
        <v>131</v>
      </c>
      <c r="AG2" s="42"/>
      <c r="AH2" s="42"/>
      <c r="AI2" s="42" t="s">
        <v>131</v>
      </c>
      <c r="AJ2" s="42"/>
      <c r="AK2" s="42"/>
      <c r="AL2" s="434" t="s">
        <v>131</v>
      </c>
      <c r="AM2" s="434" t="s">
        <v>131</v>
      </c>
      <c r="AN2" s="434"/>
      <c r="AP2" s="434" t="s">
        <v>131</v>
      </c>
      <c r="AQ2" s="434" t="s">
        <v>131</v>
      </c>
      <c r="AR2" s="434"/>
      <c r="AT2" s="434" t="s">
        <v>131</v>
      </c>
      <c r="AU2" s="434" t="s">
        <v>131</v>
      </c>
      <c r="AV2" s="434"/>
      <c r="AX2" s="42" t="s">
        <v>131</v>
      </c>
      <c r="AY2" s="42"/>
      <c r="AZ2" s="42"/>
      <c r="BA2" s="306" t="s">
        <v>131</v>
      </c>
      <c r="BB2" s="306" t="s">
        <v>131</v>
      </c>
      <c r="BC2" s="306" t="s">
        <v>131</v>
      </c>
      <c r="BD2" s="307"/>
      <c r="BE2" s="307"/>
      <c r="BF2" s="42" t="s">
        <v>131</v>
      </c>
      <c r="BG2" s="42"/>
      <c r="BH2" s="42"/>
    </row>
    <row r="3" spans="1:60" ht="30" customHeight="1">
      <c r="A3" s="3"/>
      <c r="B3" s="2"/>
      <c r="C3" s="625" t="s">
        <v>199</v>
      </c>
      <c r="D3" s="626"/>
      <c r="E3" s="626"/>
      <c r="F3" s="627"/>
      <c r="G3" s="625" t="s">
        <v>201</v>
      </c>
      <c r="H3" s="672"/>
      <c r="I3" s="626"/>
      <c r="J3" s="626"/>
      <c r="K3" s="627"/>
      <c r="L3" s="625" t="s">
        <v>209</v>
      </c>
      <c r="M3" s="626"/>
      <c r="N3" s="626"/>
      <c r="O3" s="627"/>
      <c r="P3" s="625" t="s">
        <v>214</v>
      </c>
      <c r="Q3" s="626"/>
      <c r="R3" s="627"/>
      <c r="S3" s="749" t="s">
        <v>227</v>
      </c>
      <c r="T3" s="750"/>
      <c r="U3" s="750"/>
      <c r="V3" s="750"/>
      <c r="W3" s="750"/>
      <c r="X3" s="751"/>
      <c r="Y3" s="625" t="s">
        <v>232</v>
      </c>
      <c r="Z3" s="626"/>
      <c r="AA3" s="626"/>
      <c r="AB3" s="627"/>
      <c r="AC3" s="749" t="s">
        <v>237</v>
      </c>
      <c r="AD3" s="750"/>
      <c r="AE3" s="750"/>
      <c r="AF3" s="750"/>
      <c r="AG3" s="750"/>
      <c r="AH3" s="751"/>
      <c r="AI3" s="671" t="s">
        <v>255</v>
      </c>
      <c r="AJ3" s="626"/>
      <c r="AK3" s="627"/>
      <c r="AL3" s="778" t="s">
        <v>270</v>
      </c>
      <c r="AM3" s="779"/>
      <c r="AN3" s="779"/>
      <c r="AO3" s="780"/>
      <c r="AP3" s="778" t="s">
        <v>271</v>
      </c>
      <c r="AQ3" s="779"/>
      <c r="AR3" s="779"/>
      <c r="AS3" s="780"/>
      <c r="AT3" s="639" t="s">
        <v>280</v>
      </c>
      <c r="AU3" s="640"/>
      <c r="AV3" s="640"/>
      <c r="AW3" s="641"/>
      <c r="AX3" s="625" t="s">
        <v>314</v>
      </c>
      <c r="AY3" s="626"/>
      <c r="AZ3" s="627"/>
      <c r="BA3" s="579" t="s">
        <v>372</v>
      </c>
      <c r="BB3" s="580"/>
      <c r="BC3" s="580"/>
      <c r="BD3" s="580"/>
      <c r="BE3" s="581"/>
      <c r="BF3" s="625" t="s">
        <v>379</v>
      </c>
      <c r="BG3" s="626"/>
      <c r="BH3" s="627"/>
    </row>
    <row r="4" spans="1:60" ht="30" customHeight="1" thickBot="1">
      <c r="A4" s="3"/>
      <c r="B4" s="18"/>
      <c r="C4" s="631" t="s">
        <v>22</v>
      </c>
      <c r="D4" s="632"/>
      <c r="E4" s="632"/>
      <c r="F4" s="739"/>
      <c r="G4" s="619" t="s">
        <v>22</v>
      </c>
      <c r="H4" s="620"/>
      <c r="I4" s="620"/>
      <c r="J4" s="620"/>
      <c r="K4" s="621"/>
      <c r="L4" s="631" t="s">
        <v>22</v>
      </c>
      <c r="M4" s="632"/>
      <c r="N4" s="632"/>
      <c r="O4" s="739"/>
      <c r="P4" s="631" t="s">
        <v>22</v>
      </c>
      <c r="Q4" s="632"/>
      <c r="R4" s="632"/>
      <c r="S4" s="619" t="s">
        <v>22</v>
      </c>
      <c r="T4" s="620"/>
      <c r="U4" s="620"/>
      <c r="V4" s="620"/>
      <c r="W4" s="620"/>
      <c r="X4" s="621"/>
      <c r="Y4" s="631" t="s">
        <v>22</v>
      </c>
      <c r="Z4" s="632"/>
      <c r="AA4" s="632"/>
      <c r="AB4" s="739"/>
      <c r="AC4" s="619" t="s">
        <v>22</v>
      </c>
      <c r="AD4" s="620"/>
      <c r="AE4" s="620"/>
      <c r="AF4" s="620"/>
      <c r="AG4" s="620"/>
      <c r="AH4" s="621"/>
      <c r="AI4" s="631" t="s">
        <v>22</v>
      </c>
      <c r="AJ4" s="632"/>
      <c r="AK4" s="739"/>
      <c r="AL4" s="619" t="s">
        <v>22</v>
      </c>
      <c r="AM4" s="620"/>
      <c r="AN4" s="620"/>
      <c r="AO4" s="621"/>
      <c r="AP4" s="619" t="s">
        <v>22</v>
      </c>
      <c r="AQ4" s="620"/>
      <c r="AR4" s="620"/>
      <c r="AS4" s="621"/>
      <c r="AT4" s="619" t="s">
        <v>22</v>
      </c>
      <c r="AU4" s="620"/>
      <c r="AV4" s="620"/>
      <c r="AW4" s="621"/>
      <c r="AX4" s="631" t="s">
        <v>22</v>
      </c>
      <c r="AY4" s="632"/>
      <c r="AZ4" s="632"/>
      <c r="BA4" s="619" t="s">
        <v>22</v>
      </c>
      <c r="BB4" s="620"/>
      <c r="BC4" s="620"/>
      <c r="BD4" s="620"/>
      <c r="BE4" s="621"/>
      <c r="BF4" s="790" t="s">
        <v>22</v>
      </c>
      <c r="BG4" s="791"/>
      <c r="BH4" s="792"/>
    </row>
    <row r="5" spans="1:60" ht="21.95" customHeight="1" thickTop="1">
      <c r="A5" s="3"/>
      <c r="B5" s="8" t="s">
        <v>120</v>
      </c>
      <c r="C5" s="114" t="s">
        <v>134</v>
      </c>
      <c r="D5" s="113" t="s">
        <v>135</v>
      </c>
      <c r="E5" s="610" t="s">
        <v>23</v>
      </c>
      <c r="F5" s="611" t="s">
        <v>24</v>
      </c>
      <c r="G5" s="114" t="s">
        <v>202</v>
      </c>
      <c r="H5" s="305" t="s">
        <v>203</v>
      </c>
      <c r="I5" s="113" t="s">
        <v>218</v>
      </c>
      <c r="J5" s="610" t="s">
        <v>23</v>
      </c>
      <c r="K5" s="611" t="s">
        <v>24</v>
      </c>
      <c r="L5" s="114" t="s">
        <v>210</v>
      </c>
      <c r="M5" s="113" t="s">
        <v>211</v>
      </c>
      <c r="N5" s="610" t="s">
        <v>23</v>
      </c>
      <c r="O5" s="611" t="s">
        <v>24</v>
      </c>
      <c r="P5" s="114" t="s">
        <v>215</v>
      </c>
      <c r="Q5" s="610" t="s">
        <v>23</v>
      </c>
      <c r="R5" s="611" t="s">
        <v>24</v>
      </c>
      <c r="S5" s="114" t="s">
        <v>228</v>
      </c>
      <c r="T5" s="113" t="s">
        <v>229</v>
      </c>
      <c r="U5" s="113" t="s">
        <v>230</v>
      </c>
      <c r="V5" s="113" t="s">
        <v>231</v>
      </c>
      <c r="W5" s="610" t="s">
        <v>23</v>
      </c>
      <c r="X5" s="611" t="s">
        <v>24</v>
      </c>
      <c r="Y5" s="114" t="s">
        <v>233</v>
      </c>
      <c r="Z5" s="113" t="s">
        <v>234</v>
      </c>
      <c r="AA5" s="610" t="s">
        <v>23</v>
      </c>
      <c r="AB5" s="611" t="s">
        <v>24</v>
      </c>
      <c r="AC5" s="114" t="s">
        <v>238</v>
      </c>
      <c r="AD5" s="113" t="s">
        <v>239</v>
      </c>
      <c r="AE5" s="113" t="s">
        <v>240</v>
      </c>
      <c r="AF5" s="113" t="s">
        <v>241</v>
      </c>
      <c r="AG5" s="610" t="s">
        <v>23</v>
      </c>
      <c r="AH5" s="611" t="s">
        <v>24</v>
      </c>
      <c r="AI5" s="114" t="s">
        <v>256</v>
      </c>
      <c r="AJ5" s="610" t="s">
        <v>23</v>
      </c>
      <c r="AK5" s="611" t="s">
        <v>24</v>
      </c>
      <c r="AL5" s="437" t="s">
        <v>272</v>
      </c>
      <c r="AM5" s="438" t="s">
        <v>273</v>
      </c>
      <c r="AN5" s="642" t="s">
        <v>23</v>
      </c>
      <c r="AO5" s="643" t="s">
        <v>24</v>
      </c>
      <c r="AP5" s="437" t="s">
        <v>274</v>
      </c>
      <c r="AQ5" s="438" t="s">
        <v>275</v>
      </c>
      <c r="AR5" s="642" t="s">
        <v>23</v>
      </c>
      <c r="AS5" s="643" t="s">
        <v>24</v>
      </c>
      <c r="AT5" s="437" t="s">
        <v>281</v>
      </c>
      <c r="AU5" s="438" t="s">
        <v>282</v>
      </c>
      <c r="AV5" s="642" t="s">
        <v>23</v>
      </c>
      <c r="AW5" s="643" t="s">
        <v>24</v>
      </c>
      <c r="AX5" s="114" t="s">
        <v>315</v>
      </c>
      <c r="AY5" s="610" t="s">
        <v>23</v>
      </c>
      <c r="AZ5" s="611" t="s">
        <v>24</v>
      </c>
      <c r="BA5" s="114" t="s">
        <v>369</v>
      </c>
      <c r="BB5" s="305" t="s">
        <v>370</v>
      </c>
      <c r="BC5" s="113" t="s">
        <v>371</v>
      </c>
      <c r="BD5" s="610" t="s">
        <v>23</v>
      </c>
      <c r="BE5" s="611" t="s">
        <v>24</v>
      </c>
      <c r="BF5" s="789" t="s">
        <v>380</v>
      </c>
      <c r="BG5" s="587" t="s">
        <v>23</v>
      </c>
      <c r="BH5" s="590" t="s">
        <v>24</v>
      </c>
    </row>
    <row r="6" spans="1:60" ht="21.95" customHeight="1">
      <c r="A6" s="3"/>
      <c r="B6" s="8" t="s">
        <v>119</v>
      </c>
      <c r="C6" s="114" t="s">
        <v>136</v>
      </c>
      <c r="D6" s="113" t="s">
        <v>137</v>
      </c>
      <c r="E6" s="610"/>
      <c r="F6" s="611"/>
      <c r="G6" s="114" t="s">
        <v>204</v>
      </c>
      <c r="H6" s="305" t="s">
        <v>205</v>
      </c>
      <c r="I6" s="113" t="s">
        <v>206</v>
      </c>
      <c r="J6" s="610"/>
      <c r="K6" s="611"/>
      <c r="L6" s="114" t="s">
        <v>212</v>
      </c>
      <c r="M6" s="113" t="s">
        <v>213</v>
      </c>
      <c r="N6" s="610"/>
      <c r="O6" s="611"/>
      <c r="P6" s="114" t="s">
        <v>216</v>
      </c>
      <c r="Q6" s="610"/>
      <c r="R6" s="611"/>
      <c r="S6" s="114" t="s">
        <v>223</v>
      </c>
      <c r="T6" s="113" t="s">
        <v>224</v>
      </c>
      <c r="U6" s="113" t="s">
        <v>225</v>
      </c>
      <c r="V6" s="113" t="s">
        <v>226</v>
      </c>
      <c r="W6" s="610"/>
      <c r="X6" s="611"/>
      <c r="Y6" s="114" t="s">
        <v>235</v>
      </c>
      <c r="Z6" s="113" t="s">
        <v>236</v>
      </c>
      <c r="AA6" s="610"/>
      <c r="AB6" s="611"/>
      <c r="AC6" s="114" t="s">
        <v>242</v>
      </c>
      <c r="AD6" s="113" t="s">
        <v>243</v>
      </c>
      <c r="AE6" s="113" t="s">
        <v>244</v>
      </c>
      <c r="AF6" s="113" t="s">
        <v>245</v>
      </c>
      <c r="AG6" s="610"/>
      <c r="AH6" s="611"/>
      <c r="AI6" s="114" t="s">
        <v>257</v>
      </c>
      <c r="AJ6" s="610"/>
      <c r="AK6" s="611"/>
      <c r="AL6" s="437" t="s">
        <v>276</v>
      </c>
      <c r="AM6" s="438" t="s">
        <v>277</v>
      </c>
      <c r="AN6" s="642"/>
      <c r="AO6" s="643"/>
      <c r="AP6" s="437" t="s">
        <v>278</v>
      </c>
      <c r="AQ6" s="438" t="s">
        <v>279</v>
      </c>
      <c r="AR6" s="642"/>
      <c r="AS6" s="643"/>
      <c r="AT6" s="437" t="s">
        <v>283</v>
      </c>
      <c r="AU6" s="438" t="s">
        <v>284</v>
      </c>
      <c r="AV6" s="642"/>
      <c r="AW6" s="643"/>
      <c r="AX6" s="114" t="s">
        <v>316</v>
      </c>
      <c r="AY6" s="610"/>
      <c r="AZ6" s="611"/>
      <c r="BA6" s="114" t="s">
        <v>362</v>
      </c>
      <c r="BB6" s="305" t="s">
        <v>363</v>
      </c>
      <c r="BC6" s="113" t="s">
        <v>364</v>
      </c>
      <c r="BD6" s="610"/>
      <c r="BE6" s="611"/>
      <c r="BF6" s="114" t="s">
        <v>381</v>
      </c>
      <c r="BG6" s="610"/>
      <c r="BH6" s="611"/>
    </row>
    <row r="7" spans="1:60" s="11" customFormat="1" ht="21.95" customHeight="1">
      <c r="B7" s="165" t="s">
        <v>25</v>
      </c>
      <c r="C7" s="673">
        <v>5500043960</v>
      </c>
      <c r="D7" s="674"/>
      <c r="E7" s="610"/>
      <c r="F7" s="611"/>
      <c r="G7" s="673">
        <v>5500043323</v>
      </c>
      <c r="H7" s="593"/>
      <c r="I7" s="674"/>
      <c r="J7" s="610"/>
      <c r="K7" s="611"/>
      <c r="L7" s="673"/>
      <c r="M7" s="674"/>
      <c r="N7" s="610"/>
      <c r="O7" s="611"/>
      <c r="P7" s="324"/>
      <c r="Q7" s="610"/>
      <c r="R7" s="611"/>
      <c r="S7" s="591"/>
      <c r="T7" s="592"/>
      <c r="U7" s="592"/>
      <c r="V7" s="592"/>
      <c r="W7" s="610"/>
      <c r="X7" s="611"/>
      <c r="Y7" s="673"/>
      <c r="Z7" s="674"/>
      <c r="AA7" s="610"/>
      <c r="AB7" s="611"/>
      <c r="AC7" s="591"/>
      <c r="AD7" s="592"/>
      <c r="AE7" s="592"/>
      <c r="AF7" s="592"/>
      <c r="AG7" s="610"/>
      <c r="AH7" s="611"/>
      <c r="AI7" s="324"/>
      <c r="AJ7" s="610"/>
      <c r="AK7" s="611"/>
      <c r="AL7" s="776"/>
      <c r="AM7" s="777"/>
      <c r="AN7" s="642"/>
      <c r="AO7" s="643"/>
      <c r="AP7" s="776"/>
      <c r="AQ7" s="777"/>
      <c r="AR7" s="642"/>
      <c r="AS7" s="643"/>
      <c r="AT7" s="776"/>
      <c r="AU7" s="777"/>
      <c r="AV7" s="642"/>
      <c r="AW7" s="643"/>
      <c r="AX7" s="324"/>
      <c r="AY7" s="610"/>
      <c r="AZ7" s="611"/>
      <c r="BA7" s="591"/>
      <c r="BB7" s="592"/>
      <c r="BC7" s="593"/>
      <c r="BD7" s="610"/>
      <c r="BE7" s="611"/>
      <c r="BF7" s="324"/>
      <c r="BG7" s="610"/>
      <c r="BH7" s="611"/>
    </row>
    <row r="8" spans="1:60" ht="21.95" customHeight="1">
      <c r="A8" s="3"/>
      <c r="B8" s="8" t="s">
        <v>26</v>
      </c>
      <c r="C8" s="117">
        <v>79054756</v>
      </c>
      <c r="D8" s="118">
        <v>79054760</v>
      </c>
      <c r="E8" s="610"/>
      <c r="F8" s="611"/>
      <c r="G8" s="117">
        <v>79057042</v>
      </c>
      <c r="H8" s="308">
        <v>79057038</v>
      </c>
      <c r="I8" s="118">
        <v>79057040</v>
      </c>
      <c r="J8" s="610"/>
      <c r="K8" s="611"/>
      <c r="L8" s="117">
        <v>79054598</v>
      </c>
      <c r="M8" s="118">
        <v>79054568</v>
      </c>
      <c r="N8" s="610"/>
      <c r="O8" s="611"/>
      <c r="P8" s="117">
        <v>79056987</v>
      </c>
      <c r="Q8" s="610"/>
      <c r="R8" s="611"/>
      <c r="S8" s="117">
        <v>79057475</v>
      </c>
      <c r="T8" s="118">
        <v>79057476</v>
      </c>
      <c r="U8" s="118">
        <v>79057473</v>
      </c>
      <c r="V8" s="118">
        <v>79057467</v>
      </c>
      <c r="W8" s="610"/>
      <c r="X8" s="611"/>
      <c r="Y8" s="117">
        <v>79057694</v>
      </c>
      <c r="Z8" s="118">
        <v>79057695</v>
      </c>
      <c r="AA8" s="610"/>
      <c r="AB8" s="611"/>
      <c r="AC8" s="117">
        <v>79057714</v>
      </c>
      <c r="AD8" s="118">
        <v>79057702</v>
      </c>
      <c r="AE8" s="118">
        <v>79057689</v>
      </c>
      <c r="AF8" s="118">
        <v>79057690</v>
      </c>
      <c r="AG8" s="610"/>
      <c r="AH8" s="611"/>
      <c r="AI8" s="117">
        <v>79058896</v>
      </c>
      <c r="AJ8" s="610"/>
      <c r="AK8" s="611"/>
      <c r="AL8" s="440">
        <v>79056715</v>
      </c>
      <c r="AM8" s="441">
        <v>79056716</v>
      </c>
      <c r="AN8" s="642"/>
      <c r="AO8" s="643"/>
      <c r="AP8" s="440">
        <v>79056720</v>
      </c>
      <c r="AQ8" s="441">
        <v>79056721</v>
      </c>
      <c r="AR8" s="642"/>
      <c r="AS8" s="643"/>
      <c r="AT8" s="440">
        <v>79056729</v>
      </c>
      <c r="AU8" s="441">
        <v>79056730</v>
      </c>
      <c r="AV8" s="642"/>
      <c r="AW8" s="643"/>
      <c r="AX8" s="117">
        <v>79064972</v>
      </c>
      <c r="AY8" s="610"/>
      <c r="AZ8" s="611"/>
      <c r="BA8" s="117">
        <v>79065338</v>
      </c>
      <c r="BB8" s="308">
        <v>79064001</v>
      </c>
      <c r="BC8" s="118">
        <v>79064011</v>
      </c>
      <c r="BD8" s="610"/>
      <c r="BE8" s="611"/>
      <c r="BF8" s="117">
        <v>79064816</v>
      </c>
      <c r="BG8" s="610"/>
      <c r="BH8" s="611"/>
    </row>
    <row r="9" spans="1:60" ht="21.95" customHeight="1">
      <c r="A9" s="3"/>
      <c r="B9" s="9" t="s">
        <v>115</v>
      </c>
      <c r="C9" s="1" t="s">
        <v>1</v>
      </c>
      <c r="D9" s="5" t="s">
        <v>1</v>
      </c>
      <c r="E9" s="610"/>
      <c r="F9" s="611"/>
      <c r="G9" s="1" t="s">
        <v>1</v>
      </c>
      <c r="H9" s="309" t="s">
        <v>1</v>
      </c>
      <c r="I9" s="5" t="s">
        <v>1</v>
      </c>
      <c r="J9" s="610"/>
      <c r="K9" s="611"/>
      <c r="L9" s="1" t="s">
        <v>1</v>
      </c>
      <c r="M9" s="5" t="s">
        <v>1</v>
      </c>
      <c r="N9" s="610"/>
      <c r="O9" s="611"/>
      <c r="P9" s="1" t="s">
        <v>0</v>
      </c>
      <c r="Q9" s="610"/>
      <c r="R9" s="611"/>
      <c r="S9" s="345" t="s">
        <v>0</v>
      </c>
      <c r="T9" s="346" t="s">
        <v>0</v>
      </c>
      <c r="U9" s="346" t="s">
        <v>0</v>
      </c>
      <c r="V9" s="346" t="s">
        <v>0</v>
      </c>
      <c r="W9" s="610"/>
      <c r="X9" s="611"/>
      <c r="Y9" s="1" t="s">
        <v>0</v>
      </c>
      <c r="Z9" s="5" t="s">
        <v>0</v>
      </c>
      <c r="AA9" s="610"/>
      <c r="AB9" s="611"/>
      <c r="AC9" s="345" t="s">
        <v>0</v>
      </c>
      <c r="AD9" s="346" t="s">
        <v>0</v>
      </c>
      <c r="AE9" s="346" t="s">
        <v>0</v>
      </c>
      <c r="AF9" s="346" t="s">
        <v>0</v>
      </c>
      <c r="AG9" s="610"/>
      <c r="AH9" s="611"/>
      <c r="AI9" s="1" t="s">
        <v>1</v>
      </c>
      <c r="AJ9" s="610"/>
      <c r="AK9" s="611"/>
      <c r="AL9" s="443" t="s">
        <v>0</v>
      </c>
      <c r="AM9" s="444" t="s">
        <v>0</v>
      </c>
      <c r="AN9" s="642"/>
      <c r="AO9" s="643"/>
      <c r="AP9" s="443" t="s">
        <v>0</v>
      </c>
      <c r="AQ9" s="444" t="s">
        <v>0</v>
      </c>
      <c r="AR9" s="642"/>
      <c r="AS9" s="643"/>
      <c r="AT9" s="443" t="s">
        <v>0</v>
      </c>
      <c r="AU9" s="444" t="s">
        <v>0</v>
      </c>
      <c r="AV9" s="642"/>
      <c r="AW9" s="643"/>
      <c r="AX9" s="1" t="s">
        <v>1</v>
      </c>
      <c r="AY9" s="610"/>
      <c r="AZ9" s="611"/>
      <c r="BA9" s="1" t="s">
        <v>1</v>
      </c>
      <c r="BB9" s="309" t="s">
        <v>1</v>
      </c>
      <c r="BC9" s="5" t="s">
        <v>1</v>
      </c>
      <c r="BD9" s="610"/>
      <c r="BE9" s="611"/>
      <c r="BF9" s="1" t="s">
        <v>1</v>
      </c>
      <c r="BG9" s="610"/>
      <c r="BH9" s="611"/>
    </row>
    <row r="10" spans="1:60" ht="21.95" hidden="1" customHeight="1">
      <c r="A10" s="3"/>
      <c r="B10" s="8" t="s">
        <v>116</v>
      </c>
      <c r="C10" s="612" t="s">
        <v>27</v>
      </c>
      <c r="D10" s="613"/>
      <c r="E10" s="610"/>
      <c r="F10" s="611"/>
      <c r="G10" s="612" t="s">
        <v>27</v>
      </c>
      <c r="H10" s="596"/>
      <c r="I10" s="613"/>
      <c r="J10" s="610"/>
      <c r="K10" s="611"/>
      <c r="L10" s="612" t="s">
        <v>27</v>
      </c>
      <c r="M10" s="613"/>
      <c r="N10" s="610"/>
      <c r="O10" s="611"/>
      <c r="P10" s="114" t="s">
        <v>27</v>
      </c>
      <c r="Q10" s="610"/>
      <c r="R10" s="611"/>
      <c r="S10" s="612" t="s">
        <v>27</v>
      </c>
      <c r="T10" s="610"/>
      <c r="U10" s="610"/>
      <c r="V10" s="610"/>
      <c r="W10" s="610"/>
      <c r="X10" s="611"/>
      <c r="Y10" s="612" t="s">
        <v>27</v>
      </c>
      <c r="Z10" s="613"/>
      <c r="AA10" s="610"/>
      <c r="AB10" s="611"/>
      <c r="AC10" s="612" t="s">
        <v>27</v>
      </c>
      <c r="AD10" s="610"/>
      <c r="AE10" s="610"/>
      <c r="AF10" s="610"/>
      <c r="AG10" s="610"/>
      <c r="AH10" s="611"/>
      <c r="AI10" s="114" t="s">
        <v>27</v>
      </c>
      <c r="AJ10" s="610"/>
      <c r="AK10" s="611"/>
      <c r="AL10" s="646" t="s">
        <v>27</v>
      </c>
      <c r="AM10" s="647"/>
      <c r="AN10" s="642"/>
      <c r="AO10" s="643"/>
      <c r="AP10" s="646" t="s">
        <v>27</v>
      </c>
      <c r="AQ10" s="647"/>
      <c r="AR10" s="642"/>
      <c r="AS10" s="643"/>
      <c r="AT10" s="646" t="s">
        <v>27</v>
      </c>
      <c r="AU10" s="647"/>
      <c r="AV10" s="642"/>
      <c r="AW10" s="643"/>
      <c r="AX10" s="114" t="s">
        <v>27</v>
      </c>
      <c r="AY10" s="610"/>
      <c r="AZ10" s="611"/>
      <c r="BA10" s="612" t="s">
        <v>27</v>
      </c>
      <c r="BB10" s="596"/>
      <c r="BC10" s="613"/>
      <c r="BD10" s="610"/>
      <c r="BE10" s="611"/>
      <c r="BF10" s="114" t="s">
        <v>27</v>
      </c>
      <c r="BG10" s="610"/>
      <c r="BH10" s="611"/>
    </row>
    <row r="11" spans="1:60" ht="21.95" customHeight="1">
      <c r="A11" s="3"/>
      <c r="B11" s="20" t="s">
        <v>112</v>
      </c>
      <c r="C11" s="12">
        <v>2761.2</v>
      </c>
      <c r="D11" s="13">
        <v>2761.2</v>
      </c>
      <c r="E11" s="13">
        <f>SUM(C11:D11)</f>
        <v>5522.4</v>
      </c>
      <c r="F11" s="611"/>
      <c r="G11" s="12">
        <v>2620.8000000000002</v>
      </c>
      <c r="H11" s="310">
        <v>2620.8000000000002</v>
      </c>
      <c r="I11" s="13">
        <v>2620.8000000000002</v>
      </c>
      <c r="J11" s="13">
        <f>SUM(G11:I11)</f>
        <v>7862.4000000000005</v>
      </c>
      <c r="K11" s="611"/>
      <c r="L11" s="12">
        <v>561.6</v>
      </c>
      <c r="M11" s="13">
        <v>561.6</v>
      </c>
      <c r="N11" s="13">
        <f>SUM(L11:M11)</f>
        <v>1123.2</v>
      </c>
      <c r="O11" s="611"/>
      <c r="P11" s="12">
        <v>858</v>
      </c>
      <c r="Q11" s="13">
        <f>SUM(P11:P11)</f>
        <v>858</v>
      </c>
      <c r="R11" s="611"/>
      <c r="S11" s="12">
        <v>390</v>
      </c>
      <c r="T11" s="13">
        <v>390</v>
      </c>
      <c r="U11" s="13">
        <v>374.4</v>
      </c>
      <c r="V11" s="13">
        <v>374.4</v>
      </c>
      <c r="W11" s="13">
        <f>SUM(S11:V11)</f>
        <v>1528.8000000000002</v>
      </c>
      <c r="X11" s="611"/>
      <c r="Y11" s="12">
        <v>780</v>
      </c>
      <c r="Z11" s="13">
        <v>764.4</v>
      </c>
      <c r="AA11" s="13">
        <f>SUM(Y11:Z11)</f>
        <v>1544.4</v>
      </c>
      <c r="AB11" s="611"/>
      <c r="AC11" s="12">
        <v>608.4</v>
      </c>
      <c r="AD11" s="13">
        <v>608.4</v>
      </c>
      <c r="AE11" s="13">
        <v>592.79999999999995</v>
      </c>
      <c r="AF11" s="13">
        <v>592.79999999999995</v>
      </c>
      <c r="AG11" s="13">
        <f>SUM(AC11:AF11)</f>
        <v>2402.3999999999996</v>
      </c>
      <c r="AH11" s="611"/>
      <c r="AI11" s="12">
        <v>1528.8</v>
      </c>
      <c r="AJ11" s="13">
        <f>SUM(AI11:AI11)</f>
        <v>1528.8</v>
      </c>
      <c r="AK11" s="611"/>
      <c r="AL11" s="446">
        <v>62.4</v>
      </c>
      <c r="AM11" s="447">
        <v>62.4</v>
      </c>
      <c r="AN11" s="447">
        <f>SUM(AL11:AM11)</f>
        <v>124.8</v>
      </c>
      <c r="AO11" s="643"/>
      <c r="AP11" s="446">
        <v>62.4</v>
      </c>
      <c r="AQ11" s="447">
        <v>62.4</v>
      </c>
      <c r="AR11" s="447">
        <f>SUM(AP11:AQ11)</f>
        <v>124.8</v>
      </c>
      <c r="AS11" s="643"/>
      <c r="AT11" s="446">
        <v>62.4</v>
      </c>
      <c r="AU11" s="447">
        <v>62.4</v>
      </c>
      <c r="AV11" s="447">
        <f>SUM(AT11:AU11)</f>
        <v>124.8</v>
      </c>
      <c r="AW11" s="643"/>
      <c r="AX11" s="12">
        <v>1279.2</v>
      </c>
      <c r="AY11" s="13">
        <f>SUM(AX11:AX11)</f>
        <v>1279.2</v>
      </c>
      <c r="AZ11" s="611"/>
      <c r="BA11" s="12">
        <v>624</v>
      </c>
      <c r="BB11" s="310">
        <v>624</v>
      </c>
      <c r="BC11" s="13">
        <v>624</v>
      </c>
      <c r="BD11" s="13">
        <f>SUM(BA11:BC11)</f>
        <v>1872</v>
      </c>
      <c r="BE11" s="611"/>
      <c r="BF11" s="12">
        <v>280.8</v>
      </c>
      <c r="BG11" s="13">
        <f>SUM(BF11:BF11)</f>
        <v>280.8</v>
      </c>
      <c r="BH11" s="611"/>
    </row>
    <row r="12" spans="1:60" ht="21.95" customHeight="1">
      <c r="A12" s="3"/>
      <c r="B12" s="21" t="s">
        <v>113</v>
      </c>
      <c r="C12" s="14"/>
      <c r="D12" s="15"/>
      <c r="E12" s="15">
        <f>SUM(C12:D12)</f>
        <v>0</v>
      </c>
      <c r="F12" s="611"/>
      <c r="G12" s="14"/>
      <c r="H12" s="311"/>
      <c r="I12" s="15"/>
      <c r="J12" s="15">
        <f>SUM(G12:I12)</f>
        <v>0</v>
      </c>
      <c r="K12" s="611"/>
      <c r="L12" s="14"/>
      <c r="M12" s="15"/>
      <c r="N12" s="15">
        <f>SUM(L12:M12)</f>
        <v>0</v>
      </c>
      <c r="O12" s="611"/>
      <c r="P12" s="14"/>
      <c r="Q12" s="15">
        <f>SUM(P12:P12)</f>
        <v>0</v>
      </c>
      <c r="R12" s="611"/>
      <c r="S12" s="14"/>
      <c r="T12" s="15"/>
      <c r="U12" s="15"/>
      <c r="V12" s="15"/>
      <c r="W12" s="15">
        <f>SUM(S12:V12)</f>
        <v>0</v>
      </c>
      <c r="X12" s="611"/>
      <c r="Y12" s="14"/>
      <c r="Z12" s="15"/>
      <c r="AA12" s="15">
        <f>SUM(Y12:Z12)</f>
        <v>0</v>
      </c>
      <c r="AB12" s="611"/>
      <c r="AC12" s="14"/>
      <c r="AD12" s="15"/>
      <c r="AE12" s="15"/>
      <c r="AF12" s="15"/>
      <c r="AG12" s="15">
        <f>SUM(AC12:AF12)</f>
        <v>0</v>
      </c>
      <c r="AH12" s="611"/>
      <c r="AI12" s="14"/>
      <c r="AJ12" s="15">
        <f>SUM(AI12:AI12)</f>
        <v>0</v>
      </c>
      <c r="AK12" s="611"/>
      <c r="AL12" s="449"/>
      <c r="AM12" s="450"/>
      <c r="AN12" s="450">
        <f>SUM(AL12:AM12)</f>
        <v>0</v>
      </c>
      <c r="AO12" s="643"/>
      <c r="AP12" s="449"/>
      <c r="AQ12" s="450"/>
      <c r="AR12" s="450">
        <f>SUM(AP12:AQ12)</f>
        <v>0</v>
      </c>
      <c r="AS12" s="643"/>
      <c r="AT12" s="449"/>
      <c r="AU12" s="450"/>
      <c r="AV12" s="450">
        <f>SUM(AT12:AU12)</f>
        <v>0</v>
      </c>
      <c r="AW12" s="643"/>
      <c r="AX12" s="14">
        <v>1269</v>
      </c>
      <c r="AY12" s="15">
        <f>SUM(AX12:AX12)</f>
        <v>1269</v>
      </c>
      <c r="AZ12" s="611"/>
      <c r="BA12" s="14">
        <v>1497</v>
      </c>
      <c r="BB12" s="311">
        <v>1497</v>
      </c>
      <c r="BC12" s="15">
        <v>1497</v>
      </c>
      <c r="BD12" s="15">
        <f>SUM(BA12:BC12)</f>
        <v>4491</v>
      </c>
      <c r="BE12" s="611"/>
      <c r="BF12" s="14">
        <v>277</v>
      </c>
      <c r="BG12" s="15">
        <f>SUM(BF12:BF12)</f>
        <v>277</v>
      </c>
      <c r="BH12" s="611"/>
    </row>
    <row r="13" spans="1:60" ht="21.95" customHeight="1">
      <c r="A13" s="3"/>
      <c r="B13" s="10" t="s">
        <v>23</v>
      </c>
      <c r="C13" s="16">
        <f>C11+C12</f>
        <v>2761.2</v>
      </c>
      <c r="D13" s="17">
        <f>D11+D12</f>
        <v>2761.2</v>
      </c>
      <c r="E13" s="17">
        <f>SUM(E11:E12)</f>
        <v>5522.4</v>
      </c>
      <c r="F13" s="611"/>
      <c r="G13" s="16">
        <f>G11+G12</f>
        <v>2620.8000000000002</v>
      </c>
      <c r="H13" s="312">
        <f>H11+H12</f>
        <v>2620.8000000000002</v>
      </c>
      <c r="I13" s="17">
        <f>I11+I12</f>
        <v>2620.8000000000002</v>
      </c>
      <c r="J13" s="17">
        <f>SUM(J11:J12)</f>
        <v>7862.4000000000005</v>
      </c>
      <c r="K13" s="611"/>
      <c r="L13" s="16">
        <f>L11+L12</f>
        <v>561.6</v>
      </c>
      <c r="M13" s="17">
        <f>M11+M12</f>
        <v>561.6</v>
      </c>
      <c r="N13" s="17">
        <f>SUM(N11:N12)</f>
        <v>1123.2</v>
      </c>
      <c r="O13" s="611"/>
      <c r="P13" s="16">
        <f>P11+P12</f>
        <v>858</v>
      </c>
      <c r="Q13" s="17">
        <f>SUM(Q11:Q12)</f>
        <v>858</v>
      </c>
      <c r="R13" s="611"/>
      <c r="S13" s="16">
        <f>S11+S12</f>
        <v>390</v>
      </c>
      <c r="T13" s="17">
        <f>T11+T12</f>
        <v>390</v>
      </c>
      <c r="U13" s="17">
        <f>U11+U12</f>
        <v>374.4</v>
      </c>
      <c r="V13" s="17">
        <f>V11+V12</f>
        <v>374.4</v>
      </c>
      <c r="W13" s="17">
        <f>SUM(S13:V13)</f>
        <v>1528.8000000000002</v>
      </c>
      <c r="X13" s="611"/>
      <c r="Y13" s="16">
        <f>Y11+Y12</f>
        <v>780</v>
      </c>
      <c r="Z13" s="17">
        <f>Z11+Z12</f>
        <v>764.4</v>
      </c>
      <c r="AA13" s="17">
        <f>SUM(AA11:AA12)</f>
        <v>1544.4</v>
      </c>
      <c r="AB13" s="611"/>
      <c r="AC13" s="16">
        <f>AC11+AC12</f>
        <v>608.4</v>
      </c>
      <c r="AD13" s="17">
        <f>AD11+AD12</f>
        <v>608.4</v>
      </c>
      <c r="AE13" s="17">
        <f>AE11+AE12</f>
        <v>592.79999999999995</v>
      </c>
      <c r="AF13" s="17">
        <f>AF11+AF12</f>
        <v>592.79999999999995</v>
      </c>
      <c r="AG13" s="17">
        <f>SUM(AC13:AF13)</f>
        <v>2402.3999999999996</v>
      </c>
      <c r="AH13" s="611"/>
      <c r="AI13" s="16">
        <f>AI11+AI12</f>
        <v>1528.8</v>
      </c>
      <c r="AJ13" s="17">
        <f>SUM(AJ11:AJ12)</f>
        <v>1528.8</v>
      </c>
      <c r="AK13" s="611"/>
      <c r="AL13" s="452">
        <f>AL11+AL12</f>
        <v>62.4</v>
      </c>
      <c r="AM13" s="453">
        <f>AM11+AM12</f>
        <v>62.4</v>
      </c>
      <c r="AN13" s="453">
        <f>SUM(AN11:AN12)</f>
        <v>124.8</v>
      </c>
      <c r="AO13" s="643"/>
      <c r="AP13" s="452">
        <f>AP11+AP12</f>
        <v>62.4</v>
      </c>
      <c r="AQ13" s="453">
        <f>AQ11+AQ12</f>
        <v>62.4</v>
      </c>
      <c r="AR13" s="453">
        <f>SUM(AR11:AR12)</f>
        <v>124.8</v>
      </c>
      <c r="AS13" s="643"/>
      <c r="AT13" s="452">
        <f>AT11+AT12</f>
        <v>62.4</v>
      </c>
      <c r="AU13" s="453">
        <f>AU11+AU12</f>
        <v>62.4</v>
      </c>
      <c r="AV13" s="453">
        <f>SUM(AV11:AV12)</f>
        <v>124.8</v>
      </c>
      <c r="AW13" s="643"/>
      <c r="AX13" s="16">
        <f>AX11+AX12</f>
        <v>2548.1999999999998</v>
      </c>
      <c r="AY13" s="17">
        <f>SUM(AY11:AY12)</f>
        <v>2548.1999999999998</v>
      </c>
      <c r="AZ13" s="611"/>
      <c r="BA13" s="16">
        <f>BA11+BA12</f>
        <v>2121</v>
      </c>
      <c r="BB13" s="312">
        <f>BB11+BB12</f>
        <v>2121</v>
      </c>
      <c r="BC13" s="17">
        <f>BC11+BC12</f>
        <v>2121</v>
      </c>
      <c r="BD13" s="17">
        <f>SUM(BD11:BD12)</f>
        <v>6363</v>
      </c>
      <c r="BE13" s="611"/>
      <c r="BF13" s="16">
        <f>BF11+BF12</f>
        <v>557.79999999999995</v>
      </c>
      <c r="BG13" s="17">
        <f>SUM(BG11:BG12)</f>
        <v>557.79999999999995</v>
      </c>
      <c r="BH13" s="611"/>
    </row>
    <row r="14" spans="1:60" ht="21.95" hidden="1" customHeight="1">
      <c r="A14" s="3"/>
      <c r="B14" s="8" t="s">
        <v>114</v>
      </c>
      <c r="C14" s="614" t="s">
        <v>28</v>
      </c>
      <c r="D14" s="615"/>
      <c r="E14" s="116"/>
      <c r="F14" s="611"/>
      <c r="G14" s="614" t="s">
        <v>28</v>
      </c>
      <c r="H14" s="599"/>
      <c r="I14" s="615"/>
      <c r="J14" s="116"/>
      <c r="K14" s="611"/>
      <c r="L14" s="614" t="s">
        <v>28</v>
      </c>
      <c r="M14" s="615"/>
      <c r="N14" s="116"/>
      <c r="O14" s="611"/>
      <c r="P14" s="325" t="s">
        <v>28</v>
      </c>
      <c r="Q14" s="116"/>
      <c r="R14" s="611"/>
      <c r="S14" s="658" t="s">
        <v>28</v>
      </c>
      <c r="T14" s="659"/>
      <c r="U14" s="659"/>
      <c r="V14" s="659"/>
      <c r="W14" s="329"/>
      <c r="X14" s="611"/>
      <c r="Y14" s="614" t="s">
        <v>28</v>
      </c>
      <c r="Z14" s="615"/>
      <c r="AA14" s="116"/>
      <c r="AB14" s="611"/>
      <c r="AC14" s="658" t="s">
        <v>28</v>
      </c>
      <c r="AD14" s="659"/>
      <c r="AE14" s="659"/>
      <c r="AF14" s="659"/>
      <c r="AG14" s="329"/>
      <c r="AH14" s="611"/>
      <c r="AI14" s="325" t="s">
        <v>28</v>
      </c>
      <c r="AJ14" s="116"/>
      <c r="AK14" s="611"/>
      <c r="AL14" s="648" t="s">
        <v>28</v>
      </c>
      <c r="AM14" s="649"/>
      <c r="AN14" s="454"/>
      <c r="AO14" s="643"/>
      <c r="AP14" s="648" t="s">
        <v>28</v>
      </c>
      <c r="AQ14" s="649"/>
      <c r="AR14" s="454"/>
      <c r="AS14" s="643"/>
      <c r="AT14" s="648" t="s">
        <v>28</v>
      </c>
      <c r="AU14" s="649"/>
      <c r="AV14" s="454"/>
      <c r="AW14" s="643"/>
      <c r="AX14" s="325" t="s">
        <v>28</v>
      </c>
      <c r="AY14" s="116"/>
      <c r="AZ14" s="611"/>
      <c r="BA14" s="614" t="s">
        <v>28</v>
      </c>
      <c r="BB14" s="599"/>
      <c r="BC14" s="615"/>
      <c r="BD14" s="116"/>
      <c r="BE14" s="611"/>
      <c r="BF14" s="325" t="s">
        <v>28</v>
      </c>
      <c r="BG14" s="116"/>
      <c r="BH14" s="611"/>
    </row>
    <row r="15" spans="1:60" ht="21.95" customHeight="1">
      <c r="A15" s="3" t="s">
        <v>105</v>
      </c>
      <c r="B15" s="8" t="s">
        <v>117</v>
      </c>
      <c r="C15" s="614" t="s">
        <v>29</v>
      </c>
      <c r="D15" s="615"/>
      <c r="E15" s="7"/>
      <c r="F15" s="611"/>
      <c r="G15" s="614" t="s">
        <v>29</v>
      </c>
      <c r="H15" s="599"/>
      <c r="I15" s="615"/>
      <c r="J15" s="7"/>
      <c r="K15" s="611"/>
      <c r="L15" s="614" t="s">
        <v>29</v>
      </c>
      <c r="M15" s="615"/>
      <c r="N15" s="7"/>
      <c r="O15" s="611"/>
      <c r="P15" s="325" t="s">
        <v>29</v>
      </c>
      <c r="Q15" s="7"/>
      <c r="R15" s="611"/>
      <c r="S15" s="658" t="s">
        <v>29</v>
      </c>
      <c r="T15" s="659"/>
      <c r="U15" s="659"/>
      <c r="V15" s="659"/>
      <c r="W15" s="330"/>
      <c r="X15" s="611"/>
      <c r="Y15" s="614" t="s">
        <v>29</v>
      </c>
      <c r="Z15" s="615"/>
      <c r="AA15" s="7"/>
      <c r="AB15" s="611"/>
      <c r="AC15" s="658" t="s">
        <v>29</v>
      </c>
      <c r="AD15" s="659"/>
      <c r="AE15" s="659"/>
      <c r="AF15" s="659"/>
      <c r="AG15" s="330"/>
      <c r="AH15" s="611"/>
      <c r="AI15" s="325" t="s">
        <v>29</v>
      </c>
      <c r="AJ15" s="7"/>
      <c r="AK15" s="611"/>
      <c r="AL15" s="650" t="s">
        <v>29</v>
      </c>
      <c r="AM15" s="781"/>
      <c r="AN15" s="455"/>
      <c r="AO15" s="643"/>
      <c r="AP15" s="650" t="s">
        <v>29</v>
      </c>
      <c r="AQ15" s="781"/>
      <c r="AR15" s="455"/>
      <c r="AS15" s="643"/>
      <c r="AT15" s="650" t="s">
        <v>29</v>
      </c>
      <c r="AU15" s="781"/>
      <c r="AV15" s="455"/>
      <c r="AW15" s="643"/>
      <c r="AX15" s="325" t="s">
        <v>29</v>
      </c>
      <c r="AY15" s="7"/>
      <c r="AZ15" s="611"/>
      <c r="BA15" s="614" t="s">
        <v>29</v>
      </c>
      <c r="BB15" s="599"/>
      <c r="BC15" s="615"/>
      <c r="BD15" s="7"/>
      <c r="BE15" s="611"/>
      <c r="BF15" s="325" t="s">
        <v>29</v>
      </c>
      <c r="BG15" s="7"/>
      <c r="BH15" s="611"/>
    </row>
    <row r="16" spans="1:60" s="28" customFormat="1" ht="21" customHeight="1">
      <c r="A16" s="28">
        <f>+SUM(F16,K16,O16,R16,X16,AB16,AH16,AK16,AO16,AS16,AW16,AZ16+BE16)</f>
        <v>0</v>
      </c>
      <c r="B16" s="27" t="s">
        <v>86</v>
      </c>
      <c r="C16" s="524"/>
      <c r="D16" s="525"/>
      <c r="E16" s="525">
        <f>SUM(C16:D16)</f>
        <v>0</v>
      </c>
      <c r="F16" s="526">
        <f>E16/7.8/2</f>
        <v>0</v>
      </c>
      <c r="G16" s="524"/>
      <c r="H16" s="527"/>
      <c r="I16" s="525"/>
      <c r="J16" s="525">
        <f>SUM(G16:I16)</f>
        <v>0</v>
      </c>
      <c r="K16" s="526">
        <f>J16/7.8/2</f>
        <v>0</v>
      </c>
      <c r="L16" s="524"/>
      <c r="M16" s="525"/>
      <c r="N16" s="525">
        <f>SUM(L16:M16)</f>
        <v>0</v>
      </c>
      <c r="O16" s="526">
        <f>N16/7.8/2</f>
        <v>0</v>
      </c>
      <c r="P16" s="524"/>
      <c r="Q16" s="525">
        <f>SUM(P16:P16)</f>
        <v>0</v>
      </c>
      <c r="R16" s="526">
        <f t="shared" ref="R16:R79" si="0">Q16/7.8/2</f>
        <v>0</v>
      </c>
      <c r="S16" s="524"/>
      <c r="T16" s="525"/>
      <c r="U16" s="525"/>
      <c r="V16" s="525"/>
      <c r="W16" s="525">
        <f t="shared" ref="W16:W47" si="1">SUM(S16:V16)</f>
        <v>0</v>
      </c>
      <c r="X16" s="526">
        <f t="shared" ref="X16:X79" si="2">W16/7.8/2</f>
        <v>0</v>
      </c>
      <c r="Y16" s="524"/>
      <c r="Z16" s="525"/>
      <c r="AA16" s="525">
        <f t="shared" ref="AA16:AA79" si="3">SUM(Y16:Z16)</f>
        <v>0</v>
      </c>
      <c r="AB16" s="526">
        <f t="shared" ref="AB16:AB79" si="4">AA16/7.8/2</f>
        <v>0</v>
      </c>
      <c r="AC16" s="524"/>
      <c r="AD16" s="525"/>
      <c r="AE16" s="525"/>
      <c r="AF16" s="525"/>
      <c r="AG16" s="525">
        <f t="shared" ref="AG16:AG47" si="5">SUM(AC16:AF16)</f>
        <v>0</v>
      </c>
      <c r="AH16" s="526">
        <f t="shared" ref="AH16:AH25" si="6">AG16/7.8/2</f>
        <v>0</v>
      </c>
      <c r="AI16" s="524"/>
      <c r="AJ16" s="525">
        <f>SUM(AI16:AI16)</f>
        <v>0</v>
      </c>
      <c r="AK16" s="526">
        <f t="shared" ref="AK16:AK29" si="7">AJ16/7.8/2</f>
        <v>0</v>
      </c>
      <c r="AL16" s="475"/>
      <c r="AM16" s="528"/>
      <c r="AN16" s="528">
        <f>SUM(AL16:AM16)</f>
        <v>0</v>
      </c>
      <c r="AO16" s="529">
        <f t="shared" ref="AO16:AO79" si="8">AN16/7.8/2</f>
        <v>0</v>
      </c>
      <c r="AP16" s="530"/>
      <c r="AQ16" s="528"/>
      <c r="AR16" s="528">
        <f t="shared" ref="AR16:AR79" si="9">SUM(AP16:AQ16)</f>
        <v>0</v>
      </c>
      <c r="AS16" s="529">
        <f t="shared" ref="AS16:AS79" si="10">AR16/7.8/2</f>
        <v>0</v>
      </c>
      <c r="AT16" s="530"/>
      <c r="AU16" s="528"/>
      <c r="AV16" s="528">
        <f t="shared" ref="AV16:AV79" si="11">SUM(AT16:AU16)</f>
        <v>0</v>
      </c>
      <c r="AW16" s="529">
        <f t="shared" ref="AW16:AW79" si="12">AV16/7.8/2</f>
        <v>0</v>
      </c>
      <c r="AX16" s="524"/>
      <c r="AY16" s="525">
        <f>SUM(AX16:AX16)</f>
        <v>0</v>
      </c>
      <c r="AZ16" s="526">
        <f t="shared" ref="AZ16:AZ29" si="13">AY16/7.8/2</f>
        <v>0</v>
      </c>
      <c r="BA16" s="524"/>
      <c r="BB16" s="527"/>
      <c r="BC16" s="525"/>
      <c r="BD16" s="525">
        <f>SUM(BA16:BC16)</f>
        <v>0</v>
      </c>
      <c r="BE16" s="526">
        <f>BD16/7.8/2</f>
        <v>0</v>
      </c>
      <c r="BF16" s="524"/>
      <c r="BG16" s="525">
        <f>SUM(BF16:BF16)</f>
        <v>0</v>
      </c>
      <c r="BH16" s="526">
        <f t="shared" ref="BH16:BH29" si="14">BG16/7.8/2</f>
        <v>0</v>
      </c>
    </row>
    <row r="17" spans="1:60" s="28" customFormat="1" ht="21" customHeight="1">
      <c r="A17" s="28">
        <f t="shared" ref="A17:A80" si="15">+SUM(F17,K17,O17,R17,X17,AB17,AH17,AK17,AO17,AS17,AW17,AZ17+BE17)</f>
        <v>0</v>
      </c>
      <c r="B17" s="27" t="s">
        <v>87</v>
      </c>
      <c r="C17" s="34"/>
      <c r="D17" s="35"/>
      <c r="E17" s="35">
        <f t="shared" ref="E17:E80" si="16">SUM(C17:D17)</f>
        <v>0</v>
      </c>
      <c r="F17" s="65">
        <f t="shared" ref="F17:F80" si="17">E17/7.8/2</f>
        <v>0</v>
      </c>
      <c r="G17" s="34"/>
      <c r="H17" s="315"/>
      <c r="I17" s="35"/>
      <c r="J17" s="35">
        <f t="shared" ref="J17:J80" si="18">SUM(G17:I17)</f>
        <v>0</v>
      </c>
      <c r="K17" s="65">
        <f t="shared" ref="K17:K80" si="19">J17/7.8/2</f>
        <v>0</v>
      </c>
      <c r="L17" s="34"/>
      <c r="M17" s="35"/>
      <c r="N17" s="35">
        <f t="shared" ref="N17:N80" si="20">SUM(L17:M17)</f>
        <v>0</v>
      </c>
      <c r="O17" s="65">
        <f t="shared" ref="O17:O80" si="21">N17/7.8/2</f>
        <v>0</v>
      </c>
      <c r="P17" s="34"/>
      <c r="Q17" s="35">
        <f t="shared" ref="Q17:Q27" si="22">SUM(P17:P17)</f>
        <v>0</v>
      </c>
      <c r="R17" s="65">
        <f t="shared" si="0"/>
        <v>0</v>
      </c>
      <c r="S17" s="34"/>
      <c r="T17" s="35"/>
      <c r="U17" s="35"/>
      <c r="V17" s="35"/>
      <c r="W17" s="35">
        <f t="shared" si="1"/>
        <v>0</v>
      </c>
      <c r="X17" s="65">
        <f t="shared" si="2"/>
        <v>0</v>
      </c>
      <c r="Y17" s="34"/>
      <c r="Z17" s="35"/>
      <c r="AA17" s="35">
        <f t="shared" si="3"/>
        <v>0</v>
      </c>
      <c r="AB17" s="65">
        <f t="shared" si="4"/>
        <v>0</v>
      </c>
      <c r="AC17" s="34"/>
      <c r="AD17" s="35"/>
      <c r="AE17" s="35"/>
      <c r="AF17" s="35"/>
      <c r="AG17" s="35">
        <f t="shared" si="5"/>
        <v>0</v>
      </c>
      <c r="AH17" s="65">
        <f t="shared" si="6"/>
        <v>0</v>
      </c>
      <c r="AI17" s="34"/>
      <c r="AJ17" s="35">
        <f t="shared" ref="AJ17:AJ22" si="23">SUM(AI17:AI17)</f>
        <v>0</v>
      </c>
      <c r="AK17" s="65">
        <f t="shared" si="7"/>
        <v>0</v>
      </c>
      <c r="AM17" s="476"/>
      <c r="AN17" s="476">
        <f t="shared" ref="AN17:AN79" si="24">SUM(AL17:AM17)</f>
        <v>0</v>
      </c>
      <c r="AO17" s="477">
        <f t="shared" si="8"/>
        <v>0</v>
      </c>
      <c r="AP17" s="475"/>
      <c r="AQ17" s="476"/>
      <c r="AR17" s="476">
        <f t="shared" si="9"/>
        <v>0</v>
      </c>
      <c r="AS17" s="477">
        <f t="shared" si="10"/>
        <v>0</v>
      </c>
      <c r="AT17" s="475"/>
      <c r="AU17" s="476"/>
      <c r="AV17" s="476">
        <f t="shared" si="11"/>
        <v>0</v>
      </c>
      <c r="AW17" s="477">
        <f t="shared" si="12"/>
        <v>0</v>
      </c>
      <c r="AX17" s="34"/>
      <c r="AY17" s="35">
        <f t="shared" ref="AY17:AY22" si="25">SUM(AX17:AX17)</f>
        <v>0</v>
      </c>
      <c r="AZ17" s="65">
        <f t="shared" si="13"/>
        <v>0</v>
      </c>
      <c r="BA17" s="34"/>
      <c r="BB17" s="315"/>
      <c r="BC17" s="35"/>
      <c r="BD17" s="35">
        <f t="shared" ref="BD17:BD80" si="26">SUM(BA17:BC17)</f>
        <v>0</v>
      </c>
      <c r="BE17" s="65">
        <f t="shared" ref="BE17:BE32" si="27">BD17/7.8/2</f>
        <v>0</v>
      </c>
      <c r="BF17" s="34"/>
      <c r="BG17" s="35">
        <f t="shared" ref="BG17:BG80" si="28">SUM(BF17:BF17)</f>
        <v>0</v>
      </c>
      <c r="BH17" s="65">
        <f t="shared" ref="BH17:BH80" si="29">BG17/7.8/2</f>
        <v>0</v>
      </c>
    </row>
    <row r="18" spans="1:60" s="28" customFormat="1" ht="21" customHeight="1">
      <c r="A18" s="28">
        <f t="shared" si="15"/>
        <v>0</v>
      </c>
      <c r="B18" s="27" t="s">
        <v>88</v>
      </c>
      <c r="C18" s="34"/>
      <c r="D18" s="35"/>
      <c r="E18" s="35">
        <f t="shared" si="16"/>
        <v>0</v>
      </c>
      <c r="F18" s="65">
        <f t="shared" si="17"/>
        <v>0</v>
      </c>
      <c r="G18" s="34"/>
      <c r="H18" s="315"/>
      <c r="I18" s="35"/>
      <c r="J18" s="35">
        <f t="shared" si="18"/>
        <v>0</v>
      </c>
      <c r="K18" s="65">
        <f t="shared" si="19"/>
        <v>0</v>
      </c>
      <c r="L18" s="34"/>
      <c r="M18" s="35"/>
      <c r="N18" s="35">
        <f t="shared" si="20"/>
        <v>0</v>
      </c>
      <c r="O18" s="65">
        <f t="shared" si="21"/>
        <v>0</v>
      </c>
      <c r="P18" s="34"/>
      <c r="Q18" s="35">
        <f t="shared" si="22"/>
        <v>0</v>
      </c>
      <c r="R18" s="65">
        <f t="shared" si="0"/>
        <v>0</v>
      </c>
      <c r="S18" s="34"/>
      <c r="T18" s="35"/>
      <c r="U18" s="35"/>
      <c r="V18" s="35"/>
      <c r="W18" s="35">
        <f t="shared" si="1"/>
        <v>0</v>
      </c>
      <c r="X18" s="65">
        <f t="shared" si="2"/>
        <v>0</v>
      </c>
      <c r="Y18" s="34"/>
      <c r="Z18" s="35"/>
      <c r="AA18" s="35">
        <f t="shared" si="3"/>
        <v>0</v>
      </c>
      <c r="AB18" s="65">
        <f t="shared" si="4"/>
        <v>0</v>
      </c>
      <c r="AC18" s="34"/>
      <c r="AD18" s="35"/>
      <c r="AE18" s="35"/>
      <c r="AF18" s="35"/>
      <c r="AG18" s="35">
        <f t="shared" si="5"/>
        <v>0</v>
      </c>
      <c r="AH18" s="65">
        <f t="shared" si="6"/>
        <v>0</v>
      </c>
      <c r="AI18" s="34"/>
      <c r="AJ18" s="35">
        <f t="shared" si="23"/>
        <v>0</v>
      </c>
      <c r="AK18" s="65">
        <f t="shared" si="7"/>
        <v>0</v>
      </c>
      <c r="AL18" s="475"/>
      <c r="AM18" s="476"/>
      <c r="AN18" s="476">
        <f t="shared" si="24"/>
        <v>0</v>
      </c>
      <c r="AO18" s="477">
        <f t="shared" si="8"/>
        <v>0</v>
      </c>
      <c r="AP18" s="475"/>
      <c r="AQ18" s="476"/>
      <c r="AR18" s="476">
        <f t="shared" si="9"/>
        <v>0</v>
      </c>
      <c r="AS18" s="477">
        <f t="shared" si="10"/>
        <v>0</v>
      </c>
      <c r="AT18" s="475"/>
      <c r="AU18" s="476"/>
      <c r="AV18" s="476">
        <f t="shared" si="11"/>
        <v>0</v>
      </c>
      <c r="AW18" s="477">
        <f t="shared" si="12"/>
        <v>0</v>
      </c>
      <c r="AX18" s="34"/>
      <c r="AY18" s="35">
        <f t="shared" si="25"/>
        <v>0</v>
      </c>
      <c r="AZ18" s="65">
        <f t="shared" si="13"/>
        <v>0</v>
      </c>
      <c r="BA18" s="34"/>
      <c r="BB18" s="315"/>
      <c r="BC18" s="35"/>
      <c r="BD18" s="35">
        <f t="shared" si="26"/>
        <v>0</v>
      </c>
      <c r="BE18" s="65">
        <f t="shared" si="27"/>
        <v>0</v>
      </c>
      <c r="BF18" s="34"/>
      <c r="BG18" s="35">
        <f t="shared" si="28"/>
        <v>0</v>
      </c>
      <c r="BH18" s="65">
        <f t="shared" si="29"/>
        <v>0</v>
      </c>
    </row>
    <row r="19" spans="1:60" s="28" customFormat="1" ht="21" customHeight="1">
      <c r="A19" s="28">
        <f t="shared" si="15"/>
        <v>0</v>
      </c>
      <c r="B19" s="27" t="s">
        <v>89</v>
      </c>
      <c r="C19" s="34"/>
      <c r="D19" s="35"/>
      <c r="E19" s="35">
        <f t="shared" si="16"/>
        <v>0</v>
      </c>
      <c r="F19" s="65">
        <f t="shared" si="17"/>
        <v>0</v>
      </c>
      <c r="G19" s="34"/>
      <c r="H19" s="315"/>
      <c r="I19" s="35"/>
      <c r="J19" s="35">
        <f t="shared" si="18"/>
        <v>0</v>
      </c>
      <c r="K19" s="65">
        <f t="shared" si="19"/>
        <v>0</v>
      </c>
      <c r="L19" s="34"/>
      <c r="M19" s="35"/>
      <c r="N19" s="35">
        <f t="shared" si="20"/>
        <v>0</v>
      </c>
      <c r="O19" s="65">
        <f t="shared" si="21"/>
        <v>0</v>
      </c>
      <c r="P19" s="34"/>
      <c r="Q19" s="35">
        <f t="shared" si="22"/>
        <v>0</v>
      </c>
      <c r="R19" s="65">
        <f t="shared" si="0"/>
        <v>0</v>
      </c>
      <c r="S19" s="34"/>
      <c r="T19" s="35"/>
      <c r="U19" s="35"/>
      <c r="V19" s="35"/>
      <c r="W19" s="35">
        <f t="shared" si="1"/>
        <v>0</v>
      </c>
      <c r="X19" s="65">
        <f t="shared" si="2"/>
        <v>0</v>
      </c>
      <c r="Y19" s="34"/>
      <c r="Z19" s="35"/>
      <c r="AA19" s="35">
        <f t="shared" si="3"/>
        <v>0</v>
      </c>
      <c r="AB19" s="65">
        <f t="shared" si="4"/>
        <v>0</v>
      </c>
      <c r="AC19" s="34"/>
      <c r="AD19" s="35"/>
      <c r="AE19" s="35"/>
      <c r="AF19" s="35"/>
      <c r="AG19" s="35">
        <f t="shared" si="5"/>
        <v>0</v>
      </c>
      <c r="AH19" s="65">
        <f t="shared" si="6"/>
        <v>0</v>
      </c>
      <c r="AI19" s="34"/>
      <c r="AJ19" s="35">
        <f t="shared" si="23"/>
        <v>0</v>
      </c>
      <c r="AK19" s="65">
        <f t="shared" si="7"/>
        <v>0</v>
      </c>
      <c r="AL19" s="475"/>
      <c r="AM19" s="476"/>
      <c r="AN19" s="476">
        <f t="shared" si="24"/>
        <v>0</v>
      </c>
      <c r="AO19" s="477">
        <f t="shared" si="8"/>
        <v>0</v>
      </c>
      <c r="AP19" s="475"/>
      <c r="AQ19" s="476"/>
      <c r="AR19" s="476">
        <f t="shared" si="9"/>
        <v>0</v>
      </c>
      <c r="AS19" s="477">
        <f t="shared" si="10"/>
        <v>0</v>
      </c>
      <c r="AT19" s="475"/>
      <c r="AU19" s="476"/>
      <c r="AV19" s="476">
        <f t="shared" si="11"/>
        <v>0</v>
      </c>
      <c r="AW19" s="477">
        <f t="shared" si="12"/>
        <v>0</v>
      </c>
      <c r="AX19" s="34"/>
      <c r="AY19" s="35">
        <f t="shared" si="25"/>
        <v>0</v>
      </c>
      <c r="AZ19" s="65">
        <f t="shared" si="13"/>
        <v>0</v>
      </c>
      <c r="BA19" s="34"/>
      <c r="BB19" s="315"/>
      <c r="BC19" s="35"/>
      <c r="BD19" s="35">
        <f t="shared" si="26"/>
        <v>0</v>
      </c>
      <c r="BE19" s="65">
        <f t="shared" si="27"/>
        <v>0</v>
      </c>
      <c r="BF19" s="34"/>
      <c r="BG19" s="35">
        <f t="shared" si="28"/>
        <v>0</v>
      </c>
      <c r="BH19" s="65">
        <f t="shared" si="29"/>
        <v>0</v>
      </c>
    </row>
    <row r="20" spans="1:60" s="28" customFormat="1" ht="21" customHeight="1">
      <c r="A20" s="28">
        <f t="shared" si="15"/>
        <v>0</v>
      </c>
      <c r="B20" s="27" t="s">
        <v>90</v>
      </c>
      <c r="C20" s="34"/>
      <c r="D20" s="35"/>
      <c r="E20" s="35">
        <f t="shared" si="16"/>
        <v>0</v>
      </c>
      <c r="F20" s="65">
        <f t="shared" si="17"/>
        <v>0</v>
      </c>
      <c r="G20" s="34"/>
      <c r="H20" s="315"/>
      <c r="I20" s="35"/>
      <c r="J20" s="35">
        <f t="shared" si="18"/>
        <v>0</v>
      </c>
      <c r="K20" s="65">
        <f t="shared" si="19"/>
        <v>0</v>
      </c>
      <c r="L20" s="34"/>
      <c r="M20" s="35"/>
      <c r="N20" s="35">
        <f t="shared" si="20"/>
        <v>0</v>
      </c>
      <c r="O20" s="65">
        <f t="shared" si="21"/>
        <v>0</v>
      </c>
      <c r="P20" s="34"/>
      <c r="Q20" s="35">
        <f t="shared" si="22"/>
        <v>0</v>
      </c>
      <c r="R20" s="65">
        <f t="shared" si="0"/>
        <v>0</v>
      </c>
      <c r="S20" s="34"/>
      <c r="T20" s="35"/>
      <c r="U20" s="35"/>
      <c r="V20" s="35"/>
      <c r="W20" s="35">
        <f t="shared" si="1"/>
        <v>0</v>
      </c>
      <c r="X20" s="65">
        <f t="shared" si="2"/>
        <v>0</v>
      </c>
      <c r="Y20" s="34"/>
      <c r="Z20" s="35"/>
      <c r="AA20" s="35">
        <f t="shared" si="3"/>
        <v>0</v>
      </c>
      <c r="AB20" s="65">
        <f t="shared" si="4"/>
        <v>0</v>
      </c>
      <c r="AC20" s="34"/>
      <c r="AD20" s="35"/>
      <c r="AE20" s="35"/>
      <c r="AF20" s="35"/>
      <c r="AG20" s="35">
        <f t="shared" si="5"/>
        <v>0</v>
      </c>
      <c r="AH20" s="65">
        <f t="shared" si="6"/>
        <v>0</v>
      </c>
      <c r="AI20" s="34"/>
      <c r="AJ20" s="35">
        <f t="shared" si="23"/>
        <v>0</v>
      </c>
      <c r="AK20" s="65">
        <f t="shared" si="7"/>
        <v>0</v>
      </c>
      <c r="AL20" s="475"/>
      <c r="AM20" s="476"/>
      <c r="AN20" s="476">
        <f t="shared" si="24"/>
        <v>0</v>
      </c>
      <c r="AO20" s="477">
        <f t="shared" si="8"/>
        <v>0</v>
      </c>
      <c r="AP20" s="475"/>
      <c r="AQ20" s="476"/>
      <c r="AR20" s="476">
        <f t="shared" si="9"/>
        <v>0</v>
      </c>
      <c r="AS20" s="477">
        <f t="shared" si="10"/>
        <v>0</v>
      </c>
      <c r="AT20" s="475"/>
      <c r="AU20" s="476"/>
      <c r="AV20" s="476">
        <f t="shared" si="11"/>
        <v>0</v>
      </c>
      <c r="AW20" s="477">
        <f t="shared" si="12"/>
        <v>0</v>
      </c>
      <c r="AX20" s="34"/>
      <c r="AY20" s="35">
        <f t="shared" si="25"/>
        <v>0</v>
      </c>
      <c r="AZ20" s="65">
        <f t="shared" si="13"/>
        <v>0</v>
      </c>
      <c r="BA20" s="34"/>
      <c r="BB20" s="315"/>
      <c r="BC20" s="35"/>
      <c r="BD20" s="35">
        <f t="shared" si="26"/>
        <v>0</v>
      </c>
      <c r="BE20" s="65">
        <f t="shared" si="27"/>
        <v>0</v>
      </c>
      <c r="BF20" s="34"/>
      <c r="BG20" s="35">
        <f t="shared" si="28"/>
        <v>0</v>
      </c>
      <c r="BH20" s="65">
        <f t="shared" si="29"/>
        <v>0</v>
      </c>
    </row>
    <row r="21" spans="1:60" s="28" customFormat="1" ht="21" customHeight="1">
      <c r="A21" s="28">
        <f t="shared" si="15"/>
        <v>0</v>
      </c>
      <c r="B21" s="27" t="s">
        <v>91</v>
      </c>
      <c r="C21" s="34"/>
      <c r="D21" s="35"/>
      <c r="E21" s="35">
        <f t="shared" si="16"/>
        <v>0</v>
      </c>
      <c r="F21" s="65">
        <f t="shared" si="17"/>
        <v>0</v>
      </c>
      <c r="G21" s="34"/>
      <c r="H21" s="315"/>
      <c r="I21" s="35"/>
      <c r="J21" s="35">
        <f t="shared" si="18"/>
        <v>0</v>
      </c>
      <c r="K21" s="65">
        <f t="shared" si="19"/>
        <v>0</v>
      </c>
      <c r="L21" s="34"/>
      <c r="M21" s="35"/>
      <c r="N21" s="35">
        <f t="shared" si="20"/>
        <v>0</v>
      </c>
      <c r="O21" s="65">
        <f t="shared" si="21"/>
        <v>0</v>
      </c>
      <c r="P21" s="34"/>
      <c r="Q21" s="35">
        <f t="shared" si="22"/>
        <v>0</v>
      </c>
      <c r="R21" s="65">
        <f t="shared" si="0"/>
        <v>0</v>
      </c>
      <c r="S21" s="34"/>
      <c r="T21" s="35"/>
      <c r="U21" s="35"/>
      <c r="V21" s="35"/>
      <c r="W21" s="35">
        <f t="shared" si="1"/>
        <v>0</v>
      </c>
      <c r="X21" s="65">
        <f t="shared" si="2"/>
        <v>0</v>
      </c>
      <c r="Y21" s="34"/>
      <c r="Z21" s="35"/>
      <c r="AA21" s="35">
        <f t="shared" si="3"/>
        <v>0</v>
      </c>
      <c r="AB21" s="65">
        <f t="shared" si="4"/>
        <v>0</v>
      </c>
      <c r="AC21" s="34"/>
      <c r="AD21" s="35"/>
      <c r="AE21" s="35"/>
      <c r="AF21" s="35"/>
      <c r="AG21" s="35">
        <f t="shared" si="5"/>
        <v>0</v>
      </c>
      <c r="AH21" s="65">
        <f t="shared" si="6"/>
        <v>0</v>
      </c>
      <c r="AI21" s="34"/>
      <c r="AJ21" s="35">
        <f t="shared" si="23"/>
        <v>0</v>
      </c>
      <c r="AK21" s="65">
        <f t="shared" si="7"/>
        <v>0</v>
      </c>
      <c r="AL21" s="475"/>
      <c r="AM21" s="476"/>
      <c r="AN21" s="476">
        <f t="shared" si="24"/>
        <v>0</v>
      </c>
      <c r="AO21" s="477">
        <f t="shared" si="8"/>
        <v>0</v>
      </c>
      <c r="AP21" s="475"/>
      <c r="AQ21" s="476"/>
      <c r="AR21" s="476">
        <f t="shared" si="9"/>
        <v>0</v>
      </c>
      <c r="AS21" s="477">
        <f t="shared" si="10"/>
        <v>0</v>
      </c>
      <c r="AT21" s="475"/>
      <c r="AU21" s="476"/>
      <c r="AV21" s="476">
        <f t="shared" si="11"/>
        <v>0</v>
      </c>
      <c r="AW21" s="477">
        <f t="shared" si="12"/>
        <v>0</v>
      </c>
      <c r="AX21" s="34"/>
      <c r="AY21" s="35">
        <f t="shared" si="25"/>
        <v>0</v>
      </c>
      <c r="AZ21" s="65">
        <f t="shared" si="13"/>
        <v>0</v>
      </c>
      <c r="BA21" s="34"/>
      <c r="BB21" s="315"/>
      <c r="BC21" s="35"/>
      <c r="BD21" s="35">
        <f t="shared" si="26"/>
        <v>0</v>
      </c>
      <c r="BE21" s="65">
        <f t="shared" si="27"/>
        <v>0</v>
      </c>
      <c r="BF21" s="34"/>
      <c r="BG21" s="35">
        <f t="shared" si="28"/>
        <v>0</v>
      </c>
      <c r="BH21" s="65">
        <f t="shared" si="29"/>
        <v>0</v>
      </c>
    </row>
    <row r="22" spans="1:60" s="28" customFormat="1" ht="21" customHeight="1">
      <c r="A22" s="28">
        <f t="shared" si="15"/>
        <v>0</v>
      </c>
      <c r="B22" s="27" t="s">
        <v>92</v>
      </c>
      <c r="C22" s="34"/>
      <c r="D22" s="35"/>
      <c r="E22" s="35">
        <f t="shared" si="16"/>
        <v>0</v>
      </c>
      <c r="F22" s="65">
        <f t="shared" si="17"/>
        <v>0</v>
      </c>
      <c r="G22" s="34"/>
      <c r="H22" s="315"/>
      <c r="I22" s="35"/>
      <c r="J22" s="35">
        <f t="shared" si="18"/>
        <v>0</v>
      </c>
      <c r="K22" s="65">
        <f t="shared" si="19"/>
        <v>0</v>
      </c>
      <c r="L22" s="34"/>
      <c r="M22" s="35"/>
      <c r="N22" s="35">
        <f t="shared" si="20"/>
        <v>0</v>
      </c>
      <c r="O22" s="65">
        <f t="shared" si="21"/>
        <v>0</v>
      </c>
      <c r="P22" s="34"/>
      <c r="Q22" s="35">
        <f t="shared" si="22"/>
        <v>0</v>
      </c>
      <c r="R22" s="65">
        <f t="shared" si="0"/>
        <v>0</v>
      </c>
      <c r="S22" s="34"/>
      <c r="T22" s="35"/>
      <c r="U22" s="35"/>
      <c r="V22" s="35"/>
      <c r="W22" s="35">
        <f t="shared" si="1"/>
        <v>0</v>
      </c>
      <c r="X22" s="65">
        <f t="shared" si="2"/>
        <v>0</v>
      </c>
      <c r="Y22" s="34"/>
      <c r="Z22" s="35"/>
      <c r="AA22" s="35">
        <f t="shared" si="3"/>
        <v>0</v>
      </c>
      <c r="AB22" s="65">
        <f t="shared" si="4"/>
        <v>0</v>
      </c>
      <c r="AC22" s="34"/>
      <c r="AD22" s="35"/>
      <c r="AE22" s="35"/>
      <c r="AF22" s="35"/>
      <c r="AG22" s="35">
        <f t="shared" si="5"/>
        <v>0</v>
      </c>
      <c r="AH22" s="65">
        <f t="shared" si="6"/>
        <v>0</v>
      </c>
      <c r="AI22" s="34"/>
      <c r="AJ22" s="35">
        <f t="shared" si="23"/>
        <v>0</v>
      </c>
      <c r="AK22" s="65">
        <f t="shared" si="7"/>
        <v>0</v>
      </c>
      <c r="AL22" s="475"/>
      <c r="AM22" s="476"/>
      <c r="AN22" s="476">
        <f t="shared" si="24"/>
        <v>0</v>
      </c>
      <c r="AO22" s="477">
        <f t="shared" si="8"/>
        <v>0</v>
      </c>
      <c r="AP22" s="475"/>
      <c r="AQ22" s="476"/>
      <c r="AR22" s="476">
        <f t="shared" si="9"/>
        <v>0</v>
      </c>
      <c r="AS22" s="477">
        <f t="shared" si="10"/>
        <v>0</v>
      </c>
      <c r="AT22" s="475"/>
      <c r="AU22" s="476"/>
      <c r="AV22" s="476">
        <f t="shared" si="11"/>
        <v>0</v>
      </c>
      <c r="AW22" s="477">
        <f t="shared" si="12"/>
        <v>0</v>
      </c>
      <c r="AX22" s="34"/>
      <c r="AY22" s="35">
        <f t="shared" si="25"/>
        <v>0</v>
      </c>
      <c r="AZ22" s="65">
        <f t="shared" si="13"/>
        <v>0</v>
      </c>
      <c r="BA22" s="34"/>
      <c r="BB22" s="315"/>
      <c r="BC22" s="35"/>
      <c r="BD22" s="35">
        <f t="shared" si="26"/>
        <v>0</v>
      </c>
      <c r="BE22" s="65">
        <f t="shared" si="27"/>
        <v>0</v>
      </c>
      <c r="BF22" s="34"/>
      <c r="BG22" s="35">
        <f t="shared" si="28"/>
        <v>0</v>
      </c>
      <c r="BH22" s="65">
        <f t="shared" si="29"/>
        <v>0</v>
      </c>
    </row>
    <row r="23" spans="1:60" s="28" customFormat="1" ht="21" customHeight="1">
      <c r="A23" s="28">
        <f t="shared" si="15"/>
        <v>0</v>
      </c>
      <c r="B23" s="27" t="s">
        <v>93</v>
      </c>
      <c r="C23" s="34"/>
      <c r="D23" s="35"/>
      <c r="E23" s="35">
        <f t="shared" si="16"/>
        <v>0</v>
      </c>
      <c r="F23" s="65">
        <f t="shared" si="17"/>
        <v>0</v>
      </c>
      <c r="G23" s="34"/>
      <c r="H23" s="315"/>
      <c r="I23" s="35"/>
      <c r="J23" s="35">
        <f t="shared" si="18"/>
        <v>0</v>
      </c>
      <c r="K23" s="65">
        <f t="shared" si="19"/>
        <v>0</v>
      </c>
      <c r="L23" s="34"/>
      <c r="M23" s="35"/>
      <c r="N23" s="35">
        <f t="shared" si="20"/>
        <v>0</v>
      </c>
      <c r="O23" s="65">
        <f t="shared" si="21"/>
        <v>0</v>
      </c>
      <c r="P23" s="34"/>
      <c r="Q23" s="35"/>
      <c r="R23" s="65">
        <f t="shared" si="0"/>
        <v>0</v>
      </c>
      <c r="S23" s="34"/>
      <c r="T23" s="35"/>
      <c r="U23" s="35"/>
      <c r="V23" s="35"/>
      <c r="W23" s="35">
        <f t="shared" si="1"/>
        <v>0</v>
      </c>
      <c r="X23" s="65">
        <f t="shared" si="2"/>
        <v>0</v>
      </c>
      <c r="Y23" s="34"/>
      <c r="Z23" s="35"/>
      <c r="AA23" s="35">
        <f t="shared" si="3"/>
        <v>0</v>
      </c>
      <c r="AB23" s="65">
        <f t="shared" si="4"/>
        <v>0</v>
      </c>
      <c r="AC23" s="34"/>
      <c r="AD23" s="35"/>
      <c r="AE23" s="35"/>
      <c r="AF23" s="35"/>
      <c r="AG23" s="35">
        <f t="shared" si="5"/>
        <v>0</v>
      </c>
      <c r="AH23" s="65">
        <f t="shared" si="6"/>
        <v>0</v>
      </c>
      <c r="AI23" s="34"/>
      <c r="AJ23" s="35"/>
      <c r="AK23" s="65">
        <f t="shared" si="7"/>
        <v>0</v>
      </c>
      <c r="AL23" s="475"/>
      <c r="AM23" s="476"/>
      <c r="AN23" s="476">
        <f t="shared" si="24"/>
        <v>0</v>
      </c>
      <c r="AO23" s="477">
        <f t="shared" si="8"/>
        <v>0</v>
      </c>
      <c r="AP23" s="475"/>
      <c r="AQ23" s="476"/>
      <c r="AR23" s="476">
        <f t="shared" si="9"/>
        <v>0</v>
      </c>
      <c r="AS23" s="477">
        <f t="shared" si="10"/>
        <v>0</v>
      </c>
      <c r="AT23" s="475"/>
      <c r="AU23" s="476"/>
      <c r="AV23" s="476">
        <f t="shared" si="11"/>
        <v>0</v>
      </c>
      <c r="AW23" s="477">
        <f t="shared" si="12"/>
        <v>0</v>
      </c>
      <c r="AX23" s="34"/>
      <c r="AY23" s="35"/>
      <c r="AZ23" s="65">
        <f t="shared" si="13"/>
        <v>0</v>
      </c>
      <c r="BA23" s="34"/>
      <c r="BB23" s="315"/>
      <c r="BC23" s="35"/>
      <c r="BD23" s="35">
        <f t="shared" si="26"/>
        <v>0</v>
      </c>
      <c r="BE23" s="65">
        <f t="shared" si="27"/>
        <v>0</v>
      </c>
      <c r="BF23" s="34"/>
      <c r="BG23" s="35">
        <f t="shared" si="28"/>
        <v>0</v>
      </c>
      <c r="BH23" s="65">
        <f t="shared" si="29"/>
        <v>0</v>
      </c>
    </row>
    <row r="24" spans="1:60" s="28" customFormat="1" ht="21" customHeight="1">
      <c r="A24" s="28">
        <f t="shared" si="15"/>
        <v>0</v>
      </c>
      <c r="B24" s="27" t="s">
        <v>94</v>
      </c>
      <c r="C24" s="34"/>
      <c r="D24" s="35"/>
      <c r="E24" s="35">
        <f t="shared" si="16"/>
        <v>0</v>
      </c>
      <c r="F24" s="65">
        <f t="shared" si="17"/>
        <v>0</v>
      </c>
      <c r="G24" s="34"/>
      <c r="H24" s="315"/>
      <c r="I24" s="35"/>
      <c r="J24" s="35">
        <f t="shared" si="18"/>
        <v>0</v>
      </c>
      <c r="K24" s="65">
        <f t="shared" si="19"/>
        <v>0</v>
      </c>
      <c r="L24" s="34"/>
      <c r="M24" s="35"/>
      <c r="N24" s="35">
        <f t="shared" si="20"/>
        <v>0</v>
      </c>
      <c r="O24" s="65">
        <f t="shared" si="21"/>
        <v>0</v>
      </c>
      <c r="P24" s="34"/>
      <c r="Q24" s="35">
        <f>SUM(P24:P24)</f>
        <v>0</v>
      </c>
      <c r="R24" s="65">
        <f t="shared" si="0"/>
        <v>0</v>
      </c>
      <c r="S24" s="34"/>
      <c r="T24" s="35"/>
      <c r="U24" s="35"/>
      <c r="V24" s="35"/>
      <c r="W24" s="35">
        <f t="shared" si="1"/>
        <v>0</v>
      </c>
      <c r="X24" s="65">
        <f t="shared" si="2"/>
        <v>0</v>
      </c>
      <c r="Y24" s="34"/>
      <c r="Z24" s="35"/>
      <c r="AA24" s="35">
        <f t="shared" si="3"/>
        <v>0</v>
      </c>
      <c r="AB24" s="65">
        <f t="shared" si="4"/>
        <v>0</v>
      </c>
      <c r="AC24" s="34"/>
      <c r="AD24" s="35"/>
      <c r="AE24" s="35"/>
      <c r="AF24" s="35"/>
      <c r="AG24" s="35">
        <f t="shared" si="5"/>
        <v>0</v>
      </c>
      <c r="AH24" s="65">
        <f t="shared" si="6"/>
        <v>0</v>
      </c>
      <c r="AI24" s="34"/>
      <c r="AJ24" s="35">
        <f>SUM(AI24:AI24)</f>
        <v>0</v>
      </c>
      <c r="AK24" s="65">
        <f t="shared" si="7"/>
        <v>0</v>
      </c>
      <c r="AL24" s="475"/>
      <c r="AM24" s="476"/>
      <c r="AN24" s="476">
        <f t="shared" si="24"/>
        <v>0</v>
      </c>
      <c r="AO24" s="477">
        <f t="shared" si="8"/>
        <v>0</v>
      </c>
      <c r="AP24" s="475"/>
      <c r="AQ24" s="476"/>
      <c r="AR24" s="476">
        <f t="shared" si="9"/>
        <v>0</v>
      </c>
      <c r="AS24" s="477">
        <f t="shared" si="10"/>
        <v>0</v>
      </c>
      <c r="AT24" s="475"/>
      <c r="AU24" s="476"/>
      <c r="AV24" s="476">
        <f t="shared" si="11"/>
        <v>0</v>
      </c>
      <c r="AW24" s="477">
        <f t="shared" si="12"/>
        <v>0</v>
      </c>
      <c r="AX24" s="34"/>
      <c r="AY24" s="35">
        <f>SUM(AX24:AX24)</f>
        <v>0</v>
      </c>
      <c r="AZ24" s="65">
        <f t="shared" si="13"/>
        <v>0</v>
      </c>
      <c r="BA24" s="34"/>
      <c r="BB24" s="315"/>
      <c r="BC24" s="35"/>
      <c r="BD24" s="35">
        <f t="shared" si="26"/>
        <v>0</v>
      </c>
      <c r="BE24" s="65">
        <f t="shared" si="27"/>
        <v>0</v>
      </c>
      <c r="BF24" s="34"/>
      <c r="BG24" s="35">
        <f t="shared" si="28"/>
        <v>0</v>
      </c>
      <c r="BH24" s="65">
        <f t="shared" si="29"/>
        <v>0</v>
      </c>
    </row>
    <row r="25" spans="1:60" s="28" customFormat="1" ht="21" customHeight="1">
      <c r="A25" s="28">
        <f t="shared" si="15"/>
        <v>0</v>
      </c>
      <c r="B25" s="27" t="s">
        <v>95</v>
      </c>
      <c r="C25" s="34"/>
      <c r="D25" s="35"/>
      <c r="E25" s="35">
        <f t="shared" si="16"/>
        <v>0</v>
      </c>
      <c r="F25" s="65">
        <f t="shared" si="17"/>
        <v>0</v>
      </c>
      <c r="G25" s="34"/>
      <c r="H25" s="315"/>
      <c r="I25" s="35"/>
      <c r="J25" s="35">
        <f t="shared" si="18"/>
        <v>0</v>
      </c>
      <c r="K25" s="65">
        <f t="shared" si="19"/>
        <v>0</v>
      </c>
      <c r="L25" s="34"/>
      <c r="M25" s="35"/>
      <c r="N25" s="35">
        <f t="shared" si="20"/>
        <v>0</v>
      </c>
      <c r="O25" s="65">
        <f t="shared" si="21"/>
        <v>0</v>
      </c>
      <c r="P25" s="34"/>
      <c r="Q25" s="35"/>
      <c r="R25" s="65">
        <f t="shared" si="0"/>
        <v>0</v>
      </c>
      <c r="S25" s="34"/>
      <c r="T25" s="35"/>
      <c r="U25" s="35"/>
      <c r="V25" s="35"/>
      <c r="W25" s="35">
        <f t="shared" si="1"/>
        <v>0</v>
      </c>
      <c r="X25" s="65">
        <f t="shared" si="2"/>
        <v>0</v>
      </c>
      <c r="Y25" s="34"/>
      <c r="Z25" s="35"/>
      <c r="AA25" s="35">
        <f t="shared" si="3"/>
        <v>0</v>
      </c>
      <c r="AB25" s="65">
        <f t="shared" si="4"/>
        <v>0</v>
      </c>
      <c r="AC25" s="34"/>
      <c r="AD25" s="35"/>
      <c r="AE25" s="35"/>
      <c r="AF25" s="35"/>
      <c r="AG25" s="35">
        <f t="shared" si="5"/>
        <v>0</v>
      </c>
      <c r="AH25" s="65">
        <f t="shared" si="6"/>
        <v>0</v>
      </c>
      <c r="AI25" s="34"/>
      <c r="AJ25" s="35"/>
      <c r="AK25" s="65">
        <f t="shared" si="7"/>
        <v>0</v>
      </c>
      <c r="AL25" s="475"/>
      <c r="AM25" s="476"/>
      <c r="AN25" s="476">
        <f t="shared" si="24"/>
        <v>0</v>
      </c>
      <c r="AO25" s="477">
        <f t="shared" si="8"/>
        <v>0</v>
      </c>
      <c r="AP25" s="475"/>
      <c r="AQ25" s="476"/>
      <c r="AR25" s="476">
        <f t="shared" si="9"/>
        <v>0</v>
      </c>
      <c r="AS25" s="477">
        <f t="shared" si="10"/>
        <v>0</v>
      </c>
      <c r="AT25" s="475"/>
      <c r="AU25" s="476"/>
      <c r="AV25" s="476">
        <f t="shared" si="11"/>
        <v>0</v>
      </c>
      <c r="AW25" s="477">
        <f t="shared" si="12"/>
        <v>0</v>
      </c>
      <c r="AX25" s="34"/>
      <c r="AY25" s="35"/>
      <c r="AZ25" s="65">
        <f t="shared" si="13"/>
        <v>0</v>
      </c>
      <c r="BA25" s="34"/>
      <c r="BB25" s="315"/>
      <c r="BC25" s="35"/>
      <c r="BD25" s="35">
        <f t="shared" si="26"/>
        <v>0</v>
      </c>
      <c r="BE25" s="65">
        <f t="shared" si="27"/>
        <v>0</v>
      </c>
      <c r="BF25" s="34"/>
      <c r="BG25" s="35">
        <f t="shared" si="28"/>
        <v>0</v>
      </c>
      <c r="BH25" s="65">
        <f t="shared" si="29"/>
        <v>0</v>
      </c>
    </row>
    <row r="26" spans="1:60" s="28" customFormat="1" ht="21" customHeight="1">
      <c r="A26" s="28">
        <f t="shared" si="15"/>
        <v>30</v>
      </c>
      <c r="B26" s="27" t="s">
        <v>96</v>
      </c>
      <c r="C26" s="34"/>
      <c r="D26" s="35"/>
      <c r="E26" s="35">
        <f t="shared" si="16"/>
        <v>0</v>
      </c>
      <c r="F26" s="65">
        <f t="shared" si="17"/>
        <v>0</v>
      </c>
      <c r="G26" s="34">
        <v>156</v>
      </c>
      <c r="H26" s="315">
        <v>156</v>
      </c>
      <c r="I26" s="35">
        <v>156</v>
      </c>
      <c r="J26" s="35">
        <f t="shared" si="18"/>
        <v>468</v>
      </c>
      <c r="K26" s="65">
        <f t="shared" si="19"/>
        <v>30</v>
      </c>
      <c r="L26" s="34"/>
      <c r="M26" s="35"/>
      <c r="N26" s="35">
        <f t="shared" si="20"/>
        <v>0</v>
      </c>
      <c r="O26" s="65">
        <f t="shared" si="21"/>
        <v>0</v>
      </c>
      <c r="P26" s="34"/>
      <c r="Q26" s="35">
        <f t="shared" si="22"/>
        <v>0</v>
      </c>
      <c r="R26" s="65">
        <f t="shared" si="0"/>
        <v>0</v>
      </c>
      <c r="S26" s="34"/>
      <c r="T26" s="35"/>
      <c r="U26" s="35"/>
      <c r="V26" s="35"/>
      <c r="W26" s="35">
        <f t="shared" si="1"/>
        <v>0</v>
      </c>
      <c r="X26" s="65">
        <f>W26/7.8/2</f>
        <v>0</v>
      </c>
      <c r="Y26" s="34"/>
      <c r="Z26" s="35"/>
      <c r="AA26" s="35">
        <f t="shared" si="3"/>
        <v>0</v>
      </c>
      <c r="AB26" s="65">
        <f t="shared" si="4"/>
        <v>0</v>
      </c>
      <c r="AC26" s="34"/>
      <c r="AD26" s="35"/>
      <c r="AE26" s="35"/>
      <c r="AF26" s="35"/>
      <c r="AG26" s="35">
        <f t="shared" si="5"/>
        <v>0</v>
      </c>
      <c r="AH26" s="65">
        <f>AG26/7.8/2</f>
        <v>0</v>
      </c>
      <c r="AI26" s="34"/>
      <c r="AJ26" s="35">
        <f t="shared" ref="AJ26:AJ32" si="30">SUM(AI26:AI26)</f>
        <v>0</v>
      </c>
      <c r="AK26" s="65">
        <f t="shared" si="7"/>
        <v>0</v>
      </c>
      <c r="AL26" s="475"/>
      <c r="AM26" s="476"/>
      <c r="AN26" s="476">
        <f t="shared" si="24"/>
        <v>0</v>
      </c>
      <c r="AO26" s="477">
        <f t="shared" si="8"/>
        <v>0</v>
      </c>
      <c r="AP26" s="475"/>
      <c r="AQ26" s="476"/>
      <c r="AR26" s="476">
        <f t="shared" si="9"/>
        <v>0</v>
      </c>
      <c r="AS26" s="477">
        <f t="shared" si="10"/>
        <v>0</v>
      </c>
      <c r="AT26" s="475"/>
      <c r="AU26" s="476"/>
      <c r="AV26" s="476">
        <f t="shared" si="11"/>
        <v>0</v>
      </c>
      <c r="AW26" s="477">
        <f t="shared" si="12"/>
        <v>0</v>
      </c>
      <c r="AX26" s="34"/>
      <c r="AY26" s="35">
        <f t="shared" ref="AY26:AY50" si="31">SUM(AX26:AX26)</f>
        <v>0</v>
      </c>
      <c r="AZ26" s="65">
        <f t="shared" si="13"/>
        <v>0</v>
      </c>
      <c r="BA26" s="34"/>
      <c r="BB26" s="315"/>
      <c r="BC26" s="35"/>
      <c r="BD26" s="35">
        <f t="shared" si="26"/>
        <v>0</v>
      </c>
      <c r="BE26" s="65">
        <f t="shared" si="27"/>
        <v>0</v>
      </c>
      <c r="BF26" s="34"/>
      <c r="BG26" s="35">
        <f t="shared" si="28"/>
        <v>0</v>
      </c>
      <c r="BH26" s="65">
        <f t="shared" si="29"/>
        <v>0</v>
      </c>
    </row>
    <row r="27" spans="1:60" s="28" customFormat="1" ht="21" customHeight="1">
      <c r="A27" s="28">
        <f t="shared" si="15"/>
        <v>0</v>
      </c>
      <c r="B27" s="29" t="s">
        <v>97</v>
      </c>
      <c r="C27" s="34"/>
      <c r="D27" s="35"/>
      <c r="E27" s="35">
        <f t="shared" si="16"/>
        <v>0</v>
      </c>
      <c r="F27" s="65">
        <f t="shared" si="17"/>
        <v>0</v>
      </c>
      <c r="G27" s="34"/>
      <c r="H27" s="315"/>
      <c r="I27" s="35"/>
      <c r="J27" s="35">
        <f t="shared" si="18"/>
        <v>0</v>
      </c>
      <c r="K27" s="65">
        <f t="shared" si="19"/>
        <v>0</v>
      </c>
      <c r="L27" s="34"/>
      <c r="M27" s="35"/>
      <c r="N27" s="35">
        <f t="shared" si="20"/>
        <v>0</v>
      </c>
      <c r="O27" s="65">
        <f t="shared" si="21"/>
        <v>0</v>
      </c>
      <c r="P27" s="34"/>
      <c r="Q27" s="35">
        <f t="shared" si="22"/>
        <v>0</v>
      </c>
      <c r="R27" s="65">
        <f t="shared" si="0"/>
        <v>0</v>
      </c>
      <c r="S27" s="34"/>
      <c r="T27" s="35"/>
      <c r="U27" s="35"/>
      <c r="V27" s="35"/>
      <c r="W27" s="35">
        <f t="shared" si="1"/>
        <v>0</v>
      </c>
      <c r="X27" s="65">
        <f t="shared" si="2"/>
        <v>0</v>
      </c>
      <c r="Y27" s="34"/>
      <c r="Z27" s="35"/>
      <c r="AA27" s="35">
        <f t="shared" si="3"/>
        <v>0</v>
      </c>
      <c r="AB27" s="65">
        <f t="shared" si="4"/>
        <v>0</v>
      </c>
      <c r="AC27" s="34"/>
      <c r="AD27" s="35"/>
      <c r="AE27" s="35"/>
      <c r="AF27" s="35"/>
      <c r="AG27" s="35">
        <f t="shared" si="5"/>
        <v>0</v>
      </c>
      <c r="AH27" s="65">
        <f t="shared" ref="AH27:AH59" si="32">AG27/7.8/2</f>
        <v>0</v>
      </c>
      <c r="AI27" s="34"/>
      <c r="AJ27" s="35">
        <f t="shared" si="30"/>
        <v>0</v>
      </c>
      <c r="AK27" s="65">
        <f t="shared" si="7"/>
        <v>0</v>
      </c>
      <c r="AL27" s="475"/>
      <c r="AM27" s="476"/>
      <c r="AN27" s="476">
        <f t="shared" si="24"/>
        <v>0</v>
      </c>
      <c r="AO27" s="477">
        <f t="shared" si="8"/>
        <v>0</v>
      </c>
      <c r="AP27" s="475"/>
      <c r="AQ27" s="476"/>
      <c r="AR27" s="476">
        <f t="shared" si="9"/>
        <v>0</v>
      </c>
      <c r="AS27" s="477">
        <f t="shared" si="10"/>
        <v>0</v>
      </c>
      <c r="AT27" s="475"/>
      <c r="AU27" s="476"/>
      <c r="AV27" s="476">
        <f t="shared" si="11"/>
        <v>0</v>
      </c>
      <c r="AW27" s="477">
        <f t="shared" si="12"/>
        <v>0</v>
      </c>
      <c r="AX27" s="34"/>
      <c r="AY27" s="35">
        <f t="shared" si="31"/>
        <v>0</v>
      </c>
      <c r="AZ27" s="65">
        <f t="shared" si="13"/>
        <v>0</v>
      </c>
      <c r="BA27" s="34"/>
      <c r="BB27" s="315"/>
      <c r="BC27" s="35"/>
      <c r="BD27" s="35">
        <f t="shared" si="26"/>
        <v>0</v>
      </c>
      <c r="BE27" s="65">
        <f t="shared" si="27"/>
        <v>0</v>
      </c>
      <c r="BF27" s="34"/>
      <c r="BG27" s="35">
        <f t="shared" si="28"/>
        <v>0</v>
      </c>
      <c r="BH27" s="65">
        <f t="shared" si="29"/>
        <v>0</v>
      </c>
    </row>
    <row r="28" spans="1:60" s="28" customFormat="1" ht="21" customHeight="1">
      <c r="A28" s="28">
        <f t="shared" si="15"/>
        <v>0</v>
      </c>
      <c r="B28" s="27" t="s">
        <v>98</v>
      </c>
      <c r="C28" s="34"/>
      <c r="D28" s="35"/>
      <c r="E28" s="35">
        <f t="shared" si="16"/>
        <v>0</v>
      </c>
      <c r="F28" s="65">
        <f t="shared" si="17"/>
        <v>0</v>
      </c>
      <c r="G28" s="34"/>
      <c r="H28" s="315"/>
      <c r="I28" s="35"/>
      <c r="J28" s="35">
        <f t="shared" si="18"/>
        <v>0</v>
      </c>
      <c r="K28" s="65">
        <f t="shared" si="19"/>
        <v>0</v>
      </c>
      <c r="L28" s="34"/>
      <c r="M28" s="35"/>
      <c r="N28" s="35">
        <f t="shared" si="20"/>
        <v>0</v>
      </c>
      <c r="O28" s="65">
        <f t="shared" si="21"/>
        <v>0</v>
      </c>
      <c r="P28" s="34"/>
      <c r="Q28" s="35">
        <f>SUM(P28:P28)</f>
        <v>0</v>
      </c>
      <c r="R28" s="65">
        <f t="shared" si="0"/>
        <v>0</v>
      </c>
      <c r="S28" s="34"/>
      <c r="T28" s="35"/>
      <c r="U28" s="35"/>
      <c r="V28" s="35"/>
      <c r="W28" s="35">
        <f t="shared" si="1"/>
        <v>0</v>
      </c>
      <c r="X28" s="65">
        <f t="shared" si="2"/>
        <v>0</v>
      </c>
      <c r="Y28" s="34"/>
      <c r="Z28" s="35"/>
      <c r="AA28" s="35">
        <f>SUM(Y28:Z28)</f>
        <v>0</v>
      </c>
      <c r="AB28" s="65">
        <f t="shared" si="4"/>
        <v>0</v>
      </c>
      <c r="AC28" s="34"/>
      <c r="AD28" s="35"/>
      <c r="AE28" s="35"/>
      <c r="AF28" s="35"/>
      <c r="AG28" s="35">
        <f t="shared" si="5"/>
        <v>0</v>
      </c>
      <c r="AH28" s="65">
        <f t="shared" si="32"/>
        <v>0</v>
      </c>
      <c r="AI28" s="34"/>
      <c r="AJ28" s="35">
        <f t="shared" si="30"/>
        <v>0</v>
      </c>
      <c r="AK28" s="65">
        <f t="shared" si="7"/>
        <v>0</v>
      </c>
      <c r="AL28" s="475"/>
      <c r="AM28" s="476"/>
      <c r="AN28" s="476">
        <f t="shared" si="24"/>
        <v>0</v>
      </c>
      <c r="AO28" s="477">
        <f t="shared" si="8"/>
        <v>0</v>
      </c>
      <c r="AP28" s="475"/>
      <c r="AQ28" s="476"/>
      <c r="AR28" s="476">
        <f t="shared" si="9"/>
        <v>0</v>
      </c>
      <c r="AS28" s="477">
        <f t="shared" si="10"/>
        <v>0</v>
      </c>
      <c r="AT28" s="475"/>
      <c r="AU28" s="476"/>
      <c r="AV28" s="476">
        <f t="shared" si="11"/>
        <v>0</v>
      </c>
      <c r="AW28" s="477">
        <f t="shared" si="12"/>
        <v>0</v>
      </c>
      <c r="AX28" s="34"/>
      <c r="AY28" s="35">
        <f t="shared" si="31"/>
        <v>0</v>
      </c>
      <c r="AZ28" s="65">
        <f t="shared" si="13"/>
        <v>0</v>
      </c>
      <c r="BA28" s="34"/>
      <c r="BB28" s="315"/>
      <c r="BC28" s="35"/>
      <c r="BD28" s="35">
        <f t="shared" si="26"/>
        <v>0</v>
      </c>
      <c r="BE28" s="65">
        <f t="shared" si="27"/>
        <v>0</v>
      </c>
      <c r="BF28" s="34"/>
      <c r="BG28" s="35">
        <f t="shared" si="28"/>
        <v>0</v>
      </c>
      <c r="BH28" s="65">
        <f t="shared" si="29"/>
        <v>0</v>
      </c>
    </row>
    <row r="29" spans="1:60" s="28" customFormat="1" ht="21" customHeight="1">
      <c r="A29" s="28">
        <f t="shared" si="15"/>
        <v>42</v>
      </c>
      <c r="B29" s="27" t="s">
        <v>99</v>
      </c>
      <c r="C29" s="34"/>
      <c r="D29" s="35"/>
      <c r="E29" s="35">
        <f t="shared" si="16"/>
        <v>0</v>
      </c>
      <c r="F29" s="65">
        <f t="shared" si="17"/>
        <v>0</v>
      </c>
      <c r="G29" s="34">
        <f>62.4+62.4</f>
        <v>124.8</v>
      </c>
      <c r="H29" s="315">
        <f>62.4+62.4</f>
        <v>124.8</v>
      </c>
      <c r="I29" s="35">
        <f>62.4+62.4</f>
        <v>124.8</v>
      </c>
      <c r="J29" s="35">
        <f t="shared" si="18"/>
        <v>374.4</v>
      </c>
      <c r="K29" s="65">
        <f t="shared" si="19"/>
        <v>24</v>
      </c>
      <c r="L29" s="34"/>
      <c r="M29" s="35"/>
      <c r="N29" s="35">
        <f t="shared" si="20"/>
        <v>0</v>
      </c>
      <c r="O29" s="65">
        <f t="shared" si="21"/>
        <v>0</v>
      </c>
      <c r="P29" s="34"/>
      <c r="Q29" s="35">
        <f>SUM(P29:P29)</f>
        <v>0</v>
      </c>
      <c r="R29" s="65">
        <f t="shared" si="0"/>
        <v>0</v>
      </c>
      <c r="S29" s="34"/>
      <c r="T29" s="35"/>
      <c r="U29" s="35"/>
      <c r="V29" s="35"/>
      <c r="W29" s="35">
        <f t="shared" si="1"/>
        <v>0</v>
      </c>
      <c r="X29" s="65">
        <f t="shared" si="2"/>
        <v>0</v>
      </c>
      <c r="Y29" s="34">
        <v>46.8</v>
      </c>
      <c r="Z29" s="35">
        <v>46.8</v>
      </c>
      <c r="AA29" s="35">
        <f>SUM(Y29:Z29)</f>
        <v>93.6</v>
      </c>
      <c r="AB29" s="65">
        <f t="shared" si="4"/>
        <v>6</v>
      </c>
      <c r="AC29" s="34">
        <v>46.8</v>
      </c>
      <c r="AD29" s="35">
        <v>46.8</v>
      </c>
      <c r="AE29" s="35">
        <v>46.8</v>
      </c>
      <c r="AF29" s="35">
        <v>46.8</v>
      </c>
      <c r="AG29" s="35">
        <f t="shared" si="5"/>
        <v>187.2</v>
      </c>
      <c r="AH29" s="65">
        <f t="shared" si="32"/>
        <v>12</v>
      </c>
      <c r="AI29" s="34"/>
      <c r="AJ29" s="35">
        <f t="shared" si="30"/>
        <v>0</v>
      </c>
      <c r="AK29" s="65">
        <f t="shared" si="7"/>
        <v>0</v>
      </c>
      <c r="AL29" s="475"/>
      <c r="AM29" s="476"/>
      <c r="AN29" s="476">
        <f t="shared" si="24"/>
        <v>0</v>
      </c>
      <c r="AO29" s="477">
        <f t="shared" si="8"/>
        <v>0</v>
      </c>
      <c r="AP29" s="475"/>
      <c r="AQ29" s="476"/>
      <c r="AR29" s="476">
        <f t="shared" si="9"/>
        <v>0</v>
      </c>
      <c r="AS29" s="477">
        <f t="shared" si="10"/>
        <v>0</v>
      </c>
      <c r="AT29" s="475"/>
      <c r="AU29" s="476"/>
      <c r="AV29" s="476">
        <f t="shared" si="11"/>
        <v>0</v>
      </c>
      <c r="AW29" s="477">
        <f t="shared" si="12"/>
        <v>0</v>
      </c>
      <c r="AX29" s="34"/>
      <c r="AY29" s="35">
        <f t="shared" si="31"/>
        <v>0</v>
      </c>
      <c r="AZ29" s="65">
        <f t="shared" si="13"/>
        <v>0</v>
      </c>
      <c r="BA29" s="34"/>
      <c r="BB29" s="315"/>
      <c r="BC29" s="35"/>
      <c r="BD29" s="35">
        <f t="shared" si="26"/>
        <v>0</v>
      </c>
      <c r="BE29" s="65">
        <f t="shared" si="27"/>
        <v>0</v>
      </c>
      <c r="BF29" s="34"/>
      <c r="BG29" s="35">
        <f t="shared" si="28"/>
        <v>0</v>
      </c>
      <c r="BH29" s="65">
        <f t="shared" si="29"/>
        <v>0</v>
      </c>
    </row>
    <row r="30" spans="1:60" s="28" customFormat="1" ht="21" customHeight="1">
      <c r="A30" s="28">
        <f t="shared" si="15"/>
        <v>0</v>
      </c>
      <c r="B30" s="27" t="s">
        <v>100</v>
      </c>
      <c r="C30" s="34"/>
      <c r="D30" s="35"/>
      <c r="E30" s="35">
        <f t="shared" si="16"/>
        <v>0</v>
      </c>
      <c r="F30" s="65">
        <f t="shared" si="17"/>
        <v>0</v>
      </c>
      <c r="G30" s="34"/>
      <c r="H30" s="315"/>
      <c r="I30" s="35"/>
      <c r="J30" s="35">
        <f t="shared" si="18"/>
        <v>0</v>
      </c>
      <c r="K30" s="65">
        <f t="shared" si="19"/>
        <v>0</v>
      </c>
      <c r="L30" s="34"/>
      <c r="M30" s="35"/>
      <c r="N30" s="35">
        <f t="shared" si="20"/>
        <v>0</v>
      </c>
      <c r="O30" s="65">
        <f t="shared" si="21"/>
        <v>0</v>
      </c>
      <c r="P30" s="34"/>
      <c r="Q30" s="35">
        <f>SUM(P30:P30)</f>
        <v>0</v>
      </c>
      <c r="R30" s="65">
        <f>Q30/7.8/2</f>
        <v>0</v>
      </c>
      <c r="S30" s="34"/>
      <c r="T30" s="35"/>
      <c r="U30" s="35"/>
      <c r="V30" s="35"/>
      <c r="W30" s="35">
        <f t="shared" si="1"/>
        <v>0</v>
      </c>
      <c r="X30" s="65">
        <f t="shared" si="2"/>
        <v>0</v>
      </c>
      <c r="Z30" s="35"/>
      <c r="AA30" s="35">
        <f t="shared" si="3"/>
        <v>0</v>
      </c>
      <c r="AB30" s="65">
        <f t="shared" si="4"/>
        <v>0</v>
      </c>
      <c r="AC30" s="34"/>
      <c r="AD30" s="35"/>
      <c r="AE30" s="35"/>
      <c r="AF30" s="35"/>
      <c r="AG30" s="35">
        <f t="shared" si="5"/>
        <v>0</v>
      </c>
      <c r="AH30" s="65">
        <f t="shared" si="32"/>
        <v>0</v>
      </c>
      <c r="AI30" s="34"/>
      <c r="AJ30" s="35">
        <f t="shared" si="30"/>
        <v>0</v>
      </c>
      <c r="AK30" s="65">
        <f>AJ30/7.8/2</f>
        <v>0</v>
      </c>
      <c r="AL30" s="475"/>
      <c r="AM30" s="476"/>
      <c r="AN30" s="476">
        <f t="shared" si="24"/>
        <v>0</v>
      </c>
      <c r="AO30" s="477">
        <f t="shared" si="8"/>
        <v>0</v>
      </c>
      <c r="AP30" s="475"/>
      <c r="AQ30" s="476"/>
      <c r="AR30" s="476">
        <f t="shared" si="9"/>
        <v>0</v>
      </c>
      <c r="AS30" s="477">
        <f t="shared" si="10"/>
        <v>0</v>
      </c>
      <c r="AT30" s="475"/>
      <c r="AU30" s="476"/>
      <c r="AV30" s="476">
        <f t="shared" si="11"/>
        <v>0</v>
      </c>
      <c r="AW30" s="477">
        <f t="shared" si="12"/>
        <v>0</v>
      </c>
      <c r="AX30" s="34"/>
      <c r="AY30" s="35">
        <f t="shared" si="31"/>
        <v>0</v>
      </c>
      <c r="AZ30" s="65">
        <f>AY30/7.8/2</f>
        <v>0</v>
      </c>
      <c r="BA30" s="34"/>
      <c r="BB30" s="315"/>
      <c r="BC30" s="35"/>
      <c r="BD30" s="35">
        <f t="shared" si="26"/>
        <v>0</v>
      </c>
      <c r="BE30" s="65">
        <f t="shared" si="27"/>
        <v>0</v>
      </c>
      <c r="BF30" s="34"/>
      <c r="BG30" s="35">
        <f t="shared" si="28"/>
        <v>0</v>
      </c>
      <c r="BH30" s="65">
        <f t="shared" si="29"/>
        <v>0</v>
      </c>
    </row>
    <row r="31" spans="1:60" s="28" customFormat="1" ht="21" customHeight="1">
      <c r="A31" s="28">
        <f t="shared" si="15"/>
        <v>90</v>
      </c>
      <c r="B31" s="27" t="s">
        <v>101</v>
      </c>
      <c r="C31" s="385"/>
      <c r="D31" s="35"/>
      <c r="E31" s="35">
        <f t="shared" si="16"/>
        <v>0</v>
      </c>
      <c r="F31" s="65">
        <f t="shared" si="17"/>
        <v>0</v>
      </c>
      <c r="G31" s="34">
        <v>296.39999999999998</v>
      </c>
      <c r="H31" s="315">
        <v>296.39999999999998</v>
      </c>
      <c r="I31" s="35">
        <v>296.39999999999998</v>
      </c>
      <c r="J31" s="35">
        <f t="shared" si="18"/>
        <v>889.19999999999993</v>
      </c>
      <c r="K31" s="65">
        <f t="shared" si="19"/>
        <v>57</v>
      </c>
      <c r="L31" s="385"/>
      <c r="M31" s="35"/>
      <c r="N31" s="35">
        <f t="shared" si="20"/>
        <v>0</v>
      </c>
      <c r="O31" s="65">
        <f t="shared" si="21"/>
        <v>0</v>
      </c>
      <c r="P31" s="34">
        <v>46.8</v>
      </c>
      <c r="Q31" s="35">
        <f>SUM(P31:P31)</f>
        <v>46.8</v>
      </c>
      <c r="R31" s="65">
        <f t="shared" si="0"/>
        <v>3</v>
      </c>
      <c r="S31" s="34"/>
      <c r="T31" s="35"/>
      <c r="U31" s="35"/>
      <c r="V31" s="35"/>
      <c r="W31" s="35">
        <f t="shared" si="1"/>
        <v>0</v>
      </c>
      <c r="X31" s="65">
        <f t="shared" si="2"/>
        <v>0</v>
      </c>
      <c r="Y31" s="34">
        <v>78</v>
      </c>
      <c r="Z31" s="35">
        <v>78</v>
      </c>
      <c r="AA31" s="35">
        <f t="shared" si="3"/>
        <v>156</v>
      </c>
      <c r="AB31" s="65">
        <f t="shared" si="4"/>
        <v>10</v>
      </c>
      <c r="AC31" s="34">
        <v>78</v>
      </c>
      <c r="AD31" s="35">
        <v>78</v>
      </c>
      <c r="AE31" s="35">
        <v>78</v>
      </c>
      <c r="AF31" s="35">
        <v>78</v>
      </c>
      <c r="AG31" s="35">
        <f t="shared" si="5"/>
        <v>312</v>
      </c>
      <c r="AH31" s="65">
        <f t="shared" si="32"/>
        <v>20</v>
      </c>
      <c r="AI31" s="34"/>
      <c r="AJ31" s="35">
        <f t="shared" si="30"/>
        <v>0</v>
      </c>
      <c r="AK31" s="65">
        <f t="shared" ref="AK31:AK40" si="33">AJ31/7.8/2</f>
        <v>0</v>
      </c>
      <c r="AL31" s="475"/>
      <c r="AM31" s="476"/>
      <c r="AN31" s="476">
        <f t="shared" si="24"/>
        <v>0</v>
      </c>
      <c r="AO31" s="477">
        <f t="shared" si="8"/>
        <v>0</v>
      </c>
      <c r="AP31" s="475"/>
      <c r="AQ31" s="476"/>
      <c r="AR31" s="476">
        <f t="shared" si="9"/>
        <v>0</v>
      </c>
      <c r="AS31" s="477">
        <f t="shared" si="10"/>
        <v>0</v>
      </c>
      <c r="AT31" s="475"/>
      <c r="AU31" s="476"/>
      <c r="AV31" s="476">
        <f t="shared" si="11"/>
        <v>0</v>
      </c>
      <c r="AW31" s="477">
        <f t="shared" si="12"/>
        <v>0</v>
      </c>
      <c r="AX31" s="34"/>
      <c r="AY31" s="35">
        <f t="shared" si="31"/>
        <v>0</v>
      </c>
      <c r="AZ31" s="65">
        <f t="shared" ref="AZ31:AZ40" si="34">AY31/7.8/2</f>
        <v>0</v>
      </c>
      <c r="BA31" s="34"/>
      <c r="BB31" s="315"/>
      <c r="BC31" s="35"/>
      <c r="BD31" s="35">
        <f t="shared" si="26"/>
        <v>0</v>
      </c>
      <c r="BE31" s="65">
        <f t="shared" si="27"/>
        <v>0</v>
      </c>
      <c r="BF31" s="34"/>
      <c r="BG31" s="35">
        <f t="shared" si="28"/>
        <v>0</v>
      </c>
      <c r="BH31" s="65">
        <f t="shared" si="29"/>
        <v>0</v>
      </c>
    </row>
    <row r="32" spans="1:60" s="28" customFormat="1" ht="21" customHeight="1">
      <c r="A32" s="28">
        <f t="shared" si="15"/>
        <v>0</v>
      </c>
      <c r="B32" s="27" t="s">
        <v>102</v>
      </c>
      <c r="C32" s="385"/>
      <c r="D32" s="35"/>
      <c r="E32" s="35">
        <f t="shared" si="16"/>
        <v>0</v>
      </c>
      <c r="F32" s="65">
        <f t="shared" si="17"/>
        <v>0</v>
      </c>
      <c r="G32" s="34"/>
      <c r="H32" s="315"/>
      <c r="I32" s="35"/>
      <c r="J32" s="35">
        <f t="shared" si="18"/>
        <v>0</v>
      </c>
      <c r="K32" s="65">
        <f t="shared" si="19"/>
        <v>0</v>
      </c>
      <c r="L32" s="385"/>
      <c r="M32" s="35"/>
      <c r="N32" s="35">
        <f t="shared" si="20"/>
        <v>0</v>
      </c>
      <c r="O32" s="65">
        <f t="shared" si="21"/>
        <v>0</v>
      </c>
      <c r="P32" s="34"/>
      <c r="Q32" s="35">
        <f>SUM(P32:P32)</f>
        <v>0</v>
      </c>
      <c r="R32" s="65">
        <f t="shared" si="0"/>
        <v>0</v>
      </c>
      <c r="S32" s="34"/>
      <c r="T32" s="35"/>
      <c r="U32" s="35"/>
      <c r="V32" s="35"/>
      <c r="W32" s="35">
        <f t="shared" si="1"/>
        <v>0</v>
      </c>
      <c r="X32" s="65">
        <f t="shared" si="2"/>
        <v>0</v>
      </c>
      <c r="Y32" s="34"/>
      <c r="Z32" s="35"/>
      <c r="AA32" s="35">
        <f t="shared" si="3"/>
        <v>0</v>
      </c>
      <c r="AB32" s="65">
        <f t="shared" si="4"/>
        <v>0</v>
      </c>
      <c r="AC32" s="34"/>
      <c r="AD32" s="35"/>
      <c r="AE32" s="35"/>
      <c r="AF32" s="35"/>
      <c r="AG32" s="35">
        <f t="shared" si="5"/>
        <v>0</v>
      </c>
      <c r="AH32" s="65">
        <f t="shared" si="32"/>
        <v>0</v>
      </c>
      <c r="AI32" s="34"/>
      <c r="AJ32" s="35">
        <f t="shared" si="30"/>
        <v>0</v>
      </c>
      <c r="AK32" s="65">
        <f t="shared" si="33"/>
        <v>0</v>
      </c>
      <c r="AL32" s="475"/>
      <c r="AM32" s="476"/>
      <c r="AN32" s="476">
        <f t="shared" si="24"/>
        <v>0</v>
      </c>
      <c r="AO32" s="477">
        <f t="shared" si="8"/>
        <v>0</v>
      </c>
      <c r="AP32" s="475"/>
      <c r="AQ32" s="476"/>
      <c r="AR32" s="476">
        <f t="shared" si="9"/>
        <v>0</v>
      </c>
      <c r="AS32" s="477">
        <f t="shared" si="10"/>
        <v>0</v>
      </c>
      <c r="AT32" s="475"/>
      <c r="AU32" s="476"/>
      <c r="AV32" s="476">
        <f t="shared" si="11"/>
        <v>0</v>
      </c>
      <c r="AW32" s="477">
        <f t="shared" si="12"/>
        <v>0</v>
      </c>
      <c r="AX32" s="34"/>
      <c r="AY32" s="35">
        <f t="shared" si="31"/>
        <v>0</v>
      </c>
      <c r="AZ32" s="65">
        <f t="shared" si="34"/>
        <v>0</v>
      </c>
      <c r="BA32" s="34"/>
      <c r="BB32" s="315"/>
      <c r="BC32" s="35"/>
      <c r="BD32" s="35">
        <f t="shared" si="26"/>
        <v>0</v>
      </c>
      <c r="BE32" s="65">
        <f t="shared" si="27"/>
        <v>0</v>
      </c>
      <c r="BF32" s="34"/>
      <c r="BG32" s="35">
        <f t="shared" si="28"/>
        <v>0</v>
      </c>
      <c r="BH32" s="65">
        <f t="shared" si="29"/>
        <v>0</v>
      </c>
    </row>
    <row r="33" spans="1:60" s="28" customFormat="1" ht="21" customHeight="1">
      <c r="A33" s="28">
        <f t="shared" si="15"/>
        <v>0</v>
      </c>
      <c r="B33" s="27" t="s">
        <v>103</v>
      </c>
      <c r="C33" s="385"/>
      <c r="D33" s="35"/>
      <c r="E33" s="35">
        <f t="shared" si="16"/>
        <v>0</v>
      </c>
      <c r="F33" s="65">
        <f t="shared" si="17"/>
        <v>0</v>
      </c>
      <c r="G33" s="34"/>
      <c r="H33" s="315"/>
      <c r="I33" s="35"/>
      <c r="J33" s="35">
        <f t="shared" si="18"/>
        <v>0</v>
      </c>
      <c r="K33" s="65">
        <f>J33/7.8/2</f>
        <v>0</v>
      </c>
      <c r="L33" s="385"/>
      <c r="M33" s="35"/>
      <c r="N33" s="35">
        <f t="shared" si="20"/>
        <v>0</v>
      </c>
      <c r="O33" s="65">
        <f t="shared" si="21"/>
        <v>0</v>
      </c>
      <c r="P33" s="34"/>
      <c r="Q33" s="35"/>
      <c r="R33" s="65">
        <f t="shared" si="0"/>
        <v>0</v>
      </c>
      <c r="S33" s="34"/>
      <c r="T33" s="35"/>
      <c r="U33" s="35"/>
      <c r="V33" s="35"/>
      <c r="W33" s="35">
        <f t="shared" si="1"/>
        <v>0</v>
      </c>
      <c r="X33" s="65">
        <f t="shared" si="2"/>
        <v>0</v>
      </c>
      <c r="Y33" s="34"/>
      <c r="Z33" s="35"/>
      <c r="AA33" s="35">
        <f t="shared" si="3"/>
        <v>0</v>
      </c>
      <c r="AB33" s="65">
        <f t="shared" si="4"/>
        <v>0</v>
      </c>
      <c r="AC33" s="34"/>
      <c r="AD33" s="35"/>
      <c r="AE33" s="35"/>
      <c r="AF33" s="35"/>
      <c r="AG33" s="35">
        <f t="shared" si="5"/>
        <v>0</v>
      </c>
      <c r="AH33" s="65">
        <f t="shared" si="32"/>
        <v>0</v>
      </c>
      <c r="AI33" s="34"/>
      <c r="AJ33" s="35">
        <f t="shared" ref="AJ33:AJ44" si="35">SUM(AI33:AI33)</f>
        <v>0</v>
      </c>
      <c r="AK33" s="65">
        <f t="shared" si="33"/>
        <v>0</v>
      </c>
      <c r="AL33" s="475"/>
      <c r="AM33" s="476"/>
      <c r="AN33" s="476">
        <f t="shared" si="24"/>
        <v>0</v>
      </c>
      <c r="AO33" s="477">
        <f t="shared" si="8"/>
        <v>0</v>
      </c>
      <c r="AP33" s="475"/>
      <c r="AQ33" s="476"/>
      <c r="AR33" s="476">
        <f t="shared" si="9"/>
        <v>0</v>
      </c>
      <c r="AS33" s="477">
        <f t="shared" si="10"/>
        <v>0</v>
      </c>
      <c r="AT33" s="475"/>
      <c r="AU33" s="476"/>
      <c r="AV33" s="476">
        <f t="shared" si="11"/>
        <v>0</v>
      </c>
      <c r="AW33" s="477">
        <f t="shared" si="12"/>
        <v>0</v>
      </c>
      <c r="AX33" s="34"/>
      <c r="AY33" s="35">
        <f t="shared" si="31"/>
        <v>0</v>
      </c>
      <c r="AZ33" s="65">
        <f t="shared" si="34"/>
        <v>0</v>
      </c>
      <c r="BA33" s="34"/>
      <c r="BB33" s="315"/>
      <c r="BC33" s="35"/>
      <c r="BD33" s="35">
        <f t="shared" si="26"/>
        <v>0</v>
      </c>
      <c r="BE33" s="65">
        <f>BD33/7.8/2</f>
        <v>0</v>
      </c>
      <c r="BF33" s="34"/>
      <c r="BG33" s="35">
        <f t="shared" si="28"/>
        <v>0</v>
      </c>
      <c r="BH33" s="65">
        <f t="shared" si="29"/>
        <v>0</v>
      </c>
    </row>
    <row r="34" spans="1:60" s="28" customFormat="1" ht="21" customHeight="1">
      <c r="A34" s="28">
        <f t="shared" si="15"/>
        <v>60</v>
      </c>
      <c r="B34" s="29" t="s">
        <v>104</v>
      </c>
      <c r="C34" s="385"/>
      <c r="D34" s="35"/>
      <c r="E34" s="35">
        <f t="shared" si="16"/>
        <v>0</v>
      </c>
      <c r="F34" s="65">
        <f t="shared" si="17"/>
        <v>0</v>
      </c>
      <c r="G34" s="34">
        <f>8*7.8*2</f>
        <v>124.8</v>
      </c>
      <c r="H34" s="315">
        <v>124.8</v>
      </c>
      <c r="I34" s="35">
        <v>124.8</v>
      </c>
      <c r="J34" s="35">
        <f t="shared" si="18"/>
        <v>374.4</v>
      </c>
      <c r="K34" s="65">
        <f t="shared" si="19"/>
        <v>24</v>
      </c>
      <c r="L34" s="385"/>
      <c r="M34" s="35"/>
      <c r="N34" s="35">
        <f t="shared" si="20"/>
        <v>0</v>
      </c>
      <c r="O34" s="65">
        <f t="shared" si="21"/>
        <v>0</v>
      </c>
      <c r="P34" s="34">
        <v>124.8</v>
      </c>
      <c r="Q34" s="35">
        <f>SUM(P34:P34)</f>
        <v>124.8</v>
      </c>
      <c r="R34" s="65">
        <f t="shared" si="0"/>
        <v>8</v>
      </c>
      <c r="S34" s="34">
        <v>62.4</v>
      </c>
      <c r="T34" s="35">
        <v>62.4</v>
      </c>
      <c r="U34" s="35">
        <v>62.4</v>
      </c>
      <c r="V34" s="35">
        <v>62.4</v>
      </c>
      <c r="W34" s="35">
        <f t="shared" si="1"/>
        <v>249.6</v>
      </c>
      <c r="X34" s="65">
        <f t="shared" si="2"/>
        <v>16</v>
      </c>
      <c r="Y34" s="34">
        <v>93.6</v>
      </c>
      <c r="Z34" s="35">
        <v>93.6</v>
      </c>
      <c r="AA34" s="35">
        <f t="shared" si="3"/>
        <v>187.2</v>
      </c>
      <c r="AB34" s="65">
        <f t="shared" si="4"/>
        <v>12</v>
      </c>
      <c r="AC34" s="34"/>
      <c r="AD34" s="35"/>
      <c r="AE34" s="35"/>
      <c r="AF34" s="35"/>
      <c r="AG34" s="35">
        <f t="shared" si="5"/>
        <v>0</v>
      </c>
      <c r="AH34" s="65">
        <f t="shared" si="32"/>
        <v>0</v>
      </c>
      <c r="AI34" s="34"/>
      <c r="AJ34" s="35">
        <f t="shared" si="35"/>
        <v>0</v>
      </c>
      <c r="AK34" s="65">
        <f t="shared" si="33"/>
        <v>0</v>
      </c>
      <c r="AL34" s="475"/>
      <c r="AM34" s="476"/>
      <c r="AN34" s="476">
        <f t="shared" si="24"/>
        <v>0</v>
      </c>
      <c r="AO34" s="477">
        <f t="shared" si="8"/>
        <v>0</v>
      </c>
      <c r="AP34" s="475"/>
      <c r="AQ34" s="476"/>
      <c r="AR34" s="476">
        <f t="shared" si="9"/>
        <v>0</v>
      </c>
      <c r="AS34" s="477">
        <f t="shared" si="10"/>
        <v>0</v>
      </c>
      <c r="AT34" s="475"/>
      <c r="AU34" s="476"/>
      <c r="AV34" s="476">
        <f t="shared" si="11"/>
        <v>0</v>
      </c>
      <c r="AW34" s="477">
        <f t="shared" si="12"/>
        <v>0</v>
      </c>
      <c r="AX34" s="34"/>
      <c r="AY34" s="35">
        <f t="shared" si="31"/>
        <v>0</v>
      </c>
      <c r="AZ34" s="65">
        <f t="shared" si="34"/>
        <v>0</v>
      </c>
      <c r="BA34" s="34"/>
      <c r="BB34" s="315"/>
      <c r="BC34" s="35"/>
      <c r="BD34" s="35">
        <f t="shared" si="26"/>
        <v>0</v>
      </c>
      <c r="BE34" s="65">
        <f t="shared" ref="BE34:BE80" si="36">BD34/7.8/2</f>
        <v>0</v>
      </c>
      <c r="BF34" s="34"/>
      <c r="BG34" s="35">
        <f t="shared" si="28"/>
        <v>0</v>
      </c>
      <c r="BH34" s="65">
        <f t="shared" si="29"/>
        <v>0</v>
      </c>
    </row>
    <row r="35" spans="1:60" s="28" customFormat="1" ht="21" customHeight="1">
      <c r="A35" s="28">
        <f t="shared" si="15"/>
        <v>60</v>
      </c>
      <c r="B35" s="27" t="s">
        <v>138</v>
      </c>
      <c r="C35" s="385">
        <v>93.6</v>
      </c>
      <c r="D35" s="35">
        <v>93.6</v>
      </c>
      <c r="E35" s="35">
        <f t="shared" si="16"/>
        <v>187.2</v>
      </c>
      <c r="F35" s="65">
        <f t="shared" si="17"/>
        <v>12</v>
      </c>
      <c r="G35" s="34"/>
      <c r="H35" s="315"/>
      <c r="I35" s="35"/>
      <c r="J35" s="35">
        <f t="shared" si="18"/>
        <v>0</v>
      </c>
      <c r="K35" s="65">
        <f t="shared" si="19"/>
        <v>0</v>
      </c>
      <c r="L35" s="385"/>
      <c r="M35" s="35"/>
      <c r="N35" s="35">
        <f t="shared" si="20"/>
        <v>0</v>
      </c>
      <c r="O35" s="65">
        <f t="shared" si="21"/>
        <v>0</v>
      </c>
      <c r="P35" s="34"/>
      <c r="Q35" s="35">
        <f t="shared" ref="Q35:Q81" si="37">SUM(P35:P35)</f>
        <v>0</v>
      </c>
      <c r="R35" s="65">
        <f t="shared" si="0"/>
        <v>0</v>
      </c>
      <c r="S35" s="34">
        <v>93.6</v>
      </c>
      <c r="T35" s="35">
        <v>93.6</v>
      </c>
      <c r="U35" s="35">
        <v>93.6</v>
      </c>
      <c r="V35" s="35">
        <v>93.6</v>
      </c>
      <c r="W35" s="35">
        <f t="shared" si="1"/>
        <v>374.4</v>
      </c>
      <c r="X35" s="65">
        <f t="shared" si="2"/>
        <v>24</v>
      </c>
      <c r="Y35" s="34">
        <v>31.2</v>
      </c>
      <c r="Z35" s="35">
        <v>31.2</v>
      </c>
      <c r="AA35" s="35">
        <f t="shared" si="3"/>
        <v>62.4</v>
      </c>
      <c r="AB35" s="65">
        <f t="shared" si="4"/>
        <v>4</v>
      </c>
      <c r="AC35" s="34">
        <v>78</v>
      </c>
      <c r="AD35" s="35">
        <v>78</v>
      </c>
      <c r="AE35" s="35">
        <v>78</v>
      </c>
      <c r="AF35" s="35">
        <v>78</v>
      </c>
      <c r="AG35" s="35">
        <f t="shared" si="5"/>
        <v>312</v>
      </c>
      <c r="AH35" s="65">
        <f t="shared" si="32"/>
        <v>20</v>
      </c>
      <c r="AI35" s="34"/>
      <c r="AJ35" s="35">
        <f t="shared" si="35"/>
        <v>0</v>
      </c>
      <c r="AK35" s="65">
        <f t="shared" si="33"/>
        <v>0</v>
      </c>
      <c r="AL35" s="475"/>
      <c r="AM35" s="476"/>
      <c r="AN35" s="476">
        <f t="shared" si="24"/>
        <v>0</v>
      </c>
      <c r="AO35" s="477">
        <f t="shared" si="8"/>
        <v>0</v>
      </c>
      <c r="AP35" s="475"/>
      <c r="AQ35" s="476"/>
      <c r="AR35" s="476">
        <f t="shared" si="9"/>
        <v>0</v>
      </c>
      <c r="AS35" s="477">
        <f t="shared" si="10"/>
        <v>0</v>
      </c>
      <c r="AT35" s="475"/>
      <c r="AU35" s="476"/>
      <c r="AV35" s="476">
        <f t="shared" si="11"/>
        <v>0</v>
      </c>
      <c r="AW35" s="477">
        <f t="shared" si="12"/>
        <v>0</v>
      </c>
      <c r="AX35" s="34"/>
      <c r="AY35" s="35">
        <f t="shared" si="31"/>
        <v>0</v>
      </c>
      <c r="AZ35" s="65">
        <f t="shared" si="34"/>
        <v>0</v>
      </c>
      <c r="BA35" s="34"/>
      <c r="BB35" s="315"/>
      <c r="BC35" s="35"/>
      <c r="BD35" s="35">
        <f t="shared" si="26"/>
        <v>0</v>
      </c>
      <c r="BE35" s="65">
        <f t="shared" si="36"/>
        <v>0</v>
      </c>
      <c r="BF35" s="34"/>
      <c r="BG35" s="35">
        <f t="shared" si="28"/>
        <v>0</v>
      </c>
      <c r="BH35" s="65">
        <f t="shared" si="29"/>
        <v>0</v>
      </c>
    </row>
    <row r="36" spans="1:60" s="28" customFormat="1" ht="21" customHeight="1">
      <c r="A36" s="28">
        <f t="shared" si="15"/>
        <v>30</v>
      </c>
      <c r="B36" s="27" t="s">
        <v>139</v>
      </c>
      <c r="C36" s="385"/>
      <c r="D36" s="35"/>
      <c r="E36" s="35">
        <f t="shared" si="16"/>
        <v>0</v>
      </c>
      <c r="F36" s="65">
        <f t="shared" si="17"/>
        <v>0</v>
      </c>
      <c r="G36" s="34">
        <v>156</v>
      </c>
      <c r="H36" s="315">
        <v>156</v>
      </c>
      <c r="I36" s="35">
        <v>156</v>
      </c>
      <c r="J36" s="35">
        <f t="shared" si="18"/>
        <v>468</v>
      </c>
      <c r="K36" s="65">
        <f t="shared" si="19"/>
        <v>30</v>
      </c>
      <c r="L36" s="385"/>
      <c r="M36" s="35"/>
      <c r="N36" s="35">
        <f t="shared" si="20"/>
        <v>0</v>
      </c>
      <c r="O36" s="65">
        <f t="shared" si="21"/>
        <v>0</v>
      </c>
      <c r="P36" s="34"/>
      <c r="Q36" s="35">
        <f t="shared" si="37"/>
        <v>0</v>
      </c>
      <c r="R36" s="65">
        <f t="shared" si="0"/>
        <v>0</v>
      </c>
      <c r="S36" s="34"/>
      <c r="T36" s="35"/>
      <c r="U36" s="35"/>
      <c r="V36" s="35"/>
      <c r="W36" s="35">
        <f t="shared" si="1"/>
        <v>0</v>
      </c>
      <c r="X36" s="65">
        <f t="shared" si="2"/>
        <v>0</v>
      </c>
      <c r="Y36" s="34"/>
      <c r="Z36" s="35"/>
      <c r="AA36" s="35">
        <f t="shared" si="3"/>
        <v>0</v>
      </c>
      <c r="AB36" s="65">
        <f t="shared" si="4"/>
        <v>0</v>
      </c>
      <c r="AC36" s="34"/>
      <c r="AD36" s="35"/>
      <c r="AE36" s="35"/>
      <c r="AF36" s="35"/>
      <c r="AG36" s="35">
        <f t="shared" si="5"/>
        <v>0</v>
      </c>
      <c r="AH36" s="65">
        <f t="shared" si="32"/>
        <v>0</v>
      </c>
      <c r="AI36" s="34"/>
      <c r="AJ36" s="35">
        <f t="shared" si="35"/>
        <v>0</v>
      </c>
      <c r="AK36" s="65">
        <f t="shared" si="33"/>
        <v>0</v>
      </c>
      <c r="AL36" s="475"/>
      <c r="AM36" s="476"/>
      <c r="AN36" s="476">
        <f t="shared" si="24"/>
        <v>0</v>
      </c>
      <c r="AO36" s="477">
        <f t="shared" si="8"/>
        <v>0</v>
      </c>
      <c r="AP36" s="475"/>
      <c r="AQ36" s="476"/>
      <c r="AR36" s="476">
        <f t="shared" si="9"/>
        <v>0</v>
      </c>
      <c r="AS36" s="477">
        <f t="shared" si="10"/>
        <v>0</v>
      </c>
      <c r="AT36" s="475"/>
      <c r="AU36" s="476"/>
      <c r="AV36" s="476">
        <f t="shared" si="11"/>
        <v>0</v>
      </c>
      <c r="AW36" s="477">
        <f t="shared" si="12"/>
        <v>0</v>
      </c>
      <c r="AX36" s="34"/>
      <c r="AY36" s="35">
        <f t="shared" si="31"/>
        <v>0</v>
      </c>
      <c r="AZ36" s="65">
        <f t="shared" si="34"/>
        <v>0</v>
      </c>
      <c r="BA36" s="34"/>
      <c r="BB36" s="315"/>
      <c r="BC36" s="35"/>
      <c r="BD36" s="35">
        <f t="shared" si="26"/>
        <v>0</v>
      </c>
      <c r="BE36" s="65">
        <f t="shared" si="36"/>
        <v>0</v>
      </c>
      <c r="BF36" s="34"/>
      <c r="BG36" s="35">
        <f t="shared" si="28"/>
        <v>0</v>
      </c>
      <c r="BH36" s="65">
        <f t="shared" si="29"/>
        <v>0</v>
      </c>
    </row>
    <row r="37" spans="1:60" s="28" customFormat="1" ht="21" customHeight="1">
      <c r="A37" s="28">
        <f t="shared" si="15"/>
        <v>60.000000000000007</v>
      </c>
      <c r="B37" s="27" t="s">
        <v>140</v>
      </c>
      <c r="C37" s="385">
        <v>109.2</v>
      </c>
      <c r="D37" s="35">
        <v>109.2</v>
      </c>
      <c r="E37" s="35">
        <f t="shared" si="16"/>
        <v>218.4</v>
      </c>
      <c r="F37" s="65">
        <f t="shared" si="17"/>
        <v>14</v>
      </c>
      <c r="G37" s="34">
        <v>202.8</v>
      </c>
      <c r="H37" s="315">
        <v>202.8</v>
      </c>
      <c r="I37" s="35">
        <v>202.8</v>
      </c>
      <c r="J37" s="35">
        <f t="shared" si="18"/>
        <v>608.40000000000009</v>
      </c>
      <c r="K37" s="65">
        <f t="shared" si="19"/>
        <v>39.000000000000007</v>
      </c>
      <c r="L37" s="385"/>
      <c r="M37" s="35"/>
      <c r="N37" s="35">
        <f t="shared" si="20"/>
        <v>0</v>
      </c>
      <c r="O37" s="65">
        <f t="shared" si="21"/>
        <v>0</v>
      </c>
      <c r="P37" s="34">
        <v>78</v>
      </c>
      <c r="Q37" s="35">
        <f t="shared" si="37"/>
        <v>78</v>
      </c>
      <c r="R37" s="65">
        <f t="shared" si="0"/>
        <v>5</v>
      </c>
      <c r="S37" s="34"/>
      <c r="T37" s="35"/>
      <c r="U37" s="35"/>
      <c r="V37" s="35"/>
      <c r="W37" s="35">
        <f t="shared" si="1"/>
        <v>0</v>
      </c>
      <c r="X37" s="65">
        <f t="shared" si="2"/>
        <v>0</v>
      </c>
      <c r="Y37" s="385">
        <v>15.6</v>
      </c>
      <c r="Z37" s="35">
        <v>15.6</v>
      </c>
      <c r="AA37" s="35">
        <f t="shared" si="3"/>
        <v>31.2</v>
      </c>
      <c r="AB37" s="65">
        <f t="shared" si="4"/>
        <v>2</v>
      </c>
      <c r="AC37" s="34"/>
      <c r="AD37" s="35"/>
      <c r="AE37" s="35"/>
      <c r="AF37" s="35"/>
      <c r="AG37" s="35">
        <f t="shared" si="5"/>
        <v>0</v>
      </c>
      <c r="AH37" s="65">
        <f t="shared" si="32"/>
        <v>0</v>
      </c>
      <c r="AI37" s="34"/>
      <c r="AJ37" s="35">
        <f t="shared" si="35"/>
        <v>0</v>
      </c>
      <c r="AK37" s="65">
        <f t="shared" si="33"/>
        <v>0</v>
      </c>
      <c r="AL37" s="475"/>
      <c r="AM37" s="476"/>
      <c r="AN37" s="476">
        <f t="shared" si="24"/>
        <v>0</v>
      </c>
      <c r="AO37" s="477">
        <f t="shared" si="8"/>
        <v>0</v>
      </c>
      <c r="AP37" s="475"/>
      <c r="AQ37" s="476"/>
      <c r="AR37" s="476">
        <f t="shared" si="9"/>
        <v>0</v>
      </c>
      <c r="AS37" s="477">
        <f t="shared" si="10"/>
        <v>0</v>
      </c>
      <c r="AT37" s="475"/>
      <c r="AU37" s="476"/>
      <c r="AV37" s="476">
        <f t="shared" si="11"/>
        <v>0</v>
      </c>
      <c r="AW37" s="477">
        <f t="shared" si="12"/>
        <v>0</v>
      </c>
      <c r="AX37" s="34"/>
      <c r="AY37" s="35">
        <f>SUM(AX37:AX37)</f>
        <v>0</v>
      </c>
      <c r="AZ37" s="65">
        <f t="shared" si="34"/>
        <v>0</v>
      </c>
      <c r="BA37" s="34"/>
      <c r="BB37" s="315"/>
      <c r="BC37" s="35"/>
      <c r="BD37" s="35">
        <f t="shared" si="26"/>
        <v>0</v>
      </c>
      <c r="BE37" s="65">
        <f t="shared" si="36"/>
        <v>0</v>
      </c>
      <c r="BF37" s="34"/>
      <c r="BG37" s="35">
        <f t="shared" si="28"/>
        <v>0</v>
      </c>
      <c r="BH37" s="65">
        <f t="shared" si="29"/>
        <v>0</v>
      </c>
    </row>
    <row r="38" spans="1:60" s="28" customFormat="1" ht="21" customHeight="1">
      <c r="A38" s="28">
        <f t="shared" si="15"/>
        <v>60</v>
      </c>
      <c r="B38" s="27" t="s">
        <v>141</v>
      </c>
      <c r="C38" s="385">
        <v>78</v>
      </c>
      <c r="D38" s="35">
        <v>78</v>
      </c>
      <c r="E38" s="35">
        <f t="shared" si="16"/>
        <v>156</v>
      </c>
      <c r="F38" s="65">
        <f t="shared" si="17"/>
        <v>10</v>
      </c>
      <c r="G38" s="34">
        <f>218.4+15.6</f>
        <v>234</v>
      </c>
      <c r="H38" s="315">
        <f>218.4+15.6</f>
        <v>234</v>
      </c>
      <c r="I38" s="35">
        <f>218.4+15.6</f>
        <v>234</v>
      </c>
      <c r="J38" s="35">
        <f t="shared" si="18"/>
        <v>702</v>
      </c>
      <c r="K38" s="65">
        <f t="shared" si="19"/>
        <v>45</v>
      </c>
      <c r="L38" s="385"/>
      <c r="M38" s="35"/>
      <c r="N38" s="35">
        <f t="shared" si="20"/>
        <v>0</v>
      </c>
      <c r="O38" s="65">
        <f t="shared" si="21"/>
        <v>0</v>
      </c>
      <c r="P38" s="34">
        <v>78</v>
      </c>
      <c r="Q38" s="35">
        <f t="shared" si="37"/>
        <v>78</v>
      </c>
      <c r="R38" s="65">
        <f t="shared" si="0"/>
        <v>5</v>
      </c>
      <c r="S38" s="34"/>
      <c r="T38" s="35"/>
      <c r="U38" s="35"/>
      <c r="V38" s="35"/>
      <c r="W38" s="35">
        <f t="shared" si="1"/>
        <v>0</v>
      </c>
      <c r="X38" s="65">
        <f t="shared" si="2"/>
        <v>0</v>
      </c>
      <c r="Y38" s="385"/>
      <c r="Z38" s="35"/>
      <c r="AA38" s="35">
        <f t="shared" si="3"/>
        <v>0</v>
      </c>
      <c r="AB38" s="65">
        <f t="shared" si="4"/>
        <v>0</v>
      </c>
      <c r="AC38" s="34"/>
      <c r="AD38" s="35"/>
      <c r="AE38" s="35"/>
      <c r="AF38" s="35"/>
      <c r="AG38" s="35">
        <f t="shared" si="5"/>
        <v>0</v>
      </c>
      <c r="AH38" s="65">
        <f t="shared" si="32"/>
        <v>0</v>
      </c>
      <c r="AI38" s="34"/>
      <c r="AJ38" s="35">
        <f t="shared" si="35"/>
        <v>0</v>
      </c>
      <c r="AK38" s="65">
        <f t="shared" si="33"/>
        <v>0</v>
      </c>
      <c r="AL38" s="475"/>
      <c r="AM38" s="476"/>
      <c r="AN38" s="476">
        <f t="shared" si="24"/>
        <v>0</v>
      </c>
      <c r="AO38" s="477">
        <f t="shared" si="8"/>
        <v>0</v>
      </c>
      <c r="AP38" s="475"/>
      <c r="AQ38" s="476"/>
      <c r="AR38" s="476">
        <f t="shared" si="9"/>
        <v>0</v>
      </c>
      <c r="AS38" s="477">
        <f t="shared" si="10"/>
        <v>0</v>
      </c>
      <c r="AT38" s="475"/>
      <c r="AU38" s="476"/>
      <c r="AV38" s="476">
        <f t="shared" si="11"/>
        <v>0</v>
      </c>
      <c r="AW38" s="477">
        <f t="shared" si="12"/>
        <v>0</v>
      </c>
      <c r="AX38" s="34"/>
      <c r="AY38" s="35">
        <f t="shared" si="31"/>
        <v>0</v>
      </c>
      <c r="AZ38" s="65">
        <f t="shared" si="34"/>
        <v>0</v>
      </c>
      <c r="BA38" s="34"/>
      <c r="BB38" s="315"/>
      <c r="BC38" s="35"/>
      <c r="BD38" s="35">
        <f t="shared" si="26"/>
        <v>0</v>
      </c>
      <c r="BE38" s="65">
        <f t="shared" si="36"/>
        <v>0</v>
      </c>
      <c r="BF38" s="34"/>
      <c r="BG38" s="35">
        <f t="shared" si="28"/>
        <v>0</v>
      </c>
      <c r="BH38" s="65">
        <f t="shared" si="29"/>
        <v>0</v>
      </c>
    </row>
    <row r="39" spans="1:60" s="28" customFormat="1" ht="21" customHeight="1">
      <c r="A39" s="28">
        <f t="shared" si="15"/>
        <v>54</v>
      </c>
      <c r="B39" s="27" t="s">
        <v>142</v>
      </c>
      <c r="C39" s="427">
        <v>156</v>
      </c>
      <c r="D39" s="389">
        <v>156</v>
      </c>
      <c r="E39" s="35">
        <f t="shared" si="16"/>
        <v>312</v>
      </c>
      <c r="F39" s="65">
        <f t="shared" si="17"/>
        <v>20</v>
      </c>
      <c r="G39" s="34"/>
      <c r="H39" s="315"/>
      <c r="I39" s="35"/>
      <c r="J39" s="35">
        <f t="shared" si="18"/>
        <v>0</v>
      </c>
      <c r="K39" s="65">
        <f t="shared" si="19"/>
        <v>0</v>
      </c>
      <c r="L39" s="427">
        <v>171.6</v>
      </c>
      <c r="M39" s="389">
        <v>171.6</v>
      </c>
      <c r="N39" s="35">
        <f t="shared" si="20"/>
        <v>343.2</v>
      </c>
      <c r="O39" s="65">
        <f t="shared" si="21"/>
        <v>22</v>
      </c>
      <c r="P39" s="34"/>
      <c r="Q39" s="35">
        <f t="shared" si="37"/>
        <v>0</v>
      </c>
      <c r="R39" s="65">
        <f t="shared" si="0"/>
        <v>0</v>
      </c>
      <c r="S39" s="34"/>
      <c r="T39" s="35"/>
      <c r="U39" s="35"/>
      <c r="V39" s="35"/>
      <c r="W39" s="35">
        <f t="shared" si="1"/>
        <v>0</v>
      </c>
      <c r="X39" s="65">
        <f t="shared" si="2"/>
        <v>0</v>
      </c>
      <c r="Y39" s="427">
        <v>93.6</v>
      </c>
      <c r="Z39" s="389">
        <v>93.6</v>
      </c>
      <c r="AA39" s="35">
        <f t="shared" si="3"/>
        <v>187.2</v>
      </c>
      <c r="AB39" s="65">
        <f t="shared" si="4"/>
        <v>12</v>
      </c>
      <c r="AC39" s="34"/>
      <c r="AD39" s="35"/>
      <c r="AE39" s="35"/>
      <c r="AF39" s="35"/>
      <c r="AG39" s="35">
        <f t="shared" si="5"/>
        <v>0</v>
      </c>
      <c r="AH39" s="65">
        <f t="shared" si="32"/>
        <v>0</v>
      </c>
      <c r="AI39" s="34"/>
      <c r="AJ39" s="35">
        <f t="shared" si="35"/>
        <v>0</v>
      </c>
      <c r="AK39" s="65">
        <f t="shared" si="33"/>
        <v>0</v>
      </c>
      <c r="AL39" s="475"/>
      <c r="AM39" s="476"/>
      <c r="AN39" s="476">
        <f t="shared" si="24"/>
        <v>0</v>
      </c>
      <c r="AO39" s="477">
        <f t="shared" si="8"/>
        <v>0</v>
      </c>
      <c r="AP39" s="475"/>
      <c r="AQ39" s="476"/>
      <c r="AR39" s="476">
        <f t="shared" si="9"/>
        <v>0</v>
      </c>
      <c r="AS39" s="477">
        <f t="shared" si="10"/>
        <v>0</v>
      </c>
      <c r="AT39" s="475"/>
      <c r="AU39" s="476"/>
      <c r="AV39" s="476">
        <f t="shared" si="11"/>
        <v>0</v>
      </c>
      <c r="AW39" s="477">
        <f t="shared" si="12"/>
        <v>0</v>
      </c>
      <c r="AX39" s="34"/>
      <c r="AY39" s="35">
        <f t="shared" si="31"/>
        <v>0</v>
      </c>
      <c r="AZ39" s="65">
        <f t="shared" si="34"/>
        <v>0</v>
      </c>
      <c r="BA39" s="34"/>
      <c r="BB39" s="315"/>
      <c r="BC39" s="35"/>
      <c r="BD39" s="35">
        <f t="shared" si="26"/>
        <v>0</v>
      </c>
      <c r="BE39" s="65">
        <f t="shared" si="36"/>
        <v>0</v>
      </c>
      <c r="BF39" s="34"/>
      <c r="BG39" s="35">
        <f t="shared" si="28"/>
        <v>0</v>
      </c>
      <c r="BH39" s="65">
        <f t="shared" si="29"/>
        <v>0</v>
      </c>
    </row>
    <row r="40" spans="1:60" s="28" customFormat="1" ht="21" customHeight="1">
      <c r="A40" s="28">
        <f t="shared" si="15"/>
        <v>0</v>
      </c>
      <c r="B40" s="27" t="s">
        <v>143</v>
      </c>
      <c r="C40" s="385"/>
      <c r="D40" s="35"/>
      <c r="E40" s="35">
        <f t="shared" si="16"/>
        <v>0</v>
      </c>
      <c r="F40" s="65">
        <f t="shared" si="17"/>
        <v>0</v>
      </c>
      <c r="G40" s="34"/>
      <c r="H40" s="315"/>
      <c r="I40" s="35"/>
      <c r="J40" s="35">
        <f t="shared" si="18"/>
        <v>0</v>
      </c>
      <c r="K40" s="65">
        <f t="shared" si="19"/>
        <v>0</v>
      </c>
      <c r="L40" s="385"/>
      <c r="M40" s="35"/>
      <c r="N40" s="35">
        <f t="shared" si="20"/>
        <v>0</v>
      </c>
      <c r="O40" s="65">
        <f t="shared" si="21"/>
        <v>0</v>
      </c>
      <c r="P40" s="34"/>
      <c r="Q40" s="35">
        <f t="shared" si="37"/>
        <v>0</v>
      </c>
      <c r="R40" s="65">
        <f t="shared" si="0"/>
        <v>0</v>
      </c>
      <c r="S40" s="34"/>
      <c r="T40" s="35"/>
      <c r="U40" s="35"/>
      <c r="V40" s="35"/>
      <c r="W40" s="35">
        <f t="shared" si="1"/>
        <v>0</v>
      </c>
      <c r="X40" s="65">
        <f t="shared" si="2"/>
        <v>0</v>
      </c>
      <c r="Y40" s="385"/>
      <c r="Z40" s="35"/>
      <c r="AA40" s="35">
        <f t="shared" si="3"/>
        <v>0</v>
      </c>
      <c r="AB40" s="65">
        <f t="shared" si="4"/>
        <v>0</v>
      </c>
      <c r="AC40" s="34"/>
      <c r="AD40" s="35"/>
      <c r="AE40" s="35"/>
      <c r="AF40" s="35"/>
      <c r="AG40" s="35">
        <f t="shared" si="5"/>
        <v>0</v>
      </c>
      <c r="AH40" s="65">
        <f t="shared" si="32"/>
        <v>0</v>
      </c>
      <c r="AI40" s="34"/>
      <c r="AJ40" s="35">
        <f t="shared" si="35"/>
        <v>0</v>
      </c>
      <c r="AK40" s="65">
        <f t="shared" si="33"/>
        <v>0</v>
      </c>
      <c r="AL40" s="475"/>
      <c r="AM40" s="476"/>
      <c r="AN40" s="476">
        <f t="shared" si="24"/>
        <v>0</v>
      </c>
      <c r="AO40" s="477">
        <f t="shared" si="8"/>
        <v>0</v>
      </c>
      <c r="AP40" s="475"/>
      <c r="AQ40" s="476"/>
      <c r="AR40" s="476">
        <f t="shared" si="9"/>
        <v>0</v>
      </c>
      <c r="AS40" s="477">
        <f t="shared" si="10"/>
        <v>0</v>
      </c>
      <c r="AT40" s="475"/>
      <c r="AU40" s="476"/>
      <c r="AV40" s="476">
        <f t="shared" si="11"/>
        <v>0</v>
      </c>
      <c r="AW40" s="477">
        <f t="shared" si="12"/>
        <v>0</v>
      </c>
      <c r="AX40" s="34"/>
      <c r="AY40" s="35">
        <f t="shared" si="31"/>
        <v>0</v>
      </c>
      <c r="AZ40" s="65">
        <f t="shared" si="34"/>
        <v>0</v>
      </c>
      <c r="BA40" s="34"/>
      <c r="BB40" s="315"/>
      <c r="BC40" s="35"/>
      <c r="BD40" s="35">
        <f t="shared" si="26"/>
        <v>0</v>
      </c>
      <c r="BE40" s="65">
        <f t="shared" si="36"/>
        <v>0</v>
      </c>
      <c r="BF40" s="34"/>
      <c r="BG40" s="35">
        <f t="shared" si="28"/>
        <v>0</v>
      </c>
      <c r="BH40" s="65">
        <f t="shared" si="29"/>
        <v>0</v>
      </c>
    </row>
    <row r="41" spans="1:60" s="28" customFormat="1" ht="21" customHeight="1">
      <c r="A41" s="28">
        <f t="shared" si="15"/>
        <v>30</v>
      </c>
      <c r="B41" s="27" t="s">
        <v>144</v>
      </c>
      <c r="C41" s="34">
        <v>187.2</v>
      </c>
      <c r="D41" s="35">
        <v>187.2</v>
      </c>
      <c r="E41" s="35">
        <f t="shared" si="16"/>
        <v>374.4</v>
      </c>
      <c r="F41" s="65">
        <f t="shared" si="17"/>
        <v>24</v>
      </c>
      <c r="G41" s="34"/>
      <c r="H41" s="315"/>
      <c r="I41" s="35"/>
      <c r="J41" s="35">
        <f t="shared" si="18"/>
        <v>0</v>
      </c>
      <c r="K41" s="65">
        <f t="shared" si="19"/>
        <v>0</v>
      </c>
      <c r="L41" s="385">
        <v>31.2</v>
      </c>
      <c r="M41" s="35">
        <v>31.2</v>
      </c>
      <c r="N41" s="35">
        <f t="shared" si="20"/>
        <v>62.4</v>
      </c>
      <c r="O41" s="65">
        <f t="shared" si="21"/>
        <v>4</v>
      </c>
      <c r="P41" s="34">
        <v>31.2</v>
      </c>
      <c r="Q41" s="35">
        <f t="shared" si="37"/>
        <v>31.2</v>
      </c>
      <c r="R41" s="65">
        <f>Q41/7.8/2</f>
        <v>2</v>
      </c>
      <c r="S41" s="34"/>
      <c r="T41" s="35"/>
      <c r="U41" s="35"/>
      <c r="V41" s="35"/>
      <c r="W41" s="35">
        <f t="shared" si="1"/>
        <v>0</v>
      </c>
      <c r="X41" s="65">
        <f t="shared" si="2"/>
        <v>0</v>
      </c>
      <c r="Y41" s="385"/>
      <c r="Z41" s="35"/>
      <c r="AA41" s="35">
        <f t="shared" si="3"/>
        <v>0</v>
      </c>
      <c r="AB41" s="65">
        <f t="shared" si="4"/>
        <v>0</v>
      </c>
      <c r="AC41" s="34"/>
      <c r="AD41" s="35"/>
      <c r="AE41" s="35"/>
      <c r="AF41" s="35"/>
      <c r="AG41" s="35">
        <f t="shared" si="5"/>
        <v>0</v>
      </c>
      <c r="AH41" s="65">
        <f t="shared" si="32"/>
        <v>0</v>
      </c>
      <c r="AI41" s="34"/>
      <c r="AJ41" s="35">
        <f t="shared" si="35"/>
        <v>0</v>
      </c>
      <c r="AK41" s="65">
        <f>AJ41/7.8/2</f>
        <v>0</v>
      </c>
      <c r="AL41" s="475"/>
      <c r="AM41" s="476"/>
      <c r="AN41" s="476">
        <f t="shared" si="24"/>
        <v>0</v>
      </c>
      <c r="AO41" s="477">
        <f t="shared" si="8"/>
        <v>0</v>
      </c>
      <c r="AP41" s="475"/>
      <c r="AQ41" s="476"/>
      <c r="AR41" s="476">
        <f t="shared" si="9"/>
        <v>0</v>
      </c>
      <c r="AS41" s="477">
        <f t="shared" si="10"/>
        <v>0</v>
      </c>
      <c r="AT41" s="475"/>
      <c r="AU41" s="476"/>
      <c r="AV41" s="476">
        <f t="shared" si="11"/>
        <v>0</v>
      </c>
      <c r="AW41" s="477">
        <f t="shared" si="12"/>
        <v>0</v>
      </c>
      <c r="AX41" s="34"/>
      <c r="AY41" s="35">
        <f t="shared" si="31"/>
        <v>0</v>
      </c>
      <c r="AZ41" s="65">
        <f>AY41/7.8/2</f>
        <v>0</v>
      </c>
      <c r="BA41" s="34"/>
      <c r="BB41" s="315"/>
      <c r="BC41" s="35"/>
      <c r="BD41" s="35">
        <f t="shared" si="26"/>
        <v>0</v>
      </c>
      <c r="BE41" s="65">
        <f t="shared" si="36"/>
        <v>0</v>
      </c>
      <c r="BF41" s="34"/>
      <c r="BG41" s="35">
        <f t="shared" si="28"/>
        <v>0</v>
      </c>
      <c r="BH41" s="65">
        <f t="shared" si="29"/>
        <v>0</v>
      </c>
    </row>
    <row r="42" spans="1:60" s="28" customFormat="1" ht="21" customHeight="1">
      <c r="A42" s="28">
        <f t="shared" si="15"/>
        <v>0</v>
      </c>
      <c r="B42" s="27" t="s">
        <v>145</v>
      </c>
      <c r="C42" s="34"/>
      <c r="D42" s="35"/>
      <c r="E42" s="35">
        <f t="shared" si="16"/>
        <v>0</v>
      </c>
      <c r="F42" s="65">
        <f t="shared" si="17"/>
        <v>0</v>
      </c>
      <c r="G42" s="34"/>
      <c r="H42" s="315"/>
      <c r="I42" s="35"/>
      <c r="J42" s="35">
        <f t="shared" si="18"/>
        <v>0</v>
      </c>
      <c r="K42" s="65">
        <f t="shared" si="19"/>
        <v>0</v>
      </c>
      <c r="L42" s="34"/>
      <c r="M42" s="35"/>
      <c r="N42" s="35">
        <f t="shared" si="20"/>
        <v>0</v>
      </c>
      <c r="O42" s="65">
        <f t="shared" si="21"/>
        <v>0</v>
      </c>
      <c r="P42" s="34"/>
      <c r="Q42" s="35">
        <f t="shared" si="37"/>
        <v>0</v>
      </c>
      <c r="R42" s="65">
        <f t="shared" si="0"/>
        <v>0</v>
      </c>
      <c r="S42" s="34"/>
      <c r="T42" s="35"/>
      <c r="U42" s="35"/>
      <c r="V42" s="35"/>
      <c r="W42" s="35">
        <f t="shared" si="1"/>
        <v>0</v>
      </c>
      <c r="X42" s="65">
        <f t="shared" si="2"/>
        <v>0</v>
      </c>
      <c r="Y42" s="385"/>
      <c r="Z42" s="35"/>
      <c r="AA42" s="35">
        <f>SUM(Y42:Z42)</f>
        <v>0</v>
      </c>
      <c r="AB42" s="65">
        <f t="shared" si="4"/>
        <v>0</v>
      </c>
      <c r="AC42" s="34"/>
      <c r="AD42" s="35"/>
      <c r="AE42" s="35"/>
      <c r="AF42" s="35"/>
      <c r="AG42" s="35">
        <f t="shared" si="5"/>
        <v>0</v>
      </c>
      <c r="AH42" s="65">
        <f t="shared" si="32"/>
        <v>0</v>
      </c>
      <c r="AI42" s="34"/>
      <c r="AJ42" s="35">
        <f t="shared" si="35"/>
        <v>0</v>
      </c>
      <c r="AK42" s="65">
        <f t="shared" ref="AK42:AK82" si="38">AJ42/7.8/2</f>
        <v>0</v>
      </c>
      <c r="AL42" s="475"/>
      <c r="AM42" s="476"/>
      <c r="AN42" s="476">
        <f t="shared" si="24"/>
        <v>0</v>
      </c>
      <c r="AO42" s="477">
        <f t="shared" si="8"/>
        <v>0</v>
      </c>
      <c r="AP42" s="475"/>
      <c r="AQ42" s="476"/>
      <c r="AR42" s="476">
        <f t="shared" si="9"/>
        <v>0</v>
      </c>
      <c r="AS42" s="477">
        <f t="shared" si="10"/>
        <v>0</v>
      </c>
      <c r="AT42" s="475"/>
      <c r="AU42" s="476"/>
      <c r="AV42" s="476">
        <f t="shared" si="11"/>
        <v>0</v>
      </c>
      <c r="AW42" s="477">
        <f t="shared" si="12"/>
        <v>0</v>
      </c>
      <c r="AX42" s="34"/>
      <c r="AY42" s="35">
        <f t="shared" si="31"/>
        <v>0</v>
      </c>
      <c r="AZ42" s="65">
        <f t="shared" ref="AZ42:AZ79" si="39">AY42/7.8/2</f>
        <v>0</v>
      </c>
      <c r="BA42" s="34"/>
      <c r="BB42" s="315"/>
      <c r="BC42" s="35"/>
      <c r="BD42" s="35">
        <f t="shared" si="26"/>
        <v>0</v>
      </c>
      <c r="BE42" s="65">
        <f t="shared" si="36"/>
        <v>0</v>
      </c>
      <c r="BF42" s="34"/>
      <c r="BG42" s="35">
        <f t="shared" si="28"/>
        <v>0</v>
      </c>
      <c r="BH42" s="65">
        <f t="shared" si="29"/>
        <v>0</v>
      </c>
    </row>
    <row r="43" spans="1:60" s="28" customFormat="1" ht="21" customHeight="1">
      <c r="A43" s="28">
        <f t="shared" si="15"/>
        <v>120</v>
      </c>
      <c r="B43" s="27" t="s">
        <v>146</v>
      </c>
      <c r="C43" s="388">
        <f t="shared" ref="C43:D43" si="40">187.2+249.6</f>
        <v>436.79999999999995</v>
      </c>
      <c r="D43" s="389">
        <f t="shared" si="40"/>
        <v>436.79999999999995</v>
      </c>
      <c r="E43" s="35">
        <f t="shared" si="16"/>
        <v>873.59999999999991</v>
      </c>
      <c r="F43" s="65">
        <f t="shared" si="17"/>
        <v>55.999999999999993</v>
      </c>
      <c r="G43" s="34"/>
      <c r="H43" s="315"/>
      <c r="I43" s="35"/>
      <c r="J43" s="35">
        <f t="shared" si="18"/>
        <v>0</v>
      </c>
      <c r="K43" s="65">
        <f t="shared" si="19"/>
        <v>0</v>
      </c>
      <c r="L43" s="388">
        <f t="shared" ref="L43:M43" si="41">46.8+187.2</f>
        <v>234</v>
      </c>
      <c r="M43" s="389">
        <f t="shared" si="41"/>
        <v>234</v>
      </c>
      <c r="N43" s="35">
        <f t="shared" si="20"/>
        <v>468</v>
      </c>
      <c r="O43" s="65">
        <f t="shared" si="21"/>
        <v>30</v>
      </c>
      <c r="P43" s="388">
        <f>93.6+62.4</f>
        <v>156</v>
      </c>
      <c r="Q43" s="389">
        <f t="shared" si="37"/>
        <v>156</v>
      </c>
      <c r="R43" s="65">
        <f t="shared" si="0"/>
        <v>10</v>
      </c>
      <c r="S43" s="34"/>
      <c r="T43" s="35"/>
      <c r="U43" s="35"/>
      <c r="V43" s="35"/>
      <c r="W43" s="35">
        <f t="shared" si="1"/>
        <v>0</v>
      </c>
      <c r="X43" s="65">
        <f t="shared" si="2"/>
        <v>0</v>
      </c>
      <c r="Y43" s="427">
        <v>62.4</v>
      </c>
      <c r="Z43" s="389">
        <v>62.4</v>
      </c>
      <c r="AA43" s="35">
        <f t="shared" si="3"/>
        <v>124.8</v>
      </c>
      <c r="AB43" s="65">
        <f t="shared" si="4"/>
        <v>8</v>
      </c>
      <c r="AC43" s="388">
        <v>62.4</v>
      </c>
      <c r="AD43" s="389">
        <v>62.4</v>
      </c>
      <c r="AE43" s="389">
        <v>62.4</v>
      </c>
      <c r="AF43" s="389">
        <v>62.4</v>
      </c>
      <c r="AG43" s="35">
        <f t="shared" si="5"/>
        <v>249.6</v>
      </c>
      <c r="AH43" s="65">
        <f t="shared" si="32"/>
        <v>16</v>
      </c>
      <c r="AI43" s="34"/>
      <c r="AJ43" s="35">
        <f t="shared" si="35"/>
        <v>0</v>
      </c>
      <c r="AK43" s="65">
        <f t="shared" si="38"/>
        <v>0</v>
      </c>
      <c r="AL43" s="475"/>
      <c r="AM43" s="476"/>
      <c r="AN43" s="476">
        <f t="shared" si="24"/>
        <v>0</v>
      </c>
      <c r="AO43" s="477">
        <f t="shared" si="8"/>
        <v>0</v>
      </c>
      <c r="AP43" s="475"/>
      <c r="AQ43" s="476"/>
      <c r="AR43" s="476">
        <f t="shared" si="9"/>
        <v>0</v>
      </c>
      <c r="AS43" s="477">
        <f t="shared" si="10"/>
        <v>0</v>
      </c>
      <c r="AT43" s="475"/>
      <c r="AU43" s="476"/>
      <c r="AV43" s="476">
        <f t="shared" si="11"/>
        <v>0</v>
      </c>
      <c r="AW43" s="477">
        <f t="shared" si="12"/>
        <v>0</v>
      </c>
      <c r="AX43" s="34"/>
      <c r="AY43" s="35">
        <f t="shared" si="31"/>
        <v>0</v>
      </c>
      <c r="AZ43" s="65">
        <f t="shared" si="39"/>
        <v>0</v>
      </c>
      <c r="BA43" s="34"/>
      <c r="BB43" s="315"/>
      <c r="BC43" s="35"/>
      <c r="BD43" s="35">
        <f t="shared" si="26"/>
        <v>0</v>
      </c>
      <c r="BE43" s="65">
        <f t="shared" si="36"/>
        <v>0</v>
      </c>
      <c r="BF43" s="34"/>
      <c r="BG43" s="35">
        <f t="shared" si="28"/>
        <v>0</v>
      </c>
      <c r="BH43" s="65">
        <f t="shared" si="29"/>
        <v>0</v>
      </c>
    </row>
    <row r="44" spans="1:60" s="28" customFormat="1" ht="21" customHeight="1">
      <c r="A44" s="28">
        <f t="shared" si="15"/>
        <v>0</v>
      </c>
      <c r="B44" s="29" t="s">
        <v>147</v>
      </c>
      <c r="C44" s="34"/>
      <c r="D44" s="35"/>
      <c r="E44" s="35">
        <f t="shared" si="16"/>
        <v>0</v>
      </c>
      <c r="F44" s="65">
        <f t="shared" si="17"/>
        <v>0</v>
      </c>
      <c r="G44" s="52"/>
      <c r="H44" s="390"/>
      <c r="I44" s="53"/>
      <c r="J44" s="35">
        <f t="shared" si="18"/>
        <v>0</v>
      </c>
      <c r="K44" s="65">
        <f t="shared" si="19"/>
        <v>0</v>
      </c>
      <c r="L44" s="34"/>
      <c r="M44" s="35"/>
      <c r="N44" s="35">
        <f t="shared" si="20"/>
        <v>0</v>
      </c>
      <c r="O44" s="65">
        <f t="shared" si="21"/>
        <v>0</v>
      </c>
      <c r="P44" s="34"/>
      <c r="Q44" s="35">
        <f t="shared" si="37"/>
        <v>0</v>
      </c>
      <c r="R44" s="65">
        <f t="shared" si="0"/>
        <v>0</v>
      </c>
      <c r="S44" s="34"/>
      <c r="T44" s="35"/>
      <c r="U44" s="35"/>
      <c r="V44" s="35"/>
      <c r="W44" s="35">
        <f t="shared" si="1"/>
        <v>0</v>
      </c>
      <c r="X44" s="65">
        <f t="shared" si="2"/>
        <v>0</v>
      </c>
      <c r="Y44" s="385"/>
      <c r="Z44" s="35"/>
      <c r="AA44" s="35">
        <f t="shared" si="3"/>
        <v>0</v>
      </c>
      <c r="AB44" s="65">
        <f t="shared" si="4"/>
        <v>0</v>
      </c>
      <c r="AC44" s="34"/>
      <c r="AD44" s="35"/>
      <c r="AE44" s="35"/>
      <c r="AF44" s="35"/>
      <c r="AG44" s="35">
        <f t="shared" si="5"/>
        <v>0</v>
      </c>
      <c r="AH44" s="65">
        <f t="shared" si="32"/>
        <v>0</v>
      </c>
      <c r="AI44" s="34"/>
      <c r="AJ44" s="35">
        <f t="shared" si="35"/>
        <v>0</v>
      </c>
      <c r="AK44" s="65">
        <f t="shared" si="38"/>
        <v>0</v>
      </c>
      <c r="AL44" s="475"/>
      <c r="AM44" s="476"/>
      <c r="AN44" s="476">
        <f t="shared" si="24"/>
        <v>0</v>
      </c>
      <c r="AO44" s="477">
        <f t="shared" si="8"/>
        <v>0</v>
      </c>
      <c r="AP44" s="475"/>
      <c r="AQ44" s="476"/>
      <c r="AR44" s="476">
        <f t="shared" si="9"/>
        <v>0</v>
      </c>
      <c r="AS44" s="477">
        <f t="shared" si="10"/>
        <v>0</v>
      </c>
      <c r="AT44" s="475"/>
      <c r="AU44" s="476"/>
      <c r="AV44" s="476">
        <f t="shared" si="11"/>
        <v>0</v>
      </c>
      <c r="AW44" s="477">
        <f t="shared" si="12"/>
        <v>0</v>
      </c>
      <c r="AX44" s="34"/>
      <c r="AY44" s="35">
        <f t="shared" si="31"/>
        <v>0</v>
      </c>
      <c r="AZ44" s="65">
        <f t="shared" si="39"/>
        <v>0</v>
      </c>
      <c r="BA44" s="52"/>
      <c r="BB44" s="390"/>
      <c r="BC44" s="53"/>
      <c r="BD44" s="35">
        <f t="shared" si="26"/>
        <v>0</v>
      </c>
      <c r="BE44" s="65">
        <f t="shared" si="36"/>
        <v>0</v>
      </c>
      <c r="BF44" s="34"/>
      <c r="BG44" s="35">
        <f t="shared" si="28"/>
        <v>0</v>
      </c>
      <c r="BH44" s="65">
        <f t="shared" si="29"/>
        <v>0</v>
      </c>
    </row>
    <row r="45" spans="1:60" s="28" customFormat="1" ht="21" customHeight="1">
      <c r="A45" s="28">
        <f t="shared" si="15"/>
        <v>30</v>
      </c>
      <c r="B45" s="27" t="s">
        <v>148</v>
      </c>
      <c r="C45" s="34">
        <v>140.4</v>
      </c>
      <c r="D45" s="35">
        <v>140.4</v>
      </c>
      <c r="E45" s="35">
        <f t="shared" si="16"/>
        <v>280.8</v>
      </c>
      <c r="F45" s="65">
        <f t="shared" si="17"/>
        <v>18</v>
      </c>
      <c r="G45" s="34"/>
      <c r="H45" s="315"/>
      <c r="I45" s="35"/>
      <c r="J45" s="35">
        <f t="shared" si="18"/>
        <v>0</v>
      </c>
      <c r="K45" s="65">
        <f t="shared" si="19"/>
        <v>0</v>
      </c>
      <c r="L45" s="52">
        <v>46.8</v>
      </c>
      <c r="M45" s="53">
        <v>46.8</v>
      </c>
      <c r="N45" s="35">
        <f t="shared" si="20"/>
        <v>93.6</v>
      </c>
      <c r="O45" s="65">
        <f t="shared" si="21"/>
        <v>6</v>
      </c>
      <c r="P45" s="34"/>
      <c r="Q45" s="35">
        <f t="shared" si="37"/>
        <v>0</v>
      </c>
      <c r="R45" s="65">
        <f t="shared" si="0"/>
        <v>0</v>
      </c>
      <c r="S45" s="34"/>
      <c r="T45" s="35"/>
      <c r="U45" s="35"/>
      <c r="V45" s="35"/>
      <c r="W45" s="35">
        <f t="shared" si="1"/>
        <v>0</v>
      </c>
      <c r="X45" s="65">
        <f t="shared" si="2"/>
        <v>0</v>
      </c>
      <c r="Y45" s="385">
        <v>46.8</v>
      </c>
      <c r="Z45" s="35">
        <v>46.8</v>
      </c>
      <c r="AA45" s="35">
        <f t="shared" si="3"/>
        <v>93.6</v>
      </c>
      <c r="AB45" s="65">
        <f t="shared" si="4"/>
        <v>6</v>
      </c>
      <c r="AC45" s="34"/>
      <c r="AD45" s="35"/>
      <c r="AE45" s="35"/>
      <c r="AF45" s="35"/>
      <c r="AG45" s="35">
        <f t="shared" si="5"/>
        <v>0</v>
      </c>
      <c r="AH45" s="65">
        <f t="shared" si="32"/>
        <v>0</v>
      </c>
      <c r="AI45" s="34"/>
      <c r="AJ45" s="35">
        <f>SUM(AI45:AI45)</f>
        <v>0</v>
      </c>
      <c r="AK45" s="65">
        <f t="shared" si="38"/>
        <v>0</v>
      </c>
      <c r="AL45" s="475"/>
      <c r="AM45" s="476"/>
      <c r="AN45" s="476">
        <f t="shared" si="24"/>
        <v>0</v>
      </c>
      <c r="AO45" s="477">
        <f t="shared" si="8"/>
        <v>0</v>
      </c>
      <c r="AP45" s="475"/>
      <c r="AQ45" s="476"/>
      <c r="AR45" s="476">
        <f t="shared" si="9"/>
        <v>0</v>
      </c>
      <c r="AS45" s="477">
        <f t="shared" si="10"/>
        <v>0</v>
      </c>
      <c r="AT45" s="475"/>
      <c r="AU45" s="476"/>
      <c r="AV45" s="476">
        <f t="shared" si="11"/>
        <v>0</v>
      </c>
      <c r="AW45" s="477">
        <f t="shared" si="12"/>
        <v>0</v>
      </c>
      <c r="AX45" s="34"/>
      <c r="AY45" s="35">
        <f t="shared" si="31"/>
        <v>0</v>
      </c>
      <c r="AZ45" s="65">
        <f t="shared" si="39"/>
        <v>0</v>
      </c>
      <c r="BA45" s="34"/>
      <c r="BB45" s="315"/>
      <c r="BC45" s="35"/>
      <c r="BD45" s="35">
        <f t="shared" si="26"/>
        <v>0</v>
      </c>
      <c r="BE45" s="65">
        <f t="shared" si="36"/>
        <v>0</v>
      </c>
      <c r="BF45" s="34"/>
      <c r="BG45" s="35">
        <f t="shared" si="28"/>
        <v>0</v>
      </c>
      <c r="BH45" s="65">
        <f t="shared" si="29"/>
        <v>0</v>
      </c>
    </row>
    <row r="46" spans="1:60" s="28" customFormat="1" ht="21" customHeight="1">
      <c r="A46" s="28">
        <f t="shared" si="15"/>
        <v>30.000000000000004</v>
      </c>
      <c r="B46" s="27" t="s">
        <v>149</v>
      </c>
      <c r="C46" s="34"/>
      <c r="D46" s="35"/>
      <c r="E46" s="35">
        <f t="shared" si="16"/>
        <v>0</v>
      </c>
      <c r="F46" s="65">
        <f t="shared" si="17"/>
        <v>0</v>
      </c>
      <c r="G46" s="52">
        <v>140.4</v>
      </c>
      <c r="H46" s="390">
        <v>140.4</v>
      </c>
      <c r="I46" s="53">
        <v>140.4</v>
      </c>
      <c r="J46" s="35">
        <f t="shared" si="18"/>
        <v>421.20000000000005</v>
      </c>
      <c r="K46" s="65">
        <f t="shared" si="19"/>
        <v>27.000000000000004</v>
      </c>
      <c r="L46" s="52">
        <v>15.6</v>
      </c>
      <c r="M46" s="53">
        <v>15.6</v>
      </c>
      <c r="N46" s="35">
        <f>SUM(L46:M46)</f>
        <v>31.2</v>
      </c>
      <c r="O46" s="65">
        <f t="shared" si="21"/>
        <v>2</v>
      </c>
      <c r="P46" s="34">
        <v>15.6</v>
      </c>
      <c r="Q46" s="35">
        <f t="shared" si="37"/>
        <v>15.6</v>
      </c>
      <c r="R46" s="65">
        <f t="shared" si="0"/>
        <v>1</v>
      </c>
      <c r="S46" s="34"/>
      <c r="T46" s="35"/>
      <c r="U46" s="35"/>
      <c r="V46" s="35"/>
      <c r="W46" s="35">
        <f t="shared" si="1"/>
        <v>0</v>
      </c>
      <c r="X46" s="65">
        <f t="shared" si="2"/>
        <v>0</v>
      </c>
      <c r="Y46" s="385"/>
      <c r="Z46" s="35"/>
      <c r="AA46" s="35">
        <f>SUM(Y46:Z46)</f>
        <v>0</v>
      </c>
      <c r="AB46" s="65">
        <f t="shared" si="4"/>
        <v>0</v>
      </c>
      <c r="AC46" s="34"/>
      <c r="AD46" s="35"/>
      <c r="AE46" s="35"/>
      <c r="AF46" s="35"/>
      <c r="AG46" s="35">
        <f t="shared" si="5"/>
        <v>0</v>
      </c>
      <c r="AH46" s="65">
        <f t="shared" si="32"/>
        <v>0</v>
      </c>
      <c r="AI46" s="34"/>
      <c r="AJ46" s="35">
        <f>SUM(AI46:AI46)</f>
        <v>0</v>
      </c>
      <c r="AK46" s="65">
        <f t="shared" si="38"/>
        <v>0</v>
      </c>
      <c r="AL46" s="475"/>
      <c r="AM46" s="476"/>
      <c r="AN46" s="476">
        <f t="shared" si="24"/>
        <v>0</v>
      </c>
      <c r="AO46" s="477">
        <f t="shared" si="8"/>
        <v>0</v>
      </c>
      <c r="AP46" s="475"/>
      <c r="AQ46" s="476"/>
      <c r="AR46" s="476">
        <f t="shared" si="9"/>
        <v>0</v>
      </c>
      <c r="AS46" s="477">
        <f t="shared" si="10"/>
        <v>0</v>
      </c>
      <c r="AT46" s="475"/>
      <c r="AU46" s="476"/>
      <c r="AV46" s="476">
        <f t="shared" si="11"/>
        <v>0</v>
      </c>
      <c r="AW46" s="477">
        <f t="shared" si="12"/>
        <v>0</v>
      </c>
      <c r="AX46" s="34"/>
      <c r="AY46" s="35">
        <f t="shared" si="31"/>
        <v>0</v>
      </c>
      <c r="AZ46" s="65">
        <f t="shared" si="39"/>
        <v>0</v>
      </c>
      <c r="BA46" s="52"/>
      <c r="BB46" s="390"/>
      <c r="BC46" s="53"/>
      <c r="BD46" s="35">
        <f t="shared" si="26"/>
        <v>0</v>
      </c>
      <c r="BE46" s="65">
        <f t="shared" si="36"/>
        <v>0</v>
      </c>
      <c r="BF46" s="34"/>
      <c r="BG46" s="35">
        <f t="shared" si="28"/>
        <v>0</v>
      </c>
      <c r="BH46" s="65">
        <f t="shared" si="29"/>
        <v>0</v>
      </c>
    </row>
    <row r="47" spans="1:60" s="28" customFormat="1" ht="21" customHeight="1">
      <c r="A47" s="28">
        <f t="shared" si="15"/>
        <v>60</v>
      </c>
      <c r="B47" s="27" t="s">
        <v>150</v>
      </c>
      <c r="C47" s="388">
        <v>421.2</v>
      </c>
      <c r="D47" s="389">
        <v>421.2</v>
      </c>
      <c r="E47" s="35">
        <f t="shared" si="16"/>
        <v>842.4</v>
      </c>
      <c r="F47" s="65">
        <f t="shared" si="17"/>
        <v>54</v>
      </c>
      <c r="G47" s="52"/>
      <c r="H47" s="390"/>
      <c r="I47" s="53"/>
      <c r="J47" s="35">
        <f t="shared" si="18"/>
        <v>0</v>
      </c>
      <c r="K47" s="65">
        <f t="shared" si="19"/>
        <v>0</v>
      </c>
      <c r="L47" s="388">
        <v>15.6</v>
      </c>
      <c r="M47" s="389">
        <v>15.6</v>
      </c>
      <c r="N47" s="35">
        <f t="shared" si="20"/>
        <v>31.2</v>
      </c>
      <c r="O47" s="65">
        <f t="shared" si="21"/>
        <v>2</v>
      </c>
      <c r="P47" s="34"/>
      <c r="Q47" s="35">
        <f t="shared" si="37"/>
        <v>0</v>
      </c>
      <c r="R47" s="65">
        <f t="shared" si="0"/>
        <v>0</v>
      </c>
      <c r="S47" s="34"/>
      <c r="T47" s="35"/>
      <c r="U47" s="35"/>
      <c r="V47" s="35"/>
      <c r="W47" s="35">
        <f t="shared" si="1"/>
        <v>0</v>
      </c>
      <c r="X47" s="65">
        <f t="shared" si="2"/>
        <v>0</v>
      </c>
      <c r="Y47" s="385"/>
      <c r="Z47" s="35"/>
      <c r="AA47" s="35">
        <f t="shared" si="3"/>
        <v>0</v>
      </c>
      <c r="AB47" s="65">
        <f t="shared" si="4"/>
        <v>0</v>
      </c>
      <c r="AC47" s="388">
        <v>15.6</v>
      </c>
      <c r="AD47" s="389">
        <v>15.6</v>
      </c>
      <c r="AE47" s="389">
        <v>15.6</v>
      </c>
      <c r="AF47" s="389">
        <v>15.6</v>
      </c>
      <c r="AG47" s="35">
        <f t="shared" si="5"/>
        <v>62.4</v>
      </c>
      <c r="AH47" s="65">
        <f t="shared" si="32"/>
        <v>4</v>
      </c>
      <c r="AI47" s="34"/>
      <c r="AJ47" s="35">
        <f t="shared" ref="AJ47:AJ54" si="42">SUM(AI47:AI47)</f>
        <v>0</v>
      </c>
      <c r="AK47" s="65">
        <f t="shared" si="38"/>
        <v>0</v>
      </c>
      <c r="AL47" s="475"/>
      <c r="AM47" s="476"/>
      <c r="AN47" s="476">
        <f t="shared" si="24"/>
        <v>0</v>
      </c>
      <c r="AO47" s="477">
        <f t="shared" si="8"/>
        <v>0</v>
      </c>
      <c r="AP47" s="475"/>
      <c r="AQ47" s="476"/>
      <c r="AR47" s="476">
        <f t="shared" si="9"/>
        <v>0</v>
      </c>
      <c r="AS47" s="477">
        <f t="shared" si="10"/>
        <v>0</v>
      </c>
      <c r="AT47" s="475"/>
      <c r="AU47" s="476"/>
      <c r="AV47" s="476">
        <f t="shared" si="11"/>
        <v>0</v>
      </c>
      <c r="AW47" s="477">
        <f t="shared" si="12"/>
        <v>0</v>
      </c>
      <c r="AX47" s="34"/>
      <c r="AY47" s="35">
        <f t="shared" si="31"/>
        <v>0</v>
      </c>
      <c r="AZ47" s="65">
        <f t="shared" si="39"/>
        <v>0</v>
      </c>
      <c r="BA47" s="52"/>
      <c r="BB47" s="390"/>
      <c r="BC47" s="53"/>
      <c r="BD47" s="35">
        <f t="shared" si="26"/>
        <v>0</v>
      </c>
      <c r="BE47" s="65">
        <f t="shared" si="36"/>
        <v>0</v>
      </c>
      <c r="BF47" s="34"/>
      <c r="BG47" s="35">
        <f t="shared" si="28"/>
        <v>0</v>
      </c>
      <c r="BH47" s="65">
        <f t="shared" si="29"/>
        <v>0</v>
      </c>
    </row>
    <row r="48" spans="1:60" s="28" customFormat="1" ht="21" customHeight="1">
      <c r="A48" s="28">
        <f t="shared" si="15"/>
        <v>0</v>
      </c>
      <c r="B48" s="27" t="s">
        <v>151</v>
      </c>
      <c r="C48" s="34"/>
      <c r="D48" s="35"/>
      <c r="E48" s="35">
        <f t="shared" si="16"/>
        <v>0</v>
      </c>
      <c r="F48" s="65">
        <f t="shared" si="17"/>
        <v>0</v>
      </c>
      <c r="G48" s="34"/>
      <c r="H48" s="315"/>
      <c r="I48" s="35"/>
      <c r="J48" s="35">
        <f t="shared" si="18"/>
        <v>0</v>
      </c>
      <c r="K48" s="65">
        <f t="shared" si="19"/>
        <v>0</v>
      </c>
      <c r="L48" s="34"/>
      <c r="M48" s="35"/>
      <c r="N48" s="35">
        <f t="shared" si="20"/>
        <v>0</v>
      </c>
      <c r="O48" s="65">
        <f t="shared" si="21"/>
        <v>0</v>
      </c>
      <c r="P48" s="34"/>
      <c r="Q48" s="35">
        <f t="shared" si="37"/>
        <v>0</v>
      </c>
      <c r="R48" s="65">
        <f t="shared" si="0"/>
        <v>0</v>
      </c>
      <c r="S48" s="34"/>
      <c r="T48" s="35"/>
      <c r="U48" s="35"/>
      <c r="V48" s="35"/>
      <c r="W48" s="35">
        <f t="shared" ref="W48:W79" si="43">SUM(S48:V48)</f>
        <v>0</v>
      </c>
      <c r="X48" s="65">
        <f t="shared" si="2"/>
        <v>0</v>
      </c>
      <c r="Y48" s="385"/>
      <c r="Z48" s="35"/>
      <c r="AA48" s="35">
        <f t="shared" si="3"/>
        <v>0</v>
      </c>
      <c r="AB48" s="65">
        <f t="shared" si="4"/>
        <v>0</v>
      </c>
      <c r="AC48" s="34"/>
      <c r="AD48" s="35"/>
      <c r="AE48" s="35"/>
      <c r="AF48" s="35"/>
      <c r="AG48" s="35">
        <f t="shared" ref="AG48:AG79" si="44">SUM(AC48:AF48)</f>
        <v>0</v>
      </c>
      <c r="AH48" s="65">
        <f t="shared" si="32"/>
        <v>0</v>
      </c>
      <c r="AI48" s="34"/>
      <c r="AJ48" s="35">
        <f t="shared" si="42"/>
        <v>0</v>
      </c>
      <c r="AK48" s="65">
        <f t="shared" si="38"/>
        <v>0</v>
      </c>
      <c r="AL48" s="475"/>
      <c r="AM48" s="476"/>
      <c r="AN48" s="476">
        <f t="shared" si="24"/>
        <v>0</v>
      </c>
      <c r="AO48" s="477">
        <f t="shared" si="8"/>
        <v>0</v>
      </c>
      <c r="AP48" s="475"/>
      <c r="AQ48" s="476"/>
      <c r="AR48" s="476">
        <f t="shared" si="9"/>
        <v>0</v>
      </c>
      <c r="AS48" s="477">
        <f t="shared" si="10"/>
        <v>0</v>
      </c>
      <c r="AT48" s="475"/>
      <c r="AU48" s="476"/>
      <c r="AV48" s="476">
        <f t="shared" si="11"/>
        <v>0</v>
      </c>
      <c r="AW48" s="477">
        <f t="shared" si="12"/>
        <v>0</v>
      </c>
      <c r="AX48" s="34"/>
      <c r="AY48" s="35">
        <f t="shared" si="31"/>
        <v>0</v>
      </c>
      <c r="AZ48" s="65">
        <f t="shared" si="39"/>
        <v>0</v>
      </c>
      <c r="BA48" s="34"/>
      <c r="BB48" s="315"/>
      <c r="BC48" s="35"/>
      <c r="BD48" s="35">
        <f t="shared" si="26"/>
        <v>0</v>
      </c>
      <c r="BE48" s="65">
        <f t="shared" si="36"/>
        <v>0</v>
      </c>
      <c r="BF48" s="34"/>
      <c r="BG48" s="35">
        <f t="shared" si="28"/>
        <v>0</v>
      </c>
      <c r="BH48" s="65">
        <f t="shared" si="29"/>
        <v>0</v>
      </c>
    </row>
    <row r="49" spans="1:60" s="28" customFormat="1" ht="21" customHeight="1">
      <c r="A49" s="28">
        <f t="shared" si="15"/>
        <v>34</v>
      </c>
      <c r="B49" s="27" t="s">
        <v>152</v>
      </c>
      <c r="C49" s="386">
        <v>218.4</v>
      </c>
      <c r="D49" s="387">
        <v>218.4</v>
      </c>
      <c r="E49" s="35">
        <f t="shared" si="16"/>
        <v>436.8</v>
      </c>
      <c r="F49" s="65">
        <f t="shared" si="17"/>
        <v>28</v>
      </c>
      <c r="G49" s="235"/>
      <c r="H49" s="507"/>
      <c r="I49" s="236"/>
      <c r="J49" s="35">
        <f t="shared" si="18"/>
        <v>0</v>
      </c>
      <c r="K49" s="65">
        <f t="shared" si="19"/>
        <v>0</v>
      </c>
      <c r="L49" s="386">
        <v>46.8</v>
      </c>
      <c r="M49" s="387">
        <v>46.8</v>
      </c>
      <c r="N49" s="35">
        <f t="shared" si="20"/>
        <v>93.6</v>
      </c>
      <c r="O49" s="65">
        <f t="shared" si="21"/>
        <v>6</v>
      </c>
      <c r="P49" s="34"/>
      <c r="Q49" s="35">
        <f t="shared" si="37"/>
        <v>0</v>
      </c>
      <c r="R49" s="65">
        <f t="shared" si="0"/>
        <v>0</v>
      </c>
      <c r="S49" s="34"/>
      <c r="T49" s="35"/>
      <c r="U49" s="35"/>
      <c r="V49" s="35"/>
      <c r="W49" s="35">
        <f t="shared" si="43"/>
        <v>0</v>
      </c>
      <c r="X49" s="65">
        <f t="shared" si="2"/>
        <v>0</v>
      </c>
      <c r="Y49" s="34"/>
      <c r="Z49" s="35"/>
      <c r="AA49" s="35">
        <f t="shared" si="3"/>
        <v>0</v>
      </c>
      <c r="AB49" s="65">
        <f t="shared" si="4"/>
        <v>0</v>
      </c>
      <c r="AC49" s="34"/>
      <c r="AD49" s="35"/>
      <c r="AE49" s="35"/>
      <c r="AF49" s="35"/>
      <c r="AG49" s="35">
        <f t="shared" si="44"/>
        <v>0</v>
      </c>
      <c r="AH49" s="65">
        <f t="shared" si="32"/>
        <v>0</v>
      </c>
      <c r="AI49" s="34"/>
      <c r="AJ49" s="35">
        <f t="shared" si="42"/>
        <v>0</v>
      </c>
      <c r="AK49" s="65">
        <f t="shared" si="38"/>
        <v>0</v>
      </c>
      <c r="AL49" s="475"/>
      <c r="AM49" s="476"/>
      <c r="AN49" s="476">
        <f t="shared" si="24"/>
        <v>0</v>
      </c>
      <c r="AO49" s="477">
        <f t="shared" si="8"/>
        <v>0</v>
      </c>
      <c r="AP49" s="475"/>
      <c r="AQ49" s="476"/>
      <c r="AR49" s="476">
        <f t="shared" si="9"/>
        <v>0</v>
      </c>
      <c r="AS49" s="477">
        <f t="shared" si="10"/>
        <v>0</v>
      </c>
      <c r="AT49" s="475"/>
      <c r="AU49" s="476"/>
      <c r="AV49" s="476">
        <f t="shared" si="11"/>
        <v>0</v>
      </c>
      <c r="AW49" s="477">
        <f t="shared" si="12"/>
        <v>0</v>
      </c>
      <c r="AX49" s="34"/>
      <c r="AY49" s="35">
        <f t="shared" si="31"/>
        <v>0</v>
      </c>
      <c r="AZ49" s="65">
        <f t="shared" si="39"/>
        <v>0</v>
      </c>
      <c r="BA49" s="235"/>
      <c r="BB49" s="507"/>
      <c r="BC49" s="236"/>
      <c r="BD49" s="35">
        <f t="shared" si="26"/>
        <v>0</v>
      </c>
      <c r="BE49" s="65">
        <f t="shared" si="36"/>
        <v>0</v>
      </c>
      <c r="BF49" s="34"/>
      <c r="BG49" s="35">
        <f t="shared" si="28"/>
        <v>0</v>
      </c>
      <c r="BH49" s="65">
        <f t="shared" si="29"/>
        <v>0</v>
      </c>
    </row>
    <row r="50" spans="1:60" s="28" customFormat="1" ht="21" customHeight="1">
      <c r="A50" s="28">
        <f t="shared" si="15"/>
        <v>60</v>
      </c>
      <c r="B50" s="27" t="s">
        <v>153</v>
      </c>
      <c r="C50" s="34">
        <v>343.2</v>
      </c>
      <c r="D50" s="35">
        <v>343.2</v>
      </c>
      <c r="E50" s="35">
        <f t="shared" si="16"/>
        <v>686.4</v>
      </c>
      <c r="F50" s="65">
        <f t="shared" si="17"/>
        <v>44</v>
      </c>
      <c r="G50" s="34">
        <f t="shared" ref="G50" si="45">187.2-31.2</f>
        <v>156</v>
      </c>
      <c r="H50" s="315">
        <f>187.2-31.2-62.4</f>
        <v>93.6</v>
      </c>
      <c r="I50" s="35"/>
      <c r="J50" s="35">
        <f t="shared" si="18"/>
        <v>249.6</v>
      </c>
      <c r="K50" s="65">
        <f t="shared" si="19"/>
        <v>16</v>
      </c>
      <c r="L50" s="52"/>
      <c r="M50" s="53"/>
      <c r="N50" s="35">
        <f t="shared" si="20"/>
        <v>0</v>
      </c>
      <c r="O50" s="65">
        <f t="shared" si="21"/>
        <v>0</v>
      </c>
      <c r="P50" s="34"/>
      <c r="Q50" s="35">
        <f t="shared" si="37"/>
        <v>0</v>
      </c>
      <c r="R50" s="65">
        <f t="shared" si="0"/>
        <v>0</v>
      </c>
      <c r="S50" s="34"/>
      <c r="T50" s="35"/>
      <c r="U50" s="35"/>
      <c r="V50" s="35"/>
      <c r="W50" s="35">
        <f t="shared" si="43"/>
        <v>0</v>
      </c>
      <c r="X50" s="65">
        <f t="shared" si="2"/>
        <v>0</v>
      </c>
      <c r="Y50" s="385"/>
      <c r="Z50" s="35"/>
      <c r="AA50" s="35">
        <f t="shared" si="3"/>
        <v>0</v>
      </c>
      <c r="AB50" s="65">
        <f t="shared" si="4"/>
        <v>0</v>
      </c>
      <c r="AC50" s="34"/>
      <c r="AD50" s="35"/>
      <c r="AE50" s="35"/>
      <c r="AF50" s="35"/>
      <c r="AG50" s="35">
        <f t="shared" si="44"/>
        <v>0</v>
      </c>
      <c r="AH50" s="65">
        <f t="shared" si="32"/>
        <v>0</v>
      </c>
      <c r="AI50" s="34"/>
      <c r="AJ50" s="35">
        <f t="shared" si="42"/>
        <v>0</v>
      </c>
      <c r="AK50" s="65">
        <f t="shared" si="38"/>
        <v>0</v>
      </c>
      <c r="AL50" s="475"/>
      <c r="AM50" s="476"/>
      <c r="AN50" s="476">
        <f t="shared" si="24"/>
        <v>0</v>
      </c>
      <c r="AO50" s="477">
        <f t="shared" si="8"/>
        <v>0</v>
      </c>
      <c r="AP50" s="475"/>
      <c r="AQ50" s="476"/>
      <c r="AR50" s="476">
        <f t="shared" si="9"/>
        <v>0</v>
      </c>
      <c r="AS50" s="477">
        <f t="shared" si="10"/>
        <v>0</v>
      </c>
      <c r="AT50" s="475"/>
      <c r="AU50" s="476"/>
      <c r="AV50" s="476">
        <f t="shared" si="11"/>
        <v>0</v>
      </c>
      <c r="AW50" s="477">
        <f t="shared" si="12"/>
        <v>0</v>
      </c>
      <c r="AX50" s="34"/>
      <c r="AY50" s="35">
        <f t="shared" si="31"/>
        <v>0</v>
      </c>
      <c r="AZ50" s="65">
        <f t="shared" si="39"/>
        <v>0</v>
      </c>
      <c r="BA50" s="34"/>
      <c r="BB50" s="315"/>
      <c r="BC50" s="35"/>
      <c r="BD50" s="35">
        <f t="shared" si="26"/>
        <v>0</v>
      </c>
      <c r="BE50" s="65">
        <f t="shared" si="36"/>
        <v>0</v>
      </c>
      <c r="BF50" s="34"/>
      <c r="BG50" s="35">
        <f t="shared" si="28"/>
        <v>0</v>
      </c>
      <c r="BH50" s="65">
        <f t="shared" si="29"/>
        <v>0</v>
      </c>
    </row>
    <row r="51" spans="1:60" s="28" customFormat="1" ht="21" customHeight="1">
      <c r="A51" s="28">
        <f t="shared" si="15"/>
        <v>0</v>
      </c>
      <c r="B51" s="27" t="s">
        <v>154</v>
      </c>
      <c r="C51" s="34"/>
      <c r="D51" s="35"/>
      <c r="E51" s="35">
        <f t="shared" si="16"/>
        <v>0</v>
      </c>
      <c r="F51" s="65">
        <f t="shared" si="17"/>
        <v>0</v>
      </c>
      <c r="G51" s="235"/>
      <c r="H51" s="507"/>
      <c r="I51" s="236"/>
      <c r="J51" s="35">
        <f t="shared" si="18"/>
        <v>0</v>
      </c>
      <c r="K51" s="65">
        <f t="shared" si="19"/>
        <v>0</v>
      </c>
      <c r="L51" s="52"/>
      <c r="M51" s="53"/>
      <c r="N51" s="35">
        <f t="shared" si="20"/>
        <v>0</v>
      </c>
      <c r="O51" s="65">
        <f t="shared" si="21"/>
        <v>0</v>
      </c>
      <c r="P51" s="239"/>
      <c r="Q51" s="35">
        <f t="shared" si="37"/>
        <v>0</v>
      </c>
      <c r="R51" s="65">
        <f t="shared" si="0"/>
        <v>0</v>
      </c>
      <c r="S51" s="34"/>
      <c r="T51" s="35"/>
      <c r="U51" s="35"/>
      <c r="V51" s="35"/>
      <c r="W51" s="35">
        <f t="shared" si="43"/>
        <v>0</v>
      </c>
      <c r="X51" s="65">
        <f t="shared" si="2"/>
        <v>0</v>
      </c>
      <c r="Y51" s="34"/>
      <c r="Z51" s="35"/>
      <c r="AA51" s="35">
        <f t="shared" si="3"/>
        <v>0</v>
      </c>
      <c r="AB51" s="65">
        <f t="shared" si="4"/>
        <v>0</v>
      </c>
      <c r="AC51" s="34"/>
      <c r="AD51" s="35"/>
      <c r="AE51" s="35"/>
      <c r="AF51" s="35"/>
      <c r="AG51" s="35">
        <f t="shared" si="44"/>
        <v>0</v>
      </c>
      <c r="AH51" s="65">
        <f t="shared" si="32"/>
        <v>0</v>
      </c>
      <c r="AI51" s="536"/>
      <c r="AJ51" s="35">
        <f t="shared" si="42"/>
        <v>0</v>
      </c>
      <c r="AK51" s="65">
        <f t="shared" si="38"/>
        <v>0</v>
      </c>
      <c r="AL51" s="475"/>
      <c r="AM51" s="476"/>
      <c r="AN51" s="476">
        <f t="shared" si="24"/>
        <v>0</v>
      </c>
      <c r="AO51" s="477">
        <f t="shared" si="8"/>
        <v>0</v>
      </c>
      <c r="AP51" s="475"/>
      <c r="AQ51" s="476"/>
      <c r="AR51" s="476">
        <f t="shared" si="9"/>
        <v>0</v>
      </c>
      <c r="AS51" s="477">
        <f t="shared" si="10"/>
        <v>0</v>
      </c>
      <c r="AT51" s="475"/>
      <c r="AU51" s="476"/>
      <c r="AV51" s="476">
        <f t="shared" si="11"/>
        <v>0</v>
      </c>
      <c r="AW51" s="477">
        <f t="shared" si="12"/>
        <v>0</v>
      </c>
      <c r="AX51" s="34"/>
      <c r="AY51" s="35">
        <f t="shared" ref="AY51:AY58" si="46">SUM(AX51:AX51)</f>
        <v>0</v>
      </c>
      <c r="AZ51" s="65">
        <f t="shared" si="39"/>
        <v>0</v>
      </c>
      <c r="BA51" s="235"/>
      <c r="BB51" s="507"/>
      <c r="BC51" s="236"/>
      <c r="BD51" s="35">
        <f t="shared" si="26"/>
        <v>0</v>
      </c>
      <c r="BE51" s="65">
        <f t="shared" si="36"/>
        <v>0</v>
      </c>
      <c r="BF51" s="34"/>
      <c r="BG51" s="35">
        <f t="shared" si="28"/>
        <v>0</v>
      </c>
      <c r="BH51" s="65">
        <f t="shared" si="29"/>
        <v>0</v>
      </c>
    </row>
    <row r="52" spans="1:60" s="28" customFormat="1" ht="21" customHeight="1">
      <c r="A52" s="28">
        <f t="shared" si="15"/>
        <v>75</v>
      </c>
      <c r="B52" s="27" t="s">
        <v>155</v>
      </c>
      <c r="C52" s="52">
        <v>93.6</v>
      </c>
      <c r="D52" s="53">
        <v>93.6</v>
      </c>
      <c r="E52" s="35">
        <f t="shared" si="16"/>
        <v>187.2</v>
      </c>
      <c r="F52" s="65">
        <f t="shared" si="17"/>
        <v>12</v>
      </c>
      <c r="G52" s="34">
        <v>218.4</v>
      </c>
      <c r="H52" s="315">
        <f>218.4+62.4</f>
        <v>280.8</v>
      </c>
      <c r="I52" s="35">
        <f>218.4+156</f>
        <v>374.4</v>
      </c>
      <c r="J52" s="35">
        <f t="shared" si="18"/>
        <v>873.6</v>
      </c>
      <c r="K52" s="65">
        <f t="shared" si="19"/>
        <v>56</v>
      </c>
      <c r="L52" s="52"/>
      <c r="M52" s="53"/>
      <c r="N52" s="35">
        <f t="shared" si="20"/>
        <v>0</v>
      </c>
      <c r="O52" s="65">
        <f t="shared" si="21"/>
        <v>0</v>
      </c>
      <c r="P52" s="34">
        <f>62.4+15.6</f>
        <v>78</v>
      </c>
      <c r="Q52" s="35">
        <f t="shared" si="37"/>
        <v>78</v>
      </c>
      <c r="R52" s="65">
        <f t="shared" si="0"/>
        <v>5</v>
      </c>
      <c r="S52" s="34"/>
      <c r="T52" s="35"/>
      <c r="U52" s="35"/>
      <c r="V52" s="35"/>
      <c r="W52" s="35">
        <f t="shared" si="43"/>
        <v>0</v>
      </c>
      <c r="X52" s="65">
        <f t="shared" si="2"/>
        <v>0</v>
      </c>
      <c r="Y52" s="385">
        <v>15.6</v>
      </c>
      <c r="Z52" s="35">
        <v>15.6</v>
      </c>
      <c r="AA52" s="35">
        <f t="shared" si="3"/>
        <v>31.2</v>
      </c>
      <c r="AB52" s="65">
        <f t="shared" si="4"/>
        <v>2</v>
      </c>
      <c r="AC52" s="34"/>
      <c r="AD52" s="35"/>
      <c r="AE52" s="35"/>
      <c r="AF52" s="35"/>
      <c r="AG52" s="35">
        <f>SUM(AC52:AF52)</f>
        <v>0</v>
      </c>
      <c r="AH52" s="65">
        <f t="shared" si="32"/>
        <v>0</v>
      </c>
      <c r="AI52" s="34"/>
      <c r="AJ52" s="35">
        <f t="shared" si="42"/>
        <v>0</v>
      </c>
      <c r="AK52" s="65">
        <f t="shared" si="38"/>
        <v>0</v>
      </c>
      <c r="AL52" s="475"/>
      <c r="AM52" s="476"/>
      <c r="AN52" s="476">
        <f t="shared" si="24"/>
        <v>0</v>
      </c>
      <c r="AO52" s="477">
        <f t="shared" si="8"/>
        <v>0</v>
      </c>
      <c r="AP52" s="475"/>
      <c r="AQ52" s="476"/>
      <c r="AR52" s="476">
        <f t="shared" si="9"/>
        <v>0</v>
      </c>
      <c r="AS52" s="477">
        <f t="shared" si="10"/>
        <v>0</v>
      </c>
      <c r="AT52" s="475"/>
      <c r="AU52" s="476"/>
      <c r="AV52" s="476">
        <f t="shared" si="11"/>
        <v>0</v>
      </c>
      <c r="AW52" s="477">
        <f t="shared" si="12"/>
        <v>0</v>
      </c>
      <c r="AX52" s="34"/>
      <c r="AY52" s="35">
        <f t="shared" si="46"/>
        <v>0</v>
      </c>
      <c r="AZ52" s="65">
        <f t="shared" si="39"/>
        <v>0</v>
      </c>
      <c r="BA52" s="34"/>
      <c r="BB52" s="315"/>
      <c r="BC52" s="35"/>
      <c r="BD52" s="35">
        <f t="shared" si="26"/>
        <v>0</v>
      </c>
      <c r="BE52" s="65">
        <f t="shared" si="36"/>
        <v>0</v>
      </c>
      <c r="BF52" s="34"/>
      <c r="BG52" s="35">
        <f t="shared" si="28"/>
        <v>0</v>
      </c>
      <c r="BH52" s="65">
        <f t="shared" si="29"/>
        <v>0</v>
      </c>
    </row>
    <row r="53" spans="1:60" s="28" customFormat="1" ht="21" customHeight="1">
      <c r="A53" s="28">
        <f t="shared" si="15"/>
        <v>60</v>
      </c>
      <c r="B53" s="27" t="s">
        <v>156</v>
      </c>
      <c r="C53" s="52">
        <v>280.8</v>
      </c>
      <c r="D53" s="53">
        <v>280.8</v>
      </c>
      <c r="E53" s="35">
        <f t="shared" si="16"/>
        <v>561.6</v>
      </c>
      <c r="F53" s="65">
        <f t="shared" si="17"/>
        <v>36</v>
      </c>
      <c r="G53" s="34"/>
      <c r="H53" s="315"/>
      <c r="I53" s="35"/>
      <c r="J53" s="35">
        <f t="shared" si="18"/>
        <v>0</v>
      </c>
      <c r="K53" s="65">
        <f t="shared" si="19"/>
        <v>0</v>
      </c>
      <c r="L53" s="52"/>
      <c r="M53" s="53"/>
      <c r="N53" s="35">
        <f t="shared" si="20"/>
        <v>0</v>
      </c>
      <c r="O53" s="65">
        <f t="shared" si="21"/>
        <v>0</v>
      </c>
      <c r="P53" s="34"/>
      <c r="Q53" s="35">
        <f t="shared" si="37"/>
        <v>0</v>
      </c>
      <c r="R53" s="65">
        <f t="shared" si="0"/>
        <v>0</v>
      </c>
      <c r="S53" s="34"/>
      <c r="T53" s="35"/>
      <c r="U53" s="35"/>
      <c r="V53" s="35"/>
      <c r="W53" s="35">
        <f t="shared" si="43"/>
        <v>0</v>
      </c>
      <c r="X53" s="65">
        <f t="shared" si="2"/>
        <v>0</v>
      </c>
      <c r="Y53" s="34"/>
      <c r="Z53" s="35"/>
      <c r="AA53" s="35">
        <f t="shared" si="3"/>
        <v>0</v>
      </c>
      <c r="AB53" s="65">
        <f t="shared" si="4"/>
        <v>0</v>
      </c>
      <c r="AC53" s="34">
        <v>93.6</v>
      </c>
      <c r="AD53" s="35">
        <v>93.6</v>
      </c>
      <c r="AE53" s="35">
        <v>93.6</v>
      </c>
      <c r="AF53" s="35">
        <v>93.6</v>
      </c>
      <c r="AG53" s="35">
        <f>SUM(AC53:AF53)</f>
        <v>374.4</v>
      </c>
      <c r="AH53" s="65">
        <f>AG53/7.8/2</f>
        <v>24</v>
      </c>
      <c r="AI53" s="34"/>
      <c r="AJ53" s="35">
        <f t="shared" si="42"/>
        <v>0</v>
      </c>
      <c r="AK53" s="65">
        <f t="shared" si="38"/>
        <v>0</v>
      </c>
      <c r="AL53" s="478"/>
      <c r="AM53" s="479"/>
      <c r="AN53" s="476">
        <f t="shared" si="24"/>
        <v>0</v>
      </c>
      <c r="AO53" s="477">
        <f t="shared" si="8"/>
        <v>0</v>
      </c>
      <c r="AP53" s="478"/>
      <c r="AQ53" s="479"/>
      <c r="AR53" s="476">
        <f t="shared" si="9"/>
        <v>0</v>
      </c>
      <c r="AS53" s="477">
        <f t="shared" si="10"/>
        <v>0</v>
      </c>
      <c r="AT53" s="478"/>
      <c r="AU53" s="479"/>
      <c r="AV53" s="476">
        <f t="shared" si="11"/>
        <v>0</v>
      </c>
      <c r="AW53" s="477">
        <f t="shared" si="12"/>
        <v>0</v>
      </c>
      <c r="AX53" s="34"/>
      <c r="AY53" s="35">
        <f t="shared" si="46"/>
        <v>0</v>
      </c>
      <c r="AZ53" s="65">
        <f t="shared" si="39"/>
        <v>0</v>
      </c>
      <c r="BA53" s="34"/>
      <c r="BB53" s="315"/>
      <c r="BC53" s="35"/>
      <c r="BD53" s="35">
        <f t="shared" si="26"/>
        <v>0</v>
      </c>
      <c r="BE53" s="65">
        <f t="shared" si="36"/>
        <v>0</v>
      </c>
      <c r="BF53" s="34"/>
      <c r="BG53" s="35">
        <f t="shared" si="28"/>
        <v>0</v>
      </c>
      <c r="BH53" s="65">
        <f t="shared" si="29"/>
        <v>0</v>
      </c>
    </row>
    <row r="54" spans="1:60" s="28" customFormat="1" ht="21" customHeight="1">
      <c r="A54" s="28">
        <f t="shared" si="15"/>
        <v>44</v>
      </c>
      <c r="B54" s="27" t="s">
        <v>157</v>
      </c>
      <c r="C54" s="386">
        <v>15.6</v>
      </c>
      <c r="D54" s="387">
        <v>15.6</v>
      </c>
      <c r="E54" s="35">
        <f t="shared" si="16"/>
        <v>31.2</v>
      </c>
      <c r="F54" s="65">
        <f t="shared" si="17"/>
        <v>2</v>
      </c>
      <c r="G54" s="34"/>
      <c r="H54" s="315"/>
      <c r="I54" s="35"/>
      <c r="J54" s="35">
        <f t="shared" si="18"/>
        <v>0</v>
      </c>
      <c r="K54" s="65">
        <f t="shared" si="19"/>
        <v>0</v>
      </c>
      <c r="L54" s="34"/>
      <c r="M54" s="35"/>
      <c r="N54" s="35">
        <f>SUM(L54:M54)</f>
        <v>0</v>
      </c>
      <c r="O54" s="65">
        <f t="shared" si="21"/>
        <v>0</v>
      </c>
      <c r="P54" s="388">
        <v>78</v>
      </c>
      <c r="Q54" s="35">
        <f t="shared" si="37"/>
        <v>78</v>
      </c>
      <c r="R54" s="65">
        <f t="shared" si="0"/>
        <v>5</v>
      </c>
      <c r="S54" s="34"/>
      <c r="T54" s="35"/>
      <c r="U54" s="389">
        <v>31.2</v>
      </c>
      <c r="V54" s="389">
        <v>31.2</v>
      </c>
      <c r="W54" s="35">
        <f t="shared" si="43"/>
        <v>62.4</v>
      </c>
      <c r="X54" s="65">
        <f t="shared" si="2"/>
        <v>4</v>
      </c>
      <c r="Y54" s="427">
        <v>62.4</v>
      </c>
      <c r="Z54" s="389">
        <v>62.4</v>
      </c>
      <c r="AA54" s="35">
        <f t="shared" si="3"/>
        <v>124.8</v>
      </c>
      <c r="AB54" s="65">
        <f t="shared" si="4"/>
        <v>8</v>
      </c>
      <c r="AC54" s="388">
        <v>78</v>
      </c>
      <c r="AD54" s="389">
        <v>78</v>
      </c>
      <c r="AE54" s="389">
        <v>78</v>
      </c>
      <c r="AF54" s="389">
        <v>78</v>
      </c>
      <c r="AG54" s="35">
        <f t="shared" si="44"/>
        <v>312</v>
      </c>
      <c r="AH54" s="65">
        <f t="shared" si="32"/>
        <v>20</v>
      </c>
      <c r="AI54" s="388">
        <v>78</v>
      </c>
      <c r="AJ54" s="35">
        <f t="shared" si="42"/>
        <v>78</v>
      </c>
      <c r="AK54" s="65">
        <f t="shared" si="38"/>
        <v>5</v>
      </c>
      <c r="AL54" s="475"/>
      <c r="AM54" s="476"/>
      <c r="AN54" s="476">
        <f t="shared" si="24"/>
        <v>0</v>
      </c>
      <c r="AO54" s="477">
        <f t="shared" si="8"/>
        <v>0</v>
      </c>
      <c r="AP54" s="475"/>
      <c r="AQ54" s="476"/>
      <c r="AR54" s="476">
        <f t="shared" si="9"/>
        <v>0</v>
      </c>
      <c r="AS54" s="477">
        <f t="shared" si="10"/>
        <v>0</v>
      </c>
      <c r="AT54" s="478"/>
      <c r="AU54" s="479"/>
      <c r="AV54" s="476">
        <f t="shared" si="11"/>
        <v>0</v>
      </c>
      <c r="AW54" s="477">
        <f t="shared" si="12"/>
        <v>0</v>
      </c>
      <c r="AX54" s="34"/>
      <c r="AY54" s="35">
        <f t="shared" si="46"/>
        <v>0</v>
      </c>
      <c r="AZ54" s="65">
        <f t="shared" si="39"/>
        <v>0</v>
      </c>
      <c r="BA54" s="34"/>
      <c r="BB54" s="315"/>
      <c r="BC54" s="35"/>
      <c r="BD54" s="35">
        <f t="shared" si="26"/>
        <v>0</v>
      </c>
      <c r="BE54" s="65">
        <f t="shared" si="36"/>
        <v>0</v>
      </c>
      <c r="BF54" s="34"/>
      <c r="BG54" s="35">
        <f t="shared" si="28"/>
        <v>0</v>
      </c>
      <c r="BH54" s="65">
        <f t="shared" si="29"/>
        <v>0</v>
      </c>
    </row>
    <row r="55" spans="1:60" s="28" customFormat="1" ht="21" customHeight="1">
      <c r="A55" s="28">
        <f t="shared" si="15"/>
        <v>18</v>
      </c>
      <c r="B55" s="27" t="s">
        <v>158</v>
      </c>
      <c r="C55" s="52"/>
      <c r="D55" s="53"/>
      <c r="E55" s="35">
        <f t="shared" si="16"/>
        <v>0</v>
      </c>
      <c r="F55" s="65">
        <f t="shared" si="17"/>
        <v>0</v>
      </c>
      <c r="G55" s="52"/>
      <c r="H55" s="390"/>
      <c r="I55" s="53"/>
      <c r="J55" s="35">
        <f t="shared" si="18"/>
        <v>0</v>
      </c>
      <c r="K55" s="65">
        <f t="shared" si="19"/>
        <v>0</v>
      </c>
      <c r="L55" s="52"/>
      <c r="M55" s="53"/>
      <c r="N55" s="35">
        <f t="shared" si="20"/>
        <v>0</v>
      </c>
      <c r="O55" s="65">
        <f t="shared" si="21"/>
        <v>0</v>
      </c>
      <c r="P55" s="34">
        <v>78</v>
      </c>
      <c r="Q55" s="35">
        <f t="shared" si="37"/>
        <v>78</v>
      </c>
      <c r="R55" s="65">
        <f t="shared" si="0"/>
        <v>5</v>
      </c>
      <c r="S55" s="34"/>
      <c r="T55" s="35"/>
      <c r="U55" s="35">
        <v>31.2</v>
      </c>
      <c r="V55" s="35">
        <v>31.2</v>
      </c>
      <c r="W55" s="35">
        <f>SUM(S55:V55)</f>
        <v>62.4</v>
      </c>
      <c r="X55" s="65">
        <f t="shared" si="2"/>
        <v>4</v>
      </c>
      <c r="Y55" s="52">
        <v>62.4</v>
      </c>
      <c r="Z55" s="53">
        <v>62.4</v>
      </c>
      <c r="AA55" s="35">
        <f t="shared" si="3"/>
        <v>124.8</v>
      </c>
      <c r="AB55" s="65">
        <f t="shared" si="4"/>
        <v>8</v>
      </c>
      <c r="AC55" s="34"/>
      <c r="AD55" s="35"/>
      <c r="AE55" s="35"/>
      <c r="AF55" s="35"/>
      <c r="AG55" s="35">
        <f t="shared" si="44"/>
        <v>0</v>
      </c>
      <c r="AH55" s="65">
        <f t="shared" si="32"/>
        <v>0</v>
      </c>
      <c r="AI55" s="34">
        <v>15.6</v>
      </c>
      <c r="AJ55" s="35">
        <f>SUM(AI55:AI55)</f>
        <v>15.6</v>
      </c>
      <c r="AK55" s="65">
        <f t="shared" si="38"/>
        <v>1</v>
      </c>
      <c r="AL55" s="475"/>
      <c r="AM55" s="476"/>
      <c r="AN55" s="476">
        <f t="shared" si="24"/>
        <v>0</v>
      </c>
      <c r="AO55" s="477">
        <f t="shared" si="8"/>
        <v>0</v>
      </c>
      <c r="AP55" s="475"/>
      <c r="AQ55" s="476"/>
      <c r="AR55" s="476">
        <f t="shared" si="9"/>
        <v>0</v>
      </c>
      <c r="AS55" s="477">
        <f t="shared" si="10"/>
        <v>0</v>
      </c>
      <c r="AT55" s="475"/>
      <c r="AU55" s="476"/>
      <c r="AV55" s="476">
        <f t="shared" si="11"/>
        <v>0</v>
      </c>
      <c r="AW55" s="477">
        <f t="shared" si="12"/>
        <v>0</v>
      </c>
      <c r="AX55" s="34"/>
      <c r="AY55" s="35">
        <f t="shared" si="46"/>
        <v>0</v>
      </c>
      <c r="AZ55" s="65">
        <f t="shared" si="39"/>
        <v>0</v>
      </c>
      <c r="BA55" s="52"/>
      <c r="BB55" s="390"/>
      <c r="BC55" s="53"/>
      <c r="BD55" s="35">
        <f t="shared" si="26"/>
        <v>0</v>
      </c>
      <c r="BE55" s="65">
        <f t="shared" si="36"/>
        <v>0</v>
      </c>
      <c r="BF55" s="34"/>
      <c r="BG55" s="35">
        <f t="shared" si="28"/>
        <v>0</v>
      </c>
      <c r="BH55" s="65">
        <f t="shared" si="29"/>
        <v>0</v>
      </c>
    </row>
    <row r="56" spans="1:60" s="28" customFormat="1" ht="21" customHeight="1">
      <c r="A56" s="28">
        <f t="shared" si="15"/>
        <v>13</v>
      </c>
      <c r="B56" s="27" t="s">
        <v>159</v>
      </c>
      <c r="C56" s="52"/>
      <c r="D56" s="53"/>
      <c r="E56" s="35">
        <f t="shared" si="16"/>
        <v>0</v>
      </c>
      <c r="F56" s="65">
        <f t="shared" si="17"/>
        <v>0</v>
      </c>
      <c r="G56" s="52"/>
      <c r="H56" s="390"/>
      <c r="I56" s="53"/>
      <c r="J56" s="35">
        <f t="shared" si="18"/>
        <v>0</v>
      </c>
      <c r="K56" s="65">
        <f t="shared" si="19"/>
        <v>0</v>
      </c>
      <c r="L56" s="52"/>
      <c r="M56" s="53"/>
      <c r="N56" s="35">
        <f t="shared" si="20"/>
        <v>0</v>
      </c>
      <c r="O56" s="65">
        <f t="shared" si="21"/>
        <v>0</v>
      </c>
      <c r="P56" s="34">
        <v>31.2</v>
      </c>
      <c r="Q56" s="35">
        <f t="shared" si="37"/>
        <v>31.2</v>
      </c>
      <c r="R56" s="65">
        <f t="shared" si="0"/>
        <v>2</v>
      </c>
      <c r="S56" s="34"/>
      <c r="T56" s="35"/>
      <c r="U56" s="35">
        <v>62.4</v>
      </c>
      <c r="V56" s="35">
        <v>62.4</v>
      </c>
      <c r="W56" s="35">
        <f>SUM(S56:V56)</f>
        <v>124.8</v>
      </c>
      <c r="X56" s="65">
        <f t="shared" si="2"/>
        <v>8</v>
      </c>
      <c r="Y56" s="385"/>
      <c r="Z56" s="35"/>
      <c r="AA56" s="35">
        <f t="shared" si="3"/>
        <v>0</v>
      </c>
      <c r="AB56" s="65">
        <f t="shared" si="4"/>
        <v>0</v>
      </c>
      <c r="AC56" s="34"/>
      <c r="AD56" s="35"/>
      <c r="AE56" s="35"/>
      <c r="AF56" s="35"/>
      <c r="AG56" s="35">
        <f t="shared" si="44"/>
        <v>0</v>
      </c>
      <c r="AH56" s="65">
        <f t="shared" si="32"/>
        <v>0</v>
      </c>
      <c r="AI56" s="34">
        <v>46.8</v>
      </c>
      <c r="AJ56" s="35">
        <f>SUM(AI56:AI56)</f>
        <v>46.8</v>
      </c>
      <c r="AK56" s="65">
        <f t="shared" si="38"/>
        <v>3</v>
      </c>
      <c r="AL56" s="475"/>
      <c r="AM56" s="476"/>
      <c r="AN56" s="476">
        <f t="shared" si="24"/>
        <v>0</v>
      </c>
      <c r="AO56" s="477">
        <f t="shared" si="8"/>
        <v>0</v>
      </c>
      <c r="AP56" s="475"/>
      <c r="AQ56" s="476"/>
      <c r="AR56" s="476">
        <f t="shared" si="9"/>
        <v>0</v>
      </c>
      <c r="AS56" s="477">
        <f t="shared" si="10"/>
        <v>0</v>
      </c>
      <c r="AT56" s="475"/>
      <c r="AU56" s="476"/>
      <c r="AV56" s="476">
        <f t="shared" si="11"/>
        <v>0</v>
      </c>
      <c r="AW56" s="477">
        <f t="shared" si="12"/>
        <v>0</v>
      </c>
      <c r="AX56" s="34"/>
      <c r="AY56" s="35">
        <f t="shared" si="46"/>
        <v>0</v>
      </c>
      <c r="AZ56" s="65">
        <f t="shared" si="39"/>
        <v>0</v>
      </c>
      <c r="BA56" s="52"/>
      <c r="BB56" s="390"/>
      <c r="BC56" s="53"/>
      <c r="BD56" s="35">
        <f t="shared" si="26"/>
        <v>0</v>
      </c>
      <c r="BE56" s="65">
        <f t="shared" si="36"/>
        <v>0</v>
      </c>
      <c r="BF56" s="34"/>
      <c r="BG56" s="35">
        <f t="shared" si="28"/>
        <v>0</v>
      </c>
      <c r="BH56" s="65">
        <f t="shared" si="29"/>
        <v>0</v>
      </c>
    </row>
    <row r="57" spans="1:60" s="28" customFormat="1" ht="21" customHeight="1">
      <c r="A57" s="28">
        <f t="shared" si="15"/>
        <v>0</v>
      </c>
      <c r="B57" s="27" t="s">
        <v>160</v>
      </c>
      <c r="C57" s="52"/>
      <c r="D57" s="53"/>
      <c r="E57" s="35">
        <f t="shared" si="16"/>
        <v>0</v>
      </c>
      <c r="F57" s="65">
        <f t="shared" si="17"/>
        <v>0</v>
      </c>
      <c r="G57" s="52"/>
      <c r="H57" s="390"/>
      <c r="I57" s="53"/>
      <c r="J57" s="35">
        <f t="shared" si="18"/>
        <v>0</v>
      </c>
      <c r="K57" s="65">
        <f t="shared" si="19"/>
        <v>0</v>
      </c>
      <c r="L57" s="52"/>
      <c r="M57" s="53"/>
      <c r="N57" s="35">
        <f t="shared" si="20"/>
        <v>0</v>
      </c>
      <c r="O57" s="65">
        <f t="shared" si="21"/>
        <v>0</v>
      </c>
      <c r="P57" s="34"/>
      <c r="Q57" s="35">
        <f t="shared" si="37"/>
        <v>0</v>
      </c>
      <c r="R57" s="65">
        <f t="shared" si="0"/>
        <v>0</v>
      </c>
      <c r="S57" s="34"/>
      <c r="T57" s="35"/>
      <c r="U57" s="35"/>
      <c r="V57" s="35"/>
      <c r="W57" s="35">
        <f t="shared" si="43"/>
        <v>0</v>
      </c>
      <c r="X57" s="65">
        <f t="shared" si="2"/>
        <v>0</v>
      </c>
      <c r="Y57" s="385"/>
      <c r="Z57" s="35"/>
      <c r="AA57" s="35">
        <f t="shared" si="3"/>
        <v>0</v>
      </c>
      <c r="AB57" s="65">
        <f t="shared" si="4"/>
        <v>0</v>
      </c>
      <c r="AC57" s="34"/>
      <c r="AD57" s="35"/>
      <c r="AE57" s="35"/>
      <c r="AF57" s="35"/>
      <c r="AG57" s="35">
        <f t="shared" si="44"/>
        <v>0</v>
      </c>
      <c r="AH57" s="65">
        <f t="shared" si="32"/>
        <v>0</v>
      </c>
      <c r="AI57" s="34"/>
      <c r="AJ57" s="35">
        <f>SUM(AI57:AI57)</f>
        <v>0</v>
      </c>
      <c r="AK57" s="65">
        <f t="shared" si="38"/>
        <v>0</v>
      </c>
      <c r="AL57" s="478"/>
      <c r="AM57" s="479"/>
      <c r="AN57" s="476">
        <f t="shared" si="24"/>
        <v>0</v>
      </c>
      <c r="AO57" s="477">
        <f t="shared" si="8"/>
        <v>0</v>
      </c>
      <c r="AP57" s="478"/>
      <c r="AQ57" s="479"/>
      <c r="AR57" s="476">
        <f t="shared" si="9"/>
        <v>0</v>
      </c>
      <c r="AS57" s="477">
        <f t="shared" si="10"/>
        <v>0</v>
      </c>
      <c r="AT57" s="478"/>
      <c r="AU57" s="479"/>
      <c r="AV57" s="476">
        <f t="shared" si="11"/>
        <v>0</v>
      </c>
      <c r="AW57" s="477">
        <f t="shared" si="12"/>
        <v>0</v>
      </c>
      <c r="AX57" s="34"/>
      <c r="AY57" s="35">
        <f t="shared" si="46"/>
        <v>0</v>
      </c>
      <c r="AZ57" s="65">
        <f t="shared" si="39"/>
        <v>0</v>
      </c>
      <c r="BA57" s="52"/>
      <c r="BB57" s="390"/>
      <c r="BC57" s="53"/>
      <c r="BD57" s="35">
        <f t="shared" si="26"/>
        <v>0</v>
      </c>
      <c r="BE57" s="65">
        <f t="shared" si="36"/>
        <v>0</v>
      </c>
      <c r="BF57" s="34"/>
      <c r="BG57" s="35">
        <f t="shared" si="28"/>
        <v>0</v>
      </c>
      <c r="BH57" s="65">
        <f t="shared" si="29"/>
        <v>0</v>
      </c>
    </row>
    <row r="58" spans="1:60" s="28" customFormat="1" ht="21" customHeight="1">
      <c r="A58" s="28">
        <f t="shared" si="15"/>
        <v>53</v>
      </c>
      <c r="B58" s="27" t="s">
        <v>161</v>
      </c>
      <c r="C58" s="52">
        <f>296.4-109.2</f>
        <v>187.2</v>
      </c>
      <c r="D58" s="53">
        <f>296.4-109.2</f>
        <v>187.2</v>
      </c>
      <c r="E58" s="35">
        <f t="shared" si="16"/>
        <v>374.4</v>
      </c>
      <c r="F58" s="65">
        <f t="shared" si="17"/>
        <v>24</v>
      </c>
      <c r="G58" s="52"/>
      <c r="H58" s="390"/>
      <c r="I58" s="53"/>
      <c r="J58" s="35">
        <f t="shared" si="18"/>
        <v>0</v>
      </c>
      <c r="K58" s="65">
        <f t="shared" si="19"/>
        <v>0</v>
      </c>
      <c r="L58" s="52"/>
      <c r="M58" s="53"/>
      <c r="N58" s="35">
        <f t="shared" si="20"/>
        <v>0</v>
      </c>
      <c r="O58" s="65">
        <f t="shared" si="21"/>
        <v>0</v>
      </c>
      <c r="P58" s="34"/>
      <c r="Q58" s="35">
        <f t="shared" si="37"/>
        <v>0</v>
      </c>
      <c r="R58" s="65">
        <f t="shared" si="0"/>
        <v>0</v>
      </c>
      <c r="S58" s="34"/>
      <c r="T58" s="35"/>
      <c r="U58" s="35">
        <v>31.2</v>
      </c>
      <c r="V58" s="35">
        <v>31.2</v>
      </c>
      <c r="W58" s="35">
        <f t="shared" si="43"/>
        <v>62.4</v>
      </c>
      <c r="X58" s="65">
        <f t="shared" si="2"/>
        <v>4</v>
      </c>
      <c r="Y58" s="52"/>
      <c r="Z58" s="53"/>
      <c r="AA58" s="35">
        <f t="shared" si="3"/>
        <v>0</v>
      </c>
      <c r="AB58" s="65">
        <f t="shared" si="4"/>
        <v>0</v>
      </c>
      <c r="AC58" s="34">
        <v>15.6</v>
      </c>
      <c r="AD58" s="35">
        <v>15.6</v>
      </c>
      <c r="AE58" s="35">
        <v>15.6</v>
      </c>
      <c r="AF58" s="35">
        <v>15.6</v>
      </c>
      <c r="AG58" s="35">
        <f t="shared" si="44"/>
        <v>62.4</v>
      </c>
      <c r="AH58" s="65">
        <f t="shared" si="32"/>
        <v>4</v>
      </c>
      <c r="AI58" s="388">
        <v>327.60000000000002</v>
      </c>
      <c r="AJ58" s="35">
        <f t="shared" ref="AJ58:AJ65" si="47">SUM(AI58:AI58)</f>
        <v>327.60000000000002</v>
      </c>
      <c r="AK58" s="65">
        <f t="shared" si="38"/>
        <v>21.000000000000004</v>
      </c>
      <c r="AL58" s="478"/>
      <c r="AM58" s="479"/>
      <c r="AN58" s="476">
        <f t="shared" si="24"/>
        <v>0</v>
      </c>
      <c r="AO58" s="477">
        <f t="shared" si="8"/>
        <v>0</v>
      </c>
      <c r="AP58" s="478"/>
      <c r="AQ58" s="479"/>
      <c r="AR58" s="476">
        <f t="shared" si="9"/>
        <v>0</v>
      </c>
      <c r="AS58" s="477">
        <f t="shared" si="10"/>
        <v>0</v>
      </c>
      <c r="AT58" s="478"/>
      <c r="AU58" s="479"/>
      <c r="AV58" s="476">
        <f t="shared" si="11"/>
        <v>0</v>
      </c>
      <c r="AW58" s="477">
        <f t="shared" si="12"/>
        <v>0</v>
      </c>
      <c r="AX58" s="34"/>
      <c r="AY58" s="35">
        <f t="shared" si="46"/>
        <v>0</v>
      </c>
      <c r="AZ58" s="65">
        <f t="shared" si="39"/>
        <v>0</v>
      </c>
      <c r="BA58" s="52"/>
      <c r="BB58" s="390"/>
      <c r="BC58" s="53"/>
      <c r="BD58" s="35">
        <f t="shared" si="26"/>
        <v>0</v>
      </c>
      <c r="BE58" s="65">
        <f t="shared" si="36"/>
        <v>0</v>
      </c>
      <c r="BF58" s="34"/>
      <c r="BG58" s="35">
        <f t="shared" si="28"/>
        <v>0</v>
      </c>
      <c r="BH58" s="65">
        <f t="shared" si="29"/>
        <v>0</v>
      </c>
    </row>
    <row r="59" spans="1:60" s="28" customFormat="1" ht="21" customHeight="1">
      <c r="A59" s="28">
        <f t="shared" si="15"/>
        <v>22</v>
      </c>
      <c r="B59" s="27" t="s">
        <v>162</v>
      </c>
      <c r="C59" s="52"/>
      <c r="D59" s="53"/>
      <c r="E59" s="35">
        <f t="shared" si="16"/>
        <v>0</v>
      </c>
      <c r="F59" s="65">
        <f t="shared" si="17"/>
        <v>0</v>
      </c>
      <c r="G59" s="34">
        <v>62.4</v>
      </c>
      <c r="H59" s="315">
        <v>78</v>
      </c>
      <c r="I59" s="35">
        <v>78</v>
      </c>
      <c r="J59" s="35">
        <f t="shared" si="18"/>
        <v>218.4</v>
      </c>
      <c r="K59" s="65">
        <f t="shared" si="19"/>
        <v>14</v>
      </c>
      <c r="L59" s="52"/>
      <c r="M59" s="53"/>
      <c r="N59" s="35">
        <f t="shared" si="20"/>
        <v>0</v>
      </c>
      <c r="O59" s="65">
        <f t="shared" si="21"/>
        <v>0</v>
      </c>
      <c r="P59" s="34"/>
      <c r="Q59" s="35">
        <f>SUM(P59:P59)</f>
        <v>0</v>
      </c>
      <c r="R59" s="65">
        <f t="shared" si="0"/>
        <v>0</v>
      </c>
      <c r="S59" s="34"/>
      <c r="T59" s="35"/>
      <c r="U59" s="35">
        <v>62.4</v>
      </c>
      <c r="V59" s="35">
        <v>62.4</v>
      </c>
      <c r="W59" s="35">
        <f t="shared" si="43"/>
        <v>124.8</v>
      </c>
      <c r="X59" s="65">
        <f t="shared" si="2"/>
        <v>8</v>
      </c>
      <c r="Y59" s="52"/>
      <c r="Z59" s="53"/>
      <c r="AA59" s="35">
        <f t="shared" si="3"/>
        <v>0</v>
      </c>
      <c r="AB59" s="65">
        <f t="shared" si="4"/>
        <v>0</v>
      </c>
      <c r="AC59" s="34"/>
      <c r="AD59" s="35"/>
      <c r="AE59" s="35"/>
      <c r="AF59" s="35"/>
      <c r="AG59" s="35">
        <f t="shared" si="44"/>
        <v>0</v>
      </c>
      <c r="AH59" s="65">
        <f t="shared" si="32"/>
        <v>0</v>
      </c>
      <c r="AI59" s="34"/>
      <c r="AJ59" s="35">
        <f t="shared" si="47"/>
        <v>0</v>
      </c>
      <c r="AK59" s="65">
        <f t="shared" si="38"/>
        <v>0</v>
      </c>
      <c r="AL59" s="475"/>
      <c r="AM59" s="476"/>
      <c r="AN59" s="476">
        <f t="shared" si="24"/>
        <v>0</v>
      </c>
      <c r="AO59" s="477">
        <f t="shared" si="8"/>
        <v>0</v>
      </c>
      <c r="AP59" s="475"/>
      <c r="AQ59" s="476"/>
      <c r="AR59" s="476">
        <f t="shared" si="9"/>
        <v>0</v>
      </c>
      <c r="AS59" s="477">
        <f t="shared" si="10"/>
        <v>0</v>
      </c>
      <c r="AT59" s="475"/>
      <c r="AU59" s="476"/>
      <c r="AV59" s="476">
        <f t="shared" si="11"/>
        <v>0</v>
      </c>
      <c r="AW59" s="477">
        <f t="shared" si="12"/>
        <v>0</v>
      </c>
      <c r="AX59" s="34"/>
      <c r="AY59" s="35">
        <f>SUM(AX59:AX59)</f>
        <v>0</v>
      </c>
      <c r="AZ59" s="65">
        <f t="shared" si="39"/>
        <v>0</v>
      </c>
      <c r="BA59" s="34"/>
      <c r="BB59" s="315"/>
      <c r="BC59" s="35"/>
      <c r="BD59" s="35">
        <f t="shared" si="26"/>
        <v>0</v>
      </c>
      <c r="BE59" s="65">
        <f t="shared" si="36"/>
        <v>0</v>
      </c>
      <c r="BF59" s="34"/>
      <c r="BG59" s="35">
        <f t="shared" si="28"/>
        <v>0</v>
      </c>
      <c r="BH59" s="65">
        <f t="shared" si="29"/>
        <v>0</v>
      </c>
    </row>
    <row r="60" spans="1:60" s="28" customFormat="1" ht="21" customHeight="1">
      <c r="A60" s="28">
        <f t="shared" si="15"/>
        <v>0</v>
      </c>
      <c r="B60" s="27" t="s">
        <v>163</v>
      </c>
      <c r="C60" s="52"/>
      <c r="D60" s="53"/>
      <c r="E60" s="35">
        <f t="shared" si="16"/>
        <v>0</v>
      </c>
      <c r="F60" s="65">
        <f t="shared" si="17"/>
        <v>0</v>
      </c>
      <c r="G60" s="34"/>
      <c r="H60" s="315"/>
      <c r="I60" s="35"/>
      <c r="J60" s="35">
        <f t="shared" si="18"/>
        <v>0</v>
      </c>
      <c r="K60" s="65">
        <f t="shared" si="19"/>
        <v>0</v>
      </c>
      <c r="L60" s="52"/>
      <c r="M60" s="53"/>
      <c r="N60" s="35">
        <f t="shared" si="20"/>
        <v>0</v>
      </c>
      <c r="O60" s="65">
        <f t="shared" si="21"/>
        <v>0</v>
      </c>
      <c r="P60" s="34"/>
      <c r="Q60" s="35">
        <f>SUM(P60:P60)</f>
        <v>0</v>
      </c>
      <c r="R60" s="65">
        <f t="shared" si="0"/>
        <v>0</v>
      </c>
      <c r="S60" s="34"/>
      <c r="T60" s="35"/>
      <c r="U60" s="35"/>
      <c r="V60" s="35"/>
      <c r="W60" s="35">
        <f t="shared" si="43"/>
        <v>0</v>
      </c>
      <c r="X60" s="65">
        <f>W60/7.8/2</f>
        <v>0</v>
      </c>
      <c r="Y60" s="52"/>
      <c r="Z60" s="53"/>
      <c r="AA60" s="35">
        <f t="shared" si="3"/>
        <v>0</v>
      </c>
      <c r="AB60" s="65">
        <f t="shared" si="4"/>
        <v>0</v>
      </c>
      <c r="AC60" s="34"/>
      <c r="AD60" s="35"/>
      <c r="AE60" s="35"/>
      <c r="AF60" s="35"/>
      <c r="AG60" s="35">
        <f t="shared" si="44"/>
        <v>0</v>
      </c>
      <c r="AH60" s="65">
        <f>AG60/7.8/2</f>
        <v>0</v>
      </c>
      <c r="AI60" s="34"/>
      <c r="AJ60" s="35">
        <f>SUM(AI60:AI60)</f>
        <v>0</v>
      </c>
      <c r="AK60" s="65">
        <f t="shared" si="38"/>
        <v>0</v>
      </c>
      <c r="AL60" s="475"/>
      <c r="AM60" s="476"/>
      <c r="AN60" s="476">
        <f t="shared" si="24"/>
        <v>0</v>
      </c>
      <c r="AO60" s="477">
        <f t="shared" si="8"/>
        <v>0</v>
      </c>
      <c r="AP60" s="475"/>
      <c r="AQ60" s="476"/>
      <c r="AR60" s="476">
        <f t="shared" si="9"/>
        <v>0</v>
      </c>
      <c r="AS60" s="477">
        <f t="shared" si="10"/>
        <v>0</v>
      </c>
      <c r="AT60" s="475"/>
      <c r="AU60" s="476"/>
      <c r="AV60" s="476">
        <f t="shared" si="11"/>
        <v>0</v>
      </c>
      <c r="AW60" s="477">
        <f t="shared" si="12"/>
        <v>0</v>
      </c>
      <c r="AX60" s="34"/>
      <c r="AY60" s="35">
        <f>SUM(AX60:AX60)</f>
        <v>0</v>
      </c>
      <c r="AZ60" s="65">
        <f t="shared" si="39"/>
        <v>0</v>
      </c>
      <c r="BA60" s="34"/>
      <c r="BB60" s="315"/>
      <c r="BC60" s="35"/>
      <c r="BD60" s="35">
        <f t="shared" si="26"/>
        <v>0</v>
      </c>
      <c r="BE60" s="65">
        <f t="shared" si="36"/>
        <v>0</v>
      </c>
      <c r="BF60" s="34"/>
      <c r="BG60" s="35">
        <f t="shared" si="28"/>
        <v>0</v>
      </c>
      <c r="BH60" s="65">
        <f t="shared" si="29"/>
        <v>0</v>
      </c>
    </row>
    <row r="61" spans="1:60" s="28" customFormat="1" ht="21" customHeight="1">
      <c r="A61" s="28">
        <f t="shared" si="15"/>
        <v>79</v>
      </c>
      <c r="B61" s="27" t="s">
        <v>164</v>
      </c>
      <c r="C61" s="52"/>
      <c r="D61" s="53"/>
      <c r="E61" s="35">
        <f t="shared" si="16"/>
        <v>0</v>
      </c>
      <c r="F61" s="65">
        <f t="shared" si="17"/>
        <v>0</v>
      </c>
      <c r="G61" s="34">
        <f>78+78-15.6+187.2</f>
        <v>327.60000000000002</v>
      </c>
      <c r="H61" s="315">
        <f t="shared" ref="H61:I61" si="48">156+171.6</f>
        <v>327.60000000000002</v>
      </c>
      <c r="I61" s="35">
        <f t="shared" si="48"/>
        <v>327.60000000000002</v>
      </c>
      <c r="J61" s="35">
        <f t="shared" si="18"/>
        <v>982.80000000000007</v>
      </c>
      <c r="K61" s="65">
        <f t="shared" si="19"/>
        <v>63.000000000000007</v>
      </c>
      <c r="L61" s="52"/>
      <c r="M61" s="53"/>
      <c r="N61" s="35">
        <f t="shared" si="20"/>
        <v>0</v>
      </c>
      <c r="O61" s="65">
        <f t="shared" si="21"/>
        <v>0</v>
      </c>
      <c r="P61" s="34">
        <v>62.4</v>
      </c>
      <c r="Q61" s="35">
        <f t="shared" si="37"/>
        <v>62.4</v>
      </c>
      <c r="R61" s="65">
        <f t="shared" si="0"/>
        <v>4</v>
      </c>
      <c r="S61" s="34"/>
      <c r="T61" s="35"/>
      <c r="U61" s="35"/>
      <c r="V61" s="35"/>
      <c r="W61" s="35">
        <f t="shared" si="43"/>
        <v>0</v>
      </c>
      <c r="X61" s="65">
        <f t="shared" si="2"/>
        <v>0</v>
      </c>
      <c r="Y61" s="52"/>
      <c r="Z61" s="53"/>
      <c r="AA61" s="35">
        <f t="shared" si="3"/>
        <v>0</v>
      </c>
      <c r="AB61" s="65">
        <f t="shared" si="4"/>
        <v>0</v>
      </c>
      <c r="AC61" s="34">
        <v>31.2</v>
      </c>
      <c r="AD61" s="35">
        <v>31.2</v>
      </c>
      <c r="AE61" s="35">
        <v>31.2</v>
      </c>
      <c r="AF61" s="35">
        <v>31.2</v>
      </c>
      <c r="AG61" s="35">
        <f t="shared" si="44"/>
        <v>124.8</v>
      </c>
      <c r="AH61" s="65">
        <f t="shared" ref="AH61:AH79" si="49">AG61/7.8/2</f>
        <v>8</v>
      </c>
      <c r="AI61" s="34">
        <v>62.4</v>
      </c>
      <c r="AJ61" s="35">
        <f t="shared" si="47"/>
        <v>62.4</v>
      </c>
      <c r="AK61" s="65">
        <f t="shared" si="38"/>
        <v>4</v>
      </c>
      <c r="AL61" s="478"/>
      <c r="AM61" s="479"/>
      <c r="AN61" s="476">
        <f t="shared" si="24"/>
        <v>0</v>
      </c>
      <c r="AO61" s="477">
        <f t="shared" si="8"/>
        <v>0</v>
      </c>
      <c r="AP61" s="478"/>
      <c r="AQ61" s="479"/>
      <c r="AR61" s="476">
        <f t="shared" si="9"/>
        <v>0</v>
      </c>
      <c r="AS61" s="477">
        <f t="shared" si="10"/>
        <v>0</v>
      </c>
      <c r="AT61" s="478"/>
      <c r="AU61" s="479"/>
      <c r="AV61" s="476">
        <f t="shared" si="11"/>
        <v>0</v>
      </c>
      <c r="AW61" s="477">
        <f t="shared" si="12"/>
        <v>0</v>
      </c>
      <c r="AX61" s="34"/>
      <c r="AY61" s="35">
        <f t="shared" ref="AY61:AY63" si="50">SUM(AX61:AX61)</f>
        <v>0</v>
      </c>
      <c r="AZ61" s="65">
        <f t="shared" si="39"/>
        <v>0</v>
      </c>
      <c r="BA61" s="34"/>
      <c r="BB61" s="315"/>
      <c r="BC61" s="35"/>
      <c r="BD61" s="35">
        <f t="shared" si="26"/>
        <v>0</v>
      </c>
      <c r="BE61" s="65">
        <f t="shared" si="36"/>
        <v>0</v>
      </c>
      <c r="BF61" s="34"/>
      <c r="BG61" s="35">
        <f t="shared" si="28"/>
        <v>0</v>
      </c>
      <c r="BH61" s="65">
        <f t="shared" si="29"/>
        <v>0</v>
      </c>
    </row>
    <row r="62" spans="1:60" s="28" customFormat="1" ht="21" customHeight="1">
      <c r="A62" s="28">
        <f t="shared" si="15"/>
        <v>0</v>
      </c>
      <c r="B62" s="27" t="s">
        <v>165</v>
      </c>
      <c r="C62" s="52"/>
      <c r="D62" s="53"/>
      <c r="E62" s="35">
        <f t="shared" si="16"/>
        <v>0</v>
      </c>
      <c r="F62" s="65">
        <f t="shared" si="17"/>
        <v>0</v>
      </c>
      <c r="G62" s="34"/>
      <c r="H62" s="315"/>
      <c r="I62" s="35"/>
      <c r="J62" s="35">
        <f t="shared" si="18"/>
        <v>0</v>
      </c>
      <c r="K62" s="65">
        <f t="shared" si="19"/>
        <v>0</v>
      </c>
      <c r="L62" s="52"/>
      <c r="M62" s="53"/>
      <c r="N62" s="35">
        <f t="shared" si="20"/>
        <v>0</v>
      </c>
      <c r="O62" s="65">
        <f t="shared" si="21"/>
        <v>0</v>
      </c>
      <c r="P62" s="34"/>
      <c r="Q62" s="35">
        <f t="shared" si="37"/>
        <v>0</v>
      </c>
      <c r="R62" s="65">
        <f t="shared" si="0"/>
        <v>0</v>
      </c>
      <c r="S62" s="34"/>
      <c r="T62" s="35"/>
      <c r="U62" s="35"/>
      <c r="V62" s="35"/>
      <c r="W62" s="35">
        <f t="shared" si="43"/>
        <v>0</v>
      </c>
      <c r="X62" s="65">
        <f t="shared" si="2"/>
        <v>0</v>
      </c>
      <c r="Y62" s="52"/>
      <c r="Z62" s="53"/>
      <c r="AA62" s="35">
        <f t="shared" si="3"/>
        <v>0</v>
      </c>
      <c r="AB62" s="65">
        <f t="shared" si="4"/>
        <v>0</v>
      </c>
      <c r="AC62" s="34"/>
      <c r="AD62" s="35"/>
      <c r="AE62" s="35"/>
      <c r="AF62" s="35"/>
      <c r="AG62" s="35">
        <f t="shared" si="44"/>
        <v>0</v>
      </c>
      <c r="AH62" s="65">
        <f t="shared" si="49"/>
        <v>0</v>
      </c>
      <c r="AI62" s="34"/>
      <c r="AJ62" s="35">
        <f t="shared" si="47"/>
        <v>0</v>
      </c>
      <c r="AK62" s="65">
        <f t="shared" si="38"/>
        <v>0</v>
      </c>
      <c r="AL62" s="475"/>
      <c r="AM62" s="476"/>
      <c r="AN62" s="476">
        <f t="shared" si="24"/>
        <v>0</v>
      </c>
      <c r="AO62" s="477">
        <f t="shared" si="8"/>
        <v>0</v>
      </c>
      <c r="AP62" s="475"/>
      <c r="AQ62" s="476"/>
      <c r="AR62" s="476">
        <f t="shared" si="9"/>
        <v>0</v>
      </c>
      <c r="AS62" s="477">
        <f t="shared" si="10"/>
        <v>0</v>
      </c>
      <c r="AT62" s="475"/>
      <c r="AU62" s="476"/>
      <c r="AV62" s="476">
        <f t="shared" si="11"/>
        <v>0</v>
      </c>
      <c r="AW62" s="477">
        <f t="shared" si="12"/>
        <v>0</v>
      </c>
      <c r="AX62" s="34"/>
      <c r="AY62" s="35">
        <f t="shared" si="50"/>
        <v>0</v>
      </c>
      <c r="AZ62" s="65">
        <f t="shared" si="39"/>
        <v>0</v>
      </c>
      <c r="BA62" s="34"/>
      <c r="BB62" s="315"/>
      <c r="BC62" s="35"/>
      <c r="BD62" s="35">
        <f t="shared" si="26"/>
        <v>0</v>
      </c>
      <c r="BE62" s="65">
        <f t="shared" si="36"/>
        <v>0</v>
      </c>
      <c r="BF62" s="34"/>
      <c r="BG62" s="35">
        <f t="shared" si="28"/>
        <v>0</v>
      </c>
      <c r="BH62" s="65">
        <f t="shared" si="29"/>
        <v>0</v>
      </c>
    </row>
    <row r="63" spans="1:60" s="28" customFormat="1" ht="21" customHeight="1">
      <c r="A63" s="28">
        <f t="shared" si="15"/>
        <v>28</v>
      </c>
      <c r="B63" s="27" t="s">
        <v>166</v>
      </c>
      <c r="C63" s="52"/>
      <c r="D63" s="53"/>
      <c r="E63" s="35">
        <f t="shared" si="16"/>
        <v>0</v>
      </c>
      <c r="F63" s="65">
        <f t="shared" si="17"/>
        <v>0</v>
      </c>
      <c r="G63" s="34">
        <v>15.6</v>
      </c>
      <c r="H63" s="315">
        <v>46.8</v>
      </c>
      <c r="I63" s="35">
        <v>46.8</v>
      </c>
      <c r="J63" s="35">
        <f t="shared" si="18"/>
        <v>109.19999999999999</v>
      </c>
      <c r="K63" s="65">
        <f t="shared" si="19"/>
        <v>6.9999999999999991</v>
      </c>
      <c r="L63" s="52"/>
      <c r="M63" s="53"/>
      <c r="N63" s="35">
        <f t="shared" si="20"/>
        <v>0</v>
      </c>
      <c r="O63" s="65">
        <f t="shared" si="21"/>
        <v>0</v>
      </c>
      <c r="P63" s="34"/>
      <c r="Q63" s="35">
        <f t="shared" si="37"/>
        <v>0</v>
      </c>
      <c r="R63" s="65">
        <f t="shared" si="0"/>
        <v>0</v>
      </c>
      <c r="S63" s="34">
        <v>31.2</v>
      </c>
      <c r="T63" s="35">
        <v>31.2</v>
      </c>
      <c r="U63" s="35"/>
      <c r="V63" s="35"/>
      <c r="W63" s="35">
        <f t="shared" si="43"/>
        <v>62.4</v>
      </c>
      <c r="X63" s="65">
        <f t="shared" si="2"/>
        <v>4</v>
      </c>
      <c r="Y63" s="52"/>
      <c r="Z63" s="53"/>
      <c r="AA63" s="35">
        <f t="shared" si="3"/>
        <v>0</v>
      </c>
      <c r="AB63" s="65">
        <f t="shared" si="4"/>
        <v>0</v>
      </c>
      <c r="AC63" s="34"/>
      <c r="AD63" s="35"/>
      <c r="AE63" s="35"/>
      <c r="AF63" s="35"/>
      <c r="AG63" s="35">
        <f t="shared" si="44"/>
        <v>0</v>
      </c>
      <c r="AH63" s="65">
        <f t="shared" si="49"/>
        <v>0</v>
      </c>
      <c r="AI63" s="34">
        <v>265.2</v>
      </c>
      <c r="AJ63" s="35">
        <f t="shared" si="47"/>
        <v>265.2</v>
      </c>
      <c r="AK63" s="65">
        <f t="shared" si="38"/>
        <v>17</v>
      </c>
      <c r="AL63" s="475"/>
      <c r="AM63" s="476"/>
      <c r="AN63" s="476">
        <f t="shared" si="24"/>
        <v>0</v>
      </c>
      <c r="AO63" s="477">
        <f t="shared" si="8"/>
        <v>0</v>
      </c>
      <c r="AP63" s="475"/>
      <c r="AQ63" s="476"/>
      <c r="AR63" s="476">
        <f t="shared" si="9"/>
        <v>0</v>
      </c>
      <c r="AS63" s="477">
        <f t="shared" si="10"/>
        <v>0</v>
      </c>
      <c r="AT63" s="475"/>
      <c r="AU63" s="476"/>
      <c r="AV63" s="476">
        <f t="shared" si="11"/>
        <v>0</v>
      </c>
      <c r="AW63" s="477">
        <f t="shared" si="12"/>
        <v>0</v>
      </c>
      <c r="AX63" s="34"/>
      <c r="AY63" s="35">
        <f t="shared" si="50"/>
        <v>0</v>
      </c>
      <c r="AZ63" s="65">
        <f t="shared" si="39"/>
        <v>0</v>
      </c>
      <c r="BA63" s="34"/>
      <c r="BB63" s="315"/>
      <c r="BC63" s="35"/>
      <c r="BD63" s="35">
        <f t="shared" si="26"/>
        <v>0</v>
      </c>
      <c r="BE63" s="65">
        <f t="shared" si="36"/>
        <v>0</v>
      </c>
      <c r="BF63" s="34"/>
      <c r="BG63" s="35">
        <f t="shared" si="28"/>
        <v>0</v>
      </c>
      <c r="BH63" s="65">
        <f t="shared" si="29"/>
        <v>0</v>
      </c>
    </row>
    <row r="64" spans="1:60" s="28" customFormat="1" ht="21" customHeight="1">
      <c r="A64" s="28">
        <f t="shared" si="15"/>
        <v>24</v>
      </c>
      <c r="B64" s="27" t="s">
        <v>167</v>
      </c>
      <c r="C64" s="52"/>
      <c r="D64" s="53"/>
      <c r="E64" s="35">
        <f t="shared" si="16"/>
        <v>0</v>
      </c>
      <c r="F64" s="65">
        <f t="shared" si="17"/>
        <v>0</v>
      </c>
      <c r="G64" s="52">
        <v>93.6</v>
      </c>
      <c r="H64" s="390">
        <v>46.8</v>
      </c>
      <c r="I64" s="53">
        <v>46.8</v>
      </c>
      <c r="J64" s="35">
        <f t="shared" si="18"/>
        <v>187.2</v>
      </c>
      <c r="K64" s="65">
        <f t="shared" si="19"/>
        <v>12</v>
      </c>
      <c r="L64" s="52"/>
      <c r="M64" s="53"/>
      <c r="N64" s="35">
        <f t="shared" si="20"/>
        <v>0</v>
      </c>
      <c r="O64" s="65">
        <f t="shared" si="21"/>
        <v>0</v>
      </c>
      <c r="P64" s="34"/>
      <c r="Q64" s="35">
        <f>SUM(P64:P64)</f>
        <v>0</v>
      </c>
      <c r="R64" s="65">
        <f t="shared" si="0"/>
        <v>0</v>
      </c>
      <c r="S64" s="34"/>
      <c r="T64" s="35"/>
      <c r="U64" s="35"/>
      <c r="V64" s="35"/>
      <c r="W64" s="35">
        <f t="shared" si="43"/>
        <v>0</v>
      </c>
      <c r="X64" s="65">
        <f t="shared" si="2"/>
        <v>0</v>
      </c>
      <c r="Y64" s="52"/>
      <c r="Z64" s="53"/>
      <c r="AA64" s="35">
        <f t="shared" si="3"/>
        <v>0</v>
      </c>
      <c r="AB64" s="65">
        <f t="shared" si="4"/>
        <v>0</v>
      </c>
      <c r="AC64" s="34">
        <v>46.8</v>
      </c>
      <c r="AD64" s="35">
        <v>46.8</v>
      </c>
      <c r="AE64" s="35">
        <v>46.8</v>
      </c>
      <c r="AF64" s="35">
        <v>46.8</v>
      </c>
      <c r="AG64" s="35">
        <f t="shared" si="44"/>
        <v>187.2</v>
      </c>
      <c r="AH64" s="65">
        <f t="shared" si="49"/>
        <v>12</v>
      </c>
      <c r="AI64" s="34"/>
      <c r="AJ64" s="35">
        <f>SUM(AI64:AI64)</f>
        <v>0</v>
      </c>
      <c r="AK64" s="65">
        <f t="shared" si="38"/>
        <v>0</v>
      </c>
      <c r="AL64" s="475"/>
      <c r="AM64" s="476"/>
      <c r="AN64" s="476">
        <f t="shared" si="24"/>
        <v>0</v>
      </c>
      <c r="AO64" s="477">
        <f t="shared" si="8"/>
        <v>0</v>
      </c>
      <c r="AP64" s="475"/>
      <c r="AQ64" s="476"/>
      <c r="AR64" s="476">
        <f t="shared" si="9"/>
        <v>0</v>
      </c>
      <c r="AS64" s="477">
        <f t="shared" si="10"/>
        <v>0</v>
      </c>
      <c r="AT64" s="475"/>
      <c r="AU64" s="476"/>
      <c r="AV64" s="476">
        <f t="shared" si="11"/>
        <v>0</v>
      </c>
      <c r="AW64" s="477">
        <f t="shared" si="12"/>
        <v>0</v>
      </c>
      <c r="AX64" s="34"/>
      <c r="AY64" s="35">
        <f>SUM(AX64:AX64)</f>
        <v>0</v>
      </c>
      <c r="AZ64" s="65">
        <f t="shared" si="39"/>
        <v>0</v>
      </c>
      <c r="BA64" s="52"/>
      <c r="BB64" s="390"/>
      <c r="BC64" s="53"/>
      <c r="BD64" s="35">
        <f t="shared" si="26"/>
        <v>0</v>
      </c>
      <c r="BE64" s="65">
        <f t="shared" si="36"/>
        <v>0</v>
      </c>
      <c r="BF64" s="34"/>
      <c r="BG64" s="35">
        <f t="shared" si="28"/>
        <v>0</v>
      </c>
      <c r="BH64" s="65">
        <f t="shared" si="29"/>
        <v>0</v>
      </c>
    </row>
    <row r="65" spans="1:60" s="28" customFormat="1" ht="21" customHeight="1">
      <c r="A65" s="28">
        <f t="shared" si="15"/>
        <v>0</v>
      </c>
      <c r="B65" s="27" t="s">
        <v>168</v>
      </c>
      <c r="C65" s="52"/>
      <c r="D65" s="53"/>
      <c r="E65" s="35">
        <f t="shared" si="16"/>
        <v>0</v>
      </c>
      <c r="F65" s="65">
        <f t="shared" si="17"/>
        <v>0</v>
      </c>
      <c r="G65" s="52"/>
      <c r="H65" s="390"/>
      <c r="I65" s="53"/>
      <c r="J65" s="35">
        <f t="shared" si="18"/>
        <v>0</v>
      </c>
      <c r="K65" s="65">
        <f t="shared" si="19"/>
        <v>0</v>
      </c>
      <c r="L65" s="52"/>
      <c r="M65" s="53"/>
      <c r="N65" s="35">
        <f t="shared" si="20"/>
        <v>0</v>
      </c>
      <c r="O65" s="65">
        <f t="shared" si="21"/>
        <v>0</v>
      </c>
      <c r="P65" s="34"/>
      <c r="Q65" s="35">
        <f>SUM(P65:P65)</f>
        <v>0</v>
      </c>
      <c r="R65" s="65">
        <f t="shared" si="0"/>
        <v>0</v>
      </c>
      <c r="S65" s="34"/>
      <c r="T65" s="35"/>
      <c r="U65" s="35"/>
      <c r="V65" s="35"/>
      <c r="W65" s="35">
        <f t="shared" si="43"/>
        <v>0</v>
      </c>
      <c r="X65" s="65">
        <f t="shared" si="2"/>
        <v>0</v>
      </c>
      <c r="Y65" s="52"/>
      <c r="Z65" s="53"/>
      <c r="AA65" s="35">
        <f t="shared" si="3"/>
        <v>0</v>
      </c>
      <c r="AB65" s="65">
        <f t="shared" si="4"/>
        <v>0</v>
      </c>
      <c r="AC65" s="34"/>
      <c r="AD65" s="35"/>
      <c r="AE65" s="35"/>
      <c r="AF65" s="35"/>
      <c r="AG65" s="35">
        <f t="shared" si="44"/>
        <v>0</v>
      </c>
      <c r="AH65" s="65">
        <f t="shared" si="49"/>
        <v>0</v>
      </c>
      <c r="AI65" s="34"/>
      <c r="AJ65" s="35">
        <f t="shared" si="47"/>
        <v>0</v>
      </c>
      <c r="AK65" s="65">
        <f t="shared" si="38"/>
        <v>0</v>
      </c>
      <c r="AL65" s="475"/>
      <c r="AM65" s="476"/>
      <c r="AN65" s="476">
        <f t="shared" si="24"/>
        <v>0</v>
      </c>
      <c r="AO65" s="477">
        <f t="shared" si="8"/>
        <v>0</v>
      </c>
      <c r="AP65" s="475"/>
      <c r="AQ65" s="476"/>
      <c r="AR65" s="476">
        <f t="shared" si="9"/>
        <v>0</v>
      </c>
      <c r="AS65" s="477">
        <f t="shared" si="10"/>
        <v>0</v>
      </c>
      <c r="AT65" s="475"/>
      <c r="AU65" s="476"/>
      <c r="AV65" s="476">
        <f t="shared" si="11"/>
        <v>0</v>
      </c>
      <c r="AW65" s="477">
        <f t="shared" si="12"/>
        <v>0</v>
      </c>
      <c r="AX65" s="34"/>
      <c r="AY65" s="35">
        <f>SUM(AX65:AX65)</f>
        <v>0</v>
      </c>
      <c r="AZ65" s="65">
        <f t="shared" si="39"/>
        <v>0</v>
      </c>
      <c r="BA65" s="52"/>
      <c r="BB65" s="390"/>
      <c r="BC65" s="53"/>
      <c r="BD65" s="35">
        <f t="shared" si="26"/>
        <v>0</v>
      </c>
      <c r="BE65" s="65">
        <f t="shared" si="36"/>
        <v>0</v>
      </c>
      <c r="BF65" s="34"/>
      <c r="BG65" s="35">
        <f t="shared" si="28"/>
        <v>0</v>
      </c>
      <c r="BH65" s="65">
        <f t="shared" si="29"/>
        <v>0</v>
      </c>
    </row>
    <row r="66" spans="1:60" s="28" customFormat="1" ht="21" customHeight="1">
      <c r="A66" s="28">
        <f t="shared" si="15"/>
        <v>111</v>
      </c>
      <c r="B66" s="27" t="s">
        <v>169</v>
      </c>
      <c r="C66" s="52"/>
      <c r="D66" s="53"/>
      <c r="E66" s="35">
        <f t="shared" si="16"/>
        <v>0</v>
      </c>
      <c r="F66" s="65">
        <f t="shared" si="17"/>
        <v>0</v>
      </c>
      <c r="G66" s="239">
        <f t="shared" ref="G66:I66" si="51">46.8+109.2</f>
        <v>156</v>
      </c>
      <c r="H66" s="322">
        <f t="shared" si="51"/>
        <v>156</v>
      </c>
      <c r="I66" s="238">
        <f t="shared" si="51"/>
        <v>156</v>
      </c>
      <c r="J66" s="35">
        <f t="shared" si="18"/>
        <v>468</v>
      </c>
      <c r="K66" s="65">
        <f t="shared" si="19"/>
        <v>30</v>
      </c>
      <c r="L66" s="52"/>
      <c r="M66" s="53"/>
      <c r="N66" s="35">
        <f t="shared" si="20"/>
        <v>0</v>
      </c>
      <c r="O66" s="65">
        <f t="shared" si="21"/>
        <v>0</v>
      </c>
      <c r="P66" s="34"/>
      <c r="Q66" s="35">
        <f t="shared" si="37"/>
        <v>0</v>
      </c>
      <c r="R66" s="65">
        <f t="shared" si="0"/>
        <v>0</v>
      </c>
      <c r="S66" s="239">
        <v>46.8</v>
      </c>
      <c r="T66" s="238">
        <v>62.4</v>
      </c>
      <c r="U66" s="35"/>
      <c r="V66" s="35"/>
      <c r="W66" s="35">
        <f t="shared" si="43"/>
        <v>109.19999999999999</v>
      </c>
      <c r="X66" s="65">
        <f t="shared" si="2"/>
        <v>6.9999999999999991</v>
      </c>
      <c r="Y66" s="52"/>
      <c r="Z66" s="53"/>
      <c r="AA66" s="35">
        <f t="shared" si="3"/>
        <v>0</v>
      </c>
      <c r="AB66" s="65">
        <f t="shared" si="4"/>
        <v>0</v>
      </c>
      <c r="AC66" s="34">
        <v>31.2</v>
      </c>
      <c r="AD66" s="35">
        <v>31.2</v>
      </c>
      <c r="AE66" s="35">
        <v>31.2</v>
      </c>
      <c r="AF66" s="35">
        <v>31.2</v>
      </c>
      <c r="AG66" s="35">
        <f t="shared" si="44"/>
        <v>124.8</v>
      </c>
      <c r="AH66" s="65">
        <f t="shared" si="49"/>
        <v>8</v>
      </c>
      <c r="AI66" s="239">
        <f>156+499.2</f>
        <v>655.20000000000005</v>
      </c>
      <c r="AJ66" s="35">
        <f t="shared" ref="AJ66:AJ82" si="52">SUM(AI66:AI66)</f>
        <v>655.20000000000005</v>
      </c>
      <c r="AK66" s="65">
        <f t="shared" si="38"/>
        <v>42.000000000000007</v>
      </c>
      <c r="AL66" s="551">
        <v>62.4</v>
      </c>
      <c r="AM66" s="552">
        <v>62.4</v>
      </c>
      <c r="AN66" s="476">
        <f t="shared" si="24"/>
        <v>124.8</v>
      </c>
      <c r="AO66" s="477">
        <f t="shared" si="8"/>
        <v>8</v>
      </c>
      <c r="AP66" s="553">
        <v>62.4</v>
      </c>
      <c r="AQ66" s="554">
        <v>62.4</v>
      </c>
      <c r="AR66" s="476">
        <f t="shared" si="9"/>
        <v>124.8</v>
      </c>
      <c r="AS66" s="477">
        <f t="shared" si="10"/>
        <v>8</v>
      </c>
      <c r="AT66" s="553">
        <v>62.4</v>
      </c>
      <c r="AU66" s="554">
        <v>62.4</v>
      </c>
      <c r="AV66" s="476">
        <f t="shared" si="11"/>
        <v>124.8</v>
      </c>
      <c r="AW66" s="477">
        <f t="shared" si="12"/>
        <v>8</v>
      </c>
      <c r="AX66" s="34"/>
      <c r="AY66" s="35">
        <f t="shared" ref="AY66:AY81" si="53">SUM(AX66:AX66)</f>
        <v>0</v>
      </c>
      <c r="AZ66" s="65">
        <f t="shared" si="39"/>
        <v>0</v>
      </c>
      <c r="BA66" s="239"/>
      <c r="BB66" s="322"/>
      <c r="BC66" s="238"/>
      <c r="BD66" s="35">
        <f t="shared" si="26"/>
        <v>0</v>
      </c>
      <c r="BE66" s="65">
        <f t="shared" si="36"/>
        <v>0</v>
      </c>
      <c r="BF66" s="34"/>
      <c r="BG66" s="35">
        <f t="shared" si="28"/>
        <v>0</v>
      </c>
      <c r="BH66" s="65">
        <f t="shared" si="29"/>
        <v>0</v>
      </c>
    </row>
    <row r="67" spans="1:60" s="28" customFormat="1" ht="21" customHeight="1">
      <c r="A67" s="28">
        <f t="shared" si="15"/>
        <v>0</v>
      </c>
      <c r="B67" s="27" t="s">
        <v>170</v>
      </c>
      <c r="C67" s="52"/>
      <c r="D67" s="53"/>
      <c r="E67" s="35">
        <f t="shared" si="16"/>
        <v>0</v>
      </c>
      <c r="F67" s="65">
        <f t="shared" si="17"/>
        <v>0</v>
      </c>
      <c r="G67" s="34"/>
      <c r="H67" s="315"/>
      <c r="I67" s="35"/>
      <c r="J67" s="35">
        <f t="shared" si="18"/>
        <v>0</v>
      </c>
      <c r="K67" s="65">
        <f t="shared" si="19"/>
        <v>0</v>
      </c>
      <c r="L67" s="52"/>
      <c r="M67" s="53"/>
      <c r="N67" s="35">
        <f t="shared" si="20"/>
        <v>0</v>
      </c>
      <c r="O67" s="65">
        <f t="shared" si="21"/>
        <v>0</v>
      </c>
      <c r="P67" s="34"/>
      <c r="Q67" s="35">
        <f t="shared" si="37"/>
        <v>0</v>
      </c>
      <c r="R67" s="65">
        <f t="shared" si="0"/>
        <v>0</v>
      </c>
      <c r="S67" s="34"/>
      <c r="T67" s="35"/>
      <c r="U67" s="35"/>
      <c r="V67" s="35"/>
      <c r="W67" s="35">
        <f t="shared" si="43"/>
        <v>0</v>
      </c>
      <c r="X67" s="65">
        <f t="shared" si="2"/>
        <v>0</v>
      </c>
      <c r="Y67" s="52"/>
      <c r="Z67" s="53"/>
      <c r="AA67" s="35">
        <f t="shared" si="3"/>
        <v>0</v>
      </c>
      <c r="AB67" s="65">
        <f t="shared" si="4"/>
        <v>0</v>
      </c>
      <c r="AC67" s="34"/>
      <c r="AD67" s="35"/>
      <c r="AE67" s="35"/>
      <c r="AF67" s="35"/>
      <c r="AG67" s="35">
        <f t="shared" si="44"/>
        <v>0</v>
      </c>
      <c r="AH67" s="65">
        <f t="shared" si="49"/>
        <v>0</v>
      </c>
      <c r="AI67" s="34"/>
      <c r="AJ67" s="35">
        <f t="shared" si="52"/>
        <v>0</v>
      </c>
      <c r="AK67" s="65">
        <f t="shared" si="38"/>
        <v>0</v>
      </c>
      <c r="AL67" s="475"/>
      <c r="AM67" s="476"/>
      <c r="AN67" s="476">
        <f t="shared" si="24"/>
        <v>0</v>
      </c>
      <c r="AO67" s="477">
        <f t="shared" si="8"/>
        <v>0</v>
      </c>
      <c r="AP67" s="475"/>
      <c r="AQ67" s="476"/>
      <c r="AR67" s="476">
        <f t="shared" si="9"/>
        <v>0</v>
      </c>
      <c r="AS67" s="477">
        <f t="shared" si="10"/>
        <v>0</v>
      </c>
      <c r="AT67" s="475"/>
      <c r="AU67" s="476"/>
      <c r="AV67" s="476">
        <f t="shared" si="11"/>
        <v>0</v>
      </c>
      <c r="AW67" s="477">
        <f t="shared" si="12"/>
        <v>0</v>
      </c>
      <c r="AX67" s="34"/>
      <c r="AY67" s="35">
        <f t="shared" si="53"/>
        <v>0</v>
      </c>
      <c r="AZ67" s="65">
        <f t="shared" si="39"/>
        <v>0</v>
      </c>
      <c r="BA67" s="34"/>
      <c r="BB67" s="315"/>
      <c r="BC67" s="35"/>
      <c r="BD67" s="35">
        <f t="shared" si="26"/>
        <v>0</v>
      </c>
      <c r="BE67" s="65">
        <f t="shared" si="36"/>
        <v>0</v>
      </c>
      <c r="BF67" s="34"/>
      <c r="BG67" s="35">
        <f t="shared" si="28"/>
        <v>0</v>
      </c>
      <c r="BH67" s="65">
        <f t="shared" si="29"/>
        <v>0</v>
      </c>
    </row>
    <row r="68" spans="1:60" s="28" customFormat="1" ht="21" customHeight="1">
      <c r="A68" s="28">
        <f t="shared" si="15"/>
        <v>0</v>
      </c>
      <c r="B68" s="27" t="s">
        <v>171</v>
      </c>
      <c r="C68" s="52"/>
      <c r="D68" s="53"/>
      <c r="E68" s="35">
        <f t="shared" si="16"/>
        <v>0</v>
      </c>
      <c r="F68" s="65">
        <f t="shared" si="17"/>
        <v>0</v>
      </c>
      <c r="G68" s="52"/>
      <c r="H68" s="390"/>
      <c r="I68" s="53"/>
      <c r="J68" s="35">
        <f t="shared" si="18"/>
        <v>0</v>
      </c>
      <c r="K68" s="65">
        <f t="shared" si="19"/>
        <v>0</v>
      </c>
      <c r="L68" s="52"/>
      <c r="M68" s="53"/>
      <c r="N68" s="35">
        <f t="shared" si="20"/>
        <v>0</v>
      </c>
      <c r="O68" s="65">
        <f t="shared" si="21"/>
        <v>0</v>
      </c>
      <c r="P68" s="34"/>
      <c r="Q68" s="35">
        <f t="shared" si="37"/>
        <v>0</v>
      </c>
      <c r="R68" s="65">
        <f t="shared" si="0"/>
        <v>0</v>
      </c>
      <c r="S68" s="34"/>
      <c r="T68" s="35"/>
      <c r="U68" s="35"/>
      <c r="V68" s="35"/>
      <c r="W68" s="35">
        <f t="shared" si="43"/>
        <v>0</v>
      </c>
      <c r="X68" s="65">
        <f t="shared" si="2"/>
        <v>0</v>
      </c>
      <c r="Y68" s="52"/>
      <c r="Z68" s="53"/>
      <c r="AA68" s="35">
        <f t="shared" si="3"/>
        <v>0</v>
      </c>
      <c r="AB68" s="65">
        <f t="shared" si="4"/>
        <v>0</v>
      </c>
      <c r="AC68" s="34"/>
      <c r="AD68" s="35"/>
      <c r="AE68" s="35"/>
      <c r="AF68" s="35"/>
      <c r="AG68" s="35">
        <f t="shared" si="44"/>
        <v>0</v>
      </c>
      <c r="AH68" s="65">
        <f t="shared" si="49"/>
        <v>0</v>
      </c>
      <c r="AI68" s="34"/>
      <c r="AJ68" s="35">
        <f>SUM(AI68:AI68)</f>
        <v>0</v>
      </c>
      <c r="AK68" s="65">
        <f t="shared" si="38"/>
        <v>0</v>
      </c>
      <c r="AL68" s="475"/>
      <c r="AM68" s="476"/>
      <c r="AN68" s="476">
        <f t="shared" si="24"/>
        <v>0</v>
      </c>
      <c r="AO68" s="477">
        <f t="shared" si="8"/>
        <v>0</v>
      </c>
      <c r="AP68" s="475"/>
      <c r="AQ68" s="476"/>
      <c r="AR68" s="476">
        <f t="shared" si="9"/>
        <v>0</v>
      </c>
      <c r="AS68" s="477">
        <f t="shared" si="10"/>
        <v>0</v>
      </c>
      <c r="AT68" s="475"/>
      <c r="AU68" s="476"/>
      <c r="AV68" s="476">
        <f t="shared" si="11"/>
        <v>0</v>
      </c>
      <c r="AW68" s="477">
        <f t="shared" si="12"/>
        <v>0</v>
      </c>
      <c r="AX68" s="34"/>
      <c r="AY68" s="35">
        <f t="shared" si="53"/>
        <v>0</v>
      </c>
      <c r="AZ68" s="65">
        <f t="shared" si="39"/>
        <v>0</v>
      </c>
      <c r="BA68" s="52"/>
      <c r="BB68" s="390"/>
      <c r="BC68" s="53"/>
      <c r="BD68" s="35">
        <f t="shared" si="26"/>
        <v>0</v>
      </c>
      <c r="BE68" s="65">
        <f t="shared" si="36"/>
        <v>0</v>
      </c>
      <c r="BF68" s="34"/>
      <c r="BG68" s="35">
        <f t="shared" si="28"/>
        <v>0</v>
      </c>
      <c r="BH68" s="65">
        <f t="shared" si="29"/>
        <v>0</v>
      </c>
    </row>
    <row r="69" spans="1:60" s="28" customFormat="1" ht="21" customHeight="1">
      <c r="A69" s="28">
        <f t="shared" si="15"/>
        <v>51</v>
      </c>
      <c r="B69" s="27" t="s">
        <v>172</v>
      </c>
      <c r="C69" s="52"/>
      <c r="D69" s="53"/>
      <c r="E69" s="35">
        <f t="shared" si="16"/>
        <v>0</v>
      </c>
      <c r="F69" s="65">
        <f t="shared" si="17"/>
        <v>0</v>
      </c>
      <c r="G69" s="34"/>
      <c r="H69" s="315"/>
      <c r="I69" s="35"/>
      <c r="J69" s="35">
        <f t="shared" si="18"/>
        <v>0</v>
      </c>
      <c r="K69" s="65">
        <f t="shared" si="19"/>
        <v>0</v>
      </c>
      <c r="L69" s="52"/>
      <c r="M69" s="53"/>
      <c r="N69" s="35">
        <f t="shared" si="20"/>
        <v>0</v>
      </c>
      <c r="O69" s="65">
        <f t="shared" si="21"/>
        <v>0</v>
      </c>
      <c r="P69" s="34"/>
      <c r="Q69" s="35">
        <f t="shared" si="37"/>
        <v>0</v>
      </c>
      <c r="R69" s="65">
        <f t="shared" si="0"/>
        <v>0</v>
      </c>
      <c r="S69" s="388">
        <v>156</v>
      </c>
      <c r="T69" s="389">
        <v>140.4</v>
      </c>
      <c r="U69" s="35"/>
      <c r="V69" s="35"/>
      <c r="W69" s="35">
        <f t="shared" si="43"/>
        <v>296.39999999999998</v>
      </c>
      <c r="X69" s="65">
        <f t="shared" si="2"/>
        <v>19</v>
      </c>
      <c r="Y69" s="386">
        <v>171.6</v>
      </c>
      <c r="Z69" s="387">
        <v>156</v>
      </c>
      <c r="AA69" s="35">
        <f t="shared" si="3"/>
        <v>327.60000000000002</v>
      </c>
      <c r="AB69" s="65">
        <f t="shared" si="4"/>
        <v>21.000000000000004</v>
      </c>
      <c r="AC69" s="388">
        <v>31.2</v>
      </c>
      <c r="AD69" s="389">
        <v>31.2</v>
      </c>
      <c r="AE69" s="389">
        <v>15.6</v>
      </c>
      <c r="AF69" s="389">
        <v>15.6</v>
      </c>
      <c r="AG69" s="35">
        <f t="shared" si="44"/>
        <v>93.6</v>
      </c>
      <c r="AH69" s="65">
        <f t="shared" si="49"/>
        <v>6</v>
      </c>
      <c r="AI69" s="388">
        <f>124.8-46.8</f>
        <v>78</v>
      </c>
      <c r="AJ69" s="35">
        <f t="shared" si="52"/>
        <v>78</v>
      </c>
      <c r="AK69" s="65">
        <f t="shared" si="38"/>
        <v>5</v>
      </c>
      <c r="AL69" s="475"/>
      <c r="AM69" s="476"/>
      <c r="AN69" s="476">
        <f t="shared" si="24"/>
        <v>0</v>
      </c>
      <c r="AO69" s="477">
        <f t="shared" si="8"/>
        <v>0</v>
      </c>
      <c r="AP69" s="475"/>
      <c r="AQ69" s="476"/>
      <c r="AR69" s="476">
        <f t="shared" si="9"/>
        <v>0</v>
      </c>
      <c r="AS69" s="477">
        <f t="shared" si="10"/>
        <v>0</v>
      </c>
      <c r="AT69" s="475"/>
      <c r="AU69" s="476"/>
      <c r="AV69" s="476">
        <f t="shared" si="11"/>
        <v>0</v>
      </c>
      <c r="AW69" s="477">
        <f t="shared" si="12"/>
        <v>0</v>
      </c>
      <c r="AX69" s="34"/>
      <c r="AY69" s="35">
        <f t="shared" si="53"/>
        <v>0</v>
      </c>
      <c r="AZ69" s="65">
        <f t="shared" si="39"/>
        <v>0</v>
      </c>
      <c r="BA69" s="34"/>
      <c r="BB69" s="315"/>
      <c r="BC69" s="35"/>
      <c r="BD69" s="35">
        <f t="shared" si="26"/>
        <v>0</v>
      </c>
      <c r="BE69" s="65">
        <f t="shared" si="36"/>
        <v>0</v>
      </c>
      <c r="BF69" s="34"/>
      <c r="BG69" s="35">
        <f t="shared" si="28"/>
        <v>0</v>
      </c>
      <c r="BH69" s="65">
        <f t="shared" si="29"/>
        <v>0</v>
      </c>
    </row>
    <row r="70" spans="1:60" s="28" customFormat="1" ht="21" customHeight="1">
      <c r="A70" s="28">
        <f t="shared" si="15"/>
        <v>0</v>
      </c>
      <c r="B70" s="27" t="s">
        <v>173</v>
      </c>
      <c r="C70" s="52"/>
      <c r="D70" s="53"/>
      <c r="E70" s="35">
        <f t="shared" si="16"/>
        <v>0</v>
      </c>
      <c r="F70" s="65">
        <f t="shared" si="17"/>
        <v>0</v>
      </c>
      <c r="G70" s="34"/>
      <c r="H70" s="315"/>
      <c r="I70" s="35"/>
      <c r="J70" s="35">
        <f t="shared" si="18"/>
        <v>0</v>
      </c>
      <c r="K70" s="65">
        <f t="shared" si="19"/>
        <v>0</v>
      </c>
      <c r="L70" s="52"/>
      <c r="M70" s="53"/>
      <c r="N70" s="35">
        <f t="shared" si="20"/>
        <v>0</v>
      </c>
      <c r="O70" s="65">
        <f t="shared" si="21"/>
        <v>0</v>
      </c>
      <c r="P70" s="34"/>
      <c r="Q70" s="35">
        <f t="shared" si="37"/>
        <v>0</v>
      </c>
      <c r="R70" s="65">
        <f t="shared" si="0"/>
        <v>0</v>
      </c>
      <c r="S70" s="34"/>
      <c r="T70" s="35"/>
      <c r="U70" s="35"/>
      <c r="V70" s="35"/>
      <c r="W70" s="35">
        <f t="shared" si="43"/>
        <v>0</v>
      </c>
      <c r="X70" s="65">
        <f t="shared" si="2"/>
        <v>0</v>
      </c>
      <c r="Y70" s="52"/>
      <c r="Z70" s="53"/>
      <c r="AA70" s="35">
        <f t="shared" si="3"/>
        <v>0</v>
      </c>
      <c r="AB70" s="65">
        <f t="shared" si="4"/>
        <v>0</v>
      </c>
      <c r="AC70" s="34"/>
      <c r="AD70" s="35"/>
      <c r="AE70" s="35"/>
      <c r="AF70" s="35"/>
      <c r="AG70" s="35">
        <f t="shared" si="44"/>
        <v>0</v>
      </c>
      <c r="AH70" s="65">
        <f t="shared" si="49"/>
        <v>0</v>
      </c>
      <c r="AI70" s="34"/>
      <c r="AJ70" s="35">
        <f t="shared" si="52"/>
        <v>0</v>
      </c>
      <c r="AK70" s="65">
        <f t="shared" si="38"/>
        <v>0</v>
      </c>
      <c r="AL70" s="475"/>
      <c r="AM70" s="476"/>
      <c r="AN70" s="476">
        <f t="shared" si="24"/>
        <v>0</v>
      </c>
      <c r="AO70" s="477">
        <f t="shared" si="8"/>
        <v>0</v>
      </c>
      <c r="AP70" s="475"/>
      <c r="AQ70" s="476"/>
      <c r="AR70" s="476">
        <f t="shared" si="9"/>
        <v>0</v>
      </c>
      <c r="AS70" s="477">
        <f t="shared" si="10"/>
        <v>0</v>
      </c>
      <c r="AT70" s="475"/>
      <c r="AU70" s="476"/>
      <c r="AV70" s="476">
        <f t="shared" si="11"/>
        <v>0</v>
      </c>
      <c r="AW70" s="477">
        <f t="shared" si="12"/>
        <v>0</v>
      </c>
      <c r="AX70" s="34"/>
      <c r="AY70" s="35">
        <f t="shared" si="53"/>
        <v>0</v>
      </c>
      <c r="AZ70" s="65">
        <f t="shared" si="39"/>
        <v>0</v>
      </c>
      <c r="BA70" s="34"/>
      <c r="BB70" s="315"/>
      <c r="BC70" s="35"/>
      <c r="BD70" s="35">
        <f t="shared" si="26"/>
        <v>0</v>
      </c>
      <c r="BE70" s="65">
        <f t="shared" si="36"/>
        <v>0</v>
      </c>
      <c r="BF70" s="34"/>
      <c r="BG70" s="35">
        <f t="shared" si="28"/>
        <v>0</v>
      </c>
      <c r="BH70" s="65">
        <f t="shared" si="29"/>
        <v>0</v>
      </c>
    </row>
    <row r="71" spans="1:60" s="28" customFormat="1" ht="21" customHeight="1">
      <c r="A71" s="28">
        <f t="shared" si="15"/>
        <v>0</v>
      </c>
      <c r="B71" s="27" t="s">
        <v>174</v>
      </c>
      <c r="C71" s="52"/>
      <c r="D71" s="35"/>
      <c r="E71" s="35">
        <f t="shared" si="16"/>
        <v>0</v>
      </c>
      <c r="F71" s="65">
        <f t="shared" si="17"/>
        <v>0</v>
      </c>
      <c r="G71" s="34"/>
      <c r="H71" s="315"/>
      <c r="I71" s="35"/>
      <c r="J71" s="35">
        <f t="shared" si="18"/>
        <v>0</v>
      </c>
      <c r="K71" s="65">
        <f t="shared" si="19"/>
        <v>0</v>
      </c>
      <c r="L71" s="52"/>
      <c r="M71" s="35"/>
      <c r="N71" s="35">
        <f t="shared" si="20"/>
        <v>0</v>
      </c>
      <c r="O71" s="65">
        <f t="shared" si="21"/>
        <v>0</v>
      </c>
      <c r="P71" s="34"/>
      <c r="Q71" s="35">
        <f t="shared" si="37"/>
        <v>0</v>
      </c>
      <c r="R71" s="65">
        <f t="shared" si="0"/>
        <v>0</v>
      </c>
      <c r="S71" s="34"/>
      <c r="T71" s="35"/>
      <c r="U71" s="35"/>
      <c r="V71" s="35"/>
      <c r="W71" s="35">
        <f t="shared" si="43"/>
        <v>0</v>
      </c>
      <c r="X71" s="65">
        <f t="shared" si="2"/>
        <v>0</v>
      </c>
      <c r="Y71" s="52"/>
      <c r="Z71" s="35"/>
      <c r="AA71" s="35">
        <f t="shared" si="3"/>
        <v>0</v>
      </c>
      <c r="AB71" s="65">
        <f t="shared" si="4"/>
        <v>0</v>
      </c>
      <c r="AC71" s="34"/>
      <c r="AD71" s="35"/>
      <c r="AE71" s="35"/>
      <c r="AF71" s="35"/>
      <c r="AG71" s="35">
        <f t="shared" si="44"/>
        <v>0</v>
      </c>
      <c r="AH71" s="65">
        <f t="shared" si="49"/>
        <v>0</v>
      </c>
      <c r="AI71" s="34"/>
      <c r="AJ71" s="35">
        <f t="shared" si="52"/>
        <v>0</v>
      </c>
      <c r="AK71" s="65">
        <f t="shared" si="38"/>
        <v>0</v>
      </c>
      <c r="AL71" s="475"/>
      <c r="AM71" s="476"/>
      <c r="AN71" s="476">
        <f t="shared" si="24"/>
        <v>0</v>
      </c>
      <c r="AO71" s="477">
        <f t="shared" si="8"/>
        <v>0</v>
      </c>
      <c r="AP71" s="475"/>
      <c r="AQ71" s="476"/>
      <c r="AR71" s="476">
        <f t="shared" si="9"/>
        <v>0</v>
      </c>
      <c r="AS71" s="477">
        <f t="shared" si="10"/>
        <v>0</v>
      </c>
      <c r="AT71" s="475"/>
      <c r="AU71" s="476"/>
      <c r="AV71" s="476">
        <f t="shared" si="11"/>
        <v>0</v>
      </c>
      <c r="AW71" s="477">
        <f t="shared" si="12"/>
        <v>0</v>
      </c>
      <c r="AX71" s="34"/>
      <c r="AY71" s="35">
        <f t="shared" si="53"/>
        <v>0</v>
      </c>
      <c r="AZ71" s="65">
        <f t="shared" si="39"/>
        <v>0</v>
      </c>
      <c r="BA71" s="34"/>
      <c r="BB71" s="315"/>
      <c r="BC71" s="35"/>
      <c r="BD71" s="35">
        <f t="shared" si="26"/>
        <v>0</v>
      </c>
      <c r="BE71" s="65">
        <f t="shared" si="36"/>
        <v>0</v>
      </c>
      <c r="BF71" s="34"/>
      <c r="BG71" s="35">
        <f t="shared" si="28"/>
        <v>0</v>
      </c>
      <c r="BH71" s="65">
        <f t="shared" si="29"/>
        <v>0</v>
      </c>
    </row>
    <row r="72" spans="1:60" s="28" customFormat="1" ht="21" customHeight="1">
      <c r="A72" s="28">
        <f t="shared" si="15"/>
        <v>0</v>
      </c>
      <c r="B72" s="27" t="s">
        <v>175</v>
      </c>
      <c r="C72" s="34"/>
      <c r="D72" s="35"/>
      <c r="E72" s="35">
        <f t="shared" si="16"/>
        <v>0</v>
      </c>
      <c r="F72" s="65">
        <f t="shared" si="17"/>
        <v>0</v>
      </c>
      <c r="G72" s="34"/>
      <c r="H72" s="315"/>
      <c r="I72" s="35"/>
      <c r="J72" s="35">
        <f t="shared" si="18"/>
        <v>0</v>
      </c>
      <c r="K72" s="65">
        <f t="shared" si="19"/>
        <v>0</v>
      </c>
      <c r="L72" s="34"/>
      <c r="M72" s="35"/>
      <c r="N72" s="35">
        <f t="shared" si="20"/>
        <v>0</v>
      </c>
      <c r="O72" s="65">
        <f t="shared" si="21"/>
        <v>0</v>
      </c>
      <c r="P72" s="34"/>
      <c r="Q72" s="35">
        <f t="shared" si="37"/>
        <v>0</v>
      </c>
      <c r="R72" s="65">
        <f t="shared" si="0"/>
        <v>0</v>
      </c>
      <c r="S72" s="34"/>
      <c r="T72" s="35"/>
      <c r="U72" s="35"/>
      <c r="V72" s="35"/>
      <c r="W72" s="35">
        <f t="shared" si="43"/>
        <v>0</v>
      </c>
      <c r="X72" s="65">
        <f t="shared" si="2"/>
        <v>0</v>
      </c>
      <c r="Y72" s="34"/>
      <c r="Z72" s="35"/>
      <c r="AA72" s="35">
        <f t="shared" si="3"/>
        <v>0</v>
      </c>
      <c r="AB72" s="65">
        <f t="shared" si="4"/>
        <v>0</v>
      </c>
      <c r="AC72" s="34"/>
      <c r="AD72" s="35"/>
      <c r="AE72" s="35"/>
      <c r="AF72" s="35"/>
      <c r="AG72" s="35">
        <f t="shared" si="44"/>
        <v>0</v>
      </c>
      <c r="AH72" s="65">
        <f t="shared" si="49"/>
        <v>0</v>
      </c>
      <c r="AI72" s="34"/>
      <c r="AJ72" s="35">
        <f t="shared" si="52"/>
        <v>0</v>
      </c>
      <c r="AK72" s="65">
        <f t="shared" si="38"/>
        <v>0</v>
      </c>
      <c r="AL72" s="475"/>
      <c r="AM72" s="476"/>
      <c r="AN72" s="476">
        <f t="shared" si="24"/>
        <v>0</v>
      </c>
      <c r="AO72" s="477">
        <f t="shared" si="8"/>
        <v>0</v>
      </c>
      <c r="AP72" s="475"/>
      <c r="AQ72" s="476"/>
      <c r="AR72" s="476">
        <f t="shared" si="9"/>
        <v>0</v>
      </c>
      <c r="AS72" s="477">
        <f t="shared" si="10"/>
        <v>0</v>
      </c>
      <c r="AT72" s="475"/>
      <c r="AU72" s="476"/>
      <c r="AV72" s="476">
        <f t="shared" si="11"/>
        <v>0</v>
      </c>
      <c r="AW72" s="477">
        <f t="shared" si="12"/>
        <v>0</v>
      </c>
      <c r="AX72" s="34"/>
      <c r="AY72" s="35">
        <f t="shared" si="53"/>
        <v>0</v>
      </c>
      <c r="AZ72" s="65">
        <f t="shared" si="39"/>
        <v>0</v>
      </c>
      <c r="BA72" s="34"/>
      <c r="BB72" s="315"/>
      <c r="BC72" s="35"/>
      <c r="BD72" s="35">
        <f t="shared" si="26"/>
        <v>0</v>
      </c>
      <c r="BE72" s="65">
        <f t="shared" si="36"/>
        <v>0</v>
      </c>
      <c r="BF72" s="34"/>
      <c r="BG72" s="35">
        <f t="shared" si="28"/>
        <v>0</v>
      </c>
      <c r="BH72" s="65">
        <f t="shared" si="29"/>
        <v>0</v>
      </c>
    </row>
    <row r="73" spans="1:60" s="28" customFormat="1" ht="21" customHeight="1">
      <c r="A73" s="28">
        <f t="shared" si="15"/>
        <v>0</v>
      </c>
      <c r="B73" s="27" t="s">
        <v>176</v>
      </c>
      <c r="C73" s="34"/>
      <c r="D73" s="35"/>
      <c r="E73" s="35">
        <f t="shared" si="16"/>
        <v>0</v>
      </c>
      <c r="F73" s="65">
        <f t="shared" si="17"/>
        <v>0</v>
      </c>
      <c r="G73" s="34"/>
      <c r="H73" s="315"/>
      <c r="I73" s="35"/>
      <c r="J73" s="35">
        <f t="shared" si="18"/>
        <v>0</v>
      </c>
      <c r="K73" s="65">
        <f t="shared" si="19"/>
        <v>0</v>
      </c>
      <c r="L73" s="34"/>
      <c r="M73" s="35"/>
      <c r="N73" s="35">
        <f t="shared" si="20"/>
        <v>0</v>
      </c>
      <c r="O73" s="65">
        <f t="shared" si="21"/>
        <v>0</v>
      </c>
      <c r="P73" s="34"/>
      <c r="Q73" s="35">
        <f t="shared" si="37"/>
        <v>0</v>
      </c>
      <c r="R73" s="65">
        <f t="shared" si="0"/>
        <v>0</v>
      </c>
      <c r="S73" s="34"/>
      <c r="T73" s="35"/>
      <c r="U73" s="35"/>
      <c r="V73" s="35"/>
      <c r="W73" s="35">
        <f t="shared" si="43"/>
        <v>0</v>
      </c>
      <c r="X73" s="65">
        <f t="shared" si="2"/>
        <v>0</v>
      </c>
      <c r="Y73" s="34"/>
      <c r="Z73" s="35"/>
      <c r="AA73" s="35">
        <f t="shared" si="3"/>
        <v>0</v>
      </c>
      <c r="AB73" s="65">
        <f t="shared" si="4"/>
        <v>0</v>
      </c>
      <c r="AC73" s="34"/>
      <c r="AD73" s="35"/>
      <c r="AE73" s="35"/>
      <c r="AF73" s="35"/>
      <c r="AG73" s="35">
        <f t="shared" si="44"/>
        <v>0</v>
      </c>
      <c r="AH73" s="65">
        <f t="shared" si="49"/>
        <v>0</v>
      </c>
      <c r="AI73" s="34"/>
      <c r="AJ73" s="35">
        <f t="shared" si="52"/>
        <v>0</v>
      </c>
      <c r="AK73" s="65">
        <f t="shared" si="38"/>
        <v>0</v>
      </c>
      <c r="AL73" s="475"/>
      <c r="AM73" s="476"/>
      <c r="AN73" s="476">
        <f t="shared" si="24"/>
        <v>0</v>
      </c>
      <c r="AO73" s="477">
        <f t="shared" si="8"/>
        <v>0</v>
      </c>
      <c r="AP73" s="475"/>
      <c r="AQ73" s="476"/>
      <c r="AR73" s="476">
        <f t="shared" si="9"/>
        <v>0</v>
      </c>
      <c r="AS73" s="477">
        <f t="shared" si="10"/>
        <v>0</v>
      </c>
      <c r="AT73" s="475"/>
      <c r="AU73" s="476"/>
      <c r="AV73" s="476">
        <f t="shared" si="11"/>
        <v>0</v>
      </c>
      <c r="AW73" s="477">
        <f t="shared" si="12"/>
        <v>0</v>
      </c>
      <c r="AX73" s="34"/>
      <c r="AY73" s="35">
        <f t="shared" si="53"/>
        <v>0</v>
      </c>
      <c r="AZ73" s="65">
        <f t="shared" si="39"/>
        <v>0</v>
      </c>
      <c r="BA73" s="34"/>
      <c r="BB73" s="315"/>
      <c r="BC73" s="35"/>
      <c r="BD73" s="35">
        <f t="shared" si="26"/>
        <v>0</v>
      </c>
      <c r="BE73" s="65">
        <f t="shared" si="36"/>
        <v>0</v>
      </c>
      <c r="BF73" s="34"/>
      <c r="BG73" s="35">
        <f t="shared" si="28"/>
        <v>0</v>
      </c>
      <c r="BH73" s="65">
        <f t="shared" si="29"/>
        <v>0</v>
      </c>
    </row>
    <row r="74" spans="1:60" s="28" customFormat="1" ht="21" customHeight="1">
      <c r="A74" s="28">
        <f t="shared" si="15"/>
        <v>0</v>
      </c>
      <c r="B74" s="27" t="s">
        <v>177</v>
      </c>
      <c r="C74" s="34"/>
      <c r="D74" s="35"/>
      <c r="E74" s="35">
        <f t="shared" si="16"/>
        <v>0</v>
      </c>
      <c r="F74" s="65">
        <f t="shared" si="17"/>
        <v>0</v>
      </c>
      <c r="G74" s="34"/>
      <c r="H74" s="315"/>
      <c r="I74" s="35"/>
      <c r="J74" s="35">
        <f t="shared" si="18"/>
        <v>0</v>
      </c>
      <c r="K74" s="65">
        <f t="shared" si="19"/>
        <v>0</v>
      </c>
      <c r="L74" s="34"/>
      <c r="M74" s="35"/>
      <c r="N74" s="35">
        <f t="shared" si="20"/>
        <v>0</v>
      </c>
      <c r="O74" s="65">
        <f t="shared" si="21"/>
        <v>0</v>
      </c>
      <c r="P74" s="34"/>
      <c r="Q74" s="35">
        <f t="shared" si="37"/>
        <v>0</v>
      </c>
      <c r="R74" s="65">
        <f t="shared" si="0"/>
        <v>0</v>
      </c>
      <c r="S74" s="34"/>
      <c r="T74" s="35"/>
      <c r="U74" s="35"/>
      <c r="V74" s="35"/>
      <c r="W74" s="35">
        <f t="shared" si="43"/>
        <v>0</v>
      </c>
      <c r="X74" s="65">
        <f t="shared" si="2"/>
        <v>0</v>
      </c>
      <c r="Y74" s="34"/>
      <c r="Z74" s="35"/>
      <c r="AA74" s="35">
        <f t="shared" si="3"/>
        <v>0</v>
      </c>
      <c r="AB74" s="65">
        <f t="shared" si="4"/>
        <v>0</v>
      </c>
      <c r="AC74" s="34"/>
      <c r="AD74" s="35"/>
      <c r="AE74" s="35"/>
      <c r="AF74" s="35"/>
      <c r="AG74" s="35">
        <f t="shared" si="44"/>
        <v>0</v>
      </c>
      <c r="AH74" s="65">
        <f t="shared" si="49"/>
        <v>0</v>
      </c>
      <c r="AI74" s="34"/>
      <c r="AJ74" s="35">
        <f t="shared" si="52"/>
        <v>0</v>
      </c>
      <c r="AK74" s="65">
        <f t="shared" si="38"/>
        <v>0</v>
      </c>
      <c r="AL74" s="475"/>
      <c r="AM74" s="476"/>
      <c r="AN74" s="476">
        <f t="shared" si="24"/>
        <v>0</v>
      </c>
      <c r="AO74" s="477">
        <f t="shared" si="8"/>
        <v>0</v>
      </c>
      <c r="AP74" s="475"/>
      <c r="AQ74" s="476"/>
      <c r="AR74" s="476">
        <f t="shared" si="9"/>
        <v>0</v>
      </c>
      <c r="AS74" s="477">
        <f t="shared" si="10"/>
        <v>0</v>
      </c>
      <c r="AT74" s="475"/>
      <c r="AU74" s="476"/>
      <c r="AV74" s="476">
        <f t="shared" si="11"/>
        <v>0</v>
      </c>
      <c r="AW74" s="477">
        <f t="shared" si="12"/>
        <v>0</v>
      </c>
      <c r="AX74" s="34"/>
      <c r="AY74" s="35">
        <f t="shared" si="53"/>
        <v>0</v>
      </c>
      <c r="AZ74" s="65">
        <f t="shared" si="39"/>
        <v>0</v>
      </c>
      <c r="BA74" s="34"/>
      <c r="BB74" s="315"/>
      <c r="BC74" s="35"/>
      <c r="BD74" s="35">
        <f t="shared" si="26"/>
        <v>0</v>
      </c>
      <c r="BE74" s="65">
        <f t="shared" si="36"/>
        <v>0</v>
      </c>
      <c r="BF74" s="34"/>
      <c r="BG74" s="35">
        <f t="shared" si="28"/>
        <v>0</v>
      </c>
      <c r="BH74" s="65">
        <f t="shared" si="29"/>
        <v>0</v>
      </c>
    </row>
    <row r="75" spans="1:60" s="28" customFormat="1" ht="21" customHeight="1">
      <c r="A75" s="28">
        <f t="shared" si="15"/>
        <v>0</v>
      </c>
      <c r="B75" s="27" t="s">
        <v>178</v>
      </c>
      <c r="C75" s="34"/>
      <c r="D75" s="35"/>
      <c r="E75" s="35">
        <f t="shared" si="16"/>
        <v>0</v>
      </c>
      <c r="F75" s="65">
        <f t="shared" si="17"/>
        <v>0</v>
      </c>
      <c r="G75" s="34"/>
      <c r="H75" s="315"/>
      <c r="I75" s="35"/>
      <c r="J75" s="35">
        <f t="shared" si="18"/>
        <v>0</v>
      </c>
      <c r="K75" s="65">
        <f t="shared" si="19"/>
        <v>0</v>
      </c>
      <c r="L75" s="34"/>
      <c r="M75" s="35"/>
      <c r="N75" s="35">
        <f t="shared" si="20"/>
        <v>0</v>
      </c>
      <c r="O75" s="65">
        <f t="shared" si="21"/>
        <v>0</v>
      </c>
      <c r="P75" s="34"/>
      <c r="Q75" s="35">
        <f t="shared" si="37"/>
        <v>0</v>
      </c>
      <c r="R75" s="65">
        <f t="shared" si="0"/>
        <v>0</v>
      </c>
      <c r="S75" s="34"/>
      <c r="T75" s="35"/>
      <c r="U75" s="35"/>
      <c r="V75" s="35"/>
      <c r="W75" s="35">
        <f t="shared" si="43"/>
        <v>0</v>
      </c>
      <c r="X75" s="65">
        <f t="shared" si="2"/>
        <v>0</v>
      </c>
      <c r="Y75" s="34"/>
      <c r="Z75" s="35"/>
      <c r="AA75" s="35">
        <f t="shared" si="3"/>
        <v>0</v>
      </c>
      <c r="AB75" s="65">
        <f t="shared" si="4"/>
        <v>0</v>
      </c>
      <c r="AC75" s="34"/>
      <c r="AD75" s="35"/>
      <c r="AE75" s="35"/>
      <c r="AF75" s="35"/>
      <c r="AG75" s="35">
        <f t="shared" si="44"/>
        <v>0</v>
      </c>
      <c r="AH75" s="65">
        <f t="shared" si="49"/>
        <v>0</v>
      </c>
      <c r="AI75" s="34"/>
      <c r="AJ75" s="35">
        <f t="shared" si="52"/>
        <v>0</v>
      </c>
      <c r="AK75" s="65">
        <f t="shared" si="38"/>
        <v>0</v>
      </c>
      <c r="AL75" s="475"/>
      <c r="AM75" s="476"/>
      <c r="AN75" s="476">
        <f t="shared" si="24"/>
        <v>0</v>
      </c>
      <c r="AO75" s="477">
        <f t="shared" si="8"/>
        <v>0</v>
      </c>
      <c r="AP75" s="475"/>
      <c r="AQ75" s="476"/>
      <c r="AR75" s="476">
        <f t="shared" si="9"/>
        <v>0</v>
      </c>
      <c r="AS75" s="477">
        <f t="shared" si="10"/>
        <v>0</v>
      </c>
      <c r="AT75" s="475"/>
      <c r="AU75" s="476"/>
      <c r="AV75" s="476">
        <f t="shared" si="11"/>
        <v>0</v>
      </c>
      <c r="AW75" s="477">
        <f t="shared" si="12"/>
        <v>0</v>
      </c>
      <c r="AX75" s="34"/>
      <c r="AY75" s="35">
        <f>SUM(AX75:AX75)</f>
        <v>0</v>
      </c>
      <c r="AZ75" s="65">
        <f t="shared" si="39"/>
        <v>0</v>
      </c>
      <c r="BA75" s="34"/>
      <c r="BB75" s="315"/>
      <c r="BC75" s="35"/>
      <c r="BD75" s="35">
        <f t="shared" si="26"/>
        <v>0</v>
      </c>
      <c r="BE75" s="65">
        <f t="shared" si="36"/>
        <v>0</v>
      </c>
      <c r="BF75" s="34"/>
      <c r="BG75" s="35">
        <f t="shared" si="28"/>
        <v>0</v>
      </c>
      <c r="BH75" s="65">
        <f t="shared" si="29"/>
        <v>0</v>
      </c>
    </row>
    <row r="76" spans="1:60" s="28" customFormat="1" ht="21" customHeight="1">
      <c r="A76" s="28">
        <f t="shared" si="15"/>
        <v>70</v>
      </c>
      <c r="B76" s="27" t="s">
        <v>179</v>
      </c>
      <c r="C76" s="34"/>
      <c r="D76" s="35"/>
      <c r="E76" s="35">
        <f t="shared" si="16"/>
        <v>0</v>
      </c>
      <c r="F76" s="65">
        <f t="shared" si="17"/>
        <v>0</v>
      </c>
      <c r="G76" s="34">
        <v>156</v>
      </c>
      <c r="H76" s="315">
        <v>156</v>
      </c>
      <c r="I76" s="35">
        <v>156</v>
      </c>
      <c r="J76" s="35">
        <f t="shared" si="18"/>
        <v>468</v>
      </c>
      <c r="K76" s="65">
        <f t="shared" si="19"/>
        <v>30</v>
      </c>
      <c r="L76" s="34"/>
      <c r="M76" s="35"/>
      <c r="N76" s="35">
        <f t="shared" si="20"/>
        <v>0</v>
      </c>
      <c r="O76" s="65">
        <f t="shared" si="21"/>
        <v>0</v>
      </c>
      <c r="P76" s="34"/>
      <c r="Q76" s="35">
        <f t="shared" si="37"/>
        <v>0</v>
      </c>
      <c r="R76" s="65">
        <f t="shared" si="0"/>
        <v>0</v>
      </c>
      <c r="S76" s="34"/>
      <c r="T76" s="35"/>
      <c r="U76" s="35"/>
      <c r="V76" s="35"/>
      <c r="W76" s="35">
        <f t="shared" si="43"/>
        <v>0</v>
      </c>
      <c r="X76" s="65">
        <f t="shared" si="2"/>
        <v>0</v>
      </c>
      <c r="Y76" s="34"/>
      <c r="Z76" s="35"/>
      <c r="AA76" s="35">
        <f t="shared" si="3"/>
        <v>0</v>
      </c>
      <c r="AB76" s="65">
        <f t="shared" si="4"/>
        <v>0</v>
      </c>
      <c r="AC76" s="34"/>
      <c r="AD76" s="35"/>
      <c r="AE76" s="35"/>
      <c r="AF76" s="35"/>
      <c r="AG76" s="35">
        <f t="shared" si="44"/>
        <v>0</v>
      </c>
      <c r="AH76" s="65">
        <f t="shared" si="49"/>
        <v>0</v>
      </c>
      <c r="AI76" s="34"/>
      <c r="AJ76" s="35">
        <f t="shared" si="52"/>
        <v>0</v>
      </c>
      <c r="AK76" s="65">
        <f t="shared" si="38"/>
        <v>0</v>
      </c>
      <c r="AL76" s="475"/>
      <c r="AM76" s="476"/>
      <c r="AN76" s="476">
        <f t="shared" si="24"/>
        <v>0</v>
      </c>
      <c r="AO76" s="477">
        <f t="shared" si="8"/>
        <v>0</v>
      </c>
      <c r="AP76" s="475"/>
      <c r="AQ76" s="476"/>
      <c r="AR76" s="476">
        <f t="shared" si="9"/>
        <v>0</v>
      </c>
      <c r="AS76" s="477">
        <f t="shared" si="10"/>
        <v>0</v>
      </c>
      <c r="AT76" s="475"/>
      <c r="AU76" s="476"/>
      <c r="AV76" s="476">
        <f t="shared" si="11"/>
        <v>0</v>
      </c>
      <c r="AW76" s="477">
        <f t="shared" si="12"/>
        <v>0</v>
      </c>
      <c r="AX76" s="34">
        <v>156</v>
      </c>
      <c r="AY76" s="35">
        <f>SUM(AX76:AX76)</f>
        <v>156</v>
      </c>
      <c r="AZ76" s="65">
        <f t="shared" si="39"/>
        <v>10</v>
      </c>
      <c r="BA76" s="34">
        <v>156</v>
      </c>
      <c r="BB76" s="315">
        <v>156</v>
      </c>
      <c r="BC76" s="35">
        <v>156</v>
      </c>
      <c r="BD76" s="35">
        <f t="shared" si="26"/>
        <v>468</v>
      </c>
      <c r="BE76" s="65">
        <f t="shared" si="36"/>
        <v>30</v>
      </c>
      <c r="BF76" s="34"/>
      <c r="BG76" s="35">
        <f t="shared" si="28"/>
        <v>0</v>
      </c>
      <c r="BH76" s="65">
        <f t="shared" si="29"/>
        <v>0</v>
      </c>
    </row>
    <row r="77" spans="1:60" s="28" customFormat="1" ht="21" customHeight="1">
      <c r="A77" s="28">
        <f t="shared" si="15"/>
        <v>0</v>
      </c>
      <c r="B77" s="27" t="s">
        <v>180</v>
      </c>
      <c r="C77" s="34"/>
      <c r="D77" s="35"/>
      <c r="E77" s="35">
        <f t="shared" si="16"/>
        <v>0</v>
      </c>
      <c r="F77" s="65">
        <f t="shared" si="17"/>
        <v>0</v>
      </c>
      <c r="G77" s="34"/>
      <c r="H77" s="315"/>
      <c r="I77" s="35"/>
      <c r="J77" s="35">
        <f t="shared" si="18"/>
        <v>0</v>
      </c>
      <c r="K77" s="65">
        <f t="shared" si="19"/>
        <v>0</v>
      </c>
      <c r="L77" s="34"/>
      <c r="M77" s="35"/>
      <c r="N77" s="35">
        <f t="shared" si="20"/>
        <v>0</v>
      </c>
      <c r="O77" s="65">
        <f t="shared" si="21"/>
        <v>0</v>
      </c>
      <c r="P77" s="34"/>
      <c r="Q77" s="35">
        <f t="shared" si="37"/>
        <v>0</v>
      </c>
      <c r="R77" s="65">
        <f t="shared" si="0"/>
        <v>0</v>
      </c>
      <c r="S77" s="34"/>
      <c r="T77" s="35"/>
      <c r="U77" s="35"/>
      <c r="V77" s="35"/>
      <c r="W77" s="35">
        <f t="shared" si="43"/>
        <v>0</v>
      </c>
      <c r="X77" s="65">
        <f t="shared" si="2"/>
        <v>0</v>
      </c>
      <c r="Y77" s="34"/>
      <c r="Z77" s="35"/>
      <c r="AA77" s="35">
        <f t="shared" si="3"/>
        <v>0</v>
      </c>
      <c r="AB77" s="65">
        <f t="shared" si="4"/>
        <v>0</v>
      </c>
      <c r="AC77" s="34"/>
      <c r="AD77" s="35"/>
      <c r="AE77" s="35"/>
      <c r="AF77" s="35"/>
      <c r="AG77" s="35">
        <f t="shared" si="44"/>
        <v>0</v>
      </c>
      <c r="AH77" s="65">
        <f t="shared" si="49"/>
        <v>0</v>
      </c>
      <c r="AI77" s="34"/>
      <c r="AJ77" s="35">
        <f t="shared" si="52"/>
        <v>0</v>
      </c>
      <c r="AK77" s="65">
        <f t="shared" si="38"/>
        <v>0</v>
      </c>
      <c r="AL77" s="475"/>
      <c r="AM77" s="476"/>
      <c r="AN77" s="476">
        <f t="shared" si="24"/>
        <v>0</v>
      </c>
      <c r="AO77" s="477">
        <f t="shared" si="8"/>
        <v>0</v>
      </c>
      <c r="AP77" s="475"/>
      <c r="AQ77" s="476"/>
      <c r="AR77" s="476">
        <f t="shared" si="9"/>
        <v>0</v>
      </c>
      <c r="AS77" s="477">
        <f t="shared" si="10"/>
        <v>0</v>
      </c>
      <c r="AT77" s="475"/>
      <c r="AU77" s="476"/>
      <c r="AV77" s="476">
        <f t="shared" si="11"/>
        <v>0</v>
      </c>
      <c r="AW77" s="477">
        <f t="shared" si="12"/>
        <v>0</v>
      </c>
      <c r="AX77" s="34"/>
      <c r="AY77" s="35">
        <f t="shared" si="53"/>
        <v>0</v>
      </c>
      <c r="AZ77" s="65">
        <f t="shared" si="39"/>
        <v>0</v>
      </c>
      <c r="BA77" s="34">
        <v>0</v>
      </c>
      <c r="BB77" s="315">
        <v>0</v>
      </c>
      <c r="BC77" s="35">
        <v>0</v>
      </c>
      <c r="BD77" s="35">
        <f t="shared" si="26"/>
        <v>0</v>
      </c>
      <c r="BE77" s="65">
        <f t="shared" si="36"/>
        <v>0</v>
      </c>
      <c r="BF77" s="34"/>
      <c r="BG77" s="35">
        <f t="shared" si="28"/>
        <v>0</v>
      </c>
      <c r="BH77" s="65">
        <f t="shared" si="29"/>
        <v>0</v>
      </c>
    </row>
    <row r="78" spans="1:60" s="28" customFormat="1" ht="21" customHeight="1">
      <c r="A78" s="28">
        <f t="shared" si="15"/>
        <v>0</v>
      </c>
      <c r="B78" s="27" t="s">
        <v>181</v>
      </c>
      <c r="C78" s="34"/>
      <c r="D78" s="35"/>
      <c r="E78" s="35">
        <f t="shared" si="16"/>
        <v>0</v>
      </c>
      <c r="F78" s="65">
        <f t="shared" si="17"/>
        <v>0</v>
      </c>
      <c r="G78" s="34"/>
      <c r="H78" s="315"/>
      <c r="I78" s="35"/>
      <c r="J78" s="35">
        <f t="shared" si="18"/>
        <v>0</v>
      </c>
      <c r="K78" s="65">
        <f t="shared" si="19"/>
        <v>0</v>
      </c>
      <c r="L78" s="34"/>
      <c r="M78" s="35"/>
      <c r="N78" s="35">
        <f t="shared" si="20"/>
        <v>0</v>
      </c>
      <c r="O78" s="65">
        <f t="shared" si="21"/>
        <v>0</v>
      </c>
      <c r="P78" s="34"/>
      <c r="Q78" s="35">
        <f t="shared" si="37"/>
        <v>0</v>
      </c>
      <c r="R78" s="65">
        <f t="shared" si="0"/>
        <v>0</v>
      </c>
      <c r="S78" s="34"/>
      <c r="T78" s="35"/>
      <c r="U78" s="35"/>
      <c r="V78" s="35"/>
      <c r="W78" s="35">
        <f t="shared" si="43"/>
        <v>0</v>
      </c>
      <c r="X78" s="65">
        <f t="shared" si="2"/>
        <v>0</v>
      </c>
      <c r="Y78" s="34"/>
      <c r="Z78" s="35"/>
      <c r="AA78" s="35">
        <f t="shared" si="3"/>
        <v>0</v>
      </c>
      <c r="AB78" s="65">
        <f t="shared" si="4"/>
        <v>0</v>
      </c>
      <c r="AC78" s="34"/>
      <c r="AD78" s="35"/>
      <c r="AE78" s="35"/>
      <c r="AF78" s="35"/>
      <c r="AG78" s="35">
        <f t="shared" si="44"/>
        <v>0</v>
      </c>
      <c r="AH78" s="65">
        <f t="shared" si="49"/>
        <v>0</v>
      </c>
      <c r="AI78" s="34"/>
      <c r="AJ78" s="35">
        <f t="shared" si="52"/>
        <v>0</v>
      </c>
      <c r="AK78" s="65">
        <f t="shared" si="38"/>
        <v>0</v>
      </c>
      <c r="AL78" s="475"/>
      <c r="AM78" s="476"/>
      <c r="AN78" s="476">
        <f t="shared" si="24"/>
        <v>0</v>
      </c>
      <c r="AO78" s="477">
        <f t="shared" si="8"/>
        <v>0</v>
      </c>
      <c r="AP78" s="475"/>
      <c r="AQ78" s="476"/>
      <c r="AR78" s="476">
        <f t="shared" si="9"/>
        <v>0</v>
      </c>
      <c r="AS78" s="477">
        <f t="shared" si="10"/>
        <v>0</v>
      </c>
      <c r="AT78" s="475"/>
      <c r="AU78" s="476"/>
      <c r="AV78" s="476">
        <f t="shared" si="11"/>
        <v>0</v>
      </c>
      <c r="AW78" s="477">
        <f t="shared" si="12"/>
        <v>0</v>
      </c>
      <c r="AX78" s="34"/>
      <c r="AY78" s="35">
        <f t="shared" si="53"/>
        <v>0</v>
      </c>
      <c r="AZ78" s="65">
        <f t="shared" si="39"/>
        <v>0</v>
      </c>
      <c r="BA78" s="34">
        <v>0</v>
      </c>
      <c r="BB78" s="315">
        <v>0</v>
      </c>
      <c r="BC78" s="35">
        <v>0</v>
      </c>
      <c r="BD78" s="35">
        <f t="shared" si="26"/>
        <v>0</v>
      </c>
      <c r="BE78" s="65">
        <f t="shared" si="36"/>
        <v>0</v>
      </c>
      <c r="BF78" s="34"/>
      <c r="BG78" s="35">
        <f t="shared" si="28"/>
        <v>0</v>
      </c>
      <c r="BH78" s="65">
        <f t="shared" si="29"/>
        <v>0</v>
      </c>
    </row>
    <row r="79" spans="1:60" s="28" customFormat="1" ht="21" customHeight="1">
      <c r="A79" s="28">
        <f t="shared" si="15"/>
        <v>49</v>
      </c>
      <c r="B79" s="27" t="s">
        <v>313</v>
      </c>
      <c r="C79" s="34"/>
      <c r="D79" s="35"/>
      <c r="E79" s="35">
        <f t="shared" si="16"/>
        <v>0</v>
      </c>
      <c r="F79" s="65">
        <f t="shared" si="17"/>
        <v>0</v>
      </c>
      <c r="G79" s="34"/>
      <c r="H79" s="315"/>
      <c r="I79" s="35"/>
      <c r="J79" s="35">
        <f t="shared" si="18"/>
        <v>0</v>
      </c>
      <c r="K79" s="65">
        <f t="shared" si="19"/>
        <v>0</v>
      </c>
      <c r="L79" s="34"/>
      <c r="M79" s="35"/>
      <c r="N79" s="35">
        <f t="shared" si="20"/>
        <v>0</v>
      </c>
      <c r="O79" s="65">
        <f t="shared" si="21"/>
        <v>0</v>
      </c>
      <c r="P79" s="34"/>
      <c r="Q79" s="35">
        <f t="shared" si="37"/>
        <v>0</v>
      </c>
      <c r="R79" s="65">
        <f t="shared" si="0"/>
        <v>0</v>
      </c>
      <c r="S79" s="34"/>
      <c r="T79" s="35"/>
      <c r="U79" s="35"/>
      <c r="V79" s="35"/>
      <c r="W79" s="35">
        <f t="shared" si="43"/>
        <v>0</v>
      </c>
      <c r="X79" s="65">
        <f t="shared" si="2"/>
        <v>0</v>
      </c>
      <c r="Y79" s="34"/>
      <c r="Z79" s="35"/>
      <c r="AA79" s="35">
        <f t="shared" si="3"/>
        <v>0</v>
      </c>
      <c r="AB79" s="65">
        <f t="shared" si="4"/>
        <v>0</v>
      </c>
      <c r="AC79" s="34"/>
      <c r="AD79" s="35"/>
      <c r="AE79" s="35"/>
      <c r="AF79" s="35"/>
      <c r="AG79" s="35">
        <f t="shared" si="44"/>
        <v>0</v>
      </c>
      <c r="AH79" s="65">
        <f t="shared" si="49"/>
        <v>0</v>
      </c>
      <c r="AI79" s="34"/>
      <c r="AJ79" s="35">
        <f t="shared" si="52"/>
        <v>0</v>
      </c>
      <c r="AK79" s="65">
        <f t="shared" si="38"/>
        <v>0</v>
      </c>
      <c r="AL79" s="475"/>
      <c r="AM79" s="476"/>
      <c r="AN79" s="476">
        <f t="shared" si="24"/>
        <v>0</v>
      </c>
      <c r="AO79" s="477">
        <f t="shared" si="8"/>
        <v>0</v>
      </c>
      <c r="AP79" s="475"/>
      <c r="AQ79" s="476"/>
      <c r="AR79" s="476">
        <f t="shared" si="9"/>
        <v>0</v>
      </c>
      <c r="AS79" s="477">
        <f t="shared" si="10"/>
        <v>0</v>
      </c>
      <c r="AT79" s="475"/>
      <c r="AU79" s="476"/>
      <c r="AV79" s="476">
        <f t="shared" si="11"/>
        <v>0</v>
      </c>
      <c r="AW79" s="477">
        <f t="shared" si="12"/>
        <v>0</v>
      </c>
      <c r="AX79" s="34">
        <v>390</v>
      </c>
      <c r="AY79" s="35">
        <f t="shared" si="53"/>
        <v>390</v>
      </c>
      <c r="AZ79" s="65">
        <f t="shared" si="39"/>
        <v>25</v>
      </c>
      <c r="BA79" s="34">
        <v>124.8</v>
      </c>
      <c r="BB79" s="315">
        <v>124.8</v>
      </c>
      <c r="BC79" s="35">
        <v>124.8</v>
      </c>
      <c r="BD79" s="35">
        <f t="shared" si="26"/>
        <v>374.4</v>
      </c>
      <c r="BE79" s="65">
        <f t="shared" si="36"/>
        <v>24</v>
      </c>
      <c r="BF79" s="34"/>
      <c r="BG79" s="35">
        <f t="shared" si="28"/>
        <v>0</v>
      </c>
      <c r="BH79" s="65">
        <f t="shared" si="29"/>
        <v>0</v>
      </c>
    </row>
    <row r="80" spans="1:60" s="28" customFormat="1" ht="21" customHeight="1">
      <c r="A80" s="28">
        <f t="shared" si="15"/>
        <v>30</v>
      </c>
      <c r="B80" s="29" t="s">
        <v>182</v>
      </c>
      <c r="C80" s="34"/>
      <c r="D80" s="35"/>
      <c r="E80" s="35">
        <f t="shared" si="16"/>
        <v>0</v>
      </c>
      <c r="F80" s="65">
        <f t="shared" si="17"/>
        <v>0</v>
      </c>
      <c r="G80" s="34"/>
      <c r="H80" s="315"/>
      <c r="I80" s="35"/>
      <c r="J80" s="35">
        <f t="shared" si="18"/>
        <v>0</v>
      </c>
      <c r="K80" s="65">
        <f t="shared" si="19"/>
        <v>0</v>
      </c>
      <c r="L80" s="34"/>
      <c r="M80" s="35"/>
      <c r="N80" s="35">
        <f t="shared" si="20"/>
        <v>0</v>
      </c>
      <c r="O80" s="65">
        <f t="shared" si="21"/>
        <v>0</v>
      </c>
      <c r="P80" s="34"/>
      <c r="Q80" s="35">
        <f t="shared" si="37"/>
        <v>0</v>
      </c>
      <c r="R80" s="65">
        <f>Q80/7.8/2</f>
        <v>0</v>
      </c>
      <c r="S80" s="34"/>
      <c r="T80" s="35"/>
      <c r="U80" s="35"/>
      <c r="V80" s="35"/>
      <c r="W80" s="35">
        <f>SUM(S80:V80)</f>
        <v>0</v>
      </c>
      <c r="X80" s="65">
        <f>W80/7.8/2</f>
        <v>0</v>
      </c>
      <c r="Y80" s="34"/>
      <c r="Z80" s="35"/>
      <c r="AA80" s="35">
        <f>SUM(Y80:Z80)</f>
        <v>0</v>
      </c>
      <c r="AB80" s="65">
        <f>AA80/7.8/2</f>
        <v>0</v>
      </c>
      <c r="AC80" s="34"/>
      <c r="AD80" s="35"/>
      <c r="AE80" s="35"/>
      <c r="AF80" s="35"/>
      <c r="AG80" s="35">
        <f>SUM(AC80:AF80)</f>
        <v>0</v>
      </c>
      <c r="AH80" s="65">
        <f>AG80/7.8/2</f>
        <v>0</v>
      </c>
      <c r="AI80" s="34"/>
      <c r="AJ80" s="35">
        <f t="shared" si="52"/>
        <v>0</v>
      </c>
      <c r="AK80" s="65">
        <f t="shared" si="38"/>
        <v>0</v>
      </c>
      <c r="AL80" s="475"/>
      <c r="AM80" s="476"/>
      <c r="AN80" s="476">
        <f>SUM(AL80:AM80)</f>
        <v>0</v>
      </c>
      <c r="AO80" s="477">
        <f>AN80/7.8/2</f>
        <v>0</v>
      </c>
      <c r="AP80" s="475"/>
      <c r="AQ80" s="476"/>
      <c r="AR80" s="476">
        <f>SUM(AP80:AQ80)</f>
        <v>0</v>
      </c>
      <c r="AS80" s="477">
        <f>AR80/7.8/2</f>
        <v>0</v>
      </c>
      <c r="AT80" s="475"/>
      <c r="AU80" s="476"/>
      <c r="AV80" s="476">
        <f>SUM(AT80:AU80)</f>
        <v>0</v>
      </c>
      <c r="AW80" s="477">
        <f>AV80/7.8/2</f>
        <v>0</v>
      </c>
      <c r="AX80" s="34"/>
      <c r="AY80" s="35">
        <f t="shared" si="53"/>
        <v>0</v>
      </c>
      <c r="AZ80" s="65">
        <f>AY80/7.8/2</f>
        <v>0</v>
      </c>
      <c r="BA80" s="34">
        <v>156</v>
      </c>
      <c r="BB80" s="315">
        <v>156</v>
      </c>
      <c r="BC80" s="35">
        <v>156</v>
      </c>
      <c r="BD80" s="35">
        <f t="shared" si="26"/>
        <v>468</v>
      </c>
      <c r="BE80" s="65">
        <f t="shared" si="36"/>
        <v>30</v>
      </c>
      <c r="BF80" s="34"/>
      <c r="BG80" s="35">
        <f t="shared" si="28"/>
        <v>0</v>
      </c>
      <c r="BH80" s="65">
        <f t="shared" si="29"/>
        <v>0</v>
      </c>
    </row>
    <row r="81" spans="1:60" s="28" customFormat="1" ht="21" customHeight="1">
      <c r="A81" s="28">
        <f t="shared" ref="A81:A133" si="54">+SUM(F81,K81,O81,R81,X81,AB81,AH81,AK81,AO81,AS81,AW81,AZ81+BE81)</f>
        <v>0</v>
      </c>
      <c r="B81" s="27" t="s">
        <v>183</v>
      </c>
      <c r="C81" s="34"/>
      <c r="D81" s="35"/>
      <c r="E81" s="35">
        <f>SUM(C81:D81)</f>
        <v>0</v>
      </c>
      <c r="F81" s="65">
        <f>E81/7.8/2</f>
        <v>0</v>
      </c>
      <c r="G81" s="34"/>
      <c r="H81" s="315"/>
      <c r="I81" s="35"/>
      <c r="J81" s="35">
        <f>SUM(G81:I81)</f>
        <v>0</v>
      </c>
      <c r="K81" s="65">
        <f>J81/7.8/2</f>
        <v>0</v>
      </c>
      <c r="L81" s="34"/>
      <c r="M81" s="35"/>
      <c r="N81" s="35">
        <f>SUM(L81:M81)</f>
        <v>0</v>
      </c>
      <c r="O81" s="65">
        <f>N81/7.8/2</f>
        <v>0</v>
      </c>
      <c r="P81" s="34"/>
      <c r="Q81" s="35">
        <f t="shared" si="37"/>
        <v>0</v>
      </c>
      <c r="R81" s="65">
        <f>Q81/7.8/2</f>
        <v>0</v>
      </c>
      <c r="S81" s="34"/>
      <c r="T81" s="35"/>
      <c r="U81" s="35"/>
      <c r="V81" s="35"/>
      <c r="W81" s="35">
        <f>SUM(S81:V81)</f>
        <v>0</v>
      </c>
      <c r="X81" s="65">
        <f>W81/7.8/2</f>
        <v>0</v>
      </c>
      <c r="Y81" s="34"/>
      <c r="Z81" s="35"/>
      <c r="AA81" s="35">
        <f>SUM(Y81:Z81)</f>
        <v>0</v>
      </c>
      <c r="AB81" s="65">
        <f>AA81/7.8/2</f>
        <v>0</v>
      </c>
      <c r="AC81" s="34"/>
      <c r="AD81" s="35"/>
      <c r="AE81" s="35"/>
      <c r="AF81" s="35"/>
      <c r="AG81" s="35">
        <f>SUM(AC81:AF81)</f>
        <v>0</v>
      </c>
      <c r="AH81" s="65">
        <f>AG81/7.8/2</f>
        <v>0</v>
      </c>
      <c r="AI81" s="34"/>
      <c r="AJ81" s="35">
        <f t="shared" si="52"/>
        <v>0</v>
      </c>
      <c r="AK81" s="65">
        <f t="shared" si="38"/>
        <v>0</v>
      </c>
      <c r="AL81" s="475"/>
      <c r="AM81" s="476"/>
      <c r="AN81" s="476">
        <f>SUM(AL81:AM81)</f>
        <v>0</v>
      </c>
      <c r="AO81" s="477">
        <f>AN81/7.8/2</f>
        <v>0</v>
      </c>
      <c r="AP81" s="475"/>
      <c r="AQ81" s="476"/>
      <c r="AR81" s="476">
        <f>SUM(AP81:AQ81)</f>
        <v>0</v>
      </c>
      <c r="AS81" s="477">
        <f>AR81/7.8/2</f>
        <v>0</v>
      </c>
      <c r="AT81" s="475"/>
      <c r="AU81" s="476"/>
      <c r="AV81" s="476">
        <f>SUM(AT81:AU81)</f>
        <v>0</v>
      </c>
      <c r="AW81" s="477">
        <f>AV81/7.8/2</f>
        <v>0</v>
      </c>
      <c r="AX81" s="34"/>
      <c r="AY81" s="35">
        <f t="shared" si="53"/>
        <v>0</v>
      </c>
      <c r="AZ81" s="65">
        <f>AY81/7.8/2</f>
        <v>0</v>
      </c>
      <c r="BA81" s="34">
        <v>0</v>
      </c>
      <c r="BB81" s="315">
        <v>0</v>
      </c>
      <c r="BC81" s="35">
        <v>0</v>
      </c>
      <c r="BD81" s="35">
        <f>SUM(BA81:BC81)</f>
        <v>0</v>
      </c>
      <c r="BE81" s="65">
        <f>BD81/7.8/2</f>
        <v>0</v>
      </c>
      <c r="BF81" s="34"/>
      <c r="BG81" s="35">
        <f t="shared" ref="BG81:BG132" si="55">SUM(BF81:BF81)</f>
        <v>0</v>
      </c>
      <c r="BH81" s="65">
        <f t="shared" ref="BH81:BH132" si="56">BG81/7.8/2</f>
        <v>0</v>
      </c>
    </row>
    <row r="82" spans="1:60" s="28" customFormat="1" ht="21" customHeight="1">
      <c r="A82" s="28">
        <f t="shared" si="54"/>
        <v>29</v>
      </c>
      <c r="B82" s="27" t="s">
        <v>184</v>
      </c>
      <c r="C82" s="522"/>
      <c r="D82" s="523"/>
      <c r="E82" s="523">
        <f>SUM(C82:D82)</f>
        <v>0</v>
      </c>
      <c r="F82" s="531">
        <f>E82/7.8/2</f>
        <v>0</v>
      </c>
      <c r="G82" s="522"/>
      <c r="H82" s="532"/>
      <c r="I82" s="523"/>
      <c r="J82" s="523">
        <f>SUM(G82:I82)</f>
        <v>0</v>
      </c>
      <c r="K82" s="531">
        <f>J82/7.8/2</f>
        <v>0</v>
      </c>
      <c r="L82" s="522"/>
      <c r="M82" s="523"/>
      <c r="N82" s="523">
        <f>SUM(L82:M82)</f>
        <v>0</v>
      </c>
      <c r="O82" s="531">
        <f>N82/7.8/2</f>
        <v>0</v>
      </c>
      <c r="P82" s="522"/>
      <c r="Q82" s="523">
        <f>SUM(P82:P82)</f>
        <v>0</v>
      </c>
      <c r="R82" s="531">
        <f>Q82/7.8/2</f>
        <v>0</v>
      </c>
      <c r="S82" s="522"/>
      <c r="T82" s="523"/>
      <c r="U82" s="523"/>
      <c r="V82" s="523"/>
      <c r="W82" s="523">
        <f>SUM(S82:V82)</f>
        <v>0</v>
      </c>
      <c r="X82" s="531">
        <f>W82/7.8/2</f>
        <v>0</v>
      </c>
      <c r="Y82" s="522"/>
      <c r="Z82" s="523"/>
      <c r="AA82" s="523">
        <f>SUM(Y82:Z82)</f>
        <v>0</v>
      </c>
      <c r="AB82" s="531">
        <f>AA82/7.8/2</f>
        <v>0</v>
      </c>
      <c r="AC82" s="522"/>
      <c r="AD82" s="523"/>
      <c r="AE82" s="523"/>
      <c r="AF82" s="523"/>
      <c r="AG82" s="523">
        <f>SUM(AC82:AF82)</f>
        <v>0</v>
      </c>
      <c r="AH82" s="531">
        <f>AG82/7.8/2</f>
        <v>0</v>
      </c>
      <c r="AI82" s="522"/>
      <c r="AJ82" s="523">
        <f t="shared" si="52"/>
        <v>0</v>
      </c>
      <c r="AK82" s="531">
        <f t="shared" si="38"/>
        <v>0</v>
      </c>
      <c r="AL82" s="533"/>
      <c r="AM82" s="534"/>
      <c r="AN82" s="534">
        <f>SUM(AL82:AM82)</f>
        <v>0</v>
      </c>
      <c r="AO82" s="535">
        <f>AN82/7.8/2</f>
        <v>0</v>
      </c>
      <c r="AP82" s="533"/>
      <c r="AQ82" s="534"/>
      <c r="AR82" s="534">
        <f>SUM(AP82:AQ82)</f>
        <v>0</v>
      </c>
      <c r="AS82" s="535">
        <f>AR82/7.8/2</f>
        <v>0</v>
      </c>
      <c r="AT82" s="533"/>
      <c r="AU82" s="534"/>
      <c r="AV82" s="534">
        <f>SUM(AT82:AU82)</f>
        <v>0</v>
      </c>
      <c r="AW82" s="535">
        <f>AV82/7.8/2</f>
        <v>0</v>
      </c>
      <c r="AX82" s="522">
        <v>452.4</v>
      </c>
      <c r="AY82" s="523">
        <f>SUM(AX82:AX82)</f>
        <v>452.4</v>
      </c>
      <c r="AZ82" s="531">
        <f>AY82/7.8/2</f>
        <v>29</v>
      </c>
      <c r="BA82" s="522">
        <v>0</v>
      </c>
      <c r="BB82" s="532">
        <v>0</v>
      </c>
      <c r="BC82" s="523">
        <v>0</v>
      </c>
      <c r="BD82" s="523">
        <f>SUM(BA82:BC82)</f>
        <v>0</v>
      </c>
      <c r="BE82" s="531">
        <f>BD82/7.8/2</f>
        <v>0</v>
      </c>
      <c r="BF82" s="522"/>
      <c r="BG82" s="523">
        <f t="shared" si="55"/>
        <v>0</v>
      </c>
      <c r="BH82" s="531">
        <f t="shared" si="56"/>
        <v>0</v>
      </c>
    </row>
    <row r="83" spans="1:60" s="28" customFormat="1" ht="21" customHeight="1">
      <c r="A83" s="28">
        <f t="shared" si="54"/>
        <v>35.999999999999993</v>
      </c>
      <c r="B83" s="27" t="s">
        <v>185</v>
      </c>
      <c r="C83" s="522"/>
      <c r="D83" s="523"/>
      <c r="E83" s="523">
        <f t="shared" ref="E83:E84" si="57">SUM(C83:D83)</f>
        <v>0</v>
      </c>
      <c r="F83" s="531">
        <f t="shared" ref="F83:F84" si="58">E83/7.8/2</f>
        <v>0</v>
      </c>
      <c r="G83" s="522"/>
      <c r="H83" s="532"/>
      <c r="I83" s="523"/>
      <c r="J83" s="523">
        <f t="shared" ref="J83:J84" si="59">SUM(G83:I83)</f>
        <v>0</v>
      </c>
      <c r="K83" s="531">
        <f t="shared" ref="K83:K84" si="60">J83/7.8/2</f>
        <v>0</v>
      </c>
      <c r="L83" s="522"/>
      <c r="M83" s="523"/>
      <c r="N83" s="523">
        <f t="shared" ref="N83:N84" si="61">SUM(L83:M83)</f>
        <v>0</v>
      </c>
      <c r="O83" s="531">
        <f t="shared" ref="O83:O84" si="62">N83/7.8/2</f>
        <v>0</v>
      </c>
      <c r="P83" s="522"/>
      <c r="Q83" s="523">
        <f t="shared" ref="Q83:Q84" si="63">SUM(P83:P83)</f>
        <v>0</v>
      </c>
      <c r="R83" s="531">
        <f t="shared" ref="R83:R84" si="64">Q83/7.8/2</f>
        <v>0</v>
      </c>
      <c r="S83" s="522"/>
      <c r="T83" s="523"/>
      <c r="U83" s="523"/>
      <c r="V83" s="523"/>
      <c r="W83" s="523">
        <f t="shared" ref="W83:W84" si="65">SUM(S83:V83)</f>
        <v>0</v>
      </c>
      <c r="X83" s="531">
        <f t="shared" ref="X83:X84" si="66">W83/7.8/2</f>
        <v>0</v>
      </c>
      <c r="Y83" s="522"/>
      <c r="Z83" s="523"/>
      <c r="AA83" s="523">
        <f t="shared" ref="AA83:AA84" si="67">SUM(Y83:Z83)</f>
        <v>0</v>
      </c>
      <c r="AB83" s="531">
        <f t="shared" ref="AB83:AB84" si="68">AA83/7.8/2</f>
        <v>0</v>
      </c>
      <c r="AC83" s="522"/>
      <c r="AD83" s="523"/>
      <c r="AE83" s="523"/>
      <c r="AF83" s="523"/>
      <c r="AG83" s="523">
        <f t="shared" ref="AG83:AG84" si="69">SUM(AC83:AF83)</f>
        <v>0</v>
      </c>
      <c r="AH83" s="531">
        <f t="shared" ref="AH83:AH84" si="70">AG83/7.8/2</f>
        <v>0</v>
      </c>
      <c r="AI83" s="522"/>
      <c r="AJ83" s="523">
        <f t="shared" ref="AJ83:AJ84" si="71">SUM(AI83:AI83)</f>
        <v>0</v>
      </c>
      <c r="AK83" s="531">
        <f t="shared" ref="AK83:AK84" si="72">AJ83/7.8/2</f>
        <v>0</v>
      </c>
      <c r="AL83" s="533"/>
      <c r="AM83" s="534"/>
      <c r="AN83" s="534">
        <f t="shared" ref="AN83:AN84" si="73">SUM(AL83:AM83)</f>
        <v>0</v>
      </c>
      <c r="AO83" s="535">
        <f t="shared" ref="AO83:AO84" si="74">AN83/7.8/2</f>
        <v>0</v>
      </c>
      <c r="AP83" s="533"/>
      <c r="AQ83" s="534"/>
      <c r="AR83" s="534">
        <f t="shared" ref="AR83:AR84" si="75">SUM(AP83:AQ83)</f>
        <v>0</v>
      </c>
      <c r="AS83" s="535">
        <f t="shared" ref="AS83:AS84" si="76">AR83/7.8/2</f>
        <v>0</v>
      </c>
      <c r="AT83" s="533"/>
      <c r="AU83" s="534"/>
      <c r="AV83" s="534">
        <f t="shared" ref="AV83:AV84" si="77">SUM(AT83:AU83)</f>
        <v>0</v>
      </c>
      <c r="AW83" s="535">
        <f t="shared" ref="AW83:AW84" si="78">AV83/7.8/2</f>
        <v>0</v>
      </c>
      <c r="AX83" s="522"/>
      <c r="AY83" s="523">
        <f t="shared" ref="AY83:AY84" si="79">SUM(AX83:AX83)</f>
        <v>0</v>
      </c>
      <c r="AZ83" s="531">
        <f t="shared" ref="AZ83:AZ84" si="80">AY83/7.8/2</f>
        <v>0</v>
      </c>
      <c r="BA83" s="522">
        <v>187.2</v>
      </c>
      <c r="BB83" s="532">
        <v>187.2</v>
      </c>
      <c r="BC83" s="523">
        <v>187.2</v>
      </c>
      <c r="BD83" s="523">
        <f t="shared" ref="BD83:BD98" si="81">SUM(BA83:BC83)</f>
        <v>561.59999999999991</v>
      </c>
      <c r="BE83" s="531">
        <f t="shared" ref="BE83:BE98" si="82">BD83/7.8/2</f>
        <v>35.999999999999993</v>
      </c>
      <c r="BF83" s="522"/>
      <c r="BG83" s="523">
        <f t="shared" si="55"/>
        <v>0</v>
      </c>
      <c r="BH83" s="531">
        <f t="shared" si="56"/>
        <v>0</v>
      </c>
    </row>
    <row r="84" spans="1:60" s="28" customFormat="1" ht="21" customHeight="1">
      <c r="A84" s="28">
        <f t="shared" si="54"/>
        <v>0</v>
      </c>
      <c r="B84" s="29" t="s">
        <v>308</v>
      </c>
      <c r="C84" s="522"/>
      <c r="D84" s="523"/>
      <c r="E84" s="523">
        <f t="shared" si="57"/>
        <v>0</v>
      </c>
      <c r="F84" s="531">
        <f t="shared" si="58"/>
        <v>0</v>
      </c>
      <c r="G84" s="522"/>
      <c r="H84" s="532"/>
      <c r="I84" s="523"/>
      <c r="J84" s="523">
        <f t="shared" si="59"/>
        <v>0</v>
      </c>
      <c r="K84" s="531">
        <f t="shared" si="60"/>
        <v>0</v>
      </c>
      <c r="L84" s="522"/>
      <c r="M84" s="523"/>
      <c r="N84" s="523">
        <f t="shared" si="61"/>
        <v>0</v>
      </c>
      <c r="O84" s="531">
        <f t="shared" si="62"/>
        <v>0</v>
      </c>
      <c r="P84" s="522"/>
      <c r="Q84" s="523">
        <f t="shared" si="63"/>
        <v>0</v>
      </c>
      <c r="R84" s="531">
        <f t="shared" si="64"/>
        <v>0</v>
      </c>
      <c r="S84" s="522"/>
      <c r="T84" s="523"/>
      <c r="U84" s="523"/>
      <c r="V84" s="523"/>
      <c r="W84" s="523">
        <f t="shared" si="65"/>
        <v>0</v>
      </c>
      <c r="X84" s="531">
        <f t="shared" si="66"/>
        <v>0</v>
      </c>
      <c r="Y84" s="522"/>
      <c r="Z84" s="523"/>
      <c r="AA84" s="523">
        <f t="shared" si="67"/>
        <v>0</v>
      </c>
      <c r="AB84" s="531">
        <f t="shared" si="68"/>
        <v>0</v>
      </c>
      <c r="AC84" s="522"/>
      <c r="AD84" s="523"/>
      <c r="AE84" s="523"/>
      <c r="AF84" s="523"/>
      <c r="AG84" s="523">
        <f t="shared" si="69"/>
        <v>0</v>
      </c>
      <c r="AH84" s="531">
        <f t="shared" si="70"/>
        <v>0</v>
      </c>
      <c r="AI84" s="522"/>
      <c r="AJ84" s="523">
        <f t="shared" si="71"/>
        <v>0</v>
      </c>
      <c r="AK84" s="531">
        <f t="shared" si="72"/>
        <v>0</v>
      </c>
      <c r="AL84" s="533"/>
      <c r="AM84" s="534"/>
      <c r="AN84" s="534">
        <f t="shared" si="73"/>
        <v>0</v>
      </c>
      <c r="AO84" s="535">
        <f t="shared" si="74"/>
        <v>0</v>
      </c>
      <c r="AP84" s="533"/>
      <c r="AQ84" s="534"/>
      <c r="AR84" s="534">
        <f t="shared" si="75"/>
        <v>0</v>
      </c>
      <c r="AS84" s="535">
        <f t="shared" si="76"/>
        <v>0</v>
      </c>
      <c r="AT84" s="533"/>
      <c r="AU84" s="534"/>
      <c r="AV84" s="534">
        <f t="shared" si="77"/>
        <v>0</v>
      </c>
      <c r="AW84" s="535">
        <f t="shared" si="78"/>
        <v>0</v>
      </c>
      <c r="AX84" s="522"/>
      <c r="AY84" s="523">
        <f t="shared" si="79"/>
        <v>0</v>
      </c>
      <c r="AZ84" s="531">
        <f t="shared" si="80"/>
        <v>0</v>
      </c>
      <c r="BA84" s="522">
        <v>0</v>
      </c>
      <c r="BB84" s="532">
        <v>0</v>
      </c>
      <c r="BC84" s="523">
        <v>0</v>
      </c>
      <c r="BD84" s="523">
        <f t="shared" si="81"/>
        <v>0</v>
      </c>
      <c r="BE84" s="531">
        <f t="shared" si="82"/>
        <v>0</v>
      </c>
      <c r="BF84" s="522"/>
      <c r="BG84" s="523">
        <f t="shared" si="55"/>
        <v>0</v>
      </c>
      <c r="BH84" s="531">
        <f t="shared" si="56"/>
        <v>0</v>
      </c>
    </row>
    <row r="85" spans="1:60" s="28" customFormat="1" ht="21" customHeight="1">
      <c r="A85" s="28">
        <f t="shared" si="54"/>
        <v>0</v>
      </c>
      <c r="B85" s="29" t="s">
        <v>309</v>
      </c>
      <c r="C85" s="522"/>
      <c r="D85" s="523"/>
      <c r="E85" s="523">
        <f t="shared" ref="E85:E132" si="83">SUM(C85:D85)</f>
        <v>0</v>
      </c>
      <c r="F85" s="531">
        <f t="shared" ref="F85:F132" si="84">E85/7.8/2</f>
        <v>0</v>
      </c>
      <c r="G85" s="522"/>
      <c r="H85" s="532"/>
      <c r="I85" s="523"/>
      <c r="J85" s="523">
        <f t="shared" ref="J85:J132" si="85">SUM(G85:I85)</f>
        <v>0</v>
      </c>
      <c r="K85" s="531">
        <f t="shared" ref="K85:K132" si="86">J85/7.8/2</f>
        <v>0</v>
      </c>
      <c r="L85" s="522"/>
      <c r="M85" s="523"/>
      <c r="N85" s="523">
        <f t="shared" ref="N85:N132" si="87">SUM(L85:M85)</f>
        <v>0</v>
      </c>
      <c r="O85" s="531">
        <f t="shared" ref="O85:O132" si="88">N85/7.8/2</f>
        <v>0</v>
      </c>
      <c r="P85" s="522"/>
      <c r="Q85" s="523">
        <f t="shared" ref="Q85:Q132" si="89">SUM(P85:P85)</f>
        <v>0</v>
      </c>
      <c r="R85" s="531">
        <f t="shared" ref="R85:R132" si="90">Q85/7.8/2</f>
        <v>0</v>
      </c>
      <c r="S85" s="522"/>
      <c r="T85" s="523"/>
      <c r="U85" s="523"/>
      <c r="V85" s="523"/>
      <c r="W85" s="523">
        <f t="shared" ref="W85:W132" si="91">SUM(S85:V85)</f>
        <v>0</v>
      </c>
      <c r="X85" s="531">
        <f t="shared" ref="X85:X132" si="92">W85/7.8/2</f>
        <v>0</v>
      </c>
      <c r="Y85" s="522"/>
      <c r="Z85" s="523"/>
      <c r="AA85" s="523">
        <f t="shared" ref="AA85:AA132" si="93">SUM(Y85:Z85)</f>
        <v>0</v>
      </c>
      <c r="AB85" s="531">
        <f t="shared" ref="AB85:AB132" si="94">AA85/7.8/2</f>
        <v>0</v>
      </c>
      <c r="AC85" s="522"/>
      <c r="AD85" s="523"/>
      <c r="AE85" s="523"/>
      <c r="AF85" s="523"/>
      <c r="AG85" s="523">
        <f t="shared" ref="AG85:AG132" si="95">SUM(AC85:AF85)</f>
        <v>0</v>
      </c>
      <c r="AH85" s="531">
        <f t="shared" ref="AH85:AH132" si="96">AG85/7.8/2</f>
        <v>0</v>
      </c>
      <c r="AI85" s="522"/>
      <c r="AJ85" s="523">
        <f t="shared" ref="AJ85:AJ132" si="97">SUM(AI85:AI85)</f>
        <v>0</v>
      </c>
      <c r="AK85" s="531">
        <f t="shared" ref="AK85:AK132" si="98">AJ85/7.8/2</f>
        <v>0</v>
      </c>
      <c r="AL85" s="533"/>
      <c r="AM85" s="534"/>
      <c r="AN85" s="534">
        <f t="shared" ref="AN85:AN132" si="99">SUM(AL85:AM85)</f>
        <v>0</v>
      </c>
      <c r="AO85" s="535">
        <f t="shared" ref="AO85:AO132" si="100">AN85/7.8/2</f>
        <v>0</v>
      </c>
      <c r="AP85" s="533"/>
      <c r="AQ85" s="534"/>
      <c r="AR85" s="534">
        <f t="shared" ref="AR85:AR132" si="101">SUM(AP85:AQ85)</f>
        <v>0</v>
      </c>
      <c r="AS85" s="535">
        <f t="shared" ref="AS85:AS132" si="102">AR85/7.8/2</f>
        <v>0</v>
      </c>
      <c r="AT85" s="533"/>
      <c r="AU85" s="534"/>
      <c r="AV85" s="534">
        <f t="shared" ref="AV85:AV132" si="103">SUM(AT85:AU85)</f>
        <v>0</v>
      </c>
      <c r="AW85" s="535">
        <f t="shared" ref="AW85:AW132" si="104">AV85/7.8/2</f>
        <v>0</v>
      </c>
      <c r="AX85" s="522"/>
      <c r="AY85" s="523">
        <f t="shared" ref="AY85:AY132" si="105">SUM(AX85:AX85)</f>
        <v>0</v>
      </c>
      <c r="AZ85" s="531">
        <f t="shared" ref="AZ85:AZ132" si="106">AY85/7.8/2</f>
        <v>0</v>
      </c>
      <c r="BA85" s="522">
        <v>0</v>
      </c>
      <c r="BB85" s="532">
        <v>0</v>
      </c>
      <c r="BC85" s="523">
        <v>0</v>
      </c>
      <c r="BD85" s="523">
        <f t="shared" si="81"/>
        <v>0</v>
      </c>
      <c r="BE85" s="531">
        <f t="shared" si="82"/>
        <v>0</v>
      </c>
      <c r="BF85" s="522"/>
      <c r="BG85" s="523">
        <f t="shared" si="55"/>
        <v>0</v>
      </c>
      <c r="BH85" s="531">
        <f t="shared" si="56"/>
        <v>0</v>
      </c>
    </row>
    <row r="86" spans="1:60" s="28" customFormat="1" ht="21" customHeight="1">
      <c r="A86" s="28">
        <f t="shared" si="54"/>
        <v>0</v>
      </c>
      <c r="B86" s="27" t="s">
        <v>318</v>
      </c>
      <c r="C86" s="522"/>
      <c r="D86" s="523"/>
      <c r="E86" s="523">
        <f t="shared" si="83"/>
        <v>0</v>
      </c>
      <c r="F86" s="531">
        <f t="shared" si="84"/>
        <v>0</v>
      </c>
      <c r="G86" s="522"/>
      <c r="H86" s="532"/>
      <c r="I86" s="523"/>
      <c r="J86" s="523">
        <f t="shared" si="85"/>
        <v>0</v>
      </c>
      <c r="K86" s="531">
        <f t="shared" si="86"/>
        <v>0</v>
      </c>
      <c r="L86" s="522"/>
      <c r="M86" s="523"/>
      <c r="N86" s="523">
        <f t="shared" si="87"/>
        <v>0</v>
      </c>
      <c r="O86" s="531">
        <f t="shared" si="88"/>
        <v>0</v>
      </c>
      <c r="P86" s="522"/>
      <c r="Q86" s="523">
        <f t="shared" si="89"/>
        <v>0</v>
      </c>
      <c r="R86" s="531">
        <f t="shared" si="90"/>
        <v>0</v>
      </c>
      <c r="S86" s="522"/>
      <c r="T86" s="523"/>
      <c r="U86" s="523"/>
      <c r="V86" s="523"/>
      <c r="W86" s="523">
        <f t="shared" si="91"/>
        <v>0</v>
      </c>
      <c r="X86" s="531">
        <f t="shared" si="92"/>
        <v>0</v>
      </c>
      <c r="Y86" s="522"/>
      <c r="Z86" s="523"/>
      <c r="AA86" s="523">
        <f t="shared" si="93"/>
        <v>0</v>
      </c>
      <c r="AB86" s="531">
        <f t="shared" si="94"/>
        <v>0</v>
      </c>
      <c r="AC86" s="522"/>
      <c r="AD86" s="523"/>
      <c r="AE86" s="523"/>
      <c r="AF86" s="523"/>
      <c r="AG86" s="523">
        <f t="shared" si="95"/>
        <v>0</v>
      </c>
      <c r="AH86" s="531">
        <f t="shared" si="96"/>
        <v>0</v>
      </c>
      <c r="AI86" s="522"/>
      <c r="AJ86" s="523">
        <f t="shared" si="97"/>
        <v>0</v>
      </c>
      <c r="AK86" s="531">
        <f t="shared" si="98"/>
        <v>0</v>
      </c>
      <c r="AL86" s="533"/>
      <c r="AM86" s="534"/>
      <c r="AN86" s="534">
        <f t="shared" si="99"/>
        <v>0</v>
      </c>
      <c r="AO86" s="535">
        <f t="shared" si="100"/>
        <v>0</v>
      </c>
      <c r="AP86" s="533"/>
      <c r="AQ86" s="534"/>
      <c r="AR86" s="534">
        <f t="shared" si="101"/>
        <v>0</v>
      </c>
      <c r="AS86" s="535">
        <f t="shared" si="102"/>
        <v>0</v>
      </c>
      <c r="AT86" s="533"/>
      <c r="AU86" s="534"/>
      <c r="AV86" s="534">
        <f t="shared" si="103"/>
        <v>0</v>
      </c>
      <c r="AW86" s="535">
        <f t="shared" si="104"/>
        <v>0</v>
      </c>
      <c r="AX86" s="522"/>
      <c r="AY86" s="523">
        <f t="shared" si="105"/>
        <v>0</v>
      </c>
      <c r="AZ86" s="531">
        <f t="shared" si="106"/>
        <v>0</v>
      </c>
      <c r="BA86" s="47"/>
      <c r="BB86" s="318"/>
      <c r="BC86" s="48"/>
      <c r="BD86" s="523">
        <f t="shared" si="81"/>
        <v>0</v>
      </c>
      <c r="BE86" s="531">
        <f t="shared" si="82"/>
        <v>0</v>
      </c>
      <c r="BF86" s="522"/>
      <c r="BG86" s="523">
        <f t="shared" si="55"/>
        <v>0</v>
      </c>
      <c r="BH86" s="531">
        <f t="shared" si="56"/>
        <v>0</v>
      </c>
    </row>
    <row r="87" spans="1:60" s="28" customFormat="1" ht="21" customHeight="1">
      <c r="A87" s="28">
        <f t="shared" si="54"/>
        <v>59</v>
      </c>
      <c r="B87" s="27" t="s">
        <v>319</v>
      </c>
      <c r="C87" s="522"/>
      <c r="D87" s="523"/>
      <c r="E87" s="523">
        <f t="shared" si="83"/>
        <v>0</v>
      </c>
      <c r="F87" s="531">
        <f t="shared" si="84"/>
        <v>0</v>
      </c>
      <c r="G87" s="522"/>
      <c r="H87" s="532"/>
      <c r="I87" s="523"/>
      <c r="J87" s="523">
        <f t="shared" si="85"/>
        <v>0</v>
      </c>
      <c r="K87" s="531">
        <f t="shared" si="86"/>
        <v>0</v>
      </c>
      <c r="L87" s="522"/>
      <c r="M87" s="523"/>
      <c r="N87" s="523">
        <f t="shared" si="87"/>
        <v>0</v>
      </c>
      <c r="O87" s="531">
        <f t="shared" si="88"/>
        <v>0</v>
      </c>
      <c r="P87" s="522"/>
      <c r="Q87" s="523">
        <f t="shared" si="89"/>
        <v>0</v>
      </c>
      <c r="R87" s="531">
        <f t="shared" si="90"/>
        <v>0</v>
      </c>
      <c r="S87" s="522"/>
      <c r="T87" s="523"/>
      <c r="U87" s="523"/>
      <c r="V87" s="523"/>
      <c r="W87" s="523">
        <f t="shared" si="91"/>
        <v>0</v>
      </c>
      <c r="X87" s="531">
        <f t="shared" si="92"/>
        <v>0</v>
      </c>
      <c r="Y87" s="522"/>
      <c r="Z87" s="523"/>
      <c r="AA87" s="523">
        <f t="shared" si="93"/>
        <v>0</v>
      </c>
      <c r="AB87" s="531">
        <f t="shared" si="94"/>
        <v>0</v>
      </c>
      <c r="AC87" s="522"/>
      <c r="AD87" s="523"/>
      <c r="AE87" s="523"/>
      <c r="AF87" s="523"/>
      <c r="AG87" s="523">
        <f t="shared" si="95"/>
        <v>0</v>
      </c>
      <c r="AH87" s="531">
        <f t="shared" si="96"/>
        <v>0</v>
      </c>
      <c r="AI87" s="522"/>
      <c r="AJ87" s="523">
        <f t="shared" si="97"/>
        <v>0</v>
      </c>
      <c r="AK87" s="531">
        <f t="shared" si="98"/>
        <v>0</v>
      </c>
      <c r="AL87" s="533"/>
      <c r="AM87" s="534"/>
      <c r="AN87" s="534">
        <f t="shared" si="99"/>
        <v>0</v>
      </c>
      <c r="AO87" s="535">
        <f t="shared" si="100"/>
        <v>0</v>
      </c>
      <c r="AP87" s="533"/>
      <c r="AQ87" s="534"/>
      <c r="AR87" s="534">
        <f t="shared" si="101"/>
        <v>0</v>
      </c>
      <c r="AS87" s="535">
        <f t="shared" si="102"/>
        <v>0</v>
      </c>
      <c r="AT87" s="533"/>
      <c r="AU87" s="534"/>
      <c r="AV87" s="534">
        <f t="shared" si="103"/>
        <v>0</v>
      </c>
      <c r="AW87" s="535">
        <f t="shared" si="104"/>
        <v>0</v>
      </c>
      <c r="AX87" s="47">
        <v>452.4</v>
      </c>
      <c r="AY87" s="523">
        <f t="shared" si="105"/>
        <v>452.4</v>
      </c>
      <c r="AZ87" s="531">
        <f t="shared" si="106"/>
        <v>29</v>
      </c>
      <c r="BA87" s="47">
        <v>156</v>
      </c>
      <c r="BB87" s="318">
        <v>156</v>
      </c>
      <c r="BC87" s="48">
        <v>156</v>
      </c>
      <c r="BD87" s="523">
        <f t="shared" si="81"/>
        <v>468</v>
      </c>
      <c r="BE87" s="531">
        <f t="shared" si="82"/>
        <v>30</v>
      </c>
      <c r="BF87" s="47"/>
      <c r="BG87" s="523">
        <f t="shared" si="55"/>
        <v>0</v>
      </c>
      <c r="BH87" s="531">
        <f t="shared" si="56"/>
        <v>0</v>
      </c>
    </row>
    <row r="88" spans="1:60" s="28" customFormat="1" ht="21" customHeight="1">
      <c r="A88" s="28">
        <f t="shared" si="54"/>
        <v>39.000000000000007</v>
      </c>
      <c r="B88" s="27" t="s">
        <v>320</v>
      </c>
      <c r="C88" s="522"/>
      <c r="D88" s="523"/>
      <c r="E88" s="523">
        <f t="shared" si="83"/>
        <v>0</v>
      </c>
      <c r="F88" s="531">
        <f t="shared" si="84"/>
        <v>0</v>
      </c>
      <c r="G88" s="522"/>
      <c r="H88" s="532"/>
      <c r="I88" s="523"/>
      <c r="J88" s="523">
        <f t="shared" si="85"/>
        <v>0</v>
      </c>
      <c r="K88" s="531">
        <f t="shared" si="86"/>
        <v>0</v>
      </c>
      <c r="L88" s="522"/>
      <c r="M88" s="523"/>
      <c r="N88" s="523">
        <f t="shared" si="87"/>
        <v>0</v>
      </c>
      <c r="O88" s="531">
        <f t="shared" si="88"/>
        <v>0</v>
      </c>
      <c r="P88" s="522"/>
      <c r="Q88" s="523">
        <f t="shared" si="89"/>
        <v>0</v>
      </c>
      <c r="R88" s="531">
        <f t="shared" si="90"/>
        <v>0</v>
      </c>
      <c r="S88" s="522"/>
      <c r="T88" s="523"/>
      <c r="U88" s="523"/>
      <c r="V88" s="523"/>
      <c r="W88" s="523">
        <f t="shared" si="91"/>
        <v>0</v>
      </c>
      <c r="X88" s="531">
        <f t="shared" si="92"/>
        <v>0</v>
      </c>
      <c r="Y88" s="522"/>
      <c r="Z88" s="523"/>
      <c r="AA88" s="523">
        <f t="shared" si="93"/>
        <v>0</v>
      </c>
      <c r="AB88" s="531">
        <f t="shared" si="94"/>
        <v>0</v>
      </c>
      <c r="AC88" s="522"/>
      <c r="AD88" s="523"/>
      <c r="AE88" s="523"/>
      <c r="AF88" s="523"/>
      <c r="AG88" s="523">
        <f t="shared" si="95"/>
        <v>0</v>
      </c>
      <c r="AH88" s="531">
        <f t="shared" si="96"/>
        <v>0</v>
      </c>
      <c r="AI88" s="522"/>
      <c r="AJ88" s="523">
        <f t="shared" si="97"/>
        <v>0</v>
      </c>
      <c r="AK88" s="531">
        <f t="shared" si="98"/>
        <v>0</v>
      </c>
      <c r="AL88" s="533"/>
      <c r="AM88" s="534"/>
      <c r="AN88" s="534">
        <f t="shared" si="99"/>
        <v>0</v>
      </c>
      <c r="AO88" s="535">
        <f t="shared" si="100"/>
        <v>0</v>
      </c>
      <c r="AP88" s="533"/>
      <c r="AQ88" s="534"/>
      <c r="AR88" s="534">
        <f t="shared" si="101"/>
        <v>0</v>
      </c>
      <c r="AS88" s="535">
        <f t="shared" si="102"/>
        <v>0</v>
      </c>
      <c r="AT88" s="533"/>
      <c r="AU88" s="534"/>
      <c r="AV88" s="534">
        <f t="shared" si="103"/>
        <v>0</v>
      </c>
      <c r="AW88" s="535">
        <f t="shared" si="104"/>
        <v>0</v>
      </c>
      <c r="AX88" s="47"/>
      <c r="AY88" s="523">
        <f t="shared" si="105"/>
        <v>0</v>
      </c>
      <c r="AZ88" s="531">
        <f t="shared" si="106"/>
        <v>0</v>
      </c>
      <c r="BA88" s="47">
        <v>202.8</v>
      </c>
      <c r="BB88" s="318">
        <v>202.8</v>
      </c>
      <c r="BC88" s="48">
        <v>202.8</v>
      </c>
      <c r="BD88" s="523">
        <f t="shared" si="81"/>
        <v>608.40000000000009</v>
      </c>
      <c r="BE88" s="531">
        <f t="shared" si="82"/>
        <v>39.000000000000007</v>
      </c>
      <c r="BF88" s="522">
        <v>280.8</v>
      </c>
      <c r="BG88" s="523">
        <f>SUM(BF88:BF88)</f>
        <v>280.8</v>
      </c>
      <c r="BH88" s="531">
        <f t="shared" si="56"/>
        <v>18</v>
      </c>
    </row>
    <row r="89" spans="1:60" s="28" customFormat="1" ht="21" customHeight="1">
      <c r="A89" s="28">
        <f t="shared" si="54"/>
        <v>45</v>
      </c>
      <c r="B89" s="27" t="s">
        <v>321</v>
      </c>
      <c r="C89" s="522"/>
      <c r="D89" s="523"/>
      <c r="E89" s="523">
        <f t="shared" si="83"/>
        <v>0</v>
      </c>
      <c r="F89" s="531">
        <f t="shared" si="84"/>
        <v>0</v>
      </c>
      <c r="G89" s="522"/>
      <c r="H89" s="532"/>
      <c r="I89" s="523"/>
      <c r="J89" s="523">
        <f t="shared" si="85"/>
        <v>0</v>
      </c>
      <c r="K89" s="531">
        <f t="shared" si="86"/>
        <v>0</v>
      </c>
      <c r="L89" s="522"/>
      <c r="M89" s="523"/>
      <c r="N89" s="523">
        <f t="shared" si="87"/>
        <v>0</v>
      </c>
      <c r="O89" s="531">
        <f t="shared" si="88"/>
        <v>0</v>
      </c>
      <c r="P89" s="522"/>
      <c r="Q89" s="523">
        <f t="shared" si="89"/>
        <v>0</v>
      </c>
      <c r="R89" s="531">
        <f t="shared" si="90"/>
        <v>0</v>
      </c>
      <c r="S89" s="522"/>
      <c r="T89" s="523"/>
      <c r="U89" s="523"/>
      <c r="V89" s="523"/>
      <c r="W89" s="523">
        <f t="shared" si="91"/>
        <v>0</v>
      </c>
      <c r="X89" s="531">
        <f t="shared" si="92"/>
        <v>0</v>
      </c>
      <c r="Y89" s="522"/>
      <c r="Z89" s="523"/>
      <c r="AA89" s="523">
        <f t="shared" si="93"/>
        <v>0</v>
      </c>
      <c r="AB89" s="531">
        <f t="shared" si="94"/>
        <v>0</v>
      </c>
      <c r="AC89" s="522"/>
      <c r="AD89" s="523"/>
      <c r="AE89" s="523"/>
      <c r="AF89" s="523"/>
      <c r="AG89" s="523">
        <f t="shared" si="95"/>
        <v>0</v>
      </c>
      <c r="AH89" s="531">
        <f t="shared" si="96"/>
        <v>0</v>
      </c>
      <c r="AI89" s="522"/>
      <c r="AJ89" s="523">
        <f t="shared" si="97"/>
        <v>0</v>
      </c>
      <c r="AK89" s="531">
        <f t="shared" si="98"/>
        <v>0</v>
      </c>
      <c r="AL89" s="533"/>
      <c r="AM89" s="534"/>
      <c r="AN89" s="534">
        <f t="shared" si="99"/>
        <v>0</v>
      </c>
      <c r="AO89" s="535">
        <f t="shared" si="100"/>
        <v>0</v>
      </c>
      <c r="AP89" s="533"/>
      <c r="AQ89" s="534"/>
      <c r="AR89" s="534">
        <f t="shared" si="101"/>
        <v>0</v>
      </c>
      <c r="AS89" s="535">
        <f t="shared" si="102"/>
        <v>0</v>
      </c>
      <c r="AT89" s="533"/>
      <c r="AU89" s="534"/>
      <c r="AV89" s="534">
        <f t="shared" si="103"/>
        <v>0</v>
      </c>
      <c r="AW89" s="535">
        <f t="shared" si="104"/>
        <v>0</v>
      </c>
      <c r="AX89" s="47"/>
      <c r="AY89" s="523">
        <f t="shared" si="105"/>
        <v>0</v>
      </c>
      <c r="AZ89" s="531">
        <f t="shared" si="106"/>
        <v>0</v>
      </c>
      <c r="BA89" s="47">
        <v>234</v>
      </c>
      <c r="BB89" s="318">
        <v>234</v>
      </c>
      <c r="BC89" s="48">
        <v>234</v>
      </c>
      <c r="BD89" s="523">
        <f t="shared" si="81"/>
        <v>702</v>
      </c>
      <c r="BE89" s="531">
        <f t="shared" si="82"/>
        <v>45</v>
      </c>
      <c r="BF89" s="47"/>
      <c r="BG89" s="523">
        <f t="shared" si="55"/>
        <v>0</v>
      </c>
      <c r="BH89" s="531">
        <f t="shared" si="56"/>
        <v>0</v>
      </c>
    </row>
    <row r="90" spans="1:60" s="28" customFormat="1" ht="21" customHeight="1">
      <c r="A90" s="28">
        <f>+SUM(F90,K90,O90,R90,X90,AB90,AH90,AK90,AO90,AS90,AW90,AZ90+BE90)</f>
        <v>29</v>
      </c>
      <c r="B90" s="27" t="s">
        <v>322</v>
      </c>
      <c r="C90" s="522"/>
      <c r="D90" s="523"/>
      <c r="E90" s="523">
        <f t="shared" si="83"/>
        <v>0</v>
      </c>
      <c r="F90" s="531">
        <f t="shared" si="84"/>
        <v>0</v>
      </c>
      <c r="G90" s="522"/>
      <c r="H90" s="532"/>
      <c r="I90" s="523"/>
      <c r="J90" s="523">
        <f t="shared" si="85"/>
        <v>0</v>
      </c>
      <c r="K90" s="531">
        <f t="shared" si="86"/>
        <v>0</v>
      </c>
      <c r="L90" s="522"/>
      <c r="M90" s="523"/>
      <c r="N90" s="523">
        <f t="shared" si="87"/>
        <v>0</v>
      </c>
      <c r="O90" s="531">
        <f t="shared" si="88"/>
        <v>0</v>
      </c>
      <c r="P90" s="522"/>
      <c r="Q90" s="523">
        <f t="shared" si="89"/>
        <v>0</v>
      </c>
      <c r="R90" s="531">
        <f t="shared" si="90"/>
        <v>0</v>
      </c>
      <c r="S90" s="522"/>
      <c r="T90" s="523"/>
      <c r="U90" s="523"/>
      <c r="V90" s="523"/>
      <c r="W90" s="523">
        <f t="shared" si="91"/>
        <v>0</v>
      </c>
      <c r="X90" s="531">
        <f t="shared" si="92"/>
        <v>0</v>
      </c>
      <c r="Y90" s="522"/>
      <c r="Z90" s="523"/>
      <c r="AA90" s="523">
        <f t="shared" si="93"/>
        <v>0</v>
      </c>
      <c r="AB90" s="531">
        <f t="shared" si="94"/>
        <v>0</v>
      </c>
      <c r="AC90" s="522"/>
      <c r="AD90" s="523"/>
      <c r="AE90" s="523"/>
      <c r="AF90" s="523"/>
      <c r="AG90" s="523">
        <f t="shared" si="95"/>
        <v>0</v>
      </c>
      <c r="AH90" s="531">
        <f t="shared" si="96"/>
        <v>0</v>
      </c>
      <c r="AI90" s="522"/>
      <c r="AJ90" s="523">
        <f t="shared" si="97"/>
        <v>0</v>
      </c>
      <c r="AK90" s="531">
        <f t="shared" si="98"/>
        <v>0</v>
      </c>
      <c r="AL90" s="533"/>
      <c r="AM90" s="534"/>
      <c r="AN90" s="534">
        <f t="shared" si="99"/>
        <v>0</v>
      </c>
      <c r="AO90" s="535">
        <f t="shared" si="100"/>
        <v>0</v>
      </c>
      <c r="AP90" s="533"/>
      <c r="AQ90" s="534"/>
      <c r="AR90" s="534">
        <f t="shared" si="101"/>
        <v>0</v>
      </c>
      <c r="AS90" s="535">
        <f t="shared" si="102"/>
        <v>0</v>
      </c>
      <c r="AT90" s="533"/>
      <c r="AU90" s="534"/>
      <c r="AV90" s="534">
        <f t="shared" si="103"/>
        <v>0</v>
      </c>
      <c r="AW90" s="535">
        <f t="shared" si="104"/>
        <v>0</v>
      </c>
      <c r="AX90" s="47">
        <v>452.4</v>
      </c>
      <c r="AY90" s="523">
        <f t="shared" si="105"/>
        <v>452.4</v>
      </c>
      <c r="AZ90" s="531">
        <f t="shared" si="106"/>
        <v>29</v>
      </c>
      <c r="BA90" s="47">
        <v>0</v>
      </c>
      <c r="BB90" s="318">
        <v>0</v>
      </c>
      <c r="BC90" s="48">
        <v>0</v>
      </c>
      <c r="BD90" s="523">
        <f t="shared" si="81"/>
        <v>0</v>
      </c>
      <c r="BE90" s="531">
        <f t="shared" si="82"/>
        <v>0</v>
      </c>
      <c r="BF90" s="47">
        <v>280.8</v>
      </c>
      <c r="BG90" s="523">
        <f t="shared" si="55"/>
        <v>280.8</v>
      </c>
      <c r="BH90" s="531">
        <f t="shared" si="56"/>
        <v>18</v>
      </c>
    </row>
    <row r="91" spans="1:60" s="28" customFormat="1" ht="21" customHeight="1">
      <c r="A91" s="28">
        <f t="shared" si="54"/>
        <v>0</v>
      </c>
      <c r="B91" s="27" t="s">
        <v>323</v>
      </c>
      <c r="C91" s="522"/>
      <c r="D91" s="523"/>
      <c r="E91" s="523">
        <f t="shared" si="83"/>
        <v>0</v>
      </c>
      <c r="F91" s="531">
        <f t="shared" si="84"/>
        <v>0</v>
      </c>
      <c r="G91" s="522"/>
      <c r="H91" s="532"/>
      <c r="I91" s="523"/>
      <c r="J91" s="523">
        <f t="shared" si="85"/>
        <v>0</v>
      </c>
      <c r="K91" s="531">
        <f t="shared" si="86"/>
        <v>0</v>
      </c>
      <c r="L91" s="522"/>
      <c r="M91" s="523"/>
      <c r="N91" s="523">
        <f t="shared" si="87"/>
        <v>0</v>
      </c>
      <c r="O91" s="531">
        <f t="shared" si="88"/>
        <v>0</v>
      </c>
      <c r="P91" s="522"/>
      <c r="Q91" s="523">
        <f t="shared" si="89"/>
        <v>0</v>
      </c>
      <c r="R91" s="531">
        <f t="shared" si="90"/>
        <v>0</v>
      </c>
      <c r="S91" s="522"/>
      <c r="T91" s="523"/>
      <c r="U91" s="523"/>
      <c r="V91" s="523"/>
      <c r="W91" s="523">
        <f t="shared" si="91"/>
        <v>0</v>
      </c>
      <c r="X91" s="531">
        <f t="shared" si="92"/>
        <v>0</v>
      </c>
      <c r="Y91" s="522"/>
      <c r="Z91" s="523"/>
      <c r="AA91" s="523">
        <f t="shared" si="93"/>
        <v>0</v>
      </c>
      <c r="AB91" s="531">
        <f t="shared" si="94"/>
        <v>0</v>
      </c>
      <c r="AC91" s="522"/>
      <c r="AD91" s="523"/>
      <c r="AE91" s="523"/>
      <c r="AF91" s="523"/>
      <c r="AG91" s="523">
        <f t="shared" si="95"/>
        <v>0</v>
      </c>
      <c r="AH91" s="531">
        <f t="shared" si="96"/>
        <v>0</v>
      </c>
      <c r="AI91" s="522"/>
      <c r="AJ91" s="523">
        <f t="shared" si="97"/>
        <v>0</v>
      </c>
      <c r="AK91" s="531">
        <f t="shared" si="98"/>
        <v>0</v>
      </c>
      <c r="AL91" s="533"/>
      <c r="AM91" s="534"/>
      <c r="AN91" s="534">
        <f t="shared" si="99"/>
        <v>0</v>
      </c>
      <c r="AO91" s="535">
        <f t="shared" si="100"/>
        <v>0</v>
      </c>
      <c r="AP91" s="533"/>
      <c r="AQ91" s="534"/>
      <c r="AR91" s="534">
        <f t="shared" si="101"/>
        <v>0</v>
      </c>
      <c r="AS91" s="535">
        <f t="shared" si="102"/>
        <v>0</v>
      </c>
      <c r="AT91" s="533"/>
      <c r="AU91" s="534"/>
      <c r="AV91" s="534">
        <f t="shared" si="103"/>
        <v>0</v>
      </c>
      <c r="AW91" s="535">
        <f t="shared" si="104"/>
        <v>0</v>
      </c>
      <c r="AX91" s="47"/>
      <c r="AY91" s="523">
        <f t="shared" si="105"/>
        <v>0</v>
      </c>
      <c r="AZ91" s="531">
        <f t="shared" si="106"/>
        <v>0</v>
      </c>
      <c r="BA91" s="47">
        <v>0</v>
      </c>
      <c r="BB91" s="318">
        <v>0</v>
      </c>
      <c r="BC91" s="48">
        <v>0</v>
      </c>
      <c r="BD91" s="523">
        <f t="shared" si="81"/>
        <v>0</v>
      </c>
      <c r="BE91" s="531">
        <f t="shared" si="82"/>
        <v>0</v>
      </c>
      <c r="BF91" s="47"/>
      <c r="BG91" s="523">
        <f t="shared" si="55"/>
        <v>0</v>
      </c>
      <c r="BH91" s="531">
        <f t="shared" si="56"/>
        <v>0</v>
      </c>
    </row>
    <row r="92" spans="1:60" s="28" customFormat="1" ht="21" customHeight="1">
      <c r="A92" s="28">
        <f t="shared" si="54"/>
        <v>15</v>
      </c>
      <c r="B92" s="27" t="s">
        <v>324</v>
      </c>
      <c r="C92" s="522"/>
      <c r="D92" s="523"/>
      <c r="E92" s="523">
        <f t="shared" si="83"/>
        <v>0</v>
      </c>
      <c r="F92" s="531">
        <f t="shared" si="84"/>
        <v>0</v>
      </c>
      <c r="G92" s="522"/>
      <c r="H92" s="532"/>
      <c r="I92" s="523"/>
      <c r="J92" s="523">
        <f t="shared" si="85"/>
        <v>0</v>
      </c>
      <c r="K92" s="531">
        <f t="shared" si="86"/>
        <v>0</v>
      </c>
      <c r="L92" s="522"/>
      <c r="M92" s="523"/>
      <c r="N92" s="523">
        <f t="shared" si="87"/>
        <v>0</v>
      </c>
      <c r="O92" s="531">
        <f t="shared" si="88"/>
        <v>0</v>
      </c>
      <c r="P92" s="522"/>
      <c r="Q92" s="523">
        <f t="shared" si="89"/>
        <v>0</v>
      </c>
      <c r="R92" s="531">
        <f t="shared" si="90"/>
        <v>0</v>
      </c>
      <c r="S92" s="522"/>
      <c r="T92" s="523"/>
      <c r="U92" s="523"/>
      <c r="V92" s="523"/>
      <c r="W92" s="523">
        <f t="shared" si="91"/>
        <v>0</v>
      </c>
      <c r="X92" s="531">
        <f t="shared" si="92"/>
        <v>0</v>
      </c>
      <c r="Y92" s="522"/>
      <c r="Z92" s="523"/>
      <c r="AA92" s="523">
        <f t="shared" si="93"/>
        <v>0</v>
      </c>
      <c r="AB92" s="531">
        <f t="shared" si="94"/>
        <v>0</v>
      </c>
      <c r="AC92" s="522"/>
      <c r="AD92" s="523"/>
      <c r="AE92" s="523"/>
      <c r="AF92" s="523"/>
      <c r="AG92" s="523">
        <f t="shared" si="95"/>
        <v>0</v>
      </c>
      <c r="AH92" s="531">
        <f t="shared" si="96"/>
        <v>0</v>
      </c>
      <c r="AI92" s="522"/>
      <c r="AJ92" s="523">
        <f t="shared" si="97"/>
        <v>0</v>
      </c>
      <c r="AK92" s="531">
        <f t="shared" si="98"/>
        <v>0</v>
      </c>
      <c r="AL92" s="533"/>
      <c r="AM92" s="534"/>
      <c r="AN92" s="534">
        <f t="shared" si="99"/>
        <v>0</v>
      </c>
      <c r="AO92" s="535">
        <f t="shared" si="100"/>
        <v>0</v>
      </c>
      <c r="AP92" s="533"/>
      <c r="AQ92" s="534"/>
      <c r="AR92" s="534">
        <f t="shared" si="101"/>
        <v>0</v>
      </c>
      <c r="AS92" s="535">
        <f t="shared" si="102"/>
        <v>0</v>
      </c>
      <c r="AT92" s="533"/>
      <c r="AU92" s="534"/>
      <c r="AV92" s="534">
        <f t="shared" si="103"/>
        <v>0</v>
      </c>
      <c r="AW92" s="535">
        <f t="shared" si="104"/>
        <v>0</v>
      </c>
      <c r="AX92" s="47"/>
      <c r="AY92" s="523">
        <f t="shared" si="105"/>
        <v>0</v>
      </c>
      <c r="AZ92" s="531">
        <f t="shared" si="106"/>
        <v>0</v>
      </c>
      <c r="BA92" s="47">
        <v>78</v>
      </c>
      <c r="BB92" s="318">
        <v>78</v>
      </c>
      <c r="BC92" s="48">
        <v>78</v>
      </c>
      <c r="BD92" s="523">
        <f t="shared" si="81"/>
        <v>234</v>
      </c>
      <c r="BE92" s="531">
        <f t="shared" si="82"/>
        <v>15</v>
      </c>
      <c r="BF92" s="47"/>
      <c r="BG92" s="523">
        <f t="shared" si="55"/>
        <v>0</v>
      </c>
      <c r="BH92" s="531">
        <f t="shared" si="56"/>
        <v>0</v>
      </c>
    </row>
    <row r="93" spans="1:60" s="28" customFormat="1" ht="21" customHeight="1">
      <c r="A93" s="28">
        <f t="shared" si="54"/>
        <v>0</v>
      </c>
      <c r="B93" s="27" t="s">
        <v>325</v>
      </c>
      <c r="C93" s="522"/>
      <c r="D93" s="523"/>
      <c r="E93" s="523">
        <f t="shared" si="83"/>
        <v>0</v>
      </c>
      <c r="F93" s="531">
        <f t="shared" si="84"/>
        <v>0</v>
      </c>
      <c r="G93" s="522"/>
      <c r="H93" s="532"/>
      <c r="I93" s="523"/>
      <c r="J93" s="523">
        <f t="shared" si="85"/>
        <v>0</v>
      </c>
      <c r="K93" s="531">
        <f t="shared" si="86"/>
        <v>0</v>
      </c>
      <c r="L93" s="522"/>
      <c r="M93" s="523"/>
      <c r="N93" s="523">
        <f t="shared" si="87"/>
        <v>0</v>
      </c>
      <c r="O93" s="531">
        <f t="shared" si="88"/>
        <v>0</v>
      </c>
      <c r="P93" s="522"/>
      <c r="Q93" s="523">
        <f t="shared" si="89"/>
        <v>0</v>
      </c>
      <c r="R93" s="531">
        <f t="shared" si="90"/>
        <v>0</v>
      </c>
      <c r="S93" s="522"/>
      <c r="T93" s="523"/>
      <c r="U93" s="523"/>
      <c r="V93" s="523"/>
      <c r="W93" s="523">
        <f t="shared" si="91"/>
        <v>0</v>
      </c>
      <c r="X93" s="531">
        <f t="shared" si="92"/>
        <v>0</v>
      </c>
      <c r="Y93" s="522"/>
      <c r="Z93" s="523"/>
      <c r="AA93" s="523">
        <f t="shared" si="93"/>
        <v>0</v>
      </c>
      <c r="AB93" s="531">
        <f t="shared" si="94"/>
        <v>0</v>
      </c>
      <c r="AC93" s="522"/>
      <c r="AD93" s="523"/>
      <c r="AE93" s="523"/>
      <c r="AF93" s="523"/>
      <c r="AG93" s="523">
        <f t="shared" si="95"/>
        <v>0</v>
      </c>
      <c r="AH93" s="531">
        <f t="shared" si="96"/>
        <v>0</v>
      </c>
      <c r="AI93" s="522"/>
      <c r="AJ93" s="523">
        <f t="shared" si="97"/>
        <v>0</v>
      </c>
      <c r="AK93" s="531">
        <f t="shared" si="98"/>
        <v>0</v>
      </c>
      <c r="AL93" s="533"/>
      <c r="AM93" s="534"/>
      <c r="AN93" s="534">
        <f t="shared" si="99"/>
        <v>0</v>
      </c>
      <c r="AO93" s="535">
        <f t="shared" si="100"/>
        <v>0</v>
      </c>
      <c r="AP93" s="533"/>
      <c r="AQ93" s="534"/>
      <c r="AR93" s="534">
        <f t="shared" si="101"/>
        <v>0</v>
      </c>
      <c r="AS93" s="535">
        <f t="shared" si="102"/>
        <v>0</v>
      </c>
      <c r="AT93" s="533"/>
      <c r="AU93" s="534"/>
      <c r="AV93" s="534">
        <f t="shared" si="103"/>
        <v>0</v>
      </c>
      <c r="AW93" s="535">
        <f t="shared" si="104"/>
        <v>0</v>
      </c>
      <c r="AX93" s="47"/>
      <c r="AY93" s="523">
        <f t="shared" si="105"/>
        <v>0</v>
      </c>
      <c r="AZ93" s="531">
        <f t="shared" si="106"/>
        <v>0</v>
      </c>
      <c r="BA93" s="47">
        <v>0</v>
      </c>
      <c r="BB93" s="318">
        <v>0</v>
      </c>
      <c r="BC93" s="48">
        <v>0</v>
      </c>
      <c r="BD93" s="523">
        <f t="shared" si="81"/>
        <v>0</v>
      </c>
      <c r="BE93" s="531">
        <f t="shared" si="82"/>
        <v>0</v>
      </c>
      <c r="BF93" s="47"/>
      <c r="BG93" s="523">
        <f t="shared" si="55"/>
        <v>0</v>
      </c>
      <c r="BH93" s="531">
        <f t="shared" si="56"/>
        <v>0</v>
      </c>
    </row>
    <row r="94" spans="1:60" s="28" customFormat="1" ht="21" customHeight="1">
      <c r="A94" s="28">
        <f t="shared" si="54"/>
        <v>33.038461538461547</v>
      </c>
      <c r="B94" s="27" t="s">
        <v>326</v>
      </c>
      <c r="C94" s="522"/>
      <c r="D94" s="523"/>
      <c r="E94" s="523">
        <f t="shared" si="83"/>
        <v>0</v>
      </c>
      <c r="F94" s="531">
        <f t="shared" si="84"/>
        <v>0</v>
      </c>
      <c r="G94" s="522"/>
      <c r="H94" s="532"/>
      <c r="I94" s="523"/>
      <c r="J94" s="523">
        <f t="shared" si="85"/>
        <v>0</v>
      </c>
      <c r="K94" s="531">
        <f t="shared" si="86"/>
        <v>0</v>
      </c>
      <c r="L94" s="522"/>
      <c r="M94" s="523"/>
      <c r="N94" s="523">
        <f t="shared" si="87"/>
        <v>0</v>
      </c>
      <c r="O94" s="531">
        <f t="shared" si="88"/>
        <v>0</v>
      </c>
      <c r="P94" s="522"/>
      <c r="Q94" s="523">
        <f t="shared" si="89"/>
        <v>0</v>
      </c>
      <c r="R94" s="531">
        <f t="shared" si="90"/>
        <v>0</v>
      </c>
      <c r="S94" s="522"/>
      <c r="T94" s="523"/>
      <c r="U94" s="523"/>
      <c r="V94" s="523"/>
      <c r="W94" s="523">
        <f t="shared" si="91"/>
        <v>0</v>
      </c>
      <c r="X94" s="531">
        <f t="shared" si="92"/>
        <v>0</v>
      </c>
      <c r="Y94" s="522"/>
      <c r="Z94" s="523"/>
      <c r="AA94" s="523">
        <f t="shared" si="93"/>
        <v>0</v>
      </c>
      <c r="AB94" s="531">
        <f t="shared" si="94"/>
        <v>0</v>
      </c>
      <c r="AC94" s="522"/>
      <c r="AD94" s="523"/>
      <c r="AE94" s="523"/>
      <c r="AF94" s="523"/>
      <c r="AG94" s="523">
        <f t="shared" si="95"/>
        <v>0</v>
      </c>
      <c r="AH94" s="531">
        <f t="shared" si="96"/>
        <v>0</v>
      </c>
      <c r="AI94" s="522"/>
      <c r="AJ94" s="523">
        <f t="shared" si="97"/>
        <v>0</v>
      </c>
      <c r="AK94" s="531">
        <f t="shared" si="98"/>
        <v>0</v>
      </c>
      <c r="AL94" s="533"/>
      <c r="AM94" s="534"/>
      <c r="AN94" s="534">
        <f t="shared" si="99"/>
        <v>0</v>
      </c>
      <c r="AO94" s="535">
        <f t="shared" si="100"/>
        <v>0</v>
      </c>
      <c r="AP94" s="533"/>
      <c r="AQ94" s="534"/>
      <c r="AR94" s="534">
        <f t="shared" si="101"/>
        <v>0</v>
      </c>
      <c r="AS94" s="535">
        <f t="shared" si="102"/>
        <v>0</v>
      </c>
      <c r="AT94" s="533"/>
      <c r="AU94" s="534"/>
      <c r="AV94" s="534">
        <f t="shared" si="103"/>
        <v>0</v>
      </c>
      <c r="AW94" s="535">
        <f t="shared" si="104"/>
        <v>0</v>
      </c>
      <c r="AX94" s="47"/>
      <c r="AY94" s="523">
        <f t="shared" si="105"/>
        <v>0</v>
      </c>
      <c r="AZ94" s="531">
        <f t="shared" si="106"/>
        <v>0</v>
      </c>
      <c r="BA94" s="47">
        <v>171.8</v>
      </c>
      <c r="BB94" s="318">
        <v>171.8</v>
      </c>
      <c r="BC94" s="48">
        <v>171.8</v>
      </c>
      <c r="BD94" s="523">
        <f t="shared" si="81"/>
        <v>515.40000000000009</v>
      </c>
      <c r="BE94" s="531">
        <f t="shared" si="82"/>
        <v>33.038461538461547</v>
      </c>
      <c r="BF94" s="47"/>
      <c r="BG94" s="523">
        <f t="shared" si="55"/>
        <v>0</v>
      </c>
      <c r="BH94" s="531">
        <f t="shared" si="56"/>
        <v>0</v>
      </c>
    </row>
    <row r="95" spans="1:60" s="28" customFormat="1" ht="21" customHeight="1">
      <c r="A95" s="28">
        <f t="shared" si="54"/>
        <v>29</v>
      </c>
      <c r="B95" s="27" t="s">
        <v>327</v>
      </c>
      <c r="C95" s="522"/>
      <c r="D95" s="523"/>
      <c r="E95" s="523">
        <f t="shared" si="83"/>
        <v>0</v>
      </c>
      <c r="F95" s="531">
        <f t="shared" si="84"/>
        <v>0</v>
      </c>
      <c r="G95" s="522"/>
      <c r="H95" s="532"/>
      <c r="I95" s="523"/>
      <c r="J95" s="523">
        <f t="shared" si="85"/>
        <v>0</v>
      </c>
      <c r="K95" s="531">
        <f t="shared" si="86"/>
        <v>0</v>
      </c>
      <c r="L95" s="522"/>
      <c r="M95" s="523"/>
      <c r="N95" s="523">
        <f t="shared" si="87"/>
        <v>0</v>
      </c>
      <c r="O95" s="531">
        <f t="shared" si="88"/>
        <v>0</v>
      </c>
      <c r="P95" s="522"/>
      <c r="Q95" s="523">
        <f t="shared" si="89"/>
        <v>0</v>
      </c>
      <c r="R95" s="531">
        <f t="shared" si="90"/>
        <v>0</v>
      </c>
      <c r="S95" s="522"/>
      <c r="T95" s="523"/>
      <c r="U95" s="523"/>
      <c r="V95" s="523"/>
      <c r="W95" s="523">
        <f t="shared" si="91"/>
        <v>0</v>
      </c>
      <c r="X95" s="531">
        <f t="shared" si="92"/>
        <v>0</v>
      </c>
      <c r="Y95" s="522"/>
      <c r="Z95" s="523"/>
      <c r="AA95" s="523">
        <f t="shared" si="93"/>
        <v>0</v>
      </c>
      <c r="AB95" s="531">
        <f t="shared" si="94"/>
        <v>0</v>
      </c>
      <c r="AC95" s="522"/>
      <c r="AD95" s="523"/>
      <c r="AE95" s="523"/>
      <c r="AF95" s="523"/>
      <c r="AG95" s="523">
        <f t="shared" si="95"/>
        <v>0</v>
      </c>
      <c r="AH95" s="531">
        <f t="shared" si="96"/>
        <v>0</v>
      </c>
      <c r="AI95" s="522"/>
      <c r="AJ95" s="523">
        <f t="shared" si="97"/>
        <v>0</v>
      </c>
      <c r="AK95" s="531">
        <f t="shared" si="98"/>
        <v>0</v>
      </c>
      <c r="AL95" s="533"/>
      <c r="AM95" s="534"/>
      <c r="AN95" s="534">
        <f t="shared" si="99"/>
        <v>0</v>
      </c>
      <c r="AO95" s="535">
        <f t="shared" si="100"/>
        <v>0</v>
      </c>
      <c r="AP95" s="533"/>
      <c r="AQ95" s="534"/>
      <c r="AR95" s="534">
        <f t="shared" si="101"/>
        <v>0</v>
      </c>
      <c r="AS95" s="535">
        <f t="shared" si="102"/>
        <v>0</v>
      </c>
      <c r="AT95" s="533"/>
      <c r="AU95" s="534"/>
      <c r="AV95" s="534">
        <f t="shared" si="103"/>
        <v>0</v>
      </c>
      <c r="AW95" s="535">
        <f t="shared" si="104"/>
        <v>0</v>
      </c>
      <c r="AX95" s="47">
        <v>452.4</v>
      </c>
      <c r="AY95" s="523">
        <f t="shared" si="105"/>
        <v>452.4</v>
      </c>
      <c r="AZ95" s="531">
        <f t="shared" si="106"/>
        <v>29</v>
      </c>
      <c r="BA95" s="47">
        <v>0</v>
      </c>
      <c r="BB95" s="318">
        <v>0</v>
      </c>
      <c r="BC95" s="48">
        <v>0</v>
      </c>
      <c r="BD95" s="523">
        <f t="shared" si="81"/>
        <v>0</v>
      </c>
      <c r="BE95" s="531">
        <f t="shared" si="82"/>
        <v>0</v>
      </c>
      <c r="BF95" s="47"/>
      <c r="BG95" s="523">
        <f t="shared" si="55"/>
        <v>0</v>
      </c>
      <c r="BH95" s="531">
        <f>BG95/7.8/2</f>
        <v>0</v>
      </c>
    </row>
    <row r="96" spans="1:60" s="28" customFormat="1" ht="21" customHeight="1">
      <c r="A96" s="28">
        <f t="shared" si="54"/>
        <v>27.000000000000004</v>
      </c>
      <c r="B96" s="27" t="s">
        <v>328</v>
      </c>
      <c r="C96" s="522"/>
      <c r="D96" s="523"/>
      <c r="E96" s="523">
        <f t="shared" si="83"/>
        <v>0</v>
      </c>
      <c r="F96" s="531">
        <f t="shared" si="84"/>
        <v>0</v>
      </c>
      <c r="G96" s="522"/>
      <c r="H96" s="532"/>
      <c r="I96" s="523"/>
      <c r="J96" s="523">
        <f t="shared" si="85"/>
        <v>0</v>
      </c>
      <c r="K96" s="531">
        <f t="shared" si="86"/>
        <v>0</v>
      </c>
      <c r="L96" s="522"/>
      <c r="M96" s="523"/>
      <c r="N96" s="523">
        <f t="shared" si="87"/>
        <v>0</v>
      </c>
      <c r="O96" s="531">
        <f t="shared" si="88"/>
        <v>0</v>
      </c>
      <c r="P96" s="522"/>
      <c r="Q96" s="523">
        <f t="shared" si="89"/>
        <v>0</v>
      </c>
      <c r="R96" s="531">
        <f t="shared" si="90"/>
        <v>0</v>
      </c>
      <c r="S96" s="522"/>
      <c r="T96" s="523"/>
      <c r="U96" s="523"/>
      <c r="V96" s="523"/>
      <c r="W96" s="523">
        <f t="shared" si="91"/>
        <v>0</v>
      </c>
      <c r="X96" s="531">
        <f t="shared" si="92"/>
        <v>0</v>
      </c>
      <c r="Y96" s="522"/>
      <c r="Z96" s="523"/>
      <c r="AA96" s="523">
        <f t="shared" si="93"/>
        <v>0</v>
      </c>
      <c r="AB96" s="531">
        <f t="shared" si="94"/>
        <v>0</v>
      </c>
      <c r="AC96" s="522"/>
      <c r="AD96" s="523"/>
      <c r="AE96" s="523"/>
      <c r="AF96" s="523"/>
      <c r="AG96" s="523">
        <f t="shared" si="95"/>
        <v>0</v>
      </c>
      <c r="AH96" s="531">
        <f t="shared" si="96"/>
        <v>0</v>
      </c>
      <c r="AI96" s="522"/>
      <c r="AJ96" s="523">
        <f t="shared" si="97"/>
        <v>0</v>
      </c>
      <c r="AK96" s="531">
        <f t="shared" si="98"/>
        <v>0</v>
      </c>
      <c r="AL96" s="533"/>
      <c r="AM96" s="534"/>
      <c r="AN96" s="534">
        <f t="shared" si="99"/>
        <v>0</v>
      </c>
      <c r="AO96" s="535">
        <f t="shared" si="100"/>
        <v>0</v>
      </c>
      <c r="AP96" s="533"/>
      <c r="AQ96" s="534"/>
      <c r="AR96" s="534">
        <f t="shared" si="101"/>
        <v>0</v>
      </c>
      <c r="AS96" s="535">
        <f t="shared" si="102"/>
        <v>0</v>
      </c>
      <c r="AT96" s="533"/>
      <c r="AU96" s="534"/>
      <c r="AV96" s="534">
        <f t="shared" si="103"/>
        <v>0</v>
      </c>
      <c r="AW96" s="535">
        <f t="shared" si="104"/>
        <v>0</v>
      </c>
      <c r="AX96" s="47"/>
      <c r="AY96" s="523">
        <f t="shared" si="105"/>
        <v>0</v>
      </c>
      <c r="AZ96" s="531">
        <f t="shared" si="106"/>
        <v>0</v>
      </c>
      <c r="BA96" s="47">
        <v>140.4</v>
      </c>
      <c r="BB96" s="318">
        <v>140.4</v>
      </c>
      <c r="BC96" s="48">
        <v>140.4</v>
      </c>
      <c r="BD96" s="523">
        <f t="shared" si="81"/>
        <v>421.20000000000005</v>
      </c>
      <c r="BE96" s="531">
        <f t="shared" si="82"/>
        <v>27.000000000000004</v>
      </c>
      <c r="BF96" s="47"/>
      <c r="BG96" s="523">
        <f t="shared" si="55"/>
        <v>0</v>
      </c>
      <c r="BH96" s="531">
        <f t="shared" si="56"/>
        <v>0</v>
      </c>
    </row>
    <row r="97" spans="1:60" s="28" customFormat="1" ht="21" customHeight="1">
      <c r="A97" s="28">
        <f t="shared" si="54"/>
        <v>0</v>
      </c>
      <c r="B97" s="29" t="s">
        <v>329</v>
      </c>
      <c r="C97" s="522"/>
      <c r="D97" s="523"/>
      <c r="E97" s="523">
        <f t="shared" si="83"/>
        <v>0</v>
      </c>
      <c r="F97" s="531">
        <f t="shared" si="84"/>
        <v>0</v>
      </c>
      <c r="G97" s="522"/>
      <c r="H97" s="532"/>
      <c r="I97" s="523"/>
      <c r="J97" s="523">
        <f t="shared" si="85"/>
        <v>0</v>
      </c>
      <c r="K97" s="531">
        <f t="shared" si="86"/>
        <v>0</v>
      </c>
      <c r="L97" s="522"/>
      <c r="M97" s="523"/>
      <c r="N97" s="523">
        <f t="shared" si="87"/>
        <v>0</v>
      </c>
      <c r="O97" s="531">
        <f t="shared" si="88"/>
        <v>0</v>
      </c>
      <c r="P97" s="522"/>
      <c r="Q97" s="523">
        <f t="shared" si="89"/>
        <v>0</v>
      </c>
      <c r="R97" s="531">
        <f t="shared" si="90"/>
        <v>0</v>
      </c>
      <c r="S97" s="522"/>
      <c r="T97" s="523"/>
      <c r="U97" s="523"/>
      <c r="V97" s="523"/>
      <c r="W97" s="523">
        <f t="shared" si="91"/>
        <v>0</v>
      </c>
      <c r="X97" s="531">
        <f t="shared" si="92"/>
        <v>0</v>
      </c>
      <c r="Y97" s="522"/>
      <c r="Z97" s="523"/>
      <c r="AA97" s="523">
        <f t="shared" si="93"/>
        <v>0</v>
      </c>
      <c r="AB97" s="531">
        <f t="shared" si="94"/>
        <v>0</v>
      </c>
      <c r="AC97" s="522"/>
      <c r="AD97" s="523"/>
      <c r="AE97" s="523"/>
      <c r="AF97" s="523"/>
      <c r="AG97" s="523">
        <f t="shared" si="95"/>
        <v>0</v>
      </c>
      <c r="AH97" s="531">
        <f t="shared" si="96"/>
        <v>0</v>
      </c>
      <c r="AI97" s="522"/>
      <c r="AJ97" s="523">
        <f t="shared" si="97"/>
        <v>0</v>
      </c>
      <c r="AK97" s="531">
        <f t="shared" si="98"/>
        <v>0</v>
      </c>
      <c r="AL97" s="533"/>
      <c r="AM97" s="534"/>
      <c r="AN97" s="534">
        <f t="shared" si="99"/>
        <v>0</v>
      </c>
      <c r="AO97" s="535">
        <f t="shared" si="100"/>
        <v>0</v>
      </c>
      <c r="AP97" s="533"/>
      <c r="AQ97" s="534"/>
      <c r="AR97" s="534">
        <f t="shared" si="101"/>
        <v>0</v>
      </c>
      <c r="AS97" s="535">
        <f t="shared" si="102"/>
        <v>0</v>
      </c>
      <c r="AT97" s="533"/>
      <c r="AU97" s="534"/>
      <c r="AV97" s="534">
        <f t="shared" si="103"/>
        <v>0</v>
      </c>
      <c r="AW97" s="535">
        <f t="shared" si="104"/>
        <v>0</v>
      </c>
      <c r="AX97" s="47"/>
      <c r="AY97" s="523">
        <f t="shared" si="105"/>
        <v>0</v>
      </c>
      <c r="AZ97" s="531">
        <f t="shared" si="106"/>
        <v>0</v>
      </c>
      <c r="BA97" s="47"/>
      <c r="BB97" s="318"/>
      <c r="BC97" s="48"/>
      <c r="BD97" s="523">
        <f t="shared" si="81"/>
        <v>0</v>
      </c>
      <c r="BE97" s="531">
        <f t="shared" si="82"/>
        <v>0</v>
      </c>
      <c r="BF97" s="47"/>
      <c r="BG97" s="523">
        <f t="shared" si="55"/>
        <v>0</v>
      </c>
      <c r="BH97" s="531">
        <f t="shared" si="56"/>
        <v>0</v>
      </c>
    </row>
    <row r="98" spans="1:60" s="28" customFormat="1" ht="21" customHeight="1">
      <c r="A98" s="28">
        <f t="shared" si="54"/>
        <v>0</v>
      </c>
      <c r="B98" s="27" t="s">
        <v>330</v>
      </c>
      <c r="C98" s="522"/>
      <c r="D98" s="523"/>
      <c r="E98" s="523">
        <f t="shared" si="83"/>
        <v>0</v>
      </c>
      <c r="F98" s="531">
        <f t="shared" si="84"/>
        <v>0</v>
      </c>
      <c r="G98" s="522"/>
      <c r="H98" s="532"/>
      <c r="I98" s="523"/>
      <c r="J98" s="523">
        <f t="shared" si="85"/>
        <v>0</v>
      </c>
      <c r="K98" s="531">
        <f t="shared" si="86"/>
        <v>0</v>
      </c>
      <c r="L98" s="522"/>
      <c r="M98" s="523"/>
      <c r="N98" s="523">
        <f t="shared" si="87"/>
        <v>0</v>
      </c>
      <c r="O98" s="531">
        <f t="shared" si="88"/>
        <v>0</v>
      </c>
      <c r="P98" s="522"/>
      <c r="Q98" s="523">
        <f t="shared" si="89"/>
        <v>0</v>
      </c>
      <c r="R98" s="531">
        <f t="shared" si="90"/>
        <v>0</v>
      </c>
      <c r="S98" s="522"/>
      <c r="T98" s="523"/>
      <c r="U98" s="523"/>
      <c r="V98" s="523"/>
      <c r="W98" s="523">
        <f t="shared" si="91"/>
        <v>0</v>
      </c>
      <c r="X98" s="531">
        <f t="shared" si="92"/>
        <v>0</v>
      </c>
      <c r="Y98" s="522"/>
      <c r="Z98" s="523"/>
      <c r="AA98" s="523">
        <f t="shared" si="93"/>
        <v>0</v>
      </c>
      <c r="AB98" s="531">
        <f t="shared" si="94"/>
        <v>0</v>
      </c>
      <c r="AC98" s="522"/>
      <c r="AD98" s="523"/>
      <c r="AE98" s="523"/>
      <c r="AF98" s="523"/>
      <c r="AG98" s="523">
        <f t="shared" si="95"/>
        <v>0</v>
      </c>
      <c r="AH98" s="531">
        <f t="shared" si="96"/>
        <v>0</v>
      </c>
      <c r="AI98" s="522"/>
      <c r="AJ98" s="523">
        <f t="shared" si="97"/>
        <v>0</v>
      </c>
      <c r="AK98" s="531">
        <f t="shared" si="98"/>
        <v>0</v>
      </c>
      <c r="AL98" s="533"/>
      <c r="AM98" s="534"/>
      <c r="AN98" s="534">
        <f t="shared" si="99"/>
        <v>0</v>
      </c>
      <c r="AO98" s="535">
        <f t="shared" si="100"/>
        <v>0</v>
      </c>
      <c r="AP98" s="533"/>
      <c r="AQ98" s="534"/>
      <c r="AR98" s="534">
        <f t="shared" si="101"/>
        <v>0</v>
      </c>
      <c r="AS98" s="535">
        <f t="shared" si="102"/>
        <v>0</v>
      </c>
      <c r="AT98" s="533"/>
      <c r="AU98" s="534"/>
      <c r="AV98" s="534">
        <f t="shared" si="103"/>
        <v>0</v>
      </c>
      <c r="AW98" s="535">
        <f t="shared" si="104"/>
        <v>0</v>
      </c>
      <c r="AX98" s="47"/>
      <c r="AY98" s="523">
        <f t="shared" si="105"/>
        <v>0</v>
      </c>
      <c r="AZ98" s="531">
        <f t="shared" si="106"/>
        <v>0</v>
      </c>
      <c r="BA98" s="47"/>
      <c r="BB98" s="318"/>
      <c r="BC98" s="48"/>
      <c r="BD98" s="523">
        <f t="shared" si="81"/>
        <v>0</v>
      </c>
      <c r="BE98" s="531">
        <f t="shared" si="82"/>
        <v>0</v>
      </c>
      <c r="BF98" s="47"/>
      <c r="BG98" s="523">
        <f t="shared" si="55"/>
        <v>0</v>
      </c>
      <c r="BH98" s="531">
        <f t="shared" si="56"/>
        <v>0</v>
      </c>
    </row>
    <row r="99" spans="1:60" s="28" customFormat="1" ht="21" customHeight="1">
      <c r="A99" s="28">
        <f t="shared" si="54"/>
        <v>25</v>
      </c>
      <c r="B99" s="27" t="s">
        <v>331</v>
      </c>
      <c r="C99" s="522"/>
      <c r="D99" s="523"/>
      <c r="E99" s="523">
        <f t="shared" si="83"/>
        <v>0</v>
      </c>
      <c r="F99" s="531">
        <f t="shared" si="84"/>
        <v>0</v>
      </c>
      <c r="G99" s="522"/>
      <c r="H99" s="532"/>
      <c r="I99" s="523"/>
      <c r="J99" s="523">
        <f t="shared" si="85"/>
        <v>0</v>
      </c>
      <c r="K99" s="531">
        <f t="shared" si="86"/>
        <v>0</v>
      </c>
      <c r="L99" s="522"/>
      <c r="M99" s="523"/>
      <c r="N99" s="523">
        <f t="shared" si="87"/>
        <v>0</v>
      </c>
      <c r="O99" s="531">
        <f t="shared" si="88"/>
        <v>0</v>
      </c>
      <c r="P99" s="522"/>
      <c r="Q99" s="523">
        <f t="shared" si="89"/>
        <v>0</v>
      </c>
      <c r="R99" s="531">
        <f t="shared" si="90"/>
        <v>0</v>
      </c>
      <c r="S99" s="522"/>
      <c r="T99" s="523"/>
      <c r="U99" s="523"/>
      <c r="V99" s="523"/>
      <c r="W99" s="523">
        <f t="shared" si="91"/>
        <v>0</v>
      </c>
      <c r="X99" s="531">
        <f t="shared" si="92"/>
        <v>0</v>
      </c>
      <c r="Y99" s="522"/>
      <c r="Z99" s="523"/>
      <c r="AA99" s="523">
        <f t="shared" si="93"/>
        <v>0</v>
      </c>
      <c r="AB99" s="531">
        <f t="shared" si="94"/>
        <v>0</v>
      </c>
      <c r="AC99" s="522"/>
      <c r="AD99" s="523"/>
      <c r="AE99" s="523"/>
      <c r="AF99" s="523"/>
      <c r="AG99" s="523">
        <f t="shared" si="95"/>
        <v>0</v>
      </c>
      <c r="AH99" s="531">
        <f t="shared" si="96"/>
        <v>0</v>
      </c>
      <c r="AI99" s="522"/>
      <c r="AJ99" s="523">
        <f t="shared" si="97"/>
        <v>0</v>
      </c>
      <c r="AK99" s="531">
        <f t="shared" si="98"/>
        <v>0</v>
      </c>
      <c r="AL99" s="533"/>
      <c r="AM99" s="534"/>
      <c r="AN99" s="534">
        <f t="shared" si="99"/>
        <v>0</v>
      </c>
      <c r="AO99" s="535">
        <f t="shared" si="100"/>
        <v>0</v>
      </c>
      <c r="AP99" s="533"/>
      <c r="AQ99" s="534"/>
      <c r="AR99" s="534">
        <f t="shared" si="101"/>
        <v>0</v>
      </c>
      <c r="AS99" s="535">
        <f t="shared" si="102"/>
        <v>0</v>
      </c>
      <c r="AT99" s="533"/>
      <c r="AU99" s="534"/>
      <c r="AV99" s="534">
        <f t="shared" si="103"/>
        <v>0</v>
      </c>
      <c r="AW99" s="535">
        <f t="shared" si="104"/>
        <v>0</v>
      </c>
      <c r="AX99" s="47">
        <f>265.2-62.4</f>
        <v>202.79999999999998</v>
      </c>
      <c r="AY99" s="523">
        <f t="shared" si="105"/>
        <v>202.79999999999998</v>
      </c>
      <c r="AZ99" s="531">
        <f t="shared" si="106"/>
        <v>13</v>
      </c>
      <c r="BA99" s="47">
        <v>62.4</v>
      </c>
      <c r="BB99" s="318">
        <v>62.4</v>
      </c>
      <c r="BC99" s="48">
        <v>62.4</v>
      </c>
      <c r="BD99" s="523">
        <f t="shared" ref="BD99:BD132" si="107">SUM(BA99:BC99)</f>
        <v>187.2</v>
      </c>
      <c r="BE99" s="531">
        <f t="shared" ref="BE99:BE132" si="108">BD99/7.8/2</f>
        <v>12</v>
      </c>
      <c r="BF99" s="47"/>
      <c r="BG99" s="523">
        <f t="shared" si="55"/>
        <v>0</v>
      </c>
      <c r="BH99" s="531">
        <f t="shared" si="56"/>
        <v>0</v>
      </c>
    </row>
    <row r="100" spans="1:60" s="28" customFormat="1" ht="21" customHeight="1">
      <c r="A100" s="28">
        <f t="shared" si="54"/>
        <v>0</v>
      </c>
      <c r="B100" s="27" t="s">
        <v>332</v>
      </c>
      <c r="C100" s="522"/>
      <c r="D100" s="523"/>
      <c r="E100" s="523">
        <f t="shared" si="83"/>
        <v>0</v>
      </c>
      <c r="F100" s="531">
        <f t="shared" si="84"/>
        <v>0</v>
      </c>
      <c r="G100" s="522"/>
      <c r="H100" s="532"/>
      <c r="I100" s="523"/>
      <c r="J100" s="523">
        <f t="shared" si="85"/>
        <v>0</v>
      </c>
      <c r="K100" s="531">
        <f t="shared" si="86"/>
        <v>0</v>
      </c>
      <c r="L100" s="522"/>
      <c r="M100" s="523"/>
      <c r="N100" s="523">
        <f t="shared" si="87"/>
        <v>0</v>
      </c>
      <c r="O100" s="531">
        <f t="shared" si="88"/>
        <v>0</v>
      </c>
      <c r="P100" s="522"/>
      <c r="Q100" s="523">
        <f t="shared" si="89"/>
        <v>0</v>
      </c>
      <c r="R100" s="531">
        <f t="shared" si="90"/>
        <v>0</v>
      </c>
      <c r="S100" s="522"/>
      <c r="T100" s="523"/>
      <c r="U100" s="523"/>
      <c r="V100" s="523"/>
      <c r="W100" s="523">
        <f t="shared" si="91"/>
        <v>0</v>
      </c>
      <c r="X100" s="531">
        <f t="shared" si="92"/>
        <v>0</v>
      </c>
      <c r="Y100" s="522"/>
      <c r="Z100" s="523"/>
      <c r="AA100" s="523">
        <f t="shared" si="93"/>
        <v>0</v>
      </c>
      <c r="AB100" s="531">
        <f t="shared" si="94"/>
        <v>0</v>
      </c>
      <c r="AC100" s="522"/>
      <c r="AD100" s="523"/>
      <c r="AE100" s="523"/>
      <c r="AF100" s="523"/>
      <c r="AG100" s="523">
        <f t="shared" si="95"/>
        <v>0</v>
      </c>
      <c r="AH100" s="531">
        <f t="shared" si="96"/>
        <v>0</v>
      </c>
      <c r="AI100" s="522"/>
      <c r="AJ100" s="523">
        <f t="shared" si="97"/>
        <v>0</v>
      </c>
      <c r="AK100" s="531">
        <f t="shared" si="98"/>
        <v>0</v>
      </c>
      <c r="AL100" s="533"/>
      <c r="AM100" s="534"/>
      <c r="AN100" s="534">
        <f t="shared" si="99"/>
        <v>0</v>
      </c>
      <c r="AO100" s="535">
        <f t="shared" si="100"/>
        <v>0</v>
      </c>
      <c r="AP100" s="533"/>
      <c r="AQ100" s="534"/>
      <c r="AR100" s="534">
        <f t="shared" si="101"/>
        <v>0</v>
      </c>
      <c r="AS100" s="535">
        <f t="shared" si="102"/>
        <v>0</v>
      </c>
      <c r="AT100" s="533"/>
      <c r="AU100" s="534"/>
      <c r="AV100" s="534">
        <f t="shared" si="103"/>
        <v>0</v>
      </c>
      <c r="AW100" s="535">
        <f t="shared" si="104"/>
        <v>0</v>
      </c>
      <c r="AX100" s="47"/>
      <c r="AY100" s="523">
        <f t="shared" si="105"/>
        <v>0</v>
      </c>
      <c r="AZ100" s="531">
        <f t="shared" si="106"/>
        <v>0</v>
      </c>
      <c r="BA100" s="47"/>
      <c r="BB100" s="318"/>
      <c r="BC100" s="48"/>
      <c r="BD100" s="523">
        <f t="shared" si="107"/>
        <v>0</v>
      </c>
      <c r="BE100" s="531">
        <f t="shared" si="108"/>
        <v>0</v>
      </c>
      <c r="BF100" s="47"/>
      <c r="BG100" s="523">
        <f t="shared" si="55"/>
        <v>0</v>
      </c>
      <c r="BH100" s="531">
        <f t="shared" si="56"/>
        <v>0</v>
      </c>
    </row>
    <row r="101" spans="1:60" s="28" customFormat="1" ht="21" customHeight="1">
      <c r="A101" s="28">
        <f t="shared" si="54"/>
        <v>0</v>
      </c>
      <c r="B101" s="27" t="s">
        <v>333</v>
      </c>
      <c r="C101" s="522"/>
      <c r="D101" s="523"/>
      <c r="E101" s="523">
        <f t="shared" si="83"/>
        <v>0</v>
      </c>
      <c r="F101" s="531">
        <f t="shared" si="84"/>
        <v>0</v>
      </c>
      <c r="G101" s="522"/>
      <c r="H101" s="532"/>
      <c r="I101" s="523"/>
      <c r="J101" s="523">
        <f t="shared" si="85"/>
        <v>0</v>
      </c>
      <c r="K101" s="531">
        <f t="shared" si="86"/>
        <v>0</v>
      </c>
      <c r="L101" s="522"/>
      <c r="M101" s="523"/>
      <c r="N101" s="523">
        <f t="shared" si="87"/>
        <v>0</v>
      </c>
      <c r="O101" s="531">
        <f t="shared" si="88"/>
        <v>0</v>
      </c>
      <c r="P101" s="522"/>
      <c r="Q101" s="523">
        <f t="shared" si="89"/>
        <v>0</v>
      </c>
      <c r="R101" s="531">
        <f t="shared" si="90"/>
        <v>0</v>
      </c>
      <c r="S101" s="522"/>
      <c r="T101" s="523"/>
      <c r="U101" s="523"/>
      <c r="V101" s="523"/>
      <c r="W101" s="523">
        <f t="shared" si="91"/>
        <v>0</v>
      </c>
      <c r="X101" s="531">
        <f t="shared" si="92"/>
        <v>0</v>
      </c>
      <c r="Y101" s="522"/>
      <c r="Z101" s="523"/>
      <c r="AA101" s="523">
        <f t="shared" si="93"/>
        <v>0</v>
      </c>
      <c r="AB101" s="531">
        <f t="shared" si="94"/>
        <v>0</v>
      </c>
      <c r="AC101" s="522"/>
      <c r="AD101" s="523"/>
      <c r="AE101" s="523"/>
      <c r="AF101" s="523"/>
      <c r="AG101" s="523">
        <f t="shared" si="95"/>
        <v>0</v>
      </c>
      <c r="AH101" s="531">
        <f t="shared" si="96"/>
        <v>0</v>
      </c>
      <c r="AI101" s="522"/>
      <c r="AJ101" s="523">
        <f t="shared" si="97"/>
        <v>0</v>
      </c>
      <c r="AK101" s="531">
        <f t="shared" si="98"/>
        <v>0</v>
      </c>
      <c r="AL101" s="533"/>
      <c r="AM101" s="534"/>
      <c r="AN101" s="534">
        <f t="shared" si="99"/>
        <v>0</v>
      </c>
      <c r="AO101" s="535">
        <f t="shared" si="100"/>
        <v>0</v>
      </c>
      <c r="AP101" s="533"/>
      <c r="AQ101" s="534"/>
      <c r="AR101" s="534">
        <f t="shared" si="101"/>
        <v>0</v>
      </c>
      <c r="AS101" s="535">
        <f t="shared" si="102"/>
        <v>0</v>
      </c>
      <c r="AT101" s="533"/>
      <c r="AU101" s="534"/>
      <c r="AV101" s="534">
        <f t="shared" si="103"/>
        <v>0</v>
      </c>
      <c r="AW101" s="535">
        <f t="shared" si="104"/>
        <v>0</v>
      </c>
      <c r="AX101" s="47"/>
      <c r="AY101" s="523">
        <f t="shared" si="105"/>
        <v>0</v>
      </c>
      <c r="AZ101" s="531">
        <f t="shared" si="106"/>
        <v>0</v>
      </c>
      <c r="BA101" s="47"/>
      <c r="BB101" s="318"/>
      <c r="BC101" s="48"/>
      <c r="BD101" s="523">
        <f t="shared" si="107"/>
        <v>0</v>
      </c>
      <c r="BE101" s="531">
        <f t="shared" si="108"/>
        <v>0</v>
      </c>
      <c r="BF101" s="47"/>
      <c r="BG101" s="523">
        <f t="shared" si="55"/>
        <v>0</v>
      </c>
      <c r="BH101" s="531">
        <f t="shared" si="56"/>
        <v>0</v>
      </c>
    </row>
    <row r="102" spans="1:60" s="28" customFormat="1" ht="21" customHeight="1">
      <c r="A102" s="28">
        <f t="shared" si="54"/>
        <v>35.999999999999993</v>
      </c>
      <c r="B102" s="27" t="s">
        <v>334</v>
      </c>
      <c r="C102" s="522"/>
      <c r="D102" s="523"/>
      <c r="E102" s="523">
        <f t="shared" si="83"/>
        <v>0</v>
      </c>
      <c r="F102" s="531">
        <f t="shared" si="84"/>
        <v>0</v>
      </c>
      <c r="G102" s="522"/>
      <c r="H102" s="532"/>
      <c r="I102" s="523"/>
      <c r="J102" s="523">
        <f t="shared" si="85"/>
        <v>0</v>
      </c>
      <c r="K102" s="531">
        <f t="shared" si="86"/>
        <v>0</v>
      </c>
      <c r="L102" s="522"/>
      <c r="M102" s="523"/>
      <c r="N102" s="523">
        <f t="shared" si="87"/>
        <v>0</v>
      </c>
      <c r="O102" s="531">
        <f t="shared" si="88"/>
        <v>0</v>
      </c>
      <c r="P102" s="522"/>
      <c r="Q102" s="523">
        <f t="shared" si="89"/>
        <v>0</v>
      </c>
      <c r="R102" s="531">
        <f t="shared" si="90"/>
        <v>0</v>
      </c>
      <c r="S102" s="522"/>
      <c r="T102" s="523"/>
      <c r="U102" s="523"/>
      <c r="V102" s="523"/>
      <c r="W102" s="523">
        <f t="shared" si="91"/>
        <v>0</v>
      </c>
      <c r="X102" s="531">
        <f t="shared" si="92"/>
        <v>0</v>
      </c>
      <c r="Y102" s="522"/>
      <c r="Z102" s="523"/>
      <c r="AA102" s="523">
        <f t="shared" si="93"/>
        <v>0</v>
      </c>
      <c r="AB102" s="531">
        <f t="shared" si="94"/>
        <v>0</v>
      </c>
      <c r="AC102" s="522"/>
      <c r="AD102" s="523"/>
      <c r="AE102" s="523"/>
      <c r="AF102" s="523"/>
      <c r="AG102" s="523">
        <f t="shared" si="95"/>
        <v>0</v>
      </c>
      <c r="AH102" s="531">
        <f t="shared" si="96"/>
        <v>0</v>
      </c>
      <c r="AI102" s="522"/>
      <c r="AJ102" s="523">
        <f t="shared" si="97"/>
        <v>0</v>
      </c>
      <c r="AK102" s="531">
        <f t="shared" si="98"/>
        <v>0</v>
      </c>
      <c r="AL102" s="533"/>
      <c r="AM102" s="534"/>
      <c r="AN102" s="534">
        <f t="shared" si="99"/>
        <v>0</v>
      </c>
      <c r="AO102" s="535">
        <f t="shared" si="100"/>
        <v>0</v>
      </c>
      <c r="AP102" s="533"/>
      <c r="AQ102" s="534"/>
      <c r="AR102" s="534">
        <f t="shared" si="101"/>
        <v>0</v>
      </c>
      <c r="AS102" s="535">
        <f t="shared" si="102"/>
        <v>0</v>
      </c>
      <c r="AT102" s="533"/>
      <c r="AU102" s="534"/>
      <c r="AV102" s="534">
        <f t="shared" si="103"/>
        <v>0</v>
      </c>
      <c r="AW102" s="535">
        <f t="shared" si="104"/>
        <v>0</v>
      </c>
      <c r="AX102" s="47"/>
      <c r="AY102" s="523">
        <f t="shared" si="105"/>
        <v>0</v>
      </c>
      <c r="AZ102" s="531">
        <f t="shared" si="106"/>
        <v>0</v>
      </c>
      <c r="BA102" s="47">
        <v>187.2</v>
      </c>
      <c r="BB102" s="318">
        <v>187.2</v>
      </c>
      <c r="BC102" s="48">
        <v>187.2</v>
      </c>
      <c r="BD102" s="523">
        <f t="shared" si="107"/>
        <v>561.59999999999991</v>
      </c>
      <c r="BE102" s="531">
        <f t="shared" si="108"/>
        <v>35.999999999999993</v>
      </c>
      <c r="BF102" s="47"/>
      <c r="BG102" s="523">
        <f t="shared" si="55"/>
        <v>0</v>
      </c>
      <c r="BH102" s="531">
        <f t="shared" si="56"/>
        <v>0</v>
      </c>
    </row>
    <row r="103" spans="1:60" s="28" customFormat="1" ht="21" customHeight="1">
      <c r="A103" s="28">
        <f t="shared" si="54"/>
        <v>0</v>
      </c>
      <c r="B103" s="27" t="s">
        <v>335</v>
      </c>
      <c r="C103" s="522"/>
      <c r="D103" s="523"/>
      <c r="E103" s="523">
        <f t="shared" si="83"/>
        <v>0</v>
      </c>
      <c r="F103" s="531">
        <f t="shared" si="84"/>
        <v>0</v>
      </c>
      <c r="G103" s="522"/>
      <c r="H103" s="532"/>
      <c r="I103" s="523"/>
      <c r="J103" s="523">
        <f t="shared" si="85"/>
        <v>0</v>
      </c>
      <c r="K103" s="531">
        <f t="shared" si="86"/>
        <v>0</v>
      </c>
      <c r="L103" s="522"/>
      <c r="M103" s="523"/>
      <c r="N103" s="523">
        <f t="shared" si="87"/>
        <v>0</v>
      </c>
      <c r="O103" s="531">
        <f t="shared" si="88"/>
        <v>0</v>
      </c>
      <c r="P103" s="522"/>
      <c r="Q103" s="523">
        <f t="shared" si="89"/>
        <v>0</v>
      </c>
      <c r="R103" s="531">
        <f t="shared" si="90"/>
        <v>0</v>
      </c>
      <c r="S103" s="522"/>
      <c r="T103" s="523"/>
      <c r="U103" s="523"/>
      <c r="V103" s="523"/>
      <c r="W103" s="523">
        <f t="shared" si="91"/>
        <v>0</v>
      </c>
      <c r="X103" s="531">
        <f t="shared" si="92"/>
        <v>0</v>
      </c>
      <c r="Y103" s="522"/>
      <c r="Z103" s="523"/>
      <c r="AA103" s="523">
        <f t="shared" si="93"/>
        <v>0</v>
      </c>
      <c r="AB103" s="531">
        <f t="shared" si="94"/>
        <v>0</v>
      </c>
      <c r="AC103" s="522"/>
      <c r="AD103" s="523"/>
      <c r="AE103" s="523"/>
      <c r="AF103" s="523"/>
      <c r="AG103" s="523">
        <f t="shared" si="95"/>
        <v>0</v>
      </c>
      <c r="AH103" s="531">
        <f t="shared" si="96"/>
        <v>0</v>
      </c>
      <c r="AI103" s="522"/>
      <c r="AJ103" s="523">
        <f t="shared" si="97"/>
        <v>0</v>
      </c>
      <c r="AK103" s="531">
        <f t="shared" si="98"/>
        <v>0</v>
      </c>
      <c r="AL103" s="533"/>
      <c r="AM103" s="534"/>
      <c r="AN103" s="534">
        <f t="shared" si="99"/>
        <v>0</v>
      </c>
      <c r="AO103" s="535">
        <f t="shared" si="100"/>
        <v>0</v>
      </c>
      <c r="AP103" s="533"/>
      <c r="AQ103" s="534"/>
      <c r="AR103" s="534">
        <f t="shared" si="101"/>
        <v>0</v>
      </c>
      <c r="AS103" s="535">
        <f t="shared" si="102"/>
        <v>0</v>
      </c>
      <c r="AT103" s="533"/>
      <c r="AU103" s="534"/>
      <c r="AV103" s="534">
        <f t="shared" si="103"/>
        <v>0</v>
      </c>
      <c r="AW103" s="535">
        <f t="shared" si="104"/>
        <v>0</v>
      </c>
      <c r="AX103" s="47"/>
      <c r="AY103" s="523">
        <f t="shared" si="105"/>
        <v>0</v>
      </c>
      <c r="AZ103" s="531">
        <f t="shared" si="106"/>
        <v>0</v>
      </c>
      <c r="BA103" s="47"/>
      <c r="BB103" s="318"/>
      <c r="BC103" s="48"/>
      <c r="BD103" s="523">
        <f t="shared" si="107"/>
        <v>0</v>
      </c>
      <c r="BE103" s="531">
        <f t="shared" si="108"/>
        <v>0</v>
      </c>
      <c r="BF103" s="47"/>
      <c r="BG103" s="523">
        <f t="shared" si="55"/>
        <v>0</v>
      </c>
      <c r="BH103" s="531">
        <f t="shared" si="56"/>
        <v>0</v>
      </c>
    </row>
    <row r="104" spans="1:60" s="28" customFormat="1" ht="21" customHeight="1">
      <c r="A104" s="28">
        <f t="shared" si="54"/>
        <v>0</v>
      </c>
      <c r="B104" s="27" t="s">
        <v>336</v>
      </c>
      <c r="C104" s="522"/>
      <c r="D104" s="523"/>
      <c r="E104" s="523">
        <f t="shared" si="83"/>
        <v>0</v>
      </c>
      <c r="F104" s="531">
        <f t="shared" si="84"/>
        <v>0</v>
      </c>
      <c r="G104" s="522"/>
      <c r="H104" s="532"/>
      <c r="I104" s="523"/>
      <c r="J104" s="523">
        <f t="shared" si="85"/>
        <v>0</v>
      </c>
      <c r="K104" s="531">
        <f t="shared" si="86"/>
        <v>0</v>
      </c>
      <c r="L104" s="522"/>
      <c r="M104" s="523"/>
      <c r="N104" s="523">
        <f t="shared" si="87"/>
        <v>0</v>
      </c>
      <c r="O104" s="531">
        <f t="shared" si="88"/>
        <v>0</v>
      </c>
      <c r="P104" s="522"/>
      <c r="Q104" s="523">
        <f t="shared" si="89"/>
        <v>0</v>
      </c>
      <c r="R104" s="531">
        <f t="shared" si="90"/>
        <v>0</v>
      </c>
      <c r="S104" s="522"/>
      <c r="T104" s="523"/>
      <c r="U104" s="523"/>
      <c r="V104" s="523"/>
      <c r="W104" s="523">
        <f t="shared" si="91"/>
        <v>0</v>
      </c>
      <c r="X104" s="531">
        <f t="shared" si="92"/>
        <v>0</v>
      </c>
      <c r="Y104" s="522"/>
      <c r="Z104" s="523"/>
      <c r="AA104" s="523">
        <f t="shared" si="93"/>
        <v>0</v>
      </c>
      <c r="AB104" s="531">
        <f t="shared" si="94"/>
        <v>0</v>
      </c>
      <c r="AC104" s="522"/>
      <c r="AD104" s="523"/>
      <c r="AE104" s="523"/>
      <c r="AF104" s="523"/>
      <c r="AG104" s="523">
        <f t="shared" si="95"/>
        <v>0</v>
      </c>
      <c r="AH104" s="531">
        <f t="shared" si="96"/>
        <v>0</v>
      </c>
      <c r="AI104" s="522"/>
      <c r="AJ104" s="523">
        <f t="shared" si="97"/>
        <v>0</v>
      </c>
      <c r="AK104" s="531">
        <f t="shared" si="98"/>
        <v>0</v>
      </c>
      <c r="AL104" s="533"/>
      <c r="AM104" s="534"/>
      <c r="AN104" s="534">
        <f t="shared" si="99"/>
        <v>0</v>
      </c>
      <c r="AO104" s="535">
        <f t="shared" si="100"/>
        <v>0</v>
      </c>
      <c r="AP104" s="533"/>
      <c r="AQ104" s="534"/>
      <c r="AR104" s="534">
        <f t="shared" si="101"/>
        <v>0</v>
      </c>
      <c r="AS104" s="535">
        <f t="shared" si="102"/>
        <v>0</v>
      </c>
      <c r="AT104" s="533"/>
      <c r="AU104" s="534"/>
      <c r="AV104" s="534">
        <f t="shared" si="103"/>
        <v>0</v>
      </c>
      <c r="AW104" s="535">
        <f t="shared" si="104"/>
        <v>0</v>
      </c>
      <c r="AX104" s="47"/>
      <c r="AY104" s="523">
        <f t="shared" si="105"/>
        <v>0</v>
      </c>
      <c r="AZ104" s="531">
        <f t="shared" si="106"/>
        <v>0</v>
      </c>
      <c r="BA104" s="47">
        <v>0</v>
      </c>
      <c r="BB104" s="318">
        <v>0</v>
      </c>
      <c r="BC104" s="48">
        <v>0</v>
      </c>
      <c r="BD104" s="523">
        <f t="shared" si="107"/>
        <v>0</v>
      </c>
      <c r="BE104" s="531">
        <f t="shared" si="108"/>
        <v>0</v>
      </c>
      <c r="BF104" s="47"/>
      <c r="BG104" s="523">
        <f t="shared" si="55"/>
        <v>0</v>
      </c>
      <c r="BH104" s="531">
        <f t="shared" si="56"/>
        <v>0</v>
      </c>
    </row>
    <row r="105" spans="1:60" s="28" customFormat="1" ht="21" customHeight="1">
      <c r="A105" s="28">
        <f t="shared" si="54"/>
        <v>0</v>
      </c>
      <c r="B105" s="27" t="s">
        <v>337</v>
      </c>
      <c r="C105" s="522"/>
      <c r="D105" s="523"/>
      <c r="E105" s="523">
        <f t="shared" si="83"/>
        <v>0</v>
      </c>
      <c r="F105" s="531">
        <f t="shared" si="84"/>
        <v>0</v>
      </c>
      <c r="G105" s="522"/>
      <c r="H105" s="532"/>
      <c r="I105" s="523"/>
      <c r="J105" s="523">
        <f t="shared" si="85"/>
        <v>0</v>
      </c>
      <c r="K105" s="531">
        <f t="shared" si="86"/>
        <v>0</v>
      </c>
      <c r="L105" s="522"/>
      <c r="M105" s="523"/>
      <c r="N105" s="523">
        <f t="shared" si="87"/>
        <v>0</v>
      </c>
      <c r="O105" s="531">
        <f t="shared" si="88"/>
        <v>0</v>
      </c>
      <c r="P105" s="522"/>
      <c r="Q105" s="523">
        <f t="shared" si="89"/>
        <v>0</v>
      </c>
      <c r="R105" s="531">
        <f t="shared" si="90"/>
        <v>0</v>
      </c>
      <c r="S105" s="522"/>
      <c r="T105" s="523"/>
      <c r="U105" s="523"/>
      <c r="V105" s="523"/>
      <c r="W105" s="523">
        <f t="shared" si="91"/>
        <v>0</v>
      </c>
      <c r="X105" s="531">
        <f t="shared" si="92"/>
        <v>0</v>
      </c>
      <c r="Y105" s="522"/>
      <c r="Z105" s="523"/>
      <c r="AA105" s="523">
        <f t="shared" si="93"/>
        <v>0</v>
      </c>
      <c r="AB105" s="531">
        <f t="shared" si="94"/>
        <v>0</v>
      </c>
      <c r="AC105" s="522"/>
      <c r="AD105" s="523"/>
      <c r="AE105" s="523"/>
      <c r="AF105" s="523"/>
      <c r="AG105" s="523">
        <f t="shared" si="95"/>
        <v>0</v>
      </c>
      <c r="AH105" s="531">
        <f t="shared" si="96"/>
        <v>0</v>
      </c>
      <c r="AI105" s="522"/>
      <c r="AJ105" s="523">
        <f t="shared" si="97"/>
        <v>0</v>
      </c>
      <c r="AK105" s="531">
        <f t="shared" si="98"/>
        <v>0</v>
      </c>
      <c r="AL105" s="533"/>
      <c r="AM105" s="534"/>
      <c r="AN105" s="534">
        <f t="shared" si="99"/>
        <v>0</v>
      </c>
      <c r="AO105" s="535">
        <f t="shared" si="100"/>
        <v>0</v>
      </c>
      <c r="AP105" s="533"/>
      <c r="AQ105" s="534"/>
      <c r="AR105" s="534">
        <f t="shared" si="101"/>
        <v>0</v>
      </c>
      <c r="AS105" s="535">
        <f t="shared" si="102"/>
        <v>0</v>
      </c>
      <c r="AT105" s="533"/>
      <c r="AU105" s="534"/>
      <c r="AV105" s="534">
        <f t="shared" si="103"/>
        <v>0</v>
      </c>
      <c r="AW105" s="535">
        <f t="shared" si="104"/>
        <v>0</v>
      </c>
      <c r="AX105" s="522"/>
      <c r="AY105" s="523">
        <f t="shared" si="105"/>
        <v>0</v>
      </c>
      <c r="AZ105" s="531">
        <f t="shared" si="106"/>
        <v>0</v>
      </c>
      <c r="BA105" s="47">
        <v>0</v>
      </c>
      <c r="BB105" s="318">
        <v>0</v>
      </c>
      <c r="BC105" s="48">
        <v>0</v>
      </c>
      <c r="BD105" s="523">
        <f t="shared" si="107"/>
        <v>0</v>
      </c>
      <c r="BE105" s="531">
        <f t="shared" si="108"/>
        <v>0</v>
      </c>
      <c r="BF105" s="522"/>
      <c r="BG105" s="523">
        <f t="shared" si="55"/>
        <v>0</v>
      </c>
      <c r="BH105" s="531">
        <f t="shared" si="56"/>
        <v>0</v>
      </c>
    </row>
    <row r="106" spans="1:60" s="28" customFormat="1" ht="21" customHeight="1">
      <c r="A106" s="28">
        <f t="shared" si="54"/>
        <v>0</v>
      </c>
      <c r="B106" s="27" t="s">
        <v>338</v>
      </c>
      <c r="C106" s="522"/>
      <c r="D106" s="523"/>
      <c r="E106" s="523">
        <f t="shared" si="83"/>
        <v>0</v>
      </c>
      <c r="F106" s="531">
        <f t="shared" si="84"/>
        <v>0</v>
      </c>
      <c r="G106" s="522"/>
      <c r="H106" s="532"/>
      <c r="I106" s="523"/>
      <c r="J106" s="523">
        <f t="shared" si="85"/>
        <v>0</v>
      </c>
      <c r="K106" s="531">
        <f t="shared" si="86"/>
        <v>0</v>
      </c>
      <c r="L106" s="522"/>
      <c r="M106" s="523"/>
      <c r="N106" s="523">
        <f t="shared" si="87"/>
        <v>0</v>
      </c>
      <c r="O106" s="531">
        <f t="shared" si="88"/>
        <v>0</v>
      </c>
      <c r="P106" s="522"/>
      <c r="Q106" s="523">
        <f t="shared" si="89"/>
        <v>0</v>
      </c>
      <c r="R106" s="531">
        <f t="shared" si="90"/>
        <v>0</v>
      </c>
      <c r="S106" s="522"/>
      <c r="T106" s="523"/>
      <c r="U106" s="523"/>
      <c r="V106" s="523"/>
      <c r="W106" s="523">
        <f t="shared" si="91"/>
        <v>0</v>
      </c>
      <c r="X106" s="531">
        <f t="shared" si="92"/>
        <v>0</v>
      </c>
      <c r="Y106" s="522"/>
      <c r="Z106" s="523"/>
      <c r="AA106" s="523">
        <f t="shared" si="93"/>
        <v>0</v>
      </c>
      <c r="AB106" s="531">
        <f t="shared" si="94"/>
        <v>0</v>
      </c>
      <c r="AC106" s="522"/>
      <c r="AD106" s="523"/>
      <c r="AE106" s="523"/>
      <c r="AF106" s="523"/>
      <c r="AG106" s="523">
        <f t="shared" si="95"/>
        <v>0</v>
      </c>
      <c r="AH106" s="531">
        <f t="shared" si="96"/>
        <v>0</v>
      </c>
      <c r="AI106" s="522"/>
      <c r="AJ106" s="523">
        <f t="shared" si="97"/>
        <v>0</v>
      </c>
      <c r="AK106" s="531">
        <f t="shared" si="98"/>
        <v>0</v>
      </c>
      <c r="AL106" s="533"/>
      <c r="AM106" s="534"/>
      <c r="AN106" s="534">
        <f t="shared" si="99"/>
        <v>0</v>
      </c>
      <c r="AO106" s="535">
        <f t="shared" si="100"/>
        <v>0</v>
      </c>
      <c r="AP106" s="533"/>
      <c r="AQ106" s="534"/>
      <c r="AR106" s="534">
        <f t="shared" si="101"/>
        <v>0</v>
      </c>
      <c r="AS106" s="535">
        <f t="shared" si="102"/>
        <v>0</v>
      </c>
      <c r="AT106" s="533"/>
      <c r="AU106" s="534"/>
      <c r="AV106" s="534">
        <f t="shared" si="103"/>
        <v>0</v>
      </c>
      <c r="AW106" s="535">
        <f t="shared" si="104"/>
        <v>0</v>
      </c>
      <c r="AX106" s="522"/>
      <c r="AY106" s="523">
        <f t="shared" si="105"/>
        <v>0</v>
      </c>
      <c r="AZ106" s="531">
        <f t="shared" si="106"/>
        <v>0</v>
      </c>
      <c r="BA106" s="47">
        <v>0</v>
      </c>
      <c r="BB106" s="318">
        <v>0</v>
      </c>
      <c r="BC106" s="48">
        <v>0</v>
      </c>
      <c r="BD106" s="523">
        <f t="shared" si="107"/>
        <v>0</v>
      </c>
      <c r="BE106" s="531">
        <f t="shared" si="108"/>
        <v>0</v>
      </c>
      <c r="BF106" s="522"/>
      <c r="BG106" s="523">
        <f t="shared" si="55"/>
        <v>0</v>
      </c>
      <c r="BH106" s="531">
        <f t="shared" si="56"/>
        <v>0</v>
      </c>
    </row>
    <row r="107" spans="1:60" s="28" customFormat="1" ht="21" customHeight="1">
      <c r="A107" s="28">
        <f t="shared" si="54"/>
        <v>0</v>
      </c>
      <c r="B107" s="27" t="s">
        <v>339</v>
      </c>
      <c r="C107" s="522"/>
      <c r="D107" s="523"/>
      <c r="E107" s="523">
        <f t="shared" si="83"/>
        <v>0</v>
      </c>
      <c r="F107" s="531">
        <f t="shared" si="84"/>
        <v>0</v>
      </c>
      <c r="G107" s="522"/>
      <c r="H107" s="532"/>
      <c r="I107" s="523"/>
      <c r="J107" s="523">
        <f t="shared" si="85"/>
        <v>0</v>
      </c>
      <c r="K107" s="531">
        <f t="shared" si="86"/>
        <v>0</v>
      </c>
      <c r="L107" s="522"/>
      <c r="M107" s="523"/>
      <c r="N107" s="523">
        <f t="shared" si="87"/>
        <v>0</v>
      </c>
      <c r="O107" s="531">
        <f t="shared" si="88"/>
        <v>0</v>
      </c>
      <c r="P107" s="522"/>
      <c r="Q107" s="523">
        <f t="shared" si="89"/>
        <v>0</v>
      </c>
      <c r="R107" s="531">
        <f t="shared" si="90"/>
        <v>0</v>
      </c>
      <c r="S107" s="522"/>
      <c r="T107" s="523"/>
      <c r="U107" s="523"/>
      <c r="V107" s="523"/>
      <c r="W107" s="523">
        <f t="shared" si="91"/>
        <v>0</v>
      </c>
      <c r="X107" s="531">
        <f t="shared" si="92"/>
        <v>0</v>
      </c>
      <c r="Y107" s="522"/>
      <c r="Z107" s="523"/>
      <c r="AA107" s="523">
        <f t="shared" si="93"/>
        <v>0</v>
      </c>
      <c r="AB107" s="531">
        <f t="shared" si="94"/>
        <v>0</v>
      </c>
      <c r="AC107" s="522"/>
      <c r="AD107" s="523"/>
      <c r="AE107" s="523"/>
      <c r="AF107" s="523"/>
      <c r="AG107" s="523">
        <f t="shared" si="95"/>
        <v>0</v>
      </c>
      <c r="AH107" s="531">
        <f t="shared" si="96"/>
        <v>0</v>
      </c>
      <c r="AI107" s="522"/>
      <c r="AJ107" s="523">
        <f t="shared" si="97"/>
        <v>0</v>
      </c>
      <c r="AK107" s="531">
        <f t="shared" si="98"/>
        <v>0</v>
      </c>
      <c r="AL107" s="533"/>
      <c r="AM107" s="534"/>
      <c r="AN107" s="534">
        <f t="shared" si="99"/>
        <v>0</v>
      </c>
      <c r="AO107" s="535">
        <f t="shared" si="100"/>
        <v>0</v>
      </c>
      <c r="AP107" s="533"/>
      <c r="AQ107" s="534"/>
      <c r="AR107" s="534">
        <f t="shared" si="101"/>
        <v>0</v>
      </c>
      <c r="AS107" s="535">
        <f t="shared" si="102"/>
        <v>0</v>
      </c>
      <c r="AT107" s="533"/>
      <c r="AU107" s="534"/>
      <c r="AV107" s="534">
        <f t="shared" si="103"/>
        <v>0</v>
      </c>
      <c r="AW107" s="535">
        <f t="shared" si="104"/>
        <v>0</v>
      </c>
      <c r="AX107" s="522"/>
      <c r="AY107" s="523">
        <f t="shared" si="105"/>
        <v>0</v>
      </c>
      <c r="AZ107" s="531">
        <f t="shared" si="106"/>
        <v>0</v>
      </c>
      <c r="BA107" s="522">
        <v>0</v>
      </c>
      <c r="BB107" s="532">
        <v>0</v>
      </c>
      <c r="BC107" s="523">
        <v>0</v>
      </c>
      <c r="BD107" s="523">
        <f t="shared" si="107"/>
        <v>0</v>
      </c>
      <c r="BE107" s="531">
        <f t="shared" si="108"/>
        <v>0</v>
      </c>
      <c r="BF107" s="522"/>
      <c r="BG107" s="523">
        <f t="shared" si="55"/>
        <v>0</v>
      </c>
      <c r="BH107" s="531">
        <f t="shared" si="56"/>
        <v>0</v>
      </c>
    </row>
    <row r="108" spans="1:60" s="28" customFormat="1" ht="21" customHeight="1">
      <c r="A108" s="28">
        <f t="shared" si="54"/>
        <v>37.000000000000007</v>
      </c>
      <c r="B108" s="27" t="s">
        <v>340</v>
      </c>
      <c r="C108" s="522"/>
      <c r="D108" s="523"/>
      <c r="E108" s="523"/>
      <c r="F108" s="531"/>
      <c r="G108" s="522"/>
      <c r="H108" s="532"/>
      <c r="I108" s="523"/>
      <c r="J108" s="523"/>
      <c r="K108" s="531"/>
      <c r="L108" s="522"/>
      <c r="M108" s="523"/>
      <c r="N108" s="523"/>
      <c r="O108" s="531"/>
      <c r="P108" s="522"/>
      <c r="Q108" s="523"/>
      <c r="R108" s="531"/>
      <c r="S108" s="522"/>
      <c r="T108" s="523"/>
      <c r="U108" s="523"/>
      <c r="V108" s="523"/>
      <c r="W108" s="523"/>
      <c r="X108" s="531"/>
      <c r="Y108" s="522"/>
      <c r="Z108" s="523"/>
      <c r="AA108" s="523"/>
      <c r="AB108" s="531"/>
      <c r="AC108" s="522"/>
      <c r="AD108" s="523"/>
      <c r="AE108" s="523"/>
      <c r="AF108" s="523"/>
      <c r="AG108" s="523"/>
      <c r="AH108" s="531"/>
      <c r="AI108" s="522"/>
      <c r="AJ108" s="523"/>
      <c r="AK108" s="531"/>
      <c r="AL108" s="533"/>
      <c r="AM108" s="534"/>
      <c r="AN108" s="534"/>
      <c r="AO108" s="535"/>
      <c r="AP108" s="533"/>
      <c r="AQ108" s="534"/>
      <c r="AR108" s="534"/>
      <c r="AS108" s="535"/>
      <c r="AT108" s="533"/>
      <c r="AU108" s="534"/>
      <c r="AV108" s="534"/>
      <c r="AW108" s="535"/>
      <c r="AX108" s="522"/>
      <c r="AY108" s="523"/>
      <c r="AZ108" s="531"/>
      <c r="BA108" s="47">
        <v>202.79999999999998</v>
      </c>
      <c r="BB108" s="318">
        <v>187.2</v>
      </c>
      <c r="BC108" s="48">
        <v>187.2</v>
      </c>
      <c r="BD108" s="523">
        <f t="shared" si="107"/>
        <v>577.20000000000005</v>
      </c>
      <c r="BE108" s="531">
        <f t="shared" si="108"/>
        <v>37.000000000000007</v>
      </c>
      <c r="BF108" s="522"/>
      <c r="BG108" s="523">
        <f t="shared" si="55"/>
        <v>0</v>
      </c>
      <c r="BH108" s="531">
        <f t="shared" si="56"/>
        <v>0</v>
      </c>
    </row>
    <row r="109" spans="1:60" s="28" customFormat="1" ht="21" customHeight="1">
      <c r="A109" s="28">
        <f t="shared" si="54"/>
        <v>0</v>
      </c>
      <c r="B109" s="27" t="s">
        <v>341</v>
      </c>
      <c r="C109" s="522"/>
      <c r="D109" s="523"/>
      <c r="E109" s="523"/>
      <c r="F109" s="531"/>
      <c r="G109" s="522"/>
      <c r="H109" s="532"/>
      <c r="I109" s="523"/>
      <c r="J109" s="523"/>
      <c r="K109" s="531"/>
      <c r="L109" s="522"/>
      <c r="M109" s="523"/>
      <c r="N109" s="523"/>
      <c r="O109" s="531"/>
      <c r="P109" s="522"/>
      <c r="Q109" s="523"/>
      <c r="R109" s="531"/>
      <c r="S109" s="522"/>
      <c r="T109" s="523"/>
      <c r="U109" s="523"/>
      <c r="V109" s="523"/>
      <c r="W109" s="523"/>
      <c r="X109" s="531"/>
      <c r="Y109" s="522"/>
      <c r="Z109" s="523"/>
      <c r="AA109" s="523"/>
      <c r="AB109" s="531"/>
      <c r="AC109" s="522"/>
      <c r="AD109" s="523"/>
      <c r="AE109" s="523"/>
      <c r="AF109" s="523"/>
      <c r="AG109" s="523"/>
      <c r="AH109" s="531"/>
      <c r="AI109" s="522"/>
      <c r="AJ109" s="523"/>
      <c r="AK109" s="531"/>
      <c r="AL109" s="533"/>
      <c r="AM109" s="534"/>
      <c r="AN109" s="534"/>
      <c r="AO109" s="535"/>
      <c r="AP109" s="533"/>
      <c r="AQ109" s="534"/>
      <c r="AR109" s="534"/>
      <c r="AS109" s="535"/>
      <c r="AT109" s="533"/>
      <c r="AU109" s="534"/>
      <c r="AV109" s="534"/>
      <c r="AW109" s="535"/>
      <c r="AX109" s="522"/>
      <c r="AY109" s="523"/>
      <c r="AZ109" s="531"/>
      <c r="BA109" s="47">
        <v>0</v>
      </c>
      <c r="BB109" s="318">
        <v>0</v>
      </c>
      <c r="BC109" s="48">
        <v>0</v>
      </c>
      <c r="BD109" s="523">
        <f t="shared" si="107"/>
        <v>0</v>
      </c>
      <c r="BE109" s="531">
        <f t="shared" si="108"/>
        <v>0</v>
      </c>
      <c r="BF109" s="522"/>
      <c r="BG109" s="523">
        <f t="shared" si="55"/>
        <v>0</v>
      </c>
      <c r="BH109" s="531">
        <f t="shared" si="56"/>
        <v>0</v>
      </c>
    </row>
    <row r="110" spans="1:60" s="28" customFormat="1" ht="21" customHeight="1">
      <c r="A110" s="28">
        <f t="shared" si="54"/>
        <v>0</v>
      </c>
      <c r="B110" s="27" t="s">
        <v>342</v>
      </c>
      <c r="C110" s="522"/>
      <c r="D110" s="523"/>
      <c r="E110" s="523"/>
      <c r="F110" s="531"/>
      <c r="G110" s="522"/>
      <c r="H110" s="532"/>
      <c r="I110" s="523"/>
      <c r="J110" s="523"/>
      <c r="K110" s="531"/>
      <c r="L110" s="522"/>
      <c r="M110" s="523"/>
      <c r="N110" s="523"/>
      <c r="O110" s="531"/>
      <c r="P110" s="522"/>
      <c r="Q110" s="523"/>
      <c r="R110" s="531"/>
      <c r="S110" s="522"/>
      <c r="T110" s="523"/>
      <c r="U110" s="523"/>
      <c r="V110" s="523"/>
      <c r="W110" s="523"/>
      <c r="X110" s="531"/>
      <c r="Y110" s="522"/>
      <c r="Z110" s="523"/>
      <c r="AA110" s="523"/>
      <c r="AB110" s="531"/>
      <c r="AC110" s="522"/>
      <c r="AD110" s="523"/>
      <c r="AE110" s="523"/>
      <c r="AF110" s="523"/>
      <c r="AG110" s="523"/>
      <c r="AH110" s="531"/>
      <c r="AI110" s="522"/>
      <c r="AJ110" s="523"/>
      <c r="AK110" s="531"/>
      <c r="AL110" s="533"/>
      <c r="AM110" s="534"/>
      <c r="AN110" s="534"/>
      <c r="AO110" s="535"/>
      <c r="AP110" s="533"/>
      <c r="AQ110" s="534"/>
      <c r="AR110" s="534"/>
      <c r="AS110" s="535"/>
      <c r="AT110" s="533"/>
      <c r="AU110" s="534"/>
      <c r="AV110" s="534"/>
      <c r="AW110" s="535"/>
      <c r="AX110" s="522"/>
      <c r="AY110" s="523"/>
      <c r="AZ110" s="531"/>
      <c r="BA110" s="47">
        <v>0</v>
      </c>
      <c r="BB110" s="318">
        <v>0</v>
      </c>
      <c r="BC110" s="48">
        <v>0</v>
      </c>
      <c r="BD110" s="523">
        <f t="shared" si="107"/>
        <v>0</v>
      </c>
      <c r="BE110" s="531">
        <f t="shared" si="108"/>
        <v>0</v>
      </c>
      <c r="BF110" s="522"/>
      <c r="BG110" s="523">
        <f t="shared" si="55"/>
        <v>0</v>
      </c>
      <c r="BH110" s="531">
        <f t="shared" si="56"/>
        <v>0</v>
      </c>
    </row>
    <row r="111" spans="1:60" s="28" customFormat="1" ht="21" customHeight="1">
      <c r="A111" s="28">
        <f t="shared" si="54"/>
        <v>14</v>
      </c>
      <c r="B111" s="27" t="s">
        <v>343</v>
      </c>
      <c r="C111" s="522"/>
      <c r="D111" s="523"/>
      <c r="E111" s="523"/>
      <c r="F111" s="531"/>
      <c r="G111" s="522"/>
      <c r="H111" s="532"/>
      <c r="I111" s="523"/>
      <c r="J111" s="523"/>
      <c r="K111" s="531"/>
      <c r="L111" s="522"/>
      <c r="M111" s="523"/>
      <c r="N111" s="523"/>
      <c r="O111" s="531"/>
      <c r="P111" s="522"/>
      <c r="Q111" s="523"/>
      <c r="R111" s="531"/>
      <c r="S111" s="522"/>
      <c r="T111" s="523"/>
      <c r="U111" s="523"/>
      <c r="V111" s="523"/>
      <c r="W111" s="523"/>
      <c r="X111" s="531"/>
      <c r="Y111" s="522"/>
      <c r="Z111" s="523"/>
      <c r="AA111" s="523"/>
      <c r="AB111" s="531"/>
      <c r="AC111" s="522"/>
      <c r="AD111" s="523"/>
      <c r="AE111" s="523"/>
      <c r="AF111" s="523"/>
      <c r="AG111" s="523"/>
      <c r="AH111" s="531"/>
      <c r="AI111" s="522"/>
      <c r="AJ111" s="523"/>
      <c r="AK111" s="531"/>
      <c r="AL111" s="533"/>
      <c r="AM111" s="534"/>
      <c r="AN111" s="534"/>
      <c r="AO111" s="535"/>
      <c r="AP111" s="533"/>
      <c r="AQ111" s="534"/>
      <c r="AR111" s="534"/>
      <c r="AS111" s="535"/>
      <c r="AT111" s="533"/>
      <c r="AU111" s="534"/>
      <c r="AV111" s="534"/>
      <c r="AW111" s="535"/>
      <c r="AX111" s="522"/>
      <c r="AY111" s="523"/>
      <c r="AZ111" s="531"/>
      <c r="BA111" s="47">
        <v>62.4</v>
      </c>
      <c r="BB111" s="318">
        <v>78</v>
      </c>
      <c r="BC111" s="48">
        <v>78</v>
      </c>
      <c r="BD111" s="523">
        <f t="shared" si="107"/>
        <v>218.4</v>
      </c>
      <c r="BE111" s="531">
        <f t="shared" si="108"/>
        <v>14</v>
      </c>
      <c r="BF111" s="522"/>
      <c r="BG111" s="523">
        <f t="shared" si="55"/>
        <v>0</v>
      </c>
      <c r="BH111" s="531">
        <f t="shared" si="56"/>
        <v>0</v>
      </c>
    </row>
    <row r="112" spans="1:60" s="28" customFormat="1" ht="21" customHeight="1">
      <c r="A112" s="28">
        <f t="shared" si="54"/>
        <v>0</v>
      </c>
      <c r="B112" s="27" t="s">
        <v>344</v>
      </c>
      <c r="C112" s="522"/>
      <c r="D112" s="523"/>
      <c r="E112" s="523"/>
      <c r="F112" s="531"/>
      <c r="G112" s="522"/>
      <c r="H112" s="532"/>
      <c r="I112" s="523"/>
      <c r="J112" s="523"/>
      <c r="K112" s="531"/>
      <c r="L112" s="522"/>
      <c r="M112" s="523"/>
      <c r="N112" s="523"/>
      <c r="O112" s="531"/>
      <c r="P112" s="522"/>
      <c r="Q112" s="523"/>
      <c r="R112" s="531"/>
      <c r="S112" s="522"/>
      <c r="T112" s="523"/>
      <c r="U112" s="523"/>
      <c r="V112" s="523"/>
      <c r="W112" s="523"/>
      <c r="X112" s="531"/>
      <c r="Y112" s="522"/>
      <c r="Z112" s="523"/>
      <c r="AA112" s="523"/>
      <c r="AB112" s="531"/>
      <c r="AC112" s="522"/>
      <c r="AD112" s="523"/>
      <c r="AE112" s="523"/>
      <c r="AF112" s="523"/>
      <c r="AG112" s="523"/>
      <c r="AH112" s="531"/>
      <c r="AI112" s="522"/>
      <c r="AJ112" s="523"/>
      <c r="AK112" s="531"/>
      <c r="AL112" s="533"/>
      <c r="AM112" s="534"/>
      <c r="AN112" s="534"/>
      <c r="AO112" s="535"/>
      <c r="AP112" s="533"/>
      <c r="AQ112" s="534"/>
      <c r="AR112" s="534"/>
      <c r="AS112" s="535"/>
      <c r="AT112" s="533"/>
      <c r="AU112" s="534"/>
      <c r="AV112" s="534"/>
      <c r="AW112" s="535"/>
      <c r="AX112" s="522"/>
      <c r="AY112" s="523"/>
      <c r="AZ112" s="531"/>
      <c r="BA112" s="522"/>
      <c r="BB112" s="532"/>
      <c r="BC112" s="523"/>
      <c r="BD112" s="523">
        <f t="shared" si="107"/>
        <v>0</v>
      </c>
      <c r="BE112" s="531">
        <f t="shared" si="108"/>
        <v>0</v>
      </c>
      <c r="BF112" s="522"/>
      <c r="BG112" s="523">
        <f t="shared" si="55"/>
        <v>0</v>
      </c>
      <c r="BH112" s="531">
        <f t="shared" si="56"/>
        <v>0</v>
      </c>
    </row>
    <row r="113" spans="1:60" s="28" customFormat="1" ht="21" customHeight="1">
      <c r="A113" s="28">
        <f t="shared" si="54"/>
        <v>0</v>
      </c>
      <c r="B113" s="27" t="s">
        <v>345</v>
      </c>
      <c r="C113" s="522"/>
      <c r="D113" s="523"/>
      <c r="E113" s="523"/>
      <c r="F113" s="531"/>
      <c r="G113" s="522"/>
      <c r="H113" s="532"/>
      <c r="I113" s="523"/>
      <c r="J113" s="523"/>
      <c r="K113" s="531"/>
      <c r="L113" s="522"/>
      <c r="M113" s="523"/>
      <c r="N113" s="523"/>
      <c r="O113" s="531"/>
      <c r="P113" s="522"/>
      <c r="Q113" s="523"/>
      <c r="R113" s="531"/>
      <c r="S113" s="522"/>
      <c r="T113" s="523"/>
      <c r="U113" s="523"/>
      <c r="V113" s="523"/>
      <c r="W113" s="523"/>
      <c r="X113" s="531"/>
      <c r="Y113" s="522"/>
      <c r="Z113" s="523"/>
      <c r="AA113" s="523"/>
      <c r="AB113" s="531"/>
      <c r="AC113" s="522"/>
      <c r="AD113" s="523"/>
      <c r="AE113" s="523"/>
      <c r="AF113" s="523"/>
      <c r="AG113" s="523"/>
      <c r="AH113" s="531"/>
      <c r="AI113" s="522"/>
      <c r="AJ113" s="523"/>
      <c r="AK113" s="531"/>
      <c r="AL113" s="533"/>
      <c r="AM113" s="534"/>
      <c r="AN113" s="534"/>
      <c r="AO113" s="535"/>
      <c r="AP113" s="533"/>
      <c r="AQ113" s="534"/>
      <c r="AR113" s="534"/>
      <c r="AS113" s="535"/>
      <c r="AT113" s="533"/>
      <c r="AU113" s="534"/>
      <c r="AV113" s="534"/>
      <c r="AW113" s="535"/>
      <c r="AX113" s="522"/>
      <c r="AY113" s="523"/>
      <c r="AZ113" s="531"/>
      <c r="BA113" s="522"/>
      <c r="BB113" s="532"/>
      <c r="BC113" s="523"/>
      <c r="BD113" s="523">
        <f t="shared" si="107"/>
        <v>0</v>
      </c>
      <c r="BE113" s="531">
        <f t="shared" si="108"/>
        <v>0</v>
      </c>
      <c r="BF113" s="522"/>
      <c r="BG113" s="523">
        <f t="shared" si="55"/>
        <v>0</v>
      </c>
      <c r="BH113" s="531">
        <f t="shared" si="56"/>
        <v>0</v>
      </c>
    </row>
    <row r="114" spans="1:60" s="28" customFormat="1" ht="21" customHeight="1">
      <c r="A114" s="28">
        <f t="shared" si="54"/>
        <v>0</v>
      </c>
      <c r="B114" s="27" t="s">
        <v>346</v>
      </c>
      <c r="C114" s="522"/>
      <c r="D114" s="523"/>
      <c r="E114" s="523"/>
      <c r="F114" s="531"/>
      <c r="G114" s="522"/>
      <c r="H114" s="532"/>
      <c r="I114" s="523"/>
      <c r="J114" s="523"/>
      <c r="K114" s="531"/>
      <c r="L114" s="522"/>
      <c r="M114" s="523"/>
      <c r="N114" s="523"/>
      <c r="O114" s="531"/>
      <c r="P114" s="522"/>
      <c r="Q114" s="523"/>
      <c r="R114" s="531"/>
      <c r="S114" s="522"/>
      <c r="T114" s="523"/>
      <c r="U114" s="523"/>
      <c r="V114" s="523"/>
      <c r="W114" s="523"/>
      <c r="X114" s="531"/>
      <c r="Y114" s="522"/>
      <c r="Z114" s="523"/>
      <c r="AA114" s="523"/>
      <c r="AB114" s="531"/>
      <c r="AC114" s="522"/>
      <c r="AD114" s="523"/>
      <c r="AE114" s="523"/>
      <c r="AF114" s="523"/>
      <c r="AG114" s="523"/>
      <c r="AH114" s="531"/>
      <c r="AI114" s="522"/>
      <c r="AJ114" s="523"/>
      <c r="AK114" s="531"/>
      <c r="AL114" s="533"/>
      <c r="AM114" s="534"/>
      <c r="AN114" s="534"/>
      <c r="AO114" s="535"/>
      <c r="AP114" s="533"/>
      <c r="AQ114" s="534"/>
      <c r="AR114" s="534"/>
      <c r="AS114" s="535"/>
      <c r="AT114" s="533"/>
      <c r="AU114" s="534"/>
      <c r="AV114" s="534"/>
      <c r="AW114" s="535"/>
      <c r="AX114" s="522"/>
      <c r="AY114" s="523"/>
      <c r="AZ114" s="531"/>
      <c r="BA114" s="522"/>
      <c r="BB114" s="532"/>
      <c r="BC114" s="523"/>
      <c r="BD114" s="523">
        <f t="shared" si="107"/>
        <v>0</v>
      </c>
      <c r="BE114" s="531">
        <f t="shared" si="108"/>
        <v>0</v>
      </c>
      <c r="BF114" s="522"/>
      <c r="BG114" s="523">
        <f t="shared" si="55"/>
        <v>0</v>
      </c>
      <c r="BH114" s="531">
        <f t="shared" si="56"/>
        <v>0</v>
      </c>
    </row>
    <row r="115" spans="1:60" s="28" customFormat="1" ht="21" customHeight="1">
      <c r="A115" s="28">
        <f t="shared" si="54"/>
        <v>0</v>
      </c>
      <c r="B115" s="27" t="s">
        <v>347</v>
      </c>
      <c r="C115" s="522"/>
      <c r="D115" s="523"/>
      <c r="E115" s="523"/>
      <c r="F115" s="531"/>
      <c r="G115" s="522"/>
      <c r="H115" s="532"/>
      <c r="I115" s="523"/>
      <c r="J115" s="523"/>
      <c r="K115" s="531"/>
      <c r="L115" s="522"/>
      <c r="M115" s="523"/>
      <c r="N115" s="523"/>
      <c r="O115" s="531"/>
      <c r="P115" s="522"/>
      <c r="Q115" s="523"/>
      <c r="R115" s="531"/>
      <c r="S115" s="522"/>
      <c r="T115" s="523"/>
      <c r="U115" s="523"/>
      <c r="V115" s="523"/>
      <c r="W115" s="523"/>
      <c r="X115" s="531"/>
      <c r="Y115" s="522"/>
      <c r="Z115" s="523"/>
      <c r="AA115" s="523"/>
      <c r="AB115" s="531"/>
      <c r="AC115" s="522"/>
      <c r="AD115" s="523"/>
      <c r="AE115" s="523"/>
      <c r="AF115" s="523"/>
      <c r="AG115" s="523"/>
      <c r="AH115" s="531"/>
      <c r="AI115" s="522"/>
      <c r="AJ115" s="523"/>
      <c r="AK115" s="531"/>
      <c r="AL115" s="533"/>
      <c r="AM115" s="534"/>
      <c r="AN115" s="534"/>
      <c r="AO115" s="535"/>
      <c r="AP115" s="533"/>
      <c r="AQ115" s="534"/>
      <c r="AR115" s="534"/>
      <c r="AS115" s="535"/>
      <c r="AT115" s="533"/>
      <c r="AU115" s="534"/>
      <c r="AV115" s="534"/>
      <c r="AW115" s="535"/>
      <c r="AX115" s="522"/>
      <c r="AY115" s="523"/>
      <c r="AZ115" s="531"/>
      <c r="BA115" s="522"/>
      <c r="BB115" s="532"/>
      <c r="BC115" s="523"/>
      <c r="BD115" s="523">
        <f t="shared" si="107"/>
        <v>0</v>
      </c>
      <c r="BE115" s="531">
        <f t="shared" si="108"/>
        <v>0</v>
      </c>
      <c r="BF115" s="522"/>
      <c r="BG115" s="523">
        <f t="shared" si="55"/>
        <v>0</v>
      </c>
      <c r="BH115" s="531">
        <f t="shared" si="56"/>
        <v>0</v>
      </c>
    </row>
    <row r="116" spans="1:60" s="28" customFormat="1" ht="21" customHeight="1">
      <c r="A116" s="28">
        <f t="shared" si="54"/>
        <v>0</v>
      </c>
      <c r="B116" s="27" t="s">
        <v>348</v>
      </c>
      <c r="C116" s="522"/>
      <c r="D116" s="523"/>
      <c r="E116" s="523"/>
      <c r="F116" s="531"/>
      <c r="G116" s="522"/>
      <c r="H116" s="532"/>
      <c r="I116" s="523"/>
      <c r="J116" s="523"/>
      <c r="K116" s="531"/>
      <c r="L116" s="522"/>
      <c r="M116" s="523"/>
      <c r="N116" s="523"/>
      <c r="O116" s="531"/>
      <c r="P116" s="522"/>
      <c r="Q116" s="523"/>
      <c r="R116" s="531"/>
      <c r="S116" s="522"/>
      <c r="T116" s="523"/>
      <c r="U116" s="523"/>
      <c r="V116" s="523"/>
      <c r="W116" s="523"/>
      <c r="X116" s="531"/>
      <c r="Y116" s="522"/>
      <c r="Z116" s="523"/>
      <c r="AA116" s="523"/>
      <c r="AB116" s="531"/>
      <c r="AC116" s="522"/>
      <c r="AD116" s="523"/>
      <c r="AE116" s="523"/>
      <c r="AF116" s="523"/>
      <c r="AG116" s="523"/>
      <c r="AH116" s="531"/>
      <c r="AI116" s="522"/>
      <c r="AJ116" s="523"/>
      <c r="AK116" s="531"/>
      <c r="AL116" s="533"/>
      <c r="AM116" s="534"/>
      <c r="AN116" s="534"/>
      <c r="AO116" s="535"/>
      <c r="AP116" s="533"/>
      <c r="AQ116" s="534"/>
      <c r="AR116" s="534"/>
      <c r="AS116" s="535"/>
      <c r="AT116" s="533"/>
      <c r="AU116" s="534"/>
      <c r="AV116" s="534"/>
      <c r="AW116" s="535"/>
      <c r="AX116" s="522"/>
      <c r="AY116" s="523"/>
      <c r="AZ116" s="531"/>
      <c r="BA116" s="522"/>
      <c r="BB116" s="532"/>
      <c r="BC116" s="523"/>
      <c r="BD116" s="523">
        <f t="shared" si="107"/>
        <v>0</v>
      </c>
      <c r="BE116" s="531">
        <f t="shared" si="108"/>
        <v>0</v>
      </c>
      <c r="BF116" s="522"/>
      <c r="BG116" s="523">
        <f t="shared" si="55"/>
        <v>0</v>
      </c>
      <c r="BH116" s="531">
        <f t="shared" si="56"/>
        <v>0</v>
      </c>
    </row>
    <row r="117" spans="1:60" s="28" customFormat="1" ht="21" customHeight="1">
      <c r="A117" s="28">
        <f t="shared" si="54"/>
        <v>0</v>
      </c>
      <c r="B117" s="27" t="s">
        <v>349</v>
      </c>
      <c r="C117" s="522"/>
      <c r="D117" s="523"/>
      <c r="E117" s="523"/>
      <c r="F117" s="531"/>
      <c r="G117" s="522"/>
      <c r="H117" s="532"/>
      <c r="I117" s="523"/>
      <c r="J117" s="523"/>
      <c r="K117" s="531"/>
      <c r="L117" s="522"/>
      <c r="M117" s="523"/>
      <c r="N117" s="523"/>
      <c r="O117" s="531"/>
      <c r="P117" s="522"/>
      <c r="Q117" s="523"/>
      <c r="R117" s="531"/>
      <c r="S117" s="522"/>
      <c r="T117" s="523"/>
      <c r="U117" s="523"/>
      <c r="V117" s="523"/>
      <c r="W117" s="523"/>
      <c r="X117" s="531"/>
      <c r="Y117" s="522"/>
      <c r="Z117" s="523"/>
      <c r="AA117" s="523"/>
      <c r="AB117" s="531"/>
      <c r="AC117" s="522"/>
      <c r="AD117" s="523"/>
      <c r="AE117" s="523"/>
      <c r="AF117" s="523"/>
      <c r="AG117" s="523"/>
      <c r="AH117" s="531"/>
      <c r="AI117" s="522"/>
      <c r="AJ117" s="523"/>
      <c r="AK117" s="531"/>
      <c r="AL117" s="533"/>
      <c r="AM117" s="534"/>
      <c r="AN117" s="534"/>
      <c r="AO117" s="535"/>
      <c r="AP117" s="533"/>
      <c r="AQ117" s="534"/>
      <c r="AR117" s="534"/>
      <c r="AS117" s="535"/>
      <c r="AT117" s="533"/>
      <c r="AU117" s="534"/>
      <c r="AV117" s="534"/>
      <c r="AW117" s="535"/>
      <c r="AX117" s="522"/>
      <c r="AY117" s="523"/>
      <c r="AZ117" s="531"/>
      <c r="BA117" s="522"/>
      <c r="BB117" s="532"/>
      <c r="BC117" s="523"/>
      <c r="BD117" s="523">
        <f t="shared" si="107"/>
        <v>0</v>
      </c>
      <c r="BE117" s="531">
        <f t="shared" si="108"/>
        <v>0</v>
      </c>
      <c r="BF117" s="522"/>
      <c r="BG117" s="523">
        <f t="shared" si="55"/>
        <v>0</v>
      </c>
      <c r="BH117" s="531">
        <f t="shared" si="56"/>
        <v>0</v>
      </c>
    </row>
    <row r="118" spans="1:60" s="28" customFormat="1" ht="21" customHeight="1">
      <c r="A118" s="28">
        <f t="shared" si="54"/>
        <v>0</v>
      </c>
      <c r="B118" s="27" t="s">
        <v>350</v>
      </c>
      <c r="C118" s="522"/>
      <c r="D118" s="523"/>
      <c r="E118" s="523"/>
      <c r="F118" s="531"/>
      <c r="G118" s="522"/>
      <c r="H118" s="532"/>
      <c r="I118" s="523"/>
      <c r="J118" s="523"/>
      <c r="K118" s="531"/>
      <c r="L118" s="522"/>
      <c r="M118" s="523"/>
      <c r="N118" s="523"/>
      <c r="O118" s="531"/>
      <c r="P118" s="522"/>
      <c r="Q118" s="523"/>
      <c r="R118" s="531"/>
      <c r="S118" s="522"/>
      <c r="T118" s="523"/>
      <c r="U118" s="523"/>
      <c r="V118" s="523"/>
      <c r="W118" s="523"/>
      <c r="X118" s="531"/>
      <c r="Y118" s="522"/>
      <c r="Z118" s="523"/>
      <c r="AA118" s="523"/>
      <c r="AB118" s="531"/>
      <c r="AC118" s="522"/>
      <c r="AD118" s="523"/>
      <c r="AE118" s="523"/>
      <c r="AF118" s="523"/>
      <c r="AG118" s="523"/>
      <c r="AH118" s="531"/>
      <c r="AI118" s="522"/>
      <c r="AJ118" s="523"/>
      <c r="AK118" s="531"/>
      <c r="AL118" s="533"/>
      <c r="AM118" s="534"/>
      <c r="AN118" s="534"/>
      <c r="AO118" s="535"/>
      <c r="AP118" s="533"/>
      <c r="AQ118" s="534"/>
      <c r="AR118" s="534"/>
      <c r="AS118" s="535"/>
      <c r="AT118" s="533"/>
      <c r="AU118" s="534"/>
      <c r="AV118" s="534"/>
      <c r="AW118" s="535"/>
      <c r="AX118" s="522"/>
      <c r="AY118" s="523"/>
      <c r="AZ118" s="531"/>
      <c r="BA118" s="522"/>
      <c r="BB118" s="532"/>
      <c r="BC118" s="523"/>
      <c r="BD118" s="523">
        <f t="shared" si="107"/>
        <v>0</v>
      </c>
      <c r="BE118" s="531">
        <f t="shared" si="108"/>
        <v>0</v>
      </c>
      <c r="BF118" s="522"/>
      <c r="BG118" s="523">
        <f t="shared" si="55"/>
        <v>0</v>
      </c>
      <c r="BH118" s="531">
        <f t="shared" si="56"/>
        <v>0</v>
      </c>
    </row>
    <row r="119" spans="1:60" s="28" customFormat="1" ht="21" customHeight="1">
      <c r="A119" s="28">
        <f t="shared" si="54"/>
        <v>0</v>
      </c>
      <c r="B119" s="27" t="s">
        <v>351</v>
      </c>
      <c r="C119" s="522"/>
      <c r="D119" s="523"/>
      <c r="E119" s="523"/>
      <c r="F119" s="531"/>
      <c r="G119" s="522"/>
      <c r="H119" s="532"/>
      <c r="I119" s="523"/>
      <c r="J119" s="523"/>
      <c r="K119" s="531"/>
      <c r="L119" s="522"/>
      <c r="M119" s="523"/>
      <c r="N119" s="523"/>
      <c r="O119" s="531"/>
      <c r="P119" s="522"/>
      <c r="Q119" s="523"/>
      <c r="R119" s="531"/>
      <c r="S119" s="522"/>
      <c r="T119" s="523"/>
      <c r="U119" s="523"/>
      <c r="V119" s="523"/>
      <c r="W119" s="523"/>
      <c r="X119" s="531"/>
      <c r="Y119" s="522"/>
      <c r="Z119" s="523"/>
      <c r="AA119" s="523"/>
      <c r="AB119" s="531"/>
      <c r="AC119" s="522"/>
      <c r="AD119" s="523"/>
      <c r="AE119" s="523"/>
      <c r="AF119" s="523"/>
      <c r="AG119" s="523"/>
      <c r="AH119" s="531"/>
      <c r="AI119" s="522"/>
      <c r="AJ119" s="523"/>
      <c r="AK119" s="531"/>
      <c r="AL119" s="533"/>
      <c r="AM119" s="534"/>
      <c r="AN119" s="534"/>
      <c r="AO119" s="535"/>
      <c r="AP119" s="533"/>
      <c r="AQ119" s="534"/>
      <c r="AR119" s="534"/>
      <c r="AS119" s="535"/>
      <c r="AT119" s="533"/>
      <c r="AU119" s="534"/>
      <c r="AV119" s="534"/>
      <c r="AW119" s="535"/>
      <c r="AX119" s="522"/>
      <c r="AY119" s="523"/>
      <c r="AZ119" s="531"/>
      <c r="BA119" s="522"/>
      <c r="BB119" s="532"/>
      <c r="BC119" s="523"/>
      <c r="BD119" s="523">
        <f t="shared" si="107"/>
        <v>0</v>
      </c>
      <c r="BE119" s="531">
        <f t="shared" si="108"/>
        <v>0</v>
      </c>
      <c r="BF119" s="522"/>
      <c r="BG119" s="523">
        <f t="shared" si="55"/>
        <v>0</v>
      </c>
      <c r="BH119" s="531">
        <f t="shared" si="56"/>
        <v>0</v>
      </c>
    </row>
    <row r="120" spans="1:60" s="28" customFormat="1" ht="21" customHeight="1">
      <c r="A120" s="28">
        <f t="shared" si="54"/>
        <v>0</v>
      </c>
      <c r="B120" s="27" t="s">
        <v>352</v>
      </c>
      <c r="C120" s="522"/>
      <c r="D120" s="523"/>
      <c r="E120" s="523"/>
      <c r="F120" s="531"/>
      <c r="G120" s="522"/>
      <c r="H120" s="532"/>
      <c r="I120" s="523"/>
      <c r="J120" s="523"/>
      <c r="K120" s="531"/>
      <c r="L120" s="522"/>
      <c r="M120" s="523"/>
      <c r="N120" s="523"/>
      <c r="O120" s="531"/>
      <c r="P120" s="522"/>
      <c r="Q120" s="523"/>
      <c r="R120" s="531"/>
      <c r="S120" s="522"/>
      <c r="T120" s="523"/>
      <c r="U120" s="523"/>
      <c r="V120" s="523"/>
      <c r="W120" s="523"/>
      <c r="X120" s="531"/>
      <c r="Y120" s="522"/>
      <c r="Z120" s="523"/>
      <c r="AA120" s="523"/>
      <c r="AB120" s="531"/>
      <c r="AC120" s="522"/>
      <c r="AD120" s="523"/>
      <c r="AE120" s="523"/>
      <c r="AF120" s="523"/>
      <c r="AG120" s="523"/>
      <c r="AH120" s="531"/>
      <c r="AI120" s="522"/>
      <c r="AJ120" s="523"/>
      <c r="AK120" s="531"/>
      <c r="AL120" s="533"/>
      <c r="AM120" s="534"/>
      <c r="AN120" s="534"/>
      <c r="AO120" s="535"/>
      <c r="AP120" s="533"/>
      <c r="AQ120" s="534"/>
      <c r="AR120" s="534"/>
      <c r="AS120" s="535"/>
      <c r="AT120" s="533"/>
      <c r="AU120" s="534"/>
      <c r="AV120" s="534"/>
      <c r="AW120" s="535"/>
      <c r="AX120" s="522"/>
      <c r="AY120" s="523"/>
      <c r="AZ120" s="531"/>
      <c r="BA120" s="522"/>
      <c r="BB120" s="532"/>
      <c r="BC120" s="523"/>
      <c r="BD120" s="523">
        <f t="shared" si="107"/>
        <v>0</v>
      </c>
      <c r="BE120" s="531">
        <f t="shared" si="108"/>
        <v>0</v>
      </c>
      <c r="BF120" s="522"/>
      <c r="BG120" s="523">
        <f t="shared" si="55"/>
        <v>0</v>
      </c>
      <c r="BH120" s="531">
        <f t="shared" si="56"/>
        <v>0</v>
      </c>
    </row>
    <row r="121" spans="1:60" s="28" customFormat="1" ht="21" customHeight="1">
      <c r="A121" s="28">
        <f>+SUM(F121,K121,O121,R121,X121,AB121,AH121,AK121,AO121,AS121,AW121,AZ121+BE121)</f>
        <v>0</v>
      </c>
      <c r="B121" s="27" t="s">
        <v>353</v>
      </c>
      <c r="C121" s="522"/>
      <c r="D121" s="523"/>
      <c r="E121" s="523"/>
      <c r="F121" s="531"/>
      <c r="G121" s="522"/>
      <c r="H121" s="532"/>
      <c r="I121" s="523"/>
      <c r="J121" s="523"/>
      <c r="K121" s="531"/>
      <c r="L121" s="522"/>
      <c r="M121" s="523"/>
      <c r="N121" s="523"/>
      <c r="O121" s="531"/>
      <c r="P121" s="522"/>
      <c r="Q121" s="523"/>
      <c r="R121" s="531"/>
      <c r="S121" s="522"/>
      <c r="T121" s="523"/>
      <c r="U121" s="523"/>
      <c r="V121" s="523"/>
      <c r="W121" s="523"/>
      <c r="X121" s="531"/>
      <c r="Y121" s="522"/>
      <c r="Z121" s="523"/>
      <c r="AA121" s="523"/>
      <c r="AB121" s="531"/>
      <c r="AC121" s="522"/>
      <c r="AD121" s="523"/>
      <c r="AE121" s="523"/>
      <c r="AF121" s="523"/>
      <c r="AG121" s="523"/>
      <c r="AH121" s="531"/>
      <c r="AI121" s="522"/>
      <c r="AJ121" s="523"/>
      <c r="AK121" s="531"/>
      <c r="AL121" s="533"/>
      <c r="AM121" s="534"/>
      <c r="AN121" s="534"/>
      <c r="AO121" s="535"/>
      <c r="AP121" s="533"/>
      <c r="AQ121" s="534"/>
      <c r="AR121" s="534"/>
      <c r="AS121" s="535"/>
      <c r="AT121" s="533"/>
      <c r="AU121" s="534"/>
      <c r="AV121" s="534"/>
      <c r="AW121" s="535"/>
      <c r="AX121" s="522"/>
      <c r="AY121" s="523"/>
      <c r="AZ121" s="531"/>
      <c r="BA121" s="522"/>
      <c r="BB121" s="532"/>
      <c r="BC121" s="523"/>
      <c r="BD121" s="523">
        <f t="shared" si="107"/>
        <v>0</v>
      </c>
      <c r="BE121" s="531">
        <f t="shared" si="108"/>
        <v>0</v>
      </c>
      <c r="BF121" s="522"/>
      <c r="BG121" s="523">
        <f t="shared" si="55"/>
        <v>0</v>
      </c>
      <c r="BH121" s="531">
        <f t="shared" si="56"/>
        <v>0</v>
      </c>
    </row>
    <row r="122" spans="1:60" s="28" customFormat="1" ht="21" customHeight="1">
      <c r="A122" s="28">
        <f t="shared" si="54"/>
        <v>0</v>
      </c>
      <c r="B122" s="27" t="s">
        <v>354</v>
      </c>
      <c r="C122" s="522"/>
      <c r="D122" s="523"/>
      <c r="E122" s="523"/>
      <c r="F122" s="531"/>
      <c r="G122" s="522"/>
      <c r="H122" s="532"/>
      <c r="I122" s="523"/>
      <c r="J122" s="523"/>
      <c r="K122" s="531"/>
      <c r="L122" s="522"/>
      <c r="M122" s="523"/>
      <c r="N122" s="523"/>
      <c r="O122" s="531"/>
      <c r="P122" s="522"/>
      <c r="Q122" s="523"/>
      <c r="R122" s="531"/>
      <c r="S122" s="522"/>
      <c r="T122" s="523"/>
      <c r="U122" s="523"/>
      <c r="V122" s="523"/>
      <c r="W122" s="523"/>
      <c r="X122" s="531"/>
      <c r="Y122" s="522"/>
      <c r="Z122" s="523"/>
      <c r="AA122" s="523"/>
      <c r="AB122" s="531"/>
      <c r="AC122" s="522"/>
      <c r="AD122" s="523"/>
      <c r="AE122" s="523"/>
      <c r="AF122" s="523"/>
      <c r="AG122" s="523"/>
      <c r="AH122" s="531"/>
      <c r="AI122" s="522"/>
      <c r="AJ122" s="523"/>
      <c r="AK122" s="531"/>
      <c r="AL122" s="533"/>
      <c r="AM122" s="534"/>
      <c r="AN122" s="534"/>
      <c r="AO122" s="535"/>
      <c r="AP122" s="533"/>
      <c r="AQ122" s="534"/>
      <c r="AR122" s="534"/>
      <c r="AS122" s="535"/>
      <c r="AT122" s="533"/>
      <c r="AU122" s="534"/>
      <c r="AV122" s="534"/>
      <c r="AW122" s="535"/>
      <c r="AX122" s="522"/>
      <c r="AY122" s="523"/>
      <c r="AZ122" s="531"/>
      <c r="BA122" s="522"/>
      <c r="BB122" s="532"/>
      <c r="BC122" s="523"/>
      <c r="BD122" s="523">
        <f t="shared" si="107"/>
        <v>0</v>
      </c>
      <c r="BE122" s="531">
        <f t="shared" si="108"/>
        <v>0</v>
      </c>
      <c r="BF122" s="522"/>
      <c r="BG122" s="523">
        <f t="shared" si="55"/>
        <v>0</v>
      </c>
      <c r="BH122" s="531">
        <f t="shared" si="56"/>
        <v>0</v>
      </c>
    </row>
    <row r="123" spans="1:60" s="28" customFormat="1" ht="21" customHeight="1">
      <c r="A123" s="28">
        <f t="shared" si="54"/>
        <v>0</v>
      </c>
      <c r="B123" s="27" t="s">
        <v>355</v>
      </c>
      <c r="C123" s="522"/>
      <c r="D123" s="523"/>
      <c r="E123" s="523"/>
      <c r="F123" s="531"/>
      <c r="G123" s="522"/>
      <c r="H123" s="532"/>
      <c r="I123" s="523"/>
      <c r="J123" s="523"/>
      <c r="K123" s="531"/>
      <c r="L123" s="522"/>
      <c r="M123" s="523"/>
      <c r="N123" s="523"/>
      <c r="O123" s="531"/>
      <c r="P123" s="522"/>
      <c r="Q123" s="523"/>
      <c r="R123" s="531"/>
      <c r="S123" s="522"/>
      <c r="T123" s="523"/>
      <c r="U123" s="523"/>
      <c r="V123" s="523"/>
      <c r="W123" s="523"/>
      <c r="X123" s="531"/>
      <c r="Y123" s="522"/>
      <c r="Z123" s="523"/>
      <c r="AA123" s="523"/>
      <c r="AB123" s="531"/>
      <c r="AC123" s="522"/>
      <c r="AD123" s="523"/>
      <c r="AE123" s="523"/>
      <c r="AF123" s="523"/>
      <c r="AG123" s="523"/>
      <c r="AH123" s="531"/>
      <c r="AI123" s="522"/>
      <c r="AJ123" s="523"/>
      <c r="AK123" s="531"/>
      <c r="AL123" s="533"/>
      <c r="AM123" s="534"/>
      <c r="AN123" s="534"/>
      <c r="AO123" s="535"/>
      <c r="AP123" s="533"/>
      <c r="AQ123" s="534"/>
      <c r="AR123" s="534"/>
      <c r="AS123" s="535"/>
      <c r="AT123" s="533"/>
      <c r="AU123" s="534"/>
      <c r="AV123" s="534"/>
      <c r="AW123" s="535"/>
      <c r="AX123" s="522"/>
      <c r="AY123" s="523"/>
      <c r="AZ123" s="531"/>
      <c r="BA123" s="522"/>
      <c r="BB123" s="532"/>
      <c r="BC123" s="523"/>
      <c r="BD123" s="523">
        <f t="shared" si="107"/>
        <v>0</v>
      </c>
      <c r="BE123" s="531">
        <f t="shared" si="108"/>
        <v>0</v>
      </c>
      <c r="BF123" s="522"/>
      <c r="BG123" s="523">
        <f t="shared" si="55"/>
        <v>0</v>
      </c>
      <c r="BH123" s="531">
        <f t="shared" si="56"/>
        <v>0</v>
      </c>
    </row>
    <row r="124" spans="1:60" s="28" customFormat="1" ht="21" customHeight="1">
      <c r="A124" s="28">
        <f t="shared" si="54"/>
        <v>0</v>
      </c>
      <c r="B124" s="27" t="s">
        <v>356</v>
      </c>
      <c r="C124" s="522"/>
      <c r="D124" s="523"/>
      <c r="E124" s="523"/>
      <c r="F124" s="531"/>
      <c r="G124" s="522"/>
      <c r="H124" s="532"/>
      <c r="I124" s="523"/>
      <c r="J124" s="523"/>
      <c r="K124" s="531"/>
      <c r="L124" s="522"/>
      <c r="M124" s="523"/>
      <c r="N124" s="523"/>
      <c r="O124" s="531"/>
      <c r="P124" s="522"/>
      <c r="Q124" s="523"/>
      <c r="R124" s="531"/>
      <c r="S124" s="522"/>
      <c r="T124" s="523"/>
      <c r="U124" s="523"/>
      <c r="V124" s="523"/>
      <c r="W124" s="523"/>
      <c r="X124" s="531"/>
      <c r="Y124" s="522"/>
      <c r="Z124" s="523"/>
      <c r="AA124" s="523"/>
      <c r="AB124" s="531"/>
      <c r="AC124" s="522"/>
      <c r="AD124" s="523"/>
      <c r="AE124" s="523"/>
      <c r="AF124" s="523"/>
      <c r="AG124" s="523"/>
      <c r="AH124" s="531"/>
      <c r="AI124" s="522"/>
      <c r="AJ124" s="523"/>
      <c r="AK124" s="531"/>
      <c r="AL124" s="533"/>
      <c r="AM124" s="534"/>
      <c r="AN124" s="534"/>
      <c r="AO124" s="535"/>
      <c r="AP124" s="533"/>
      <c r="AQ124" s="534"/>
      <c r="AR124" s="534"/>
      <c r="AS124" s="535"/>
      <c r="AT124" s="533"/>
      <c r="AU124" s="534"/>
      <c r="AV124" s="534"/>
      <c r="AW124" s="535"/>
      <c r="AX124" s="522"/>
      <c r="AY124" s="523"/>
      <c r="AZ124" s="531"/>
      <c r="BA124" s="522"/>
      <c r="BB124" s="532"/>
      <c r="BC124" s="523"/>
      <c r="BD124" s="523">
        <f t="shared" si="107"/>
        <v>0</v>
      </c>
      <c r="BE124" s="531">
        <f t="shared" si="108"/>
        <v>0</v>
      </c>
      <c r="BF124" s="522"/>
      <c r="BG124" s="523">
        <f t="shared" si="55"/>
        <v>0</v>
      </c>
      <c r="BH124" s="531">
        <f t="shared" si="56"/>
        <v>0</v>
      </c>
    </row>
    <row r="125" spans="1:60" s="28" customFormat="1" ht="21" customHeight="1">
      <c r="A125" s="28">
        <f t="shared" si="54"/>
        <v>0</v>
      </c>
      <c r="B125" s="27" t="s">
        <v>357</v>
      </c>
      <c r="C125" s="522"/>
      <c r="D125" s="523"/>
      <c r="E125" s="523"/>
      <c r="F125" s="531"/>
      <c r="G125" s="522"/>
      <c r="H125" s="532"/>
      <c r="I125" s="523"/>
      <c r="J125" s="523"/>
      <c r="K125" s="531"/>
      <c r="L125" s="522"/>
      <c r="M125" s="523"/>
      <c r="N125" s="523"/>
      <c r="O125" s="531"/>
      <c r="P125" s="522"/>
      <c r="Q125" s="523"/>
      <c r="R125" s="531"/>
      <c r="S125" s="522"/>
      <c r="T125" s="523"/>
      <c r="U125" s="523"/>
      <c r="V125" s="523"/>
      <c r="W125" s="523"/>
      <c r="X125" s="531"/>
      <c r="Y125" s="522"/>
      <c r="Z125" s="523"/>
      <c r="AA125" s="523"/>
      <c r="AB125" s="531"/>
      <c r="AC125" s="522"/>
      <c r="AD125" s="523"/>
      <c r="AE125" s="523"/>
      <c r="AF125" s="523"/>
      <c r="AG125" s="523"/>
      <c r="AH125" s="531"/>
      <c r="AI125" s="522"/>
      <c r="AJ125" s="523"/>
      <c r="AK125" s="531"/>
      <c r="AL125" s="533"/>
      <c r="AM125" s="534"/>
      <c r="AN125" s="534"/>
      <c r="AO125" s="535"/>
      <c r="AP125" s="533"/>
      <c r="AQ125" s="534"/>
      <c r="AR125" s="534"/>
      <c r="AS125" s="535"/>
      <c r="AT125" s="533"/>
      <c r="AU125" s="534"/>
      <c r="AV125" s="534"/>
      <c r="AW125" s="535"/>
      <c r="AX125" s="522"/>
      <c r="AY125" s="523"/>
      <c r="AZ125" s="531"/>
      <c r="BA125" s="522"/>
      <c r="BB125" s="532"/>
      <c r="BC125" s="523"/>
      <c r="BD125" s="523">
        <f t="shared" si="107"/>
        <v>0</v>
      </c>
      <c r="BE125" s="531">
        <f t="shared" si="108"/>
        <v>0</v>
      </c>
      <c r="BF125" s="522"/>
      <c r="BG125" s="523">
        <f t="shared" si="55"/>
        <v>0</v>
      </c>
      <c r="BH125" s="531">
        <f t="shared" si="56"/>
        <v>0</v>
      </c>
    </row>
    <row r="126" spans="1:60" s="28" customFormat="1" ht="21" customHeight="1">
      <c r="A126" s="28">
        <f t="shared" si="54"/>
        <v>0</v>
      </c>
      <c r="B126" s="27" t="s">
        <v>358</v>
      </c>
      <c r="C126" s="522"/>
      <c r="D126" s="523"/>
      <c r="E126" s="523"/>
      <c r="F126" s="531"/>
      <c r="G126" s="522"/>
      <c r="H126" s="532"/>
      <c r="I126" s="523"/>
      <c r="J126" s="523"/>
      <c r="K126" s="531"/>
      <c r="L126" s="522"/>
      <c r="M126" s="523"/>
      <c r="N126" s="523"/>
      <c r="O126" s="531"/>
      <c r="P126" s="522"/>
      <c r="Q126" s="523"/>
      <c r="R126" s="531"/>
      <c r="S126" s="522"/>
      <c r="T126" s="523"/>
      <c r="U126" s="523"/>
      <c r="V126" s="523"/>
      <c r="W126" s="523"/>
      <c r="X126" s="531"/>
      <c r="Y126" s="522"/>
      <c r="Z126" s="523"/>
      <c r="AA126" s="523"/>
      <c r="AB126" s="531"/>
      <c r="AC126" s="522"/>
      <c r="AD126" s="523"/>
      <c r="AE126" s="523"/>
      <c r="AF126" s="523"/>
      <c r="AG126" s="523"/>
      <c r="AH126" s="531"/>
      <c r="AI126" s="522"/>
      <c r="AJ126" s="523"/>
      <c r="AK126" s="531"/>
      <c r="AL126" s="533"/>
      <c r="AM126" s="534"/>
      <c r="AN126" s="534"/>
      <c r="AO126" s="535"/>
      <c r="AP126" s="533"/>
      <c r="AQ126" s="534"/>
      <c r="AR126" s="534"/>
      <c r="AS126" s="535"/>
      <c r="AT126" s="533"/>
      <c r="AU126" s="534"/>
      <c r="AV126" s="534"/>
      <c r="AW126" s="535"/>
      <c r="AX126" s="522"/>
      <c r="AY126" s="523"/>
      <c r="AZ126" s="531"/>
      <c r="BA126" s="522"/>
      <c r="BB126" s="532"/>
      <c r="BC126" s="523"/>
      <c r="BD126" s="523">
        <f t="shared" si="107"/>
        <v>0</v>
      </c>
      <c r="BE126" s="531">
        <f t="shared" si="108"/>
        <v>0</v>
      </c>
      <c r="BF126" s="522"/>
      <c r="BG126" s="523">
        <f t="shared" si="55"/>
        <v>0</v>
      </c>
      <c r="BH126" s="531">
        <f t="shared" si="56"/>
        <v>0</v>
      </c>
    </row>
    <row r="127" spans="1:60" s="28" customFormat="1" ht="21" customHeight="1">
      <c r="A127" s="28">
        <f t="shared" si="54"/>
        <v>0</v>
      </c>
      <c r="B127" s="27" t="s">
        <v>373</v>
      </c>
      <c r="C127" s="522"/>
      <c r="D127" s="523"/>
      <c r="E127" s="523"/>
      <c r="F127" s="531"/>
      <c r="G127" s="522"/>
      <c r="H127" s="532"/>
      <c r="I127" s="523"/>
      <c r="J127" s="523"/>
      <c r="K127" s="531"/>
      <c r="L127" s="522"/>
      <c r="M127" s="523"/>
      <c r="N127" s="523"/>
      <c r="O127" s="531"/>
      <c r="P127" s="522"/>
      <c r="Q127" s="523"/>
      <c r="R127" s="531"/>
      <c r="S127" s="522"/>
      <c r="T127" s="523"/>
      <c r="U127" s="523"/>
      <c r="V127" s="523"/>
      <c r="W127" s="523"/>
      <c r="X127" s="531"/>
      <c r="Y127" s="522"/>
      <c r="Z127" s="523"/>
      <c r="AA127" s="523"/>
      <c r="AB127" s="531"/>
      <c r="AC127" s="522"/>
      <c r="AD127" s="523"/>
      <c r="AE127" s="523"/>
      <c r="AF127" s="523"/>
      <c r="AG127" s="523"/>
      <c r="AH127" s="531"/>
      <c r="AI127" s="522"/>
      <c r="AJ127" s="523"/>
      <c r="AK127" s="531"/>
      <c r="AL127" s="533"/>
      <c r="AM127" s="534"/>
      <c r="AN127" s="534"/>
      <c r="AO127" s="535"/>
      <c r="AP127" s="533"/>
      <c r="AQ127" s="534"/>
      <c r="AR127" s="534"/>
      <c r="AS127" s="535"/>
      <c r="AT127" s="533"/>
      <c r="AU127" s="534"/>
      <c r="AV127" s="534"/>
      <c r="AW127" s="535"/>
      <c r="AX127" s="522"/>
      <c r="AY127" s="523"/>
      <c r="AZ127" s="531"/>
      <c r="BA127" s="522"/>
      <c r="BB127" s="532"/>
      <c r="BC127" s="523"/>
      <c r="BD127" s="523">
        <f t="shared" si="107"/>
        <v>0</v>
      </c>
      <c r="BE127" s="531">
        <f t="shared" si="108"/>
        <v>0</v>
      </c>
      <c r="BF127" s="522"/>
      <c r="BG127" s="523">
        <f t="shared" si="55"/>
        <v>0</v>
      </c>
      <c r="BH127" s="531">
        <f t="shared" si="56"/>
        <v>0</v>
      </c>
    </row>
    <row r="128" spans="1:60" s="28" customFormat="1" ht="21" customHeight="1">
      <c r="A128" s="28">
        <f t="shared" si="54"/>
        <v>0</v>
      </c>
      <c r="B128" s="27" t="s">
        <v>374</v>
      </c>
      <c r="C128" s="522"/>
      <c r="D128" s="523"/>
      <c r="E128" s="523"/>
      <c r="F128" s="531"/>
      <c r="G128" s="522"/>
      <c r="H128" s="532"/>
      <c r="I128" s="523"/>
      <c r="J128" s="523"/>
      <c r="K128" s="531"/>
      <c r="L128" s="522"/>
      <c r="M128" s="523"/>
      <c r="N128" s="523"/>
      <c r="O128" s="531"/>
      <c r="P128" s="522"/>
      <c r="Q128" s="523"/>
      <c r="R128" s="531"/>
      <c r="S128" s="522"/>
      <c r="T128" s="523"/>
      <c r="U128" s="523"/>
      <c r="V128" s="523"/>
      <c r="W128" s="523"/>
      <c r="X128" s="531"/>
      <c r="Y128" s="522"/>
      <c r="Z128" s="523"/>
      <c r="AA128" s="523"/>
      <c r="AB128" s="531"/>
      <c r="AC128" s="522"/>
      <c r="AD128" s="523"/>
      <c r="AE128" s="523"/>
      <c r="AF128" s="523"/>
      <c r="AG128" s="523"/>
      <c r="AH128" s="531"/>
      <c r="AI128" s="522"/>
      <c r="AJ128" s="523"/>
      <c r="AK128" s="531"/>
      <c r="AL128" s="533"/>
      <c r="AM128" s="534"/>
      <c r="AN128" s="534"/>
      <c r="AO128" s="535"/>
      <c r="AP128" s="533"/>
      <c r="AQ128" s="534"/>
      <c r="AR128" s="534"/>
      <c r="AS128" s="535"/>
      <c r="AT128" s="533"/>
      <c r="AU128" s="534"/>
      <c r="AV128" s="534"/>
      <c r="AW128" s="535"/>
      <c r="AX128" s="522"/>
      <c r="AY128" s="523"/>
      <c r="AZ128" s="531"/>
      <c r="BA128" s="522"/>
      <c r="BB128" s="532"/>
      <c r="BC128" s="523"/>
      <c r="BD128" s="523">
        <f t="shared" si="107"/>
        <v>0</v>
      </c>
      <c r="BE128" s="531">
        <f t="shared" si="108"/>
        <v>0</v>
      </c>
      <c r="BF128" s="522"/>
      <c r="BG128" s="523">
        <f t="shared" si="55"/>
        <v>0</v>
      </c>
      <c r="BH128" s="531">
        <f t="shared" si="56"/>
        <v>0</v>
      </c>
    </row>
    <row r="129" spans="1:60" s="28" customFormat="1" ht="21" customHeight="1">
      <c r="A129" s="28">
        <f t="shared" si="54"/>
        <v>0</v>
      </c>
      <c r="B129" s="27" t="s">
        <v>375</v>
      </c>
      <c r="C129" s="522"/>
      <c r="D129" s="523"/>
      <c r="E129" s="523"/>
      <c r="F129" s="531"/>
      <c r="G129" s="522"/>
      <c r="H129" s="532"/>
      <c r="I129" s="523"/>
      <c r="J129" s="523"/>
      <c r="K129" s="531"/>
      <c r="L129" s="522"/>
      <c r="M129" s="523"/>
      <c r="N129" s="523"/>
      <c r="O129" s="531"/>
      <c r="P129" s="522"/>
      <c r="Q129" s="523"/>
      <c r="R129" s="531"/>
      <c r="S129" s="522"/>
      <c r="T129" s="523"/>
      <c r="U129" s="523"/>
      <c r="V129" s="523"/>
      <c r="W129" s="523"/>
      <c r="X129" s="531"/>
      <c r="Y129" s="522"/>
      <c r="Z129" s="523"/>
      <c r="AA129" s="523"/>
      <c r="AB129" s="531"/>
      <c r="AC129" s="522"/>
      <c r="AD129" s="523"/>
      <c r="AE129" s="523"/>
      <c r="AF129" s="523"/>
      <c r="AG129" s="523"/>
      <c r="AH129" s="531"/>
      <c r="AI129" s="522"/>
      <c r="AJ129" s="523"/>
      <c r="AK129" s="531"/>
      <c r="AL129" s="533"/>
      <c r="AM129" s="534"/>
      <c r="AN129" s="534"/>
      <c r="AO129" s="535"/>
      <c r="AP129" s="533"/>
      <c r="AQ129" s="534"/>
      <c r="AR129" s="534"/>
      <c r="AS129" s="535"/>
      <c r="AT129" s="533"/>
      <c r="AU129" s="534"/>
      <c r="AV129" s="534"/>
      <c r="AW129" s="535"/>
      <c r="AX129" s="522"/>
      <c r="AY129" s="523"/>
      <c r="AZ129" s="531"/>
      <c r="BA129" s="522"/>
      <c r="BB129" s="532"/>
      <c r="BC129" s="523"/>
      <c r="BD129" s="523">
        <f t="shared" si="107"/>
        <v>0</v>
      </c>
      <c r="BE129" s="531">
        <f t="shared" si="108"/>
        <v>0</v>
      </c>
      <c r="BF129" s="522"/>
      <c r="BG129" s="523">
        <f t="shared" si="55"/>
        <v>0</v>
      </c>
      <c r="BH129" s="531">
        <f t="shared" si="56"/>
        <v>0</v>
      </c>
    </row>
    <row r="130" spans="1:60" s="28" customFormat="1" ht="21" customHeight="1">
      <c r="A130" s="28">
        <f t="shared" si="54"/>
        <v>0</v>
      </c>
      <c r="B130" s="27" t="s">
        <v>376</v>
      </c>
      <c r="C130" s="522"/>
      <c r="D130" s="523"/>
      <c r="E130" s="523"/>
      <c r="F130" s="531"/>
      <c r="G130" s="522"/>
      <c r="H130" s="532"/>
      <c r="I130" s="523"/>
      <c r="J130" s="523"/>
      <c r="K130" s="531"/>
      <c r="L130" s="522"/>
      <c r="M130" s="523"/>
      <c r="N130" s="523"/>
      <c r="O130" s="531"/>
      <c r="P130" s="522"/>
      <c r="Q130" s="523"/>
      <c r="R130" s="531"/>
      <c r="S130" s="522"/>
      <c r="T130" s="523"/>
      <c r="U130" s="523"/>
      <c r="V130" s="523"/>
      <c r="W130" s="523"/>
      <c r="X130" s="531"/>
      <c r="Y130" s="522"/>
      <c r="Z130" s="523"/>
      <c r="AA130" s="523"/>
      <c r="AB130" s="531"/>
      <c r="AC130" s="522"/>
      <c r="AD130" s="523"/>
      <c r="AE130" s="523"/>
      <c r="AF130" s="523"/>
      <c r="AG130" s="523"/>
      <c r="AH130" s="531"/>
      <c r="AI130" s="522"/>
      <c r="AJ130" s="523"/>
      <c r="AK130" s="531"/>
      <c r="AL130" s="533"/>
      <c r="AM130" s="534"/>
      <c r="AN130" s="534"/>
      <c r="AO130" s="535"/>
      <c r="AP130" s="533"/>
      <c r="AQ130" s="534"/>
      <c r="AR130" s="534"/>
      <c r="AS130" s="535"/>
      <c r="AT130" s="533"/>
      <c r="AU130" s="534"/>
      <c r="AV130" s="534"/>
      <c r="AW130" s="535"/>
      <c r="AX130" s="522"/>
      <c r="AY130" s="523"/>
      <c r="AZ130" s="531"/>
      <c r="BA130" s="522"/>
      <c r="BB130" s="532"/>
      <c r="BC130" s="523"/>
      <c r="BD130" s="523">
        <f t="shared" si="107"/>
        <v>0</v>
      </c>
      <c r="BE130" s="531">
        <f t="shared" si="108"/>
        <v>0</v>
      </c>
      <c r="BF130" s="522"/>
      <c r="BG130" s="523">
        <f t="shared" si="55"/>
        <v>0</v>
      </c>
      <c r="BH130" s="531">
        <f t="shared" si="56"/>
        <v>0</v>
      </c>
    </row>
    <row r="131" spans="1:60" s="28" customFormat="1" ht="21" customHeight="1">
      <c r="A131" s="28">
        <f t="shared" si="54"/>
        <v>0</v>
      </c>
      <c r="B131" s="27" t="s">
        <v>377</v>
      </c>
      <c r="C131" s="522"/>
      <c r="D131" s="523"/>
      <c r="E131" s="523"/>
      <c r="F131" s="531"/>
      <c r="G131" s="522"/>
      <c r="H131" s="532"/>
      <c r="I131" s="523"/>
      <c r="J131" s="523"/>
      <c r="K131" s="531"/>
      <c r="L131" s="522"/>
      <c r="M131" s="523"/>
      <c r="N131" s="523"/>
      <c r="O131" s="531"/>
      <c r="P131" s="522"/>
      <c r="Q131" s="523"/>
      <c r="R131" s="531"/>
      <c r="S131" s="522"/>
      <c r="T131" s="523"/>
      <c r="U131" s="523"/>
      <c r="V131" s="523"/>
      <c r="W131" s="523"/>
      <c r="X131" s="531"/>
      <c r="Y131" s="522"/>
      <c r="Z131" s="523"/>
      <c r="AA131" s="523"/>
      <c r="AB131" s="531"/>
      <c r="AC131" s="522"/>
      <c r="AD131" s="523"/>
      <c r="AE131" s="523"/>
      <c r="AF131" s="523"/>
      <c r="AG131" s="523"/>
      <c r="AH131" s="531"/>
      <c r="AI131" s="522"/>
      <c r="AJ131" s="523"/>
      <c r="AK131" s="531"/>
      <c r="AL131" s="533"/>
      <c r="AM131" s="534"/>
      <c r="AN131" s="534"/>
      <c r="AO131" s="535"/>
      <c r="AP131" s="533"/>
      <c r="AQ131" s="534"/>
      <c r="AR131" s="534"/>
      <c r="AS131" s="535"/>
      <c r="AT131" s="533"/>
      <c r="AU131" s="534"/>
      <c r="AV131" s="534"/>
      <c r="AW131" s="535"/>
      <c r="AX131" s="522"/>
      <c r="AY131" s="523"/>
      <c r="AZ131" s="531"/>
      <c r="BA131" s="522"/>
      <c r="BB131" s="532"/>
      <c r="BC131" s="523"/>
      <c r="BD131" s="523">
        <f t="shared" si="107"/>
        <v>0</v>
      </c>
      <c r="BE131" s="531">
        <f t="shared" si="108"/>
        <v>0</v>
      </c>
      <c r="BF131" s="522"/>
      <c r="BG131" s="523">
        <f t="shared" si="55"/>
        <v>0</v>
      </c>
      <c r="BH131" s="531">
        <f t="shared" si="56"/>
        <v>0</v>
      </c>
    </row>
    <row r="132" spans="1:60" s="28" customFormat="1" ht="21" customHeight="1">
      <c r="A132" s="28">
        <f t="shared" si="54"/>
        <v>0</v>
      </c>
      <c r="B132" s="27" t="s">
        <v>378</v>
      </c>
      <c r="C132" s="522"/>
      <c r="D132" s="523"/>
      <c r="E132" s="523">
        <f t="shared" si="83"/>
        <v>0</v>
      </c>
      <c r="F132" s="531">
        <f t="shared" si="84"/>
        <v>0</v>
      </c>
      <c r="G132" s="522"/>
      <c r="H132" s="532"/>
      <c r="I132" s="523"/>
      <c r="J132" s="523">
        <f t="shared" si="85"/>
        <v>0</v>
      </c>
      <c r="K132" s="531">
        <f t="shared" si="86"/>
        <v>0</v>
      </c>
      <c r="L132" s="522"/>
      <c r="M132" s="523"/>
      <c r="N132" s="523">
        <f t="shared" si="87"/>
        <v>0</v>
      </c>
      <c r="O132" s="531">
        <f t="shared" si="88"/>
        <v>0</v>
      </c>
      <c r="P132" s="522"/>
      <c r="Q132" s="523">
        <f t="shared" si="89"/>
        <v>0</v>
      </c>
      <c r="R132" s="531">
        <f t="shared" si="90"/>
        <v>0</v>
      </c>
      <c r="S132" s="522"/>
      <c r="T132" s="523"/>
      <c r="U132" s="523"/>
      <c r="V132" s="523"/>
      <c r="W132" s="523">
        <f t="shared" si="91"/>
        <v>0</v>
      </c>
      <c r="X132" s="531">
        <f t="shared" si="92"/>
        <v>0</v>
      </c>
      <c r="Y132" s="522"/>
      <c r="Z132" s="523"/>
      <c r="AA132" s="523">
        <f t="shared" si="93"/>
        <v>0</v>
      </c>
      <c r="AB132" s="531">
        <f t="shared" si="94"/>
        <v>0</v>
      </c>
      <c r="AC132" s="522"/>
      <c r="AD132" s="523"/>
      <c r="AE132" s="523"/>
      <c r="AF132" s="523"/>
      <c r="AG132" s="523">
        <f t="shared" si="95"/>
        <v>0</v>
      </c>
      <c r="AH132" s="531">
        <f t="shared" si="96"/>
        <v>0</v>
      </c>
      <c r="AI132" s="522"/>
      <c r="AJ132" s="523">
        <f t="shared" si="97"/>
        <v>0</v>
      </c>
      <c r="AK132" s="531">
        <f t="shared" si="98"/>
        <v>0</v>
      </c>
      <c r="AL132" s="533"/>
      <c r="AM132" s="534"/>
      <c r="AN132" s="534">
        <f t="shared" si="99"/>
        <v>0</v>
      </c>
      <c r="AO132" s="535">
        <f t="shared" si="100"/>
        <v>0</v>
      </c>
      <c r="AP132" s="533"/>
      <c r="AQ132" s="534"/>
      <c r="AR132" s="534">
        <f t="shared" si="101"/>
        <v>0</v>
      </c>
      <c r="AS132" s="535">
        <f t="shared" si="102"/>
        <v>0</v>
      </c>
      <c r="AT132" s="533"/>
      <c r="AU132" s="534"/>
      <c r="AV132" s="534">
        <f t="shared" si="103"/>
        <v>0</v>
      </c>
      <c r="AW132" s="535">
        <f t="shared" si="104"/>
        <v>0</v>
      </c>
      <c r="AX132" s="522"/>
      <c r="AY132" s="523">
        <f t="shared" si="105"/>
        <v>0</v>
      </c>
      <c r="AZ132" s="531">
        <f t="shared" si="106"/>
        <v>0</v>
      </c>
      <c r="BA132" s="522"/>
      <c r="BB132" s="532"/>
      <c r="BC132" s="523"/>
      <c r="BD132" s="523">
        <f t="shared" si="107"/>
        <v>0</v>
      </c>
      <c r="BE132" s="531">
        <f t="shared" si="108"/>
        <v>0</v>
      </c>
      <c r="BF132" s="522"/>
      <c r="BG132" s="523">
        <f t="shared" si="55"/>
        <v>0</v>
      </c>
      <c r="BH132" s="531">
        <f t="shared" si="56"/>
        <v>0</v>
      </c>
    </row>
    <row r="133" spans="1:60" s="125" customFormat="1" ht="21" customHeight="1" thickBot="1">
      <c r="A133" s="28">
        <f t="shared" si="54"/>
        <v>2030.0384615384614</v>
      </c>
      <c r="B133" s="112" t="s">
        <v>23</v>
      </c>
      <c r="C133" s="138">
        <f>SUM(C16:C132)</f>
        <v>2761.2</v>
      </c>
      <c r="D133" s="139">
        <f t="shared" ref="D133:AW133" si="109">SUM(D16:D132)</f>
        <v>2761.2</v>
      </c>
      <c r="E133" s="139">
        <f t="shared" si="109"/>
        <v>5522.4</v>
      </c>
      <c r="F133" s="140">
        <f t="shared" si="109"/>
        <v>354</v>
      </c>
      <c r="G133" s="138">
        <f t="shared" si="109"/>
        <v>2620.8000000000002</v>
      </c>
      <c r="H133" s="319">
        <f t="shared" si="109"/>
        <v>2620.8000000000002</v>
      </c>
      <c r="I133" s="139">
        <f t="shared" si="109"/>
        <v>2620.8000000000002</v>
      </c>
      <c r="J133" s="139">
        <f t="shared" si="109"/>
        <v>7862.4000000000005</v>
      </c>
      <c r="K133" s="140">
        <f t="shared" si="109"/>
        <v>504</v>
      </c>
      <c r="L133" s="138">
        <f t="shared" si="109"/>
        <v>561.59999999999991</v>
      </c>
      <c r="M133" s="139">
        <f t="shared" si="109"/>
        <v>561.59999999999991</v>
      </c>
      <c r="N133" s="139">
        <f t="shared" si="109"/>
        <v>1123.1999999999998</v>
      </c>
      <c r="O133" s="140">
        <f t="shared" si="109"/>
        <v>72</v>
      </c>
      <c r="P133" s="141">
        <f t="shared" si="109"/>
        <v>858</v>
      </c>
      <c r="Q133" s="112">
        <f t="shared" si="109"/>
        <v>858</v>
      </c>
      <c r="R133" s="142">
        <f t="shared" si="109"/>
        <v>55</v>
      </c>
      <c r="S133" s="143">
        <f t="shared" si="109"/>
        <v>390</v>
      </c>
      <c r="T133" s="144">
        <f t="shared" si="109"/>
        <v>390</v>
      </c>
      <c r="U133" s="144">
        <f t="shared" si="109"/>
        <v>374.39999999999992</v>
      </c>
      <c r="V133" s="144">
        <f t="shared" si="109"/>
        <v>374.39999999999992</v>
      </c>
      <c r="W133" s="144">
        <f t="shared" si="109"/>
        <v>1528.8000000000002</v>
      </c>
      <c r="X133" s="145">
        <f t="shared" si="109"/>
        <v>98</v>
      </c>
      <c r="Y133" s="138">
        <f t="shared" si="109"/>
        <v>780</v>
      </c>
      <c r="Z133" s="139">
        <f t="shared" si="109"/>
        <v>764.4</v>
      </c>
      <c r="AA133" s="139">
        <f t="shared" si="109"/>
        <v>1544.4</v>
      </c>
      <c r="AB133" s="140">
        <f t="shared" si="109"/>
        <v>99</v>
      </c>
      <c r="AC133" s="143">
        <f t="shared" si="109"/>
        <v>608.40000000000009</v>
      </c>
      <c r="AD133" s="144">
        <f>SUM(AD16:AD132)</f>
        <v>608.40000000000009</v>
      </c>
      <c r="AE133" s="144">
        <f t="shared" si="109"/>
        <v>592.80000000000007</v>
      </c>
      <c r="AF133" s="144">
        <f t="shared" si="109"/>
        <v>592.80000000000007</v>
      </c>
      <c r="AG133" s="144">
        <f t="shared" si="109"/>
        <v>2402.4</v>
      </c>
      <c r="AH133" s="145">
        <f t="shared" si="109"/>
        <v>154</v>
      </c>
      <c r="AI133" s="141">
        <f t="shared" si="109"/>
        <v>1528.8</v>
      </c>
      <c r="AJ133" s="112">
        <f t="shared" si="109"/>
        <v>1528.8</v>
      </c>
      <c r="AK133" s="142">
        <f t="shared" si="109"/>
        <v>98</v>
      </c>
      <c r="AL133" s="487">
        <f t="shared" si="109"/>
        <v>62.4</v>
      </c>
      <c r="AM133" s="488">
        <f t="shared" si="109"/>
        <v>62.4</v>
      </c>
      <c r="AN133" s="488">
        <f t="shared" si="109"/>
        <v>124.8</v>
      </c>
      <c r="AO133" s="489">
        <f t="shared" si="109"/>
        <v>8</v>
      </c>
      <c r="AP133" s="487">
        <f t="shared" si="109"/>
        <v>62.4</v>
      </c>
      <c r="AQ133" s="488">
        <f t="shared" si="109"/>
        <v>62.4</v>
      </c>
      <c r="AR133" s="488">
        <f t="shared" si="109"/>
        <v>124.8</v>
      </c>
      <c r="AS133" s="489">
        <f t="shared" si="109"/>
        <v>8</v>
      </c>
      <c r="AT133" s="487">
        <f t="shared" si="109"/>
        <v>62.4</v>
      </c>
      <c r="AU133" s="488">
        <f t="shared" si="109"/>
        <v>62.4</v>
      </c>
      <c r="AV133" s="488">
        <f t="shared" si="109"/>
        <v>124.8</v>
      </c>
      <c r="AW133" s="489">
        <f t="shared" si="109"/>
        <v>8</v>
      </c>
      <c r="AX133" s="141">
        <f>SUM(AX16:AX132)</f>
        <v>2558.4</v>
      </c>
      <c r="AY133" s="112">
        <f t="shared" ref="AY133" si="110">SUM(AY16:AY132)</f>
        <v>2558.4</v>
      </c>
      <c r="AZ133" s="142">
        <f>SUM(AZ16:AZ132)</f>
        <v>164</v>
      </c>
      <c r="BA133" s="138">
        <f t="shared" ref="BA133:BE133" si="111">SUM(BA16:BA132)</f>
        <v>2121.8000000000002</v>
      </c>
      <c r="BB133" s="319">
        <f t="shared" si="111"/>
        <v>2121.8000000000002</v>
      </c>
      <c r="BC133" s="139">
        <f t="shared" si="111"/>
        <v>2121.8000000000002</v>
      </c>
      <c r="BD133" s="139">
        <f t="shared" si="111"/>
        <v>6365.3999999999987</v>
      </c>
      <c r="BE133" s="140">
        <f t="shared" si="111"/>
        <v>408.03846153846155</v>
      </c>
      <c r="BF133" s="141">
        <f>SUM(BF16:BF132)</f>
        <v>561.6</v>
      </c>
      <c r="BG133" s="112">
        <f t="shared" ref="BG133" si="112">SUM(BG16:BG132)</f>
        <v>561.6</v>
      </c>
      <c r="BH133" s="142">
        <f>SUM(BH16:BH132)</f>
        <v>36</v>
      </c>
    </row>
    <row r="134" spans="1:60">
      <c r="A134" s="3"/>
      <c r="C134" s="3"/>
      <c r="G134" s="3"/>
      <c r="H134" s="3"/>
      <c r="L134" s="3"/>
      <c r="S134" s="506"/>
      <c r="Y134" s="3"/>
      <c r="AL134" s="494"/>
      <c r="AM134" s="494"/>
      <c r="AN134" s="494"/>
      <c r="AO134" s="494"/>
      <c r="AP134" s="494"/>
      <c r="AQ134" s="494"/>
      <c r="AR134" s="494"/>
      <c r="AS134" s="494"/>
      <c r="AT134" s="494"/>
      <c r="AU134" s="494"/>
      <c r="AV134" s="494"/>
      <c r="AW134" s="494"/>
      <c r="BA134" s="3"/>
      <c r="BB134" s="3"/>
    </row>
    <row r="135" spans="1:60">
      <c r="A135" s="3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73"/>
      <c r="X135" s="373"/>
      <c r="Y135" s="36"/>
      <c r="Z135" s="36"/>
      <c r="AA135" s="36"/>
      <c r="AB135" s="36"/>
      <c r="AC135" s="36"/>
      <c r="AD135" s="36"/>
      <c r="AE135" s="36"/>
      <c r="AF135" s="36"/>
      <c r="AG135" s="373"/>
      <c r="AH135" s="373"/>
      <c r="AI135" s="36"/>
      <c r="AJ135" s="36"/>
      <c r="AK135" s="36"/>
      <c r="AL135" s="494"/>
      <c r="AM135" s="494"/>
      <c r="AN135" s="494"/>
      <c r="AO135" s="494"/>
      <c r="AP135" s="494"/>
      <c r="AQ135" s="494"/>
      <c r="AR135" s="494"/>
      <c r="AS135" s="494"/>
      <c r="AT135" s="494"/>
      <c r="AU135" s="494"/>
      <c r="AV135" s="494"/>
      <c r="AW135" s="494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</row>
    <row r="136" spans="1:60">
      <c r="B136" s="240" t="s">
        <v>267</v>
      </c>
      <c r="C136" s="419">
        <f>+C1-C13</f>
        <v>0</v>
      </c>
      <c r="D136" s="419">
        <f>+D1-D13</f>
        <v>0</v>
      </c>
      <c r="G136" s="419">
        <f>+G1-G13</f>
        <v>0</v>
      </c>
      <c r="H136" s="419">
        <f>+H1-H13</f>
        <v>0</v>
      </c>
      <c r="I136" s="419">
        <f>+I1-I13</f>
        <v>0</v>
      </c>
      <c r="L136" s="419">
        <f>+L1-L13</f>
        <v>0</v>
      </c>
      <c r="M136" s="419">
        <f>+M1-M13</f>
        <v>0</v>
      </c>
      <c r="P136" s="419">
        <f>+P1-P13</f>
        <v>0</v>
      </c>
      <c r="Q136" s="36"/>
      <c r="S136" s="419">
        <f>+S1-S13</f>
        <v>0</v>
      </c>
      <c r="T136" s="419">
        <f>+T1-T13</f>
        <v>0</v>
      </c>
      <c r="U136" s="419">
        <f>+U1-U13</f>
        <v>0</v>
      </c>
      <c r="V136" s="419">
        <f>+V1-V13</f>
        <v>0</v>
      </c>
      <c r="Y136" s="419">
        <f>+Y1-Y13</f>
        <v>0</v>
      </c>
      <c r="Z136" s="419">
        <f>+Z1-Z13</f>
        <v>0</v>
      </c>
      <c r="AC136" s="419">
        <f>+AC1-AC13</f>
        <v>0</v>
      </c>
      <c r="AD136" s="419">
        <f>+AD1-AD13</f>
        <v>0</v>
      </c>
      <c r="AE136" s="419">
        <f>+AE1-AE13</f>
        <v>0</v>
      </c>
      <c r="AF136" s="419">
        <f>+AF1-AF13</f>
        <v>0</v>
      </c>
      <c r="AI136" s="419">
        <f>+AI1-AI13</f>
        <v>0</v>
      </c>
      <c r="AL136" s="419">
        <f>+AL1-AL13</f>
        <v>0</v>
      </c>
      <c r="AM136" s="419">
        <f>+AM1-AM13</f>
        <v>0</v>
      </c>
      <c r="AN136" s="494"/>
      <c r="AO136" s="494"/>
      <c r="AP136" s="419">
        <f>+AP1-AP13</f>
        <v>0</v>
      </c>
      <c r="AQ136" s="419">
        <f>+AQ1-AQ13</f>
        <v>0</v>
      </c>
      <c r="AR136" s="494"/>
      <c r="AS136" s="494"/>
      <c r="AT136" s="419">
        <f>+AT1-AT13</f>
        <v>0</v>
      </c>
      <c r="AU136" s="419">
        <f>+AU1-AU13</f>
        <v>0</v>
      </c>
      <c r="AV136" s="494"/>
      <c r="AW136" s="494"/>
      <c r="AX136" s="419">
        <f>+AX1-AX13</f>
        <v>10.200000000000273</v>
      </c>
      <c r="AY136" s="36"/>
      <c r="BA136" s="419">
        <f>+BA1-BA13</f>
        <v>0.8000000000001819</v>
      </c>
      <c r="BB136" s="419">
        <f>+BB1-BB13</f>
        <v>0.8000000000001819</v>
      </c>
      <c r="BC136" s="419">
        <f>+BC1-BC13</f>
        <v>0.8000000000001819</v>
      </c>
      <c r="BF136" s="419">
        <f>+BF1-BF13</f>
        <v>3.8000000000000682</v>
      </c>
      <c r="BG136" s="36"/>
    </row>
    <row r="137" spans="1:60">
      <c r="B137" s="240" t="s">
        <v>268</v>
      </c>
      <c r="C137" s="420">
        <v>15.6</v>
      </c>
      <c r="D137" s="420">
        <v>15.6</v>
      </c>
      <c r="G137" s="420">
        <v>15.6</v>
      </c>
      <c r="H137" s="420">
        <v>15.6</v>
      </c>
      <c r="I137" s="420">
        <v>15.6</v>
      </c>
      <c r="L137" s="420">
        <v>15.6</v>
      </c>
      <c r="M137" s="420">
        <v>15.6</v>
      </c>
      <c r="P137" s="420">
        <v>15.6</v>
      </c>
      <c r="S137" s="420">
        <v>15.6</v>
      </c>
      <c r="T137" s="420">
        <v>15.6</v>
      </c>
      <c r="U137" s="420">
        <v>15.6</v>
      </c>
      <c r="V137" s="420">
        <v>15.6</v>
      </c>
      <c r="Y137" s="420">
        <v>15.6</v>
      </c>
      <c r="Z137" s="420">
        <v>15.6</v>
      </c>
      <c r="AC137" s="420">
        <v>15.6</v>
      </c>
      <c r="AD137" s="420">
        <v>15.6</v>
      </c>
      <c r="AE137" s="420">
        <v>15.6</v>
      </c>
      <c r="AF137" s="420">
        <v>15.6</v>
      </c>
      <c r="AI137" s="420">
        <v>15.6</v>
      </c>
      <c r="AL137" s="420">
        <v>15.6</v>
      </c>
      <c r="AM137" s="420">
        <v>15.6</v>
      </c>
      <c r="AP137" s="420">
        <v>15.6</v>
      </c>
      <c r="AQ137" s="420">
        <v>15.6</v>
      </c>
      <c r="AT137" s="420">
        <v>15.6</v>
      </c>
      <c r="AU137" s="420">
        <v>15.6</v>
      </c>
      <c r="AX137" s="420">
        <v>15.6</v>
      </c>
      <c r="BA137" s="420">
        <v>15.6</v>
      </c>
      <c r="BB137" s="420">
        <v>15.6</v>
      </c>
      <c r="BC137" s="420">
        <v>15.6</v>
      </c>
      <c r="BF137" s="420">
        <v>15.6</v>
      </c>
    </row>
    <row r="138" spans="1:60">
      <c r="B138" s="240" t="s">
        <v>269</v>
      </c>
      <c r="C138" s="36" t="b">
        <f>+C136&lt;=C137</f>
        <v>1</v>
      </c>
      <c r="D138" s="36" t="b">
        <f>+D136&lt;=D137</f>
        <v>1</v>
      </c>
      <c r="G138" s="36" t="b">
        <f>+G136&lt;=G137</f>
        <v>1</v>
      </c>
      <c r="H138" s="36" t="b">
        <f>+H136&lt;=H137</f>
        <v>1</v>
      </c>
      <c r="I138" s="36" t="b">
        <f>+I136&lt;=I137</f>
        <v>1</v>
      </c>
      <c r="L138" s="36" t="b">
        <f>+L136&lt;=L137</f>
        <v>1</v>
      </c>
      <c r="M138" s="36" t="b">
        <f>+M136&lt;=M137</f>
        <v>1</v>
      </c>
      <c r="P138" s="36" t="b">
        <f>+P136&lt;=P137</f>
        <v>1</v>
      </c>
      <c r="S138" s="36" t="b">
        <f>+S136&lt;=S137</f>
        <v>1</v>
      </c>
      <c r="T138" s="36" t="b">
        <f>+T136&lt;=T137</f>
        <v>1</v>
      </c>
      <c r="U138" s="36" t="b">
        <f>+U136&lt;=U137</f>
        <v>1</v>
      </c>
      <c r="V138" s="36" t="b">
        <f>+V136&lt;=V137</f>
        <v>1</v>
      </c>
      <c r="Y138" s="36" t="b">
        <f>+Y136&lt;=Y137</f>
        <v>1</v>
      </c>
      <c r="Z138" s="36" t="b">
        <f>+Z136&lt;=Z137</f>
        <v>1</v>
      </c>
      <c r="AC138" s="36" t="b">
        <f>+AC136&lt;=AC137</f>
        <v>1</v>
      </c>
      <c r="AD138" s="36" t="b">
        <f>+AD136&lt;=AD137</f>
        <v>1</v>
      </c>
      <c r="AE138" s="36" t="b">
        <f>+AE136&lt;=AE137</f>
        <v>1</v>
      </c>
      <c r="AF138" s="36" t="b">
        <f>+AF136&lt;=AF137</f>
        <v>1</v>
      </c>
      <c r="AI138" s="36" t="b">
        <f>+AI136&lt;=AI137</f>
        <v>1</v>
      </c>
      <c r="AL138" s="36" t="b">
        <f>+AL136&lt;=AL137</f>
        <v>1</v>
      </c>
      <c r="AM138" s="36" t="b">
        <f>+AM136&lt;=AM137</f>
        <v>1</v>
      </c>
      <c r="AP138" s="36" t="b">
        <f>+AP136&lt;=AP137</f>
        <v>1</v>
      </c>
      <c r="AQ138" s="36" t="b">
        <f>+AQ136&lt;=AQ137</f>
        <v>1</v>
      </c>
      <c r="AT138" s="36" t="b">
        <f>+AT136&lt;=AT137</f>
        <v>1</v>
      </c>
      <c r="AU138" s="36" t="b">
        <f>+AU136&lt;=AU137</f>
        <v>1</v>
      </c>
      <c r="AX138" s="36" t="b">
        <f>+AX136&lt;=AX137</f>
        <v>1</v>
      </c>
      <c r="BA138" s="36" t="b">
        <f>+BA136&lt;=BA137</f>
        <v>1</v>
      </c>
      <c r="BB138" s="36" t="b">
        <f>+BB136&lt;=BB137</f>
        <v>1</v>
      </c>
      <c r="BC138" s="36" t="b">
        <f>+BC136&lt;=BC137</f>
        <v>1</v>
      </c>
      <c r="BF138" s="36" t="b">
        <f>+BF136&lt;=BF137</f>
        <v>1</v>
      </c>
    </row>
    <row r="139" spans="1:60">
      <c r="C139" s="123"/>
      <c r="G139" s="123"/>
      <c r="H139" s="123"/>
      <c r="L139" s="123"/>
      <c r="Y139" s="123"/>
      <c r="BA139" s="123"/>
      <c r="BB139" s="123"/>
    </row>
    <row r="140" spans="1:60">
      <c r="C140" s="123"/>
      <c r="G140" s="123"/>
      <c r="H140" s="123"/>
      <c r="L140" s="123"/>
      <c r="Y140" s="123"/>
      <c r="BA140" s="123"/>
      <c r="BB140" s="123"/>
    </row>
    <row r="141" spans="1:60">
      <c r="C141" s="123"/>
      <c r="G141" s="123"/>
      <c r="H141" s="123"/>
      <c r="L141" s="123"/>
      <c r="Y141" s="123"/>
      <c r="BA141" s="123"/>
      <c r="BB141" s="123"/>
    </row>
    <row r="142" spans="1:60">
      <c r="C142" s="123"/>
      <c r="G142" s="123"/>
      <c r="H142" s="123"/>
      <c r="L142" s="123"/>
      <c r="Y142" s="123"/>
      <c r="BA142" s="123"/>
      <c r="BB142" s="123"/>
    </row>
    <row r="143" spans="1:60">
      <c r="C143" s="123"/>
      <c r="G143" s="123"/>
      <c r="H143" s="123"/>
      <c r="L143" s="123"/>
      <c r="Y143" s="123"/>
      <c r="BA143" s="123"/>
      <c r="BB143" s="123"/>
    </row>
    <row r="144" spans="1:60">
      <c r="C144" s="123"/>
      <c r="G144" s="123"/>
      <c r="H144" s="123"/>
      <c r="L144" s="123"/>
      <c r="Y144" s="123"/>
      <c r="BA144" s="123"/>
      <c r="BB144" s="123"/>
    </row>
    <row r="145" spans="3:54">
      <c r="C145" s="123"/>
      <c r="G145" s="123"/>
      <c r="H145" s="123"/>
      <c r="L145" s="123"/>
      <c r="Y145" s="123"/>
      <c r="BA145" s="123"/>
      <c r="BB145" s="123"/>
    </row>
    <row r="146" spans="3:54">
      <c r="C146" s="123"/>
      <c r="G146" s="123"/>
      <c r="H146" s="123"/>
      <c r="L146" s="123"/>
      <c r="Y146" s="123"/>
      <c r="BA146" s="123"/>
      <c r="BB146" s="123"/>
    </row>
    <row r="147" spans="3:54">
      <c r="C147" s="123"/>
      <c r="G147" s="123"/>
      <c r="H147" s="123"/>
      <c r="L147" s="123"/>
      <c r="Y147" s="123"/>
      <c r="BA147" s="123"/>
      <c r="BB147" s="123"/>
    </row>
    <row r="148" spans="3:54">
      <c r="C148" s="123"/>
      <c r="G148" s="123"/>
      <c r="H148" s="123"/>
      <c r="L148" s="123"/>
      <c r="Y148" s="123"/>
      <c r="BA148" s="123"/>
      <c r="BB148" s="123"/>
    </row>
    <row r="149" spans="3:54">
      <c r="C149" s="123"/>
      <c r="G149" s="123"/>
      <c r="H149" s="123"/>
      <c r="L149" s="123"/>
      <c r="Y149" s="123"/>
      <c r="BA149" s="123"/>
      <c r="BB149" s="123"/>
    </row>
    <row r="150" spans="3:54">
      <c r="C150" s="123"/>
      <c r="G150" s="123"/>
      <c r="H150" s="123"/>
      <c r="L150" s="123"/>
      <c r="Y150" s="123"/>
      <c r="BA150" s="123"/>
      <c r="BB150" s="123"/>
    </row>
    <row r="151" spans="3:54">
      <c r="C151" s="123"/>
      <c r="G151" s="123"/>
      <c r="H151" s="123"/>
      <c r="L151" s="123"/>
      <c r="Y151" s="123"/>
      <c r="BA151" s="123"/>
      <c r="BB151" s="123"/>
    </row>
    <row r="152" spans="3:54">
      <c r="C152" s="123"/>
      <c r="G152" s="123"/>
      <c r="H152" s="123"/>
      <c r="L152" s="123"/>
      <c r="Y152" s="123"/>
      <c r="BA152" s="123"/>
      <c r="BB152" s="123"/>
    </row>
    <row r="153" spans="3:54">
      <c r="C153" s="123"/>
      <c r="G153" s="123"/>
      <c r="H153" s="123"/>
      <c r="L153" s="123"/>
      <c r="Y153" s="123"/>
      <c r="BA153" s="123"/>
      <c r="BB153" s="123"/>
    </row>
    <row r="154" spans="3:54">
      <c r="C154" s="123"/>
      <c r="G154" s="123"/>
      <c r="H154" s="123"/>
      <c r="L154" s="123"/>
      <c r="Y154" s="123"/>
      <c r="BA154" s="123"/>
      <c r="BB154" s="123"/>
    </row>
    <row r="155" spans="3:54">
      <c r="C155" s="123"/>
      <c r="G155" s="123"/>
      <c r="H155" s="123"/>
      <c r="L155" s="123"/>
      <c r="Y155" s="123"/>
      <c r="BA155" s="123"/>
      <c r="BB155" s="123"/>
    </row>
    <row r="156" spans="3:54">
      <c r="C156" s="123"/>
      <c r="G156" s="123"/>
      <c r="H156" s="123"/>
      <c r="L156" s="123"/>
      <c r="Y156" s="123"/>
      <c r="BA156" s="123"/>
      <c r="BB156" s="123"/>
    </row>
    <row r="157" spans="3:54">
      <c r="C157" s="123"/>
      <c r="G157" s="123"/>
      <c r="H157" s="123"/>
      <c r="L157" s="123"/>
      <c r="Y157" s="123"/>
      <c r="BA157" s="123"/>
      <c r="BB157" s="123"/>
    </row>
    <row r="158" spans="3:54">
      <c r="C158" s="123"/>
      <c r="G158" s="123"/>
      <c r="H158" s="123"/>
      <c r="L158" s="123"/>
      <c r="Y158" s="123"/>
      <c r="BA158" s="123"/>
      <c r="BB158" s="123"/>
    </row>
    <row r="159" spans="3:54">
      <c r="C159" s="123"/>
      <c r="G159" s="123"/>
      <c r="H159" s="123"/>
      <c r="L159" s="123"/>
      <c r="Y159" s="123"/>
      <c r="BA159" s="123"/>
      <c r="BB159" s="123"/>
    </row>
    <row r="160" spans="3:54">
      <c r="C160" s="123"/>
      <c r="G160" s="123"/>
      <c r="H160" s="123"/>
      <c r="L160" s="123"/>
      <c r="Y160" s="123"/>
      <c r="BA160" s="123"/>
      <c r="BB160" s="123"/>
    </row>
    <row r="161" spans="3:54">
      <c r="C161" s="123"/>
      <c r="G161" s="123"/>
      <c r="H161" s="123"/>
      <c r="L161" s="123"/>
      <c r="Y161" s="123"/>
      <c r="BA161" s="123"/>
      <c r="BB161" s="123"/>
    </row>
    <row r="162" spans="3:54">
      <c r="C162" s="123"/>
      <c r="G162" s="123"/>
      <c r="H162" s="123"/>
      <c r="L162" s="123"/>
      <c r="Y162" s="123"/>
      <c r="BA162" s="123"/>
      <c r="BB162" s="123"/>
    </row>
    <row r="163" spans="3:54">
      <c r="C163" s="123"/>
      <c r="G163" s="123"/>
      <c r="H163" s="123"/>
      <c r="L163" s="123"/>
      <c r="Y163" s="123"/>
      <c r="BA163" s="123"/>
      <c r="BB163" s="123"/>
    </row>
    <row r="164" spans="3:54">
      <c r="C164" s="123"/>
      <c r="G164" s="123"/>
      <c r="H164" s="123"/>
      <c r="L164" s="123"/>
      <c r="Y164" s="123"/>
      <c r="BA164" s="123"/>
      <c r="BB164" s="123"/>
    </row>
    <row r="165" spans="3:54">
      <c r="C165" s="123"/>
      <c r="G165" s="123"/>
      <c r="H165" s="123"/>
      <c r="L165" s="123"/>
      <c r="Y165" s="123"/>
      <c r="BA165" s="123"/>
      <c r="BB165" s="123"/>
    </row>
    <row r="166" spans="3:54">
      <c r="C166" s="123"/>
      <c r="G166" s="123"/>
      <c r="H166" s="123"/>
      <c r="L166" s="123"/>
      <c r="Y166" s="123"/>
      <c r="BA166" s="123"/>
      <c r="BB166" s="123"/>
    </row>
    <row r="167" spans="3:54">
      <c r="C167" s="123"/>
      <c r="G167" s="123"/>
      <c r="H167" s="123"/>
      <c r="L167" s="123"/>
      <c r="Y167" s="123"/>
      <c r="BA167" s="123"/>
      <c r="BB167" s="123"/>
    </row>
    <row r="168" spans="3:54">
      <c r="C168" s="123"/>
      <c r="G168" s="123"/>
      <c r="H168" s="123"/>
      <c r="L168" s="123"/>
      <c r="Y168" s="123"/>
      <c r="BA168" s="123"/>
      <c r="BB168" s="123"/>
    </row>
    <row r="169" spans="3:54">
      <c r="C169" s="123"/>
      <c r="G169" s="123"/>
      <c r="H169" s="123"/>
      <c r="L169" s="123"/>
      <c r="Y169" s="123"/>
      <c r="BA169" s="123"/>
      <c r="BB169" s="123"/>
    </row>
    <row r="170" spans="3:54">
      <c r="C170" s="123"/>
      <c r="G170" s="123"/>
      <c r="H170" s="123"/>
      <c r="L170" s="123"/>
      <c r="Y170" s="123"/>
      <c r="BA170" s="123"/>
      <c r="BB170" s="123"/>
    </row>
    <row r="171" spans="3:54">
      <c r="C171" s="123"/>
      <c r="G171" s="123"/>
      <c r="H171" s="123"/>
      <c r="L171" s="123"/>
      <c r="Y171" s="123"/>
      <c r="BA171" s="123"/>
      <c r="BB171" s="123"/>
    </row>
    <row r="172" spans="3:54">
      <c r="C172" s="123"/>
      <c r="G172" s="123"/>
      <c r="H172" s="123"/>
      <c r="L172" s="123"/>
      <c r="Y172" s="123"/>
      <c r="BA172" s="123"/>
      <c r="BB172" s="123"/>
    </row>
    <row r="173" spans="3:54">
      <c r="C173" s="123"/>
      <c r="G173" s="123"/>
      <c r="H173" s="123"/>
      <c r="L173" s="123"/>
      <c r="Y173" s="123"/>
      <c r="BA173" s="123"/>
      <c r="BB173" s="123"/>
    </row>
    <row r="174" spans="3:54">
      <c r="C174" s="123"/>
      <c r="G174" s="123"/>
      <c r="H174" s="123"/>
      <c r="L174" s="123"/>
      <c r="Y174" s="123"/>
      <c r="BA174" s="123"/>
      <c r="BB174" s="123"/>
    </row>
    <row r="175" spans="3:54">
      <c r="C175" s="123"/>
      <c r="G175" s="123"/>
      <c r="H175" s="123"/>
      <c r="L175" s="123"/>
      <c r="Y175" s="123"/>
      <c r="BA175" s="123"/>
      <c r="BB175" s="123"/>
    </row>
    <row r="176" spans="3:54">
      <c r="C176" s="123"/>
      <c r="G176" s="123"/>
      <c r="H176" s="123"/>
      <c r="L176" s="123"/>
      <c r="Y176" s="123"/>
      <c r="BA176" s="123"/>
      <c r="BB176" s="123"/>
    </row>
    <row r="177" spans="3:54">
      <c r="C177" s="123"/>
      <c r="G177" s="123"/>
      <c r="H177" s="123"/>
      <c r="L177" s="123"/>
      <c r="Y177" s="123"/>
      <c r="BA177" s="123"/>
      <c r="BB177" s="123"/>
    </row>
    <row r="178" spans="3:54">
      <c r="C178" s="123"/>
      <c r="G178" s="123"/>
      <c r="H178" s="123"/>
      <c r="L178" s="123"/>
      <c r="Y178" s="123"/>
      <c r="BA178" s="123"/>
      <c r="BB178" s="123"/>
    </row>
    <row r="179" spans="3:54">
      <c r="C179" s="123"/>
      <c r="G179" s="123"/>
      <c r="H179" s="123"/>
      <c r="L179" s="123"/>
      <c r="Y179" s="123"/>
      <c r="BA179" s="123"/>
      <c r="BB179" s="123"/>
    </row>
    <row r="180" spans="3:54">
      <c r="C180" s="123"/>
      <c r="G180" s="123"/>
      <c r="H180" s="123"/>
      <c r="L180" s="123"/>
      <c r="Y180" s="123"/>
      <c r="BA180" s="123"/>
      <c r="BB180" s="123"/>
    </row>
    <row r="181" spans="3:54">
      <c r="C181" s="123"/>
      <c r="G181" s="123"/>
      <c r="H181" s="123"/>
      <c r="L181" s="123"/>
      <c r="Y181" s="123"/>
      <c r="BA181" s="123"/>
      <c r="BB181" s="123"/>
    </row>
    <row r="182" spans="3:54">
      <c r="C182" s="123"/>
      <c r="G182" s="123"/>
      <c r="H182" s="123"/>
      <c r="L182" s="123"/>
      <c r="Y182" s="123"/>
      <c r="BA182" s="123"/>
      <c r="BB182" s="123"/>
    </row>
    <row r="183" spans="3:54">
      <c r="C183" s="123"/>
      <c r="G183" s="123"/>
      <c r="H183" s="123"/>
      <c r="L183" s="123"/>
      <c r="Y183" s="123"/>
      <c r="BA183" s="123"/>
      <c r="BB183" s="123"/>
    </row>
    <row r="184" spans="3:54">
      <c r="C184" s="123"/>
      <c r="G184" s="123"/>
      <c r="H184" s="123"/>
      <c r="L184" s="123"/>
      <c r="Y184" s="123"/>
      <c r="BA184" s="123"/>
      <c r="BB184" s="123"/>
    </row>
    <row r="185" spans="3:54">
      <c r="C185" s="123"/>
      <c r="G185" s="123"/>
      <c r="H185" s="123"/>
      <c r="L185" s="123"/>
      <c r="Y185" s="123"/>
      <c r="BA185" s="123"/>
      <c r="BB185" s="123"/>
    </row>
    <row r="186" spans="3:54">
      <c r="C186" s="123"/>
      <c r="G186" s="123"/>
      <c r="H186" s="123"/>
      <c r="L186" s="123"/>
      <c r="Y186" s="123"/>
      <c r="BA186" s="123"/>
      <c r="BB186" s="123"/>
    </row>
    <row r="187" spans="3:54">
      <c r="C187" s="123"/>
      <c r="G187" s="123"/>
      <c r="H187" s="123"/>
      <c r="L187" s="123"/>
      <c r="Y187" s="123"/>
      <c r="BA187" s="123"/>
      <c r="BB187" s="123"/>
    </row>
    <row r="188" spans="3:54">
      <c r="C188" s="123"/>
      <c r="G188" s="123"/>
      <c r="H188" s="123"/>
      <c r="L188" s="123"/>
      <c r="Y188" s="123"/>
      <c r="BA188" s="123"/>
      <c r="BB188" s="123"/>
    </row>
    <row r="189" spans="3:54">
      <c r="C189" s="123"/>
      <c r="G189" s="123"/>
      <c r="H189" s="123"/>
      <c r="L189" s="123"/>
      <c r="Y189" s="123"/>
      <c r="BA189" s="123"/>
      <c r="BB189" s="123"/>
    </row>
    <row r="190" spans="3:54">
      <c r="C190" s="123"/>
      <c r="G190" s="123"/>
      <c r="H190" s="123"/>
      <c r="L190" s="123"/>
      <c r="Y190" s="123"/>
      <c r="BA190" s="123"/>
      <c r="BB190" s="123"/>
    </row>
    <row r="191" spans="3:54">
      <c r="C191" s="123"/>
      <c r="G191" s="123"/>
      <c r="H191" s="123"/>
      <c r="L191" s="123"/>
      <c r="Y191" s="123"/>
      <c r="BA191" s="123"/>
      <c r="BB191" s="123"/>
    </row>
    <row r="192" spans="3:54">
      <c r="C192" s="123"/>
      <c r="G192" s="123"/>
      <c r="H192" s="123"/>
      <c r="L192" s="123"/>
      <c r="Y192" s="123"/>
      <c r="BA192" s="123"/>
      <c r="BB192" s="123"/>
    </row>
    <row r="193" spans="3:54">
      <c r="C193" s="123"/>
      <c r="G193" s="123"/>
      <c r="H193" s="123"/>
      <c r="L193" s="123"/>
      <c r="Y193" s="123"/>
      <c r="BA193" s="123"/>
      <c r="BB193" s="123"/>
    </row>
    <row r="194" spans="3:54">
      <c r="C194" s="123"/>
      <c r="G194" s="123"/>
      <c r="H194" s="123"/>
      <c r="L194" s="123"/>
      <c r="Y194" s="123"/>
      <c r="BA194" s="123"/>
      <c r="BB194" s="123"/>
    </row>
    <row r="195" spans="3:54">
      <c r="C195" s="123"/>
      <c r="G195" s="123"/>
      <c r="H195" s="123"/>
      <c r="L195" s="123"/>
      <c r="Y195" s="123"/>
      <c r="BA195" s="123"/>
      <c r="BB195" s="123"/>
    </row>
    <row r="196" spans="3:54">
      <c r="C196" s="123"/>
      <c r="G196" s="123"/>
      <c r="H196" s="123"/>
      <c r="L196" s="123"/>
      <c r="Y196" s="123"/>
      <c r="BA196" s="123"/>
      <c r="BB196" s="123"/>
    </row>
    <row r="197" spans="3:54">
      <c r="C197" s="123"/>
      <c r="G197" s="123"/>
      <c r="H197" s="123"/>
      <c r="L197" s="123"/>
      <c r="Y197" s="123"/>
      <c r="BA197" s="123"/>
      <c r="BB197" s="123"/>
    </row>
    <row r="198" spans="3:54">
      <c r="C198" s="123"/>
      <c r="G198" s="123"/>
      <c r="H198" s="123"/>
      <c r="L198" s="123"/>
      <c r="Y198" s="123"/>
      <c r="BA198" s="123"/>
      <c r="BB198" s="123"/>
    </row>
    <row r="199" spans="3:54">
      <c r="C199" s="123"/>
      <c r="G199" s="123"/>
      <c r="H199" s="123"/>
      <c r="L199" s="123"/>
      <c r="Y199" s="123"/>
      <c r="BA199" s="123"/>
      <c r="BB199" s="123"/>
    </row>
    <row r="200" spans="3:54">
      <c r="C200" s="123"/>
      <c r="G200" s="123"/>
      <c r="H200" s="123"/>
      <c r="L200" s="123"/>
      <c r="Y200" s="123"/>
      <c r="BA200" s="123"/>
      <c r="BB200" s="123"/>
    </row>
    <row r="201" spans="3:54">
      <c r="C201" s="123"/>
      <c r="G201" s="123"/>
      <c r="H201" s="123"/>
      <c r="L201" s="123"/>
      <c r="Y201" s="123"/>
      <c r="BA201" s="123"/>
      <c r="BB201" s="123"/>
    </row>
    <row r="202" spans="3:54">
      <c r="C202" s="123"/>
      <c r="G202" s="123"/>
      <c r="H202" s="123"/>
      <c r="L202" s="123"/>
      <c r="Y202" s="123"/>
      <c r="BA202" s="123"/>
      <c r="BB202" s="123"/>
    </row>
    <row r="203" spans="3:54">
      <c r="C203" s="123"/>
      <c r="G203" s="123"/>
      <c r="H203" s="123"/>
      <c r="L203" s="123"/>
      <c r="Y203" s="123"/>
      <c r="BA203" s="123"/>
      <c r="BB203" s="123"/>
    </row>
    <row r="204" spans="3:54">
      <c r="C204" s="123"/>
      <c r="G204" s="123"/>
      <c r="H204" s="123"/>
      <c r="L204" s="123"/>
      <c r="Y204" s="123"/>
      <c r="BA204" s="123"/>
      <c r="BB204" s="123"/>
    </row>
    <row r="205" spans="3:54">
      <c r="C205" s="123"/>
      <c r="G205" s="123"/>
      <c r="H205" s="123"/>
      <c r="L205" s="123"/>
      <c r="Y205" s="123"/>
      <c r="BA205" s="123"/>
      <c r="BB205" s="123"/>
    </row>
    <row r="206" spans="3:54">
      <c r="C206" s="123"/>
      <c r="G206" s="123"/>
      <c r="H206" s="123"/>
      <c r="L206" s="123"/>
      <c r="Y206" s="123"/>
      <c r="BA206" s="123"/>
      <c r="BB206" s="123"/>
    </row>
    <row r="207" spans="3:54">
      <c r="C207" s="123"/>
      <c r="G207" s="123"/>
      <c r="H207" s="123"/>
      <c r="L207" s="123"/>
      <c r="Y207" s="123"/>
      <c r="BA207" s="123"/>
      <c r="BB207" s="123"/>
    </row>
    <row r="208" spans="3:54">
      <c r="C208" s="123"/>
      <c r="G208" s="123"/>
      <c r="H208" s="123"/>
      <c r="L208" s="123"/>
      <c r="Y208" s="123"/>
      <c r="BA208" s="123"/>
      <c r="BB208" s="123"/>
    </row>
    <row r="209" spans="3:54">
      <c r="C209" s="123"/>
      <c r="G209" s="123"/>
      <c r="H209" s="123"/>
      <c r="L209" s="123"/>
      <c r="Y209" s="123"/>
      <c r="BA209" s="123"/>
      <c r="BB209" s="123"/>
    </row>
    <row r="210" spans="3:54">
      <c r="C210" s="123"/>
      <c r="G210" s="123"/>
      <c r="H210" s="123"/>
      <c r="L210" s="123"/>
      <c r="Y210" s="123"/>
      <c r="BA210" s="123"/>
      <c r="BB210" s="123"/>
    </row>
    <row r="211" spans="3:54">
      <c r="C211" s="123"/>
      <c r="G211" s="123"/>
      <c r="H211" s="123"/>
      <c r="L211" s="123"/>
      <c r="Y211" s="123"/>
      <c r="BA211" s="123"/>
      <c r="BB211" s="123"/>
    </row>
    <row r="212" spans="3:54">
      <c r="C212" s="123"/>
      <c r="G212" s="123"/>
      <c r="H212" s="123"/>
      <c r="L212" s="123"/>
      <c r="Y212" s="123"/>
      <c r="BA212" s="123"/>
      <c r="BB212" s="123"/>
    </row>
    <row r="213" spans="3:54">
      <c r="C213" s="123"/>
      <c r="G213" s="123"/>
      <c r="H213" s="123"/>
      <c r="L213" s="123"/>
      <c r="Y213" s="123"/>
      <c r="BA213" s="123"/>
      <c r="BB213" s="123"/>
    </row>
    <row r="214" spans="3:54">
      <c r="C214" s="123"/>
      <c r="G214" s="123"/>
      <c r="H214" s="123"/>
      <c r="L214" s="123"/>
      <c r="Y214" s="123"/>
      <c r="BA214" s="123"/>
      <c r="BB214" s="123"/>
    </row>
    <row r="215" spans="3:54">
      <c r="C215" s="123"/>
      <c r="G215" s="123"/>
      <c r="H215" s="123"/>
      <c r="L215" s="123"/>
      <c r="Y215" s="123"/>
      <c r="BA215" s="123"/>
      <c r="BB215" s="123"/>
    </row>
    <row r="216" spans="3:54">
      <c r="C216" s="123"/>
      <c r="G216" s="123"/>
      <c r="H216" s="123"/>
      <c r="L216" s="123"/>
      <c r="Y216" s="123"/>
      <c r="BA216" s="123"/>
      <c r="BB216" s="123"/>
    </row>
    <row r="217" spans="3:54">
      <c r="C217" s="123"/>
      <c r="G217" s="123"/>
      <c r="H217" s="123"/>
      <c r="L217" s="123"/>
      <c r="Y217" s="123"/>
      <c r="BA217" s="123"/>
      <c r="BB217" s="123"/>
    </row>
    <row r="218" spans="3:54">
      <c r="C218" s="123"/>
      <c r="G218" s="123"/>
      <c r="H218" s="123"/>
      <c r="L218" s="123"/>
      <c r="Y218" s="123"/>
      <c r="BA218" s="123"/>
      <c r="BB218" s="123"/>
    </row>
    <row r="219" spans="3:54">
      <c r="C219" s="123"/>
      <c r="G219" s="123"/>
      <c r="H219" s="123"/>
      <c r="L219" s="123"/>
      <c r="Y219" s="123"/>
      <c r="BA219" s="123"/>
      <c r="BB219" s="123"/>
    </row>
    <row r="220" spans="3:54">
      <c r="C220" s="123"/>
      <c r="G220" s="123"/>
      <c r="H220" s="123"/>
      <c r="L220" s="123"/>
      <c r="Y220" s="123"/>
      <c r="BA220" s="123"/>
      <c r="BB220" s="123"/>
    </row>
    <row r="221" spans="3:54">
      <c r="C221" s="123"/>
      <c r="G221" s="123"/>
      <c r="H221" s="123"/>
      <c r="L221" s="123"/>
      <c r="Y221" s="123"/>
      <c r="BA221" s="123"/>
      <c r="BB221" s="123"/>
    </row>
    <row r="222" spans="3:54">
      <c r="C222" s="123"/>
      <c r="G222" s="123"/>
      <c r="H222" s="123"/>
      <c r="L222" s="123"/>
      <c r="Y222" s="123"/>
      <c r="BA222" s="123"/>
      <c r="BB222" s="123"/>
    </row>
    <row r="223" spans="3:54">
      <c r="C223" s="123"/>
      <c r="G223" s="123"/>
      <c r="H223" s="123"/>
      <c r="L223" s="123"/>
      <c r="Y223" s="123"/>
      <c r="BA223" s="123"/>
      <c r="BB223" s="123"/>
    </row>
    <row r="224" spans="3:54">
      <c r="C224" s="123"/>
      <c r="G224" s="123"/>
      <c r="H224" s="123"/>
      <c r="L224" s="123"/>
      <c r="Y224" s="123"/>
      <c r="BA224" s="123"/>
      <c r="BB224" s="123"/>
    </row>
    <row r="225" spans="3:54">
      <c r="C225" s="123"/>
      <c r="G225" s="123"/>
      <c r="H225" s="123"/>
      <c r="L225" s="123"/>
      <c r="Y225" s="123"/>
      <c r="BA225" s="123"/>
      <c r="BB225" s="123"/>
    </row>
    <row r="226" spans="3:54">
      <c r="C226" s="123"/>
      <c r="G226" s="123"/>
      <c r="H226" s="123"/>
      <c r="L226" s="123"/>
      <c r="Y226" s="123"/>
      <c r="BA226" s="123"/>
      <c r="BB226" s="123"/>
    </row>
    <row r="227" spans="3:54">
      <c r="C227" s="123"/>
      <c r="G227" s="123"/>
      <c r="H227" s="123"/>
      <c r="L227" s="123"/>
      <c r="Y227" s="123"/>
      <c r="BA227" s="123"/>
      <c r="BB227" s="123"/>
    </row>
    <row r="228" spans="3:54">
      <c r="C228" s="123"/>
      <c r="G228" s="123"/>
      <c r="H228" s="123"/>
      <c r="L228" s="123"/>
      <c r="Y228" s="123"/>
      <c r="BA228" s="123"/>
      <c r="BB228" s="123"/>
    </row>
    <row r="229" spans="3:54">
      <c r="C229" s="123"/>
      <c r="G229" s="123"/>
      <c r="H229" s="123"/>
      <c r="L229" s="123"/>
      <c r="Y229" s="123"/>
      <c r="BA229" s="123"/>
      <c r="BB229" s="123"/>
    </row>
    <row r="230" spans="3:54">
      <c r="C230" s="123"/>
      <c r="G230" s="123"/>
      <c r="H230" s="123"/>
      <c r="L230" s="123"/>
      <c r="Y230" s="123"/>
      <c r="BA230" s="123"/>
      <c r="BB230" s="123"/>
    </row>
    <row r="231" spans="3:54">
      <c r="C231" s="123"/>
      <c r="G231" s="123"/>
      <c r="H231" s="123"/>
      <c r="L231" s="123"/>
      <c r="Y231" s="123"/>
      <c r="BA231" s="123"/>
      <c r="BB231" s="123"/>
    </row>
    <row r="232" spans="3:54">
      <c r="C232" s="123"/>
      <c r="G232" s="123"/>
      <c r="H232" s="123"/>
      <c r="L232" s="123"/>
      <c r="Y232" s="123"/>
      <c r="BA232" s="123"/>
      <c r="BB232" s="123"/>
    </row>
    <row r="233" spans="3:54">
      <c r="C233" s="123"/>
      <c r="G233" s="123"/>
      <c r="H233" s="123"/>
      <c r="L233" s="123"/>
      <c r="Y233" s="123"/>
      <c r="BA233" s="123"/>
      <c r="BB233" s="123"/>
    </row>
    <row r="234" spans="3:54">
      <c r="C234" s="123"/>
      <c r="G234" s="123"/>
      <c r="H234" s="123"/>
      <c r="L234" s="123"/>
      <c r="Y234" s="123"/>
      <c r="BA234" s="123"/>
      <c r="BB234" s="123"/>
    </row>
    <row r="235" spans="3:54">
      <c r="C235" s="123"/>
      <c r="G235" s="123"/>
      <c r="H235" s="123"/>
      <c r="L235" s="123"/>
      <c r="Y235" s="123"/>
      <c r="BA235" s="123"/>
      <c r="BB235" s="123"/>
    </row>
    <row r="236" spans="3:54">
      <c r="C236" s="123"/>
      <c r="G236" s="123"/>
      <c r="H236" s="123"/>
      <c r="L236" s="123"/>
      <c r="Y236" s="123"/>
      <c r="BA236" s="123"/>
      <c r="BB236" s="123"/>
    </row>
    <row r="237" spans="3:54">
      <c r="C237" s="123"/>
      <c r="G237" s="123"/>
      <c r="H237" s="123"/>
      <c r="L237" s="123"/>
      <c r="Y237" s="123"/>
      <c r="BA237" s="123"/>
      <c r="BB237" s="123"/>
    </row>
    <row r="238" spans="3:54">
      <c r="C238" s="123"/>
      <c r="G238" s="123"/>
      <c r="H238" s="123"/>
      <c r="L238" s="123"/>
      <c r="Y238" s="123"/>
      <c r="BA238" s="123"/>
      <c r="BB238" s="123"/>
    </row>
    <row r="239" spans="3:54">
      <c r="C239" s="123"/>
      <c r="G239" s="123"/>
      <c r="H239" s="123"/>
      <c r="L239" s="123"/>
      <c r="Y239" s="123"/>
      <c r="BA239" s="123"/>
      <c r="BB239" s="123"/>
    </row>
    <row r="240" spans="3:54">
      <c r="C240" s="123"/>
      <c r="G240" s="123"/>
      <c r="H240" s="123"/>
      <c r="L240" s="123"/>
      <c r="Y240" s="123"/>
      <c r="BA240" s="123"/>
      <c r="BB240" s="123"/>
    </row>
    <row r="241" spans="3:54">
      <c r="C241" s="123"/>
      <c r="G241" s="123"/>
      <c r="H241" s="123"/>
      <c r="L241" s="123"/>
      <c r="Y241" s="123"/>
      <c r="BA241" s="123"/>
      <c r="BB241" s="123"/>
    </row>
    <row r="242" spans="3:54">
      <c r="C242" s="123"/>
      <c r="G242" s="123"/>
      <c r="H242" s="123"/>
      <c r="L242" s="123"/>
      <c r="Y242" s="123"/>
      <c r="BA242" s="123"/>
      <c r="BB242" s="123"/>
    </row>
    <row r="243" spans="3:54">
      <c r="C243" s="123"/>
      <c r="G243" s="123"/>
      <c r="H243" s="123"/>
      <c r="L243" s="123"/>
      <c r="Y243" s="123"/>
      <c r="BA243" s="123"/>
      <c r="BB243" s="123"/>
    </row>
    <row r="244" spans="3:54">
      <c r="C244" s="123"/>
      <c r="G244" s="123"/>
      <c r="H244" s="123"/>
      <c r="L244" s="123"/>
      <c r="Y244" s="123"/>
      <c r="BA244" s="123"/>
      <c r="BB244" s="123"/>
    </row>
    <row r="245" spans="3:54">
      <c r="C245" s="123"/>
      <c r="G245" s="123"/>
      <c r="H245" s="123"/>
      <c r="L245" s="123"/>
      <c r="Y245" s="123"/>
      <c r="BA245" s="123"/>
      <c r="BB245" s="123"/>
    </row>
    <row r="246" spans="3:54">
      <c r="C246" s="123"/>
      <c r="G246" s="123"/>
      <c r="H246" s="123"/>
      <c r="L246" s="123"/>
      <c r="Y246" s="123"/>
      <c r="BA246" s="123"/>
      <c r="BB246" s="123"/>
    </row>
    <row r="247" spans="3:54">
      <c r="C247" s="123"/>
      <c r="G247" s="123"/>
      <c r="H247" s="123"/>
      <c r="L247" s="123"/>
      <c r="Y247" s="123"/>
      <c r="BA247" s="123"/>
      <c r="BB247" s="123"/>
    </row>
    <row r="248" spans="3:54">
      <c r="C248" s="123"/>
      <c r="G248" s="123"/>
      <c r="H248" s="123"/>
      <c r="L248" s="123"/>
      <c r="Y248" s="123"/>
      <c r="BA248" s="123"/>
      <c r="BB248" s="123"/>
    </row>
    <row r="249" spans="3:54">
      <c r="C249" s="123"/>
      <c r="G249" s="123"/>
      <c r="H249" s="123"/>
      <c r="L249" s="123"/>
      <c r="Y249" s="123"/>
      <c r="BA249" s="123"/>
      <c r="BB249" s="123"/>
    </row>
    <row r="250" spans="3:54">
      <c r="C250" s="123"/>
      <c r="G250" s="123"/>
      <c r="H250" s="123"/>
      <c r="L250" s="123"/>
      <c r="Y250" s="123"/>
      <c r="BA250" s="123"/>
      <c r="BB250" s="123"/>
    </row>
    <row r="251" spans="3:54">
      <c r="C251" s="123"/>
      <c r="G251" s="123"/>
      <c r="H251" s="123"/>
      <c r="L251" s="123"/>
      <c r="Y251" s="123"/>
      <c r="BA251" s="123"/>
      <c r="BB251" s="123"/>
    </row>
    <row r="252" spans="3:54">
      <c r="C252" s="123"/>
      <c r="G252" s="123"/>
      <c r="H252" s="123"/>
      <c r="L252" s="123"/>
      <c r="Y252" s="123"/>
      <c r="BA252" s="123"/>
      <c r="BB252" s="123"/>
    </row>
    <row r="253" spans="3:54">
      <c r="C253" s="123"/>
      <c r="G253" s="123"/>
      <c r="H253" s="123"/>
      <c r="L253" s="123"/>
      <c r="Y253" s="123"/>
      <c r="BA253" s="123"/>
      <c r="BB253" s="123"/>
    </row>
    <row r="254" spans="3:54">
      <c r="C254" s="123"/>
      <c r="G254" s="123"/>
      <c r="H254" s="123"/>
      <c r="L254" s="123"/>
      <c r="Y254" s="123"/>
      <c r="BA254" s="123"/>
      <c r="BB254" s="123"/>
    </row>
    <row r="255" spans="3:54">
      <c r="C255" s="123"/>
      <c r="G255" s="123"/>
      <c r="H255" s="123"/>
      <c r="L255" s="123"/>
      <c r="Y255" s="123"/>
      <c r="BA255" s="123"/>
      <c r="BB255" s="123"/>
    </row>
    <row r="256" spans="3:54">
      <c r="C256" s="123"/>
      <c r="G256" s="123"/>
      <c r="H256" s="123"/>
      <c r="L256" s="123"/>
      <c r="Y256" s="123"/>
      <c r="BA256" s="123"/>
      <c r="BB256" s="123"/>
    </row>
    <row r="257" spans="3:54">
      <c r="C257" s="123"/>
      <c r="G257" s="123"/>
      <c r="H257" s="123"/>
      <c r="L257" s="123"/>
      <c r="Y257" s="123"/>
      <c r="BA257" s="123"/>
      <c r="BB257" s="123"/>
    </row>
    <row r="258" spans="3:54">
      <c r="C258" s="123"/>
      <c r="G258" s="123"/>
      <c r="H258" s="123"/>
      <c r="L258" s="123"/>
      <c r="Y258" s="123"/>
      <c r="BA258" s="123"/>
      <c r="BB258" s="123"/>
    </row>
    <row r="259" spans="3:54">
      <c r="C259" s="123"/>
      <c r="G259" s="123"/>
      <c r="H259" s="123"/>
      <c r="L259" s="123"/>
      <c r="Y259" s="123"/>
      <c r="BA259" s="123"/>
      <c r="BB259" s="123"/>
    </row>
    <row r="260" spans="3:54">
      <c r="C260" s="123"/>
      <c r="G260" s="123"/>
      <c r="H260" s="123"/>
      <c r="L260" s="123"/>
      <c r="Y260" s="123"/>
      <c r="BA260" s="123"/>
      <c r="BB260" s="123"/>
    </row>
    <row r="261" spans="3:54">
      <c r="C261" s="123"/>
      <c r="G261" s="123"/>
      <c r="H261" s="123"/>
      <c r="L261" s="123"/>
      <c r="Y261" s="123"/>
      <c r="BA261" s="123"/>
      <c r="BB261" s="123"/>
    </row>
    <row r="262" spans="3:54">
      <c r="C262" s="123"/>
      <c r="G262" s="123"/>
      <c r="H262" s="123"/>
      <c r="L262" s="123"/>
      <c r="Y262" s="123"/>
      <c r="BA262" s="123"/>
      <c r="BB262" s="123"/>
    </row>
    <row r="263" spans="3:54">
      <c r="C263" s="123"/>
      <c r="G263" s="123"/>
      <c r="H263" s="123"/>
      <c r="L263" s="123"/>
      <c r="Y263" s="123"/>
      <c r="BA263" s="123"/>
      <c r="BB263" s="123"/>
    </row>
    <row r="264" spans="3:54">
      <c r="C264" s="123"/>
      <c r="G264" s="123"/>
      <c r="H264" s="123"/>
      <c r="L264" s="123"/>
      <c r="Y264" s="123"/>
      <c r="BA264" s="123"/>
      <c r="BB264" s="123"/>
    </row>
    <row r="265" spans="3:54">
      <c r="C265" s="123"/>
      <c r="G265" s="123"/>
      <c r="H265" s="123"/>
      <c r="L265" s="123"/>
      <c r="Y265" s="123"/>
      <c r="BA265" s="123"/>
      <c r="BB265" s="123"/>
    </row>
    <row r="266" spans="3:54">
      <c r="C266" s="123"/>
      <c r="G266" s="123"/>
      <c r="H266" s="123"/>
      <c r="L266" s="123"/>
      <c r="Y266" s="123"/>
      <c r="BA266" s="123"/>
      <c r="BB266" s="123"/>
    </row>
    <row r="267" spans="3:54">
      <c r="C267" s="123"/>
      <c r="G267" s="123"/>
      <c r="H267" s="123"/>
      <c r="L267" s="123"/>
      <c r="Y267" s="123"/>
      <c r="BA267" s="123"/>
      <c r="BB267" s="123"/>
    </row>
    <row r="268" spans="3:54">
      <c r="C268" s="123"/>
      <c r="G268" s="123"/>
      <c r="H268" s="123"/>
      <c r="L268" s="123"/>
      <c r="Y268" s="123"/>
      <c r="BA268" s="123"/>
      <c r="BB268" s="123"/>
    </row>
    <row r="269" spans="3:54">
      <c r="C269" s="123"/>
      <c r="G269" s="123"/>
      <c r="H269" s="123"/>
      <c r="L269" s="123"/>
      <c r="Y269" s="123"/>
      <c r="BA269" s="123"/>
      <c r="BB269" s="123"/>
    </row>
    <row r="270" spans="3:54">
      <c r="C270" s="123"/>
      <c r="G270" s="123"/>
      <c r="H270" s="123"/>
      <c r="L270" s="123"/>
      <c r="Y270" s="123"/>
      <c r="BA270" s="123"/>
      <c r="BB270" s="123"/>
    </row>
    <row r="271" spans="3:54">
      <c r="C271" s="123"/>
      <c r="G271" s="123"/>
      <c r="H271" s="123"/>
      <c r="L271" s="123"/>
      <c r="Y271" s="123"/>
      <c r="BA271" s="123"/>
      <c r="BB271" s="123"/>
    </row>
    <row r="272" spans="3:54">
      <c r="C272" s="123"/>
      <c r="G272" s="123"/>
      <c r="H272" s="123"/>
      <c r="L272" s="123"/>
      <c r="Y272" s="123"/>
      <c r="BA272" s="123"/>
      <c r="BB272" s="123"/>
    </row>
    <row r="273" spans="3:54">
      <c r="C273" s="123"/>
      <c r="G273" s="123"/>
      <c r="H273" s="123"/>
      <c r="L273" s="123"/>
      <c r="Y273" s="123"/>
      <c r="BA273" s="123"/>
      <c r="BB273" s="123"/>
    </row>
    <row r="274" spans="3:54">
      <c r="C274" s="123"/>
      <c r="G274" s="123"/>
      <c r="H274" s="123"/>
      <c r="L274" s="123"/>
      <c r="Y274" s="123"/>
      <c r="BA274" s="123"/>
      <c r="BB274" s="123"/>
    </row>
    <row r="275" spans="3:54">
      <c r="C275" s="123"/>
      <c r="G275" s="123"/>
      <c r="H275" s="123"/>
      <c r="L275" s="123"/>
      <c r="Y275" s="123"/>
      <c r="BA275" s="123"/>
      <c r="BB275" s="123"/>
    </row>
    <row r="276" spans="3:54">
      <c r="C276" s="123"/>
      <c r="G276" s="123"/>
      <c r="H276" s="123"/>
      <c r="L276" s="123"/>
      <c r="Y276" s="123"/>
      <c r="BA276" s="123"/>
      <c r="BB276" s="123"/>
    </row>
    <row r="277" spans="3:54">
      <c r="C277" s="123"/>
      <c r="G277" s="123"/>
      <c r="H277" s="123"/>
      <c r="L277" s="123"/>
      <c r="Y277" s="123"/>
      <c r="BA277" s="123"/>
      <c r="BB277" s="123"/>
    </row>
    <row r="278" spans="3:54">
      <c r="C278" s="123"/>
      <c r="G278" s="123"/>
      <c r="H278" s="123"/>
      <c r="L278" s="123"/>
      <c r="Y278" s="123"/>
      <c r="BA278" s="123"/>
      <c r="BB278" s="123"/>
    </row>
    <row r="279" spans="3:54">
      <c r="C279" s="123"/>
      <c r="G279" s="123"/>
      <c r="H279" s="123"/>
      <c r="L279" s="123"/>
      <c r="Y279" s="123"/>
      <c r="BA279" s="123"/>
      <c r="BB279" s="123"/>
    </row>
    <row r="280" spans="3:54">
      <c r="C280" s="123"/>
      <c r="G280" s="123"/>
      <c r="H280" s="123"/>
      <c r="L280" s="123"/>
      <c r="Y280" s="123"/>
      <c r="BA280" s="123"/>
      <c r="BB280" s="123"/>
    </row>
    <row r="281" spans="3:54">
      <c r="C281" s="123"/>
      <c r="G281" s="123"/>
      <c r="H281" s="123"/>
      <c r="L281" s="123"/>
      <c r="Y281" s="123"/>
      <c r="BA281" s="123"/>
      <c r="BB281" s="123"/>
    </row>
    <row r="282" spans="3:54">
      <c r="C282" s="123"/>
      <c r="G282" s="123"/>
      <c r="H282" s="123"/>
      <c r="L282" s="123"/>
      <c r="Y282" s="123"/>
      <c r="BA282" s="123"/>
      <c r="BB282" s="123"/>
    </row>
    <row r="283" spans="3:54">
      <c r="C283" s="123"/>
      <c r="G283" s="123"/>
      <c r="H283" s="123"/>
      <c r="L283" s="123"/>
      <c r="Y283" s="123"/>
      <c r="BA283" s="123"/>
      <c r="BB283" s="123"/>
    </row>
    <row r="284" spans="3:54">
      <c r="C284" s="123"/>
      <c r="G284" s="123"/>
      <c r="H284" s="123"/>
      <c r="L284" s="123"/>
      <c r="Y284" s="123"/>
      <c r="BA284" s="123"/>
      <c r="BB284" s="123"/>
    </row>
    <row r="285" spans="3:54">
      <c r="C285" s="123"/>
      <c r="G285" s="123"/>
      <c r="H285" s="123"/>
      <c r="L285" s="123"/>
      <c r="Y285" s="123"/>
      <c r="BA285" s="123"/>
      <c r="BB285" s="123"/>
    </row>
    <row r="286" spans="3:54">
      <c r="C286" s="123"/>
      <c r="G286" s="123"/>
      <c r="H286" s="123"/>
      <c r="L286" s="123"/>
      <c r="Y286" s="123"/>
      <c r="BA286" s="123"/>
      <c r="BB286" s="123"/>
    </row>
    <row r="287" spans="3:54">
      <c r="C287" s="123"/>
      <c r="G287" s="123"/>
      <c r="H287" s="123"/>
      <c r="L287" s="123"/>
      <c r="Y287" s="123"/>
      <c r="BA287" s="123"/>
      <c r="BB287" s="123"/>
    </row>
    <row r="288" spans="3:54">
      <c r="C288" s="123"/>
      <c r="G288" s="123"/>
      <c r="H288" s="123"/>
      <c r="L288" s="123"/>
      <c r="Y288" s="123"/>
      <c r="BA288" s="123"/>
      <c r="BB288" s="123"/>
    </row>
    <row r="289" spans="3:54">
      <c r="C289" s="123"/>
      <c r="G289" s="123"/>
      <c r="H289" s="123"/>
      <c r="L289" s="123"/>
      <c r="Y289" s="123"/>
      <c r="BA289" s="123"/>
      <c r="BB289" s="123"/>
    </row>
    <row r="290" spans="3:54">
      <c r="C290" s="123"/>
      <c r="G290" s="123"/>
      <c r="H290" s="123"/>
      <c r="L290" s="123"/>
      <c r="Y290" s="123"/>
      <c r="BA290" s="123"/>
      <c r="BB290" s="123"/>
    </row>
    <row r="291" spans="3:54">
      <c r="C291" s="123"/>
      <c r="G291" s="123"/>
      <c r="H291" s="123"/>
      <c r="L291" s="123"/>
      <c r="Y291" s="123"/>
      <c r="BA291" s="123"/>
      <c r="BB291" s="123"/>
    </row>
    <row r="292" spans="3:54">
      <c r="C292" s="123"/>
      <c r="G292" s="123"/>
      <c r="H292" s="123"/>
      <c r="L292" s="123"/>
      <c r="Y292" s="123"/>
      <c r="BA292" s="123"/>
      <c r="BB292" s="123"/>
    </row>
    <row r="293" spans="3:54">
      <c r="C293" s="123"/>
      <c r="G293" s="123"/>
      <c r="H293" s="123"/>
      <c r="L293" s="123"/>
      <c r="Y293" s="123"/>
      <c r="BA293" s="123"/>
      <c r="BB293" s="123"/>
    </row>
    <row r="294" spans="3:54">
      <c r="C294" s="123"/>
      <c r="G294" s="123"/>
      <c r="H294" s="123"/>
      <c r="L294" s="123"/>
      <c r="Y294" s="123"/>
      <c r="BA294" s="123"/>
      <c r="BB294" s="123"/>
    </row>
    <row r="295" spans="3:54">
      <c r="C295" s="123"/>
      <c r="G295" s="123"/>
      <c r="H295" s="123"/>
      <c r="L295" s="123"/>
      <c r="Y295" s="123"/>
      <c r="BA295" s="123"/>
      <c r="BB295" s="123"/>
    </row>
    <row r="296" spans="3:54">
      <c r="C296" s="123"/>
      <c r="G296" s="123"/>
      <c r="H296" s="123"/>
      <c r="L296" s="123"/>
      <c r="Y296" s="123"/>
      <c r="BA296" s="123"/>
      <c r="BB296" s="123"/>
    </row>
    <row r="297" spans="3:54">
      <c r="C297" s="123"/>
      <c r="G297" s="123"/>
      <c r="H297" s="123"/>
      <c r="L297" s="123"/>
      <c r="Y297" s="123"/>
      <c r="BA297" s="123"/>
      <c r="BB297" s="123"/>
    </row>
    <row r="298" spans="3:54">
      <c r="C298" s="123"/>
      <c r="G298" s="123"/>
      <c r="H298" s="123"/>
      <c r="L298" s="123"/>
      <c r="Y298" s="123"/>
      <c r="BA298" s="123"/>
      <c r="BB298" s="123"/>
    </row>
    <row r="299" spans="3:54">
      <c r="C299" s="123"/>
      <c r="G299" s="123"/>
      <c r="H299" s="123"/>
      <c r="L299" s="123"/>
      <c r="Y299" s="123"/>
      <c r="BA299" s="123"/>
      <c r="BB299" s="123"/>
    </row>
    <row r="300" spans="3:54">
      <c r="C300" s="123"/>
      <c r="G300" s="123"/>
      <c r="H300" s="123"/>
      <c r="L300" s="123"/>
      <c r="Y300" s="123"/>
      <c r="BA300" s="123"/>
      <c r="BB300" s="123"/>
    </row>
    <row r="301" spans="3:54">
      <c r="C301" s="123"/>
      <c r="G301" s="123"/>
      <c r="H301" s="123"/>
      <c r="L301" s="123"/>
      <c r="Y301" s="123"/>
      <c r="BA301" s="123"/>
      <c r="BB301" s="123"/>
    </row>
    <row r="302" spans="3:54">
      <c r="C302" s="123"/>
      <c r="G302" s="123"/>
      <c r="H302" s="123"/>
      <c r="L302" s="123"/>
      <c r="Y302" s="123"/>
      <c r="BA302" s="123"/>
      <c r="BB302" s="123"/>
    </row>
    <row r="303" spans="3:54">
      <c r="C303" s="123"/>
      <c r="G303" s="123"/>
      <c r="H303" s="123"/>
      <c r="L303" s="123"/>
      <c r="Y303" s="123"/>
      <c r="BA303" s="123"/>
      <c r="BB303" s="123"/>
    </row>
    <row r="304" spans="3:54">
      <c r="C304" s="123"/>
      <c r="G304" s="123"/>
      <c r="H304" s="123"/>
      <c r="L304" s="123"/>
      <c r="Y304" s="123"/>
      <c r="BA304" s="123"/>
      <c r="BB304" s="123"/>
    </row>
    <row r="305" spans="3:54">
      <c r="C305" s="123"/>
      <c r="G305" s="123"/>
      <c r="H305" s="123"/>
      <c r="L305" s="123"/>
      <c r="Y305" s="123"/>
      <c r="BA305" s="123"/>
      <c r="BB305" s="123"/>
    </row>
    <row r="306" spans="3:54">
      <c r="C306" s="123"/>
      <c r="G306" s="123"/>
      <c r="H306" s="123"/>
      <c r="L306" s="123"/>
      <c r="Y306" s="123"/>
      <c r="BA306" s="123"/>
      <c r="BB306" s="123"/>
    </row>
    <row r="307" spans="3:54">
      <c r="C307" s="123"/>
      <c r="G307" s="123"/>
      <c r="H307" s="123"/>
      <c r="L307" s="123"/>
      <c r="Y307" s="123"/>
      <c r="BA307" s="123"/>
      <c r="BB307" s="123"/>
    </row>
    <row r="308" spans="3:54">
      <c r="C308" s="123"/>
      <c r="G308" s="123"/>
      <c r="H308" s="123"/>
      <c r="L308" s="123"/>
      <c r="Y308" s="123"/>
      <c r="BA308" s="123"/>
      <c r="BB308" s="123"/>
    </row>
    <row r="309" spans="3:54">
      <c r="C309" s="123"/>
      <c r="G309" s="123"/>
      <c r="H309" s="123"/>
      <c r="L309" s="123"/>
      <c r="Y309" s="123"/>
      <c r="BA309" s="123"/>
      <c r="BB309" s="123"/>
    </row>
    <row r="310" spans="3:54">
      <c r="C310" s="123"/>
      <c r="G310" s="123"/>
      <c r="H310" s="123"/>
      <c r="L310" s="123"/>
      <c r="Y310" s="123"/>
      <c r="BA310" s="123"/>
      <c r="BB310" s="123"/>
    </row>
    <row r="311" spans="3:54">
      <c r="C311" s="123"/>
      <c r="G311" s="123"/>
      <c r="H311" s="123"/>
      <c r="L311" s="123"/>
      <c r="Y311" s="123"/>
      <c r="BA311" s="123"/>
      <c r="BB311" s="123"/>
    </row>
    <row r="312" spans="3:54">
      <c r="C312" s="123"/>
      <c r="G312" s="123"/>
      <c r="H312" s="123"/>
      <c r="L312" s="123"/>
      <c r="Y312" s="123"/>
      <c r="BA312" s="123"/>
      <c r="BB312" s="123"/>
    </row>
    <row r="313" spans="3:54">
      <c r="C313" s="123"/>
      <c r="G313" s="123"/>
      <c r="H313" s="123"/>
      <c r="L313" s="123"/>
      <c r="Y313" s="123"/>
      <c r="BA313" s="123"/>
      <c r="BB313" s="123"/>
    </row>
    <row r="314" spans="3:54">
      <c r="C314" s="123"/>
      <c r="G314" s="123"/>
      <c r="H314" s="123"/>
      <c r="L314" s="123"/>
      <c r="Y314" s="123"/>
      <c r="BA314" s="123"/>
      <c r="BB314" s="123"/>
    </row>
    <row r="315" spans="3:54">
      <c r="C315" s="123"/>
      <c r="G315" s="123"/>
      <c r="H315" s="123"/>
      <c r="L315" s="123"/>
      <c r="Y315" s="123"/>
      <c r="BA315" s="123"/>
      <c r="BB315" s="123"/>
    </row>
    <row r="316" spans="3:54">
      <c r="C316" s="123"/>
      <c r="G316" s="123"/>
      <c r="H316" s="123"/>
      <c r="L316" s="123"/>
      <c r="Y316" s="123"/>
      <c r="BA316" s="123"/>
      <c r="BB316" s="123"/>
    </row>
    <row r="317" spans="3:54">
      <c r="C317" s="123"/>
      <c r="G317" s="123"/>
      <c r="H317" s="123"/>
      <c r="L317" s="123"/>
      <c r="Y317" s="123"/>
      <c r="BA317" s="123"/>
      <c r="BB317" s="123"/>
    </row>
    <row r="318" spans="3:54">
      <c r="C318" s="123"/>
      <c r="G318" s="123"/>
      <c r="H318" s="123"/>
      <c r="L318" s="123"/>
      <c r="Y318" s="123"/>
      <c r="BA318" s="123"/>
      <c r="BB318" s="123"/>
    </row>
    <row r="319" spans="3:54">
      <c r="C319" s="123"/>
      <c r="G319" s="123"/>
      <c r="H319" s="123"/>
      <c r="L319" s="123"/>
      <c r="Y319" s="123"/>
      <c r="BA319" s="123"/>
      <c r="BB319" s="123"/>
    </row>
    <row r="320" spans="3:54">
      <c r="C320" s="123"/>
      <c r="G320" s="123"/>
      <c r="H320" s="123"/>
      <c r="L320" s="123"/>
      <c r="Y320" s="123"/>
      <c r="BA320" s="123"/>
      <c r="BB320" s="123"/>
    </row>
    <row r="321" spans="3:54">
      <c r="C321" s="123"/>
      <c r="G321" s="123"/>
      <c r="H321" s="123"/>
      <c r="L321" s="123"/>
      <c r="Y321" s="123"/>
      <c r="BA321" s="123"/>
      <c r="BB321" s="123"/>
    </row>
    <row r="322" spans="3:54">
      <c r="C322" s="123"/>
      <c r="G322" s="123"/>
      <c r="H322" s="123"/>
      <c r="L322" s="123"/>
      <c r="Y322" s="123"/>
      <c r="BA322" s="123"/>
      <c r="BB322" s="123"/>
    </row>
    <row r="323" spans="3:54">
      <c r="C323" s="123"/>
      <c r="G323" s="123"/>
      <c r="H323" s="123"/>
      <c r="L323" s="123"/>
      <c r="Y323" s="123"/>
      <c r="BA323" s="123"/>
      <c r="BB323" s="123"/>
    </row>
    <row r="324" spans="3:54">
      <c r="C324" s="123"/>
      <c r="G324" s="123"/>
      <c r="H324" s="123"/>
      <c r="L324" s="123"/>
      <c r="Y324" s="123"/>
      <c r="BA324" s="123"/>
      <c r="BB324" s="123"/>
    </row>
    <row r="325" spans="3:54">
      <c r="C325" s="123"/>
      <c r="G325" s="123"/>
      <c r="H325" s="123"/>
      <c r="L325" s="123"/>
      <c r="Y325" s="123"/>
      <c r="BA325" s="123"/>
      <c r="BB325" s="123"/>
    </row>
    <row r="326" spans="3:54">
      <c r="C326" s="123"/>
      <c r="G326" s="123"/>
      <c r="H326" s="123"/>
      <c r="L326" s="123"/>
      <c r="Y326" s="123"/>
      <c r="BA326" s="123"/>
      <c r="BB326" s="123"/>
    </row>
    <row r="327" spans="3:54">
      <c r="C327" s="123"/>
      <c r="G327" s="123"/>
      <c r="H327" s="123"/>
      <c r="L327" s="123"/>
      <c r="Y327" s="123"/>
      <c r="BA327" s="123"/>
      <c r="BB327" s="123"/>
    </row>
    <row r="328" spans="3:54">
      <c r="C328" s="123"/>
      <c r="G328" s="123"/>
      <c r="H328" s="123"/>
      <c r="L328" s="123"/>
      <c r="Y328" s="123"/>
      <c r="BA328" s="123"/>
      <c r="BB328" s="123"/>
    </row>
    <row r="329" spans="3:54">
      <c r="C329" s="123"/>
      <c r="G329" s="123"/>
      <c r="H329" s="123"/>
      <c r="L329" s="123"/>
      <c r="Y329" s="123"/>
      <c r="BA329" s="123"/>
      <c r="BB329" s="123"/>
    </row>
    <row r="330" spans="3:54">
      <c r="C330" s="123"/>
      <c r="G330" s="123"/>
      <c r="H330" s="123"/>
      <c r="L330" s="123"/>
      <c r="Y330" s="123"/>
      <c r="BA330" s="123"/>
      <c r="BB330" s="123"/>
    </row>
    <row r="331" spans="3:54">
      <c r="C331" s="123"/>
      <c r="G331" s="123"/>
      <c r="H331" s="123"/>
      <c r="L331" s="123"/>
      <c r="Y331" s="123"/>
      <c r="BA331" s="123"/>
      <c r="BB331" s="123"/>
    </row>
    <row r="332" spans="3:54">
      <c r="C332" s="123"/>
      <c r="G332" s="123"/>
      <c r="H332" s="123"/>
      <c r="L332" s="123"/>
      <c r="Y332" s="123"/>
      <c r="BA332" s="123"/>
      <c r="BB332" s="123"/>
    </row>
    <row r="333" spans="3:54">
      <c r="C333" s="123"/>
      <c r="G333" s="123"/>
      <c r="H333" s="123"/>
      <c r="L333" s="123"/>
      <c r="Y333" s="123"/>
      <c r="BA333" s="123"/>
      <c r="BB333" s="123"/>
    </row>
    <row r="334" spans="3:54">
      <c r="C334" s="123"/>
      <c r="G334" s="123"/>
      <c r="H334" s="123"/>
      <c r="L334" s="123"/>
      <c r="Y334" s="123"/>
      <c r="BA334" s="123"/>
      <c r="BB334" s="123"/>
    </row>
    <row r="335" spans="3:54">
      <c r="C335" s="123"/>
      <c r="G335" s="123"/>
      <c r="H335" s="123"/>
      <c r="L335" s="123"/>
      <c r="Y335" s="123"/>
      <c r="BA335" s="123"/>
      <c r="BB335" s="123"/>
    </row>
    <row r="336" spans="3:54">
      <c r="C336" s="123"/>
      <c r="G336" s="123"/>
      <c r="H336" s="123"/>
      <c r="L336" s="123"/>
      <c r="Y336" s="123"/>
      <c r="BA336" s="123"/>
      <c r="BB336" s="123"/>
    </row>
    <row r="337" spans="3:54">
      <c r="C337" s="123"/>
      <c r="G337" s="123"/>
      <c r="H337" s="123"/>
      <c r="L337" s="123"/>
      <c r="Y337" s="123"/>
      <c r="BA337" s="123"/>
      <c r="BB337" s="123"/>
    </row>
    <row r="338" spans="3:54">
      <c r="C338" s="123"/>
      <c r="G338" s="123"/>
      <c r="H338" s="123"/>
      <c r="L338" s="123"/>
      <c r="Y338" s="123"/>
      <c r="BA338" s="123"/>
      <c r="BB338" s="123"/>
    </row>
    <row r="339" spans="3:54">
      <c r="C339" s="123"/>
      <c r="G339" s="123"/>
      <c r="H339" s="123"/>
      <c r="L339" s="123"/>
      <c r="Y339" s="123"/>
      <c r="BA339" s="123"/>
      <c r="BB339" s="123"/>
    </row>
    <row r="340" spans="3:54">
      <c r="C340" s="123"/>
      <c r="G340" s="123"/>
      <c r="H340" s="123"/>
      <c r="L340" s="123"/>
      <c r="Y340" s="123"/>
      <c r="BA340" s="123"/>
      <c r="BB340" s="123"/>
    </row>
    <row r="341" spans="3:54">
      <c r="C341" s="123"/>
      <c r="G341" s="123"/>
      <c r="H341" s="123"/>
      <c r="L341" s="123"/>
      <c r="Y341" s="123"/>
      <c r="BA341" s="123"/>
      <c r="BB341" s="123"/>
    </row>
    <row r="342" spans="3:54">
      <c r="C342" s="123"/>
      <c r="G342" s="123"/>
      <c r="H342" s="123"/>
      <c r="L342" s="123"/>
      <c r="Y342" s="123"/>
      <c r="BA342" s="123"/>
      <c r="BB342" s="123"/>
    </row>
    <row r="343" spans="3:54">
      <c r="C343" s="123"/>
      <c r="G343" s="123"/>
      <c r="H343" s="123"/>
      <c r="L343" s="123"/>
      <c r="Y343" s="123"/>
      <c r="BA343" s="123"/>
      <c r="BB343" s="123"/>
    </row>
    <row r="344" spans="3:54">
      <c r="C344" s="123"/>
      <c r="G344" s="123"/>
      <c r="H344" s="123"/>
      <c r="L344" s="123"/>
      <c r="Y344" s="123"/>
      <c r="BA344" s="123"/>
      <c r="BB344" s="123"/>
    </row>
    <row r="345" spans="3:54">
      <c r="C345" s="123"/>
      <c r="G345" s="123"/>
      <c r="H345" s="123"/>
      <c r="L345" s="123"/>
      <c r="Y345" s="123"/>
      <c r="BA345" s="123"/>
      <c r="BB345" s="123"/>
    </row>
    <row r="346" spans="3:54">
      <c r="C346" s="123"/>
      <c r="G346" s="123"/>
      <c r="H346" s="123"/>
      <c r="L346" s="123"/>
      <c r="Y346" s="123"/>
      <c r="BA346" s="123"/>
      <c r="BB346" s="123"/>
    </row>
    <row r="347" spans="3:54">
      <c r="C347" s="123"/>
      <c r="G347" s="123"/>
      <c r="H347" s="123"/>
      <c r="L347" s="123"/>
      <c r="Y347" s="123"/>
      <c r="BA347" s="123"/>
      <c r="BB347" s="123"/>
    </row>
    <row r="348" spans="3:54">
      <c r="C348" s="123"/>
      <c r="G348" s="123"/>
      <c r="H348" s="123"/>
      <c r="L348" s="123"/>
      <c r="Y348" s="123"/>
      <c r="BA348" s="123"/>
      <c r="BB348" s="123"/>
    </row>
    <row r="349" spans="3:54">
      <c r="C349" s="123"/>
      <c r="G349" s="123"/>
      <c r="H349" s="123"/>
      <c r="L349" s="123"/>
      <c r="Y349" s="123"/>
      <c r="BA349" s="123"/>
      <c r="BB349" s="123"/>
    </row>
    <row r="350" spans="3:54">
      <c r="C350" s="123"/>
      <c r="G350" s="123"/>
      <c r="H350" s="123"/>
      <c r="L350" s="123"/>
      <c r="Y350" s="123"/>
      <c r="BA350" s="123"/>
      <c r="BB350" s="123"/>
    </row>
    <row r="351" spans="3:54">
      <c r="C351" s="123"/>
      <c r="G351" s="123"/>
      <c r="H351" s="123"/>
      <c r="L351" s="123"/>
      <c r="Y351" s="123"/>
      <c r="BA351" s="123"/>
      <c r="BB351" s="123"/>
    </row>
    <row r="352" spans="3:54">
      <c r="C352" s="123"/>
      <c r="G352" s="123"/>
      <c r="H352" s="123"/>
      <c r="L352" s="123"/>
      <c r="Y352" s="123"/>
      <c r="BA352" s="123"/>
      <c r="BB352" s="123"/>
    </row>
    <row r="353" spans="3:54">
      <c r="C353" s="123"/>
      <c r="G353" s="123"/>
      <c r="H353" s="123"/>
      <c r="L353" s="123"/>
      <c r="Y353" s="123"/>
      <c r="BA353" s="123"/>
      <c r="BB353" s="123"/>
    </row>
    <row r="354" spans="3:54">
      <c r="C354" s="123"/>
      <c r="G354" s="123"/>
      <c r="H354" s="123"/>
      <c r="L354" s="123"/>
      <c r="Y354" s="123"/>
      <c r="BA354" s="123"/>
      <c r="BB354" s="123"/>
    </row>
    <row r="355" spans="3:54">
      <c r="C355" s="123"/>
      <c r="G355" s="123"/>
      <c r="H355" s="123"/>
      <c r="L355" s="123"/>
      <c r="Y355" s="123"/>
      <c r="BA355" s="123"/>
      <c r="BB355" s="123"/>
    </row>
    <row r="356" spans="3:54">
      <c r="C356" s="123"/>
      <c r="G356" s="123"/>
      <c r="H356" s="123"/>
      <c r="L356" s="123"/>
      <c r="Y356" s="123"/>
      <c r="BA356" s="123"/>
      <c r="BB356" s="123"/>
    </row>
    <row r="357" spans="3:54">
      <c r="C357" s="123"/>
      <c r="G357" s="123"/>
      <c r="H357" s="123"/>
      <c r="L357" s="123"/>
      <c r="Y357" s="123"/>
      <c r="BA357" s="123"/>
      <c r="BB357" s="123"/>
    </row>
    <row r="358" spans="3:54">
      <c r="C358" s="123"/>
      <c r="G358" s="123"/>
      <c r="H358" s="123"/>
      <c r="L358" s="123"/>
      <c r="Y358" s="123"/>
      <c r="BA358" s="123"/>
      <c r="BB358" s="123"/>
    </row>
    <row r="359" spans="3:54">
      <c r="C359" s="123"/>
      <c r="G359" s="123"/>
      <c r="H359" s="123"/>
      <c r="L359" s="123"/>
      <c r="Y359" s="123"/>
      <c r="BA359" s="123"/>
      <c r="BB359" s="123"/>
    </row>
    <row r="360" spans="3:54">
      <c r="C360" s="123"/>
      <c r="G360" s="123"/>
      <c r="H360" s="123"/>
      <c r="L360" s="123"/>
      <c r="Y360" s="123"/>
      <c r="BA360" s="123"/>
      <c r="BB360" s="123"/>
    </row>
    <row r="361" spans="3:54">
      <c r="C361" s="123"/>
      <c r="G361" s="123"/>
      <c r="H361" s="123"/>
      <c r="L361" s="123"/>
      <c r="Y361" s="123"/>
      <c r="BA361" s="123"/>
      <c r="BB361" s="123"/>
    </row>
    <row r="362" spans="3:54">
      <c r="C362" s="123"/>
      <c r="G362" s="123"/>
      <c r="H362" s="123"/>
      <c r="L362" s="123"/>
      <c r="Y362" s="123"/>
      <c r="BA362" s="123"/>
      <c r="BB362" s="123"/>
    </row>
    <row r="363" spans="3:54">
      <c r="C363" s="123"/>
      <c r="G363" s="123"/>
      <c r="H363" s="123"/>
      <c r="L363" s="123"/>
      <c r="Y363" s="123"/>
      <c r="BA363" s="123"/>
      <c r="BB363" s="123"/>
    </row>
    <row r="364" spans="3:54">
      <c r="C364" s="123"/>
      <c r="G364" s="123"/>
      <c r="H364" s="123"/>
      <c r="L364" s="123"/>
      <c r="Y364" s="123"/>
      <c r="BA364" s="123"/>
      <c r="BB364" s="123"/>
    </row>
    <row r="365" spans="3:54">
      <c r="C365" s="123"/>
      <c r="G365" s="123"/>
      <c r="H365" s="123"/>
      <c r="L365" s="123"/>
      <c r="Y365" s="123"/>
      <c r="BA365" s="123"/>
      <c r="BB365" s="123"/>
    </row>
    <row r="366" spans="3:54">
      <c r="C366" s="123"/>
      <c r="G366" s="123"/>
      <c r="H366" s="123"/>
      <c r="L366" s="123"/>
      <c r="Y366" s="123"/>
      <c r="BA366" s="123"/>
      <c r="BB366" s="123"/>
    </row>
    <row r="367" spans="3:54">
      <c r="C367" s="123"/>
      <c r="G367" s="123"/>
      <c r="H367" s="123"/>
      <c r="L367" s="123"/>
      <c r="Y367" s="123"/>
      <c r="BA367" s="123"/>
      <c r="BB367" s="123"/>
    </row>
  </sheetData>
  <mergeCells count="96">
    <mergeCell ref="BF3:BH3"/>
    <mergeCell ref="BF4:BH4"/>
    <mergeCell ref="BG5:BG10"/>
    <mergeCell ref="BH5:BH15"/>
    <mergeCell ref="AI3:AK3"/>
    <mergeCell ref="AI4:AK4"/>
    <mergeCell ref="AJ5:AJ10"/>
    <mergeCell ref="AK5:AK15"/>
    <mergeCell ref="AC3:AH3"/>
    <mergeCell ref="AC4:AH4"/>
    <mergeCell ref="AG5:AG10"/>
    <mergeCell ref="AH5:AH15"/>
    <mergeCell ref="AC7:AF7"/>
    <mergeCell ref="AC10:AF10"/>
    <mergeCell ref="AC14:AF14"/>
    <mergeCell ref="AC15:AF15"/>
    <mergeCell ref="Y3:AB3"/>
    <mergeCell ref="Y4:AB4"/>
    <mergeCell ref="AA5:AA10"/>
    <mergeCell ref="AB5:AB15"/>
    <mergeCell ref="Y7:Z7"/>
    <mergeCell ref="Y10:Z10"/>
    <mergeCell ref="Y14:Z14"/>
    <mergeCell ref="Y15:Z15"/>
    <mergeCell ref="P3:R3"/>
    <mergeCell ref="P4:R4"/>
    <mergeCell ref="Q5:Q10"/>
    <mergeCell ref="R5:R15"/>
    <mergeCell ref="S3:X3"/>
    <mergeCell ref="S4:X4"/>
    <mergeCell ref="W5:W10"/>
    <mergeCell ref="X5:X15"/>
    <mergeCell ref="S7:V7"/>
    <mergeCell ref="S10:V10"/>
    <mergeCell ref="S14:V14"/>
    <mergeCell ref="S15:V15"/>
    <mergeCell ref="L3:O3"/>
    <mergeCell ref="L4:O4"/>
    <mergeCell ref="N5:N10"/>
    <mergeCell ref="O5:O15"/>
    <mergeCell ref="L7:M7"/>
    <mergeCell ref="L10:M10"/>
    <mergeCell ref="L14:M14"/>
    <mergeCell ref="L15:M15"/>
    <mergeCell ref="G3:K3"/>
    <mergeCell ref="G4:K4"/>
    <mergeCell ref="J5:J10"/>
    <mergeCell ref="K5:K15"/>
    <mergeCell ref="G7:I7"/>
    <mergeCell ref="G10:I10"/>
    <mergeCell ref="G14:I14"/>
    <mergeCell ref="G15:I15"/>
    <mergeCell ref="C15:D15"/>
    <mergeCell ref="E5:E10"/>
    <mergeCell ref="F5:F15"/>
    <mergeCell ref="C3:F3"/>
    <mergeCell ref="C4:F4"/>
    <mergeCell ref="C14:D14"/>
    <mergeCell ref="C10:D10"/>
    <mergeCell ref="C7:D7"/>
    <mergeCell ref="AV5:AV10"/>
    <mergeCell ref="AN5:AN10"/>
    <mergeCell ref="AO5:AO15"/>
    <mergeCell ref="AR5:AR10"/>
    <mergeCell ref="AL3:AO3"/>
    <mergeCell ref="AP3:AS3"/>
    <mergeCell ref="AT3:AW3"/>
    <mergeCell ref="AL4:AO4"/>
    <mergeCell ref="AP4:AS4"/>
    <mergeCell ref="AT4:AW4"/>
    <mergeCell ref="AP14:AQ14"/>
    <mergeCell ref="AT14:AU14"/>
    <mergeCell ref="AL14:AM14"/>
    <mergeCell ref="AL15:AM15"/>
    <mergeCell ref="AP15:AQ15"/>
    <mergeCell ref="AT15:AU15"/>
    <mergeCell ref="AS5:AS15"/>
    <mergeCell ref="AL7:AM7"/>
    <mergeCell ref="AP7:AQ7"/>
    <mergeCell ref="AT7:AU7"/>
    <mergeCell ref="AL10:AM10"/>
    <mergeCell ref="AP10:AQ10"/>
    <mergeCell ref="AT10:AU10"/>
    <mergeCell ref="AX3:AZ3"/>
    <mergeCell ref="AX4:AZ4"/>
    <mergeCell ref="AY5:AY10"/>
    <mergeCell ref="AZ5:AZ15"/>
    <mergeCell ref="AW5:AW15"/>
    <mergeCell ref="BA3:BE3"/>
    <mergeCell ref="BA4:BE4"/>
    <mergeCell ref="BD5:BD10"/>
    <mergeCell ref="BE5:BE15"/>
    <mergeCell ref="BA7:BC7"/>
    <mergeCell ref="BA10:BC10"/>
    <mergeCell ref="BA14:BC14"/>
    <mergeCell ref="BA15:BC15"/>
  </mergeCells>
  <phoneticPr fontId="22" type="noConversion"/>
  <conditionalFormatting sqref="A136:XFD136">
    <cfRule type="cellIs" dxfId="438" priority="20" operator="lessThan">
      <formula>0</formula>
    </cfRule>
  </conditionalFormatting>
  <conditionalFormatting sqref="C135:D135">
    <cfRule type="containsText" dxfId="437" priority="83" operator="containsText" text="TRUE">
      <formula>NOT(ISERROR(SEARCH("TRUE",C135)))</formula>
    </cfRule>
    <cfRule type="containsText" dxfId="436" priority="84" operator="containsText" text="FALSE">
      <formula>NOT(ISERROR(SEARCH("FALSE",C135)))</formula>
    </cfRule>
  </conditionalFormatting>
  <conditionalFormatting sqref="C138:D138">
    <cfRule type="containsText" dxfId="435" priority="47" operator="containsText" text="TRUE">
      <formula>NOT(ISERROR(SEARCH("TRUE",C138)))</formula>
    </cfRule>
    <cfRule type="containsText" dxfId="434" priority="48" operator="containsText" text="FALSE">
      <formula>NOT(ISERROR(SEARCH("FALSE",C138)))</formula>
    </cfRule>
  </conditionalFormatting>
  <conditionalFormatting sqref="E136:F136 J136:K136 N136:O136 R136 W136:X136 AA136:AB136 AG136:AH136 AJ136:AK136">
    <cfRule type="containsText" dxfId="433" priority="85" operator="containsText" text="FALSE">
      <formula>NOT(ISERROR(SEARCH("FALSE",E136)))</formula>
    </cfRule>
    <cfRule type="containsText" dxfId="432" priority="86" operator="containsText" text="TRUE">
      <formula>NOT(ISERROR(SEARCH("TRUE",E136)))</formula>
    </cfRule>
  </conditionalFormatting>
  <conditionalFormatting sqref="G135:I135">
    <cfRule type="containsText" dxfId="431" priority="81" operator="containsText" text="TRUE">
      <formula>NOT(ISERROR(SEARCH("TRUE",G135)))</formula>
    </cfRule>
    <cfRule type="containsText" dxfId="430" priority="82" operator="containsText" text="FALSE">
      <formula>NOT(ISERROR(SEARCH("FALSE",G135)))</formula>
    </cfRule>
  </conditionalFormatting>
  <conditionalFormatting sqref="G138:I138">
    <cfRule type="containsText" dxfId="429" priority="45" operator="containsText" text="TRUE">
      <formula>NOT(ISERROR(SEARCH("TRUE",G138)))</formula>
    </cfRule>
    <cfRule type="containsText" dxfId="428" priority="46" operator="containsText" text="FALSE">
      <formula>NOT(ISERROR(SEARCH("FALSE",G138)))</formula>
    </cfRule>
  </conditionalFormatting>
  <conditionalFormatting sqref="L135:M135">
    <cfRule type="containsText" dxfId="427" priority="79" operator="containsText" text="TRUE">
      <formula>NOT(ISERROR(SEARCH("TRUE",L135)))</formula>
    </cfRule>
    <cfRule type="containsText" dxfId="426" priority="80" operator="containsText" text="FALSE">
      <formula>NOT(ISERROR(SEARCH("FALSE",L135)))</formula>
    </cfRule>
  </conditionalFormatting>
  <conditionalFormatting sqref="L138:M138">
    <cfRule type="containsText" dxfId="425" priority="43" operator="containsText" text="TRUE">
      <formula>NOT(ISERROR(SEARCH("TRUE",L138)))</formula>
    </cfRule>
    <cfRule type="containsText" dxfId="424" priority="44" operator="containsText" text="FALSE">
      <formula>NOT(ISERROR(SEARCH("FALSE",L138)))</formula>
    </cfRule>
  </conditionalFormatting>
  <conditionalFormatting sqref="P138">
    <cfRule type="containsText" dxfId="423" priority="41" operator="containsText" text="TRUE">
      <formula>NOT(ISERROR(SEARCH("TRUE",P138)))</formula>
    </cfRule>
    <cfRule type="containsText" dxfId="422" priority="42" operator="containsText" text="FALSE">
      <formula>NOT(ISERROR(SEARCH("FALSE",P138)))</formula>
    </cfRule>
  </conditionalFormatting>
  <conditionalFormatting sqref="P135:Q135">
    <cfRule type="containsText" dxfId="421" priority="77" operator="containsText" text="TRUE">
      <formula>NOT(ISERROR(SEARCH("TRUE",P135)))</formula>
    </cfRule>
    <cfRule type="containsText" dxfId="420" priority="78" operator="containsText" text="FALSE">
      <formula>NOT(ISERROR(SEARCH("FALSE",P135)))</formula>
    </cfRule>
  </conditionalFormatting>
  <conditionalFormatting sqref="S135:V135">
    <cfRule type="containsText" dxfId="419" priority="75" operator="containsText" text="TRUE">
      <formula>NOT(ISERROR(SEARCH("TRUE",S135)))</formula>
    </cfRule>
    <cfRule type="containsText" dxfId="418" priority="76" operator="containsText" text="FALSE">
      <formula>NOT(ISERROR(SEARCH("FALSE",S135)))</formula>
    </cfRule>
  </conditionalFormatting>
  <conditionalFormatting sqref="S138:V138">
    <cfRule type="containsText" dxfId="417" priority="39" operator="containsText" text="TRUE">
      <formula>NOT(ISERROR(SEARCH("TRUE",S138)))</formula>
    </cfRule>
    <cfRule type="containsText" dxfId="416" priority="40" operator="containsText" text="FALSE">
      <formula>NOT(ISERROR(SEARCH("FALSE",S138)))</formula>
    </cfRule>
  </conditionalFormatting>
  <conditionalFormatting sqref="Y135:Z135">
    <cfRule type="containsText" dxfId="415" priority="73" operator="containsText" text="TRUE">
      <formula>NOT(ISERROR(SEARCH("TRUE",Y135)))</formula>
    </cfRule>
    <cfRule type="containsText" dxfId="414" priority="74" operator="containsText" text="FALSE">
      <formula>NOT(ISERROR(SEARCH("FALSE",Y135)))</formula>
    </cfRule>
  </conditionalFormatting>
  <conditionalFormatting sqref="Y138:Z138">
    <cfRule type="containsText" dxfId="413" priority="37" operator="containsText" text="TRUE">
      <formula>NOT(ISERROR(SEARCH("TRUE",Y138)))</formula>
    </cfRule>
    <cfRule type="containsText" dxfId="412" priority="38" operator="containsText" text="FALSE">
      <formula>NOT(ISERROR(SEARCH("FALSE",Y138)))</formula>
    </cfRule>
  </conditionalFormatting>
  <conditionalFormatting sqref="AC135:AF135">
    <cfRule type="containsText" dxfId="411" priority="71" operator="containsText" text="TRUE">
      <formula>NOT(ISERROR(SEARCH("TRUE",AC135)))</formula>
    </cfRule>
    <cfRule type="containsText" dxfId="410" priority="72" operator="containsText" text="FALSE">
      <formula>NOT(ISERROR(SEARCH("FALSE",AC135)))</formula>
    </cfRule>
  </conditionalFormatting>
  <conditionalFormatting sqref="AC138:AF138">
    <cfRule type="containsText" dxfId="409" priority="35" operator="containsText" text="TRUE">
      <formula>NOT(ISERROR(SEARCH("TRUE",AC138)))</formula>
    </cfRule>
    <cfRule type="containsText" dxfId="408" priority="36" operator="containsText" text="FALSE">
      <formula>NOT(ISERROR(SEARCH("FALSE",AC138)))</formula>
    </cfRule>
  </conditionalFormatting>
  <conditionalFormatting sqref="AI135">
    <cfRule type="containsText" dxfId="407" priority="69" operator="containsText" text="TRUE">
      <formula>NOT(ISERROR(SEARCH("TRUE",AI135)))</formula>
    </cfRule>
    <cfRule type="containsText" dxfId="406" priority="70" operator="containsText" text="FALSE">
      <formula>NOT(ISERROR(SEARCH("FALSE",AI135)))</formula>
    </cfRule>
  </conditionalFormatting>
  <conditionalFormatting sqref="AI138">
    <cfRule type="containsText" dxfId="405" priority="33" operator="containsText" text="TRUE">
      <formula>NOT(ISERROR(SEARCH("TRUE",AI138)))</formula>
    </cfRule>
    <cfRule type="containsText" dxfId="404" priority="34" operator="containsText" text="FALSE">
      <formula>NOT(ISERROR(SEARCH("FALSE",AI138)))</formula>
    </cfRule>
  </conditionalFormatting>
  <conditionalFormatting sqref="AL138:AM138">
    <cfRule type="containsText" dxfId="403" priority="25" operator="containsText" text="TRUE">
      <formula>NOT(ISERROR(SEARCH("TRUE",AL138)))</formula>
    </cfRule>
    <cfRule type="containsText" dxfId="402" priority="26" operator="containsText" text="FALSE">
      <formula>NOT(ISERROR(SEARCH("FALSE",AL138)))</formula>
    </cfRule>
  </conditionalFormatting>
  <conditionalFormatting sqref="AL2:AN2">
    <cfRule type="containsText" dxfId="401" priority="31" operator="containsText" text="TRUE">
      <formula>NOT(ISERROR(SEARCH("TRUE",AL2)))</formula>
    </cfRule>
  </conditionalFormatting>
  <conditionalFormatting sqref="AL134:AW134">
    <cfRule type="containsText" dxfId="400" priority="29" operator="containsText" text="FALSE">
      <formula>NOT(ISERROR(SEARCH("FALSE",AL134)))</formula>
    </cfRule>
    <cfRule type="containsText" dxfId="399" priority="30" operator="containsText" text="TRUE">
      <formula>NOT(ISERROR(SEARCH("TRUE",AL134)))</formula>
    </cfRule>
  </conditionalFormatting>
  <conditionalFormatting sqref="AP138:AQ138">
    <cfRule type="containsText" dxfId="398" priority="23" operator="containsText" text="TRUE">
      <formula>NOT(ISERROR(SEARCH("TRUE",AP138)))</formula>
    </cfRule>
    <cfRule type="containsText" dxfId="397" priority="24" operator="containsText" text="FALSE">
      <formula>NOT(ISERROR(SEARCH("FALSE",AP138)))</formula>
    </cfRule>
  </conditionalFormatting>
  <conditionalFormatting sqref="AP2:AR2 AT2:AV2">
    <cfRule type="containsText" dxfId="396" priority="19" operator="containsText" text="TRUE">
      <formula>NOT(ISERROR(SEARCH("TRUE",AP2)))</formula>
    </cfRule>
  </conditionalFormatting>
  <conditionalFormatting sqref="AT138:AU138">
    <cfRule type="containsText" dxfId="395" priority="21" operator="containsText" text="TRUE">
      <formula>NOT(ISERROR(SEARCH("TRUE",AT138)))</formula>
    </cfRule>
    <cfRule type="containsText" dxfId="394" priority="22" operator="containsText" text="FALSE">
      <formula>NOT(ISERROR(SEARCH("FALSE",AT138)))</formula>
    </cfRule>
  </conditionalFormatting>
  <conditionalFormatting sqref="AX138">
    <cfRule type="containsText" dxfId="393" priority="13" operator="containsText" text="TRUE">
      <formula>NOT(ISERROR(SEARCH("TRUE",AX138)))</formula>
    </cfRule>
    <cfRule type="containsText" dxfId="392" priority="14" operator="containsText" text="FALSE">
      <formula>NOT(ISERROR(SEARCH("FALSE",AX138)))</formula>
    </cfRule>
  </conditionalFormatting>
  <conditionalFormatting sqref="AX135:AY135">
    <cfRule type="containsText" dxfId="391" priority="15" operator="containsText" text="TRUE">
      <formula>NOT(ISERROR(SEARCH("TRUE",AX135)))</formula>
    </cfRule>
    <cfRule type="containsText" dxfId="390" priority="16" operator="containsText" text="FALSE">
      <formula>NOT(ISERROR(SEARCH("FALSE",AX135)))</formula>
    </cfRule>
  </conditionalFormatting>
  <conditionalFormatting sqref="AZ136">
    <cfRule type="containsText" dxfId="389" priority="17" operator="containsText" text="FALSE">
      <formula>NOT(ISERROR(SEARCH("FALSE",AZ136)))</formula>
    </cfRule>
    <cfRule type="containsText" dxfId="388" priority="18" operator="containsText" text="TRUE">
      <formula>NOT(ISERROR(SEARCH("TRUE",AZ136)))</formula>
    </cfRule>
  </conditionalFormatting>
  <conditionalFormatting sqref="BA135:BC135">
    <cfRule type="containsText" dxfId="387" priority="9" operator="containsText" text="TRUE">
      <formula>NOT(ISERROR(SEARCH("TRUE",BA135)))</formula>
    </cfRule>
    <cfRule type="containsText" dxfId="386" priority="10" operator="containsText" text="FALSE">
      <formula>NOT(ISERROR(SEARCH("FALSE",BA135)))</formula>
    </cfRule>
  </conditionalFormatting>
  <conditionalFormatting sqref="BA138:BC138">
    <cfRule type="containsText" dxfId="385" priority="7" operator="containsText" text="TRUE">
      <formula>NOT(ISERROR(SEARCH("TRUE",BA138)))</formula>
    </cfRule>
    <cfRule type="containsText" dxfId="384" priority="8" operator="containsText" text="FALSE">
      <formula>NOT(ISERROR(SEARCH("FALSE",BA138)))</formula>
    </cfRule>
  </conditionalFormatting>
  <conditionalFormatting sqref="BD136:BE136">
    <cfRule type="containsText" dxfId="383" priority="11" operator="containsText" text="FALSE">
      <formula>NOT(ISERROR(SEARCH("FALSE",BD136)))</formula>
    </cfRule>
    <cfRule type="containsText" dxfId="382" priority="12" operator="containsText" text="TRUE">
      <formula>NOT(ISERROR(SEARCH("TRUE",BD136)))</formula>
    </cfRule>
  </conditionalFormatting>
  <conditionalFormatting sqref="BF138">
    <cfRule type="containsText" dxfId="381" priority="1" operator="containsText" text="TRUE">
      <formula>NOT(ISERROR(SEARCH("TRUE",BF138)))</formula>
    </cfRule>
    <cfRule type="containsText" dxfId="380" priority="2" operator="containsText" text="FALSE">
      <formula>NOT(ISERROR(SEARCH("FALSE",BF138)))</formula>
    </cfRule>
  </conditionalFormatting>
  <conditionalFormatting sqref="BF135:BG135">
    <cfRule type="containsText" dxfId="379" priority="3" operator="containsText" text="TRUE">
      <formula>NOT(ISERROR(SEARCH("TRUE",BF135)))</formula>
    </cfRule>
    <cfRule type="containsText" dxfId="378" priority="4" operator="containsText" text="FALSE">
      <formula>NOT(ISERROR(SEARCH("FALSE",BF135)))</formula>
    </cfRule>
  </conditionalFormatting>
  <conditionalFormatting sqref="BH136">
    <cfRule type="containsText" dxfId="377" priority="5" operator="containsText" text="FALSE">
      <formula>NOT(ISERROR(SEARCH("FALSE",BH136)))</formula>
    </cfRule>
    <cfRule type="containsText" dxfId="376" priority="6" operator="containsText" text="TRUE">
      <formula>NOT(ISERROR(SEARCH("TRUE",BH136)))</formula>
    </cfRule>
  </conditionalFormatting>
  <pageMargins left="0.7" right="0.7" top="0.75" bottom="0.75" header="0.3" footer="0.3"/>
  <pageSetup orientation="portrait" r:id="rId1"/>
  <ignoredErrors>
    <ignoredError sqref="C58:D58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CC367"/>
  <sheetViews>
    <sheetView zoomScale="50" zoomScaleNormal="50" workbookViewId="0">
      <pane xSplit="2" ySplit="15" topLeftCell="C67" activePane="bottomRight" state="frozen"/>
      <selection pane="topRight"/>
      <selection pane="bottomLeft"/>
      <selection pane="bottomRight" activeCell="CA3" sqref="CA3:CC3"/>
    </sheetView>
  </sheetViews>
  <sheetFormatPr defaultColWidth="9" defaultRowHeight="20.25"/>
  <cols>
    <col min="1" max="1" width="13.140625" style="37" customWidth="1"/>
    <col min="2" max="2" width="18.28515625" style="3" bestFit="1" customWidth="1"/>
    <col min="3" max="6" width="15.7109375" style="3" customWidth="1"/>
    <col min="7" max="8" width="15.7109375" style="126" customWidth="1"/>
    <col min="9" max="24" width="15.7109375" style="3" customWidth="1"/>
    <col min="25" max="25" width="15.7109375" style="126" customWidth="1"/>
    <col min="26" max="37" width="15.7109375" style="3" customWidth="1"/>
    <col min="38" max="49" width="15.7109375" style="428" customWidth="1"/>
    <col min="50" max="51" width="15.7109375" style="126" customWidth="1"/>
    <col min="52" max="63" width="15.7109375" style="3" customWidth="1"/>
    <col min="64" max="65" width="15.7109375" style="126" customWidth="1"/>
    <col min="66" max="68" width="15.7109375" style="3" customWidth="1"/>
    <col min="69" max="70" width="15.7109375" style="126" customWidth="1"/>
    <col min="71" max="73" width="15.7109375" style="3" customWidth="1"/>
    <col min="74" max="75" width="15.7109375" style="126" customWidth="1"/>
    <col min="76" max="81" width="15.7109375" style="3" customWidth="1"/>
    <col min="82" max="16384" width="9" style="3"/>
  </cols>
  <sheetData>
    <row r="1" spans="1:81">
      <c r="A1" s="3"/>
      <c r="B1" s="4"/>
      <c r="C1" s="119">
        <f>+C133</f>
        <v>4648.8</v>
      </c>
      <c r="D1" s="119">
        <f>+D133</f>
        <v>4648.7999999999993</v>
      </c>
      <c r="E1" s="4"/>
      <c r="F1" s="4"/>
      <c r="G1" s="119">
        <f>+G133</f>
        <v>2386.8000000000002</v>
      </c>
      <c r="H1" s="119">
        <f>+H133</f>
        <v>2371.1999999999998</v>
      </c>
      <c r="I1" s="119">
        <f>+I133</f>
        <v>2386.8000000000002</v>
      </c>
      <c r="J1" s="119"/>
      <c r="K1" s="119"/>
      <c r="L1" s="119">
        <f>+L133</f>
        <v>1513.2</v>
      </c>
      <c r="M1" s="119">
        <f>+M133</f>
        <v>1513.2</v>
      </c>
      <c r="N1" s="4"/>
      <c r="O1" s="4"/>
      <c r="P1" s="119">
        <f>+P133</f>
        <v>2995.1999999999994</v>
      </c>
      <c r="Q1" s="4"/>
      <c r="R1" s="4"/>
      <c r="S1" s="119">
        <f>+S133</f>
        <v>15.6</v>
      </c>
      <c r="T1" s="119">
        <f>+T133</f>
        <v>15.6</v>
      </c>
      <c r="U1" s="119">
        <f>+U133</f>
        <v>15.6</v>
      </c>
      <c r="V1" s="119">
        <f>+V133</f>
        <v>15.6</v>
      </c>
      <c r="W1" s="4"/>
      <c r="X1" s="4"/>
      <c r="Y1" s="119">
        <f>+Y133</f>
        <v>31.2</v>
      </c>
      <c r="Z1" s="119">
        <f>+Z133</f>
        <v>31.2</v>
      </c>
      <c r="AA1" s="119"/>
      <c r="AB1" s="119"/>
      <c r="AC1" s="119">
        <f>+AC133</f>
        <v>1216.8</v>
      </c>
      <c r="AD1" s="119">
        <f>+AD133</f>
        <v>1216.8</v>
      </c>
      <c r="AE1" s="119">
        <f>+AE133</f>
        <v>1216.8</v>
      </c>
      <c r="AF1" s="119">
        <f>+AF133</f>
        <v>1216.8</v>
      </c>
      <c r="AG1" s="4"/>
      <c r="AH1" s="4"/>
      <c r="AI1" s="119">
        <f>+AI133</f>
        <v>2932.7999999999997</v>
      </c>
      <c r="AJ1" s="4"/>
      <c r="AK1" s="4"/>
      <c r="AL1" s="430">
        <f>+AL133</f>
        <v>171.6</v>
      </c>
      <c r="AM1" s="430">
        <f>+AM133</f>
        <v>171.6</v>
      </c>
      <c r="AN1" s="431"/>
      <c r="AO1" s="431"/>
      <c r="AP1" s="430">
        <f>+AP133</f>
        <v>124.8</v>
      </c>
      <c r="AQ1" s="430">
        <f>+AQ133</f>
        <v>124.8</v>
      </c>
      <c r="AR1" s="431"/>
      <c r="AS1" s="431"/>
      <c r="AT1" s="430">
        <f>+AT133</f>
        <v>124.8</v>
      </c>
      <c r="AU1" s="430">
        <f>+AU133</f>
        <v>124.8</v>
      </c>
      <c r="AV1" s="431"/>
      <c r="AW1" s="431"/>
      <c r="AX1" s="119">
        <f>+AX133</f>
        <v>124.8</v>
      </c>
      <c r="AY1" s="119">
        <f>+AY133</f>
        <v>124.8</v>
      </c>
      <c r="AZ1" s="119">
        <f>+AZ133</f>
        <v>124.8</v>
      </c>
      <c r="BA1" s="119"/>
      <c r="BB1" s="119"/>
      <c r="BC1" s="119">
        <f>+BC133</f>
        <v>624</v>
      </c>
      <c r="BD1" s="4"/>
      <c r="BE1" s="4"/>
      <c r="BF1" s="119">
        <f>+BF133</f>
        <v>312</v>
      </c>
      <c r="BG1" s="4"/>
      <c r="BH1" s="4"/>
      <c r="BI1" s="119">
        <f>+BI133</f>
        <v>3884.4</v>
      </c>
      <c r="BJ1" s="4"/>
      <c r="BK1" s="4"/>
      <c r="BL1" s="119">
        <f>+BL133</f>
        <v>405.6</v>
      </c>
      <c r="BM1" s="119">
        <f>+BM133</f>
        <v>405.6</v>
      </c>
      <c r="BN1" s="119">
        <f>+BN133</f>
        <v>405.6</v>
      </c>
      <c r="BO1" s="119"/>
      <c r="BP1" s="119"/>
      <c r="BQ1" s="119">
        <f>+BQ133</f>
        <v>2324.4</v>
      </c>
      <c r="BR1" s="119">
        <f>+BR133</f>
        <v>2324.4</v>
      </c>
      <c r="BS1" s="119">
        <f>+BS133</f>
        <v>2324.4</v>
      </c>
      <c r="BT1" s="119"/>
      <c r="BU1" s="119"/>
      <c r="BV1" s="119">
        <f>+BV133</f>
        <v>109.19999999999999</v>
      </c>
      <c r="BW1" s="119">
        <f>+BW133</f>
        <v>109.19999999999999</v>
      </c>
      <c r="BX1" s="119">
        <f>+BX133</f>
        <v>109.19999999999999</v>
      </c>
      <c r="BY1" s="119"/>
      <c r="BZ1" s="119"/>
      <c r="CA1" s="119">
        <f>+CA133</f>
        <v>1232.4000000000001</v>
      </c>
      <c r="CB1" s="4"/>
      <c r="CC1" s="4"/>
    </row>
    <row r="2" spans="1:81" ht="21" thickBot="1">
      <c r="A2" s="3"/>
      <c r="B2" s="66" t="s">
        <v>132</v>
      </c>
      <c r="C2" s="42" t="s">
        <v>131</v>
      </c>
      <c r="D2" s="42" t="s">
        <v>131</v>
      </c>
      <c r="E2" s="42"/>
      <c r="F2" s="42"/>
      <c r="G2" s="306" t="s">
        <v>131</v>
      </c>
      <c r="H2" s="306" t="s">
        <v>131</v>
      </c>
      <c r="I2" s="306" t="s">
        <v>131</v>
      </c>
      <c r="J2" s="307"/>
      <c r="K2" s="307"/>
      <c r="L2" s="42" t="s">
        <v>131</v>
      </c>
      <c r="M2" s="42" t="s">
        <v>131</v>
      </c>
      <c r="N2" s="42"/>
      <c r="O2" s="42"/>
      <c r="P2" s="42" t="s">
        <v>131</v>
      </c>
      <c r="Q2" s="42"/>
      <c r="R2" s="42"/>
      <c r="S2" s="42" t="s">
        <v>131</v>
      </c>
      <c r="T2" s="42" t="s">
        <v>131</v>
      </c>
      <c r="U2" s="42" t="s">
        <v>131</v>
      </c>
      <c r="V2" s="42" t="s">
        <v>131</v>
      </c>
      <c r="W2" s="42"/>
      <c r="X2" s="42"/>
      <c r="Y2" s="42" t="s">
        <v>131</v>
      </c>
      <c r="Z2" s="42" t="s">
        <v>131</v>
      </c>
      <c r="AA2" s="42"/>
      <c r="AB2" s="42"/>
      <c r="AC2" s="42" t="s">
        <v>131</v>
      </c>
      <c r="AD2" s="42" t="s">
        <v>131</v>
      </c>
      <c r="AE2" s="42" t="s">
        <v>131</v>
      </c>
      <c r="AF2" s="42" t="s">
        <v>131</v>
      </c>
      <c r="AG2" s="42"/>
      <c r="AH2" s="42"/>
      <c r="AI2" s="42" t="s">
        <v>131</v>
      </c>
      <c r="AJ2" s="42"/>
      <c r="AK2" s="42"/>
      <c r="AL2" s="434" t="s">
        <v>217</v>
      </c>
      <c r="AM2" s="434" t="s">
        <v>217</v>
      </c>
      <c r="AN2" s="434"/>
      <c r="AP2" s="434" t="s">
        <v>217</v>
      </c>
      <c r="AQ2" s="434" t="s">
        <v>217</v>
      </c>
      <c r="AR2" s="434"/>
      <c r="AT2" s="434" t="s">
        <v>217</v>
      </c>
      <c r="AU2" s="434" t="s">
        <v>217</v>
      </c>
      <c r="AV2" s="434"/>
      <c r="AX2" s="306" t="s">
        <v>221</v>
      </c>
      <c r="AY2" s="306" t="s">
        <v>221</v>
      </c>
      <c r="AZ2" s="306" t="s">
        <v>221</v>
      </c>
      <c r="BA2" s="307"/>
      <c r="BB2" s="307"/>
      <c r="BC2" s="42" t="s">
        <v>221</v>
      </c>
      <c r="BD2" s="42"/>
      <c r="BE2" s="42"/>
      <c r="BF2" s="42" t="s">
        <v>221</v>
      </c>
      <c r="BG2" s="42"/>
      <c r="BH2" s="42"/>
      <c r="BI2" s="42" t="s">
        <v>131</v>
      </c>
      <c r="BJ2" s="42"/>
      <c r="BK2" s="42"/>
      <c r="BL2" s="42" t="s">
        <v>131</v>
      </c>
      <c r="BM2" s="42" t="s">
        <v>131</v>
      </c>
      <c r="BN2" s="42" t="s">
        <v>131</v>
      </c>
      <c r="BO2" s="307"/>
      <c r="BP2" s="307"/>
      <c r="BQ2" s="42" t="s">
        <v>131</v>
      </c>
      <c r="BR2" s="42" t="s">
        <v>131</v>
      </c>
      <c r="BS2" s="42" t="s">
        <v>131</v>
      </c>
      <c r="BT2" s="307"/>
      <c r="BU2" s="307"/>
      <c r="BV2" s="306" t="s">
        <v>221</v>
      </c>
      <c r="BW2" s="306" t="s">
        <v>221</v>
      </c>
      <c r="BX2" s="306" t="s">
        <v>221</v>
      </c>
      <c r="BY2" s="307"/>
      <c r="BZ2" s="307"/>
      <c r="CA2" s="42" t="s">
        <v>131</v>
      </c>
      <c r="CB2" s="42"/>
      <c r="CC2" s="42"/>
    </row>
    <row r="3" spans="1:81" ht="30" customHeight="1">
      <c r="A3" s="3"/>
      <c r="B3" s="2"/>
      <c r="C3" s="625" t="s">
        <v>199</v>
      </c>
      <c r="D3" s="626"/>
      <c r="E3" s="626"/>
      <c r="F3" s="627"/>
      <c r="G3" s="625" t="s">
        <v>201</v>
      </c>
      <c r="H3" s="672"/>
      <c r="I3" s="626"/>
      <c r="J3" s="626"/>
      <c r="K3" s="627"/>
      <c r="L3" s="625" t="s">
        <v>209</v>
      </c>
      <c r="M3" s="626"/>
      <c r="N3" s="626"/>
      <c r="O3" s="627"/>
      <c r="P3" s="625" t="s">
        <v>214</v>
      </c>
      <c r="Q3" s="626"/>
      <c r="R3" s="627"/>
      <c r="S3" s="749" t="s">
        <v>227</v>
      </c>
      <c r="T3" s="750"/>
      <c r="U3" s="750"/>
      <c r="V3" s="750"/>
      <c r="W3" s="750"/>
      <c r="X3" s="751"/>
      <c r="Y3" s="625" t="s">
        <v>232</v>
      </c>
      <c r="Z3" s="626"/>
      <c r="AA3" s="626"/>
      <c r="AB3" s="627"/>
      <c r="AC3" s="749" t="s">
        <v>237</v>
      </c>
      <c r="AD3" s="750"/>
      <c r="AE3" s="750"/>
      <c r="AF3" s="750"/>
      <c r="AG3" s="750"/>
      <c r="AH3" s="751"/>
      <c r="AI3" s="625" t="s">
        <v>255</v>
      </c>
      <c r="AJ3" s="626"/>
      <c r="AK3" s="627"/>
      <c r="AL3" s="778" t="s">
        <v>270</v>
      </c>
      <c r="AM3" s="779"/>
      <c r="AN3" s="779"/>
      <c r="AO3" s="780"/>
      <c r="AP3" s="778" t="s">
        <v>271</v>
      </c>
      <c r="AQ3" s="779"/>
      <c r="AR3" s="779"/>
      <c r="AS3" s="780"/>
      <c r="AT3" s="778" t="s">
        <v>280</v>
      </c>
      <c r="AU3" s="779"/>
      <c r="AV3" s="779"/>
      <c r="AW3" s="780"/>
      <c r="AX3" s="579" t="s">
        <v>201</v>
      </c>
      <c r="AY3" s="580"/>
      <c r="AZ3" s="580"/>
      <c r="BA3" s="580"/>
      <c r="BB3" s="581"/>
      <c r="BC3" s="625" t="s">
        <v>214</v>
      </c>
      <c r="BD3" s="626"/>
      <c r="BE3" s="627"/>
      <c r="BF3" s="625" t="s">
        <v>255</v>
      </c>
      <c r="BG3" s="626"/>
      <c r="BH3" s="627"/>
      <c r="BI3" s="625" t="s">
        <v>314</v>
      </c>
      <c r="BJ3" s="626"/>
      <c r="BK3" s="627"/>
      <c r="BL3" s="579" t="s">
        <v>368</v>
      </c>
      <c r="BM3" s="580"/>
      <c r="BN3" s="580"/>
      <c r="BO3" s="580"/>
      <c r="BP3" s="581"/>
      <c r="BQ3" s="579" t="s">
        <v>372</v>
      </c>
      <c r="BR3" s="580"/>
      <c r="BS3" s="580"/>
      <c r="BT3" s="580"/>
      <c r="BU3" s="581"/>
      <c r="BV3" s="579" t="s">
        <v>372</v>
      </c>
      <c r="BW3" s="580"/>
      <c r="BX3" s="580"/>
      <c r="BY3" s="580"/>
      <c r="BZ3" s="581"/>
      <c r="CA3" s="625" t="s">
        <v>379</v>
      </c>
      <c r="CB3" s="626"/>
      <c r="CC3" s="627"/>
    </row>
    <row r="4" spans="1:81" ht="30" customHeight="1">
      <c r="A4" s="3"/>
      <c r="B4" s="18"/>
      <c r="C4" s="633" t="s">
        <v>20</v>
      </c>
      <c r="D4" s="634"/>
      <c r="E4" s="634"/>
      <c r="F4" s="635"/>
      <c r="G4" s="616" t="s">
        <v>20</v>
      </c>
      <c r="H4" s="617"/>
      <c r="I4" s="617"/>
      <c r="J4" s="617"/>
      <c r="K4" s="618"/>
      <c r="L4" s="633" t="s">
        <v>20</v>
      </c>
      <c r="M4" s="634"/>
      <c r="N4" s="634"/>
      <c r="O4" s="635"/>
      <c r="P4" s="633" t="s">
        <v>20</v>
      </c>
      <c r="Q4" s="634"/>
      <c r="R4" s="635"/>
      <c r="S4" s="616" t="s">
        <v>20</v>
      </c>
      <c r="T4" s="617"/>
      <c r="U4" s="617"/>
      <c r="V4" s="617"/>
      <c r="W4" s="617"/>
      <c r="X4" s="618"/>
      <c r="Y4" s="633" t="s">
        <v>20</v>
      </c>
      <c r="Z4" s="634"/>
      <c r="AA4" s="634"/>
      <c r="AB4" s="635"/>
      <c r="AC4" s="616" t="s">
        <v>20</v>
      </c>
      <c r="AD4" s="617"/>
      <c r="AE4" s="617"/>
      <c r="AF4" s="617"/>
      <c r="AG4" s="617"/>
      <c r="AH4" s="618"/>
      <c r="AI4" s="633" t="s">
        <v>20</v>
      </c>
      <c r="AJ4" s="634"/>
      <c r="AK4" s="635"/>
      <c r="AL4" s="616" t="s">
        <v>20</v>
      </c>
      <c r="AM4" s="617"/>
      <c r="AN4" s="617"/>
      <c r="AO4" s="618"/>
      <c r="AP4" s="616" t="s">
        <v>20</v>
      </c>
      <c r="AQ4" s="617"/>
      <c r="AR4" s="617"/>
      <c r="AS4" s="618"/>
      <c r="AT4" s="616" t="s">
        <v>20</v>
      </c>
      <c r="AU4" s="617"/>
      <c r="AV4" s="617"/>
      <c r="AW4" s="618"/>
      <c r="AX4" s="616" t="s">
        <v>222</v>
      </c>
      <c r="AY4" s="617"/>
      <c r="AZ4" s="617"/>
      <c r="BA4" s="617"/>
      <c r="BB4" s="618"/>
      <c r="BC4" s="633" t="s">
        <v>222</v>
      </c>
      <c r="BD4" s="634"/>
      <c r="BE4" s="635"/>
      <c r="BF4" s="633" t="s">
        <v>222</v>
      </c>
      <c r="BG4" s="634"/>
      <c r="BH4" s="635"/>
      <c r="BI4" s="633" t="s">
        <v>20</v>
      </c>
      <c r="BJ4" s="634"/>
      <c r="BK4" s="635"/>
      <c r="BL4" s="616" t="s">
        <v>20</v>
      </c>
      <c r="BM4" s="617"/>
      <c r="BN4" s="617"/>
      <c r="BO4" s="617"/>
      <c r="BP4" s="618"/>
      <c r="BQ4" s="616" t="s">
        <v>20</v>
      </c>
      <c r="BR4" s="617"/>
      <c r="BS4" s="617"/>
      <c r="BT4" s="617"/>
      <c r="BU4" s="618"/>
      <c r="BV4" s="616" t="s">
        <v>222</v>
      </c>
      <c r="BW4" s="617"/>
      <c r="BX4" s="617"/>
      <c r="BY4" s="617"/>
      <c r="BZ4" s="618"/>
      <c r="CA4" s="633" t="s">
        <v>20</v>
      </c>
      <c r="CB4" s="634"/>
      <c r="CC4" s="635"/>
    </row>
    <row r="5" spans="1:81" ht="21.95" customHeight="1">
      <c r="A5" s="3"/>
      <c r="B5" s="8" t="s">
        <v>120</v>
      </c>
      <c r="C5" s="114" t="s">
        <v>134</v>
      </c>
      <c r="D5" s="113" t="s">
        <v>135</v>
      </c>
      <c r="E5" s="610" t="s">
        <v>23</v>
      </c>
      <c r="F5" s="611" t="s">
        <v>24</v>
      </c>
      <c r="G5" s="114" t="s">
        <v>202</v>
      </c>
      <c r="H5" s="305" t="s">
        <v>203</v>
      </c>
      <c r="I5" s="113" t="s">
        <v>218</v>
      </c>
      <c r="J5" s="610" t="s">
        <v>23</v>
      </c>
      <c r="K5" s="611" t="s">
        <v>24</v>
      </c>
      <c r="L5" s="114" t="s">
        <v>210</v>
      </c>
      <c r="M5" s="113" t="s">
        <v>211</v>
      </c>
      <c r="N5" s="610" t="s">
        <v>23</v>
      </c>
      <c r="O5" s="611" t="s">
        <v>24</v>
      </c>
      <c r="P5" s="114" t="s">
        <v>215</v>
      </c>
      <c r="Q5" s="610" t="s">
        <v>23</v>
      </c>
      <c r="R5" s="611" t="s">
        <v>24</v>
      </c>
      <c r="S5" s="114" t="s">
        <v>228</v>
      </c>
      <c r="T5" s="113" t="s">
        <v>229</v>
      </c>
      <c r="U5" s="113" t="s">
        <v>230</v>
      </c>
      <c r="V5" s="113" t="s">
        <v>231</v>
      </c>
      <c r="W5" s="610" t="s">
        <v>23</v>
      </c>
      <c r="X5" s="611" t="s">
        <v>24</v>
      </c>
      <c r="Y5" s="114" t="s">
        <v>233</v>
      </c>
      <c r="Z5" s="113" t="s">
        <v>234</v>
      </c>
      <c r="AA5" s="610" t="s">
        <v>23</v>
      </c>
      <c r="AB5" s="611" t="s">
        <v>24</v>
      </c>
      <c r="AC5" s="114" t="s">
        <v>238</v>
      </c>
      <c r="AD5" s="113" t="s">
        <v>239</v>
      </c>
      <c r="AE5" s="113" t="s">
        <v>240</v>
      </c>
      <c r="AF5" s="113" t="s">
        <v>241</v>
      </c>
      <c r="AG5" s="610" t="s">
        <v>23</v>
      </c>
      <c r="AH5" s="611" t="s">
        <v>24</v>
      </c>
      <c r="AI5" s="114" t="s">
        <v>256</v>
      </c>
      <c r="AJ5" s="610" t="s">
        <v>23</v>
      </c>
      <c r="AK5" s="611" t="s">
        <v>24</v>
      </c>
      <c r="AL5" s="437" t="s">
        <v>272</v>
      </c>
      <c r="AM5" s="438" t="s">
        <v>273</v>
      </c>
      <c r="AN5" s="642" t="s">
        <v>23</v>
      </c>
      <c r="AO5" s="643" t="s">
        <v>24</v>
      </c>
      <c r="AP5" s="437" t="s">
        <v>274</v>
      </c>
      <c r="AQ5" s="438" t="s">
        <v>275</v>
      </c>
      <c r="AR5" s="642" t="s">
        <v>23</v>
      </c>
      <c r="AS5" s="643" t="s">
        <v>24</v>
      </c>
      <c r="AT5" s="437" t="s">
        <v>281</v>
      </c>
      <c r="AU5" s="438" t="s">
        <v>282</v>
      </c>
      <c r="AV5" s="642" t="s">
        <v>23</v>
      </c>
      <c r="AW5" s="643" t="s">
        <v>24</v>
      </c>
      <c r="AX5" s="114" t="s">
        <v>202</v>
      </c>
      <c r="AY5" s="305" t="s">
        <v>203</v>
      </c>
      <c r="AZ5" s="113" t="s">
        <v>218</v>
      </c>
      <c r="BA5" s="585" t="s">
        <v>23</v>
      </c>
      <c r="BB5" s="588" t="s">
        <v>24</v>
      </c>
      <c r="BC5" s="114" t="s">
        <v>215</v>
      </c>
      <c r="BD5" s="610" t="s">
        <v>23</v>
      </c>
      <c r="BE5" s="611" t="s">
        <v>24</v>
      </c>
      <c r="BF5" s="114" t="s">
        <v>256</v>
      </c>
      <c r="BG5" s="610" t="s">
        <v>23</v>
      </c>
      <c r="BH5" s="611" t="s">
        <v>24</v>
      </c>
      <c r="BI5" s="114" t="s">
        <v>315</v>
      </c>
      <c r="BJ5" s="610" t="s">
        <v>23</v>
      </c>
      <c r="BK5" s="611" t="s">
        <v>24</v>
      </c>
      <c r="BL5" s="114" t="s">
        <v>365</v>
      </c>
      <c r="BM5" s="305" t="s">
        <v>366</v>
      </c>
      <c r="BN5" s="113" t="s">
        <v>367</v>
      </c>
      <c r="BO5" s="585" t="s">
        <v>23</v>
      </c>
      <c r="BP5" s="588" t="s">
        <v>24</v>
      </c>
      <c r="BQ5" s="114" t="s">
        <v>369</v>
      </c>
      <c r="BR5" s="305" t="s">
        <v>370</v>
      </c>
      <c r="BS5" s="113" t="s">
        <v>371</v>
      </c>
      <c r="BT5" s="585" t="s">
        <v>23</v>
      </c>
      <c r="BU5" s="588" t="s">
        <v>24</v>
      </c>
      <c r="BV5" s="114" t="s">
        <v>369</v>
      </c>
      <c r="BW5" s="305" t="s">
        <v>370</v>
      </c>
      <c r="BX5" s="113" t="s">
        <v>371</v>
      </c>
      <c r="BY5" s="585" t="s">
        <v>23</v>
      </c>
      <c r="BZ5" s="588" t="s">
        <v>24</v>
      </c>
      <c r="CA5" s="114" t="s">
        <v>380</v>
      </c>
      <c r="CB5" s="610" t="s">
        <v>23</v>
      </c>
      <c r="CC5" s="611" t="s">
        <v>24</v>
      </c>
    </row>
    <row r="6" spans="1:81" ht="21.95" customHeight="1">
      <c r="A6" s="3"/>
      <c r="B6" s="8" t="s">
        <v>119</v>
      </c>
      <c r="C6" s="114" t="s">
        <v>136</v>
      </c>
      <c r="D6" s="113" t="s">
        <v>137</v>
      </c>
      <c r="E6" s="610"/>
      <c r="F6" s="611"/>
      <c r="G6" s="114" t="s">
        <v>204</v>
      </c>
      <c r="H6" s="305" t="s">
        <v>205</v>
      </c>
      <c r="I6" s="113" t="s">
        <v>206</v>
      </c>
      <c r="J6" s="610"/>
      <c r="K6" s="611"/>
      <c r="L6" s="114" t="s">
        <v>212</v>
      </c>
      <c r="M6" s="113" t="s">
        <v>213</v>
      </c>
      <c r="N6" s="610"/>
      <c r="O6" s="611"/>
      <c r="P6" s="114" t="s">
        <v>216</v>
      </c>
      <c r="Q6" s="610"/>
      <c r="R6" s="611"/>
      <c r="S6" s="114" t="s">
        <v>223</v>
      </c>
      <c r="T6" s="113" t="s">
        <v>224</v>
      </c>
      <c r="U6" s="113" t="s">
        <v>225</v>
      </c>
      <c r="V6" s="113" t="s">
        <v>226</v>
      </c>
      <c r="W6" s="610"/>
      <c r="X6" s="611"/>
      <c r="Y6" s="114" t="s">
        <v>235</v>
      </c>
      <c r="Z6" s="113" t="s">
        <v>236</v>
      </c>
      <c r="AA6" s="610"/>
      <c r="AB6" s="611"/>
      <c r="AC6" s="114" t="s">
        <v>242</v>
      </c>
      <c r="AD6" s="113" t="s">
        <v>243</v>
      </c>
      <c r="AE6" s="113" t="s">
        <v>244</v>
      </c>
      <c r="AF6" s="113" t="s">
        <v>245</v>
      </c>
      <c r="AG6" s="610"/>
      <c r="AH6" s="611"/>
      <c r="AI6" s="114" t="s">
        <v>257</v>
      </c>
      <c r="AJ6" s="610"/>
      <c r="AK6" s="611"/>
      <c r="AL6" s="437" t="s">
        <v>276</v>
      </c>
      <c r="AM6" s="438" t="s">
        <v>277</v>
      </c>
      <c r="AN6" s="642"/>
      <c r="AO6" s="643"/>
      <c r="AP6" s="437" t="s">
        <v>278</v>
      </c>
      <c r="AQ6" s="438" t="s">
        <v>279</v>
      </c>
      <c r="AR6" s="642"/>
      <c r="AS6" s="643"/>
      <c r="AT6" s="437" t="s">
        <v>283</v>
      </c>
      <c r="AU6" s="438" t="s">
        <v>284</v>
      </c>
      <c r="AV6" s="642"/>
      <c r="AW6" s="643"/>
      <c r="AX6" s="114" t="s">
        <v>204</v>
      </c>
      <c r="AY6" s="305" t="s">
        <v>205</v>
      </c>
      <c r="AZ6" s="113" t="s">
        <v>206</v>
      </c>
      <c r="BA6" s="586"/>
      <c r="BB6" s="589"/>
      <c r="BC6" s="114" t="s">
        <v>216</v>
      </c>
      <c r="BD6" s="610"/>
      <c r="BE6" s="611"/>
      <c r="BF6" s="114" t="s">
        <v>257</v>
      </c>
      <c r="BG6" s="610"/>
      <c r="BH6" s="611"/>
      <c r="BI6" s="114" t="s">
        <v>316</v>
      </c>
      <c r="BJ6" s="610"/>
      <c r="BK6" s="611"/>
      <c r="BL6" s="114" t="s">
        <v>359</v>
      </c>
      <c r="BM6" s="305" t="s">
        <v>360</v>
      </c>
      <c r="BN6" s="113" t="s">
        <v>361</v>
      </c>
      <c r="BO6" s="586"/>
      <c r="BP6" s="589"/>
      <c r="BQ6" s="114" t="s">
        <v>362</v>
      </c>
      <c r="BR6" s="305" t="s">
        <v>363</v>
      </c>
      <c r="BS6" s="113" t="s">
        <v>364</v>
      </c>
      <c r="BT6" s="586"/>
      <c r="BU6" s="589"/>
      <c r="BV6" s="114" t="s">
        <v>362</v>
      </c>
      <c r="BW6" s="305" t="s">
        <v>363</v>
      </c>
      <c r="BX6" s="113" t="s">
        <v>364</v>
      </c>
      <c r="BY6" s="586"/>
      <c r="BZ6" s="589"/>
      <c r="CA6" s="114" t="s">
        <v>381</v>
      </c>
      <c r="CB6" s="610"/>
      <c r="CC6" s="611"/>
    </row>
    <row r="7" spans="1:81" s="11" customFormat="1" ht="21.95" customHeight="1">
      <c r="B7" s="165" t="s">
        <v>25</v>
      </c>
      <c r="C7" s="782">
        <v>5500043959</v>
      </c>
      <c r="D7" s="674"/>
      <c r="E7" s="610"/>
      <c r="F7" s="611"/>
      <c r="G7" s="673">
        <v>5500043322</v>
      </c>
      <c r="H7" s="593"/>
      <c r="I7" s="674"/>
      <c r="J7" s="610"/>
      <c r="K7" s="611"/>
      <c r="L7" s="673"/>
      <c r="M7" s="674"/>
      <c r="N7" s="610"/>
      <c r="O7" s="611"/>
      <c r="P7" s="324">
        <v>5500043322</v>
      </c>
      <c r="Q7" s="610"/>
      <c r="R7" s="611"/>
      <c r="S7" s="591"/>
      <c r="T7" s="592"/>
      <c r="U7" s="592"/>
      <c r="V7" s="592"/>
      <c r="W7" s="610"/>
      <c r="X7" s="611"/>
      <c r="Y7" s="673">
        <v>5500043322</v>
      </c>
      <c r="Z7" s="674"/>
      <c r="AA7" s="610"/>
      <c r="AB7" s="611"/>
      <c r="AC7" s="591"/>
      <c r="AD7" s="592"/>
      <c r="AE7" s="592"/>
      <c r="AF7" s="592"/>
      <c r="AG7" s="610"/>
      <c r="AH7" s="611"/>
      <c r="AI7" s="324"/>
      <c r="AJ7" s="610"/>
      <c r="AK7" s="611"/>
      <c r="AL7" s="776">
        <v>5500043980</v>
      </c>
      <c r="AM7" s="777"/>
      <c r="AN7" s="642"/>
      <c r="AO7" s="643"/>
      <c r="AP7" s="776">
        <v>5500043981</v>
      </c>
      <c r="AQ7" s="777"/>
      <c r="AR7" s="642"/>
      <c r="AS7" s="643"/>
      <c r="AT7" s="776">
        <v>5500043982</v>
      </c>
      <c r="AU7" s="777"/>
      <c r="AV7" s="642"/>
      <c r="AW7" s="643"/>
      <c r="AX7" s="591">
        <v>5500043322</v>
      </c>
      <c r="AY7" s="592"/>
      <c r="AZ7" s="593"/>
      <c r="BA7" s="586"/>
      <c r="BB7" s="589"/>
      <c r="BC7" s="324"/>
      <c r="BD7" s="610"/>
      <c r="BE7" s="611"/>
      <c r="BF7" s="324"/>
      <c r="BG7" s="610"/>
      <c r="BH7" s="611"/>
      <c r="BI7" s="324"/>
      <c r="BJ7" s="610"/>
      <c r="BK7" s="611"/>
      <c r="BL7" s="591"/>
      <c r="BM7" s="592"/>
      <c r="BN7" s="593"/>
      <c r="BO7" s="586"/>
      <c r="BP7" s="589"/>
      <c r="BQ7" s="591"/>
      <c r="BR7" s="592"/>
      <c r="BS7" s="593"/>
      <c r="BT7" s="586"/>
      <c r="BU7" s="589"/>
      <c r="BV7" s="591"/>
      <c r="BW7" s="592"/>
      <c r="BX7" s="593"/>
      <c r="BY7" s="586"/>
      <c r="BZ7" s="589"/>
      <c r="CA7" s="324"/>
      <c r="CB7" s="610"/>
      <c r="CC7" s="611"/>
    </row>
    <row r="8" spans="1:81" ht="21.95" customHeight="1">
      <c r="A8" s="3"/>
      <c r="B8" s="8" t="s">
        <v>26</v>
      </c>
      <c r="C8" s="117">
        <v>79054756</v>
      </c>
      <c r="D8" s="118">
        <v>79054760</v>
      </c>
      <c r="E8" s="610"/>
      <c r="F8" s="611"/>
      <c r="G8" s="117">
        <v>79057042</v>
      </c>
      <c r="H8" s="308">
        <v>79057038</v>
      </c>
      <c r="I8" s="118">
        <v>79057040</v>
      </c>
      <c r="J8" s="610"/>
      <c r="K8" s="611"/>
      <c r="L8" s="117">
        <v>79054598</v>
      </c>
      <c r="M8" s="118">
        <v>79054568</v>
      </c>
      <c r="N8" s="610"/>
      <c r="O8" s="611"/>
      <c r="P8" s="117">
        <v>79056987</v>
      </c>
      <c r="Q8" s="610"/>
      <c r="R8" s="611"/>
      <c r="S8" s="117">
        <v>79057475</v>
      </c>
      <c r="T8" s="118">
        <v>79057476</v>
      </c>
      <c r="U8" s="118">
        <v>79057473</v>
      </c>
      <c r="V8" s="118">
        <v>79057467</v>
      </c>
      <c r="W8" s="610"/>
      <c r="X8" s="611"/>
      <c r="Y8" s="117">
        <v>79057694</v>
      </c>
      <c r="Z8" s="118">
        <v>79057695</v>
      </c>
      <c r="AA8" s="610"/>
      <c r="AB8" s="611"/>
      <c r="AC8" s="117">
        <v>79057714</v>
      </c>
      <c r="AD8" s="118">
        <v>79057702</v>
      </c>
      <c r="AE8" s="118">
        <v>79057689</v>
      </c>
      <c r="AF8" s="118">
        <v>79057690</v>
      </c>
      <c r="AG8" s="610"/>
      <c r="AH8" s="611"/>
      <c r="AI8" s="117">
        <v>79058896</v>
      </c>
      <c r="AJ8" s="610"/>
      <c r="AK8" s="611"/>
      <c r="AL8" s="440">
        <v>79057266</v>
      </c>
      <c r="AM8" s="441">
        <v>79057268</v>
      </c>
      <c r="AN8" s="642"/>
      <c r="AO8" s="643"/>
      <c r="AP8" s="440">
        <v>79057274</v>
      </c>
      <c r="AQ8" s="441">
        <v>79057276</v>
      </c>
      <c r="AR8" s="642"/>
      <c r="AS8" s="643"/>
      <c r="AT8" s="440">
        <v>79058658</v>
      </c>
      <c r="AU8" s="441">
        <v>79058660</v>
      </c>
      <c r="AV8" s="642"/>
      <c r="AW8" s="643"/>
      <c r="AX8" s="117">
        <v>79057043</v>
      </c>
      <c r="AY8" s="308">
        <v>79057039</v>
      </c>
      <c r="AZ8" s="118">
        <v>79057041</v>
      </c>
      <c r="BA8" s="586"/>
      <c r="BB8" s="589"/>
      <c r="BC8" s="117">
        <v>79058362</v>
      </c>
      <c r="BD8" s="610"/>
      <c r="BE8" s="611"/>
      <c r="BF8" s="117">
        <v>79058897</v>
      </c>
      <c r="BG8" s="610"/>
      <c r="BH8" s="611"/>
      <c r="BI8" s="117">
        <v>79064972</v>
      </c>
      <c r="BJ8" s="610"/>
      <c r="BK8" s="611"/>
      <c r="BL8" s="117">
        <v>79064826</v>
      </c>
      <c r="BM8" s="308">
        <v>79064828</v>
      </c>
      <c r="BN8" s="118">
        <v>79064836</v>
      </c>
      <c r="BO8" s="586"/>
      <c r="BP8" s="589"/>
      <c r="BQ8" s="117">
        <v>79065338</v>
      </c>
      <c r="BR8" s="308">
        <v>79064001</v>
      </c>
      <c r="BS8" s="118">
        <v>79064011</v>
      </c>
      <c r="BT8" s="586"/>
      <c r="BU8" s="589"/>
      <c r="BV8" s="117">
        <v>79065340</v>
      </c>
      <c r="BW8" s="308">
        <v>79064003</v>
      </c>
      <c r="BX8" s="118">
        <v>79064013</v>
      </c>
      <c r="BY8" s="586"/>
      <c r="BZ8" s="589"/>
      <c r="CA8" s="117">
        <v>79064816</v>
      </c>
      <c r="CB8" s="610"/>
      <c r="CC8" s="611"/>
    </row>
    <row r="9" spans="1:81" ht="21.95" customHeight="1">
      <c r="A9" s="3"/>
      <c r="B9" s="9" t="s">
        <v>115</v>
      </c>
      <c r="C9" s="1" t="s">
        <v>1</v>
      </c>
      <c r="D9" s="5" t="s">
        <v>1</v>
      </c>
      <c r="E9" s="610"/>
      <c r="F9" s="611"/>
      <c r="G9" s="1" t="s">
        <v>1</v>
      </c>
      <c r="H9" s="309" t="s">
        <v>1</v>
      </c>
      <c r="I9" s="5" t="s">
        <v>1</v>
      </c>
      <c r="J9" s="610"/>
      <c r="K9" s="611"/>
      <c r="L9" s="1" t="s">
        <v>1</v>
      </c>
      <c r="M9" s="5" t="s">
        <v>1</v>
      </c>
      <c r="N9" s="610"/>
      <c r="O9" s="611"/>
      <c r="P9" s="1" t="s">
        <v>0</v>
      </c>
      <c r="Q9" s="610"/>
      <c r="R9" s="611"/>
      <c r="S9" s="345" t="s">
        <v>0</v>
      </c>
      <c r="T9" s="346" t="s">
        <v>0</v>
      </c>
      <c r="U9" s="346" t="s">
        <v>0</v>
      </c>
      <c r="V9" s="346" t="s">
        <v>0</v>
      </c>
      <c r="W9" s="610"/>
      <c r="X9" s="611"/>
      <c r="Y9" s="1" t="s">
        <v>0</v>
      </c>
      <c r="Z9" s="5" t="s">
        <v>0</v>
      </c>
      <c r="AA9" s="610"/>
      <c r="AB9" s="611"/>
      <c r="AC9" s="345" t="s">
        <v>0</v>
      </c>
      <c r="AD9" s="346" t="s">
        <v>0</v>
      </c>
      <c r="AE9" s="346" t="s">
        <v>0</v>
      </c>
      <c r="AF9" s="346" t="s">
        <v>0</v>
      </c>
      <c r="AG9" s="610"/>
      <c r="AH9" s="611"/>
      <c r="AI9" s="1" t="s">
        <v>1</v>
      </c>
      <c r="AJ9" s="610"/>
      <c r="AK9" s="611"/>
      <c r="AL9" s="443" t="s">
        <v>0</v>
      </c>
      <c r="AM9" s="444" t="s">
        <v>0</v>
      </c>
      <c r="AN9" s="642"/>
      <c r="AO9" s="643"/>
      <c r="AP9" s="443" t="s">
        <v>0</v>
      </c>
      <c r="AQ9" s="444" t="s">
        <v>0</v>
      </c>
      <c r="AR9" s="642"/>
      <c r="AS9" s="643"/>
      <c r="AT9" s="443" t="s">
        <v>0</v>
      </c>
      <c r="AU9" s="444" t="s">
        <v>0</v>
      </c>
      <c r="AV9" s="642"/>
      <c r="AW9" s="643"/>
      <c r="AX9" s="1" t="s">
        <v>1</v>
      </c>
      <c r="AY9" s="309" t="s">
        <v>1</v>
      </c>
      <c r="AZ9" s="5" t="s">
        <v>1</v>
      </c>
      <c r="BA9" s="586"/>
      <c r="BB9" s="589"/>
      <c r="BC9" s="1" t="s">
        <v>0</v>
      </c>
      <c r="BD9" s="610"/>
      <c r="BE9" s="611"/>
      <c r="BF9" s="1" t="s">
        <v>1</v>
      </c>
      <c r="BG9" s="610"/>
      <c r="BH9" s="611"/>
      <c r="BI9" s="1" t="s">
        <v>1</v>
      </c>
      <c r="BJ9" s="610"/>
      <c r="BK9" s="611"/>
      <c r="BL9" s="1" t="s">
        <v>1</v>
      </c>
      <c r="BM9" s="309" t="s">
        <v>1</v>
      </c>
      <c r="BN9" s="5" t="s">
        <v>1</v>
      </c>
      <c r="BO9" s="586"/>
      <c r="BP9" s="589"/>
      <c r="BQ9" s="1" t="s">
        <v>1</v>
      </c>
      <c r="BR9" s="309" t="s">
        <v>1</v>
      </c>
      <c r="BS9" s="5" t="s">
        <v>1</v>
      </c>
      <c r="BT9" s="586"/>
      <c r="BU9" s="589"/>
      <c r="BV9" s="1" t="s">
        <v>1</v>
      </c>
      <c r="BW9" s="309" t="s">
        <v>1</v>
      </c>
      <c r="BX9" s="5" t="s">
        <v>1</v>
      </c>
      <c r="BY9" s="586"/>
      <c r="BZ9" s="589"/>
      <c r="CA9" s="1" t="s">
        <v>1</v>
      </c>
      <c r="CB9" s="610"/>
      <c r="CC9" s="611"/>
    </row>
    <row r="10" spans="1:81" ht="21.95" hidden="1" customHeight="1">
      <c r="A10" s="3"/>
      <c r="B10" s="8" t="s">
        <v>116</v>
      </c>
      <c r="C10" s="612" t="s">
        <v>27</v>
      </c>
      <c r="D10" s="613"/>
      <c r="E10" s="610"/>
      <c r="F10" s="611"/>
      <c r="G10" s="612" t="s">
        <v>27</v>
      </c>
      <c r="H10" s="596"/>
      <c r="I10" s="613"/>
      <c r="J10" s="610"/>
      <c r="K10" s="611"/>
      <c r="L10" s="612" t="s">
        <v>27</v>
      </c>
      <c r="M10" s="613"/>
      <c r="N10" s="610"/>
      <c r="O10" s="611"/>
      <c r="P10" s="114" t="s">
        <v>27</v>
      </c>
      <c r="Q10" s="610"/>
      <c r="R10" s="611"/>
      <c r="S10" s="612" t="s">
        <v>27</v>
      </c>
      <c r="T10" s="610"/>
      <c r="U10" s="610"/>
      <c r="V10" s="610"/>
      <c r="W10" s="610"/>
      <c r="X10" s="611"/>
      <c r="Y10" s="612" t="s">
        <v>27</v>
      </c>
      <c r="Z10" s="613"/>
      <c r="AA10" s="610"/>
      <c r="AB10" s="611"/>
      <c r="AC10" s="612" t="s">
        <v>27</v>
      </c>
      <c r="AD10" s="610"/>
      <c r="AE10" s="610"/>
      <c r="AF10" s="610"/>
      <c r="AG10" s="610"/>
      <c r="AH10" s="611"/>
      <c r="AI10" s="114" t="s">
        <v>27</v>
      </c>
      <c r="AJ10" s="610"/>
      <c r="AK10" s="611"/>
      <c r="AL10" s="646" t="s">
        <v>27</v>
      </c>
      <c r="AM10" s="647"/>
      <c r="AN10" s="642"/>
      <c r="AO10" s="643"/>
      <c r="AP10" s="646" t="s">
        <v>27</v>
      </c>
      <c r="AQ10" s="647"/>
      <c r="AR10" s="642"/>
      <c r="AS10" s="643"/>
      <c r="AT10" s="646" t="s">
        <v>27</v>
      </c>
      <c r="AU10" s="647"/>
      <c r="AV10" s="642"/>
      <c r="AW10" s="643"/>
      <c r="AX10" s="594" t="s">
        <v>27</v>
      </c>
      <c r="AY10" s="595"/>
      <c r="AZ10" s="596"/>
      <c r="BA10" s="587"/>
      <c r="BB10" s="589"/>
      <c r="BC10" s="114" t="s">
        <v>27</v>
      </c>
      <c r="BD10" s="610"/>
      <c r="BE10" s="611"/>
      <c r="BF10" s="114" t="s">
        <v>27</v>
      </c>
      <c r="BG10" s="610"/>
      <c r="BH10" s="611"/>
      <c r="BI10" s="114" t="s">
        <v>27</v>
      </c>
      <c r="BJ10" s="610"/>
      <c r="BK10" s="611"/>
      <c r="BL10" s="594" t="s">
        <v>27</v>
      </c>
      <c r="BM10" s="595"/>
      <c r="BN10" s="596"/>
      <c r="BO10" s="587"/>
      <c r="BP10" s="589"/>
      <c r="BQ10" s="594" t="s">
        <v>27</v>
      </c>
      <c r="BR10" s="595"/>
      <c r="BS10" s="596"/>
      <c r="BT10" s="587"/>
      <c r="BU10" s="589"/>
      <c r="BV10" s="594" t="s">
        <v>27</v>
      </c>
      <c r="BW10" s="595"/>
      <c r="BX10" s="596"/>
      <c r="BY10" s="587"/>
      <c r="BZ10" s="589"/>
      <c r="CA10" s="114" t="s">
        <v>27</v>
      </c>
      <c r="CB10" s="610"/>
      <c r="CC10" s="611"/>
    </row>
    <row r="11" spans="1:81" ht="21.95" customHeight="1">
      <c r="A11" s="3"/>
      <c r="B11" s="20" t="s">
        <v>112</v>
      </c>
      <c r="C11" s="12">
        <v>4648.8</v>
      </c>
      <c r="D11" s="13">
        <v>4648.8</v>
      </c>
      <c r="E11" s="13">
        <f>SUM(C11:D11)</f>
        <v>9297.6</v>
      </c>
      <c r="F11" s="611"/>
      <c r="G11" s="12">
        <v>2386.8000000000002</v>
      </c>
      <c r="H11" s="310">
        <v>2371.1999999999998</v>
      </c>
      <c r="I11" s="13">
        <v>2386.8000000000002</v>
      </c>
      <c r="J11" s="13">
        <f>SUM(G11:I11)</f>
        <v>7144.8</v>
      </c>
      <c r="K11" s="611"/>
      <c r="L11" s="12">
        <v>1513.2</v>
      </c>
      <c r="M11" s="13">
        <v>1513.2</v>
      </c>
      <c r="N11" s="13">
        <f>SUM(L11:M11)</f>
        <v>3026.4</v>
      </c>
      <c r="O11" s="611"/>
      <c r="P11" s="12">
        <v>2995.2</v>
      </c>
      <c r="Q11" s="13">
        <f>SUM(P11:P11)</f>
        <v>2995.2</v>
      </c>
      <c r="R11" s="611"/>
      <c r="S11" s="12">
        <v>15.6</v>
      </c>
      <c r="T11" s="13">
        <v>15.6</v>
      </c>
      <c r="U11" s="13">
        <v>15.6</v>
      </c>
      <c r="V11" s="13">
        <v>15.6</v>
      </c>
      <c r="W11" s="13">
        <f>SUM(S11:V11)</f>
        <v>62.4</v>
      </c>
      <c r="X11" s="611"/>
      <c r="Y11" s="12">
        <v>31.2</v>
      </c>
      <c r="Z11" s="13">
        <v>31.2</v>
      </c>
      <c r="AA11" s="13">
        <f>SUM(Y11:Z11)</f>
        <v>62.4</v>
      </c>
      <c r="AB11" s="611"/>
      <c r="AC11" s="12">
        <v>1216.8</v>
      </c>
      <c r="AD11" s="13">
        <v>1216.8</v>
      </c>
      <c r="AE11" s="13">
        <v>1216.8</v>
      </c>
      <c r="AF11" s="13">
        <v>1216.8</v>
      </c>
      <c r="AG11" s="13">
        <f>SUM(AC11:AF11)</f>
        <v>4867.2</v>
      </c>
      <c r="AH11" s="611"/>
      <c r="AI11" s="12">
        <v>2932.8</v>
      </c>
      <c r="AJ11" s="13">
        <f>SUM(AI11:AI11)</f>
        <v>2932.8</v>
      </c>
      <c r="AK11" s="611"/>
      <c r="AL11" s="446">
        <v>171.6</v>
      </c>
      <c r="AM11" s="447">
        <v>171.6</v>
      </c>
      <c r="AN11" s="447">
        <f>SUM(AL11:AM11)</f>
        <v>343.2</v>
      </c>
      <c r="AO11" s="643"/>
      <c r="AP11" s="446">
        <v>124.8</v>
      </c>
      <c r="AQ11" s="447">
        <v>124.8</v>
      </c>
      <c r="AR11" s="447">
        <f>SUM(AP11:AQ11)</f>
        <v>249.6</v>
      </c>
      <c r="AS11" s="643"/>
      <c r="AT11" s="446">
        <v>124.8</v>
      </c>
      <c r="AU11" s="447">
        <v>124.8</v>
      </c>
      <c r="AV11" s="447">
        <f>SUM(AT11:AU11)</f>
        <v>249.6</v>
      </c>
      <c r="AW11" s="643"/>
      <c r="AX11" s="12">
        <v>124.8</v>
      </c>
      <c r="AY11" s="310">
        <v>124.8</v>
      </c>
      <c r="AZ11" s="13">
        <v>124.8</v>
      </c>
      <c r="BA11" s="13">
        <f>SUM(AX11:AZ11)</f>
        <v>374.4</v>
      </c>
      <c r="BB11" s="589"/>
      <c r="BC11" s="12">
        <v>624</v>
      </c>
      <c r="BD11" s="13">
        <f>SUM(BC11:BC11)</f>
        <v>624</v>
      </c>
      <c r="BE11" s="611"/>
      <c r="BF11" s="12">
        <v>312</v>
      </c>
      <c r="BG11" s="13">
        <f>SUM(BF11:BF11)</f>
        <v>312</v>
      </c>
      <c r="BH11" s="611"/>
      <c r="BI11" s="12">
        <v>1950</v>
      </c>
      <c r="BJ11" s="13">
        <f>SUM(BI11:BI11)</f>
        <v>1950</v>
      </c>
      <c r="BK11" s="611"/>
      <c r="BL11" s="12">
        <v>202.8</v>
      </c>
      <c r="BM11" s="310">
        <v>202.8</v>
      </c>
      <c r="BN11" s="13">
        <v>202.8</v>
      </c>
      <c r="BO11" s="13">
        <f>SUM(BL11:BN11)</f>
        <v>608.40000000000009</v>
      </c>
      <c r="BP11" s="589"/>
      <c r="BQ11" s="12">
        <v>702</v>
      </c>
      <c r="BR11" s="310">
        <v>702</v>
      </c>
      <c r="BS11" s="13">
        <v>702</v>
      </c>
      <c r="BT11" s="13">
        <f>SUM(BQ11:BS11)</f>
        <v>2106</v>
      </c>
      <c r="BU11" s="589"/>
      <c r="BV11" s="12">
        <v>31.2</v>
      </c>
      <c r="BW11" s="310">
        <v>31.2</v>
      </c>
      <c r="BX11" s="13">
        <v>31.2</v>
      </c>
      <c r="BY11" s="13">
        <f>SUM(BV11:BX11)</f>
        <v>93.6</v>
      </c>
      <c r="BZ11" s="589"/>
      <c r="CA11" s="12">
        <v>624</v>
      </c>
      <c r="CB11" s="13"/>
      <c r="CC11" s="611"/>
    </row>
    <row r="12" spans="1:81" ht="21.95" customHeight="1">
      <c r="A12" s="3"/>
      <c r="B12" s="21" t="s">
        <v>113</v>
      </c>
      <c r="C12" s="14"/>
      <c r="D12" s="15"/>
      <c r="E12" s="15">
        <f>SUM(C12:D12)</f>
        <v>0</v>
      </c>
      <c r="F12" s="611"/>
      <c r="G12" s="14"/>
      <c r="H12" s="311"/>
      <c r="I12" s="15"/>
      <c r="J12" s="15">
        <f>SUM(G12:I12)</f>
        <v>0</v>
      </c>
      <c r="K12" s="611"/>
      <c r="L12" s="14"/>
      <c r="M12" s="15"/>
      <c r="N12" s="15">
        <f>SUM(L12:M12)</f>
        <v>0</v>
      </c>
      <c r="O12" s="611"/>
      <c r="P12" s="14"/>
      <c r="Q12" s="15">
        <f>SUM(P12:P12)</f>
        <v>0</v>
      </c>
      <c r="R12" s="611"/>
      <c r="S12" s="14"/>
      <c r="T12" s="15"/>
      <c r="U12" s="15"/>
      <c r="V12" s="15"/>
      <c r="W12" s="15">
        <f>SUM(S12:V12)</f>
        <v>0</v>
      </c>
      <c r="X12" s="611"/>
      <c r="Y12" s="14"/>
      <c r="Z12" s="15"/>
      <c r="AA12" s="15">
        <f>SUM(Y12:Z12)</f>
        <v>0</v>
      </c>
      <c r="AB12" s="611"/>
      <c r="AC12" s="14"/>
      <c r="AD12" s="15"/>
      <c r="AE12" s="15"/>
      <c r="AF12" s="15"/>
      <c r="AG12" s="15">
        <f>SUM(AC12:AF12)</f>
        <v>0</v>
      </c>
      <c r="AH12" s="611"/>
      <c r="AI12" s="14"/>
      <c r="AJ12" s="15">
        <f>SUM(AI12:AI12)</f>
        <v>0</v>
      </c>
      <c r="AK12" s="611"/>
      <c r="AL12" s="449"/>
      <c r="AM12" s="450"/>
      <c r="AN12" s="450">
        <f>SUM(AL12:AM12)</f>
        <v>0</v>
      </c>
      <c r="AO12" s="643"/>
      <c r="AP12" s="449"/>
      <c r="AQ12" s="450"/>
      <c r="AR12" s="450">
        <f>SUM(AP12:AQ12)</f>
        <v>0</v>
      </c>
      <c r="AS12" s="643"/>
      <c r="AT12" s="449"/>
      <c r="AU12" s="450"/>
      <c r="AV12" s="450">
        <f>SUM(AT12:AU12)</f>
        <v>0</v>
      </c>
      <c r="AW12" s="643"/>
      <c r="AX12" s="14"/>
      <c r="AY12" s="311"/>
      <c r="AZ12" s="15"/>
      <c r="BA12" s="15">
        <f>SUM(AX12:AZ12)</f>
        <v>0</v>
      </c>
      <c r="BB12" s="589"/>
      <c r="BC12" s="14">
        <v>0</v>
      </c>
      <c r="BD12" s="15">
        <f>SUM(BC12:BC12)</f>
        <v>0</v>
      </c>
      <c r="BE12" s="611"/>
      <c r="BF12" s="14"/>
      <c r="BG12" s="15">
        <f>SUM(BF12:BF12)</f>
        <v>0</v>
      </c>
      <c r="BH12" s="611"/>
      <c r="BI12" s="14">
        <v>1932</v>
      </c>
      <c r="BJ12" s="15">
        <f>SUM(BI12:BI12)</f>
        <v>1932</v>
      </c>
      <c r="BK12" s="611"/>
      <c r="BL12" s="14">
        <v>201</v>
      </c>
      <c r="BM12" s="311">
        <v>201</v>
      </c>
      <c r="BN12" s="15">
        <v>201</v>
      </c>
      <c r="BO12" s="15">
        <f>SUM(BL12:BN12)</f>
        <v>603</v>
      </c>
      <c r="BP12" s="589"/>
      <c r="BQ12" s="14">
        <v>1614</v>
      </c>
      <c r="BR12" s="311">
        <v>1614</v>
      </c>
      <c r="BS12" s="15">
        <v>1614</v>
      </c>
      <c r="BT12" s="15">
        <f>SUM(BQ12:BS12)</f>
        <v>4842</v>
      </c>
      <c r="BU12" s="589"/>
      <c r="BV12" s="14">
        <v>64</v>
      </c>
      <c r="BW12" s="311">
        <v>64</v>
      </c>
      <c r="BX12" s="15">
        <v>64</v>
      </c>
      <c r="BY12" s="15">
        <f>SUM(BV12:BX12)</f>
        <v>192</v>
      </c>
      <c r="BZ12" s="589"/>
      <c r="CA12" s="14">
        <v>608</v>
      </c>
      <c r="CB12" s="15"/>
      <c r="CC12" s="611"/>
    </row>
    <row r="13" spans="1:81" ht="21.95" customHeight="1">
      <c r="A13" s="3"/>
      <c r="B13" s="10" t="s">
        <v>23</v>
      </c>
      <c r="C13" s="16">
        <f>C11+C12</f>
        <v>4648.8</v>
      </c>
      <c r="D13" s="17">
        <f>D11+D12</f>
        <v>4648.8</v>
      </c>
      <c r="E13" s="17">
        <f>SUM(E11:E12)</f>
        <v>9297.6</v>
      </c>
      <c r="F13" s="611"/>
      <c r="G13" s="16">
        <f>G11+G12</f>
        <v>2386.8000000000002</v>
      </c>
      <c r="H13" s="312">
        <f>H11+H12</f>
        <v>2371.1999999999998</v>
      </c>
      <c r="I13" s="17">
        <f>I11+I12</f>
        <v>2386.8000000000002</v>
      </c>
      <c r="J13" s="17">
        <f>SUM(J11:J12)</f>
        <v>7144.8</v>
      </c>
      <c r="K13" s="611"/>
      <c r="L13" s="16">
        <f>L11+L12</f>
        <v>1513.2</v>
      </c>
      <c r="M13" s="17">
        <f>M11+M12</f>
        <v>1513.2</v>
      </c>
      <c r="N13" s="17">
        <f>SUM(N11:N12)</f>
        <v>3026.4</v>
      </c>
      <c r="O13" s="611"/>
      <c r="P13" s="16">
        <f>P11+P12</f>
        <v>2995.2</v>
      </c>
      <c r="Q13" s="17">
        <f>SUM(Q11:Q12)</f>
        <v>2995.2</v>
      </c>
      <c r="R13" s="611"/>
      <c r="S13" s="16">
        <f>S11+S12</f>
        <v>15.6</v>
      </c>
      <c r="T13" s="17">
        <f>T11+T12</f>
        <v>15.6</v>
      </c>
      <c r="U13" s="17">
        <f>U11+U12</f>
        <v>15.6</v>
      </c>
      <c r="V13" s="17">
        <f>V11+V12</f>
        <v>15.6</v>
      </c>
      <c r="W13" s="17">
        <f>SUM(S13:V13)</f>
        <v>62.4</v>
      </c>
      <c r="X13" s="611"/>
      <c r="Y13" s="16">
        <f>Y11+Y12</f>
        <v>31.2</v>
      </c>
      <c r="Z13" s="17">
        <f>Z11+Z12</f>
        <v>31.2</v>
      </c>
      <c r="AA13" s="17">
        <f>SUM(AA11:AA12)</f>
        <v>62.4</v>
      </c>
      <c r="AB13" s="611"/>
      <c r="AC13" s="16">
        <f>AC11+AC12</f>
        <v>1216.8</v>
      </c>
      <c r="AD13" s="17">
        <f>AD11+AD12</f>
        <v>1216.8</v>
      </c>
      <c r="AE13" s="17">
        <f>AE11+AE12</f>
        <v>1216.8</v>
      </c>
      <c r="AF13" s="17">
        <f>AF11+AF12</f>
        <v>1216.8</v>
      </c>
      <c r="AG13" s="17">
        <f>SUM(AC13:AF13)</f>
        <v>4867.2</v>
      </c>
      <c r="AH13" s="611"/>
      <c r="AI13" s="16">
        <f>AI11+AI12</f>
        <v>2932.8</v>
      </c>
      <c r="AJ13" s="17">
        <f>SUM(AJ11:AJ12)</f>
        <v>2932.8</v>
      </c>
      <c r="AK13" s="611"/>
      <c r="AL13" s="452">
        <f>AL11+AL12</f>
        <v>171.6</v>
      </c>
      <c r="AM13" s="453">
        <f>AM11+AM12</f>
        <v>171.6</v>
      </c>
      <c r="AN13" s="453">
        <f>SUM(AN11:AN12)</f>
        <v>343.2</v>
      </c>
      <c r="AO13" s="643"/>
      <c r="AP13" s="452">
        <f>AP11+AP12</f>
        <v>124.8</v>
      </c>
      <c r="AQ13" s="453">
        <f>AQ11+AQ12</f>
        <v>124.8</v>
      </c>
      <c r="AR13" s="453">
        <f>SUM(AR11:AR12)</f>
        <v>249.6</v>
      </c>
      <c r="AS13" s="643"/>
      <c r="AT13" s="452">
        <f>AT11+AT12</f>
        <v>124.8</v>
      </c>
      <c r="AU13" s="453">
        <f>AU11+AU12</f>
        <v>124.8</v>
      </c>
      <c r="AV13" s="453">
        <f>SUM(AV11:AV12)</f>
        <v>249.6</v>
      </c>
      <c r="AW13" s="643"/>
      <c r="AX13" s="16">
        <f>AX11+AX12</f>
        <v>124.8</v>
      </c>
      <c r="AY13" s="312">
        <f>AY11+AY12</f>
        <v>124.8</v>
      </c>
      <c r="AZ13" s="17">
        <f>AZ11+AZ12</f>
        <v>124.8</v>
      </c>
      <c r="BA13" s="17">
        <f>SUM(BA11:BA12)</f>
        <v>374.4</v>
      </c>
      <c r="BB13" s="589"/>
      <c r="BC13" s="16">
        <f>BC11+BC12</f>
        <v>624</v>
      </c>
      <c r="BD13" s="17">
        <f>SUM(BD11:BD12)</f>
        <v>624</v>
      </c>
      <c r="BE13" s="611"/>
      <c r="BF13" s="16">
        <f>BF11+BF12</f>
        <v>312</v>
      </c>
      <c r="BG13" s="17">
        <f>SUM(BG11:BG12)</f>
        <v>312</v>
      </c>
      <c r="BH13" s="611"/>
      <c r="BI13" s="16">
        <f>BI11+BI12</f>
        <v>3882</v>
      </c>
      <c r="BJ13" s="17">
        <f>SUM(BJ11:BJ12)</f>
        <v>3882</v>
      </c>
      <c r="BK13" s="611"/>
      <c r="BL13" s="16">
        <f>BL11+BL12</f>
        <v>403.8</v>
      </c>
      <c r="BM13" s="312">
        <f>BM11+BM12</f>
        <v>403.8</v>
      </c>
      <c r="BN13" s="17">
        <f>BN11+BN12</f>
        <v>403.8</v>
      </c>
      <c r="BO13" s="17">
        <f>SUM(BO11:BO12)</f>
        <v>1211.4000000000001</v>
      </c>
      <c r="BP13" s="589"/>
      <c r="BQ13" s="16">
        <f>BQ11+BQ12</f>
        <v>2316</v>
      </c>
      <c r="BR13" s="312">
        <f>BR11+BR12</f>
        <v>2316</v>
      </c>
      <c r="BS13" s="17">
        <f>BS11+BS12</f>
        <v>2316</v>
      </c>
      <c r="BT13" s="17">
        <f>SUM(BT11:BT12)</f>
        <v>6948</v>
      </c>
      <c r="BU13" s="589"/>
      <c r="BV13" s="16">
        <f>BV11+BV12</f>
        <v>95.2</v>
      </c>
      <c r="BW13" s="312">
        <f>BW11+BW12</f>
        <v>95.2</v>
      </c>
      <c r="BX13" s="17">
        <f>BX11+BX12</f>
        <v>95.2</v>
      </c>
      <c r="BY13" s="17">
        <f>SUM(BY11:BY12)</f>
        <v>285.60000000000002</v>
      </c>
      <c r="BZ13" s="589"/>
      <c r="CA13" s="16">
        <f>CA11+CA12</f>
        <v>1232</v>
      </c>
      <c r="CB13" s="17">
        <f>SUM(CB11:CB12)</f>
        <v>0</v>
      </c>
      <c r="CC13" s="611"/>
    </row>
    <row r="14" spans="1:81" ht="21.95" hidden="1" customHeight="1">
      <c r="A14" s="3"/>
      <c r="B14" s="8" t="s">
        <v>114</v>
      </c>
      <c r="C14" s="614" t="s">
        <v>28</v>
      </c>
      <c r="D14" s="615"/>
      <c r="E14" s="116"/>
      <c r="F14" s="611"/>
      <c r="G14" s="614" t="s">
        <v>28</v>
      </c>
      <c r="H14" s="599"/>
      <c r="I14" s="615"/>
      <c r="J14" s="116"/>
      <c r="K14" s="611"/>
      <c r="L14" s="614" t="s">
        <v>28</v>
      </c>
      <c r="M14" s="615"/>
      <c r="N14" s="116"/>
      <c r="O14" s="611"/>
      <c r="P14" s="325" t="s">
        <v>28</v>
      </c>
      <c r="Q14" s="116"/>
      <c r="R14" s="611"/>
      <c r="S14" s="658" t="s">
        <v>28</v>
      </c>
      <c r="T14" s="659"/>
      <c r="U14" s="659"/>
      <c r="V14" s="659"/>
      <c r="W14" s="329"/>
      <c r="X14" s="611"/>
      <c r="Y14" s="614" t="s">
        <v>28</v>
      </c>
      <c r="Z14" s="615"/>
      <c r="AA14" s="116"/>
      <c r="AB14" s="611"/>
      <c r="AC14" s="658" t="s">
        <v>28</v>
      </c>
      <c r="AD14" s="659"/>
      <c r="AE14" s="659"/>
      <c r="AF14" s="659"/>
      <c r="AG14" s="329"/>
      <c r="AH14" s="611"/>
      <c r="AI14" s="325" t="s">
        <v>28</v>
      </c>
      <c r="AJ14" s="116"/>
      <c r="AK14" s="611"/>
      <c r="AL14" s="648" t="s">
        <v>28</v>
      </c>
      <c r="AM14" s="649"/>
      <c r="AN14" s="454"/>
      <c r="AO14" s="643"/>
      <c r="AP14" s="648" t="s">
        <v>28</v>
      </c>
      <c r="AQ14" s="649"/>
      <c r="AR14" s="454"/>
      <c r="AS14" s="643"/>
      <c r="AT14" s="648" t="s">
        <v>28</v>
      </c>
      <c r="AU14" s="649"/>
      <c r="AV14" s="454"/>
      <c r="AW14" s="643"/>
      <c r="AX14" s="597" t="s">
        <v>28</v>
      </c>
      <c r="AY14" s="598"/>
      <c r="AZ14" s="599"/>
      <c r="BA14" s="116"/>
      <c r="BB14" s="589"/>
      <c r="BC14" s="325" t="s">
        <v>28</v>
      </c>
      <c r="BD14" s="116"/>
      <c r="BE14" s="611"/>
      <c r="BF14" s="325" t="s">
        <v>28</v>
      </c>
      <c r="BG14" s="116"/>
      <c r="BH14" s="611"/>
      <c r="BI14" s="325" t="s">
        <v>28</v>
      </c>
      <c r="BJ14" s="116"/>
      <c r="BK14" s="611"/>
      <c r="BL14" s="597" t="s">
        <v>28</v>
      </c>
      <c r="BM14" s="598"/>
      <c r="BN14" s="599"/>
      <c r="BO14" s="116"/>
      <c r="BP14" s="589"/>
      <c r="BQ14" s="597" t="s">
        <v>28</v>
      </c>
      <c r="BR14" s="598"/>
      <c r="BS14" s="599"/>
      <c r="BT14" s="116"/>
      <c r="BU14" s="589"/>
      <c r="BV14" s="597" t="s">
        <v>28</v>
      </c>
      <c r="BW14" s="598"/>
      <c r="BX14" s="599"/>
      <c r="BY14" s="116"/>
      <c r="BZ14" s="589"/>
      <c r="CA14" s="325" t="s">
        <v>28</v>
      </c>
      <c r="CB14" s="116"/>
      <c r="CC14" s="611"/>
    </row>
    <row r="15" spans="1:81" ht="21.95" customHeight="1">
      <c r="A15" s="3" t="s">
        <v>105</v>
      </c>
      <c r="B15" s="8" t="s">
        <v>117</v>
      </c>
      <c r="C15" s="614" t="s">
        <v>30</v>
      </c>
      <c r="D15" s="615"/>
      <c r="E15" s="7"/>
      <c r="F15" s="611"/>
      <c r="G15" s="614" t="s">
        <v>30</v>
      </c>
      <c r="H15" s="599"/>
      <c r="I15" s="615"/>
      <c r="J15" s="7"/>
      <c r="K15" s="611"/>
      <c r="L15" s="614" t="s">
        <v>30</v>
      </c>
      <c r="M15" s="615"/>
      <c r="N15" s="7"/>
      <c r="O15" s="611"/>
      <c r="P15" s="325" t="s">
        <v>30</v>
      </c>
      <c r="Q15" s="7"/>
      <c r="R15" s="611"/>
      <c r="S15" s="658" t="s">
        <v>30</v>
      </c>
      <c r="T15" s="659"/>
      <c r="U15" s="659"/>
      <c r="V15" s="659"/>
      <c r="W15" s="330"/>
      <c r="X15" s="611"/>
      <c r="Y15" s="614" t="s">
        <v>30</v>
      </c>
      <c r="Z15" s="615"/>
      <c r="AA15" s="7"/>
      <c r="AB15" s="611"/>
      <c r="AC15" s="658" t="s">
        <v>30</v>
      </c>
      <c r="AD15" s="659"/>
      <c r="AE15" s="659"/>
      <c r="AF15" s="659"/>
      <c r="AG15" s="330"/>
      <c r="AH15" s="611"/>
      <c r="AI15" s="325" t="s">
        <v>30</v>
      </c>
      <c r="AJ15" s="7"/>
      <c r="AK15" s="611"/>
      <c r="AL15" s="650" t="s">
        <v>30</v>
      </c>
      <c r="AM15" s="781"/>
      <c r="AN15" s="455"/>
      <c r="AO15" s="643"/>
      <c r="AP15" s="650" t="s">
        <v>30</v>
      </c>
      <c r="AQ15" s="781"/>
      <c r="AR15" s="455"/>
      <c r="AS15" s="643"/>
      <c r="AT15" s="650" t="s">
        <v>30</v>
      </c>
      <c r="AU15" s="781"/>
      <c r="AV15" s="455"/>
      <c r="AW15" s="643"/>
      <c r="AX15" s="597" t="s">
        <v>30</v>
      </c>
      <c r="AY15" s="598"/>
      <c r="AZ15" s="599"/>
      <c r="BA15" s="7"/>
      <c r="BB15" s="590"/>
      <c r="BC15" s="325" t="s">
        <v>30</v>
      </c>
      <c r="BD15" s="7"/>
      <c r="BE15" s="611"/>
      <c r="BF15" s="325" t="s">
        <v>30</v>
      </c>
      <c r="BG15" s="7"/>
      <c r="BH15" s="611"/>
      <c r="BI15" s="325" t="s">
        <v>30</v>
      </c>
      <c r="BJ15" s="7"/>
      <c r="BK15" s="611"/>
      <c r="BL15" s="597" t="s">
        <v>30</v>
      </c>
      <c r="BM15" s="598"/>
      <c r="BN15" s="599"/>
      <c r="BO15" s="7"/>
      <c r="BP15" s="590"/>
      <c r="BQ15" s="597" t="s">
        <v>30</v>
      </c>
      <c r="BR15" s="598"/>
      <c r="BS15" s="599"/>
      <c r="BT15" s="7"/>
      <c r="BU15" s="590"/>
      <c r="BV15" s="597" t="s">
        <v>30</v>
      </c>
      <c r="BW15" s="598"/>
      <c r="BX15" s="599"/>
      <c r="BY15" s="7"/>
      <c r="BZ15" s="590"/>
      <c r="CA15" s="325" t="s">
        <v>30</v>
      </c>
      <c r="CB15" s="7"/>
      <c r="CC15" s="611"/>
    </row>
    <row r="16" spans="1:81" s="28" customFormat="1" ht="21" customHeight="1">
      <c r="A16" s="28">
        <f>+SUM(F16,K16,O16,BB16,BE16,R16,X16,AB16,AH16,AK16,BH16,AO16,AS16,AW16,BK16+BP16+BU16+BZ16)</f>
        <v>0</v>
      </c>
      <c r="B16" s="27" t="s">
        <v>86</v>
      </c>
      <c r="C16" s="524"/>
      <c r="D16" s="525"/>
      <c r="E16" s="525">
        <f t="shared" ref="E16:E79" si="0">SUM(C16:D16)</f>
        <v>0</v>
      </c>
      <c r="F16" s="526">
        <f t="shared" ref="F16:F79" si="1">E16/7.8/2</f>
        <v>0</v>
      </c>
      <c r="G16" s="524"/>
      <c r="H16" s="527"/>
      <c r="I16" s="525"/>
      <c r="J16" s="525">
        <f>SUM(G16:I16)</f>
        <v>0</v>
      </c>
      <c r="K16" s="526">
        <f>J16/7.8/2</f>
        <v>0</v>
      </c>
      <c r="L16" s="524"/>
      <c r="M16" s="525"/>
      <c r="N16" s="525">
        <f>SUM(L16:M16)</f>
        <v>0</v>
      </c>
      <c r="O16" s="526">
        <f>N16/7.8/2</f>
        <v>0</v>
      </c>
      <c r="P16" s="524"/>
      <c r="Q16" s="525">
        <f>SUM(P16:P16)</f>
        <v>0</v>
      </c>
      <c r="R16" s="526">
        <f t="shared" ref="R16:R79" si="2">Q16/7.8/2</f>
        <v>0</v>
      </c>
      <c r="S16" s="524"/>
      <c r="T16" s="525"/>
      <c r="U16" s="525"/>
      <c r="V16" s="525"/>
      <c r="W16" s="525">
        <f t="shared" ref="W16:W47" si="3">SUM(S16:V16)</f>
        <v>0</v>
      </c>
      <c r="X16" s="526">
        <f t="shared" ref="X16:X79" si="4">W16/7.8/2</f>
        <v>0</v>
      </c>
      <c r="Y16" s="524"/>
      <c r="Z16" s="525"/>
      <c r="AA16" s="525">
        <f t="shared" ref="AA16:AA79" si="5">SUM(Y16:Z16)</f>
        <v>0</v>
      </c>
      <c r="AB16" s="526">
        <f t="shared" ref="AB16:AB79" si="6">AA16/7.8/2</f>
        <v>0</v>
      </c>
      <c r="AC16" s="524"/>
      <c r="AD16" s="525"/>
      <c r="AE16" s="525"/>
      <c r="AF16" s="525"/>
      <c r="AG16" s="525">
        <f t="shared" ref="AG16:AG46" si="7">SUM(AC16:AF16)</f>
        <v>0</v>
      </c>
      <c r="AH16" s="526">
        <f t="shared" ref="AH16:AH25" si="8">AG16/7.8/2</f>
        <v>0</v>
      </c>
      <c r="AI16" s="524"/>
      <c r="AJ16" s="525">
        <f>SUM(AI16:AI16)</f>
        <v>0</v>
      </c>
      <c r="AK16" s="526">
        <f t="shared" ref="AK16:AK79" si="9">AJ16/7.8/2</f>
        <v>0</v>
      </c>
      <c r="AL16" s="475"/>
      <c r="AM16" s="528"/>
      <c r="AN16" s="528">
        <f>SUM(AL16:AM16)</f>
        <v>0</v>
      </c>
      <c r="AO16" s="529">
        <f t="shared" ref="AO16:AO79" si="10">AN16/7.8/2</f>
        <v>0</v>
      </c>
      <c r="AP16" s="530"/>
      <c r="AQ16" s="528"/>
      <c r="AR16" s="528">
        <f t="shared" ref="AR16:AR79" si="11">SUM(AP16:AQ16)</f>
        <v>0</v>
      </c>
      <c r="AS16" s="529">
        <f t="shared" ref="AS16:AS79" si="12">AR16/7.8/2</f>
        <v>0</v>
      </c>
      <c r="AT16" s="530"/>
      <c r="AU16" s="528"/>
      <c r="AV16" s="528">
        <f t="shared" ref="AV16:AV79" si="13">SUM(AT16:AU16)</f>
        <v>0</v>
      </c>
      <c r="AW16" s="529">
        <f t="shared" ref="AW16:AW79" si="14">AV16/7.8/2</f>
        <v>0</v>
      </c>
      <c r="AX16" s="524"/>
      <c r="AY16" s="527"/>
      <c r="AZ16" s="525"/>
      <c r="BA16" s="525">
        <f>SUM(AX16:AZ16)</f>
        <v>0</v>
      </c>
      <c r="BB16" s="526">
        <f>BA16/7.8/2</f>
        <v>0</v>
      </c>
      <c r="BC16" s="524"/>
      <c r="BD16" s="525">
        <f>SUM(BC16:BC16)</f>
        <v>0</v>
      </c>
      <c r="BE16" s="526">
        <f>BD16/7.8/2</f>
        <v>0</v>
      </c>
      <c r="BF16" s="524"/>
      <c r="BG16" s="525">
        <f>SUM(BF16:BF16)</f>
        <v>0</v>
      </c>
      <c r="BH16" s="526">
        <f t="shared" ref="BH16:BH79" si="15">BG16/7.8/2</f>
        <v>0</v>
      </c>
      <c r="BI16" s="524"/>
      <c r="BJ16" s="525">
        <f>SUM(BI16:BI16)</f>
        <v>0</v>
      </c>
      <c r="BK16" s="526">
        <f t="shared" ref="BK16:BK29" si="16">BJ16/7.8/2</f>
        <v>0</v>
      </c>
      <c r="BL16" s="524"/>
      <c r="BM16" s="527"/>
      <c r="BN16" s="525"/>
      <c r="BO16" s="525">
        <f>SUM(BL16:BN16)</f>
        <v>0</v>
      </c>
      <c r="BP16" s="526">
        <f>BO16/7.8/2</f>
        <v>0</v>
      </c>
      <c r="BQ16" s="524"/>
      <c r="BR16" s="527"/>
      <c r="BS16" s="525"/>
      <c r="BT16" s="525">
        <f>SUM(BQ16:BS16)</f>
        <v>0</v>
      </c>
      <c r="BU16" s="526">
        <f>BT16/7.8/2</f>
        <v>0</v>
      </c>
      <c r="BV16" s="524"/>
      <c r="BW16" s="527"/>
      <c r="BX16" s="525"/>
      <c r="BY16" s="525">
        <f>SUM(BV16:BX16)</f>
        <v>0</v>
      </c>
      <c r="BZ16" s="526">
        <f>BY16/7.8/2</f>
        <v>0</v>
      </c>
      <c r="CA16" s="524"/>
      <c r="CB16" s="525">
        <f>SUM(CA16:CA16)</f>
        <v>0</v>
      </c>
      <c r="CC16" s="526">
        <f t="shared" ref="CC16:CC29" si="17">CB16/7.8/2</f>
        <v>0</v>
      </c>
    </row>
    <row r="17" spans="1:81" s="28" customFormat="1" ht="21" customHeight="1">
      <c r="A17" s="28">
        <f t="shared" ref="A17:A80" si="18">+SUM(F17,K17,O17,BB17,BE17,R17,X17,AB17,AH17,AK17,BH17,AO17,AS17,AW17,BK17+BP17+BU17+BZ17)</f>
        <v>0</v>
      </c>
      <c r="B17" s="27" t="s">
        <v>87</v>
      </c>
      <c r="C17" s="34"/>
      <c r="D17" s="35"/>
      <c r="E17" s="35">
        <f t="shared" si="0"/>
        <v>0</v>
      </c>
      <c r="F17" s="65">
        <f t="shared" si="1"/>
        <v>0</v>
      </c>
      <c r="G17" s="34"/>
      <c r="H17" s="315"/>
      <c r="I17" s="35"/>
      <c r="J17" s="35">
        <f t="shared" ref="J17:J80" si="19">SUM(G17:I17)</f>
        <v>0</v>
      </c>
      <c r="K17" s="65">
        <f t="shared" ref="K17:K80" si="20">J17/7.8/2</f>
        <v>0</v>
      </c>
      <c r="L17" s="34"/>
      <c r="M17" s="35"/>
      <c r="N17" s="35">
        <f t="shared" ref="N17:N80" si="21">SUM(L17:M17)</f>
        <v>0</v>
      </c>
      <c r="O17" s="65">
        <f t="shared" ref="O17:O80" si="22">N17/7.8/2</f>
        <v>0</v>
      </c>
      <c r="P17" s="34"/>
      <c r="Q17" s="35">
        <f t="shared" ref="Q17:Q80" si="23">SUM(P17:P17)</f>
        <v>0</v>
      </c>
      <c r="R17" s="65">
        <f t="shared" si="2"/>
        <v>0</v>
      </c>
      <c r="S17" s="34"/>
      <c r="T17" s="35"/>
      <c r="U17" s="35"/>
      <c r="V17" s="35"/>
      <c r="W17" s="35">
        <f t="shared" si="3"/>
        <v>0</v>
      </c>
      <c r="X17" s="65">
        <f t="shared" si="4"/>
        <v>0</v>
      </c>
      <c r="Y17" s="34"/>
      <c r="Z17" s="35"/>
      <c r="AA17" s="35">
        <f t="shared" si="5"/>
        <v>0</v>
      </c>
      <c r="AB17" s="65">
        <f t="shared" si="6"/>
        <v>0</v>
      </c>
      <c r="AC17" s="34"/>
      <c r="AD17" s="35"/>
      <c r="AE17" s="35"/>
      <c r="AF17" s="35"/>
      <c r="AG17" s="35">
        <f t="shared" si="7"/>
        <v>0</v>
      </c>
      <c r="AH17" s="65">
        <f t="shared" si="8"/>
        <v>0</v>
      </c>
      <c r="AI17" s="34"/>
      <c r="AJ17" s="35">
        <f t="shared" ref="AJ17:AJ22" si="24">SUM(AI17:AI17)</f>
        <v>0</v>
      </c>
      <c r="AK17" s="65">
        <f t="shared" si="9"/>
        <v>0</v>
      </c>
      <c r="AM17" s="476"/>
      <c r="AN17" s="476">
        <f t="shared" ref="AN17:AN79" si="25">SUM(AL17:AM17)</f>
        <v>0</v>
      </c>
      <c r="AO17" s="477">
        <f t="shared" si="10"/>
        <v>0</v>
      </c>
      <c r="AP17" s="475"/>
      <c r="AQ17" s="476"/>
      <c r="AR17" s="476">
        <f t="shared" si="11"/>
        <v>0</v>
      </c>
      <c r="AS17" s="477">
        <f t="shared" si="12"/>
        <v>0</v>
      </c>
      <c r="AT17" s="475"/>
      <c r="AU17" s="476"/>
      <c r="AV17" s="476">
        <f t="shared" si="13"/>
        <v>0</v>
      </c>
      <c r="AW17" s="477">
        <f t="shared" si="14"/>
        <v>0</v>
      </c>
      <c r="AX17" s="34"/>
      <c r="AY17" s="315"/>
      <c r="AZ17" s="35"/>
      <c r="BA17" s="35">
        <f t="shared" ref="BA17:BA80" si="26">SUM(AX17:AZ17)</f>
        <v>0</v>
      </c>
      <c r="BB17" s="65">
        <f t="shared" ref="BB17:BB80" si="27">BA17/7.8/2</f>
        <v>0</v>
      </c>
      <c r="BC17" s="34"/>
      <c r="BD17" s="35">
        <f t="shared" ref="BD17:BD80" si="28">SUM(BC17:BC17)</f>
        <v>0</v>
      </c>
      <c r="BE17" s="65">
        <f t="shared" ref="BE17:BE80" si="29">BD17/7.8/2</f>
        <v>0</v>
      </c>
      <c r="BF17" s="34"/>
      <c r="BG17" s="35">
        <f t="shared" ref="BG17:BG22" si="30">SUM(BF17:BF17)</f>
        <v>0</v>
      </c>
      <c r="BH17" s="65">
        <f t="shared" si="15"/>
        <v>0</v>
      </c>
      <c r="BI17" s="34"/>
      <c r="BJ17" s="35">
        <f t="shared" ref="BJ17:BJ22" si="31">SUM(BI17:BI17)</f>
        <v>0</v>
      </c>
      <c r="BK17" s="65">
        <f t="shared" si="16"/>
        <v>0</v>
      </c>
      <c r="BL17" s="34"/>
      <c r="BM17" s="315"/>
      <c r="BN17" s="35"/>
      <c r="BO17" s="35">
        <f t="shared" ref="BO17:BO32" si="32">SUM(BL17:BN17)</f>
        <v>0</v>
      </c>
      <c r="BP17" s="65">
        <f t="shared" ref="BP17:BP80" si="33">BO17/7.8/2</f>
        <v>0</v>
      </c>
      <c r="BQ17" s="34"/>
      <c r="BR17" s="315"/>
      <c r="BS17" s="35"/>
      <c r="BT17" s="35">
        <f t="shared" ref="BT17:BT32" si="34">SUM(BQ17:BS17)</f>
        <v>0</v>
      </c>
      <c r="BU17" s="65">
        <f t="shared" ref="BU17:BU80" si="35">BT17/7.8/2</f>
        <v>0</v>
      </c>
      <c r="BV17" s="34"/>
      <c r="BW17" s="315"/>
      <c r="BX17" s="35"/>
      <c r="BY17" s="35">
        <f t="shared" ref="BY17:BY32" si="36">SUM(BV17:BX17)</f>
        <v>0</v>
      </c>
      <c r="BZ17" s="65">
        <f t="shared" ref="BZ17:BZ80" si="37">BY17/7.8/2</f>
        <v>0</v>
      </c>
      <c r="CA17" s="34"/>
      <c r="CB17" s="35">
        <f t="shared" ref="CB17:CB22" si="38">SUM(CA17:CA17)</f>
        <v>0</v>
      </c>
      <c r="CC17" s="65">
        <f t="shared" si="17"/>
        <v>0</v>
      </c>
    </row>
    <row r="18" spans="1:81" s="28" customFormat="1" ht="21" customHeight="1">
      <c r="A18" s="28">
        <f t="shared" si="18"/>
        <v>0</v>
      </c>
      <c r="B18" s="27" t="s">
        <v>88</v>
      </c>
      <c r="C18" s="34"/>
      <c r="D18" s="35"/>
      <c r="E18" s="35">
        <f t="shared" si="0"/>
        <v>0</v>
      </c>
      <c r="F18" s="65">
        <f t="shared" si="1"/>
        <v>0</v>
      </c>
      <c r="G18" s="34"/>
      <c r="H18" s="315"/>
      <c r="I18" s="35"/>
      <c r="J18" s="35">
        <f t="shared" si="19"/>
        <v>0</v>
      </c>
      <c r="K18" s="65">
        <f t="shared" si="20"/>
        <v>0</v>
      </c>
      <c r="L18" s="34"/>
      <c r="M18" s="35"/>
      <c r="N18" s="35">
        <f t="shared" si="21"/>
        <v>0</v>
      </c>
      <c r="O18" s="65">
        <f t="shared" si="22"/>
        <v>0</v>
      </c>
      <c r="P18" s="34"/>
      <c r="Q18" s="35">
        <f t="shared" si="23"/>
        <v>0</v>
      </c>
      <c r="R18" s="65">
        <f t="shared" si="2"/>
        <v>0</v>
      </c>
      <c r="S18" s="34"/>
      <c r="T18" s="35"/>
      <c r="U18" s="35"/>
      <c r="V18" s="35"/>
      <c r="W18" s="35">
        <f t="shared" si="3"/>
        <v>0</v>
      </c>
      <c r="X18" s="65">
        <f t="shared" si="4"/>
        <v>0</v>
      </c>
      <c r="Y18" s="34"/>
      <c r="Z18" s="35"/>
      <c r="AA18" s="35">
        <f t="shared" si="5"/>
        <v>0</v>
      </c>
      <c r="AB18" s="65">
        <f t="shared" si="6"/>
        <v>0</v>
      </c>
      <c r="AC18" s="34"/>
      <c r="AD18" s="35"/>
      <c r="AE18" s="35"/>
      <c r="AF18" s="35"/>
      <c r="AG18" s="35">
        <f t="shared" si="7"/>
        <v>0</v>
      </c>
      <c r="AH18" s="65">
        <f t="shared" si="8"/>
        <v>0</v>
      </c>
      <c r="AI18" s="34"/>
      <c r="AJ18" s="35">
        <f t="shared" si="24"/>
        <v>0</v>
      </c>
      <c r="AK18" s="65">
        <f t="shared" si="9"/>
        <v>0</v>
      </c>
      <c r="AL18" s="475"/>
      <c r="AM18" s="476"/>
      <c r="AN18" s="476">
        <f t="shared" si="25"/>
        <v>0</v>
      </c>
      <c r="AO18" s="477">
        <f t="shared" si="10"/>
        <v>0</v>
      </c>
      <c r="AP18" s="475"/>
      <c r="AQ18" s="476"/>
      <c r="AR18" s="476">
        <f t="shared" si="11"/>
        <v>0</v>
      </c>
      <c r="AS18" s="477">
        <f t="shared" si="12"/>
        <v>0</v>
      </c>
      <c r="AT18" s="475"/>
      <c r="AU18" s="476"/>
      <c r="AV18" s="476">
        <f t="shared" si="13"/>
        <v>0</v>
      </c>
      <c r="AW18" s="477">
        <f t="shared" si="14"/>
        <v>0</v>
      </c>
      <c r="AX18" s="34"/>
      <c r="AY18" s="315"/>
      <c r="AZ18" s="35"/>
      <c r="BA18" s="35">
        <f t="shared" si="26"/>
        <v>0</v>
      </c>
      <c r="BB18" s="65">
        <f t="shared" si="27"/>
        <v>0</v>
      </c>
      <c r="BC18" s="34"/>
      <c r="BD18" s="35">
        <f t="shared" si="28"/>
        <v>0</v>
      </c>
      <c r="BE18" s="65">
        <f t="shared" si="29"/>
        <v>0</v>
      </c>
      <c r="BF18" s="34"/>
      <c r="BG18" s="35">
        <f t="shared" si="30"/>
        <v>0</v>
      </c>
      <c r="BH18" s="65">
        <f t="shared" si="15"/>
        <v>0</v>
      </c>
      <c r="BI18" s="34"/>
      <c r="BJ18" s="35">
        <f t="shared" si="31"/>
        <v>0</v>
      </c>
      <c r="BK18" s="65">
        <f t="shared" si="16"/>
        <v>0</v>
      </c>
      <c r="BL18" s="34"/>
      <c r="BM18" s="315"/>
      <c r="BN18" s="35"/>
      <c r="BO18" s="35">
        <f t="shared" si="32"/>
        <v>0</v>
      </c>
      <c r="BP18" s="65">
        <f t="shared" si="33"/>
        <v>0</v>
      </c>
      <c r="BQ18" s="34"/>
      <c r="BR18" s="315"/>
      <c r="BS18" s="35"/>
      <c r="BT18" s="35">
        <f t="shared" si="34"/>
        <v>0</v>
      </c>
      <c r="BU18" s="65">
        <f t="shared" si="35"/>
        <v>0</v>
      </c>
      <c r="BV18" s="34"/>
      <c r="BW18" s="315"/>
      <c r="BX18" s="35"/>
      <c r="BY18" s="35">
        <f t="shared" si="36"/>
        <v>0</v>
      </c>
      <c r="BZ18" s="65">
        <f t="shared" si="37"/>
        <v>0</v>
      </c>
      <c r="CA18" s="34"/>
      <c r="CB18" s="35">
        <f t="shared" si="38"/>
        <v>0</v>
      </c>
      <c r="CC18" s="65">
        <f t="shared" si="17"/>
        <v>0</v>
      </c>
    </row>
    <row r="19" spans="1:81" s="28" customFormat="1" ht="21" customHeight="1">
      <c r="A19" s="28">
        <f t="shared" si="18"/>
        <v>0</v>
      </c>
      <c r="B19" s="27" t="s">
        <v>89</v>
      </c>
      <c r="C19" s="34"/>
      <c r="D19" s="35"/>
      <c r="E19" s="35">
        <f t="shared" si="0"/>
        <v>0</v>
      </c>
      <c r="F19" s="65">
        <f t="shared" si="1"/>
        <v>0</v>
      </c>
      <c r="G19" s="34"/>
      <c r="H19" s="315"/>
      <c r="I19" s="35"/>
      <c r="J19" s="35">
        <f t="shared" si="19"/>
        <v>0</v>
      </c>
      <c r="K19" s="65">
        <f t="shared" si="20"/>
        <v>0</v>
      </c>
      <c r="L19" s="34"/>
      <c r="M19" s="35"/>
      <c r="N19" s="35">
        <f t="shared" si="21"/>
        <v>0</v>
      </c>
      <c r="O19" s="65">
        <f t="shared" si="22"/>
        <v>0</v>
      </c>
      <c r="P19" s="34"/>
      <c r="Q19" s="35">
        <f t="shared" si="23"/>
        <v>0</v>
      </c>
      <c r="R19" s="65">
        <f t="shared" si="2"/>
        <v>0</v>
      </c>
      <c r="S19" s="34"/>
      <c r="T19" s="35"/>
      <c r="U19" s="35"/>
      <c r="V19" s="35"/>
      <c r="W19" s="35">
        <f t="shared" si="3"/>
        <v>0</v>
      </c>
      <c r="X19" s="65">
        <f t="shared" si="4"/>
        <v>0</v>
      </c>
      <c r="Y19" s="34"/>
      <c r="Z19" s="35"/>
      <c r="AA19" s="35">
        <f t="shared" si="5"/>
        <v>0</v>
      </c>
      <c r="AB19" s="65">
        <f t="shared" si="6"/>
        <v>0</v>
      </c>
      <c r="AC19" s="34"/>
      <c r="AD19" s="35"/>
      <c r="AE19" s="35"/>
      <c r="AF19" s="35"/>
      <c r="AG19" s="35">
        <f t="shared" si="7"/>
        <v>0</v>
      </c>
      <c r="AH19" s="65">
        <f t="shared" si="8"/>
        <v>0</v>
      </c>
      <c r="AI19" s="34"/>
      <c r="AJ19" s="35">
        <f t="shared" si="24"/>
        <v>0</v>
      </c>
      <c r="AK19" s="65">
        <f t="shared" si="9"/>
        <v>0</v>
      </c>
      <c r="AL19" s="475"/>
      <c r="AM19" s="476"/>
      <c r="AN19" s="476">
        <f t="shared" si="25"/>
        <v>0</v>
      </c>
      <c r="AO19" s="477">
        <f t="shared" si="10"/>
        <v>0</v>
      </c>
      <c r="AP19" s="475"/>
      <c r="AQ19" s="476"/>
      <c r="AR19" s="476">
        <f t="shared" si="11"/>
        <v>0</v>
      </c>
      <c r="AS19" s="477">
        <f t="shared" si="12"/>
        <v>0</v>
      </c>
      <c r="AT19" s="475"/>
      <c r="AU19" s="476"/>
      <c r="AV19" s="476">
        <f t="shared" si="13"/>
        <v>0</v>
      </c>
      <c r="AW19" s="477">
        <f t="shared" si="14"/>
        <v>0</v>
      </c>
      <c r="AX19" s="34"/>
      <c r="AY19" s="315"/>
      <c r="AZ19" s="35"/>
      <c r="BA19" s="35">
        <f t="shared" si="26"/>
        <v>0</v>
      </c>
      <c r="BB19" s="65">
        <f t="shared" si="27"/>
        <v>0</v>
      </c>
      <c r="BC19" s="34"/>
      <c r="BD19" s="35">
        <f t="shared" si="28"/>
        <v>0</v>
      </c>
      <c r="BE19" s="65">
        <f t="shared" si="29"/>
        <v>0</v>
      </c>
      <c r="BF19" s="34"/>
      <c r="BG19" s="35">
        <f t="shared" si="30"/>
        <v>0</v>
      </c>
      <c r="BH19" s="65">
        <f t="shared" si="15"/>
        <v>0</v>
      </c>
      <c r="BI19" s="34"/>
      <c r="BJ19" s="35">
        <f t="shared" si="31"/>
        <v>0</v>
      </c>
      <c r="BK19" s="65">
        <f t="shared" si="16"/>
        <v>0</v>
      </c>
      <c r="BL19" s="34"/>
      <c r="BM19" s="315"/>
      <c r="BN19" s="35"/>
      <c r="BO19" s="35">
        <f t="shared" si="32"/>
        <v>0</v>
      </c>
      <c r="BP19" s="65">
        <f t="shared" si="33"/>
        <v>0</v>
      </c>
      <c r="BQ19" s="34"/>
      <c r="BR19" s="315"/>
      <c r="BS19" s="35"/>
      <c r="BT19" s="35">
        <f t="shared" si="34"/>
        <v>0</v>
      </c>
      <c r="BU19" s="65">
        <f t="shared" si="35"/>
        <v>0</v>
      </c>
      <c r="BV19" s="34"/>
      <c r="BW19" s="315"/>
      <c r="BX19" s="35"/>
      <c r="BY19" s="35">
        <f t="shared" si="36"/>
        <v>0</v>
      </c>
      <c r="BZ19" s="65">
        <f t="shared" si="37"/>
        <v>0</v>
      </c>
      <c r="CA19" s="34"/>
      <c r="CB19" s="35">
        <f t="shared" si="38"/>
        <v>0</v>
      </c>
      <c r="CC19" s="65">
        <f t="shared" si="17"/>
        <v>0</v>
      </c>
    </row>
    <row r="20" spans="1:81" s="28" customFormat="1" ht="21" customHeight="1">
      <c r="A20" s="28">
        <f t="shared" si="18"/>
        <v>0</v>
      </c>
      <c r="B20" s="27" t="s">
        <v>90</v>
      </c>
      <c r="C20" s="34"/>
      <c r="D20" s="35"/>
      <c r="E20" s="35">
        <f t="shared" si="0"/>
        <v>0</v>
      </c>
      <c r="F20" s="65">
        <f t="shared" si="1"/>
        <v>0</v>
      </c>
      <c r="G20" s="34"/>
      <c r="H20" s="315"/>
      <c r="I20" s="35"/>
      <c r="J20" s="35">
        <f t="shared" si="19"/>
        <v>0</v>
      </c>
      <c r="K20" s="65">
        <f t="shared" si="20"/>
        <v>0</v>
      </c>
      <c r="L20" s="34"/>
      <c r="M20" s="35"/>
      <c r="N20" s="35">
        <f t="shared" si="21"/>
        <v>0</v>
      </c>
      <c r="O20" s="65">
        <f t="shared" si="22"/>
        <v>0</v>
      </c>
      <c r="P20" s="34"/>
      <c r="Q20" s="35">
        <f t="shared" si="23"/>
        <v>0</v>
      </c>
      <c r="R20" s="65">
        <f t="shared" si="2"/>
        <v>0</v>
      </c>
      <c r="S20" s="34"/>
      <c r="T20" s="35"/>
      <c r="U20" s="35"/>
      <c r="V20" s="35"/>
      <c r="W20" s="35">
        <f t="shared" si="3"/>
        <v>0</v>
      </c>
      <c r="X20" s="65">
        <f t="shared" si="4"/>
        <v>0</v>
      </c>
      <c r="Y20" s="34"/>
      <c r="Z20" s="35"/>
      <c r="AA20" s="35">
        <f t="shared" si="5"/>
        <v>0</v>
      </c>
      <c r="AB20" s="65">
        <f t="shared" si="6"/>
        <v>0</v>
      </c>
      <c r="AC20" s="34"/>
      <c r="AD20" s="35"/>
      <c r="AE20" s="35"/>
      <c r="AF20" s="35"/>
      <c r="AG20" s="35">
        <f t="shared" si="7"/>
        <v>0</v>
      </c>
      <c r="AH20" s="65">
        <f t="shared" si="8"/>
        <v>0</v>
      </c>
      <c r="AI20" s="34"/>
      <c r="AJ20" s="35">
        <f t="shared" si="24"/>
        <v>0</v>
      </c>
      <c r="AK20" s="65">
        <f t="shared" si="9"/>
        <v>0</v>
      </c>
      <c r="AL20" s="475"/>
      <c r="AM20" s="476"/>
      <c r="AN20" s="476">
        <f t="shared" si="25"/>
        <v>0</v>
      </c>
      <c r="AO20" s="477">
        <f t="shared" si="10"/>
        <v>0</v>
      </c>
      <c r="AP20" s="475"/>
      <c r="AQ20" s="476"/>
      <c r="AR20" s="476">
        <f t="shared" si="11"/>
        <v>0</v>
      </c>
      <c r="AS20" s="477">
        <f t="shared" si="12"/>
        <v>0</v>
      </c>
      <c r="AT20" s="475"/>
      <c r="AU20" s="476"/>
      <c r="AV20" s="476">
        <f t="shared" si="13"/>
        <v>0</v>
      </c>
      <c r="AW20" s="477">
        <f t="shared" si="14"/>
        <v>0</v>
      </c>
      <c r="AX20" s="34"/>
      <c r="AY20" s="315"/>
      <c r="AZ20" s="35"/>
      <c r="BA20" s="35">
        <f t="shared" si="26"/>
        <v>0</v>
      </c>
      <c r="BB20" s="65">
        <f t="shared" si="27"/>
        <v>0</v>
      </c>
      <c r="BC20" s="34"/>
      <c r="BD20" s="35">
        <f t="shared" si="28"/>
        <v>0</v>
      </c>
      <c r="BE20" s="65">
        <f t="shared" si="29"/>
        <v>0</v>
      </c>
      <c r="BF20" s="34"/>
      <c r="BG20" s="35">
        <f t="shared" si="30"/>
        <v>0</v>
      </c>
      <c r="BH20" s="65">
        <f t="shared" si="15"/>
        <v>0</v>
      </c>
      <c r="BI20" s="34"/>
      <c r="BJ20" s="35">
        <f t="shared" si="31"/>
        <v>0</v>
      </c>
      <c r="BK20" s="65">
        <f t="shared" si="16"/>
        <v>0</v>
      </c>
      <c r="BL20" s="34"/>
      <c r="BM20" s="315"/>
      <c r="BN20" s="35"/>
      <c r="BO20" s="35">
        <f t="shared" si="32"/>
        <v>0</v>
      </c>
      <c r="BP20" s="65">
        <f t="shared" si="33"/>
        <v>0</v>
      </c>
      <c r="BQ20" s="34"/>
      <c r="BR20" s="315"/>
      <c r="BS20" s="35"/>
      <c r="BT20" s="35">
        <f t="shared" si="34"/>
        <v>0</v>
      </c>
      <c r="BU20" s="65">
        <f t="shared" si="35"/>
        <v>0</v>
      </c>
      <c r="BV20" s="34"/>
      <c r="BW20" s="315"/>
      <c r="BX20" s="35"/>
      <c r="BY20" s="35">
        <f t="shared" si="36"/>
        <v>0</v>
      </c>
      <c r="BZ20" s="65">
        <f t="shared" si="37"/>
        <v>0</v>
      </c>
      <c r="CA20" s="34"/>
      <c r="CB20" s="35">
        <f t="shared" si="38"/>
        <v>0</v>
      </c>
      <c r="CC20" s="65">
        <f t="shared" si="17"/>
        <v>0</v>
      </c>
    </row>
    <row r="21" spans="1:81" s="28" customFormat="1" ht="21" customHeight="1">
      <c r="A21" s="28">
        <f t="shared" si="18"/>
        <v>0</v>
      </c>
      <c r="B21" s="27" t="s">
        <v>91</v>
      </c>
      <c r="C21" s="34"/>
      <c r="D21" s="35"/>
      <c r="E21" s="35">
        <f t="shared" si="0"/>
        <v>0</v>
      </c>
      <c r="F21" s="65">
        <f t="shared" si="1"/>
        <v>0</v>
      </c>
      <c r="G21" s="34"/>
      <c r="H21" s="315"/>
      <c r="I21" s="35"/>
      <c r="J21" s="35">
        <f t="shared" si="19"/>
        <v>0</v>
      </c>
      <c r="K21" s="65">
        <f t="shared" si="20"/>
        <v>0</v>
      </c>
      <c r="L21" s="34"/>
      <c r="M21" s="35"/>
      <c r="N21" s="35">
        <f t="shared" si="21"/>
        <v>0</v>
      </c>
      <c r="O21" s="65">
        <f t="shared" si="22"/>
        <v>0</v>
      </c>
      <c r="P21" s="34"/>
      <c r="Q21" s="35">
        <f t="shared" si="23"/>
        <v>0</v>
      </c>
      <c r="R21" s="65">
        <f t="shared" si="2"/>
        <v>0</v>
      </c>
      <c r="S21" s="34"/>
      <c r="T21" s="35"/>
      <c r="U21" s="35"/>
      <c r="V21" s="35"/>
      <c r="W21" s="35">
        <f t="shared" si="3"/>
        <v>0</v>
      </c>
      <c r="X21" s="65">
        <f t="shared" si="4"/>
        <v>0</v>
      </c>
      <c r="Y21" s="34"/>
      <c r="Z21" s="35"/>
      <c r="AA21" s="35">
        <f t="shared" si="5"/>
        <v>0</v>
      </c>
      <c r="AB21" s="65">
        <f t="shared" si="6"/>
        <v>0</v>
      </c>
      <c r="AC21" s="34"/>
      <c r="AD21" s="35"/>
      <c r="AE21" s="35"/>
      <c r="AF21" s="35"/>
      <c r="AG21" s="35">
        <f t="shared" si="7"/>
        <v>0</v>
      </c>
      <c r="AH21" s="65">
        <f t="shared" si="8"/>
        <v>0</v>
      </c>
      <c r="AI21" s="34"/>
      <c r="AJ21" s="35">
        <f t="shared" si="24"/>
        <v>0</v>
      </c>
      <c r="AK21" s="65">
        <f t="shared" si="9"/>
        <v>0</v>
      </c>
      <c r="AL21" s="475"/>
      <c r="AM21" s="476"/>
      <c r="AN21" s="476">
        <f t="shared" si="25"/>
        <v>0</v>
      </c>
      <c r="AO21" s="477">
        <f t="shared" si="10"/>
        <v>0</v>
      </c>
      <c r="AP21" s="475"/>
      <c r="AQ21" s="476"/>
      <c r="AR21" s="476">
        <f t="shared" si="11"/>
        <v>0</v>
      </c>
      <c r="AS21" s="477">
        <f t="shared" si="12"/>
        <v>0</v>
      </c>
      <c r="AT21" s="475"/>
      <c r="AU21" s="476"/>
      <c r="AV21" s="476">
        <f t="shared" si="13"/>
        <v>0</v>
      </c>
      <c r="AW21" s="477">
        <f t="shared" si="14"/>
        <v>0</v>
      </c>
      <c r="AX21" s="34"/>
      <c r="AY21" s="315"/>
      <c r="AZ21" s="35"/>
      <c r="BA21" s="35">
        <f t="shared" si="26"/>
        <v>0</v>
      </c>
      <c r="BB21" s="65">
        <f t="shared" si="27"/>
        <v>0</v>
      </c>
      <c r="BC21" s="34"/>
      <c r="BD21" s="35">
        <f t="shared" si="28"/>
        <v>0</v>
      </c>
      <c r="BE21" s="65">
        <f t="shared" si="29"/>
        <v>0</v>
      </c>
      <c r="BF21" s="34"/>
      <c r="BG21" s="35">
        <f t="shared" si="30"/>
        <v>0</v>
      </c>
      <c r="BH21" s="65">
        <f t="shared" si="15"/>
        <v>0</v>
      </c>
      <c r="BI21" s="34"/>
      <c r="BJ21" s="35">
        <f t="shared" si="31"/>
        <v>0</v>
      </c>
      <c r="BK21" s="65">
        <f t="shared" si="16"/>
        <v>0</v>
      </c>
      <c r="BL21" s="34"/>
      <c r="BM21" s="315"/>
      <c r="BN21" s="35"/>
      <c r="BO21" s="35">
        <f t="shared" si="32"/>
        <v>0</v>
      </c>
      <c r="BP21" s="65">
        <f t="shared" si="33"/>
        <v>0</v>
      </c>
      <c r="BQ21" s="34"/>
      <c r="BR21" s="315"/>
      <c r="BS21" s="35"/>
      <c r="BT21" s="35">
        <f t="shared" si="34"/>
        <v>0</v>
      </c>
      <c r="BU21" s="65">
        <f t="shared" si="35"/>
        <v>0</v>
      </c>
      <c r="BV21" s="34"/>
      <c r="BW21" s="315"/>
      <c r="BX21" s="35"/>
      <c r="BY21" s="35">
        <f t="shared" si="36"/>
        <v>0</v>
      </c>
      <c r="BZ21" s="65">
        <f t="shared" si="37"/>
        <v>0</v>
      </c>
      <c r="CA21" s="34"/>
      <c r="CB21" s="35">
        <f t="shared" si="38"/>
        <v>0</v>
      </c>
      <c r="CC21" s="65">
        <f t="shared" si="17"/>
        <v>0</v>
      </c>
    </row>
    <row r="22" spans="1:81" s="28" customFormat="1" ht="21" customHeight="1">
      <c r="A22" s="28">
        <f t="shared" si="18"/>
        <v>0</v>
      </c>
      <c r="B22" s="27" t="s">
        <v>92</v>
      </c>
      <c r="C22" s="34"/>
      <c r="D22" s="35"/>
      <c r="E22" s="35">
        <f t="shared" si="0"/>
        <v>0</v>
      </c>
      <c r="F22" s="65">
        <f t="shared" si="1"/>
        <v>0</v>
      </c>
      <c r="G22" s="34"/>
      <c r="H22" s="315"/>
      <c r="I22" s="35"/>
      <c r="J22" s="35">
        <f t="shared" si="19"/>
        <v>0</v>
      </c>
      <c r="K22" s="65">
        <f t="shared" si="20"/>
        <v>0</v>
      </c>
      <c r="L22" s="34"/>
      <c r="M22" s="35"/>
      <c r="N22" s="35">
        <f t="shared" si="21"/>
        <v>0</v>
      </c>
      <c r="O22" s="65">
        <f t="shared" si="22"/>
        <v>0</v>
      </c>
      <c r="P22" s="34"/>
      <c r="Q22" s="35">
        <f t="shared" si="23"/>
        <v>0</v>
      </c>
      <c r="R22" s="65">
        <f t="shared" si="2"/>
        <v>0</v>
      </c>
      <c r="S22" s="34"/>
      <c r="T22" s="35"/>
      <c r="U22" s="35"/>
      <c r="V22" s="35"/>
      <c r="W22" s="35">
        <f t="shared" si="3"/>
        <v>0</v>
      </c>
      <c r="X22" s="65">
        <f t="shared" si="4"/>
        <v>0</v>
      </c>
      <c r="Y22" s="34"/>
      <c r="Z22" s="35"/>
      <c r="AA22" s="35">
        <f t="shared" si="5"/>
        <v>0</v>
      </c>
      <c r="AB22" s="65">
        <f t="shared" si="6"/>
        <v>0</v>
      </c>
      <c r="AC22" s="34"/>
      <c r="AD22" s="35"/>
      <c r="AE22" s="35"/>
      <c r="AF22" s="35"/>
      <c r="AG22" s="35">
        <f t="shared" si="7"/>
        <v>0</v>
      </c>
      <c r="AH22" s="65">
        <f t="shared" si="8"/>
        <v>0</v>
      </c>
      <c r="AI22" s="34"/>
      <c r="AJ22" s="35">
        <f t="shared" si="24"/>
        <v>0</v>
      </c>
      <c r="AK22" s="65">
        <f t="shared" si="9"/>
        <v>0</v>
      </c>
      <c r="AL22" s="475"/>
      <c r="AM22" s="476"/>
      <c r="AN22" s="476">
        <f t="shared" si="25"/>
        <v>0</v>
      </c>
      <c r="AO22" s="477">
        <f t="shared" si="10"/>
        <v>0</v>
      </c>
      <c r="AP22" s="475"/>
      <c r="AQ22" s="476"/>
      <c r="AR22" s="476">
        <f t="shared" si="11"/>
        <v>0</v>
      </c>
      <c r="AS22" s="477">
        <f t="shared" si="12"/>
        <v>0</v>
      </c>
      <c r="AT22" s="475"/>
      <c r="AU22" s="476"/>
      <c r="AV22" s="476">
        <f t="shared" si="13"/>
        <v>0</v>
      </c>
      <c r="AW22" s="477">
        <f t="shared" si="14"/>
        <v>0</v>
      </c>
      <c r="AX22" s="34"/>
      <c r="AY22" s="315"/>
      <c r="AZ22" s="35"/>
      <c r="BA22" s="35">
        <f t="shared" si="26"/>
        <v>0</v>
      </c>
      <c r="BB22" s="65">
        <f t="shared" si="27"/>
        <v>0</v>
      </c>
      <c r="BC22" s="34"/>
      <c r="BD22" s="35">
        <f t="shared" si="28"/>
        <v>0</v>
      </c>
      <c r="BE22" s="65">
        <f t="shared" si="29"/>
        <v>0</v>
      </c>
      <c r="BF22" s="34"/>
      <c r="BG22" s="35">
        <f t="shared" si="30"/>
        <v>0</v>
      </c>
      <c r="BH22" s="65">
        <f t="shared" si="15"/>
        <v>0</v>
      </c>
      <c r="BI22" s="34"/>
      <c r="BJ22" s="35">
        <f t="shared" si="31"/>
        <v>0</v>
      </c>
      <c r="BK22" s="65">
        <f t="shared" si="16"/>
        <v>0</v>
      </c>
      <c r="BL22" s="34"/>
      <c r="BM22" s="315"/>
      <c r="BN22" s="35"/>
      <c r="BO22" s="35">
        <f t="shared" si="32"/>
        <v>0</v>
      </c>
      <c r="BP22" s="65">
        <f t="shared" si="33"/>
        <v>0</v>
      </c>
      <c r="BQ22" s="34"/>
      <c r="BR22" s="315"/>
      <c r="BS22" s="35"/>
      <c r="BT22" s="35">
        <f t="shared" si="34"/>
        <v>0</v>
      </c>
      <c r="BU22" s="65">
        <f t="shared" si="35"/>
        <v>0</v>
      </c>
      <c r="BV22" s="34"/>
      <c r="BW22" s="315"/>
      <c r="BX22" s="35"/>
      <c r="BY22" s="35">
        <f t="shared" si="36"/>
        <v>0</v>
      </c>
      <c r="BZ22" s="65">
        <f t="shared" si="37"/>
        <v>0</v>
      </c>
      <c r="CA22" s="34"/>
      <c r="CB22" s="35">
        <f t="shared" si="38"/>
        <v>0</v>
      </c>
      <c r="CC22" s="65">
        <f t="shared" si="17"/>
        <v>0</v>
      </c>
    </row>
    <row r="23" spans="1:81" s="28" customFormat="1" ht="21" customHeight="1">
      <c r="A23" s="28">
        <f t="shared" si="18"/>
        <v>0</v>
      </c>
      <c r="B23" s="27" t="s">
        <v>93</v>
      </c>
      <c r="C23" s="34"/>
      <c r="D23" s="35"/>
      <c r="E23" s="35">
        <f t="shared" si="0"/>
        <v>0</v>
      </c>
      <c r="F23" s="65">
        <f t="shared" si="1"/>
        <v>0</v>
      </c>
      <c r="G23" s="34"/>
      <c r="H23" s="315"/>
      <c r="I23" s="35"/>
      <c r="J23" s="35">
        <f t="shared" si="19"/>
        <v>0</v>
      </c>
      <c r="K23" s="65">
        <f t="shared" si="20"/>
        <v>0</v>
      </c>
      <c r="L23" s="34"/>
      <c r="M23" s="35"/>
      <c r="N23" s="35">
        <f t="shared" si="21"/>
        <v>0</v>
      </c>
      <c r="O23" s="65">
        <f t="shared" si="22"/>
        <v>0</v>
      </c>
      <c r="P23" s="34"/>
      <c r="Q23" s="35">
        <f>SUM(P23:P23)</f>
        <v>0</v>
      </c>
      <c r="R23" s="65">
        <f t="shared" si="2"/>
        <v>0</v>
      </c>
      <c r="S23" s="34"/>
      <c r="T23" s="35"/>
      <c r="U23" s="35"/>
      <c r="V23" s="35"/>
      <c r="W23" s="35">
        <f t="shared" si="3"/>
        <v>0</v>
      </c>
      <c r="X23" s="65">
        <f t="shared" si="4"/>
        <v>0</v>
      </c>
      <c r="Y23" s="34"/>
      <c r="Z23" s="35"/>
      <c r="AA23" s="35">
        <f t="shared" si="5"/>
        <v>0</v>
      </c>
      <c r="AB23" s="65">
        <f t="shared" si="6"/>
        <v>0</v>
      </c>
      <c r="AC23" s="34"/>
      <c r="AD23" s="35"/>
      <c r="AE23" s="35"/>
      <c r="AF23" s="35"/>
      <c r="AG23" s="35">
        <f t="shared" si="7"/>
        <v>0</v>
      </c>
      <c r="AH23" s="65">
        <f t="shared" si="8"/>
        <v>0</v>
      </c>
      <c r="AI23" s="34"/>
      <c r="AJ23" s="35">
        <f>SUM(AI23:AI23)</f>
        <v>0</v>
      </c>
      <c r="AK23" s="65">
        <f t="shared" si="9"/>
        <v>0</v>
      </c>
      <c r="AL23" s="475"/>
      <c r="AM23" s="476"/>
      <c r="AN23" s="476">
        <f t="shared" si="25"/>
        <v>0</v>
      </c>
      <c r="AO23" s="477">
        <f t="shared" si="10"/>
        <v>0</v>
      </c>
      <c r="AP23" s="475"/>
      <c r="AQ23" s="476"/>
      <c r="AR23" s="476">
        <f t="shared" si="11"/>
        <v>0</v>
      </c>
      <c r="AS23" s="477">
        <f t="shared" si="12"/>
        <v>0</v>
      </c>
      <c r="AT23" s="475"/>
      <c r="AU23" s="476"/>
      <c r="AV23" s="476">
        <f t="shared" si="13"/>
        <v>0</v>
      </c>
      <c r="AW23" s="477">
        <f t="shared" si="14"/>
        <v>0</v>
      </c>
      <c r="AX23" s="34"/>
      <c r="AY23" s="315"/>
      <c r="AZ23" s="35"/>
      <c r="BA23" s="35">
        <f t="shared" si="26"/>
        <v>0</v>
      </c>
      <c r="BB23" s="65">
        <f t="shared" si="27"/>
        <v>0</v>
      </c>
      <c r="BC23" s="34"/>
      <c r="BD23" s="35">
        <f t="shared" si="28"/>
        <v>0</v>
      </c>
      <c r="BE23" s="65">
        <f t="shared" si="29"/>
        <v>0</v>
      </c>
      <c r="BF23" s="34"/>
      <c r="BG23" s="35">
        <f>SUM(BF23:BF23)</f>
        <v>0</v>
      </c>
      <c r="BH23" s="65">
        <f t="shared" si="15"/>
        <v>0</v>
      </c>
      <c r="BI23" s="34"/>
      <c r="BJ23" s="35"/>
      <c r="BK23" s="65">
        <f t="shared" si="16"/>
        <v>0</v>
      </c>
      <c r="BL23" s="34"/>
      <c r="BM23" s="315"/>
      <c r="BN23" s="35"/>
      <c r="BO23" s="35">
        <f t="shared" si="32"/>
        <v>0</v>
      </c>
      <c r="BP23" s="65">
        <f t="shared" si="33"/>
        <v>0</v>
      </c>
      <c r="BQ23" s="34"/>
      <c r="BR23" s="315"/>
      <c r="BS23" s="35"/>
      <c r="BT23" s="35">
        <f t="shared" si="34"/>
        <v>0</v>
      </c>
      <c r="BU23" s="65">
        <f t="shared" si="35"/>
        <v>0</v>
      </c>
      <c r="BV23" s="34"/>
      <c r="BW23" s="315"/>
      <c r="BX23" s="35"/>
      <c r="BY23" s="35">
        <f t="shared" si="36"/>
        <v>0</v>
      </c>
      <c r="BZ23" s="65">
        <f t="shared" si="37"/>
        <v>0</v>
      </c>
      <c r="CA23" s="34"/>
      <c r="CB23" s="35"/>
      <c r="CC23" s="65">
        <f t="shared" si="17"/>
        <v>0</v>
      </c>
    </row>
    <row r="24" spans="1:81" s="28" customFormat="1" ht="21" customHeight="1">
      <c r="A24" s="28">
        <f t="shared" si="18"/>
        <v>30</v>
      </c>
      <c r="B24" s="27" t="s">
        <v>94</v>
      </c>
      <c r="C24" s="34"/>
      <c r="D24" s="35"/>
      <c r="E24" s="35">
        <f t="shared" si="0"/>
        <v>0</v>
      </c>
      <c r="F24" s="65">
        <f t="shared" si="1"/>
        <v>0</v>
      </c>
      <c r="G24" s="34">
        <v>156</v>
      </c>
      <c r="H24" s="315">
        <v>156</v>
      </c>
      <c r="I24" s="35">
        <v>156</v>
      </c>
      <c r="J24" s="35">
        <f t="shared" si="19"/>
        <v>468</v>
      </c>
      <c r="K24" s="65">
        <f t="shared" si="20"/>
        <v>30</v>
      </c>
      <c r="L24" s="34"/>
      <c r="M24" s="35"/>
      <c r="N24" s="35">
        <f t="shared" si="21"/>
        <v>0</v>
      </c>
      <c r="O24" s="65">
        <f t="shared" si="22"/>
        <v>0</v>
      </c>
      <c r="P24" s="34"/>
      <c r="Q24" s="35">
        <f>SUM(P24:P24)</f>
        <v>0</v>
      </c>
      <c r="R24" s="65">
        <f t="shared" si="2"/>
        <v>0</v>
      </c>
      <c r="S24" s="34"/>
      <c r="T24" s="35"/>
      <c r="U24" s="35"/>
      <c r="V24" s="35"/>
      <c r="W24" s="35">
        <f t="shared" si="3"/>
        <v>0</v>
      </c>
      <c r="X24" s="65">
        <f t="shared" si="4"/>
        <v>0</v>
      </c>
      <c r="Y24" s="34"/>
      <c r="Z24" s="35"/>
      <c r="AA24" s="35">
        <f t="shared" si="5"/>
        <v>0</v>
      </c>
      <c r="AB24" s="65">
        <f t="shared" si="6"/>
        <v>0</v>
      </c>
      <c r="AC24" s="34"/>
      <c r="AD24" s="35"/>
      <c r="AE24" s="35"/>
      <c r="AF24" s="35"/>
      <c r="AG24" s="35">
        <f t="shared" si="7"/>
        <v>0</v>
      </c>
      <c r="AH24" s="65">
        <f t="shared" si="8"/>
        <v>0</v>
      </c>
      <c r="AI24" s="34"/>
      <c r="AJ24" s="35">
        <f>SUM(AI24:AI24)</f>
        <v>0</v>
      </c>
      <c r="AK24" s="65">
        <f t="shared" si="9"/>
        <v>0</v>
      </c>
      <c r="AL24" s="475"/>
      <c r="AM24" s="476"/>
      <c r="AN24" s="476">
        <f t="shared" si="25"/>
        <v>0</v>
      </c>
      <c r="AO24" s="477">
        <f t="shared" si="10"/>
        <v>0</v>
      </c>
      <c r="AP24" s="475"/>
      <c r="AQ24" s="476"/>
      <c r="AR24" s="476">
        <f t="shared" si="11"/>
        <v>0</v>
      </c>
      <c r="AS24" s="477">
        <f t="shared" si="12"/>
        <v>0</v>
      </c>
      <c r="AT24" s="475"/>
      <c r="AU24" s="476"/>
      <c r="AV24" s="476">
        <f t="shared" si="13"/>
        <v>0</v>
      </c>
      <c r="AW24" s="477">
        <f t="shared" si="14"/>
        <v>0</v>
      </c>
      <c r="AX24" s="34"/>
      <c r="AY24" s="315"/>
      <c r="AZ24" s="35"/>
      <c r="BA24" s="35">
        <f t="shared" si="26"/>
        <v>0</v>
      </c>
      <c r="BB24" s="65">
        <f t="shared" si="27"/>
        <v>0</v>
      </c>
      <c r="BC24" s="34"/>
      <c r="BD24" s="35">
        <f t="shared" si="28"/>
        <v>0</v>
      </c>
      <c r="BE24" s="65">
        <f t="shared" si="29"/>
        <v>0</v>
      </c>
      <c r="BF24" s="34"/>
      <c r="BG24" s="35">
        <f>SUM(BF24:BF24)</f>
        <v>0</v>
      </c>
      <c r="BH24" s="65">
        <f t="shared" si="15"/>
        <v>0</v>
      </c>
      <c r="BI24" s="34"/>
      <c r="BJ24" s="35">
        <f>SUM(BI24:BI24)</f>
        <v>0</v>
      </c>
      <c r="BK24" s="65">
        <f t="shared" si="16"/>
        <v>0</v>
      </c>
      <c r="BL24" s="34"/>
      <c r="BM24" s="315"/>
      <c r="BN24" s="35"/>
      <c r="BO24" s="35">
        <f t="shared" si="32"/>
        <v>0</v>
      </c>
      <c r="BP24" s="65">
        <f t="shared" si="33"/>
        <v>0</v>
      </c>
      <c r="BQ24" s="34"/>
      <c r="BR24" s="315"/>
      <c r="BS24" s="35"/>
      <c r="BT24" s="35">
        <f t="shared" si="34"/>
        <v>0</v>
      </c>
      <c r="BU24" s="65">
        <f t="shared" si="35"/>
        <v>0</v>
      </c>
      <c r="BV24" s="34"/>
      <c r="BW24" s="315"/>
      <c r="BX24" s="35"/>
      <c r="BY24" s="35">
        <f t="shared" si="36"/>
        <v>0</v>
      </c>
      <c r="BZ24" s="65">
        <f t="shared" si="37"/>
        <v>0</v>
      </c>
      <c r="CA24" s="34"/>
      <c r="CB24" s="35">
        <f>SUM(CA24:CA24)</f>
        <v>0</v>
      </c>
      <c r="CC24" s="65">
        <f t="shared" si="17"/>
        <v>0</v>
      </c>
    </row>
    <row r="25" spans="1:81" s="28" customFormat="1" ht="21" customHeight="1">
      <c r="A25" s="28">
        <f t="shared" si="18"/>
        <v>0</v>
      </c>
      <c r="B25" s="27" t="s">
        <v>95</v>
      </c>
      <c r="C25" s="34"/>
      <c r="D25" s="35"/>
      <c r="E25" s="35">
        <f t="shared" si="0"/>
        <v>0</v>
      </c>
      <c r="F25" s="65">
        <f t="shared" si="1"/>
        <v>0</v>
      </c>
      <c r="G25" s="34"/>
      <c r="H25" s="315"/>
      <c r="I25" s="35"/>
      <c r="J25" s="35">
        <f t="shared" si="19"/>
        <v>0</v>
      </c>
      <c r="K25" s="65">
        <f t="shared" si="20"/>
        <v>0</v>
      </c>
      <c r="L25" s="34"/>
      <c r="M25" s="35"/>
      <c r="N25" s="35">
        <f t="shared" si="21"/>
        <v>0</v>
      </c>
      <c r="O25" s="65">
        <f t="shared" si="22"/>
        <v>0</v>
      </c>
      <c r="P25" s="34"/>
      <c r="Q25" s="35">
        <f t="shared" si="23"/>
        <v>0</v>
      </c>
      <c r="R25" s="65">
        <f t="shared" si="2"/>
        <v>0</v>
      </c>
      <c r="S25" s="34"/>
      <c r="T25" s="35"/>
      <c r="U25" s="35"/>
      <c r="V25" s="35"/>
      <c r="W25" s="35">
        <f t="shared" si="3"/>
        <v>0</v>
      </c>
      <c r="X25" s="65">
        <f t="shared" si="4"/>
        <v>0</v>
      </c>
      <c r="Y25" s="34"/>
      <c r="Z25" s="35"/>
      <c r="AA25" s="35">
        <f t="shared" si="5"/>
        <v>0</v>
      </c>
      <c r="AB25" s="65">
        <f t="shared" si="6"/>
        <v>0</v>
      </c>
      <c r="AC25" s="34"/>
      <c r="AD25" s="35"/>
      <c r="AE25" s="35"/>
      <c r="AF25" s="35"/>
      <c r="AG25" s="35">
        <f t="shared" si="7"/>
        <v>0</v>
      </c>
      <c r="AH25" s="65">
        <f t="shared" si="8"/>
        <v>0</v>
      </c>
      <c r="AI25" s="34"/>
      <c r="AJ25" s="35">
        <f>SUM(AI25:AI25)</f>
        <v>0</v>
      </c>
      <c r="AK25" s="65">
        <f t="shared" si="9"/>
        <v>0</v>
      </c>
      <c r="AL25" s="475"/>
      <c r="AM25" s="476"/>
      <c r="AN25" s="476">
        <f t="shared" si="25"/>
        <v>0</v>
      </c>
      <c r="AO25" s="477">
        <f t="shared" si="10"/>
        <v>0</v>
      </c>
      <c r="AP25" s="475"/>
      <c r="AQ25" s="476"/>
      <c r="AR25" s="476">
        <f t="shared" si="11"/>
        <v>0</v>
      </c>
      <c r="AS25" s="477">
        <f t="shared" si="12"/>
        <v>0</v>
      </c>
      <c r="AT25" s="475"/>
      <c r="AU25" s="476"/>
      <c r="AV25" s="476">
        <f t="shared" si="13"/>
        <v>0</v>
      </c>
      <c r="AW25" s="477">
        <f t="shared" si="14"/>
        <v>0</v>
      </c>
      <c r="AX25" s="34"/>
      <c r="AY25" s="315"/>
      <c r="AZ25" s="35"/>
      <c r="BA25" s="35">
        <f t="shared" si="26"/>
        <v>0</v>
      </c>
      <c r="BB25" s="65">
        <f t="shared" si="27"/>
        <v>0</v>
      </c>
      <c r="BC25" s="34"/>
      <c r="BD25" s="35">
        <f t="shared" si="28"/>
        <v>0</v>
      </c>
      <c r="BE25" s="65">
        <f t="shared" si="29"/>
        <v>0</v>
      </c>
      <c r="BF25" s="34"/>
      <c r="BG25" s="35">
        <f>SUM(BF25:BF25)</f>
        <v>0</v>
      </c>
      <c r="BH25" s="65">
        <f t="shared" si="15"/>
        <v>0</v>
      </c>
      <c r="BI25" s="34"/>
      <c r="BJ25" s="35"/>
      <c r="BK25" s="65">
        <f t="shared" si="16"/>
        <v>0</v>
      </c>
      <c r="BL25" s="34"/>
      <c r="BM25" s="315"/>
      <c r="BN25" s="35"/>
      <c r="BO25" s="35">
        <f t="shared" si="32"/>
        <v>0</v>
      </c>
      <c r="BP25" s="65">
        <f t="shared" si="33"/>
        <v>0</v>
      </c>
      <c r="BQ25" s="34"/>
      <c r="BR25" s="315"/>
      <c r="BS25" s="35"/>
      <c r="BT25" s="35">
        <f t="shared" si="34"/>
        <v>0</v>
      </c>
      <c r="BU25" s="65">
        <f t="shared" si="35"/>
        <v>0</v>
      </c>
      <c r="BV25" s="34"/>
      <c r="BW25" s="315"/>
      <c r="BX25" s="35"/>
      <c r="BY25" s="35">
        <f t="shared" si="36"/>
        <v>0</v>
      </c>
      <c r="BZ25" s="65">
        <f t="shared" si="37"/>
        <v>0</v>
      </c>
      <c r="CA25" s="34"/>
      <c r="CB25" s="35"/>
      <c r="CC25" s="65">
        <f t="shared" si="17"/>
        <v>0</v>
      </c>
    </row>
    <row r="26" spans="1:81" s="28" customFormat="1" ht="21" customHeight="1">
      <c r="A26" s="28">
        <f t="shared" si="18"/>
        <v>30</v>
      </c>
      <c r="B26" s="27" t="s">
        <v>96</v>
      </c>
      <c r="C26" s="34"/>
      <c r="D26" s="35"/>
      <c r="E26" s="35">
        <f t="shared" si="0"/>
        <v>0</v>
      </c>
      <c r="F26" s="65">
        <f t="shared" si="1"/>
        <v>0</v>
      </c>
      <c r="G26" s="34">
        <v>156</v>
      </c>
      <c r="H26" s="315">
        <v>156</v>
      </c>
      <c r="I26" s="35">
        <v>156</v>
      </c>
      <c r="J26" s="35">
        <f t="shared" si="19"/>
        <v>468</v>
      </c>
      <c r="K26" s="65">
        <f t="shared" si="20"/>
        <v>30</v>
      </c>
      <c r="L26" s="34"/>
      <c r="M26" s="35"/>
      <c r="N26" s="35">
        <f t="shared" si="21"/>
        <v>0</v>
      </c>
      <c r="O26" s="65">
        <f t="shared" si="22"/>
        <v>0</v>
      </c>
      <c r="P26" s="34"/>
      <c r="Q26" s="35"/>
      <c r="R26" s="65">
        <f t="shared" si="2"/>
        <v>0</v>
      </c>
      <c r="S26" s="34"/>
      <c r="T26" s="35"/>
      <c r="U26" s="35"/>
      <c r="V26" s="35"/>
      <c r="W26" s="35">
        <f t="shared" si="3"/>
        <v>0</v>
      </c>
      <c r="X26" s="65">
        <f>W26/7.8/2</f>
        <v>0</v>
      </c>
      <c r="Y26" s="34"/>
      <c r="Z26" s="35"/>
      <c r="AA26" s="35">
        <f t="shared" si="5"/>
        <v>0</v>
      </c>
      <c r="AB26" s="65">
        <f t="shared" si="6"/>
        <v>0</v>
      </c>
      <c r="AC26" s="34"/>
      <c r="AD26" s="35"/>
      <c r="AE26" s="35"/>
      <c r="AF26" s="35"/>
      <c r="AG26" s="35">
        <f t="shared" si="7"/>
        <v>0</v>
      </c>
      <c r="AH26" s="65">
        <f>AG26/7.8/2</f>
        <v>0</v>
      </c>
      <c r="AI26" s="34"/>
      <c r="AJ26" s="35"/>
      <c r="AK26" s="65">
        <f t="shared" si="9"/>
        <v>0</v>
      </c>
      <c r="AL26" s="475"/>
      <c r="AM26" s="476"/>
      <c r="AN26" s="476">
        <f t="shared" si="25"/>
        <v>0</v>
      </c>
      <c r="AO26" s="477">
        <f t="shared" si="10"/>
        <v>0</v>
      </c>
      <c r="AP26" s="475"/>
      <c r="AQ26" s="476"/>
      <c r="AR26" s="476">
        <f t="shared" si="11"/>
        <v>0</v>
      </c>
      <c r="AS26" s="477">
        <f t="shared" si="12"/>
        <v>0</v>
      </c>
      <c r="AT26" s="475"/>
      <c r="AU26" s="476"/>
      <c r="AV26" s="476">
        <f t="shared" si="13"/>
        <v>0</v>
      </c>
      <c r="AW26" s="477">
        <f t="shared" si="14"/>
        <v>0</v>
      </c>
      <c r="AX26" s="34"/>
      <c r="AY26" s="315"/>
      <c r="AZ26" s="35"/>
      <c r="BA26" s="35">
        <f t="shared" si="26"/>
        <v>0</v>
      </c>
      <c r="BB26" s="65">
        <f t="shared" si="27"/>
        <v>0</v>
      </c>
      <c r="BC26" s="34"/>
      <c r="BD26" s="35">
        <f t="shared" si="28"/>
        <v>0</v>
      </c>
      <c r="BE26" s="65">
        <f t="shared" si="29"/>
        <v>0</v>
      </c>
      <c r="BF26" s="34"/>
      <c r="BG26" s="35"/>
      <c r="BH26" s="65">
        <f t="shared" si="15"/>
        <v>0</v>
      </c>
      <c r="BI26" s="34"/>
      <c r="BJ26" s="35">
        <f t="shared" ref="BJ26:BJ50" si="39">SUM(BI26:BI26)</f>
        <v>0</v>
      </c>
      <c r="BK26" s="65">
        <f t="shared" si="16"/>
        <v>0</v>
      </c>
      <c r="BL26" s="34"/>
      <c r="BM26" s="315"/>
      <c r="BN26" s="35"/>
      <c r="BO26" s="35">
        <f t="shared" si="32"/>
        <v>0</v>
      </c>
      <c r="BP26" s="65">
        <f t="shared" si="33"/>
        <v>0</v>
      </c>
      <c r="BQ26" s="34"/>
      <c r="BR26" s="315"/>
      <c r="BS26" s="35"/>
      <c r="BT26" s="35">
        <f t="shared" si="34"/>
        <v>0</v>
      </c>
      <c r="BU26" s="65">
        <f t="shared" si="35"/>
        <v>0</v>
      </c>
      <c r="BV26" s="34"/>
      <c r="BW26" s="315"/>
      <c r="BX26" s="35"/>
      <c r="BY26" s="35">
        <f t="shared" si="36"/>
        <v>0</v>
      </c>
      <c r="BZ26" s="65">
        <f t="shared" si="37"/>
        <v>0</v>
      </c>
      <c r="CA26" s="34"/>
      <c r="CB26" s="35">
        <f t="shared" ref="CB26:CB36" si="40">SUM(CA26:CA26)</f>
        <v>0</v>
      </c>
      <c r="CC26" s="65">
        <f t="shared" si="17"/>
        <v>0</v>
      </c>
    </row>
    <row r="27" spans="1:81" s="28" customFormat="1" ht="21" customHeight="1">
      <c r="A27" s="28">
        <f t="shared" si="18"/>
        <v>0</v>
      </c>
      <c r="B27" s="29" t="s">
        <v>97</v>
      </c>
      <c r="C27" s="34"/>
      <c r="D27" s="35"/>
      <c r="E27" s="35">
        <f t="shared" si="0"/>
        <v>0</v>
      </c>
      <c r="F27" s="65">
        <f t="shared" si="1"/>
        <v>0</v>
      </c>
      <c r="G27" s="34"/>
      <c r="H27" s="315"/>
      <c r="I27" s="35"/>
      <c r="J27" s="35">
        <f t="shared" si="19"/>
        <v>0</v>
      </c>
      <c r="K27" s="65">
        <f t="shared" si="20"/>
        <v>0</v>
      </c>
      <c r="L27" s="34"/>
      <c r="M27" s="35"/>
      <c r="N27" s="35">
        <f t="shared" si="21"/>
        <v>0</v>
      </c>
      <c r="O27" s="65">
        <f t="shared" si="22"/>
        <v>0</v>
      </c>
      <c r="P27" s="34"/>
      <c r="Q27" s="35">
        <f t="shared" ref="Q27:Q48" si="41">SUM(P27:P27)</f>
        <v>0</v>
      </c>
      <c r="R27" s="65">
        <f t="shared" si="2"/>
        <v>0</v>
      </c>
      <c r="S27" s="34"/>
      <c r="T27" s="35"/>
      <c r="U27" s="35"/>
      <c r="V27" s="35"/>
      <c r="W27" s="35">
        <f t="shared" si="3"/>
        <v>0</v>
      </c>
      <c r="X27" s="65">
        <f t="shared" si="4"/>
        <v>0</v>
      </c>
      <c r="Y27" s="34"/>
      <c r="Z27" s="35"/>
      <c r="AA27" s="35">
        <f t="shared" si="5"/>
        <v>0</v>
      </c>
      <c r="AB27" s="65">
        <f t="shared" si="6"/>
        <v>0</v>
      </c>
      <c r="AC27" s="34"/>
      <c r="AD27" s="35"/>
      <c r="AE27" s="35"/>
      <c r="AF27" s="35"/>
      <c r="AG27" s="35">
        <f t="shared" si="7"/>
        <v>0</v>
      </c>
      <c r="AH27" s="65">
        <f t="shared" ref="AH27:AH59" si="42">AG27/7.8/2</f>
        <v>0</v>
      </c>
      <c r="AI27" s="34"/>
      <c r="AJ27" s="35">
        <f t="shared" ref="AJ27:AJ59" si="43">SUM(AI27:AI27)</f>
        <v>0</v>
      </c>
      <c r="AK27" s="65">
        <f t="shared" si="9"/>
        <v>0</v>
      </c>
      <c r="AL27" s="475"/>
      <c r="AM27" s="476"/>
      <c r="AN27" s="476">
        <f t="shared" si="25"/>
        <v>0</v>
      </c>
      <c r="AO27" s="477">
        <f t="shared" si="10"/>
        <v>0</v>
      </c>
      <c r="AP27" s="475"/>
      <c r="AQ27" s="476"/>
      <c r="AR27" s="476">
        <f t="shared" si="11"/>
        <v>0</v>
      </c>
      <c r="AS27" s="477">
        <f t="shared" si="12"/>
        <v>0</v>
      </c>
      <c r="AT27" s="475"/>
      <c r="AU27" s="476"/>
      <c r="AV27" s="476">
        <f t="shared" si="13"/>
        <v>0</v>
      </c>
      <c r="AW27" s="477">
        <f t="shared" si="14"/>
        <v>0</v>
      </c>
      <c r="AX27" s="34"/>
      <c r="AY27" s="315"/>
      <c r="AZ27" s="35"/>
      <c r="BA27" s="35">
        <f t="shared" si="26"/>
        <v>0</v>
      </c>
      <c r="BB27" s="65">
        <f t="shared" si="27"/>
        <v>0</v>
      </c>
      <c r="BC27" s="34"/>
      <c r="BD27" s="35">
        <f t="shared" si="28"/>
        <v>0</v>
      </c>
      <c r="BE27" s="65">
        <f t="shared" si="29"/>
        <v>0</v>
      </c>
      <c r="BF27" s="34"/>
      <c r="BG27" s="35">
        <f t="shared" ref="BG27:BG60" si="44">SUM(BF27:BF27)</f>
        <v>0</v>
      </c>
      <c r="BH27" s="65">
        <f t="shared" si="15"/>
        <v>0</v>
      </c>
      <c r="BI27" s="34"/>
      <c r="BJ27" s="35">
        <f t="shared" si="39"/>
        <v>0</v>
      </c>
      <c r="BK27" s="65">
        <f t="shared" si="16"/>
        <v>0</v>
      </c>
      <c r="BL27" s="34"/>
      <c r="BM27" s="315"/>
      <c r="BN27" s="35"/>
      <c r="BO27" s="35">
        <f t="shared" si="32"/>
        <v>0</v>
      </c>
      <c r="BP27" s="65">
        <f t="shared" si="33"/>
        <v>0</v>
      </c>
      <c r="BQ27" s="34"/>
      <c r="BR27" s="315"/>
      <c r="BS27" s="35"/>
      <c r="BT27" s="35">
        <f t="shared" si="34"/>
        <v>0</v>
      </c>
      <c r="BU27" s="65">
        <f t="shared" si="35"/>
        <v>0</v>
      </c>
      <c r="BV27" s="34"/>
      <c r="BW27" s="315"/>
      <c r="BX27" s="35"/>
      <c r="BY27" s="35">
        <f t="shared" si="36"/>
        <v>0</v>
      </c>
      <c r="BZ27" s="65">
        <f t="shared" si="37"/>
        <v>0</v>
      </c>
      <c r="CA27" s="34"/>
      <c r="CB27" s="35">
        <f t="shared" si="40"/>
        <v>0</v>
      </c>
      <c r="CC27" s="65">
        <f t="shared" si="17"/>
        <v>0</v>
      </c>
    </row>
    <row r="28" spans="1:81" s="28" customFormat="1" ht="21" customHeight="1">
      <c r="A28" s="28">
        <f t="shared" si="18"/>
        <v>0</v>
      </c>
      <c r="B28" s="27" t="s">
        <v>98</v>
      </c>
      <c r="C28" s="34"/>
      <c r="D28" s="35"/>
      <c r="E28" s="35">
        <f t="shared" si="0"/>
        <v>0</v>
      </c>
      <c r="F28" s="65">
        <f t="shared" si="1"/>
        <v>0</v>
      </c>
      <c r="G28" s="34"/>
      <c r="H28" s="315"/>
      <c r="I28" s="35"/>
      <c r="J28" s="35">
        <f t="shared" si="19"/>
        <v>0</v>
      </c>
      <c r="K28" s="65">
        <f t="shared" si="20"/>
        <v>0</v>
      </c>
      <c r="L28" s="34"/>
      <c r="M28" s="35"/>
      <c r="N28" s="35">
        <f t="shared" si="21"/>
        <v>0</v>
      </c>
      <c r="O28" s="65">
        <f t="shared" si="22"/>
        <v>0</v>
      </c>
      <c r="P28" s="34"/>
      <c r="Q28" s="35">
        <f t="shared" si="41"/>
        <v>0</v>
      </c>
      <c r="R28" s="65">
        <f t="shared" si="2"/>
        <v>0</v>
      </c>
      <c r="S28" s="34"/>
      <c r="T28" s="35"/>
      <c r="U28" s="35"/>
      <c r="V28" s="35"/>
      <c r="W28" s="35">
        <f t="shared" si="3"/>
        <v>0</v>
      </c>
      <c r="X28" s="65">
        <f t="shared" si="4"/>
        <v>0</v>
      </c>
      <c r="Y28" s="34"/>
      <c r="Z28" s="35"/>
      <c r="AA28" s="35">
        <f t="shared" si="5"/>
        <v>0</v>
      </c>
      <c r="AB28" s="65">
        <f t="shared" si="6"/>
        <v>0</v>
      </c>
      <c r="AC28" s="34"/>
      <c r="AD28" s="35"/>
      <c r="AE28" s="35"/>
      <c r="AF28" s="35"/>
      <c r="AG28" s="35">
        <f t="shared" si="7"/>
        <v>0</v>
      </c>
      <c r="AH28" s="65">
        <f t="shared" si="42"/>
        <v>0</v>
      </c>
      <c r="AI28" s="34"/>
      <c r="AJ28" s="35">
        <f t="shared" si="43"/>
        <v>0</v>
      </c>
      <c r="AK28" s="65">
        <f t="shared" si="9"/>
        <v>0</v>
      </c>
      <c r="AL28" s="475"/>
      <c r="AM28" s="476"/>
      <c r="AN28" s="476">
        <f t="shared" si="25"/>
        <v>0</v>
      </c>
      <c r="AO28" s="477">
        <f t="shared" si="10"/>
        <v>0</v>
      </c>
      <c r="AP28" s="475"/>
      <c r="AQ28" s="476"/>
      <c r="AR28" s="476">
        <f t="shared" si="11"/>
        <v>0</v>
      </c>
      <c r="AS28" s="477">
        <f t="shared" si="12"/>
        <v>0</v>
      </c>
      <c r="AT28" s="475"/>
      <c r="AU28" s="476"/>
      <c r="AV28" s="476">
        <f t="shared" si="13"/>
        <v>0</v>
      </c>
      <c r="AW28" s="477">
        <f t="shared" si="14"/>
        <v>0</v>
      </c>
      <c r="AX28" s="34"/>
      <c r="AY28" s="315"/>
      <c r="AZ28" s="35"/>
      <c r="BA28" s="35">
        <f t="shared" si="26"/>
        <v>0</v>
      </c>
      <c r="BB28" s="65">
        <f t="shared" si="27"/>
        <v>0</v>
      </c>
      <c r="BC28" s="34"/>
      <c r="BD28" s="35">
        <f t="shared" si="28"/>
        <v>0</v>
      </c>
      <c r="BE28" s="65">
        <f t="shared" si="29"/>
        <v>0</v>
      </c>
      <c r="BF28" s="34"/>
      <c r="BG28" s="35">
        <f t="shared" si="44"/>
        <v>0</v>
      </c>
      <c r="BH28" s="65">
        <f t="shared" si="15"/>
        <v>0</v>
      </c>
      <c r="BI28" s="34"/>
      <c r="BJ28" s="35">
        <f t="shared" si="39"/>
        <v>0</v>
      </c>
      <c r="BK28" s="65">
        <f t="shared" si="16"/>
        <v>0</v>
      </c>
      <c r="BL28" s="34"/>
      <c r="BM28" s="315"/>
      <c r="BN28" s="35"/>
      <c r="BO28" s="35">
        <f t="shared" si="32"/>
        <v>0</v>
      </c>
      <c r="BP28" s="65">
        <f t="shared" si="33"/>
        <v>0</v>
      </c>
      <c r="BQ28" s="34"/>
      <c r="BR28" s="315"/>
      <c r="BS28" s="35"/>
      <c r="BT28" s="35">
        <f t="shared" si="34"/>
        <v>0</v>
      </c>
      <c r="BU28" s="65">
        <f t="shared" si="35"/>
        <v>0</v>
      </c>
      <c r="BV28" s="34"/>
      <c r="BW28" s="315"/>
      <c r="BX28" s="35"/>
      <c r="BY28" s="35">
        <f t="shared" si="36"/>
        <v>0</v>
      </c>
      <c r="BZ28" s="65">
        <f t="shared" si="37"/>
        <v>0</v>
      </c>
      <c r="CA28" s="34"/>
      <c r="CB28" s="35">
        <f t="shared" si="40"/>
        <v>0</v>
      </c>
      <c r="CC28" s="65">
        <f t="shared" si="17"/>
        <v>0</v>
      </c>
    </row>
    <row r="29" spans="1:81" s="28" customFormat="1" ht="21" customHeight="1">
      <c r="A29" s="28">
        <f t="shared" si="18"/>
        <v>0</v>
      </c>
      <c r="B29" s="27" t="s">
        <v>99</v>
      </c>
      <c r="C29" s="34"/>
      <c r="D29" s="35"/>
      <c r="E29" s="35">
        <f t="shared" si="0"/>
        <v>0</v>
      </c>
      <c r="F29" s="65">
        <f t="shared" si="1"/>
        <v>0</v>
      </c>
      <c r="G29" s="34"/>
      <c r="H29" s="315"/>
      <c r="I29" s="35"/>
      <c r="J29" s="35">
        <f t="shared" si="19"/>
        <v>0</v>
      </c>
      <c r="K29" s="65">
        <f t="shared" si="20"/>
        <v>0</v>
      </c>
      <c r="L29" s="34"/>
      <c r="M29" s="35"/>
      <c r="N29" s="35">
        <f t="shared" si="21"/>
        <v>0</v>
      </c>
      <c r="O29" s="65">
        <f t="shared" si="22"/>
        <v>0</v>
      </c>
      <c r="P29" s="34"/>
      <c r="Q29" s="35">
        <f t="shared" si="41"/>
        <v>0</v>
      </c>
      <c r="R29" s="65">
        <f t="shared" si="2"/>
        <v>0</v>
      </c>
      <c r="S29" s="34"/>
      <c r="T29" s="35"/>
      <c r="U29" s="35"/>
      <c r="V29" s="35"/>
      <c r="W29" s="35">
        <f t="shared" si="3"/>
        <v>0</v>
      </c>
      <c r="X29" s="65">
        <f t="shared" si="4"/>
        <v>0</v>
      </c>
      <c r="Y29" s="34"/>
      <c r="Z29" s="35"/>
      <c r="AA29" s="35">
        <f t="shared" si="5"/>
        <v>0</v>
      </c>
      <c r="AB29" s="65">
        <f t="shared" si="6"/>
        <v>0</v>
      </c>
      <c r="AC29" s="34"/>
      <c r="AD29" s="35"/>
      <c r="AE29" s="35"/>
      <c r="AF29" s="35"/>
      <c r="AG29" s="35">
        <f t="shared" si="7"/>
        <v>0</v>
      </c>
      <c r="AH29" s="65">
        <f t="shared" si="42"/>
        <v>0</v>
      </c>
      <c r="AI29" s="34"/>
      <c r="AJ29" s="35">
        <f t="shared" si="43"/>
        <v>0</v>
      </c>
      <c r="AK29" s="65">
        <f t="shared" si="9"/>
        <v>0</v>
      </c>
      <c r="AL29" s="475"/>
      <c r="AM29" s="476"/>
      <c r="AN29" s="476">
        <f t="shared" si="25"/>
        <v>0</v>
      </c>
      <c r="AO29" s="477">
        <f t="shared" si="10"/>
        <v>0</v>
      </c>
      <c r="AP29" s="475"/>
      <c r="AQ29" s="476"/>
      <c r="AR29" s="476">
        <f t="shared" si="11"/>
        <v>0</v>
      </c>
      <c r="AS29" s="477">
        <f t="shared" si="12"/>
        <v>0</v>
      </c>
      <c r="AT29" s="475"/>
      <c r="AU29" s="476"/>
      <c r="AV29" s="476">
        <f t="shared" si="13"/>
        <v>0</v>
      </c>
      <c r="AW29" s="477">
        <f t="shared" si="14"/>
        <v>0</v>
      </c>
      <c r="AX29" s="34"/>
      <c r="AY29" s="315"/>
      <c r="AZ29" s="35"/>
      <c r="BA29" s="35">
        <f t="shared" si="26"/>
        <v>0</v>
      </c>
      <c r="BB29" s="65">
        <f t="shared" si="27"/>
        <v>0</v>
      </c>
      <c r="BC29" s="34"/>
      <c r="BD29" s="35">
        <f t="shared" si="28"/>
        <v>0</v>
      </c>
      <c r="BE29" s="65">
        <f t="shared" si="29"/>
        <v>0</v>
      </c>
      <c r="BF29" s="34"/>
      <c r="BG29" s="35">
        <f t="shared" si="44"/>
        <v>0</v>
      </c>
      <c r="BH29" s="65">
        <f t="shared" si="15"/>
        <v>0</v>
      </c>
      <c r="BI29" s="34"/>
      <c r="BJ29" s="35">
        <f t="shared" si="39"/>
        <v>0</v>
      </c>
      <c r="BK29" s="65">
        <f t="shared" si="16"/>
        <v>0</v>
      </c>
      <c r="BL29" s="34"/>
      <c r="BM29" s="315"/>
      <c r="BN29" s="35"/>
      <c r="BO29" s="35">
        <f t="shared" si="32"/>
        <v>0</v>
      </c>
      <c r="BP29" s="65">
        <f t="shared" si="33"/>
        <v>0</v>
      </c>
      <c r="BQ29" s="34"/>
      <c r="BR29" s="315"/>
      <c r="BS29" s="35"/>
      <c r="BT29" s="35">
        <f t="shared" si="34"/>
        <v>0</v>
      </c>
      <c r="BU29" s="65">
        <f t="shared" si="35"/>
        <v>0</v>
      </c>
      <c r="BV29" s="34"/>
      <c r="BW29" s="315"/>
      <c r="BX29" s="35"/>
      <c r="BY29" s="35">
        <f t="shared" si="36"/>
        <v>0</v>
      </c>
      <c r="BZ29" s="65">
        <f t="shared" si="37"/>
        <v>0</v>
      </c>
      <c r="CA29" s="34"/>
      <c r="CB29" s="35">
        <f t="shared" si="40"/>
        <v>0</v>
      </c>
      <c r="CC29" s="65">
        <f t="shared" si="17"/>
        <v>0</v>
      </c>
    </row>
    <row r="30" spans="1:81" s="28" customFormat="1" ht="21" customHeight="1">
      <c r="A30" s="28">
        <f t="shared" si="18"/>
        <v>54</v>
      </c>
      <c r="B30" s="27" t="s">
        <v>100</v>
      </c>
      <c r="C30" s="34"/>
      <c r="D30" s="35"/>
      <c r="E30" s="35">
        <f t="shared" si="0"/>
        <v>0</v>
      </c>
      <c r="F30" s="65">
        <f t="shared" si="1"/>
        <v>0</v>
      </c>
      <c r="G30" s="34">
        <v>234</v>
      </c>
      <c r="H30" s="315">
        <v>234</v>
      </c>
      <c r="I30" s="35">
        <v>234</v>
      </c>
      <c r="J30" s="35">
        <f t="shared" si="19"/>
        <v>702</v>
      </c>
      <c r="K30" s="65">
        <f t="shared" si="20"/>
        <v>45</v>
      </c>
      <c r="L30" s="34"/>
      <c r="M30" s="35"/>
      <c r="N30" s="35">
        <f t="shared" si="21"/>
        <v>0</v>
      </c>
      <c r="O30" s="65">
        <f t="shared" si="22"/>
        <v>0</v>
      </c>
      <c r="P30" s="34">
        <v>62.4</v>
      </c>
      <c r="Q30" s="35">
        <f t="shared" si="41"/>
        <v>62.4</v>
      </c>
      <c r="R30" s="65">
        <f t="shared" si="2"/>
        <v>4</v>
      </c>
      <c r="S30" s="34"/>
      <c r="T30" s="35"/>
      <c r="U30" s="35"/>
      <c r="V30" s="35"/>
      <c r="W30" s="35">
        <f t="shared" si="3"/>
        <v>0</v>
      </c>
      <c r="X30" s="65">
        <f t="shared" si="4"/>
        <v>0</v>
      </c>
      <c r="Y30" s="34">
        <v>15.6</v>
      </c>
      <c r="Z30" s="35">
        <v>15.6</v>
      </c>
      <c r="AA30" s="35">
        <f t="shared" si="5"/>
        <v>31.2</v>
      </c>
      <c r="AB30" s="65">
        <f t="shared" si="6"/>
        <v>2</v>
      </c>
      <c r="AC30" s="34"/>
      <c r="AD30" s="35"/>
      <c r="AE30" s="35"/>
      <c r="AF30" s="35"/>
      <c r="AG30" s="35">
        <f t="shared" si="7"/>
        <v>0</v>
      </c>
      <c r="AH30" s="65">
        <f t="shared" si="42"/>
        <v>0</v>
      </c>
      <c r="AI30" s="34"/>
      <c r="AJ30" s="35">
        <f t="shared" si="43"/>
        <v>0</v>
      </c>
      <c r="AK30" s="65">
        <f t="shared" si="9"/>
        <v>0</v>
      </c>
      <c r="AL30" s="475"/>
      <c r="AM30" s="476"/>
      <c r="AN30" s="476">
        <f t="shared" si="25"/>
        <v>0</v>
      </c>
      <c r="AO30" s="477">
        <f t="shared" si="10"/>
        <v>0</v>
      </c>
      <c r="AP30" s="475"/>
      <c r="AQ30" s="476"/>
      <c r="AR30" s="476">
        <f t="shared" si="11"/>
        <v>0</v>
      </c>
      <c r="AS30" s="477">
        <f t="shared" si="12"/>
        <v>0</v>
      </c>
      <c r="AT30" s="475"/>
      <c r="AU30" s="476"/>
      <c r="AV30" s="476">
        <f t="shared" si="13"/>
        <v>0</v>
      </c>
      <c r="AW30" s="477">
        <f t="shared" si="14"/>
        <v>0</v>
      </c>
      <c r="AX30" s="34">
        <v>15.6</v>
      </c>
      <c r="AY30" s="315">
        <v>15.6</v>
      </c>
      <c r="AZ30" s="35">
        <v>15.6</v>
      </c>
      <c r="BA30" s="35">
        <f t="shared" si="26"/>
        <v>46.8</v>
      </c>
      <c r="BB30" s="65">
        <f t="shared" si="27"/>
        <v>3</v>
      </c>
      <c r="BC30" s="34"/>
      <c r="BD30" s="35">
        <f>SUM(BC30:BC30)</f>
        <v>0</v>
      </c>
      <c r="BE30" s="65">
        <f t="shared" si="29"/>
        <v>0</v>
      </c>
      <c r="BF30" s="34"/>
      <c r="BG30" s="35">
        <f t="shared" si="44"/>
        <v>0</v>
      </c>
      <c r="BH30" s="65">
        <f t="shared" si="15"/>
        <v>0</v>
      </c>
      <c r="BI30" s="34"/>
      <c r="BJ30" s="35">
        <f t="shared" si="39"/>
        <v>0</v>
      </c>
      <c r="BK30" s="65">
        <f>BJ30/7.8/2</f>
        <v>0</v>
      </c>
      <c r="BL30" s="34"/>
      <c r="BM30" s="315"/>
      <c r="BN30" s="35"/>
      <c r="BO30" s="35">
        <f t="shared" si="32"/>
        <v>0</v>
      </c>
      <c r="BP30" s="65">
        <f t="shared" si="33"/>
        <v>0</v>
      </c>
      <c r="BQ30" s="34"/>
      <c r="BR30" s="315"/>
      <c r="BS30" s="35"/>
      <c r="BT30" s="35">
        <f t="shared" si="34"/>
        <v>0</v>
      </c>
      <c r="BU30" s="65">
        <f t="shared" si="35"/>
        <v>0</v>
      </c>
      <c r="BV30" s="34"/>
      <c r="BW30" s="315"/>
      <c r="BX30" s="35"/>
      <c r="BY30" s="35">
        <f t="shared" si="36"/>
        <v>0</v>
      </c>
      <c r="BZ30" s="65">
        <f t="shared" si="37"/>
        <v>0</v>
      </c>
      <c r="CA30" s="34"/>
      <c r="CB30" s="35">
        <f t="shared" si="40"/>
        <v>0</v>
      </c>
      <c r="CC30" s="65">
        <f>CB30/7.8/2</f>
        <v>0</v>
      </c>
    </row>
    <row r="31" spans="1:81" s="28" customFormat="1" ht="21" customHeight="1">
      <c r="A31" s="28">
        <f t="shared" si="18"/>
        <v>59</v>
      </c>
      <c r="B31" s="27" t="s">
        <v>101</v>
      </c>
      <c r="C31" s="34"/>
      <c r="D31" s="35"/>
      <c r="E31" s="35">
        <f t="shared" si="0"/>
        <v>0</v>
      </c>
      <c r="F31" s="65">
        <f t="shared" si="1"/>
        <v>0</v>
      </c>
      <c r="G31" s="34">
        <v>249.6</v>
      </c>
      <c r="H31" s="315">
        <v>249.6</v>
      </c>
      <c r="I31" s="35">
        <v>249.6</v>
      </c>
      <c r="J31" s="35">
        <f t="shared" si="19"/>
        <v>748.8</v>
      </c>
      <c r="K31" s="65">
        <f t="shared" si="20"/>
        <v>48</v>
      </c>
      <c r="L31" s="34"/>
      <c r="M31" s="35"/>
      <c r="N31" s="35">
        <f t="shared" si="21"/>
        <v>0</v>
      </c>
      <c r="O31" s="65">
        <f t="shared" si="22"/>
        <v>0</v>
      </c>
      <c r="P31" s="34">
        <v>93.6</v>
      </c>
      <c r="Q31" s="35">
        <f t="shared" si="41"/>
        <v>93.6</v>
      </c>
      <c r="R31" s="65">
        <f t="shared" si="2"/>
        <v>6</v>
      </c>
      <c r="S31" s="34"/>
      <c r="T31" s="35"/>
      <c r="U31" s="35"/>
      <c r="V31" s="35"/>
      <c r="W31" s="35">
        <f t="shared" si="3"/>
        <v>0</v>
      </c>
      <c r="X31" s="65">
        <f t="shared" si="4"/>
        <v>0</v>
      </c>
      <c r="Y31" s="34"/>
      <c r="Z31" s="35"/>
      <c r="AA31" s="35">
        <f t="shared" si="5"/>
        <v>0</v>
      </c>
      <c r="AB31" s="65">
        <f t="shared" si="6"/>
        <v>0</v>
      </c>
      <c r="AC31" s="34"/>
      <c r="AD31" s="35"/>
      <c r="AE31" s="35"/>
      <c r="AF31" s="35"/>
      <c r="AG31" s="35">
        <f t="shared" si="7"/>
        <v>0</v>
      </c>
      <c r="AH31" s="65">
        <f t="shared" si="42"/>
        <v>0</v>
      </c>
      <c r="AI31" s="34"/>
      <c r="AJ31" s="35">
        <f t="shared" si="43"/>
        <v>0</v>
      </c>
      <c r="AK31" s="65">
        <f t="shared" si="9"/>
        <v>0</v>
      </c>
      <c r="AL31" s="475"/>
      <c r="AM31" s="476"/>
      <c r="AN31" s="476">
        <f t="shared" si="25"/>
        <v>0</v>
      </c>
      <c r="AO31" s="477">
        <f t="shared" si="10"/>
        <v>0</v>
      </c>
      <c r="AP31" s="475"/>
      <c r="AQ31" s="476"/>
      <c r="AR31" s="476">
        <f t="shared" si="11"/>
        <v>0</v>
      </c>
      <c r="AS31" s="477">
        <f t="shared" si="12"/>
        <v>0</v>
      </c>
      <c r="AT31" s="475"/>
      <c r="AU31" s="476"/>
      <c r="AV31" s="476">
        <f t="shared" si="13"/>
        <v>0</v>
      </c>
      <c r="AW31" s="477">
        <f t="shared" si="14"/>
        <v>0</v>
      </c>
      <c r="AX31" s="34"/>
      <c r="AY31" s="315"/>
      <c r="AZ31" s="35"/>
      <c r="BA31" s="35">
        <f t="shared" si="26"/>
        <v>0</v>
      </c>
      <c r="BB31" s="65">
        <f t="shared" si="27"/>
        <v>0</v>
      </c>
      <c r="BC31" s="34">
        <v>78</v>
      </c>
      <c r="BD31" s="35">
        <f t="shared" si="28"/>
        <v>78</v>
      </c>
      <c r="BE31" s="65">
        <f t="shared" si="29"/>
        <v>5</v>
      </c>
      <c r="BF31" s="34"/>
      <c r="BG31" s="35">
        <f t="shared" si="44"/>
        <v>0</v>
      </c>
      <c r="BH31" s="65">
        <f t="shared" si="15"/>
        <v>0</v>
      </c>
      <c r="BI31" s="34"/>
      <c r="BJ31" s="35">
        <f t="shared" si="39"/>
        <v>0</v>
      </c>
      <c r="BK31" s="65">
        <f t="shared" ref="BK31:BK40" si="45">BJ31/7.8/2</f>
        <v>0</v>
      </c>
      <c r="BL31" s="34"/>
      <c r="BM31" s="315"/>
      <c r="BN31" s="35"/>
      <c r="BO31" s="35">
        <f t="shared" si="32"/>
        <v>0</v>
      </c>
      <c r="BP31" s="65">
        <f t="shared" si="33"/>
        <v>0</v>
      </c>
      <c r="BQ31" s="34"/>
      <c r="BR31" s="315"/>
      <c r="BS31" s="35"/>
      <c r="BT31" s="35">
        <f t="shared" si="34"/>
        <v>0</v>
      </c>
      <c r="BU31" s="65">
        <f t="shared" si="35"/>
        <v>0</v>
      </c>
      <c r="BV31" s="34"/>
      <c r="BW31" s="315"/>
      <c r="BX31" s="35"/>
      <c r="BY31" s="35">
        <f t="shared" si="36"/>
        <v>0</v>
      </c>
      <c r="BZ31" s="65">
        <f t="shared" si="37"/>
        <v>0</v>
      </c>
      <c r="CA31" s="34"/>
      <c r="CB31" s="35">
        <f t="shared" si="40"/>
        <v>0</v>
      </c>
      <c r="CC31" s="65">
        <f t="shared" ref="CC31:CC40" si="46">CB31/7.8/2</f>
        <v>0</v>
      </c>
    </row>
    <row r="32" spans="1:81" s="28" customFormat="1" ht="21" customHeight="1">
      <c r="A32" s="28">
        <f t="shared" si="18"/>
        <v>29.999999999999996</v>
      </c>
      <c r="B32" s="27" t="s">
        <v>102</v>
      </c>
      <c r="C32" s="34"/>
      <c r="D32" s="35"/>
      <c r="E32" s="35">
        <f t="shared" si="0"/>
        <v>0</v>
      </c>
      <c r="F32" s="65">
        <f t="shared" si="1"/>
        <v>0</v>
      </c>
      <c r="G32" s="34">
        <v>93.6</v>
      </c>
      <c r="H32" s="315">
        <v>93.6</v>
      </c>
      <c r="I32" s="35">
        <v>93.6</v>
      </c>
      <c r="J32" s="35">
        <f t="shared" si="19"/>
        <v>280.79999999999995</v>
      </c>
      <c r="K32" s="65">
        <f t="shared" si="20"/>
        <v>17.999999999999996</v>
      </c>
      <c r="L32" s="34"/>
      <c r="M32" s="35"/>
      <c r="N32" s="35">
        <f t="shared" si="21"/>
        <v>0</v>
      </c>
      <c r="O32" s="65">
        <f t="shared" si="22"/>
        <v>0</v>
      </c>
      <c r="P32" s="34"/>
      <c r="Q32" s="35">
        <f t="shared" si="41"/>
        <v>0</v>
      </c>
      <c r="R32" s="65">
        <f t="shared" si="2"/>
        <v>0</v>
      </c>
      <c r="S32" s="34"/>
      <c r="T32" s="35"/>
      <c r="U32" s="35"/>
      <c r="V32" s="35"/>
      <c r="W32" s="35">
        <f t="shared" si="3"/>
        <v>0</v>
      </c>
      <c r="X32" s="65">
        <f t="shared" si="4"/>
        <v>0</v>
      </c>
      <c r="Y32" s="34"/>
      <c r="Z32" s="35"/>
      <c r="AA32" s="35">
        <f t="shared" si="5"/>
        <v>0</v>
      </c>
      <c r="AB32" s="65">
        <f t="shared" si="6"/>
        <v>0</v>
      </c>
      <c r="AC32" s="34">
        <v>46.8</v>
      </c>
      <c r="AD32" s="35">
        <v>46.8</v>
      </c>
      <c r="AE32" s="35">
        <v>46.8</v>
      </c>
      <c r="AF32" s="35">
        <v>46.8</v>
      </c>
      <c r="AG32" s="35">
        <f t="shared" si="7"/>
        <v>187.2</v>
      </c>
      <c r="AH32" s="65">
        <f t="shared" si="42"/>
        <v>12</v>
      </c>
      <c r="AI32" s="34"/>
      <c r="AJ32" s="35">
        <f t="shared" si="43"/>
        <v>0</v>
      </c>
      <c r="AK32" s="65">
        <f t="shared" si="9"/>
        <v>0</v>
      </c>
      <c r="AL32" s="475"/>
      <c r="AM32" s="476"/>
      <c r="AN32" s="476">
        <f t="shared" si="25"/>
        <v>0</v>
      </c>
      <c r="AO32" s="477">
        <f t="shared" si="10"/>
        <v>0</v>
      </c>
      <c r="AP32" s="475"/>
      <c r="AQ32" s="476"/>
      <c r="AR32" s="476">
        <f t="shared" si="11"/>
        <v>0</v>
      </c>
      <c r="AS32" s="477">
        <f t="shared" si="12"/>
        <v>0</v>
      </c>
      <c r="AT32" s="475"/>
      <c r="AU32" s="476"/>
      <c r="AV32" s="476">
        <f t="shared" si="13"/>
        <v>0</v>
      </c>
      <c r="AW32" s="477">
        <f t="shared" si="14"/>
        <v>0</v>
      </c>
      <c r="AX32" s="34"/>
      <c r="AY32" s="315"/>
      <c r="AZ32" s="35"/>
      <c r="BA32" s="35">
        <f t="shared" si="26"/>
        <v>0</v>
      </c>
      <c r="BB32" s="65">
        <f t="shared" si="27"/>
        <v>0</v>
      </c>
      <c r="BC32" s="34"/>
      <c r="BD32" s="35">
        <f t="shared" si="28"/>
        <v>0</v>
      </c>
      <c r="BE32" s="65">
        <f t="shared" si="29"/>
        <v>0</v>
      </c>
      <c r="BF32" s="34"/>
      <c r="BG32" s="35">
        <f t="shared" si="44"/>
        <v>0</v>
      </c>
      <c r="BH32" s="65">
        <f t="shared" si="15"/>
        <v>0</v>
      </c>
      <c r="BI32" s="34"/>
      <c r="BJ32" s="35">
        <f t="shared" si="39"/>
        <v>0</v>
      </c>
      <c r="BK32" s="65">
        <f t="shared" si="45"/>
        <v>0</v>
      </c>
      <c r="BL32" s="34"/>
      <c r="BM32" s="315"/>
      <c r="BN32" s="35"/>
      <c r="BO32" s="35">
        <f t="shared" si="32"/>
        <v>0</v>
      </c>
      <c r="BP32" s="65">
        <f t="shared" si="33"/>
        <v>0</v>
      </c>
      <c r="BQ32" s="34"/>
      <c r="BR32" s="315"/>
      <c r="BS32" s="35"/>
      <c r="BT32" s="35">
        <f t="shared" si="34"/>
        <v>0</v>
      </c>
      <c r="BU32" s="65">
        <f t="shared" si="35"/>
        <v>0</v>
      </c>
      <c r="BV32" s="34"/>
      <c r="BW32" s="315"/>
      <c r="BX32" s="35"/>
      <c r="BY32" s="35">
        <f t="shared" si="36"/>
        <v>0</v>
      </c>
      <c r="BZ32" s="65">
        <f t="shared" si="37"/>
        <v>0</v>
      </c>
      <c r="CA32" s="34"/>
      <c r="CB32" s="35">
        <f t="shared" si="40"/>
        <v>0</v>
      </c>
      <c r="CC32" s="65">
        <f t="shared" si="46"/>
        <v>0</v>
      </c>
    </row>
    <row r="33" spans="1:81" s="28" customFormat="1" ht="21" customHeight="1">
      <c r="A33" s="28">
        <f t="shared" si="18"/>
        <v>0</v>
      </c>
      <c r="B33" s="27" t="s">
        <v>103</v>
      </c>
      <c r="C33" s="34"/>
      <c r="D33" s="35"/>
      <c r="E33" s="35">
        <f t="shared" si="0"/>
        <v>0</v>
      </c>
      <c r="F33" s="65">
        <f t="shared" si="1"/>
        <v>0</v>
      </c>
      <c r="G33" s="34"/>
      <c r="H33" s="315"/>
      <c r="I33" s="35"/>
      <c r="J33" s="35">
        <f t="shared" si="19"/>
        <v>0</v>
      </c>
      <c r="K33" s="65">
        <f t="shared" si="20"/>
        <v>0</v>
      </c>
      <c r="L33" s="34"/>
      <c r="M33" s="35"/>
      <c r="N33" s="35">
        <f t="shared" si="21"/>
        <v>0</v>
      </c>
      <c r="O33" s="65">
        <f t="shared" si="22"/>
        <v>0</v>
      </c>
      <c r="P33" s="34"/>
      <c r="Q33" s="35">
        <f t="shared" si="41"/>
        <v>0</v>
      </c>
      <c r="R33" s="65">
        <f t="shared" si="2"/>
        <v>0</v>
      </c>
      <c r="S33" s="34"/>
      <c r="T33" s="35"/>
      <c r="U33" s="35"/>
      <c r="V33" s="35"/>
      <c r="W33" s="35">
        <f t="shared" si="3"/>
        <v>0</v>
      </c>
      <c r="X33" s="65">
        <f t="shared" si="4"/>
        <v>0</v>
      </c>
      <c r="Y33" s="34"/>
      <c r="Z33" s="35"/>
      <c r="AA33" s="35">
        <f t="shared" si="5"/>
        <v>0</v>
      </c>
      <c r="AB33" s="65">
        <f t="shared" si="6"/>
        <v>0</v>
      </c>
      <c r="AC33" s="34"/>
      <c r="AD33" s="35"/>
      <c r="AE33" s="35"/>
      <c r="AF33" s="35"/>
      <c r="AG33" s="35">
        <f t="shared" si="7"/>
        <v>0</v>
      </c>
      <c r="AH33" s="65">
        <f t="shared" si="42"/>
        <v>0</v>
      </c>
      <c r="AI33" s="34"/>
      <c r="AJ33" s="35">
        <f t="shared" si="43"/>
        <v>0</v>
      </c>
      <c r="AK33" s="65">
        <f t="shared" si="9"/>
        <v>0</v>
      </c>
      <c r="AL33" s="475"/>
      <c r="AM33" s="476"/>
      <c r="AN33" s="476">
        <f t="shared" si="25"/>
        <v>0</v>
      </c>
      <c r="AO33" s="477">
        <f t="shared" si="10"/>
        <v>0</v>
      </c>
      <c r="AP33" s="475"/>
      <c r="AQ33" s="476"/>
      <c r="AR33" s="476">
        <f t="shared" si="11"/>
        <v>0</v>
      </c>
      <c r="AS33" s="477">
        <f t="shared" si="12"/>
        <v>0</v>
      </c>
      <c r="AT33" s="475"/>
      <c r="AU33" s="476"/>
      <c r="AV33" s="476">
        <f t="shared" si="13"/>
        <v>0</v>
      </c>
      <c r="AW33" s="477">
        <f t="shared" si="14"/>
        <v>0</v>
      </c>
      <c r="AX33" s="34"/>
      <c r="AY33" s="315"/>
      <c r="AZ33" s="35"/>
      <c r="BA33" s="35">
        <f>SUM(AX33:AZ33)</f>
        <v>0</v>
      </c>
      <c r="BB33" s="65">
        <f t="shared" si="27"/>
        <v>0</v>
      </c>
      <c r="BC33" s="34"/>
      <c r="BD33" s="35">
        <f t="shared" si="28"/>
        <v>0</v>
      </c>
      <c r="BE33" s="65">
        <f t="shared" si="29"/>
        <v>0</v>
      </c>
      <c r="BF33" s="34"/>
      <c r="BG33" s="35">
        <f t="shared" si="44"/>
        <v>0</v>
      </c>
      <c r="BH33" s="65">
        <f t="shared" si="15"/>
        <v>0</v>
      </c>
      <c r="BI33" s="34"/>
      <c r="BJ33" s="35">
        <f t="shared" si="39"/>
        <v>0</v>
      </c>
      <c r="BK33" s="65">
        <f t="shared" si="45"/>
        <v>0</v>
      </c>
      <c r="BL33" s="34"/>
      <c r="BM33" s="315"/>
      <c r="BN33" s="35"/>
      <c r="BO33" s="35">
        <f>SUM(BL33:BN33)</f>
        <v>0</v>
      </c>
      <c r="BP33" s="65">
        <f t="shared" si="33"/>
        <v>0</v>
      </c>
      <c r="BQ33" s="34"/>
      <c r="BR33" s="315"/>
      <c r="BS33" s="35"/>
      <c r="BT33" s="35">
        <f>SUM(BQ33:BS33)</f>
        <v>0</v>
      </c>
      <c r="BU33" s="65">
        <f t="shared" si="35"/>
        <v>0</v>
      </c>
      <c r="BV33" s="34"/>
      <c r="BW33" s="315"/>
      <c r="BX33" s="35"/>
      <c r="BY33" s="35">
        <f>SUM(BV33:BX33)</f>
        <v>0</v>
      </c>
      <c r="BZ33" s="65">
        <f t="shared" si="37"/>
        <v>0</v>
      </c>
      <c r="CA33" s="34"/>
      <c r="CB33" s="35">
        <f t="shared" si="40"/>
        <v>0</v>
      </c>
      <c r="CC33" s="65">
        <f t="shared" si="46"/>
        <v>0</v>
      </c>
    </row>
    <row r="34" spans="1:81" s="28" customFormat="1" ht="21" customHeight="1">
      <c r="A34" s="28">
        <f t="shared" si="18"/>
        <v>48</v>
      </c>
      <c r="B34" s="29" t="s">
        <v>104</v>
      </c>
      <c r="C34" s="34">
        <v>31.2</v>
      </c>
      <c r="D34" s="35">
        <v>31.2</v>
      </c>
      <c r="E34" s="35">
        <f t="shared" si="0"/>
        <v>62.4</v>
      </c>
      <c r="F34" s="65">
        <f t="shared" si="1"/>
        <v>4</v>
      </c>
      <c r="G34" s="34"/>
      <c r="H34" s="315"/>
      <c r="I34" s="35"/>
      <c r="J34" s="35">
        <f t="shared" si="19"/>
        <v>0</v>
      </c>
      <c r="K34" s="65">
        <f t="shared" si="20"/>
        <v>0</v>
      </c>
      <c r="L34" s="34"/>
      <c r="M34" s="35"/>
      <c r="N34" s="35">
        <f t="shared" si="21"/>
        <v>0</v>
      </c>
      <c r="O34" s="65">
        <f t="shared" si="22"/>
        <v>0</v>
      </c>
      <c r="P34" s="34"/>
      <c r="Q34" s="35">
        <f t="shared" si="41"/>
        <v>0</v>
      </c>
      <c r="R34" s="65">
        <f t="shared" si="2"/>
        <v>0</v>
      </c>
      <c r="S34" s="34"/>
      <c r="T34" s="35"/>
      <c r="U34" s="35"/>
      <c r="V34" s="35"/>
      <c r="W34" s="35">
        <f t="shared" si="3"/>
        <v>0</v>
      </c>
      <c r="X34" s="65">
        <f t="shared" si="4"/>
        <v>0</v>
      </c>
      <c r="Y34" s="34"/>
      <c r="Z34" s="35"/>
      <c r="AA34" s="35">
        <f t="shared" si="5"/>
        <v>0</v>
      </c>
      <c r="AB34" s="65">
        <f t="shared" si="6"/>
        <v>0</v>
      </c>
      <c r="AC34" s="34">
        <v>78</v>
      </c>
      <c r="AD34" s="35">
        <v>78</v>
      </c>
      <c r="AE34" s="35">
        <v>78</v>
      </c>
      <c r="AF34" s="35">
        <v>78</v>
      </c>
      <c r="AG34" s="35">
        <f t="shared" si="7"/>
        <v>312</v>
      </c>
      <c r="AH34" s="65">
        <f t="shared" si="42"/>
        <v>20</v>
      </c>
      <c r="AI34" s="34"/>
      <c r="AJ34" s="35">
        <f t="shared" si="43"/>
        <v>0</v>
      </c>
      <c r="AK34" s="65">
        <f t="shared" si="9"/>
        <v>0</v>
      </c>
      <c r="AL34" s="475">
        <f>31.2+15.6</f>
        <v>46.8</v>
      </c>
      <c r="AM34" s="476">
        <v>46.8</v>
      </c>
      <c r="AN34" s="476">
        <f t="shared" si="25"/>
        <v>93.6</v>
      </c>
      <c r="AO34" s="477">
        <f t="shared" si="10"/>
        <v>6</v>
      </c>
      <c r="AP34" s="475">
        <v>46.8</v>
      </c>
      <c r="AQ34" s="476">
        <v>46.8</v>
      </c>
      <c r="AR34" s="476">
        <f t="shared" si="11"/>
        <v>93.6</v>
      </c>
      <c r="AS34" s="477">
        <f t="shared" si="12"/>
        <v>6</v>
      </c>
      <c r="AT34" s="475">
        <v>46.8</v>
      </c>
      <c r="AU34" s="476">
        <v>46.8</v>
      </c>
      <c r="AV34" s="476">
        <f t="shared" si="13"/>
        <v>93.6</v>
      </c>
      <c r="AW34" s="477">
        <f t="shared" si="14"/>
        <v>6</v>
      </c>
      <c r="AX34" s="34">
        <v>31.2</v>
      </c>
      <c r="AY34" s="315">
        <v>31.2</v>
      </c>
      <c r="AZ34" s="35">
        <v>31.2</v>
      </c>
      <c r="BA34" s="35">
        <f>SUM(AX34:AZ34)</f>
        <v>93.6</v>
      </c>
      <c r="BB34" s="65">
        <f t="shared" si="27"/>
        <v>6</v>
      </c>
      <c r="BC34" s="34"/>
      <c r="BD34" s="35">
        <f t="shared" si="28"/>
        <v>0</v>
      </c>
      <c r="BE34" s="65">
        <f t="shared" si="29"/>
        <v>0</v>
      </c>
      <c r="BF34" s="34"/>
      <c r="BG34" s="35">
        <f t="shared" si="44"/>
        <v>0</v>
      </c>
      <c r="BH34" s="65">
        <f t="shared" si="15"/>
        <v>0</v>
      </c>
      <c r="BI34" s="34"/>
      <c r="BJ34" s="35">
        <f t="shared" si="39"/>
        <v>0</v>
      </c>
      <c r="BK34" s="65">
        <f t="shared" si="45"/>
        <v>0</v>
      </c>
      <c r="BL34" s="34"/>
      <c r="BM34" s="315"/>
      <c r="BN34" s="35"/>
      <c r="BO34" s="35">
        <f>SUM(BL34:BN34)</f>
        <v>0</v>
      </c>
      <c r="BP34" s="65">
        <f t="shared" si="33"/>
        <v>0</v>
      </c>
      <c r="BQ34" s="34"/>
      <c r="BR34" s="315"/>
      <c r="BS34" s="35"/>
      <c r="BT34" s="35">
        <f>SUM(BQ34:BS34)</f>
        <v>0</v>
      </c>
      <c r="BU34" s="65">
        <f t="shared" si="35"/>
        <v>0</v>
      </c>
      <c r="BV34" s="34"/>
      <c r="BW34" s="315"/>
      <c r="BX34" s="35"/>
      <c r="BY34" s="35">
        <f>SUM(BV34:BX34)</f>
        <v>0</v>
      </c>
      <c r="BZ34" s="65">
        <f t="shared" si="37"/>
        <v>0</v>
      </c>
      <c r="CA34" s="34"/>
      <c r="CB34" s="35">
        <f t="shared" si="40"/>
        <v>0</v>
      </c>
      <c r="CC34" s="65">
        <f t="shared" si="46"/>
        <v>0</v>
      </c>
    </row>
    <row r="35" spans="1:81" s="28" customFormat="1" ht="21" customHeight="1">
      <c r="A35" s="28">
        <f t="shared" si="18"/>
        <v>54</v>
      </c>
      <c r="B35" s="27" t="s">
        <v>138</v>
      </c>
      <c r="C35" s="34">
        <v>62.4</v>
      </c>
      <c r="D35" s="35">
        <v>62.4</v>
      </c>
      <c r="E35" s="35">
        <f t="shared" si="0"/>
        <v>124.8</v>
      </c>
      <c r="F35" s="65">
        <f t="shared" si="1"/>
        <v>8</v>
      </c>
      <c r="G35" s="34">
        <v>171.6</v>
      </c>
      <c r="H35" s="315">
        <v>171.6</v>
      </c>
      <c r="I35" s="35">
        <v>171.6</v>
      </c>
      <c r="J35" s="35">
        <f t="shared" si="19"/>
        <v>514.79999999999995</v>
      </c>
      <c r="K35" s="65">
        <f t="shared" si="20"/>
        <v>33</v>
      </c>
      <c r="L35" s="34"/>
      <c r="M35" s="35"/>
      <c r="N35" s="35">
        <f t="shared" si="21"/>
        <v>0</v>
      </c>
      <c r="O35" s="65">
        <f t="shared" si="22"/>
        <v>0</v>
      </c>
      <c r="P35" s="34">
        <v>78</v>
      </c>
      <c r="Q35" s="35">
        <f t="shared" si="41"/>
        <v>78</v>
      </c>
      <c r="R35" s="65">
        <f t="shared" si="2"/>
        <v>5</v>
      </c>
      <c r="S35" s="34"/>
      <c r="T35" s="35"/>
      <c r="U35" s="35"/>
      <c r="V35" s="35"/>
      <c r="W35" s="35">
        <f t="shared" si="3"/>
        <v>0</v>
      </c>
      <c r="X35" s="65">
        <f t="shared" si="4"/>
        <v>0</v>
      </c>
      <c r="Y35" s="34"/>
      <c r="Z35" s="35"/>
      <c r="AA35" s="35">
        <f t="shared" si="5"/>
        <v>0</v>
      </c>
      <c r="AB35" s="65">
        <f t="shared" si="6"/>
        <v>0</v>
      </c>
      <c r="AC35" s="34">
        <v>31.2</v>
      </c>
      <c r="AD35" s="35">
        <v>31.2</v>
      </c>
      <c r="AE35" s="35">
        <v>31.2</v>
      </c>
      <c r="AF35" s="35">
        <v>31.2</v>
      </c>
      <c r="AG35" s="35">
        <f t="shared" si="7"/>
        <v>124.8</v>
      </c>
      <c r="AH35" s="65">
        <f t="shared" si="42"/>
        <v>8</v>
      </c>
      <c r="AI35" s="34"/>
      <c r="AJ35" s="35">
        <f t="shared" si="43"/>
        <v>0</v>
      </c>
      <c r="AK35" s="65">
        <f t="shared" si="9"/>
        <v>0</v>
      </c>
      <c r="AL35" s="475"/>
      <c r="AM35" s="476"/>
      <c r="AN35" s="476">
        <f t="shared" si="25"/>
        <v>0</v>
      </c>
      <c r="AO35" s="477">
        <f t="shared" si="10"/>
        <v>0</v>
      </c>
      <c r="AP35" s="475"/>
      <c r="AQ35" s="476"/>
      <c r="AR35" s="476">
        <f t="shared" si="11"/>
        <v>0</v>
      </c>
      <c r="AS35" s="477">
        <f t="shared" si="12"/>
        <v>0</v>
      </c>
      <c r="AT35" s="475"/>
      <c r="AU35" s="476"/>
      <c r="AV35" s="476">
        <f t="shared" si="13"/>
        <v>0</v>
      </c>
      <c r="AW35" s="477">
        <f t="shared" si="14"/>
        <v>0</v>
      </c>
      <c r="AX35" s="34"/>
      <c r="AY35" s="315"/>
      <c r="AZ35" s="35"/>
      <c r="BA35" s="35">
        <f t="shared" si="26"/>
        <v>0</v>
      </c>
      <c r="BB35" s="65">
        <f t="shared" si="27"/>
        <v>0</v>
      </c>
      <c r="BC35" s="34"/>
      <c r="BD35" s="35">
        <f t="shared" si="28"/>
        <v>0</v>
      </c>
      <c r="BE35" s="65">
        <f t="shared" si="29"/>
        <v>0</v>
      </c>
      <c r="BF35" s="34"/>
      <c r="BG35" s="35">
        <f t="shared" si="44"/>
        <v>0</v>
      </c>
      <c r="BH35" s="65">
        <f t="shared" si="15"/>
        <v>0</v>
      </c>
      <c r="BI35" s="34"/>
      <c r="BJ35" s="35">
        <f t="shared" si="39"/>
        <v>0</v>
      </c>
      <c r="BK35" s="65">
        <f t="shared" si="45"/>
        <v>0</v>
      </c>
      <c r="BL35" s="34"/>
      <c r="BM35" s="315"/>
      <c r="BN35" s="35"/>
      <c r="BO35" s="35">
        <f t="shared" ref="BO35:BO80" si="47">SUM(BL35:BN35)</f>
        <v>0</v>
      </c>
      <c r="BP35" s="65">
        <f t="shared" si="33"/>
        <v>0</v>
      </c>
      <c r="BQ35" s="34"/>
      <c r="BR35" s="315"/>
      <c r="BS35" s="35"/>
      <c r="BT35" s="35">
        <f t="shared" ref="BT35:BT80" si="48">SUM(BQ35:BS35)</f>
        <v>0</v>
      </c>
      <c r="BU35" s="65">
        <f t="shared" si="35"/>
        <v>0</v>
      </c>
      <c r="BV35" s="34"/>
      <c r="BW35" s="315"/>
      <c r="BX35" s="35"/>
      <c r="BY35" s="35">
        <f t="shared" ref="BY35:BY80" si="49">SUM(BV35:BX35)</f>
        <v>0</v>
      </c>
      <c r="BZ35" s="65">
        <f t="shared" si="37"/>
        <v>0</v>
      </c>
      <c r="CA35" s="34"/>
      <c r="CB35" s="35">
        <f t="shared" si="40"/>
        <v>0</v>
      </c>
      <c r="CC35" s="65">
        <f t="shared" si="46"/>
        <v>0</v>
      </c>
    </row>
    <row r="36" spans="1:81" s="28" customFormat="1" ht="21" customHeight="1">
      <c r="A36" s="28">
        <f t="shared" si="18"/>
        <v>30</v>
      </c>
      <c r="B36" s="27" t="s">
        <v>139</v>
      </c>
      <c r="C36" s="34">
        <v>93.6</v>
      </c>
      <c r="D36" s="35">
        <v>93.6</v>
      </c>
      <c r="E36" s="35">
        <f t="shared" si="0"/>
        <v>187.2</v>
      </c>
      <c r="F36" s="65">
        <f t="shared" si="1"/>
        <v>12</v>
      </c>
      <c r="G36" s="34"/>
      <c r="H36" s="315"/>
      <c r="I36" s="35"/>
      <c r="J36" s="35">
        <f t="shared" si="19"/>
        <v>0</v>
      </c>
      <c r="K36" s="65">
        <f t="shared" si="20"/>
        <v>0</v>
      </c>
      <c r="L36" s="34"/>
      <c r="M36" s="35"/>
      <c r="N36" s="35">
        <f t="shared" si="21"/>
        <v>0</v>
      </c>
      <c r="O36" s="65">
        <f t="shared" si="22"/>
        <v>0</v>
      </c>
      <c r="P36" s="34">
        <v>156</v>
      </c>
      <c r="Q36" s="35">
        <f t="shared" si="41"/>
        <v>156</v>
      </c>
      <c r="R36" s="65">
        <f t="shared" si="2"/>
        <v>10</v>
      </c>
      <c r="S36" s="34"/>
      <c r="T36" s="35"/>
      <c r="U36" s="35"/>
      <c r="V36" s="35"/>
      <c r="W36" s="35">
        <f t="shared" si="3"/>
        <v>0</v>
      </c>
      <c r="X36" s="65">
        <f t="shared" si="4"/>
        <v>0</v>
      </c>
      <c r="Y36" s="34"/>
      <c r="Z36" s="35"/>
      <c r="AA36" s="35">
        <f t="shared" si="5"/>
        <v>0</v>
      </c>
      <c r="AB36" s="65">
        <f t="shared" si="6"/>
        <v>0</v>
      </c>
      <c r="AC36" s="34">
        <v>31.2</v>
      </c>
      <c r="AD36" s="35">
        <v>31.2</v>
      </c>
      <c r="AE36" s="35">
        <v>31.2</v>
      </c>
      <c r="AF36" s="35">
        <v>31.2</v>
      </c>
      <c r="AG36" s="35">
        <f>SUM(AC36:AF36)</f>
        <v>124.8</v>
      </c>
      <c r="AH36" s="65">
        <f t="shared" si="42"/>
        <v>8</v>
      </c>
      <c r="AI36" s="34"/>
      <c r="AJ36" s="35">
        <f t="shared" si="43"/>
        <v>0</v>
      </c>
      <c r="AK36" s="65">
        <f t="shared" si="9"/>
        <v>0</v>
      </c>
      <c r="AL36" s="475"/>
      <c r="AM36" s="476"/>
      <c r="AN36" s="476">
        <f t="shared" si="25"/>
        <v>0</v>
      </c>
      <c r="AO36" s="477">
        <f t="shared" si="10"/>
        <v>0</v>
      </c>
      <c r="AP36" s="475"/>
      <c r="AQ36" s="476"/>
      <c r="AR36" s="476">
        <f t="shared" si="11"/>
        <v>0</v>
      </c>
      <c r="AS36" s="477">
        <f t="shared" si="12"/>
        <v>0</v>
      </c>
      <c r="AT36" s="475"/>
      <c r="AU36" s="476"/>
      <c r="AV36" s="476">
        <f t="shared" si="13"/>
        <v>0</v>
      </c>
      <c r="AW36" s="477">
        <f t="shared" si="14"/>
        <v>0</v>
      </c>
      <c r="AX36" s="34"/>
      <c r="AY36" s="315"/>
      <c r="AZ36" s="35"/>
      <c r="BA36" s="35">
        <f t="shared" si="26"/>
        <v>0</v>
      </c>
      <c r="BB36" s="65">
        <f t="shared" si="27"/>
        <v>0</v>
      </c>
      <c r="BC36" s="34"/>
      <c r="BD36" s="35">
        <f>SUM(BC36:BC36)</f>
        <v>0</v>
      </c>
      <c r="BE36" s="65">
        <f t="shared" si="29"/>
        <v>0</v>
      </c>
      <c r="BF36" s="34"/>
      <c r="BG36" s="35">
        <f t="shared" si="44"/>
        <v>0</v>
      </c>
      <c r="BH36" s="65">
        <f t="shared" si="15"/>
        <v>0</v>
      </c>
      <c r="BI36" s="34"/>
      <c r="BJ36" s="35">
        <f t="shared" si="39"/>
        <v>0</v>
      </c>
      <c r="BK36" s="65">
        <f t="shared" si="45"/>
        <v>0</v>
      </c>
      <c r="BL36" s="34"/>
      <c r="BM36" s="315"/>
      <c r="BN36" s="35"/>
      <c r="BO36" s="35">
        <f t="shared" si="47"/>
        <v>0</v>
      </c>
      <c r="BP36" s="65">
        <f t="shared" si="33"/>
        <v>0</v>
      </c>
      <c r="BQ36" s="34"/>
      <c r="BR36" s="315"/>
      <c r="BS36" s="35"/>
      <c r="BT36" s="35">
        <f t="shared" si="48"/>
        <v>0</v>
      </c>
      <c r="BU36" s="65">
        <f t="shared" si="35"/>
        <v>0</v>
      </c>
      <c r="BV36" s="34"/>
      <c r="BW36" s="315"/>
      <c r="BX36" s="35"/>
      <c r="BY36" s="35">
        <f t="shared" si="49"/>
        <v>0</v>
      </c>
      <c r="BZ36" s="65">
        <f t="shared" si="37"/>
        <v>0</v>
      </c>
      <c r="CA36" s="34"/>
      <c r="CB36" s="35">
        <f t="shared" si="40"/>
        <v>0</v>
      </c>
      <c r="CC36" s="65">
        <f t="shared" si="46"/>
        <v>0</v>
      </c>
    </row>
    <row r="37" spans="1:81" s="28" customFormat="1" ht="21" customHeight="1">
      <c r="A37" s="28">
        <f t="shared" si="18"/>
        <v>54</v>
      </c>
      <c r="B37" s="27" t="s">
        <v>140</v>
      </c>
      <c r="C37" s="34">
        <v>109.2</v>
      </c>
      <c r="D37" s="35">
        <v>109.2</v>
      </c>
      <c r="E37" s="35">
        <f t="shared" si="0"/>
        <v>218.4</v>
      </c>
      <c r="F37" s="65">
        <f t="shared" si="1"/>
        <v>14</v>
      </c>
      <c r="G37" s="34"/>
      <c r="H37" s="315"/>
      <c r="I37" s="35"/>
      <c r="J37" s="35">
        <f t="shared" si="19"/>
        <v>0</v>
      </c>
      <c r="K37" s="65">
        <f t="shared" si="20"/>
        <v>0</v>
      </c>
      <c r="L37" s="388">
        <v>62.4</v>
      </c>
      <c r="M37" s="389">
        <v>62.4</v>
      </c>
      <c r="N37" s="35">
        <f t="shared" si="21"/>
        <v>124.8</v>
      </c>
      <c r="O37" s="65">
        <f t="shared" si="22"/>
        <v>8</v>
      </c>
      <c r="P37" s="34"/>
      <c r="Q37" s="35">
        <f t="shared" si="41"/>
        <v>0</v>
      </c>
      <c r="R37" s="65">
        <f t="shared" si="2"/>
        <v>0</v>
      </c>
      <c r="S37" s="34"/>
      <c r="T37" s="35"/>
      <c r="U37" s="35"/>
      <c r="V37" s="35"/>
      <c r="W37" s="35">
        <f t="shared" si="3"/>
        <v>0</v>
      </c>
      <c r="X37" s="65">
        <f t="shared" si="4"/>
        <v>0</v>
      </c>
      <c r="Y37" s="34">
        <v>15.6</v>
      </c>
      <c r="Z37" s="35">
        <v>15.6</v>
      </c>
      <c r="AA37" s="35">
        <f t="shared" si="5"/>
        <v>31.2</v>
      </c>
      <c r="AB37" s="65">
        <f t="shared" si="6"/>
        <v>2</v>
      </c>
      <c r="AC37" s="34">
        <v>109.2</v>
      </c>
      <c r="AD37" s="35">
        <v>109.2</v>
      </c>
      <c r="AE37" s="35">
        <v>109.2</v>
      </c>
      <c r="AF37" s="35">
        <v>109.2</v>
      </c>
      <c r="AG37" s="35">
        <f t="shared" si="7"/>
        <v>436.8</v>
      </c>
      <c r="AH37" s="65">
        <f t="shared" si="42"/>
        <v>28</v>
      </c>
      <c r="AI37" s="34"/>
      <c r="AJ37" s="35">
        <f t="shared" si="43"/>
        <v>0</v>
      </c>
      <c r="AK37" s="65">
        <f t="shared" si="9"/>
        <v>0</v>
      </c>
      <c r="AL37" s="475"/>
      <c r="AM37" s="476"/>
      <c r="AN37" s="476">
        <f t="shared" si="25"/>
        <v>0</v>
      </c>
      <c r="AO37" s="477">
        <f t="shared" si="10"/>
        <v>0</v>
      </c>
      <c r="AP37" s="475"/>
      <c r="AQ37" s="476"/>
      <c r="AR37" s="476">
        <f t="shared" si="11"/>
        <v>0</v>
      </c>
      <c r="AS37" s="477">
        <f t="shared" si="12"/>
        <v>0</v>
      </c>
      <c r="AT37" s="475"/>
      <c r="AU37" s="476"/>
      <c r="AV37" s="476">
        <f t="shared" si="13"/>
        <v>0</v>
      </c>
      <c r="AW37" s="477">
        <f t="shared" si="14"/>
        <v>0</v>
      </c>
      <c r="AX37" s="34"/>
      <c r="AY37" s="315"/>
      <c r="AZ37" s="35"/>
      <c r="BA37" s="35">
        <f t="shared" si="26"/>
        <v>0</v>
      </c>
      <c r="BB37" s="65">
        <f t="shared" si="27"/>
        <v>0</v>
      </c>
      <c r="BC37" s="34">
        <v>31.2</v>
      </c>
      <c r="BD37" s="35">
        <f>SUM(BC37:BC37)</f>
        <v>31.2</v>
      </c>
      <c r="BE37" s="65">
        <f t="shared" si="29"/>
        <v>2</v>
      </c>
      <c r="BF37" s="34"/>
      <c r="BG37" s="35">
        <f t="shared" si="44"/>
        <v>0</v>
      </c>
      <c r="BH37" s="65">
        <f t="shared" si="15"/>
        <v>0</v>
      </c>
      <c r="BI37" s="34"/>
      <c r="BJ37" s="35">
        <f>SUM(BI37:BI37)</f>
        <v>0</v>
      </c>
      <c r="BK37" s="65">
        <f t="shared" si="45"/>
        <v>0</v>
      </c>
      <c r="BL37" s="34"/>
      <c r="BM37" s="315"/>
      <c r="BN37" s="35"/>
      <c r="BO37" s="35">
        <f t="shared" si="47"/>
        <v>0</v>
      </c>
      <c r="BP37" s="65">
        <f t="shared" si="33"/>
        <v>0</v>
      </c>
      <c r="BQ37" s="34"/>
      <c r="BR37" s="315"/>
      <c r="BS37" s="35"/>
      <c r="BT37" s="35">
        <f t="shared" si="48"/>
        <v>0</v>
      </c>
      <c r="BU37" s="65">
        <f t="shared" si="35"/>
        <v>0</v>
      </c>
      <c r="BV37" s="34"/>
      <c r="BW37" s="315"/>
      <c r="BX37" s="35"/>
      <c r="BY37" s="35">
        <f t="shared" si="49"/>
        <v>0</v>
      </c>
      <c r="BZ37" s="65">
        <f t="shared" si="37"/>
        <v>0</v>
      </c>
      <c r="CA37" s="34"/>
      <c r="CB37" s="35">
        <f>SUM(CA37:CA37)</f>
        <v>0</v>
      </c>
      <c r="CC37" s="65">
        <f t="shared" si="46"/>
        <v>0</v>
      </c>
    </row>
    <row r="38" spans="1:81" s="28" customFormat="1" ht="21" customHeight="1">
      <c r="A38" s="28">
        <f t="shared" si="18"/>
        <v>0</v>
      </c>
      <c r="B38" s="27" t="s">
        <v>141</v>
      </c>
      <c r="C38" s="34"/>
      <c r="D38" s="35"/>
      <c r="E38" s="35">
        <f t="shared" si="0"/>
        <v>0</v>
      </c>
      <c r="F38" s="65">
        <f t="shared" si="1"/>
        <v>0</v>
      </c>
      <c r="G38" s="34"/>
      <c r="H38" s="315"/>
      <c r="I38" s="35"/>
      <c r="J38" s="35">
        <f t="shared" si="19"/>
        <v>0</v>
      </c>
      <c r="K38" s="65">
        <f t="shared" si="20"/>
        <v>0</v>
      </c>
      <c r="L38" s="34"/>
      <c r="M38" s="35"/>
      <c r="N38" s="35">
        <f t="shared" si="21"/>
        <v>0</v>
      </c>
      <c r="O38" s="65">
        <f t="shared" si="22"/>
        <v>0</v>
      </c>
      <c r="P38" s="34"/>
      <c r="Q38" s="35"/>
      <c r="R38" s="65">
        <f t="shared" si="2"/>
        <v>0</v>
      </c>
      <c r="S38" s="34"/>
      <c r="T38" s="35"/>
      <c r="U38" s="35"/>
      <c r="V38" s="35"/>
      <c r="W38" s="35">
        <f t="shared" si="3"/>
        <v>0</v>
      </c>
      <c r="X38" s="65">
        <f t="shared" si="4"/>
        <v>0</v>
      </c>
      <c r="Y38" s="385"/>
      <c r="Z38" s="35"/>
      <c r="AA38" s="35">
        <f t="shared" si="5"/>
        <v>0</v>
      </c>
      <c r="AB38" s="65">
        <f t="shared" si="6"/>
        <v>0</v>
      </c>
      <c r="AC38" s="34"/>
      <c r="AD38" s="35"/>
      <c r="AE38" s="35"/>
      <c r="AF38" s="35"/>
      <c r="AG38" s="35">
        <f t="shared" si="7"/>
        <v>0</v>
      </c>
      <c r="AH38" s="65">
        <f t="shared" si="42"/>
        <v>0</v>
      </c>
      <c r="AI38" s="34"/>
      <c r="AJ38" s="35">
        <f t="shared" si="43"/>
        <v>0</v>
      </c>
      <c r="AK38" s="65">
        <f t="shared" si="9"/>
        <v>0</v>
      </c>
      <c r="AL38" s="475"/>
      <c r="AM38" s="476"/>
      <c r="AN38" s="476">
        <f t="shared" si="25"/>
        <v>0</v>
      </c>
      <c r="AO38" s="477">
        <f t="shared" si="10"/>
        <v>0</v>
      </c>
      <c r="AP38" s="475"/>
      <c r="AQ38" s="476"/>
      <c r="AR38" s="476">
        <f t="shared" si="11"/>
        <v>0</v>
      </c>
      <c r="AS38" s="477">
        <f t="shared" si="12"/>
        <v>0</v>
      </c>
      <c r="AT38" s="475"/>
      <c r="AU38" s="476"/>
      <c r="AV38" s="476">
        <f t="shared" si="13"/>
        <v>0</v>
      </c>
      <c r="AW38" s="477">
        <f t="shared" si="14"/>
        <v>0</v>
      </c>
      <c r="AX38" s="34"/>
      <c r="AY38" s="315"/>
      <c r="AZ38" s="35"/>
      <c r="BA38" s="35">
        <f t="shared" si="26"/>
        <v>0</v>
      </c>
      <c r="BB38" s="65">
        <f t="shared" si="27"/>
        <v>0</v>
      </c>
      <c r="BC38" s="34"/>
      <c r="BD38" s="35">
        <f t="shared" si="28"/>
        <v>0</v>
      </c>
      <c r="BE38" s="65">
        <f t="shared" si="29"/>
        <v>0</v>
      </c>
      <c r="BF38" s="34"/>
      <c r="BG38" s="35">
        <f t="shared" si="44"/>
        <v>0</v>
      </c>
      <c r="BH38" s="65">
        <f t="shared" si="15"/>
        <v>0</v>
      </c>
      <c r="BI38" s="34"/>
      <c r="BJ38" s="35">
        <f t="shared" si="39"/>
        <v>0</v>
      </c>
      <c r="BK38" s="65">
        <f t="shared" si="45"/>
        <v>0</v>
      </c>
      <c r="BL38" s="34"/>
      <c r="BM38" s="315"/>
      <c r="BN38" s="35"/>
      <c r="BO38" s="35">
        <f t="shared" si="47"/>
        <v>0</v>
      </c>
      <c r="BP38" s="65">
        <f t="shared" si="33"/>
        <v>0</v>
      </c>
      <c r="BQ38" s="34"/>
      <c r="BR38" s="315"/>
      <c r="BS38" s="35"/>
      <c r="BT38" s="35">
        <f t="shared" si="48"/>
        <v>0</v>
      </c>
      <c r="BU38" s="65">
        <f t="shared" si="35"/>
        <v>0</v>
      </c>
      <c r="BV38" s="34"/>
      <c r="BW38" s="315"/>
      <c r="BX38" s="35"/>
      <c r="BY38" s="35">
        <f t="shared" si="49"/>
        <v>0</v>
      </c>
      <c r="BZ38" s="65">
        <f t="shared" si="37"/>
        <v>0</v>
      </c>
      <c r="CA38" s="34"/>
      <c r="CB38" s="35">
        <f t="shared" ref="CB38:CB58" si="50">SUM(CA38:CA38)</f>
        <v>0</v>
      </c>
      <c r="CC38" s="65">
        <f t="shared" si="46"/>
        <v>0</v>
      </c>
    </row>
    <row r="39" spans="1:81" s="28" customFormat="1" ht="21" customHeight="1">
      <c r="A39" s="28">
        <f>+SUM(F39,K39,O39,BB39,BE39,R39,X39,AB39,AH39,AK39,BH39,AO39,AS39,AW39,BK39+BP39+BU39+BZ39)</f>
        <v>54</v>
      </c>
      <c r="B39" s="27" t="s">
        <v>142</v>
      </c>
      <c r="C39" s="34">
        <v>109.2</v>
      </c>
      <c r="D39" s="35">
        <v>109.2</v>
      </c>
      <c r="E39" s="35">
        <f t="shared" si="0"/>
        <v>218.4</v>
      </c>
      <c r="F39" s="65">
        <f t="shared" si="1"/>
        <v>14</v>
      </c>
      <c r="G39" s="34">
        <v>46.8</v>
      </c>
      <c r="H39" s="315">
        <v>46.8</v>
      </c>
      <c r="I39" s="35">
        <v>46.8</v>
      </c>
      <c r="J39" s="35">
        <f t="shared" si="19"/>
        <v>140.39999999999998</v>
      </c>
      <c r="K39" s="65">
        <f t="shared" si="20"/>
        <v>8.9999999999999982</v>
      </c>
      <c r="L39" s="34">
        <v>93.6</v>
      </c>
      <c r="M39" s="35">
        <v>93.6</v>
      </c>
      <c r="N39" s="35">
        <f t="shared" si="21"/>
        <v>187.2</v>
      </c>
      <c r="O39" s="65">
        <f t="shared" si="22"/>
        <v>12</v>
      </c>
      <c r="P39" s="34">
        <v>46.8</v>
      </c>
      <c r="Q39" s="35">
        <f t="shared" ref="Q39" si="51">SUM(P39:P39)</f>
        <v>46.8</v>
      </c>
      <c r="R39" s="65">
        <f t="shared" si="2"/>
        <v>3</v>
      </c>
      <c r="S39" s="34"/>
      <c r="T39" s="35"/>
      <c r="U39" s="35"/>
      <c r="V39" s="35"/>
      <c r="W39" s="35">
        <f t="shared" si="3"/>
        <v>0</v>
      </c>
      <c r="X39" s="65">
        <f t="shared" si="4"/>
        <v>0</v>
      </c>
      <c r="Y39" s="34"/>
      <c r="Z39" s="35"/>
      <c r="AA39" s="35">
        <f t="shared" si="5"/>
        <v>0</v>
      </c>
      <c r="AB39" s="65">
        <f t="shared" si="6"/>
        <v>0</v>
      </c>
      <c r="AC39" s="34">
        <v>62.4</v>
      </c>
      <c r="AD39" s="35">
        <v>62.4</v>
      </c>
      <c r="AE39" s="35">
        <v>62.4</v>
      </c>
      <c r="AF39" s="35">
        <v>62.4</v>
      </c>
      <c r="AG39" s="35">
        <f t="shared" si="7"/>
        <v>249.6</v>
      </c>
      <c r="AH39" s="65">
        <f t="shared" si="42"/>
        <v>16</v>
      </c>
      <c r="AI39" s="34"/>
      <c r="AJ39" s="35">
        <f t="shared" si="43"/>
        <v>0</v>
      </c>
      <c r="AK39" s="65">
        <f t="shared" si="9"/>
        <v>0</v>
      </c>
      <c r="AL39" s="475"/>
      <c r="AM39" s="476"/>
      <c r="AN39" s="476">
        <f t="shared" si="25"/>
        <v>0</v>
      </c>
      <c r="AO39" s="477">
        <f t="shared" si="10"/>
        <v>0</v>
      </c>
      <c r="AP39" s="475"/>
      <c r="AQ39" s="476"/>
      <c r="AR39" s="476">
        <f t="shared" si="11"/>
        <v>0</v>
      </c>
      <c r="AS39" s="477">
        <f t="shared" si="12"/>
        <v>0</v>
      </c>
      <c r="AT39" s="475"/>
      <c r="AU39" s="476"/>
      <c r="AV39" s="476">
        <f t="shared" si="13"/>
        <v>0</v>
      </c>
      <c r="AW39" s="477">
        <f t="shared" si="14"/>
        <v>0</v>
      </c>
      <c r="AX39" s="34"/>
      <c r="AY39" s="315"/>
      <c r="AZ39" s="35"/>
      <c r="BA39" s="35">
        <f t="shared" si="26"/>
        <v>0</v>
      </c>
      <c r="BB39" s="65">
        <f t="shared" si="27"/>
        <v>0</v>
      </c>
      <c r="BC39" s="34"/>
      <c r="BD39" s="35"/>
      <c r="BE39" s="65">
        <f t="shared" si="29"/>
        <v>0</v>
      </c>
      <c r="BF39" s="34"/>
      <c r="BG39" s="35">
        <f t="shared" si="44"/>
        <v>0</v>
      </c>
      <c r="BH39" s="65">
        <f t="shared" si="15"/>
        <v>0</v>
      </c>
      <c r="BI39" s="34"/>
      <c r="BJ39" s="35">
        <f t="shared" si="39"/>
        <v>0</v>
      </c>
      <c r="BK39" s="65">
        <f t="shared" si="45"/>
        <v>0</v>
      </c>
      <c r="BL39" s="34"/>
      <c r="BM39" s="315"/>
      <c r="BN39" s="35"/>
      <c r="BO39" s="35">
        <f t="shared" si="47"/>
        <v>0</v>
      </c>
      <c r="BP39" s="65">
        <f t="shared" si="33"/>
        <v>0</v>
      </c>
      <c r="BQ39" s="34"/>
      <c r="BR39" s="315"/>
      <c r="BS39" s="35"/>
      <c r="BT39" s="35">
        <f t="shared" si="48"/>
        <v>0</v>
      </c>
      <c r="BU39" s="65">
        <f t="shared" si="35"/>
        <v>0</v>
      </c>
      <c r="BV39" s="34"/>
      <c r="BW39" s="315"/>
      <c r="BX39" s="35"/>
      <c r="BY39" s="35">
        <f t="shared" si="49"/>
        <v>0</v>
      </c>
      <c r="BZ39" s="65">
        <f t="shared" si="37"/>
        <v>0</v>
      </c>
      <c r="CA39" s="34"/>
      <c r="CB39" s="35">
        <f t="shared" si="50"/>
        <v>0</v>
      </c>
      <c r="CC39" s="65">
        <f t="shared" si="46"/>
        <v>0</v>
      </c>
    </row>
    <row r="40" spans="1:81" s="28" customFormat="1" ht="21" customHeight="1">
      <c r="A40" s="28">
        <f t="shared" si="18"/>
        <v>90</v>
      </c>
      <c r="B40" s="27" t="s">
        <v>143</v>
      </c>
      <c r="C40" s="34">
        <f>249.6+156</f>
        <v>405.6</v>
      </c>
      <c r="D40" s="35">
        <v>405.6</v>
      </c>
      <c r="E40" s="35">
        <f t="shared" si="0"/>
        <v>811.2</v>
      </c>
      <c r="F40" s="65">
        <f t="shared" si="1"/>
        <v>52.000000000000007</v>
      </c>
      <c r="G40" s="34"/>
      <c r="H40" s="315"/>
      <c r="I40" s="35"/>
      <c r="J40" s="35">
        <f t="shared" si="19"/>
        <v>0</v>
      </c>
      <c r="K40" s="65">
        <f t="shared" si="20"/>
        <v>0</v>
      </c>
      <c r="L40" s="34">
        <v>171.6</v>
      </c>
      <c r="M40" s="35">
        <v>171.6</v>
      </c>
      <c r="N40" s="35">
        <f t="shared" si="21"/>
        <v>343.2</v>
      </c>
      <c r="O40" s="65">
        <f t="shared" si="22"/>
        <v>22</v>
      </c>
      <c r="P40" s="34">
        <f>93.6+31.2</f>
        <v>124.8</v>
      </c>
      <c r="Q40" s="35">
        <f t="shared" si="41"/>
        <v>124.8</v>
      </c>
      <c r="R40" s="65">
        <f t="shared" si="2"/>
        <v>8</v>
      </c>
      <c r="S40" s="34"/>
      <c r="T40" s="35"/>
      <c r="U40" s="35"/>
      <c r="V40" s="35"/>
      <c r="W40" s="35">
        <f t="shared" si="3"/>
        <v>0</v>
      </c>
      <c r="X40" s="65">
        <f t="shared" si="4"/>
        <v>0</v>
      </c>
      <c r="Y40" s="385"/>
      <c r="Z40" s="35"/>
      <c r="AA40" s="35">
        <f t="shared" si="5"/>
        <v>0</v>
      </c>
      <c r="AB40" s="65">
        <f t="shared" si="6"/>
        <v>0</v>
      </c>
      <c r="AC40" s="34">
        <v>31.2</v>
      </c>
      <c r="AD40" s="315">
        <v>31.2</v>
      </c>
      <c r="AE40" s="35">
        <v>31.2</v>
      </c>
      <c r="AF40" s="35">
        <v>31.2</v>
      </c>
      <c r="AG40" s="35">
        <f t="shared" si="7"/>
        <v>124.8</v>
      </c>
      <c r="AH40" s="65">
        <f t="shared" si="42"/>
        <v>8</v>
      </c>
      <c r="AI40" s="34"/>
      <c r="AJ40" s="35">
        <f t="shared" si="43"/>
        <v>0</v>
      </c>
      <c r="AK40" s="65">
        <f t="shared" si="9"/>
        <v>0</v>
      </c>
      <c r="AL40" s="475"/>
      <c r="AM40" s="476"/>
      <c r="AN40" s="476">
        <f t="shared" si="25"/>
        <v>0</v>
      </c>
      <c r="AO40" s="477">
        <f t="shared" si="10"/>
        <v>0</v>
      </c>
      <c r="AP40" s="475"/>
      <c r="AQ40" s="476"/>
      <c r="AR40" s="476">
        <f t="shared" si="11"/>
        <v>0</v>
      </c>
      <c r="AS40" s="477">
        <f t="shared" si="12"/>
        <v>0</v>
      </c>
      <c r="AT40" s="475"/>
      <c r="AU40" s="476"/>
      <c r="AV40" s="476">
        <f t="shared" si="13"/>
        <v>0</v>
      </c>
      <c r="AW40" s="477">
        <f t="shared" si="14"/>
        <v>0</v>
      </c>
      <c r="AX40" s="34"/>
      <c r="AY40" s="315"/>
      <c r="AZ40" s="35"/>
      <c r="BA40" s="35">
        <f t="shared" si="26"/>
        <v>0</v>
      </c>
      <c r="BB40" s="65">
        <f t="shared" si="27"/>
        <v>0</v>
      </c>
      <c r="BC40" s="34"/>
      <c r="BD40" s="35">
        <f>SUM(BC40:BC40)</f>
        <v>0</v>
      </c>
      <c r="BE40" s="65">
        <f t="shared" si="29"/>
        <v>0</v>
      </c>
      <c r="BF40" s="34"/>
      <c r="BG40" s="35">
        <f t="shared" si="44"/>
        <v>0</v>
      </c>
      <c r="BH40" s="65">
        <f t="shared" si="15"/>
        <v>0</v>
      </c>
      <c r="BI40" s="34"/>
      <c r="BJ40" s="35">
        <f t="shared" si="39"/>
        <v>0</v>
      </c>
      <c r="BK40" s="65">
        <f t="shared" si="45"/>
        <v>0</v>
      </c>
      <c r="BL40" s="34"/>
      <c r="BM40" s="315"/>
      <c r="BN40" s="35"/>
      <c r="BO40" s="35">
        <f t="shared" si="47"/>
        <v>0</v>
      </c>
      <c r="BP40" s="65">
        <f t="shared" si="33"/>
        <v>0</v>
      </c>
      <c r="BQ40" s="34"/>
      <c r="BR40" s="315"/>
      <c r="BS40" s="35"/>
      <c r="BT40" s="35">
        <f t="shared" si="48"/>
        <v>0</v>
      </c>
      <c r="BU40" s="65">
        <f t="shared" si="35"/>
        <v>0</v>
      </c>
      <c r="BV40" s="34"/>
      <c r="BW40" s="315"/>
      <c r="BX40" s="35"/>
      <c r="BY40" s="35">
        <f t="shared" si="49"/>
        <v>0</v>
      </c>
      <c r="BZ40" s="65">
        <f t="shared" si="37"/>
        <v>0</v>
      </c>
      <c r="CA40" s="34"/>
      <c r="CB40" s="35">
        <f t="shared" si="50"/>
        <v>0</v>
      </c>
      <c r="CC40" s="65">
        <f t="shared" si="46"/>
        <v>0</v>
      </c>
    </row>
    <row r="41" spans="1:81" s="28" customFormat="1" ht="21" customHeight="1">
      <c r="A41" s="28">
        <f t="shared" si="18"/>
        <v>148</v>
      </c>
      <c r="B41" s="27" t="s">
        <v>144</v>
      </c>
      <c r="C41" s="34">
        <v>140.4</v>
      </c>
      <c r="D41" s="35">
        <v>140.4</v>
      </c>
      <c r="E41" s="35">
        <f t="shared" si="0"/>
        <v>280.8</v>
      </c>
      <c r="F41" s="65">
        <f t="shared" si="1"/>
        <v>18</v>
      </c>
      <c r="G41" s="34">
        <f>109.2+171.6</f>
        <v>280.8</v>
      </c>
      <c r="H41" s="315">
        <v>280.8</v>
      </c>
      <c r="I41" s="35">
        <v>280.8</v>
      </c>
      <c r="J41" s="35">
        <f t="shared" si="19"/>
        <v>842.40000000000009</v>
      </c>
      <c r="K41" s="65">
        <f t="shared" si="20"/>
        <v>54.000000000000007</v>
      </c>
      <c r="L41" s="34">
        <v>202.8</v>
      </c>
      <c r="M41" s="35">
        <v>202.8</v>
      </c>
      <c r="N41" s="35">
        <f t="shared" si="21"/>
        <v>405.6</v>
      </c>
      <c r="O41" s="65">
        <f t="shared" si="22"/>
        <v>26.000000000000004</v>
      </c>
      <c r="P41" s="34">
        <v>109.2</v>
      </c>
      <c r="Q41" s="35">
        <f t="shared" si="41"/>
        <v>109.2</v>
      </c>
      <c r="R41" s="65">
        <f t="shared" si="2"/>
        <v>7</v>
      </c>
      <c r="S41" s="34">
        <v>15.6</v>
      </c>
      <c r="T41" s="35">
        <v>15.6</v>
      </c>
      <c r="U41" s="35">
        <v>15.6</v>
      </c>
      <c r="V41" s="35">
        <v>15.6</v>
      </c>
      <c r="W41" s="35">
        <f t="shared" si="3"/>
        <v>62.4</v>
      </c>
      <c r="X41" s="65">
        <f t="shared" si="4"/>
        <v>4</v>
      </c>
      <c r="Y41" s="385"/>
      <c r="Z41" s="35"/>
      <c r="AA41" s="35">
        <f t="shared" si="5"/>
        <v>0</v>
      </c>
      <c r="AB41" s="65">
        <f t="shared" si="6"/>
        <v>0</v>
      </c>
      <c r="AC41" s="34">
        <f>62.4+46.8</f>
        <v>109.19999999999999</v>
      </c>
      <c r="AD41" s="35">
        <v>109.19999999999999</v>
      </c>
      <c r="AE41" s="35">
        <v>109.19999999999999</v>
      </c>
      <c r="AF41" s="35">
        <v>109.19999999999999</v>
      </c>
      <c r="AG41" s="35">
        <f t="shared" si="7"/>
        <v>436.79999999999995</v>
      </c>
      <c r="AH41" s="65">
        <f t="shared" si="42"/>
        <v>27.999999999999996</v>
      </c>
      <c r="AI41" s="34"/>
      <c r="AJ41" s="35">
        <f t="shared" si="43"/>
        <v>0</v>
      </c>
      <c r="AK41" s="65">
        <f t="shared" si="9"/>
        <v>0</v>
      </c>
      <c r="AL41" s="475">
        <v>15.6</v>
      </c>
      <c r="AM41" s="476">
        <v>15.6</v>
      </c>
      <c r="AN41" s="476">
        <f t="shared" si="25"/>
        <v>31.2</v>
      </c>
      <c r="AO41" s="477">
        <f t="shared" si="10"/>
        <v>2</v>
      </c>
      <c r="AP41" s="475">
        <v>15.6</v>
      </c>
      <c r="AQ41" s="476">
        <v>15.6</v>
      </c>
      <c r="AR41" s="476">
        <f t="shared" si="11"/>
        <v>31.2</v>
      </c>
      <c r="AS41" s="477">
        <f t="shared" si="12"/>
        <v>2</v>
      </c>
      <c r="AT41" s="475">
        <v>15.6</v>
      </c>
      <c r="AU41" s="476">
        <v>15.6</v>
      </c>
      <c r="AV41" s="476">
        <f t="shared" si="13"/>
        <v>31.2</v>
      </c>
      <c r="AW41" s="477">
        <f t="shared" si="14"/>
        <v>2</v>
      </c>
      <c r="AX41" s="34"/>
      <c r="AY41" s="315"/>
      <c r="AZ41" s="35"/>
      <c r="BA41" s="35">
        <f t="shared" si="26"/>
        <v>0</v>
      </c>
      <c r="BB41" s="65">
        <f t="shared" si="27"/>
        <v>0</v>
      </c>
      <c r="BC41" s="34">
        <f>31.2+46.8</f>
        <v>78</v>
      </c>
      <c r="BD41" s="35">
        <f t="shared" si="28"/>
        <v>78</v>
      </c>
      <c r="BE41" s="65">
        <f t="shared" si="29"/>
        <v>5</v>
      </c>
      <c r="BF41" s="34"/>
      <c r="BG41" s="35">
        <f t="shared" si="44"/>
        <v>0</v>
      </c>
      <c r="BH41" s="65">
        <f t="shared" si="15"/>
        <v>0</v>
      </c>
      <c r="BI41" s="34"/>
      <c r="BJ41" s="35">
        <f t="shared" si="39"/>
        <v>0</v>
      </c>
      <c r="BK41" s="65">
        <f>BJ41/7.8/2</f>
        <v>0</v>
      </c>
      <c r="BL41" s="34"/>
      <c r="BM41" s="315"/>
      <c r="BN41" s="35"/>
      <c r="BO41" s="35">
        <f t="shared" si="47"/>
        <v>0</v>
      </c>
      <c r="BP41" s="65">
        <f t="shared" si="33"/>
        <v>0</v>
      </c>
      <c r="BQ41" s="34"/>
      <c r="BR41" s="315"/>
      <c r="BS41" s="35"/>
      <c r="BT41" s="35">
        <f t="shared" si="48"/>
        <v>0</v>
      </c>
      <c r="BU41" s="65">
        <f t="shared" si="35"/>
        <v>0</v>
      </c>
      <c r="BV41" s="34"/>
      <c r="BW41" s="315"/>
      <c r="BX41" s="35"/>
      <c r="BY41" s="35">
        <f t="shared" si="49"/>
        <v>0</v>
      </c>
      <c r="BZ41" s="65">
        <f t="shared" si="37"/>
        <v>0</v>
      </c>
      <c r="CA41" s="34"/>
      <c r="CB41" s="35">
        <f t="shared" si="50"/>
        <v>0</v>
      </c>
      <c r="CC41" s="65">
        <f>CB41/7.8/2</f>
        <v>0</v>
      </c>
    </row>
    <row r="42" spans="1:81" s="28" customFormat="1" ht="21" customHeight="1">
      <c r="A42" s="28">
        <f t="shared" si="18"/>
        <v>0</v>
      </c>
      <c r="B42" s="27" t="s">
        <v>145</v>
      </c>
      <c r="C42" s="34"/>
      <c r="D42" s="35"/>
      <c r="E42" s="35">
        <f t="shared" si="0"/>
        <v>0</v>
      </c>
      <c r="F42" s="65">
        <f t="shared" si="1"/>
        <v>0</v>
      </c>
      <c r="G42" s="34"/>
      <c r="H42" s="315"/>
      <c r="I42" s="35"/>
      <c r="J42" s="35">
        <f t="shared" si="19"/>
        <v>0</v>
      </c>
      <c r="K42" s="65">
        <f t="shared" si="20"/>
        <v>0</v>
      </c>
      <c r="L42" s="34"/>
      <c r="M42" s="35"/>
      <c r="N42" s="35">
        <f t="shared" si="21"/>
        <v>0</v>
      </c>
      <c r="O42" s="65">
        <f t="shared" si="22"/>
        <v>0</v>
      </c>
      <c r="P42" s="34"/>
      <c r="Q42" s="35"/>
      <c r="R42" s="65">
        <f t="shared" si="2"/>
        <v>0</v>
      </c>
      <c r="S42" s="34"/>
      <c r="T42" s="35"/>
      <c r="U42" s="35"/>
      <c r="V42" s="35"/>
      <c r="W42" s="35">
        <f t="shared" si="3"/>
        <v>0</v>
      </c>
      <c r="X42" s="65">
        <f t="shared" si="4"/>
        <v>0</v>
      </c>
      <c r="Y42" s="34"/>
      <c r="Z42" s="35"/>
      <c r="AA42" s="35">
        <f t="shared" si="5"/>
        <v>0</v>
      </c>
      <c r="AB42" s="65">
        <f t="shared" si="6"/>
        <v>0</v>
      </c>
      <c r="AC42" s="34"/>
      <c r="AD42" s="35"/>
      <c r="AE42" s="35"/>
      <c r="AF42" s="35"/>
      <c r="AG42" s="35">
        <f t="shared" si="7"/>
        <v>0</v>
      </c>
      <c r="AH42" s="65">
        <f t="shared" si="42"/>
        <v>0</v>
      </c>
      <c r="AI42" s="34"/>
      <c r="AJ42" s="35">
        <f t="shared" si="43"/>
        <v>0</v>
      </c>
      <c r="AK42" s="65">
        <f t="shared" si="9"/>
        <v>0</v>
      </c>
      <c r="AL42" s="475"/>
      <c r="AM42" s="476"/>
      <c r="AN42" s="476">
        <f t="shared" si="25"/>
        <v>0</v>
      </c>
      <c r="AO42" s="477">
        <f t="shared" si="10"/>
        <v>0</v>
      </c>
      <c r="AP42" s="475"/>
      <c r="AQ42" s="476"/>
      <c r="AR42" s="476">
        <f t="shared" si="11"/>
        <v>0</v>
      </c>
      <c r="AS42" s="477">
        <f t="shared" si="12"/>
        <v>0</v>
      </c>
      <c r="AT42" s="475"/>
      <c r="AU42" s="476"/>
      <c r="AV42" s="476">
        <f t="shared" si="13"/>
        <v>0</v>
      </c>
      <c r="AW42" s="477">
        <f t="shared" si="14"/>
        <v>0</v>
      </c>
      <c r="AX42" s="34"/>
      <c r="AY42" s="315"/>
      <c r="AZ42" s="35"/>
      <c r="BA42" s="35">
        <f t="shared" si="26"/>
        <v>0</v>
      </c>
      <c r="BB42" s="65">
        <f t="shared" si="27"/>
        <v>0</v>
      </c>
      <c r="BC42" s="34"/>
      <c r="BD42" s="35">
        <f t="shared" si="28"/>
        <v>0</v>
      </c>
      <c r="BE42" s="65">
        <f t="shared" si="29"/>
        <v>0</v>
      </c>
      <c r="BF42" s="34"/>
      <c r="BG42" s="35">
        <f t="shared" si="44"/>
        <v>0</v>
      </c>
      <c r="BH42" s="65">
        <f t="shared" si="15"/>
        <v>0</v>
      </c>
      <c r="BI42" s="34"/>
      <c r="BJ42" s="35">
        <f t="shared" si="39"/>
        <v>0</v>
      </c>
      <c r="BK42" s="65">
        <f t="shared" ref="BK42:BK79" si="52">BJ42/7.8/2</f>
        <v>0</v>
      </c>
      <c r="BL42" s="34"/>
      <c r="BM42" s="315"/>
      <c r="BN42" s="35"/>
      <c r="BO42" s="35">
        <f t="shared" si="47"/>
        <v>0</v>
      </c>
      <c r="BP42" s="65">
        <f t="shared" si="33"/>
        <v>0</v>
      </c>
      <c r="BQ42" s="34"/>
      <c r="BR42" s="315"/>
      <c r="BS42" s="35"/>
      <c r="BT42" s="35">
        <f t="shared" si="48"/>
        <v>0</v>
      </c>
      <c r="BU42" s="65">
        <f t="shared" si="35"/>
        <v>0</v>
      </c>
      <c r="BV42" s="34"/>
      <c r="BW42" s="315"/>
      <c r="BX42" s="35"/>
      <c r="BY42" s="35">
        <f t="shared" si="49"/>
        <v>0</v>
      </c>
      <c r="BZ42" s="65">
        <f t="shared" si="37"/>
        <v>0</v>
      </c>
      <c r="CA42" s="34"/>
      <c r="CB42" s="35">
        <f t="shared" si="50"/>
        <v>0</v>
      </c>
      <c r="CC42" s="65">
        <f t="shared" ref="CC42:CC79" si="53">CB42/7.8/2</f>
        <v>0</v>
      </c>
    </row>
    <row r="43" spans="1:81" s="28" customFormat="1" ht="21" customHeight="1">
      <c r="A43" s="28">
        <f t="shared" si="18"/>
        <v>62</v>
      </c>
      <c r="B43" s="27" t="s">
        <v>146</v>
      </c>
      <c r="C43" s="34">
        <v>249.6</v>
      </c>
      <c r="D43" s="35">
        <v>249.6</v>
      </c>
      <c r="E43" s="35">
        <f t="shared" si="0"/>
        <v>499.2</v>
      </c>
      <c r="F43" s="65">
        <f t="shared" si="1"/>
        <v>32</v>
      </c>
      <c r="G43" s="34"/>
      <c r="H43" s="315"/>
      <c r="I43" s="35"/>
      <c r="J43" s="35">
        <f t="shared" si="19"/>
        <v>0</v>
      </c>
      <c r="K43" s="65">
        <f t="shared" si="20"/>
        <v>0</v>
      </c>
      <c r="L43" s="34"/>
      <c r="M43" s="35"/>
      <c r="N43" s="35">
        <f t="shared" si="21"/>
        <v>0</v>
      </c>
      <c r="O43" s="65">
        <f t="shared" si="22"/>
        <v>0</v>
      </c>
      <c r="P43" s="34">
        <v>78</v>
      </c>
      <c r="Q43" s="35">
        <f t="shared" ref="Q43" si="54">31.2+78</f>
        <v>109.2</v>
      </c>
      <c r="R43" s="65">
        <f t="shared" si="2"/>
        <v>7</v>
      </c>
      <c r="S43" s="34"/>
      <c r="T43" s="35"/>
      <c r="U43" s="35"/>
      <c r="V43" s="35"/>
      <c r="W43" s="35">
        <f t="shared" si="3"/>
        <v>0</v>
      </c>
      <c r="X43" s="65">
        <f t="shared" si="4"/>
        <v>0</v>
      </c>
      <c r="Y43" s="34"/>
      <c r="Z43" s="35"/>
      <c r="AA43" s="35">
        <f t="shared" si="5"/>
        <v>0</v>
      </c>
      <c r="AB43" s="65">
        <f t="shared" si="6"/>
        <v>0</v>
      </c>
      <c r="AC43" s="34">
        <v>62.4</v>
      </c>
      <c r="AD43" s="35">
        <v>62.4</v>
      </c>
      <c r="AE43" s="35">
        <v>62.4</v>
      </c>
      <c r="AF43" s="35">
        <v>62.4</v>
      </c>
      <c r="AG43" s="35">
        <f t="shared" si="7"/>
        <v>249.6</v>
      </c>
      <c r="AH43" s="65">
        <f t="shared" si="42"/>
        <v>16</v>
      </c>
      <c r="AI43" s="34"/>
      <c r="AJ43" s="35">
        <f t="shared" si="43"/>
        <v>0</v>
      </c>
      <c r="AK43" s="65">
        <f t="shared" si="9"/>
        <v>0</v>
      </c>
      <c r="AL43" s="475"/>
      <c r="AM43" s="476"/>
      <c r="AN43" s="476">
        <f t="shared" si="25"/>
        <v>0</v>
      </c>
      <c r="AO43" s="477">
        <f t="shared" si="10"/>
        <v>0</v>
      </c>
      <c r="AP43" s="475"/>
      <c r="AQ43" s="476"/>
      <c r="AR43" s="476">
        <f t="shared" si="11"/>
        <v>0</v>
      </c>
      <c r="AS43" s="477">
        <f t="shared" si="12"/>
        <v>0</v>
      </c>
      <c r="AT43" s="475"/>
      <c r="AU43" s="476"/>
      <c r="AV43" s="476">
        <f t="shared" si="13"/>
        <v>0</v>
      </c>
      <c r="AW43" s="477">
        <f t="shared" si="14"/>
        <v>0</v>
      </c>
      <c r="AX43" s="34">
        <v>15.6</v>
      </c>
      <c r="AY43" s="315">
        <v>15.6</v>
      </c>
      <c r="AZ43" s="35">
        <v>15.6</v>
      </c>
      <c r="BA43" s="35">
        <f t="shared" si="26"/>
        <v>46.8</v>
      </c>
      <c r="BB43" s="65">
        <f t="shared" si="27"/>
        <v>3</v>
      </c>
      <c r="BC43" s="34">
        <v>62.4</v>
      </c>
      <c r="BD43" s="35">
        <f t="shared" si="28"/>
        <v>62.4</v>
      </c>
      <c r="BE43" s="65">
        <f t="shared" si="29"/>
        <v>4</v>
      </c>
      <c r="BF43" s="34"/>
      <c r="BG43" s="35">
        <f t="shared" si="44"/>
        <v>0</v>
      </c>
      <c r="BH43" s="65">
        <f t="shared" si="15"/>
        <v>0</v>
      </c>
      <c r="BI43" s="34"/>
      <c r="BJ43" s="35">
        <f t="shared" si="39"/>
        <v>0</v>
      </c>
      <c r="BK43" s="65">
        <f t="shared" si="52"/>
        <v>0</v>
      </c>
      <c r="BL43" s="34"/>
      <c r="BM43" s="315"/>
      <c r="BN43" s="35"/>
      <c r="BO43" s="35">
        <f t="shared" si="47"/>
        <v>0</v>
      </c>
      <c r="BP43" s="65">
        <f t="shared" si="33"/>
        <v>0</v>
      </c>
      <c r="BQ43" s="34"/>
      <c r="BR43" s="315"/>
      <c r="BS43" s="35"/>
      <c r="BT43" s="35">
        <f t="shared" si="48"/>
        <v>0</v>
      </c>
      <c r="BU43" s="65">
        <f t="shared" si="35"/>
        <v>0</v>
      </c>
      <c r="BV43" s="34"/>
      <c r="BW43" s="315"/>
      <c r="BX43" s="35"/>
      <c r="BY43" s="35">
        <f t="shared" si="49"/>
        <v>0</v>
      </c>
      <c r="BZ43" s="65">
        <f t="shared" si="37"/>
        <v>0</v>
      </c>
      <c r="CA43" s="34"/>
      <c r="CB43" s="35">
        <f t="shared" si="50"/>
        <v>0</v>
      </c>
      <c r="CC43" s="65">
        <f t="shared" si="53"/>
        <v>0</v>
      </c>
    </row>
    <row r="44" spans="1:81" s="28" customFormat="1" ht="21" customHeight="1">
      <c r="A44" s="28">
        <f t="shared" si="18"/>
        <v>78</v>
      </c>
      <c r="B44" s="29" t="s">
        <v>147</v>
      </c>
      <c r="C44" s="34">
        <v>78</v>
      </c>
      <c r="D44" s="35">
        <v>78</v>
      </c>
      <c r="E44" s="35">
        <f t="shared" si="0"/>
        <v>156</v>
      </c>
      <c r="F44" s="65">
        <f t="shared" si="1"/>
        <v>10</v>
      </c>
      <c r="G44" s="34"/>
      <c r="H44" s="315"/>
      <c r="I44" s="35"/>
      <c r="J44" s="35">
        <f t="shared" si="19"/>
        <v>0</v>
      </c>
      <c r="K44" s="65">
        <f t="shared" si="20"/>
        <v>0</v>
      </c>
      <c r="L44" s="34">
        <f t="shared" ref="L44:M44" si="55">156-46.8+140.4</f>
        <v>249.60000000000002</v>
      </c>
      <c r="M44" s="35">
        <f t="shared" si="55"/>
        <v>249.60000000000002</v>
      </c>
      <c r="N44" s="35">
        <f t="shared" si="21"/>
        <v>499.20000000000005</v>
      </c>
      <c r="O44" s="65">
        <f t="shared" si="22"/>
        <v>32.000000000000007</v>
      </c>
      <c r="P44" s="34">
        <f>156+31.2</f>
        <v>187.2</v>
      </c>
      <c r="Q44" s="35">
        <f t="shared" si="41"/>
        <v>187.2</v>
      </c>
      <c r="R44" s="65">
        <f t="shared" si="2"/>
        <v>12</v>
      </c>
      <c r="S44" s="34"/>
      <c r="T44" s="35"/>
      <c r="U44" s="35"/>
      <c r="V44" s="35"/>
      <c r="W44" s="35">
        <f t="shared" si="3"/>
        <v>0</v>
      </c>
      <c r="X44" s="65">
        <f t="shared" si="4"/>
        <v>0</v>
      </c>
      <c r="Y44" s="34"/>
      <c r="Z44" s="35"/>
      <c r="AA44" s="35">
        <f t="shared" si="5"/>
        <v>0</v>
      </c>
      <c r="AB44" s="65">
        <f t="shared" si="6"/>
        <v>0</v>
      </c>
      <c r="AC44" s="34"/>
      <c r="AD44" s="35"/>
      <c r="AE44" s="35"/>
      <c r="AF44" s="35"/>
      <c r="AG44" s="35">
        <f t="shared" si="7"/>
        <v>0</v>
      </c>
      <c r="AH44" s="65">
        <f t="shared" si="42"/>
        <v>0</v>
      </c>
      <c r="AI44" s="34"/>
      <c r="AJ44" s="35">
        <f t="shared" si="43"/>
        <v>0</v>
      </c>
      <c r="AK44" s="65">
        <f t="shared" si="9"/>
        <v>0</v>
      </c>
      <c r="AL44" s="475">
        <v>62.4</v>
      </c>
      <c r="AM44" s="476">
        <v>62.4</v>
      </c>
      <c r="AN44" s="476">
        <f t="shared" si="25"/>
        <v>124.8</v>
      </c>
      <c r="AO44" s="477">
        <f t="shared" si="10"/>
        <v>8</v>
      </c>
      <c r="AP44" s="475">
        <v>62.4</v>
      </c>
      <c r="AQ44" s="476">
        <v>62.4</v>
      </c>
      <c r="AR44" s="476">
        <f t="shared" si="11"/>
        <v>124.8</v>
      </c>
      <c r="AS44" s="477">
        <f t="shared" si="12"/>
        <v>8</v>
      </c>
      <c r="AT44" s="475">
        <v>62.4</v>
      </c>
      <c r="AU44" s="476">
        <v>62.4</v>
      </c>
      <c r="AV44" s="476">
        <f t="shared" si="13"/>
        <v>124.8</v>
      </c>
      <c r="AW44" s="477">
        <f t="shared" si="14"/>
        <v>8</v>
      </c>
      <c r="AX44" s="34"/>
      <c r="AY44" s="315"/>
      <c r="AZ44" s="35"/>
      <c r="BA44" s="35">
        <f t="shared" si="26"/>
        <v>0</v>
      </c>
      <c r="BB44" s="65">
        <f t="shared" si="27"/>
        <v>0</v>
      </c>
      <c r="BC44" s="34"/>
      <c r="BD44" s="35">
        <f t="shared" si="28"/>
        <v>0</v>
      </c>
      <c r="BE44" s="65">
        <f t="shared" si="29"/>
        <v>0</v>
      </c>
      <c r="BF44" s="34"/>
      <c r="BG44" s="35">
        <f t="shared" si="44"/>
        <v>0</v>
      </c>
      <c r="BH44" s="65">
        <f t="shared" si="15"/>
        <v>0</v>
      </c>
      <c r="BI44" s="34"/>
      <c r="BJ44" s="35">
        <f t="shared" si="39"/>
        <v>0</v>
      </c>
      <c r="BK44" s="65">
        <f t="shared" si="52"/>
        <v>0</v>
      </c>
      <c r="BL44" s="34"/>
      <c r="BM44" s="315"/>
      <c r="BN44" s="35"/>
      <c r="BO44" s="35">
        <f t="shared" si="47"/>
        <v>0</v>
      </c>
      <c r="BP44" s="65">
        <f t="shared" si="33"/>
        <v>0</v>
      </c>
      <c r="BQ44" s="34"/>
      <c r="BR44" s="315"/>
      <c r="BS44" s="35"/>
      <c r="BT44" s="35">
        <f t="shared" si="48"/>
        <v>0</v>
      </c>
      <c r="BU44" s="65">
        <f t="shared" si="35"/>
        <v>0</v>
      </c>
      <c r="BV44" s="34"/>
      <c r="BW44" s="315"/>
      <c r="BX44" s="35"/>
      <c r="BY44" s="35">
        <f t="shared" si="49"/>
        <v>0</v>
      </c>
      <c r="BZ44" s="65">
        <f t="shared" si="37"/>
        <v>0</v>
      </c>
      <c r="CA44" s="34"/>
      <c r="CB44" s="35">
        <f t="shared" si="50"/>
        <v>0</v>
      </c>
      <c r="CC44" s="65">
        <f t="shared" si="53"/>
        <v>0</v>
      </c>
    </row>
    <row r="45" spans="1:81" s="28" customFormat="1" ht="21" customHeight="1">
      <c r="A45" s="28">
        <f t="shared" si="18"/>
        <v>30</v>
      </c>
      <c r="B45" s="27" t="s">
        <v>148</v>
      </c>
      <c r="C45" s="34"/>
      <c r="D45" s="35"/>
      <c r="E45" s="35">
        <f t="shared" si="0"/>
        <v>0</v>
      </c>
      <c r="F45" s="65">
        <f t="shared" si="1"/>
        <v>0</v>
      </c>
      <c r="G45" s="52"/>
      <c r="H45" s="390"/>
      <c r="I45" s="53"/>
      <c r="J45" s="35">
        <f t="shared" si="19"/>
        <v>0</v>
      </c>
      <c r="K45" s="65">
        <f t="shared" si="20"/>
        <v>0</v>
      </c>
      <c r="L45" s="34">
        <v>187.2</v>
      </c>
      <c r="M45" s="35">
        <v>187.2</v>
      </c>
      <c r="N45" s="35">
        <f t="shared" si="21"/>
        <v>374.4</v>
      </c>
      <c r="O45" s="65">
        <f t="shared" si="22"/>
        <v>24</v>
      </c>
      <c r="P45" s="34"/>
      <c r="Q45" s="35">
        <f t="shared" si="41"/>
        <v>0</v>
      </c>
      <c r="R45" s="65">
        <f t="shared" si="2"/>
        <v>0</v>
      </c>
      <c r="S45" s="34"/>
      <c r="T45" s="35"/>
      <c r="U45" s="35"/>
      <c r="V45" s="35"/>
      <c r="W45" s="35">
        <f t="shared" si="3"/>
        <v>0</v>
      </c>
      <c r="X45" s="65">
        <f t="shared" si="4"/>
        <v>0</v>
      </c>
      <c r="Y45" s="34"/>
      <c r="Z45" s="35"/>
      <c r="AA45" s="35">
        <f t="shared" si="5"/>
        <v>0</v>
      </c>
      <c r="AB45" s="65">
        <f t="shared" si="6"/>
        <v>0</v>
      </c>
      <c r="AC45" s="34"/>
      <c r="AD45" s="35"/>
      <c r="AE45" s="35"/>
      <c r="AF45" s="35"/>
      <c r="AG45" s="35">
        <f t="shared" si="7"/>
        <v>0</v>
      </c>
      <c r="AH45" s="65">
        <f t="shared" si="42"/>
        <v>0</v>
      </c>
      <c r="AI45" s="34"/>
      <c r="AJ45" s="35">
        <f t="shared" si="43"/>
        <v>0</v>
      </c>
      <c r="AK45" s="65">
        <f t="shared" si="9"/>
        <v>0</v>
      </c>
      <c r="AL45" s="475"/>
      <c r="AM45" s="476"/>
      <c r="AN45" s="476">
        <f t="shared" si="25"/>
        <v>0</v>
      </c>
      <c r="AO45" s="477">
        <f t="shared" si="10"/>
        <v>0</v>
      </c>
      <c r="AP45" s="475"/>
      <c r="AQ45" s="476"/>
      <c r="AR45" s="476">
        <f t="shared" si="11"/>
        <v>0</v>
      </c>
      <c r="AS45" s="477">
        <f t="shared" si="12"/>
        <v>0</v>
      </c>
      <c r="AT45" s="475"/>
      <c r="AU45" s="476"/>
      <c r="AV45" s="476">
        <f t="shared" si="13"/>
        <v>0</v>
      </c>
      <c r="AW45" s="477">
        <f t="shared" si="14"/>
        <v>0</v>
      </c>
      <c r="AX45" s="34"/>
      <c r="AY45" s="315"/>
      <c r="AZ45" s="35"/>
      <c r="BA45" s="35">
        <f t="shared" si="26"/>
        <v>0</v>
      </c>
      <c r="BB45" s="65">
        <f t="shared" si="27"/>
        <v>0</v>
      </c>
      <c r="BC45" s="34">
        <v>93.6</v>
      </c>
      <c r="BD45" s="35">
        <f t="shared" si="28"/>
        <v>93.6</v>
      </c>
      <c r="BE45" s="65">
        <f t="shared" si="29"/>
        <v>6</v>
      </c>
      <c r="BF45" s="34"/>
      <c r="BG45" s="35">
        <f t="shared" si="44"/>
        <v>0</v>
      </c>
      <c r="BH45" s="65">
        <f t="shared" si="15"/>
        <v>0</v>
      </c>
      <c r="BI45" s="34"/>
      <c r="BJ45" s="35">
        <f t="shared" si="39"/>
        <v>0</v>
      </c>
      <c r="BK45" s="65">
        <f t="shared" si="52"/>
        <v>0</v>
      </c>
      <c r="BL45" s="34"/>
      <c r="BM45" s="315"/>
      <c r="BN45" s="35"/>
      <c r="BO45" s="35">
        <f t="shared" si="47"/>
        <v>0</v>
      </c>
      <c r="BP45" s="65">
        <f t="shared" si="33"/>
        <v>0</v>
      </c>
      <c r="BQ45" s="34"/>
      <c r="BR45" s="315"/>
      <c r="BS45" s="35"/>
      <c r="BT45" s="35">
        <f t="shared" si="48"/>
        <v>0</v>
      </c>
      <c r="BU45" s="65">
        <f t="shared" si="35"/>
        <v>0</v>
      </c>
      <c r="BV45" s="34"/>
      <c r="BW45" s="315"/>
      <c r="BX45" s="35"/>
      <c r="BY45" s="35">
        <f t="shared" si="49"/>
        <v>0</v>
      </c>
      <c r="BZ45" s="65">
        <f t="shared" si="37"/>
        <v>0</v>
      </c>
      <c r="CA45" s="34"/>
      <c r="CB45" s="35">
        <f t="shared" si="50"/>
        <v>0</v>
      </c>
      <c r="CC45" s="65">
        <f t="shared" si="53"/>
        <v>0</v>
      </c>
    </row>
    <row r="46" spans="1:81" s="28" customFormat="1" ht="21" customHeight="1">
      <c r="A46" s="28">
        <f t="shared" si="18"/>
        <v>150</v>
      </c>
      <c r="B46" s="27" t="s">
        <v>149</v>
      </c>
      <c r="C46" s="34">
        <f t="shared" ref="C46:D46" si="56">499.2-93.6+312</f>
        <v>717.6</v>
      </c>
      <c r="D46" s="35">
        <f t="shared" si="56"/>
        <v>717.6</v>
      </c>
      <c r="E46" s="35">
        <f t="shared" si="0"/>
        <v>1435.2</v>
      </c>
      <c r="F46" s="65">
        <f t="shared" si="1"/>
        <v>92</v>
      </c>
      <c r="G46" s="52"/>
      <c r="H46" s="390"/>
      <c r="I46" s="53"/>
      <c r="J46" s="35">
        <f t="shared" si="19"/>
        <v>0</v>
      </c>
      <c r="K46" s="65">
        <f t="shared" si="20"/>
        <v>0</v>
      </c>
      <c r="L46" s="34">
        <v>187.2</v>
      </c>
      <c r="M46" s="35">
        <v>187.2</v>
      </c>
      <c r="N46" s="35">
        <f t="shared" si="21"/>
        <v>374.4</v>
      </c>
      <c r="O46" s="65">
        <f t="shared" si="22"/>
        <v>24</v>
      </c>
      <c r="P46" s="34"/>
      <c r="Q46" s="35">
        <f t="shared" si="41"/>
        <v>0</v>
      </c>
      <c r="R46" s="65">
        <f t="shared" si="2"/>
        <v>0</v>
      </c>
      <c r="S46" s="34"/>
      <c r="T46" s="35"/>
      <c r="U46" s="35"/>
      <c r="V46" s="35"/>
      <c r="W46" s="35">
        <f t="shared" si="3"/>
        <v>0</v>
      </c>
      <c r="X46" s="65">
        <f t="shared" si="4"/>
        <v>0</v>
      </c>
      <c r="Y46" s="34"/>
      <c r="Z46" s="35"/>
      <c r="AA46" s="35">
        <f t="shared" si="5"/>
        <v>0</v>
      </c>
      <c r="AB46" s="65">
        <f t="shared" si="6"/>
        <v>0</v>
      </c>
      <c r="AC46" s="34">
        <v>78</v>
      </c>
      <c r="AD46" s="35">
        <v>78</v>
      </c>
      <c r="AE46" s="35">
        <v>78</v>
      </c>
      <c r="AF46" s="35">
        <v>78</v>
      </c>
      <c r="AG46" s="35">
        <f t="shared" si="7"/>
        <v>312</v>
      </c>
      <c r="AH46" s="65">
        <f t="shared" si="42"/>
        <v>20</v>
      </c>
      <c r="AI46" s="34"/>
      <c r="AJ46" s="35">
        <f t="shared" si="43"/>
        <v>0</v>
      </c>
      <c r="AK46" s="65">
        <f t="shared" si="9"/>
        <v>0</v>
      </c>
      <c r="AL46" s="475"/>
      <c r="AM46" s="476"/>
      <c r="AN46" s="476">
        <f t="shared" si="25"/>
        <v>0</v>
      </c>
      <c r="AO46" s="477">
        <f t="shared" si="10"/>
        <v>0</v>
      </c>
      <c r="AP46" s="475"/>
      <c r="AQ46" s="476"/>
      <c r="AR46" s="476">
        <f t="shared" si="11"/>
        <v>0</v>
      </c>
      <c r="AS46" s="477">
        <f t="shared" si="12"/>
        <v>0</v>
      </c>
      <c r="AT46" s="475"/>
      <c r="AU46" s="476"/>
      <c r="AV46" s="476">
        <f t="shared" si="13"/>
        <v>0</v>
      </c>
      <c r="AW46" s="477">
        <f t="shared" si="14"/>
        <v>0</v>
      </c>
      <c r="AX46" s="34">
        <v>62.4</v>
      </c>
      <c r="AY46" s="315">
        <v>62.4</v>
      </c>
      <c r="AZ46" s="35">
        <v>62.4</v>
      </c>
      <c r="BA46" s="35">
        <f t="shared" si="26"/>
        <v>187.2</v>
      </c>
      <c r="BB46" s="65">
        <f t="shared" si="27"/>
        <v>12</v>
      </c>
      <c r="BC46" s="34">
        <v>31.2</v>
      </c>
      <c r="BD46" s="35">
        <f t="shared" si="28"/>
        <v>31.2</v>
      </c>
      <c r="BE46" s="65">
        <f t="shared" si="29"/>
        <v>2</v>
      </c>
      <c r="BF46" s="34"/>
      <c r="BG46" s="35">
        <f t="shared" si="44"/>
        <v>0</v>
      </c>
      <c r="BH46" s="65">
        <f t="shared" si="15"/>
        <v>0</v>
      </c>
      <c r="BI46" s="34"/>
      <c r="BJ46" s="35">
        <f t="shared" si="39"/>
        <v>0</v>
      </c>
      <c r="BK46" s="65">
        <f t="shared" si="52"/>
        <v>0</v>
      </c>
      <c r="BL46" s="34"/>
      <c r="BM46" s="315"/>
      <c r="BN46" s="35"/>
      <c r="BO46" s="35">
        <f t="shared" si="47"/>
        <v>0</v>
      </c>
      <c r="BP46" s="65">
        <f t="shared" si="33"/>
        <v>0</v>
      </c>
      <c r="BQ46" s="34"/>
      <c r="BR46" s="315"/>
      <c r="BS46" s="35"/>
      <c r="BT46" s="35">
        <f t="shared" si="48"/>
        <v>0</v>
      </c>
      <c r="BU46" s="65">
        <f t="shared" si="35"/>
        <v>0</v>
      </c>
      <c r="BV46" s="34"/>
      <c r="BW46" s="315"/>
      <c r="BX46" s="35"/>
      <c r="BY46" s="35">
        <f t="shared" si="49"/>
        <v>0</v>
      </c>
      <c r="BZ46" s="65">
        <f t="shared" si="37"/>
        <v>0</v>
      </c>
      <c r="CA46" s="34"/>
      <c r="CB46" s="35">
        <f t="shared" si="50"/>
        <v>0</v>
      </c>
      <c r="CC46" s="65">
        <f t="shared" si="53"/>
        <v>0</v>
      </c>
    </row>
    <row r="47" spans="1:81" s="28" customFormat="1" ht="21" customHeight="1">
      <c r="A47" s="28">
        <f t="shared" si="18"/>
        <v>36</v>
      </c>
      <c r="B47" s="27" t="s">
        <v>150</v>
      </c>
      <c r="C47" s="34"/>
      <c r="D47" s="35"/>
      <c r="E47" s="35">
        <f t="shared" si="0"/>
        <v>0</v>
      </c>
      <c r="F47" s="65">
        <f t="shared" si="1"/>
        <v>0</v>
      </c>
      <c r="G47" s="34"/>
      <c r="H47" s="315"/>
      <c r="I47" s="35"/>
      <c r="J47" s="35">
        <f t="shared" si="19"/>
        <v>0</v>
      </c>
      <c r="K47" s="65">
        <f t="shared" si="20"/>
        <v>0</v>
      </c>
      <c r="L47" s="388">
        <f t="shared" ref="L47:M47" si="57">109.2+46.8</f>
        <v>156</v>
      </c>
      <c r="M47" s="389">
        <f t="shared" si="57"/>
        <v>156</v>
      </c>
      <c r="N47" s="35">
        <f t="shared" si="21"/>
        <v>312</v>
      </c>
      <c r="O47" s="65">
        <f t="shared" si="22"/>
        <v>20</v>
      </c>
      <c r="P47" s="388">
        <v>124.8</v>
      </c>
      <c r="Q47" s="35">
        <f t="shared" si="41"/>
        <v>124.8</v>
      </c>
      <c r="R47" s="65">
        <f t="shared" si="2"/>
        <v>8</v>
      </c>
      <c r="S47" s="34"/>
      <c r="T47" s="35"/>
      <c r="U47" s="35"/>
      <c r="V47" s="35"/>
      <c r="W47" s="35">
        <f t="shared" si="3"/>
        <v>0</v>
      </c>
      <c r="X47" s="65">
        <f t="shared" si="4"/>
        <v>0</v>
      </c>
      <c r="Y47" s="34"/>
      <c r="Z47" s="35"/>
      <c r="AA47" s="35">
        <f t="shared" si="5"/>
        <v>0</v>
      </c>
      <c r="AB47" s="65">
        <f t="shared" si="6"/>
        <v>0</v>
      </c>
      <c r="AC47" s="388">
        <v>31.2</v>
      </c>
      <c r="AD47" s="389">
        <v>31.2</v>
      </c>
      <c r="AE47" s="389">
        <v>31.2</v>
      </c>
      <c r="AF47" s="389">
        <v>31.2</v>
      </c>
      <c r="AG47" s="35">
        <f>SUM(AC47:AF47)</f>
        <v>124.8</v>
      </c>
      <c r="AH47" s="65">
        <f t="shared" si="42"/>
        <v>8</v>
      </c>
      <c r="AI47" s="34"/>
      <c r="AJ47" s="35">
        <f t="shared" si="43"/>
        <v>0</v>
      </c>
      <c r="AK47" s="65">
        <f t="shared" si="9"/>
        <v>0</v>
      </c>
      <c r="AL47" s="475"/>
      <c r="AM47" s="476"/>
      <c r="AN47" s="476">
        <f t="shared" si="25"/>
        <v>0</v>
      </c>
      <c r="AO47" s="477">
        <f t="shared" si="10"/>
        <v>0</v>
      </c>
      <c r="AP47" s="475"/>
      <c r="AQ47" s="476"/>
      <c r="AR47" s="476">
        <f t="shared" si="11"/>
        <v>0</v>
      </c>
      <c r="AS47" s="477">
        <f t="shared" si="12"/>
        <v>0</v>
      </c>
      <c r="AT47" s="475"/>
      <c r="AU47" s="476"/>
      <c r="AV47" s="476">
        <f t="shared" si="13"/>
        <v>0</v>
      </c>
      <c r="AW47" s="477">
        <f t="shared" si="14"/>
        <v>0</v>
      </c>
      <c r="AX47" s="52"/>
      <c r="AY47" s="390"/>
      <c r="AZ47" s="53"/>
      <c r="BA47" s="35">
        <f t="shared" si="26"/>
        <v>0</v>
      </c>
      <c r="BB47" s="65">
        <f t="shared" si="27"/>
        <v>0</v>
      </c>
      <c r="BC47" s="34"/>
      <c r="BD47" s="35">
        <f t="shared" si="28"/>
        <v>0</v>
      </c>
      <c r="BE47" s="65">
        <f t="shared" si="29"/>
        <v>0</v>
      </c>
      <c r="BF47" s="34"/>
      <c r="BG47" s="35">
        <f t="shared" si="44"/>
        <v>0</v>
      </c>
      <c r="BH47" s="65">
        <f t="shared" si="15"/>
        <v>0</v>
      </c>
      <c r="BI47" s="34"/>
      <c r="BJ47" s="35">
        <f t="shared" si="39"/>
        <v>0</v>
      </c>
      <c r="BK47" s="65">
        <f t="shared" si="52"/>
        <v>0</v>
      </c>
      <c r="BL47" s="52"/>
      <c r="BM47" s="390"/>
      <c r="BN47" s="53"/>
      <c r="BO47" s="35">
        <f t="shared" si="47"/>
        <v>0</v>
      </c>
      <c r="BP47" s="65">
        <f t="shared" si="33"/>
        <v>0</v>
      </c>
      <c r="BQ47" s="52"/>
      <c r="BR47" s="390"/>
      <c r="BS47" s="53"/>
      <c r="BT47" s="35">
        <f t="shared" si="48"/>
        <v>0</v>
      </c>
      <c r="BU47" s="65">
        <f t="shared" si="35"/>
        <v>0</v>
      </c>
      <c r="BV47" s="52"/>
      <c r="BW47" s="390"/>
      <c r="BX47" s="53"/>
      <c r="BY47" s="35">
        <f t="shared" si="49"/>
        <v>0</v>
      </c>
      <c r="BZ47" s="65">
        <f t="shared" si="37"/>
        <v>0</v>
      </c>
      <c r="CA47" s="34"/>
      <c r="CB47" s="35">
        <f t="shared" si="50"/>
        <v>0</v>
      </c>
      <c r="CC47" s="65">
        <f t="shared" si="53"/>
        <v>0</v>
      </c>
    </row>
    <row r="48" spans="1:81" s="28" customFormat="1" ht="21" customHeight="1">
      <c r="A48" s="28">
        <f t="shared" si="18"/>
        <v>0</v>
      </c>
      <c r="B48" s="27" t="s">
        <v>151</v>
      </c>
      <c r="C48" s="34"/>
      <c r="D48" s="35"/>
      <c r="E48" s="35">
        <f t="shared" si="0"/>
        <v>0</v>
      </c>
      <c r="F48" s="65">
        <f t="shared" si="1"/>
        <v>0</v>
      </c>
      <c r="G48" s="34"/>
      <c r="H48" s="315"/>
      <c r="I48" s="35"/>
      <c r="J48" s="35">
        <f t="shared" si="19"/>
        <v>0</v>
      </c>
      <c r="K48" s="65">
        <f t="shared" si="20"/>
        <v>0</v>
      </c>
      <c r="L48" s="34"/>
      <c r="M48" s="35"/>
      <c r="N48" s="35">
        <f t="shared" si="21"/>
        <v>0</v>
      </c>
      <c r="O48" s="65">
        <f t="shared" si="22"/>
        <v>0</v>
      </c>
      <c r="P48" s="34"/>
      <c r="Q48" s="35">
        <f t="shared" si="41"/>
        <v>0</v>
      </c>
      <c r="R48" s="65">
        <f t="shared" si="2"/>
        <v>0</v>
      </c>
      <c r="S48" s="34"/>
      <c r="T48" s="35"/>
      <c r="U48" s="35"/>
      <c r="V48" s="35"/>
      <c r="W48" s="35">
        <f t="shared" ref="W48:W79" si="58">SUM(S48:V48)</f>
        <v>0</v>
      </c>
      <c r="X48" s="65">
        <f t="shared" si="4"/>
        <v>0</v>
      </c>
      <c r="Y48" s="34"/>
      <c r="Z48" s="35"/>
      <c r="AA48" s="35">
        <f t="shared" si="5"/>
        <v>0</v>
      </c>
      <c r="AB48" s="65">
        <f t="shared" si="6"/>
        <v>0</v>
      </c>
      <c r="AC48" s="34"/>
      <c r="AD48" s="35"/>
      <c r="AE48" s="35"/>
      <c r="AF48" s="35"/>
      <c r="AG48" s="35">
        <f t="shared" ref="AG48:AG79" si="59">SUM(AC48:AF48)</f>
        <v>0</v>
      </c>
      <c r="AH48" s="65">
        <f t="shared" si="42"/>
        <v>0</v>
      </c>
      <c r="AI48" s="34"/>
      <c r="AJ48" s="35">
        <f t="shared" si="43"/>
        <v>0</v>
      </c>
      <c r="AK48" s="65">
        <f t="shared" si="9"/>
        <v>0</v>
      </c>
      <c r="AL48" s="475"/>
      <c r="AM48" s="476"/>
      <c r="AN48" s="476">
        <f t="shared" si="25"/>
        <v>0</v>
      </c>
      <c r="AO48" s="477">
        <f t="shared" si="10"/>
        <v>0</v>
      </c>
      <c r="AP48" s="475"/>
      <c r="AQ48" s="476"/>
      <c r="AR48" s="476">
        <f t="shared" si="11"/>
        <v>0</v>
      </c>
      <c r="AS48" s="477">
        <f t="shared" si="12"/>
        <v>0</v>
      </c>
      <c r="AT48" s="475"/>
      <c r="AU48" s="476"/>
      <c r="AV48" s="476">
        <f t="shared" si="13"/>
        <v>0</v>
      </c>
      <c r="AW48" s="477">
        <f t="shared" si="14"/>
        <v>0</v>
      </c>
      <c r="AX48" s="34"/>
      <c r="AY48" s="315"/>
      <c r="AZ48" s="35"/>
      <c r="BA48" s="35">
        <f t="shared" si="26"/>
        <v>0</v>
      </c>
      <c r="BB48" s="65">
        <f t="shared" si="27"/>
        <v>0</v>
      </c>
      <c r="BC48" s="34"/>
      <c r="BD48" s="35">
        <f t="shared" si="28"/>
        <v>0</v>
      </c>
      <c r="BE48" s="65">
        <f t="shared" si="29"/>
        <v>0</v>
      </c>
      <c r="BF48" s="34"/>
      <c r="BG48" s="35">
        <f t="shared" si="44"/>
        <v>0</v>
      </c>
      <c r="BH48" s="65">
        <f t="shared" si="15"/>
        <v>0</v>
      </c>
      <c r="BI48" s="34"/>
      <c r="BJ48" s="35">
        <f t="shared" si="39"/>
        <v>0</v>
      </c>
      <c r="BK48" s="65">
        <f t="shared" si="52"/>
        <v>0</v>
      </c>
      <c r="BL48" s="34"/>
      <c r="BM48" s="315"/>
      <c r="BN48" s="35"/>
      <c r="BO48" s="35">
        <f t="shared" si="47"/>
        <v>0</v>
      </c>
      <c r="BP48" s="65">
        <f t="shared" si="33"/>
        <v>0</v>
      </c>
      <c r="BQ48" s="34"/>
      <c r="BR48" s="315"/>
      <c r="BS48" s="35"/>
      <c r="BT48" s="35">
        <f t="shared" si="48"/>
        <v>0</v>
      </c>
      <c r="BU48" s="65">
        <f t="shared" si="35"/>
        <v>0</v>
      </c>
      <c r="BV48" s="34"/>
      <c r="BW48" s="315"/>
      <c r="BX48" s="35"/>
      <c r="BY48" s="35">
        <f t="shared" si="49"/>
        <v>0</v>
      </c>
      <c r="BZ48" s="65">
        <f t="shared" si="37"/>
        <v>0</v>
      </c>
      <c r="CA48" s="34"/>
      <c r="CB48" s="35">
        <f t="shared" si="50"/>
        <v>0</v>
      </c>
      <c r="CC48" s="65">
        <f t="shared" si="53"/>
        <v>0</v>
      </c>
    </row>
    <row r="49" spans="1:81" s="28" customFormat="1" ht="21" customHeight="1">
      <c r="A49" s="28">
        <f t="shared" si="18"/>
        <v>142</v>
      </c>
      <c r="B49" s="27" t="s">
        <v>152</v>
      </c>
      <c r="C49" s="388">
        <f>499.2+280.8</f>
        <v>780</v>
      </c>
      <c r="D49" s="389">
        <f>499.2+280.8</f>
        <v>780</v>
      </c>
      <c r="E49" s="35">
        <f t="shared" si="0"/>
        <v>1560</v>
      </c>
      <c r="F49" s="65">
        <f t="shared" si="1"/>
        <v>100</v>
      </c>
      <c r="G49" s="52"/>
      <c r="H49" s="390"/>
      <c r="I49" s="53"/>
      <c r="J49" s="35">
        <f t="shared" si="19"/>
        <v>0</v>
      </c>
      <c r="K49" s="65">
        <f t="shared" si="20"/>
        <v>0</v>
      </c>
      <c r="L49" s="388">
        <f>109.2+93.6</f>
        <v>202.8</v>
      </c>
      <c r="M49" s="389">
        <f>109.2+93.6</f>
        <v>202.8</v>
      </c>
      <c r="N49" s="35">
        <f t="shared" si="21"/>
        <v>405.6</v>
      </c>
      <c r="O49" s="65">
        <f t="shared" si="22"/>
        <v>26.000000000000004</v>
      </c>
      <c r="P49" s="388">
        <f>62.4+62.4</f>
        <v>124.8</v>
      </c>
      <c r="Q49" s="35">
        <f t="shared" si="23"/>
        <v>124.8</v>
      </c>
      <c r="R49" s="65">
        <f t="shared" si="2"/>
        <v>8</v>
      </c>
      <c r="S49" s="34"/>
      <c r="T49" s="35"/>
      <c r="U49" s="35"/>
      <c r="V49" s="35"/>
      <c r="W49" s="35">
        <f t="shared" si="58"/>
        <v>0</v>
      </c>
      <c r="X49" s="65">
        <f t="shared" si="4"/>
        <v>0</v>
      </c>
      <c r="Y49" s="52"/>
      <c r="Z49" s="53"/>
      <c r="AA49" s="35">
        <f t="shared" si="5"/>
        <v>0</v>
      </c>
      <c r="AB49" s="65">
        <f t="shared" si="6"/>
        <v>0</v>
      </c>
      <c r="AC49" s="34">
        <v>31.2</v>
      </c>
      <c r="AD49" s="35">
        <v>31.2</v>
      </c>
      <c r="AE49" s="35">
        <v>31.2</v>
      </c>
      <c r="AF49" s="35">
        <v>31.2</v>
      </c>
      <c r="AG49" s="35">
        <f t="shared" si="59"/>
        <v>124.8</v>
      </c>
      <c r="AH49" s="65">
        <f t="shared" si="42"/>
        <v>8</v>
      </c>
      <c r="AI49" s="34"/>
      <c r="AJ49" s="35">
        <f>SUM(AI49:AI49)</f>
        <v>0</v>
      </c>
      <c r="AK49" s="65">
        <f t="shared" si="9"/>
        <v>0</v>
      </c>
      <c r="AL49" s="475"/>
      <c r="AM49" s="476"/>
      <c r="AN49" s="476">
        <f t="shared" si="25"/>
        <v>0</v>
      </c>
      <c r="AO49" s="477">
        <f t="shared" si="10"/>
        <v>0</v>
      </c>
      <c r="AP49" s="475"/>
      <c r="AQ49" s="476"/>
      <c r="AR49" s="476">
        <f t="shared" si="11"/>
        <v>0</v>
      </c>
      <c r="AS49" s="477">
        <f t="shared" si="12"/>
        <v>0</v>
      </c>
      <c r="AT49" s="475"/>
      <c r="AU49" s="476"/>
      <c r="AV49" s="476">
        <f t="shared" si="13"/>
        <v>0</v>
      </c>
      <c r="AW49" s="477">
        <f t="shared" si="14"/>
        <v>0</v>
      </c>
      <c r="AX49" s="34"/>
      <c r="AY49" s="315"/>
      <c r="AZ49" s="35"/>
      <c r="BA49" s="35">
        <f t="shared" si="26"/>
        <v>0</v>
      </c>
      <c r="BB49" s="65">
        <f t="shared" si="27"/>
        <v>0</v>
      </c>
      <c r="BC49" s="34"/>
      <c r="BD49" s="35">
        <f t="shared" si="28"/>
        <v>0</v>
      </c>
      <c r="BE49" s="65">
        <f t="shared" si="29"/>
        <v>0</v>
      </c>
      <c r="BF49" s="34"/>
      <c r="BG49" s="35">
        <f t="shared" si="44"/>
        <v>0</v>
      </c>
      <c r="BH49" s="65">
        <f t="shared" si="15"/>
        <v>0</v>
      </c>
      <c r="BI49" s="34"/>
      <c r="BJ49" s="35">
        <f t="shared" si="39"/>
        <v>0</v>
      </c>
      <c r="BK49" s="65">
        <f t="shared" si="52"/>
        <v>0</v>
      </c>
      <c r="BL49" s="34"/>
      <c r="BM49" s="315"/>
      <c r="BN49" s="35"/>
      <c r="BO49" s="35">
        <f t="shared" si="47"/>
        <v>0</v>
      </c>
      <c r="BP49" s="65">
        <f t="shared" si="33"/>
        <v>0</v>
      </c>
      <c r="BQ49" s="34"/>
      <c r="BR49" s="315"/>
      <c r="BS49" s="35"/>
      <c r="BT49" s="35">
        <f t="shared" si="48"/>
        <v>0</v>
      </c>
      <c r="BU49" s="65">
        <f t="shared" si="35"/>
        <v>0</v>
      </c>
      <c r="BV49" s="34"/>
      <c r="BW49" s="315"/>
      <c r="BX49" s="35"/>
      <c r="BY49" s="35">
        <f t="shared" si="49"/>
        <v>0</v>
      </c>
      <c r="BZ49" s="65">
        <f t="shared" si="37"/>
        <v>0</v>
      </c>
      <c r="CA49" s="34"/>
      <c r="CB49" s="35">
        <f t="shared" si="50"/>
        <v>0</v>
      </c>
      <c r="CC49" s="65">
        <f t="shared" si="53"/>
        <v>0</v>
      </c>
    </row>
    <row r="50" spans="1:81" s="28" customFormat="1" ht="21" customHeight="1">
      <c r="A50" s="28">
        <f t="shared" si="18"/>
        <v>28</v>
      </c>
      <c r="B50" s="27" t="s">
        <v>153</v>
      </c>
      <c r="C50" s="34">
        <v>156</v>
      </c>
      <c r="D50" s="35">
        <v>156</v>
      </c>
      <c r="E50" s="35">
        <f t="shared" si="0"/>
        <v>312</v>
      </c>
      <c r="F50" s="65">
        <f t="shared" si="1"/>
        <v>20</v>
      </c>
      <c r="G50" s="34"/>
      <c r="H50" s="315"/>
      <c r="I50" s="35"/>
      <c r="J50" s="35">
        <f t="shared" si="19"/>
        <v>0</v>
      </c>
      <c r="K50" s="65">
        <f t="shared" si="20"/>
        <v>0</v>
      </c>
      <c r="L50" s="34"/>
      <c r="M50" s="35"/>
      <c r="N50" s="35">
        <f t="shared" si="21"/>
        <v>0</v>
      </c>
      <c r="O50" s="65">
        <f t="shared" si="22"/>
        <v>0</v>
      </c>
      <c r="P50" s="34">
        <v>93.6</v>
      </c>
      <c r="Q50" s="35">
        <f t="shared" si="23"/>
        <v>93.6</v>
      </c>
      <c r="R50" s="65">
        <f t="shared" si="2"/>
        <v>6</v>
      </c>
      <c r="S50" s="34"/>
      <c r="T50" s="35"/>
      <c r="U50" s="35"/>
      <c r="V50" s="35"/>
      <c r="W50" s="35">
        <f t="shared" si="58"/>
        <v>0</v>
      </c>
      <c r="X50" s="65">
        <f t="shared" si="4"/>
        <v>0</v>
      </c>
      <c r="Y50" s="34"/>
      <c r="Z50" s="35"/>
      <c r="AA50" s="35">
        <f t="shared" si="5"/>
        <v>0</v>
      </c>
      <c r="AB50" s="65">
        <f t="shared" si="6"/>
        <v>0</v>
      </c>
      <c r="AC50" s="34"/>
      <c r="AD50" s="35"/>
      <c r="AE50" s="35"/>
      <c r="AF50" s="35"/>
      <c r="AG50" s="35">
        <f>SUM(AC50:AF50)</f>
        <v>0</v>
      </c>
      <c r="AH50" s="65">
        <f t="shared" si="42"/>
        <v>0</v>
      </c>
      <c r="AI50" s="34"/>
      <c r="AJ50" s="35"/>
      <c r="AK50" s="65">
        <f t="shared" si="9"/>
        <v>0</v>
      </c>
      <c r="AL50" s="475"/>
      <c r="AM50" s="476"/>
      <c r="AN50" s="476">
        <f t="shared" si="25"/>
        <v>0</v>
      </c>
      <c r="AO50" s="477">
        <f t="shared" si="10"/>
        <v>0</v>
      </c>
      <c r="AP50" s="475"/>
      <c r="AQ50" s="476"/>
      <c r="AR50" s="476">
        <f t="shared" si="11"/>
        <v>0</v>
      </c>
      <c r="AS50" s="477">
        <f t="shared" si="12"/>
        <v>0</v>
      </c>
      <c r="AT50" s="475"/>
      <c r="AU50" s="476"/>
      <c r="AV50" s="476">
        <f t="shared" si="13"/>
        <v>0</v>
      </c>
      <c r="AW50" s="477">
        <f t="shared" si="14"/>
        <v>0</v>
      </c>
      <c r="AX50" s="52"/>
      <c r="AY50" s="390"/>
      <c r="AZ50" s="53"/>
      <c r="BA50" s="35">
        <f t="shared" si="26"/>
        <v>0</v>
      </c>
      <c r="BB50" s="65">
        <f t="shared" si="27"/>
        <v>0</v>
      </c>
      <c r="BC50" s="34">
        <v>31.2</v>
      </c>
      <c r="BD50" s="35">
        <f t="shared" si="28"/>
        <v>31.2</v>
      </c>
      <c r="BE50" s="65">
        <f t="shared" si="29"/>
        <v>2</v>
      </c>
      <c r="BF50" s="34"/>
      <c r="BG50" s="35">
        <f t="shared" si="44"/>
        <v>0</v>
      </c>
      <c r="BH50" s="65">
        <f t="shared" si="15"/>
        <v>0</v>
      </c>
      <c r="BI50" s="34"/>
      <c r="BJ50" s="35">
        <f t="shared" si="39"/>
        <v>0</v>
      </c>
      <c r="BK50" s="65">
        <f t="shared" si="52"/>
        <v>0</v>
      </c>
      <c r="BL50" s="52"/>
      <c r="BM50" s="390"/>
      <c r="BN50" s="53"/>
      <c r="BO50" s="35">
        <f t="shared" si="47"/>
        <v>0</v>
      </c>
      <c r="BP50" s="65">
        <f t="shared" si="33"/>
        <v>0</v>
      </c>
      <c r="BQ50" s="52"/>
      <c r="BR50" s="390"/>
      <c r="BS50" s="53"/>
      <c r="BT50" s="35">
        <f t="shared" si="48"/>
        <v>0</v>
      </c>
      <c r="BU50" s="65">
        <f t="shared" si="35"/>
        <v>0</v>
      </c>
      <c r="BV50" s="52"/>
      <c r="BW50" s="390"/>
      <c r="BX50" s="53"/>
      <c r="BY50" s="35">
        <f t="shared" si="49"/>
        <v>0</v>
      </c>
      <c r="BZ50" s="65">
        <f t="shared" si="37"/>
        <v>0</v>
      </c>
      <c r="CA50" s="34"/>
      <c r="CB50" s="35">
        <f t="shared" si="50"/>
        <v>0</v>
      </c>
      <c r="CC50" s="65">
        <f t="shared" si="53"/>
        <v>0</v>
      </c>
    </row>
    <row r="51" spans="1:81" s="28" customFormat="1" ht="21" customHeight="1">
      <c r="A51" s="28">
        <f t="shared" si="18"/>
        <v>0</v>
      </c>
      <c r="B51" s="27" t="s">
        <v>154</v>
      </c>
      <c r="C51" s="34"/>
      <c r="D51" s="35"/>
      <c r="E51" s="35">
        <f t="shared" si="0"/>
        <v>0</v>
      </c>
      <c r="F51" s="65">
        <f t="shared" si="1"/>
        <v>0</v>
      </c>
      <c r="G51" s="34"/>
      <c r="H51" s="315"/>
      <c r="I51" s="35"/>
      <c r="J51" s="35">
        <f t="shared" si="19"/>
        <v>0</v>
      </c>
      <c r="K51" s="65">
        <f t="shared" si="20"/>
        <v>0</v>
      </c>
      <c r="L51" s="34"/>
      <c r="M51" s="35"/>
      <c r="N51" s="35">
        <f t="shared" si="21"/>
        <v>0</v>
      </c>
      <c r="O51" s="65">
        <f t="shared" si="22"/>
        <v>0</v>
      </c>
      <c r="P51" s="34"/>
      <c r="Q51" s="35">
        <f t="shared" si="23"/>
        <v>0</v>
      </c>
      <c r="R51" s="65">
        <f t="shared" si="2"/>
        <v>0</v>
      </c>
      <c r="S51" s="34"/>
      <c r="T51" s="35"/>
      <c r="U51" s="35"/>
      <c r="V51" s="35"/>
      <c r="W51" s="35">
        <f t="shared" si="58"/>
        <v>0</v>
      </c>
      <c r="X51" s="65">
        <f t="shared" si="4"/>
        <v>0</v>
      </c>
      <c r="Y51" s="34"/>
      <c r="Z51" s="35"/>
      <c r="AA51" s="35">
        <f t="shared" si="5"/>
        <v>0</v>
      </c>
      <c r="AB51" s="65">
        <f t="shared" si="6"/>
        <v>0</v>
      </c>
      <c r="AC51" s="34"/>
      <c r="AD51" s="35"/>
      <c r="AE51" s="35"/>
      <c r="AF51" s="35"/>
      <c r="AG51" s="35">
        <f t="shared" si="59"/>
        <v>0</v>
      </c>
      <c r="AH51" s="65">
        <f t="shared" si="42"/>
        <v>0</v>
      </c>
      <c r="AI51" s="34"/>
      <c r="AJ51" s="35">
        <f t="shared" si="43"/>
        <v>0</v>
      </c>
      <c r="AK51" s="65">
        <f t="shared" si="9"/>
        <v>0</v>
      </c>
      <c r="AL51" s="475"/>
      <c r="AM51" s="476"/>
      <c r="AN51" s="476">
        <f t="shared" si="25"/>
        <v>0</v>
      </c>
      <c r="AO51" s="477">
        <f t="shared" si="10"/>
        <v>0</v>
      </c>
      <c r="AP51" s="475"/>
      <c r="AQ51" s="476"/>
      <c r="AR51" s="476">
        <f t="shared" si="11"/>
        <v>0</v>
      </c>
      <c r="AS51" s="477">
        <f t="shared" si="12"/>
        <v>0</v>
      </c>
      <c r="AT51" s="475"/>
      <c r="AU51" s="476"/>
      <c r="AV51" s="476">
        <f t="shared" si="13"/>
        <v>0</v>
      </c>
      <c r="AW51" s="477">
        <f t="shared" si="14"/>
        <v>0</v>
      </c>
      <c r="AX51" s="34"/>
      <c r="AY51" s="315"/>
      <c r="AZ51" s="35"/>
      <c r="BA51" s="35">
        <f t="shared" si="26"/>
        <v>0</v>
      </c>
      <c r="BB51" s="65">
        <f t="shared" si="27"/>
        <v>0</v>
      </c>
      <c r="BC51" s="34"/>
      <c r="BD51" s="35">
        <f t="shared" si="28"/>
        <v>0</v>
      </c>
      <c r="BE51" s="65">
        <f t="shared" si="29"/>
        <v>0</v>
      </c>
      <c r="BF51" s="34"/>
      <c r="BG51" s="35">
        <f t="shared" si="44"/>
        <v>0</v>
      </c>
      <c r="BH51" s="65">
        <f t="shared" si="15"/>
        <v>0</v>
      </c>
      <c r="BI51" s="34"/>
      <c r="BJ51" s="35">
        <f t="shared" ref="BJ51:BJ58" si="60">SUM(BI51:BI51)</f>
        <v>0</v>
      </c>
      <c r="BK51" s="65">
        <f t="shared" si="52"/>
        <v>0</v>
      </c>
      <c r="BL51" s="34"/>
      <c r="BM51" s="315"/>
      <c r="BN51" s="35"/>
      <c r="BO51" s="35">
        <f t="shared" si="47"/>
        <v>0</v>
      </c>
      <c r="BP51" s="65">
        <f t="shared" si="33"/>
        <v>0</v>
      </c>
      <c r="BQ51" s="34"/>
      <c r="BR51" s="315"/>
      <c r="BS51" s="35"/>
      <c r="BT51" s="35">
        <f t="shared" si="48"/>
        <v>0</v>
      </c>
      <c r="BU51" s="65">
        <f t="shared" si="35"/>
        <v>0</v>
      </c>
      <c r="BV51" s="34"/>
      <c r="BW51" s="315"/>
      <c r="BX51" s="35"/>
      <c r="BY51" s="35">
        <f t="shared" si="49"/>
        <v>0</v>
      </c>
      <c r="BZ51" s="65">
        <f t="shared" si="37"/>
        <v>0</v>
      </c>
      <c r="CA51" s="34"/>
      <c r="CB51" s="35">
        <f t="shared" si="50"/>
        <v>0</v>
      </c>
      <c r="CC51" s="65">
        <f t="shared" si="53"/>
        <v>0</v>
      </c>
    </row>
    <row r="52" spans="1:81" s="28" customFormat="1" ht="21" customHeight="1">
      <c r="A52" s="28">
        <f t="shared" si="18"/>
        <v>60.000000000000007</v>
      </c>
      <c r="B52" s="27" t="s">
        <v>155</v>
      </c>
      <c r="C52" s="34">
        <v>405.6</v>
      </c>
      <c r="D52" s="35">
        <v>405.6</v>
      </c>
      <c r="E52" s="35">
        <f t="shared" si="0"/>
        <v>811.2</v>
      </c>
      <c r="F52" s="65">
        <f t="shared" si="1"/>
        <v>52.000000000000007</v>
      </c>
      <c r="G52" s="34">
        <v>31.2</v>
      </c>
      <c r="H52" s="315">
        <v>31.2</v>
      </c>
      <c r="I52" s="35">
        <v>31.2</v>
      </c>
      <c r="J52" s="35">
        <f t="shared" si="19"/>
        <v>93.6</v>
      </c>
      <c r="K52" s="65">
        <f t="shared" si="20"/>
        <v>6</v>
      </c>
      <c r="L52" s="34"/>
      <c r="M52" s="35"/>
      <c r="N52" s="35">
        <f t="shared" si="21"/>
        <v>0</v>
      </c>
      <c r="O52" s="65">
        <f t="shared" si="22"/>
        <v>0</v>
      </c>
      <c r="P52" s="34"/>
      <c r="Q52" s="35">
        <f t="shared" si="23"/>
        <v>0</v>
      </c>
      <c r="R52" s="65">
        <f t="shared" si="2"/>
        <v>0</v>
      </c>
      <c r="S52" s="34"/>
      <c r="T52" s="35"/>
      <c r="U52" s="35"/>
      <c r="V52" s="35"/>
      <c r="W52" s="35">
        <f t="shared" si="58"/>
        <v>0</v>
      </c>
      <c r="X52" s="65">
        <f t="shared" si="4"/>
        <v>0</v>
      </c>
      <c r="Y52" s="52"/>
      <c r="Z52" s="53"/>
      <c r="AA52" s="35">
        <f t="shared" si="5"/>
        <v>0</v>
      </c>
      <c r="AB52" s="65">
        <f t="shared" si="6"/>
        <v>0</v>
      </c>
      <c r="AC52" s="34"/>
      <c r="AD52" s="35"/>
      <c r="AE52" s="35"/>
      <c r="AF52" s="35"/>
      <c r="AG52" s="35">
        <f t="shared" si="59"/>
        <v>0</v>
      </c>
      <c r="AH52" s="65">
        <f t="shared" si="42"/>
        <v>0</v>
      </c>
      <c r="AI52" s="34"/>
      <c r="AJ52" s="35">
        <f t="shared" si="43"/>
        <v>0</v>
      </c>
      <c r="AK52" s="65">
        <f t="shared" si="9"/>
        <v>0</v>
      </c>
      <c r="AL52" s="475"/>
      <c r="AM52" s="476"/>
      <c r="AN52" s="476">
        <f t="shared" si="25"/>
        <v>0</v>
      </c>
      <c r="AO52" s="477">
        <f t="shared" si="10"/>
        <v>0</v>
      </c>
      <c r="AP52" s="475"/>
      <c r="AQ52" s="476"/>
      <c r="AR52" s="476">
        <f t="shared" si="11"/>
        <v>0</v>
      </c>
      <c r="AS52" s="477">
        <f t="shared" si="12"/>
        <v>0</v>
      </c>
      <c r="AT52" s="475"/>
      <c r="AU52" s="476"/>
      <c r="AV52" s="476">
        <f t="shared" si="13"/>
        <v>0</v>
      </c>
      <c r="AW52" s="477">
        <f t="shared" si="14"/>
        <v>0</v>
      </c>
      <c r="AX52" s="34"/>
      <c r="AY52" s="315"/>
      <c r="AZ52" s="35"/>
      <c r="BA52" s="35">
        <f t="shared" si="26"/>
        <v>0</v>
      </c>
      <c r="BB52" s="65">
        <f t="shared" si="27"/>
        <v>0</v>
      </c>
      <c r="BC52" s="34">
        <v>31.2</v>
      </c>
      <c r="BD52" s="35">
        <f t="shared" si="28"/>
        <v>31.2</v>
      </c>
      <c r="BE52" s="65">
        <f t="shared" si="29"/>
        <v>2</v>
      </c>
      <c r="BF52" s="34"/>
      <c r="BG52" s="35">
        <f t="shared" si="44"/>
        <v>0</v>
      </c>
      <c r="BH52" s="65">
        <f t="shared" si="15"/>
        <v>0</v>
      </c>
      <c r="BI52" s="34"/>
      <c r="BJ52" s="35">
        <f t="shared" si="60"/>
        <v>0</v>
      </c>
      <c r="BK52" s="65">
        <f t="shared" si="52"/>
        <v>0</v>
      </c>
      <c r="BL52" s="34"/>
      <c r="BM52" s="315"/>
      <c r="BN52" s="35"/>
      <c r="BO52" s="35">
        <f t="shared" si="47"/>
        <v>0</v>
      </c>
      <c r="BP52" s="65">
        <f t="shared" si="33"/>
        <v>0</v>
      </c>
      <c r="BQ52" s="34"/>
      <c r="BR52" s="315"/>
      <c r="BS52" s="35"/>
      <c r="BT52" s="35">
        <f t="shared" si="48"/>
        <v>0</v>
      </c>
      <c r="BU52" s="65">
        <f t="shared" si="35"/>
        <v>0</v>
      </c>
      <c r="BV52" s="34"/>
      <c r="BW52" s="315"/>
      <c r="BX52" s="35"/>
      <c r="BY52" s="35">
        <f t="shared" si="49"/>
        <v>0</v>
      </c>
      <c r="BZ52" s="65">
        <f t="shared" si="37"/>
        <v>0</v>
      </c>
      <c r="CA52" s="34"/>
      <c r="CB52" s="35">
        <f t="shared" si="50"/>
        <v>0</v>
      </c>
      <c r="CC52" s="65">
        <f t="shared" si="53"/>
        <v>0</v>
      </c>
    </row>
    <row r="53" spans="1:81" s="28" customFormat="1" ht="21" customHeight="1">
      <c r="A53" s="28">
        <f t="shared" si="18"/>
        <v>59</v>
      </c>
      <c r="B53" s="27" t="s">
        <v>156</v>
      </c>
      <c r="C53" s="34">
        <v>218.4</v>
      </c>
      <c r="D53" s="35">
        <v>218.4</v>
      </c>
      <c r="E53" s="35">
        <f t="shared" si="0"/>
        <v>436.8</v>
      </c>
      <c r="F53" s="65">
        <f t="shared" si="1"/>
        <v>28</v>
      </c>
      <c r="G53" s="34">
        <v>109.2</v>
      </c>
      <c r="H53" s="315">
        <v>109.2</v>
      </c>
      <c r="I53" s="35">
        <v>109.2</v>
      </c>
      <c r="J53" s="35">
        <f t="shared" si="19"/>
        <v>327.60000000000002</v>
      </c>
      <c r="K53" s="65">
        <f t="shared" si="20"/>
        <v>21.000000000000004</v>
      </c>
      <c r="L53" s="34"/>
      <c r="M53" s="35"/>
      <c r="N53" s="35">
        <f t="shared" si="21"/>
        <v>0</v>
      </c>
      <c r="O53" s="65">
        <f t="shared" si="22"/>
        <v>0</v>
      </c>
      <c r="P53" s="34">
        <v>15.6</v>
      </c>
      <c r="Q53" s="35">
        <f t="shared" si="23"/>
        <v>15.6</v>
      </c>
      <c r="R53" s="65">
        <f t="shared" si="2"/>
        <v>1</v>
      </c>
      <c r="S53" s="34"/>
      <c r="T53" s="35"/>
      <c r="U53" s="35"/>
      <c r="V53" s="35"/>
      <c r="W53" s="35">
        <f t="shared" si="58"/>
        <v>0</v>
      </c>
      <c r="X53" s="65">
        <f t="shared" si="4"/>
        <v>0</v>
      </c>
      <c r="Y53" s="52"/>
      <c r="Z53" s="53"/>
      <c r="AA53" s="35">
        <f t="shared" si="5"/>
        <v>0</v>
      </c>
      <c r="AB53" s="65">
        <f t="shared" si="6"/>
        <v>0</v>
      </c>
      <c r="AC53" s="34"/>
      <c r="AD53" s="35"/>
      <c r="AE53" s="35"/>
      <c r="AF53" s="35"/>
      <c r="AG53" s="35">
        <f t="shared" si="59"/>
        <v>0</v>
      </c>
      <c r="AH53" s="65">
        <f t="shared" si="42"/>
        <v>0</v>
      </c>
      <c r="AI53" s="34">
        <v>140.4</v>
      </c>
      <c r="AJ53" s="35">
        <f t="shared" si="43"/>
        <v>140.4</v>
      </c>
      <c r="AK53" s="65">
        <f t="shared" si="9"/>
        <v>9</v>
      </c>
      <c r="AL53" s="478"/>
      <c r="AM53" s="479"/>
      <c r="AN53" s="476">
        <f t="shared" si="25"/>
        <v>0</v>
      </c>
      <c r="AO53" s="477">
        <f t="shared" si="10"/>
        <v>0</v>
      </c>
      <c r="AP53" s="478"/>
      <c r="AQ53" s="479"/>
      <c r="AR53" s="476">
        <f t="shared" si="11"/>
        <v>0</v>
      </c>
      <c r="AS53" s="477">
        <f t="shared" si="12"/>
        <v>0</v>
      </c>
      <c r="AT53" s="478"/>
      <c r="AU53" s="479"/>
      <c r="AV53" s="476">
        <f t="shared" si="13"/>
        <v>0</v>
      </c>
      <c r="AW53" s="477">
        <f t="shared" si="14"/>
        <v>0</v>
      </c>
      <c r="AX53" s="34"/>
      <c r="AY53" s="315"/>
      <c r="AZ53" s="35"/>
      <c r="BA53" s="35">
        <f t="shared" si="26"/>
        <v>0</v>
      </c>
      <c r="BB53" s="65">
        <f t="shared" si="27"/>
        <v>0</v>
      </c>
      <c r="BC53" s="34"/>
      <c r="BD53" s="35">
        <f t="shared" si="28"/>
        <v>0</v>
      </c>
      <c r="BE53" s="65">
        <f t="shared" si="29"/>
        <v>0</v>
      </c>
      <c r="BF53" s="34"/>
      <c r="BG53" s="35">
        <f t="shared" si="44"/>
        <v>0</v>
      </c>
      <c r="BH53" s="65">
        <f t="shared" si="15"/>
        <v>0</v>
      </c>
      <c r="BI53" s="34"/>
      <c r="BJ53" s="35">
        <f t="shared" si="60"/>
        <v>0</v>
      </c>
      <c r="BK53" s="65">
        <f t="shared" si="52"/>
        <v>0</v>
      </c>
      <c r="BL53" s="34"/>
      <c r="BM53" s="315"/>
      <c r="BN53" s="35"/>
      <c r="BO53" s="35">
        <f t="shared" si="47"/>
        <v>0</v>
      </c>
      <c r="BP53" s="65">
        <f t="shared" si="33"/>
        <v>0</v>
      </c>
      <c r="BQ53" s="34"/>
      <c r="BR53" s="315"/>
      <c r="BS53" s="35"/>
      <c r="BT53" s="35">
        <f t="shared" si="48"/>
        <v>0</v>
      </c>
      <c r="BU53" s="65">
        <f t="shared" si="35"/>
        <v>0</v>
      </c>
      <c r="BV53" s="34"/>
      <c r="BW53" s="315"/>
      <c r="BX53" s="35"/>
      <c r="BY53" s="35">
        <f t="shared" si="49"/>
        <v>0</v>
      </c>
      <c r="BZ53" s="65">
        <f t="shared" si="37"/>
        <v>0</v>
      </c>
      <c r="CA53" s="34"/>
      <c r="CB53" s="35">
        <f t="shared" si="50"/>
        <v>0</v>
      </c>
      <c r="CC53" s="65">
        <f t="shared" si="53"/>
        <v>0</v>
      </c>
    </row>
    <row r="54" spans="1:81" s="28" customFormat="1" ht="21" customHeight="1">
      <c r="A54" s="28">
        <f t="shared" si="18"/>
        <v>0</v>
      </c>
      <c r="B54" s="27" t="s">
        <v>157</v>
      </c>
      <c r="C54" s="34"/>
      <c r="D54" s="35"/>
      <c r="E54" s="35">
        <f t="shared" si="0"/>
        <v>0</v>
      </c>
      <c r="F54" s="65">
        <f t="shared" si="1"/>
        <v>0</v>
      </c>
      <c r="G54" s="34"/>
      <c r="H54" s="315"/>
      <c r="I54" s="35"/>
      <c r="J54" s="35">
        <f t="shared" si="19"/>
        <v>0</v>
      </c>
      <c r="K54" s="65">
        <f t="shared" si="20"/>
        <v>0</v>
      </c>
      <c r="L54" s="34"/>
      <c r="M54" s="35"/>
      <c r="N54" s="35">
        <f t="shared" si="21"/>
        <v>0</v>
      </c>
      <c r="O54" s="65">
        <f t="shared" si="22"/>
        <v>0</v>
      </c>
      <c r="P54" s="34"/>
      <c r="Q54" s="35">
        <f t="shared" si="23"/>
        <v>0</v>
      </c>
      <c r="R54" s="65">
        <f t="shared" si="2"/>
        <v>0</v>
      </c>
      <c r="S54" s="34"/>
      <c r="T54" s="35"/>
      <c r="U54" s="35"/>
      <c r="V54" s="35"/>
      <c r="W54" s="35">
        <f t="shared" si="58"/>
        <v>0</v>
      </c>
      <c r="X54" s="65">
        <f t="shared" si="4"/>
        <v>0</v>
      </c>
      <c r="Y54" s="52"/>
      <c r="Z54" s="53"/>
      <c r="AA54" s="35">
        <f t="shared" si="5"/>
        <v>0</v>
      </c>
      <c r="AB54" s="65">
        <f t="shared" si="6"/>
        <v>0</v>
      </c>
      <c r="AC54" s="34"/>
      <c r="AD54" s="35"/>
      <c r="AE54" s="35"/>
      <c r="AF54" s="35"/>
      <c r="AG54" s="35">
        <f t="shared" si="59"/>
        <v>0</v>
      </c>
      <c r="AH54" s="65">
        <f t="shared" si="42"/>
        <v>0</v>
      </c>
      <c r="AI54" s="34"/>
      <c r="AJ54" s="35">
        <f t="shared" si="43"/>
        <v>0</v>
      </c>
      <c r="AK54" s="65">
        <f t="shared" si="9"/>
        <v>0</v>
      </c>
      <c r="AL54" s="475"/>
      <c r="AM54" s="476"/>
      <c r="AN54" s="476">
        <f t="shared" si="25"/>
        <v>0</v>
      </c>
      <c r="AO54" s="477">
        <f t="shared" si="10"/>
        <v>0</v>
      </c>
      <c r="AP54" s="475"/>
      <c r="AQ54" s="476"/>
      <c r="AR54" s="476">
        <f t="shared" si="11"/>
        <v>0</v>
      </c>
      <c r="AS54" s="477">
        <f t="shared" si="12"/>
        <v>0</v>
      </c>
      <c r="AT54" s="478"/>
      <c r="AU54" s="479"/>
      <c r="AV54" s="476">
        <f t="shared" si="13"/>
        <v>0</v>
      </c>
      <c r="AW54" s="477">
        <f t="shared" si="14"/>
        <v>0</v>
      </c>
      <c r="AX54" s="34"/>
      <c r="AY54" s="315"/>
      <c r="AZ54" s="35"/>
      <c r="BA54" s="35">
        <f t="shared" si="26"/>
        <v>0</v>
      </c>
      <c r="BB54" s="65">
        <f t="shared" si="27"/>
        <v>0</v>
      </c>
      <c r="BC54" s="34"/>
      <c r="BD54" s="35">
        <f t="shared" si="28"/>
        <v>0</v>
      </c>
      <c r="BE54" s="65">
        <f t="shared" si="29"/>
        <v>0</v>
      </c>
      <c r="BF54" s="34"/>
      <c r="BG54" s="35">
        <f t="shared" si="44"/>
        <v>0</v>
      </c>
      <c r="BH54" s="65">
        <f t="shared" si="15"/>
        <v>0</v>
      </c>
      <c r="BI54" s="34"/>
      <c r="BJ54" s="35">
        <f t="shared" si="60"/>
        <v>0</v>
      </c>
      <c r="BK54" s="65">
        <f t="shared" si="52"/>
        <v>0</v>
      </c>
      <c r="BL54" s="34"/>
      <c r="BM54" s="315"/>
      <c r="BN54" s="35"/>
      <c r="BO54" s="35">
        <f t="shared" si="47"/>
        <v>0</v>
      </c>
      <c r="BP54" s="65">
        <f t="shared" si="33"/>
        <v>0</v>
      </c>
      <c r="BQ54" s="34"/>
      <c r="BR54" s="315"/>
      <c r="BS54" s="35"/>
      <c r="BT54" s="35">
        <f t="shared" si="48"/>
        <v>0</v>
      </c>
      <c r="BU54" s="65">
        <f t="shared" si="35"/>
        <v>0</v>
      </c>
      <c r="BV54" s="34"/>
      <c r="BW54" s="315"/>
      <c r="BX54" s="35"/>
      <c r="BY54" s="35">
        <f t="shared" si="49"/>
        <v>0</v>
      </c>
      <c r="BZ54" s="65">
        <f t="shared" si="37"/>
        <v>0</v>
      </c>
      <c r="CA54" s="34"/>
      <c r="CB54" s="35">
        <f t="shared" si="50"/>
        <v>0</v>
      </c>
      <c r="CC54" s="65">
        <f t="shared" si="53"/>
        <v>0</v>
      </c>
    </row>
    <row r="55" spans="1:81" s="28" customFormat="1" ht="21" customHeight="1">
      <c r="A55" s="28">
        <f t="shared" si="18"/>
        <v>60</v>
      </c>
      <c r="B55" s="27" t="s">
        <v>158</v>
      </c>
      <c r="C55" s="34">
        <v>436.8</v>
      </c>
      <c r="D55" s="35">
        <v>499.2</v>
      </c>
      <c r="E55" s="35">
        <f t="shared" si="0"/>
        <v>936</v>
      </c>
      <c r="F55" s="65">
        <f t="shared" si="1"/>
        <v>60</v>
      </c>
      <c r="G55" s="34"/>
      <c r="H55" s="315"/>
      <c r="I55" s="35"/>
      <c r="J55" s="35">
        <f t="shared" si="19"/>
        <v>0</v>
      </c>
      <c r="K55" s="65">
        <f t="shared" si="20"/>
        <v>0</v>
      </c>
      <c r="L55" s="34"/>
      <c r="M55" s="35"/>
      <c r="N55" s="35">
        <f t="shared" si="21"/>
        <v>0</v>
      </c>
      <c r="O55" s="65">
        <f t="shared" si="22"/>
        <v>0</v>
      </c>
      <c r="P55" s="34"/>
      <c r="Q55" s="35">
        <f t="shared" si="23"/>
        <v>0</v>
      </c>
      <c r="R55" s="65">
        <f t="shared" si="2"/>
        <v>0</v>
      </c>
      <c r="S55" s="34"/>
      <c r="T55" s="35"/>
      <c r="U55" s="35"/>
      <c r="V55" s="35"/>
      <c r="W55" s="35">
        <f t="shared" si="58"/>
        <v>0</v>
      </c>
      <c r="X55" s="65">
        <f t="shared" si="4"/>
        <v>0</v>
      </c>
      <c r="Y55" s="52"/>
      <c r="Z55" s="53"/>
      <c r="AA55" s="35">
        <f t="shared" si="5"/>
        <v>0</v>
      </c>
      <c r="AB55" s="65">
        <f t="shared" si="6"/>
        <v>0</v>
      </c>
      <c r="AC55" s="34"/>
      <c r="AD55" s="35"/>
      <c r="AE55" s="35"/>
      <c r="AF55" s="35"/>
      <c r="AG55" s="35">
        <f t="shared" si="59"/>
        <v>0</v>
      </c>
      <c r="AH55" s="65">
        <f t="shared" si="42"/>
        <v>0</v>
      </c>
      <c r="AI55" s="34"/>
      <c r="AJ55" s="35">
        <f t="shared" si="43"/>
        <v>0</v>
      </c>
      <c r="AK55" s="65">
        <f t="shared" si="9"/>
        <v>0</v>
      </c>
      <c r="AL55" s="475"/>
      <c r="AM55" s="476"/>
      <c r="AN55" s="476">
        <f t="shared" si="25"/>
        <v>0</v>
      </c>
      <c r="AO55" s="477">
        <f t="shared" si="10"/>
        <v>0</v>
      </c>
      <c r="AP55" s="475"/>
      <c r="AQ55" s="476"/>
      <c r="AR55" s="476">
        <f t="shared" si="11"/>
        <v>0</v>
      </c>
      <c r="AS55" s="477">
        <f t="shared" si="12"/>
        <v>0</v>
      </c>
      <c r="AT55" s="475"/>
      <c r="AU55" s="476"/>
      <c r="AV55" s="476">
        <f t="shared" si="13"/>
        <v>0</v>
      </c>
      <c r="AW55" s="477">
        <f t="shared" si="14"/>
        <v>0</v>
      </c>
      <c r="AX55" s="34"/>
      <c r="AY55" s="315"/>
      <c r="AZ55" s="35"/>
      <c r="BA55" s="35">
        <f t="shared" si="26"/>
        <v>0</v>
      </c>
      <c r="BB55" s="65">
        <f t="shared" si="27"/>
        <v>0</v>
      </c>
      <c r="BC55" s="34"/>
      <c r="BD55" s="35">
        <f t="shared" si="28"/>
        <v>0</v>
      </c>
      <c r="BE55" s="65">
        <f t="shared" si="29"/>
        <v>0</v>
      </c>
      <c r="BF55" s="34"/>
      <c r="BG55" s="35">
        <f>SUM(BF55:BF55)</f>
        <v>0</v>
      </c>
      <c r="BH55" s="65">
        <f t="shared" si="15"/>
        <v>0</v>
      </c>
      <c r="BI55" s="34"/>
      <c r="BJ55" s="35">
        <f t="shared" si="60"/>
        <v>0</v>
      </c>
      <c r="BK55" s="65">
        <f t="shared" si="52"/>
        <v>0</v>
      </c>
      <c r="BL55" s="34"/>
      <c r="BM55" s="315"/>
      <c r="BN55" s="35"/>
      <c r="BO55" s="35">
        <f t="shared" si="47"/>
        <v>0</v>
      </c>
      <c r="BP55" s="65">
        <f t="shared" si="33"/>
        <v>0</v>
      </c>
      <c r="BQ55" s="34"/>
      <c r="BR55" s="315"/>
      <c r="BS55" s="35"/>
      <c r="BT55" s="35">
        <f t="shared" si="48"/>
        <v>0</v>
      </c>
      <c r="BU55" s="65">
        <f t="shared" si="35"/>
        <v>0</v>
      </c>
      <c r="BV55" s="34"/>
      <c r="BW55" s="315"/>
      <c r="BX55" s="35"/>
      <c r="BY55" s="35">
        <f t="shared" si="49"/>
        <v>0</v>
      </c>
      <c r="BZ55" s="65">
        <f t="shared" si="37"/>
        <v>0</v>
      </c>
      <c r="CA55" s="34"/>
      <c r="CB55" s="35">
        <f t="shared" si="50"/>
        <v>0</v>
      </c>
      <c r="CC55" s="65">
        <f t="shared" si="53"/>
        <v>0</v>
      </c>
    </row>
    <row r="56" spans="1:81" s="28" customFormat="1" ht="21" customHeight="1">
      <c r="A56" s="28">
        <f t="shared" si="18"/>
        <v>84</v>
      </c>
      <c r="B56" s="27" t="s">
        <v>159</v>
      </c>
      <c r="C56" s="34">
        <f>483.6+62.4</f>
        <v>546</v>
      </c>
      <c r="D56" s="35">
        <f>452.4</f>
        <v>452.4</v>
      </c>
      <c r="E56" s="35">
        <f t="shared" si="0"/>
        <v>998.4</v>
      </c>
      <c r="F56" s="65">
        <f t="shared" si="1"/>
        <v>64</v>
      </c>
      <c r="G56" s="34">
        <v>31.2</v>
      </c>
      <c r="H56" s="315">
        <v>31.2</v>
      </c>
      <c r="I56" s="35">
        <v>31.2</v>
      </c>
      <c r="J56" s="35">
        <f t="shared" si="19"/>
        <v>93.6</v>
      </c>
      <c r="K56" s="65">
        <f t="shared" si="20"/>
        <v>6</v>
      </c>
      <c r="L56" s="34"/>
      <c r="M56" s="35"/>
      <c r="N56" s="35">
        <f t="shared" si="21"/>
        <v>0</v>
      </c>
      <c r="O56" s="65">
        <f t="shared" si="22"/>
        <v>0</v>
      </c>
      <c r="P56" s="34">
        <v>93.6</v>
      </c>
      <c r="Q56" s="35">
        <f t="shared" si="23"/>
        <v>93.6</v>
      </c>
      <c r="R56" s="65">
        <f t="shared" si="2"/>
        <v>6</v>
      </c>
      <c r="S56" s="34"/>
      <c r="T56" s="35"/>
      <c r="U56" s="35"/>
      <c r="V56" s="35"/>
      <c r="W56" s="35">
        <f t="shared" si="58"/>
        <v>0</v>
      </c>
      <c r="X56" s="65">
        <f t="shared" si="4"/>
        <v>0</v>
      </c>
      <c r="Y56" s="52"/>
      <c r="Z56" s="53"/>
      <c r="AA56" s="35">
        <f t="shared" si="5"/>
        <v>0</v>
      </c>
      <c r="AB56" s="65">
        <f t="shared" si="6"/>
        <v>0</v>
      </c>
      <c r="AC56" s="34"/>
      <c r="AD56" s="35"/>
      <c r="AE56" s="35"/>
      <c r="AF56" s="35"/>
      <c r="AG56" s="35">
        <f t="shared" si="59"/>
        <v>0</v>
      </c>
      <c r="AH56" s="65">
        <f t="shared" si="42"/>
        <v>0</v>
      </c>
      <c r="AI56" s="34">
        <v>62.4</v>
      </c>
      <c r="AJ56" s="35">
        <f t="shared" si="43"/>
        <v>62.4</v>
      </c>
      <c r="AK56" s="65">
        <f t="shared" si="9"/>
        <v>4</v>
      </c>
      <c r="AL56" s="475"/>
      <c r="AM56" s="476"/>
      <c r="AN56" s="476">
        <f t="shared" si="25"/>
        <v>0</v>
      </c>
      <c r="AO56" s="477">
        <f t="shared" si="10"/>
        <v>0</v>
      </c>
      <c r="AP56" s="475"/>
      <c r="AQ56" s="476"/>
      <c r="AR56" s="476">
        <f t="shared" si="11"/>
        <v>0</v>
      </c>
      <c r="AS56" s="477">
        <f t="shared" si="12"/>
        <v>0</v>
      </c>
      <c r="AT56" s="475"/>
      <c r="AU56" s="476"/>
      <c r="AV56" s="476">
        <f t="shared" si="13"/>
        <v>0</v>
      </c>
      <c r="AW56" s="477">
        <f t="shared" si="14"/>
        <v>0</v>
      </c>
      <c r="AX56" s="34"/>
      <c r="AY56" s="315"/>
      <c r="AZ56" s="35"/>
      <c r="BA56" s="35">
        <f t="shared" si="26"/>
        <v>0</v>
      </c>
      <c r="BB56" s="65">
        <f t="shared" si="27"/>
        <v>0</v>
      </c>
      <c r="BC56" s="34">
        <v>62.4</v>
      </c>
      <c r="BD56" s="35">
        <f t="shared" si="28"/>
        <v>62.4</v>
      </c>
      <c r="BE56" s="65">
        <f t="shared" si="29"/>
        <v>4</v>
      </c>
      <c r="BF56" s="34"/>
      <c r="BG56" s="35">
        <f t="shared" si="44"/>
        <v>0</v>
      </c>
      <c r="BH56" s="65">
        <f t="shared" si="15"/>
        <v>0</v>
      </c>
      <c r="BI56" s="34"/>
      <c r="BJ56" s="35">
        <f t="shared" si="60"/>
        <v>0</v>
      </c>
      <c r="BK56" s="65">
        <f t="shared" si="52"/>
        <v>0</v>
      </c>
      <c r="BL56" s="34"/>
      <c r="BM56" s="315"/>
      <c r="BN56" s="35"/>
      <c r="BO56" s="35">
        <f t="shared" si="47"/>
        <v>0</v>
      </c>
      <c r="BP56" s="65">
        <f t="shared" si="33"/>
        <v>0</v>
      </c>
      <c r="BQ56" s="34"/>
      <c r="BR56" s="315"/>
      <c r="BS56" s="35"/>
      <c r="BT56" s="35">
        <f t="shared" si="48"/>
        <v>0</v>
      </c>
      <c r="BU56" s="65">
        <f t="shared" si="35"/>
        <v>0</v>
      </c>
      <c r="BV56" s="34"/>
      <c r="BW56" s="315"/>
      <c r="BX56" s="35"/>
      <c r="BY56" s="35">
        <f t="shared" si="49"/>
        <v>0</v>
      </c>
      <c r="BZ56" s="65">
        <f t="shared" si="37"/>
        <v>0</v>
      </c>
      <c r="CA56" s="34"/>
      <c r="CB56" s="35">
        <f t="shared" si="50"/>
        <v>0</v>
      </c>
      <c r="CC56" s="65">
        <f t="shared" si="53"/>
        <v>0</v>
      </c>
    </row>
    <row r="57" spans="1:81" s="28" customFormat="1">
      <c r="A57" s="28">
        <f t="shared" si="18"/>
        <v>60</v>
      </c>
      <c r="B57" s="27" t="s">
        <v>160</v>
      </c>
      <c r="C57" s="34">
        <v>31.2</v>
      </c>
      <c r="D57" s="35">
        <v>31.2</v>
      </c>
      <c r="E57" s="35">
        <f t="shared" si="0"/>
        <v>62.4</v>
      </c>
      <c r="F57" s="65">
        <f t="shared" si="1"/>
        <v>4</v>
      </c>
      <c r="G57" s="34"/>
      <c r="H57" s="315"/>
      <c r="I57" s="35"/>
      <c r="J57" s="35">
        <f t="shared" si="19"/>
        <v>0</v>
      </c>
      <c r="K57" s="65">
        <f t="shared" si="20"/>
        <v>0</v>
      </c>
      <c r="L57" s="34"/>
      <c r="M57" s="35"/>
      <c r="N57" s="35">
        <f t="shared" si="21"/>
        <v>0</v>
      </c>
      <c r="O57" s="65">
        <f t="shared" si="22"/>
        <v>0</v>
      </c>
      <c r="P57" s="34">
        <v>15.6</v>
      </c>
      <c r="Q57" s="35">
        <f t="shared" si="23"/>
        <v>15.6</v>
      </c>
      <c r="R57" s="65">
        <f t="shared" si="2"/>
        <v>1</v>
      </c>
      <c r="S57" s="34"/>
      <c r="T57" s="35"/>
      <c r="U57" s="35"/>
      <c r="V57" s="35"/>
      <c r="W57" s="35">
        <f t="shared" si="58"/>
        <v>0</v>
      </c>
      <c r="X57" s="65">
        <f t="shared" si="4"/>
        <v>0</v>
      </c>
      <c r="Y57" s="52"/>
      <c r="Z57" s="53"/>
      <c r="AA57" s="35">
        <f t="shared" si="5"/>
        <v>0</v>
      </c>
      <c r="AB57" s="65">
        <f t="shared" si="6"/>
        <v>0</v>
      </c>
      <c r="AC57" s="34">
        <v>156</v>
      </c>
      <c r="AD57" s="35">
        <v>156</v>
      </c>
      <c r="AE57" s="35">
        <v>156</v>
      </c>
      <c r="AF57" s="35">
        <v>156</v>
      </c>
      <c r="AG57" s="35">
        <f t="shared" si="59"/>
        <v>624</v>
      </c>
      <c r="AH57" s="65">
        <f t="shared" si="42"/>
        <v>40</v>
      </c>
      <c r="AI57" s="34">
        <v>234</v>
      </c>
      <c r="AJ57" s="35">
        <f t="shared" si="43"/>
        <v>234</v>
      </c>
      <c r="AK57" s="65">
        <f t="shared" si="9"/>
        <v>15</v>
      </c>
      <c r="AL57" s="478"/>
      <c r="AM57" s="479"/>
      <c r="AN57" s="476">
        <f t="shared" si="25"/>
        <v>0</v>
      </c>
      <c r="AO57" s="477">
        <f t="shared" si="10"/>
        <v>0</v>
      </c>
      <c r="AP57" s="478"/>
      <c r="AQ57" s="479"/>
      <c r="AR57" s="476">
        <f t="shared" si="11"/>
        <v>0</v>
      </c>
      <c r="AS57" s="477">
        <f t="shared" si="12"/>
        <v>0</v>
      </c>
      <c r="AT57" s="478"/>
      <c r="AU57" s="479"/>
      <c r="AV57" s="476">
        <f t="shared" si="13"/>
        <v>0</v>
      </c>
      <c r="AW57" s="477">
        <f t="shared" si="14"/>
        <v>0</v>
      </c>
      <c r="AX57" s="34"/>
      <c r="AY57" s="315"/>
      <c r="AZ57" s="35"/>
      <c r="BA57" s="35">
        <f t="shared" si="26"/>
        <v>0</v>
      </c>
      <c r="BB57" s="65">
        <f t="shared" si="27"/>
        <v>0</v>
      </c>
      <c r="BC57" s="34"/>
      <c r="BD57" s="35">
        <f>SUM(BC57:BC57)</f>
        <v>0</v>
      </c>
      <c r="BE57" s="65">
        <f t="shared" si="29"/>
        <v>0</v>
      </c>
      <c r="BF57" s="34"/>
      <c r="BG57" s="35">
        <f t="shared" si="44"/>
        <v>0</v>
      </c>
      <c r="BH57" s="65">
        <f t="shared" si="15"/>
        <v>0</v>
      </c>
      <c r="BI57" s="34"/>
      <c r="BJ57" s="35">
        <f t="shared" si="60"/>
        <v>0</v>
      </c>
      <c r="BK57" s="65">
        <f t="shared" si="52"/>
        <v>0</v>
      </c>
      <c r="BL57" s="34"/>
      <c r="BM57" s="315"/>
      <c r="BN57" s="35"/>
      <c r="BO57" s="35">
        <f t="shared" si="47"/>
        <v>0</v>
      </c>
      <c r="BP57" s="65">
        <f t="shared" si="33"/>
        <v>0</v>
      </c>
      <c r="BQ57" s="34"/>
      <c r="BR57" s="315"/>
      <c r="BS57" s="35"/>
      <c r="BT57" s="35">
        <f t="shared" si="48"/>
        <v>0</v>
      </c>
      <c r="BU57" s="65">
        <f t="shared" si="35"/>
        <v>0</v>
      </c>
      <c r="BV57" s="34"/>
      <c r="BW57" s="315"/>
      <c r="BX57" s="35"/>
      <c r="BY57" s="35">
        <f t="shared" si="49"/>
        <v>0</v>
      </c>
      <c r="BZ57" s="65">
        <f t="shared" si="37"/>
        <v>0</v>
      </c>
      <c r="CA57" s="34"/>
      <c r="CB57" s="35">
        <f t="shared" si="50"/>
        <v>0</v>
      </c>
      <c r="CC57" s="65">
        <f t="shared" si="53"/>
        <v>0</v>
      </c>
    </row>
    <row r="58" spans="1:81" s="28" customFormat="1" ht="21" customHeight="1">
      <c r="A58" s="28">
        <f t="shared" si="18"/>
        <v>111</v>
      </c>
      <c r="B58" s="27" t="s">
        <v>161</v>
      </c>
      <c r="C58" s="34">
        <f t="shared" ref="C58" si="61">109.2-31.2</f>
        <v>78</v>
      </c>
      <c r="D58" s="35">
        <f>109.2-31.2+31.2</f>
        <v>109.2</v>
      </c>
      <c r="E58" s="35">
        <f t="shared" si="0"/>
        <v>187.2</v>
      </c>
      <c r="F58" s="65">
        <f t="shared" si="1"/>
        <v>12</v>
      </c>
      <c r="G58" s="34">
        <f>249.6-31.2</f>
        <v>218.4</v>
      </c>
      <c r="H58" s="315">
        <v>218.4</v>
      </c>
      <c r="I58" s="35">
        <v>218.4</v>
      </c>
      <c r="J58" s="35">
        <f t="shared" si="19"/>
        <v>655.20000000000005</v>
      </c>
      <c r="K58" s="65">
        <f t="shared" si="20"/>
        <v>42.000000000000007</v>
      </c>
      <c r="L58" s="34"/>
      <c r="M58" s="35"/>
      <c r="N58" s="35">
        <f t="shared" si="21"/>
        <v>0</v>
      </c>
      <c r="O58" s="65">
        <f t="shared" si="22"/>
        <v>0</v>
      </c>
      <c r="P58" s="34">
        <f t="shared" ref="P58" si="62">31.2+249.6</f>
        <v>280.8</v>
      </c>
      <c r="Q58" s="35">
        <f t="shared" si="23"/>
        <v>280.8</v>
      </c>
      <c r="R58" s="65">
        <f t="shared" si="2"/>
        <v>18</v>
      </c>
      <c r="S58" s="34"/>
      <c r="T58" s="35"/>
      <c r="U58" s="35"/>
      <c r="V58" s="35"/>
      <c r="W58" s="35">
        <f t="shared" si="58"/>
        <v>0</v>
      </c>
      <c r="X58" s="65">
        <f t="shared" si="4"/>
        <v>0</v>
      </c>
      <c r="Y58" s="52"/>
      <c r="Z58" s="53"/>
      <c r="AA58" s="35">
        <f t="shared" si="5"/>
        <v>0</v>
      </c>
      <c r="AB58" s="65">
        <f t="shared" si="6"/>
        <v>0</v>
      </c>
      <c r="AC58" s="34">
        <v>62.4</v>
      </c>
      <c r="AD58" s="35">
        <v>62.4</v>
      </c>
      <c r="AE58" s="35">
        <v>62.4</v>
      </c>
      <c r="AF58" s="35">
        <v>62.4</v>
      </c>
      <c r="AG58" s="35">
        <f t="shared" si="59"/>
        <v>249.6</v>
      </c>
      <c r="AH58" s="65">
        <f t="shared" si="42"/>
        <v>16</v>
      </c>
      <c r="AI58" s="34">
        <v>109.2</v>
      </c>
      <c r="AJ58" s="35">
        <f t="shared" si="43"/>
        <v>109.2</v>
      </c>
      <c r="AK58" s="65">
        <f t="shared" si="9"/>
        <v>7</v>
      </c>
      <c r="AL58" s="478"/>
      <c r="AM58" s="479"/>
      <c r="AN58" s="476">
        <f t="shared" si="25"/>
        <v>0</v>
      </c>
      <c r="AO58" s="477">
        <f t="shared" si="10"/>
        <v>0</v>
      </c>
      <c r="AP58" s="478"/>
      <c r="AQ58" s="479"/>
      <c r="AR58" s="476">
        <f t="shared" si="11"/>
        <v>0</v>
      </c>
      <c r="AS58" s="477">
        <f t="shared" si="12"/>
        <v>0</v>
      </c>
      <c r="AT58" s="478"/>
      <c r="AU58" s="479"/>
      <c r="AV58" s="476">
        <f t="shared" si="13"/>
        <v>0</v>
      </c>
      <c r="AW58" s="477">
        <f t="shared" si="14"/>
        <v>0</v>
      </c>
      <c r="AX58" s="34"/>
      <c r="AY58" s="315"/>
      <c r="AZ58" s="35"/>
      <c r="BA58" s="35">
        <f t="shared" si="26"/>
        <v>0</v>
      </c>
      <c r="BB58" s="65">
        <f t="shared" si="27"/>
        <v>0</v>
      </c>
      <c r="BC58" s="34">
        <v>78</v>
      </c>
      <c r="BD58" s="35">
        <f>SUM(BC58:BC58)</f>
        <v>78</v>
      </c>
      <c r="BE58" s="65">
        <f t="shared" si="29"/>
        <v>5</v>
      </c>
      <c r="BF58" s="34">
        <v>171.6</v>
      </c>
      <c r="BG58" s="35">
        <f>SUM(BF58:BF58)</f>
        <v>171.6</v>
      </c>
      <c r="BH58" s="65">
        <f t="shared" si="15"/>
        <v>11</v>
      </c>
      <c r="BI58" s="34"/>
      <c r="BJ58" s="35">
        <f t="shared" si="60"/>
        <v>0</v>
      </c>
      <c r="BK58" s="65">
        <f t="shared" si="52"/>
        <v>0</v>
      </c>
      <c r="BL58" s="34"/>
      <c r="BM58" s="315"/>
      <c r="BN58" s="35"/>
      <c r="BO58" s="35">
        <f t="shared" si="47"/>
        <v>0</v>
      </c>
      <c r="BP58" s="65">
        <f t="shared" si="33"/>
        <v>0</v>
      </c>
      <c r="BQ58" s="34"/>
      <c r="BR58" s="315"/>
      <c r="BS58" s="35"/>
      <c r="BT58" s="35">
        <f t="shared" si="48"/>
        <v>0</v>
      </c>
      <c r="BU58" s="65">
        <f t="shared" si="35"/>
        <v>0</v>
      </c>
      <c r="BV58" s="34"/>
      <c r="BW58" s="315"/>
      <c r="BX58" s="35"/>
      <c r="BY58" s="35">
        <f t="shared" si="49"/>
        <v>0</v>
      </c>
      <c r="BZ58" s="65">
        <f t="shared" si="37"/>
        <v>0</v>
      </c>
      <c r="CA58" s="34"/>
      <c r="CB58" s="35">
        <f t="shared" si="50"/>
        <v>0</v>
      </c>
      <c r="CC58" s="65">
        <f t="shared" si="53"/>
        <v>0</v>
      </c>
    </row>
    <row r="59" spans="1:81" s="28" customFormat="1" ht="21" customHeight="1">
      <c r="A59" s="28">
        <f t="shared" si="18"/>
        <v>59</v>
      </c>
      <c r="B59" s="27" t="s">
        <v>162</v>
      </c>
      <c r="C59" s="34"/>
      <c r="D59" s="35"/>
      <c r="E59" s="35">
        <f t="shared" si="0"/>
        <v>0</v>
      </c>
      <c r="F59" s="65">
        <f t="shared" si="1"/>
        <v>0</v>
      </c>
      <c r="G59" s="52"/>
      <c r="H59" s="390"/>
      <c r="I59" s="53"/>
      <c r="J59" s="35">
        <f t="shared" si="19"/>
        <v>0</v>
      </c>
      <c r="K59" s="65">
        <f t="shared" si="20"/>
        <v>0</v>
      </c>
      <c r="L59" s="34"/>
      <c r="M59" s="35"/>
      <c r="N59" s="35">
        <f t="shared" si="21"/>
        <v>0</v>
      </c>
      <c r="O59" s="65">
        <f t="shared" si="22"/>
        <v>0</v>
      </c>
      <c r="P59" s="34">
        <v>171.6</v>
      </c>
      <c r="Q59" s="35">
        <f t="shared" si="23"/>
        <v>171.6</v>
      </c>
      <c r="R59" s="65">
        <f t="shared" si="2"/>
        <v>11</v>
      </c>
      <c r="S59" s="34"/>
      <c r="T59" s="35"/>
      <c r="U59" s="35"/>
      <c r="V59" s="35"/>
      <c r="W59" s="35">
        <f t="shared" si="58"/>
        <v>0</v>
      </c>
      <c r="X59" s="65">
        <f t="shared" si="4"/>
        <v>0</v>
      </c>
      <c r="Y59" s="52"/>
      <c r="Z59" s="53"/>
      <c r="AA59" s="35">
        <f t="shared" si="5"/>
        <v>0</v>
      </c>
      <c r="AB59" s="65">
        <f t="shared" si="6"/>
        <v>0</v>
      </c>
      <c r="AC59" s="34">
        <v>62.4</v>
      </c>
      <c r="AD59" s="35">
        <v>62.4</v>
      </c>
      <c r="AE59" s="35">
        <v>62.4</v>
      </c>
      <c r="AF59" s="35">
        <v>62.4</v>
      </c>
      <c r="AG59" s="35">
        <f t="shared" si="59"/>
        <v>249.6</v>
      </c>
      <c r="AH59" s="65">
        <f t="shared" si="42"/>
        <v>16</v>
      </c>
      <c r="AI59" s="34">
        <v>499.2</v>
      </c>
      <c r="AJ59" s="35">
        <f t="shared" si="43"/>
        <v>499.2</v>
      </c>
      <c r="AK59" s="65">
        <f t="shared" si="9"/>
        <v>32</v>
      </c>
      <c r="AL59" s="475"/>
      <c r="AM59" s="476"/>
      <c r="AN59" s="476">
        <f t="shared" si="25"/>
        <v>0</v>
      </c>
      <c r="AO59" s="477">
        <f t="shared" si="10"/>
        <v>0</v>
      </c>
      <c r="AP59" s="475"/>
      <c r="AQ59" s="476"/>
      <c r="AR59" s="476">
        <f t="shared" si="11"/>
        <v>0</v>
      </c>
      <c r="AS59" s="477">
        <f t="shared" si="12"/>
        <v>0</v>
      </c>
      <c r="AT59" s="475"/>
      <c r="AU59" s="476"/>
      <c r="AV59" s="476">
        <f t="shared" si="13"/>
        <v>0</v>
      </c>
      <c r="AW59" s="477">
        <f t="shared" si="14"/>
        <v>0</v>
      </c>
      <c r="AX59" s="34"/>
      <c r="AY59" s="315"/>
      <c r="AZ59" s="35"/>
      <c r="BA59" s="35">
        <f t="shared" si="26"/>
        <v>0</v>
      </c>
      <c r="BB59" s="65">
        <f t="shared" si="27"/>
        <v>0</v>
      </c>
      <c r="BC59" s="34"/>
      <c r="BD59" s="35">
        <f t="shared" si="28"/>
        <v>0</v>
      </c>
      <c r="BE59" s="65">
        <f t="shared" si="29"/>
        <v>0</v>
      </c>
      <c r="BF59" s="34"/>
      <c r="BG59" s="35">
        <f t="shared" si="44"/>
        <v>0</v>
      </c>
      <c r="BH59" s="65">
        <f t="shared" si="15"/>
        <v>0</v>
      </c>
      <c r="BI59" s="34"/>
      <c r="BJ59" s="35">
        <f>SUM(BI59:BI59)</f>
        <v>0</v>
      </c>
      <c r="BK59" s="65">
        <f t="shared" si="52"/>
        <v>0</v>
      </c>
      <c r="BL59" s="34"/>
      <c r="BM59" s="315"/>
      <c r="BN59" s="35"/>
      <c r="BO59" s="35">
        <f t="shared" si="47"/>
        <v>0</v>
      </c>
      <c r="BP59" s="65">
        <f t="shared" si="33"/>
        <v>0</v>
      </c>
      <c r="BQ59" s="34"/>
      <c r="BR59" s="315"/>
      <c r="BS59" s="35"/>
      <c r="BT59" s="35">
        <f t="shared" si="48"/>
        <v>0</v>
      </c>
      <c r="BU59" s="65">
        <f t="shared" si="35"/>
        <v>0</v>
      </c>
      <c r="BV59" s="34"/>
      <c r="BW59" s="315"/>
      <c r="BX59" s="35"/>
      <c r="BY59" s="35">
        <f t="shared" si="49"/>
        <v>0</v>
      </c>
      <c r="BZ59" s="65">
        <f t="shared" si="37"/>
        <v>0</v>
      </c>
      <c r="CA59" s="34"/>
      <c r="CB59" s="35">
        <f>SUM(CA59:CA59)</f>
        <v>0</v>
      </c>
      <c r="CC59" s="65">
        <f t="shared" si="53"/>
        <v>0</v>
      </c>
    </row>
    <row r="60" spans="1:81" s="28" customFormat="1" ht="21" customHeight="1">
      <c r="A60" s="28">
        <f t="shared" si="18"/>
        <v>0</v>
      </c>
      <c r="B60" s="27" t="s">
        <v>163</v>
      </c>
      <c r="C60" s="34"/>
      <c r="D60" s="35"/>
      <c r="E60" s="35">
        <f t="shared" si="0"/>
        <v>0</v>
      </c>
      <c r="F60" s="65">
        <f t="shared" si="1"/>
        <v>0</v>
      </c>
      <c r="G60" s="34"/>
      <c r="H60" s="315"/>
      <c r="I60" s="35"/>
      <c r="J60" s="35">
        <f t="shared" si="19"/>
        <v>0</v>
      </c>
      <c r="K60" s="65">
        <f t="shared" si="20"/>
        <v>0</v>
      </c>
      <c r="L60" s="34"/>
      <c r="M60" s="35"/>
      <c r="N60" s="35">
        <f t="shared" si="21"/>
        <v>0</v>
      </c>
      <c r="O60" s="65">
        <f t="shared" si="22"/>
        <v>0</v>
      </c>
      <c r="P60" s="34"/>
      <c r="Q60" s="35">
        <f t="shared" si="23"/>
        <v>0</v>
      </c>
      <c r="R60" s="65">
        <f t="shared" si="2"/>
        <v>0</v>
      </c>
      <c r="S60" s="34"/>
      <c r="T60" s="35"/>
      <c r="U60" s="35"/>
      <c r="V60" s="35"/>
      <c r="W60" s="35">
        <f t="shared" si="58"/>
        <v>0</v>
      </c>
      <c r="X60" s="65">
        <f>W60/7.8/2</f>
        <v>0</v>
      </c>
      <c r="Y60" s="52"/>
      <c r="Z60" s="53"/>
      <c r="AA60" s="35">
        <f t="shared" si="5"/>
        <v>0</v>
      </c>
      <c r="AB60" s="65">
        <f t="shared" si="6"/>
        <v>0</v>
      </c>
      <c r="AC60" s="34"/>
      <c r="AD60" s="35"/>
      <c r="AE60" s="35"/>
      <c r="AF60" s="35"/>
      <c r="AG60" s="35">
        <f t="shared" si="59"/>
        <v>0</v>
      </c>
      <c r="AH60" s="65">
        <f>AG60/7.8/2</f>
        <v>0</v>
      </c>
      <c r="AI60" s="34"/>
      <c r="AJ60" s="35">
        <f>SUM(AI60:AI60)</f>
        <v>0</v>
      </c>
      <c r="AK60" s="65">
        <f t="shared" si="9"/>
        <v>0</v>
      </c>
      <c r="AL60" s="475"/>
      <c r="AM60" s="476"/>
      <c r="AN60" s="476">
        <f t="shared" si="25"/>
        <v>0</v>
      </c>
      <c r="AO60" s="477">
        <f t="shared" si="10"/>
        <v>0</v>
      </c>
      <c r="AP60" s="475"/>
      <c r="AQ60" s="476"/>
      <c r="AR60" s="476">
        <f t="shared" si="11"/>
        <v>0</v>
      </c>
      <c r="AS60" s="477">
        <f t="shared" si="12"/>
        <v>0</v>
      </c>
      <c r="AT60" s="475"/>
      <c r="AU60" s="476"/>
      <c r="AV60" s="476">
        <f t="shared" si="13"/>
        <v>0</v>
      </c>
      <c r="AW60" s="477">
        <f t="shared" si="14"/>
        <v>0</v>
      </c>
      <c r="AX60" s="34"/>
      <c r="AY60" s="315"/>
      <c r="AZ60" s="35"/>
      <c r="BA60" s="35">
        <f t="shared" si="26"/>
        <v>0</v>
      </c>
      <c r="BB60" s="65">
        <f t="shared" si="27"/>
        <v>0</v>
      </c>
      <c r="BC60" s="34"/>
      <c r="BD60" s="35">
        <f t="shared" si="28"/>
        <v>0</v>
      </c>
      <c r="BE60" s="65">
        <f t="shared" si="29"/>
        <v>0</v>
      </c>
      <c r="BF60" s="34"/>
      <c r="BG60" s="35">
        <f t="shared" si="44"/>
        <v>0</v>
      </c>
      <c r="BH60" s="65">
        <f t="shared" si="15"/>
        <v>0</v>
      </c>
      <c r="BI60" s="34"/>
      <c r="BJ60" s="35">
        <f>SUM(BI60:BI60)</f>
        <v>0</v>
      </c>
      <c r="BK60" s="65">
        <f t="shared" si="52"/>
        <v>0</v>
      </c>
      <c r="BL60" s="34"/>
      <c r="BM60" s="315"/>
      <c r="BN60" s="35"/>
      <c r="BO60" s="35">
        <f t="shared" si="47"/>
        <v>0</v>
      </c>
      <c r="BP60" s="65">
        <f t="shared" si="33"/>
        <v>0</v>
      </c>
      <c r="BQ60" s="34"/>
      <c r="BR60" s="315"/>
      <c r="BS60" s="35"/>
      <c r="BT60" s="35">
        <f t="shared" si="48"/>
        <v>0</v>
      </c>
      <c r="BU60" s="65">
        <f t="shared" si="35"/>
        <v>0</v>
      </c>
      <c r="BV60" s="34"/>
      <c r="BW60" s="315"/>
      <c r="BX60" s="35"/>
      <c r="BY60" s="35">
        <f t="shared" si="49"/>
        <v>0</v>
      </c>
      <c r="BZ60" s="65">
        <f t="shared" si="37"/>
        <v>0</v>
      </c>
      <c r="CA60" s="34"/>
      <c r="CB60" s="35">
        <f>SUM(CA60:CA60)</f>
        <v>0</v>
      </c>
      <c r="CC60" s="65">
        <f t="shared" si="53"/>
        <v>0</v>
      </c>
    </row>
    <row r="61" spans="1:81" s="28" customFormat="1" ht="21" customHeight="1">
      <c r="A61" s="28">
        <f t="shared" si="18"/>
        <v>60</v>
      </c>
      <c r="B61" s="27" t="s">
        <v>164</v>
      </c>
      <c r="C61" s="34"/>
      <c r="D61" s="35"/>
      <c r="E61" s="35">
        <f t="shared" si="0"/>
        <v>0</v>
      </c>
      <c r="F61" s="65">
        <f t="shared" si="1"/>
        <v>0</v>
      </c>
      <c r="G61" s="34"/>
      <c r="H61" s="315"/>
      <c r="I61" s="35"/>
      <c r="J61" s="35">
        <f t="shared" si="19"/>
        <v>0</v>
      </c>
      <c r="K61" s="65">
        <f t="shared" si="20"/>
        <v>0</v>
      </c>
      <c r="L61" s="34"/>
      <c r="M61" s="35"/>
      <c r="N61" s="35">
        <f t="shared" si="21"/>
        <v>0</v>
      </c>
      <c r="O61" s="65">
        <f t="shared" si="22"/>
        <v>0</v>
      </c>
      <c r="P61" s="34">
        <v>171.6</v>
      </c>
      <c r="Q61" s="35">
        <f t="shared" si="23"/>
        <v>171.6</v>
      </c>
      <c r="R61" s="65">
        <f t="shared" si="2"/>
        <v>11</v>
      </c>
      <c r="S61" s="34"/>
      <c r="T61" s="35"/>
      <c r="U61" s="35"/>
      <c r="V61" s="35"/>
      <c r="W61" s="35">
        <f t="shared" si="58"/>
        <v>0</v>
      </c>
      <c r="X61" s="65">
        <f t="shared" si="4"/>
        <v>0</v>
      </c>
      <c r="Y61" s="52"/>
      <c r="Z61" s="53"/>
      <c r="AA61" s="35">
        <f t="shared" si="5"/>
        <v>0</v>
      </c>
      <c r="AB61" s="65">
        <f t="shared" si="6"/>
        <v>0</v>
      </c>
      <c r="AC61" s="34">
        <v>78</v>
      </c>
      <c r="AD61" s="35">
        <v>78</v>
      </c>
      <c r="AE61" s="35">
        <v>78</v>
      </c>
      <c r="AF61" s="35">
        <v>78</v>
      </c>
      <c r="AG61" s="35">
        <f t="shared" si="59"/>
        <v>312</v>
      </c>
      <c r="AH61" s="65">
        <f t="shared" ref="AH61:AH79" si="63">AG61/7.8/2</f>
        <v>20</v>
      </c>
      <c r="AI61" s="34">
        <v>436.8</v>
      </c>
      <c r="AJ61" s="35">
        <f>SUM(AI61:AI61)</f>
        <v>436.8</v>
      </c>
      <c r="AK61" s="65">
        <f t="shared" si="9"/>
        <v>28</v>
      </c>
      <c r="AL61" s="478"/>
      <c r="AM61" s="479"/>
      <c r="AN61" s="476">
        <f t="shared" si="25"/>
        <v>0</v>
      </c>
      <c r="AO61" s="477">
        <f t="shared" si="10"/>
        <v>0</v>
      </c>
      <c r="AP61" s="478"/>
      <c r="AQ61" s="479"/>
      <c r="AR61" s="476">
        <f t="shared" si="11"/>
        <v>0</v>
      </c>
      <c r="AS61" s="477">
        <f t="shared" si="12"/>
        <v>0</v>
      </c>
      <c r="AT61" s="478"/>
      <c r="AU61" s="479"/>
      <c r="AV61" s="476">
        <f t="shared" si="13"/>
        <v>0</v>
      </c>
      <c r="AW61" s="477">
        <f t="shared" si="14"/>
        <v>0</v>
      </c>
      <c r="AX61" s="34"/>
      <c r="AY61" s="315"/>
      <c r="AZ61" s="35"/>
      <c r="BA61" s="35">
        <f t="shared" si="26"/>
        <v>0</v>
      </c>
      <c r="BB61" s="65">
        <f t="shared" si="27"/>
        <v>0</v>
      </c>
      <c r="BC61" s="34">
        <v>15.6</v>
      </c>
      <c r="BD61" s="35">
        <f t="shared" si="28"/>
        <v>15.6</v>
      </c>
      <c r="BE61" s="65">
        <f t="shared" si="29"/>
        <v>1</v>
      </c>
      <c r="BF61" s="34"/>
      <c r="BG61" s="35">
        <f>SUM(BF61:BF61)</f>
        <v>0</v>
      </c>
      <c r="BH61" s="65">
        <f t="shared" si="15"/>
        <v>0</v>
      </c>
      <c r="BI61" s="34"/>
      <c r="BJ61" s="35">
        <f t="shared" ref="BJ61:BJ63" si="64">SUM(BI61:BI61)</f>
        <v>0</v>
      </c>
      <c r="BK61" s="65">
        <f t="shared" si="52"/>
        <v>0</v>
      </c>
      <c r="BL61" s="34"/>
      <c r="BM61" s="315"/>
      <c r="BN61" s="35"/>
      <c r="BO61" s="35">
        <f t="shared" si="47"/>
        <v>0</v>
      </c>
      <c r="BP61" s="65">
        <f t="shared" si="33"/>
        <v>0</v>
      </c>
      <c r="BQ61" s="34"/>
      <c r="BR61" s="315"/>
      <c r="BS61" s="35"/>
      <c r="BT61" s="35">
        <f t="shared" si="48"/>
        <v>0</v>
      </c>
      <c r="BU61" s="65">
        <f t="shared" si="35"/>
        <v>0</v>
      </c>
      <c r="BV61" s="34"/>
      <c r="BW61" s="315"/>
      <c r="BX61" s="35"/>
      <c r="BY61" s="35">
        <f t="shared" si="49"/>
        <v>0</v>
      </c>
      <c r="BZ61" s="65">
        <f t="shared" si="37"/>
        <v>0</v>
      </c>
      <c r="CA61" s="34"/>
      <c r="CB61" s="35">
        <f t="shared" ref="CB61:CB63" si="65">SUM(CA61:CA61)</f>
        <v>0</v>
      </c>
      <c r="CC61" s="65">
        <f t="shared" si="53"/>
        <v>0</v>
      </c>
    </row>
    <row r="62" spans="1:81" s="28" customFormat="1" ht="21" customHeight="1">
      <c r="A62" s="28">
        <f t="shared" si="18"/>
        <v>60</v>
      </c>
      <c r="B62" s="27" t="s">
        <v>165</v>
      </c>
      <c r="C62" s="34"/>
      <c r="D62" s="35"/>
      <c r="E62" s="35">
        <f t="shared" si="0"/>
        <v>0</v>
      </c>
      <c r="F62" s="65">
        <f t="shared" si="1"/>
        <v>0</v>
      </c>
      <c r="G62" s="34">
        <v>171.6</v>
      </c>
      <c r="H62" s="315">
        <v>171.6</v>
      </c>
      <c r="I62" s="35">
        <v>171.6</v>
      </c>
      <c r="J62" s="35">
        <f t="shared" si="19"/>
        <v>514.79999999999995</v>
      </c>
      <c r="K62" s="65">
        <f t="shared" si="20"/>
        <v>33</v>
      </c>
      <c r="L62" s="34"/>
      <c r="M62" s="35"/>
      <c r="N62" s="35">
        <f t="shared" si="21"/>
        <v>0</v>
      </c>
      <c r="O62" s="65">
        <f t="shared" si="22"/>
        <v>0</v>
      </c>
      <c r="P62" s="34">
        <v>62.4</v>
      </c>
      <c r="Q62" s="35">
        <f t="shared" si="23"/>
        <v>62.4</v>
      </c>
      <c r="R62" s="65">
        <f t="shared" si="2"/>
        <v>4</v>
      </c>
      <c r="S62" s="34"/>
      <c r="T62" s="35"/>
      <c r="U62" s="35"/>
      <c r="V62" s="35"/>
      <c r="W62" s="35">
        <f t="shared" si="58"/>
        <v>0</v>
      </c>
      <c r="X62" s="65">
        <f t="shared" si="4"/>
        <v>0</v>
      </c>
      <c r="Y62" s="52"/>
      <c r="Z62" s="53"/>
      <c r="AA62" s="35">
        <f t="shared" si="5"/>
        <v>0</v>
      </c>
      <c r="AB62" s="65">
        <f t="shared" si="6"/>
        <v>0</v>
      </c>
      <c r="AC62" s="34">
        <v>31.2</v>
      </c>
      <c r="AD62" s="35">
        <v>31.2</v>
      </c>
      <c r="AE62" s="35">
        <v>31.2</v>
      </c>
      <c r="AF62" s="35">
        <v>31.2</v>
      </c>
      <c r="AG62" s="35">
        <f t="shared" si="59"/>
        <v>124.8</v>
      </c>
      <c r="AH62" s="65">
        <f t="shared" si="63"/>
        <v>8</v>
      </c>
      <c r="AI62" s="34">
        <v>234</v>
      </c>
      <c r="AJ62" s="35">
        <f>SUM(AI62:AI62)</f>
        <v>234</v>
      </c>
      <c r="AK62" s="65">
        <f t="shared" si="9"/>
        <v>15</v>
      </c>
      <c r="AL62" s="475"/>
      <c r="AM62" s="476"/>
      <c r="AN62" s="476">
        <f t="shared" si="25"/>
        <v>0</v>
      </c>
      <c r="AO62" s="477">
        <f t="shared" si="10"/>
        <v>0</v>
      </c>
      <c r="AP62" s="475"/>
      <c r="AQ62" s="476"/>
      <c r="AR62" s="476">
        <f t="shared" si="11"/>
        <v>0</v>
      </c>
      <c r="AS62" s="477">
        <f t="shared" si="12"/>
        <v>0</v>
      </c>
      <c r="AT62" s="475"/>
      <c r="AU62" s="476"/>
      <c r="AV62" s="476">
        <f t="shared" si="13"/>
        <v>0</v>
      </c>
      <c r="AW62" s="477">
        <f t="shared" si="14"/>
        <v>0</v>
      </c>
      <c r="AX62" s="34"/>
      <c r="AY62" s="315"/>
      <c r="AZ62" s="35"/>
      <c r="BA62" s="35">
        <f t="shared" si="26"/>
        <v>0</v>
      </c>
      <c r="BB62" s="65">
        <f t="shared" si="27"/>
        <v>0</v>
      </c>
      <c r="BC62" s="34"/>
      <c r="BD62" s="35">
        <f t="shared" si="28"/>
        <v>0</v>
      </c>
      <c r="BE62" s="65">
        <f t="shared" si="29"/>
        <v>0</v>
      </c>
      <c r="BF62" s="34"/>
      <c r="BG62" s="35">
        <f>SUM(BF62:BF62)</f>
        <v>0</v>
      </c>
      <c r="BH62" s="65">
        <f t="shared" si="15"/>
        <v>0</v>
      </c>
      <c r="BI62" s="34"/>
      <c r="BJ62" s="35">
        <f t="shared" si="64"/>
        <v>0</v>
      </c>
      <c r="BK62" s="65">
        <f t="shared" si="52"/>
        <v>0</v>
      </c>
      <c r="BL62" s="34"/>
      <c r="BM62" s="315"/>
      <c r="BN62" s="35"/>
      <c r="BO62" s="35">
        <f t="shared" si="47"/>
        <v>0</v>
      </c>
      <c r="BP62" s="65">
        <f t="shared" si="33"/>
        <v>0</v>
      </c>
      <c r="BQ62" s="34"/>
      <c r="BR62" s="315"/>
      <c r="BS62" s="35"/>
      <c r="BT62" s="35">
        <f t="shared" si="48"/>
        <v>0</v>
      </c>
      <c r="BU62" s="65">
        <f t="shared" si="35"/>
        <v>0</v>
      </c>
      <c r="BV62" s="34"/>
      <c r="BW62" s="315"/>
      <c r="BX62" s="35"/>
      <c r="BY62" s="35">
        <f t="shared" si="49"/>
        <v>0</v>
      </c>
      <c r="BZ62" s="65">
        <f t="shared" si="37"/>
        <v>0</v>
      </c>
      <c r="CA62" s="34"/>
      <c r="CB62" s="35">
        <f t="shared" si="65"/>
        <v>0</v>
      </c>
      <c r="CC62" s="65">
        <f t="shared" si="53"/>
        <v>0</v>
      </c>
    </row>
    <row r="63" spans="1:81" s="28" customFormat="1" ht="21" customHeight="1">
      <c r="A63" s="28">
        <f t="shared" si="18"/>
        <v>59</v>
      </c>
      <c r="B63" s="27" t="s">
        <v>166</v>
      </c>
      <c r="C63" s="34"/>
      <c r="D63" s="35"/>
      <c r="E63" s="35">
        <f t="shared" si="0"/>
        <v>0</v>
      </c>
      <c r="F63" s="65">
        <f t="shared" si="1"/>
        <v>0</v>
      </c>
      <c r="G63" s="34">
        <v>46.8</v>
      </c>
      <c r="H63" s="315">
        <v>46.8</v>
      </c>
      <c r="I63" s="35">
        <v>46.8</v>
      </c>
      <c r="J63" s="35">
        <f t="shared" si="19"/>
        <v>140.39999999999998</v>
      </c>
      <c r="K63" s="65">
        <f t="shared" si="20"/>
        <v>8.9999999999999982</v>
      </c>
      <c r="L63" s="34"/>
      <c r="M63" s="35"/>
      <c r="N63" s="35">
        <f t="shared" si="21"/>
        <v>0</v>
      </c>
      <c r="O63" s="65">
        <f t="shared" si="22"/>
        <v>0</v>
      </c>
      <c r="P63" s="34">
        <v>124.8</v>
      </c>
      <c r="Q63" s="35">
        <f t="shared" si="23"/>
        <v>124.8</v>
      </c>
      <c r="R63" s="65">
        <f t="shared" si="2"/>
        <v>8</v>
      </c>
      <c r="S63" s="34"/>
      <c r="T63" s="35"/>
      <c r="U63" s="35"/>
      <c r="V63" s="35"/>
      <c r="W63" s="35">
        <f t="shared" si="58"/>
        <v>0</v>
      </c>
      <c r="X63" s="65">
        <f t="shared" si="4"/>
        <v>0</v>
      </c>
      <c r="Y63" s="52"/>
      <c r="Z63" s="53"/>
      <c r="AA63" s="35">
        <f t="shared" si="5"/>
        <v>0</v>
      </c>
      <c r="AB63" s="65">
        <f t="shared" si="6"/>
        <v>0</v>
      </c>
      <c r="AC63" s="34">
        <v>15.6</v>
      </c>
      <c r="AD63" s="35">
        <v>15.6</v>
      </c>
      <c r="AE63" s="35">
        <v>15.6</v>
      </c>
      <c r="AF63" s="35">
        <v>15.6</v>
      </c>
      <c r="AG63" s="35">
        <f t="shared" si="59"/>
        <v>62.4</v>
      </c>
      <c r="AH63" s="65">
        <f t="shared" si="63"/>
        <v>4</v>
      </c>
      <c r="AI63" s="34">
        <v>499.2</v>
      </c>
      <c r="AJ63" s="35">
        <f t="shared" ref="AJ63:AJ82" si="66">SUM(AI63:AI63)</f>
        <v>499.2</v>
      </c>
      <c r="AK63" s="65">
        <f t="shared" si="9"/>
        <v>32</v>
      </c>
      <c r="AL63" s="475">
        <v>46.8</v>
      </c>
      <c r="AM63" s="476">
        <v>46.8</v>
      </c>
      <c r="AN63" s="476">
        <f t="shared" si="25"/>
        <v>93.6</v>
      </c>
      <c r="AO63" s="477">
        <f t="shared" si="10"/>
        <v>6</v>
      </c>
      <c r="AP63" s="475"/>
      <c r="AQ63" s="476"/>
      <c r="AR63" s="476">
        <f t="shared" si="11"/>
        <v>0</v>
      </c>
      <c r="AS63" s="477">
        <f t="shared" si="12"/>
        <v>0</v>
      </c>
      <c r="AT63" s="475"/>
      <c r="AU63" s="476"/>
      <c r="AV63" s="476">
        <f t="shared" si="13"/>
        <v>0</v>
      </c>
      <c r="AW63" s="477">
        <f t="shared" si="14"/>
        <v>0</v>
      </c>
      <c r="AX63" s="34"/>
      <c r="AY63" s="315"/>
      <c r="AZ63" s="35"/>
      <c r="BA63" s="35">
        <f t="shared" si="26"/>
        <v>0</v>
      </c>
      <c r="BB63" s="65">
        <f t="shared" si="27"/>
        <v>0</v>
      </c>
      <c r="BC63" s="34"/>
      <c r="BD63" s="35">
        <f t="shared" si="28"/>
        <v>0</v>
      </c>
      <c r="BE63" s="65">
        <f t="shared" si="29"/>
        <v>0</v>
      </c>
      <c r="BF63" s="34"/>
      <c r="BG63" s="35">
        <f t="shared" ref="BG63:BG82" si="67">SUM(BF63:BF63)</f>
        <v>0</v>
      </c>
      <c r="BH63" s="65">
        <f t="shared" si="15"/>
        <v>0</v>
      </c>
      <c r="BI63" s="34"/>
      <c r="BJ63" s="35">
        <f t="shared" si="64"/>
        <v>0</v>
      </c>
      <c r="BK63" s="65">
        <f t="shared" si="52"/>
        <v>0</v>
      </c>
      <c r="BL63" s="34"/>
      <c r="BM63" s="315"/>
      <c r="BN63" s="35"/>
      <c r="BO63" s="35">
        <f t="shared" si="47"/>
        <v>0</v>
      </c>
      <c r="BP63" s="65">
        <f t="shared" si="33"/>
        <v>0</v>
      </c>
      <c r="BQ63" s="34"/>
      <c r="BR63" s="315"/>
      <c r="BS63" s="35"/>
      <c r="BT63" s="35">
        <f t="shared" si="48"/>
        <v>0</v>
      </c>
      <c r="BU63" s="65">
        <f t="shared" si="35"/>
        <v>0</v>
      </c>
      <c r="BV63" s="34"/>
      <c r="BW63" s="315"/>
      <c r="BX63" s="35"/>
      <c r="BY63" s="35">
        <f t="shared" si="49"/>
        <v>0</v>
      </c>
      <c r="BZ63" s="65">
        <f t="shared" si="37"/>
        <v>0</v>
      </c>
      <c r="CA63" s="34"/>
      <c r="CB63" s="35">
        <f t="shared" si="65"/>
        <v>0</v>
      </c>
      <c r="CC63" s="65">
        <f t="shared" si="53"/>
        <v>0</v>
      </c>
    </row>
    <row r="64" spans="1:81" s="28" customFormat="1" ht="21" customHeight="1">
      <c r="A64" s="28">
        <f t="shared" si="18"/>
        <v>0</v>
      </c>
      <c r="B64" s="27" t="s">
        <v>167</v>
      </c>
      <c r="C64" s="34"/>
      <c r="D64" s="35"/>
      <c r="E64" s="35">
        <f t="shared" si="0"/>
        <v>0</v>
      </c>
      <c r="F64" s="65">
        <f t="shared" si="1"/>
        <v>0</v>
      </c>
      <c r="G64" s="34"/>
      <c r="H64" s="315"/>
      <c r="I64" s="35"/>
      <c r="J64" s="35">
        <f t="shared" si="19"/>
        <v>0</v>
      </c>
      <c r="K64" s="65">
        <f t="shared" si="20"/>
        <v>0</v>
      </c>
      <c r="L64" s="34"/>
      <c r="M64" s="35"/>
      <c r="N64" s="35">
        <f t="shared" si="21"/>
        <v>0</v>
      </c>
      <c r="O64" s="65">
        <f t="shared" si="22"/>
        <v>0</v>
      </c>
      <c r="P64" s="34"/>
      <c r="Q64" s="35">
        <f t="shared" si="23"/>
        <v>0</v>
      </c>
      <c r="R64" s="65">
        <f t="shared" si="2"/>
        <v>0</v>
      </c>
      <c r="S64" s="34"/>
      <c r="T64" s="35"/>
      <c r="U64" s="35"/>
      <c r="V64" s="35"/>
      <c r="W64" s="35">
        <f t="shared" si="58"/>
        <v>0</v>
      </c>
      <c r="X64" s="65">
        <f t="shared" si="4"/>
        <v>0</v>
      </c>
      <c r="Y64" s="52"/>
      <c r="Z64" s="53"/>
      <c r="AA64" s="35">
        <f t="shared" si="5"/>
        <v>0</v>
      </c>
      <c r="AB64" s="65">
        <f t="shared" si="6"/>
        <v>0</v>
      </c>
      <c r="AC64" s="34"/>
      <c r="AD64" s="35"/>
      <c r="AE64" s="35"/>
      <c r="AF64" s="35"/>
      <c r="AG64" s="35">
        <f t="shared" si="59"/>
        <v>0</v>
      </c>
      <c r="AH64" s="65">
        <f t="shared" si="63"/>
        <v>0</v>
      </c>
      <c r="AI64" s="34"/>
      <c r="AJ64" s="35">
        <f t="shared" si="66"/>
        <v>0</v>
      </c>
      <c r="AK64" s="65">
        <f t="shared" si="9"/>
        <v>0</v>
      </c>
      <c r="AL64" s="475"/>
      <c r="AM64" s="476"/>
      <c r="AN64" s="476">
        <f t="shared" si="25"/>
        <v>0</v>
      </c>
      <c r="AO64" s="477">
        <f t="shared" si="10"/>
        <v>0</v>
      </c>
      <c r="AP64" s="475"/>
      <c r="AQ64" s="476"/>
      <c r="AR64" s="476">
        <f t="shared" si="11"/>
        <v>0</v>
      </c>
      <c r="AS64" s="477">
        <f t="shared" si="12"/>
        <v>0</v>
      </c>
      <c r="AT64" s="475"/>
      <c r="AU64" s="476"/>
      <c r="AV64" s="476">
        <f t="shared" si="13"/>
        <v>0</v>
      </c>
      <c r="AW64" s="477">
        <f t="shared" si="14"/>
        <v>0</v>
      </c>
      <c r="AX64" s="52"/>
      <c r="AY64" s="390"/>
      <c r="AZ64" s="53"/>
      <c r="BA64" s="35">
        <f t="shared" si="26"/>
        <v>0</v>
      </c>
      <c r="BB64" s="65">
        <f t="shared" si="27"/>
        <v>0</v>
      </c>
      <c r="BC64" s="34"/>
      <c r="BD64" s="35">
        <f t="shared" si="28"/>
        <v>0</v>
      </c>
      <c r="BE64" s="65">
        <f t="shared" si="29"/>
        <v>0</v>
      </c>
      <c r="BF64" s="34"/>
      <c r="BG64" s="35">
        <f t="shared" si="67"/>
        <v>0</v>
      </c>
      <c r="BH64" s="65">
        <f t="shared" si="15"/>
        <v>0</v>
      </c>
      <c r="BI64" s="34"/>
      <c r="BJ64" s="35">
        <f>SUM(BI64:BI64)</f>
        <v>0</v>
      </c>
      <c r="BK64" s="65">
        <f t="shared" si="52"/>
        <v>0</v>
      </c>
      <c r="BL64" s="52"/>
      <c r="BM64" s="390"/>
      <c r="BN64" s="53"/>
      <c r="BO64" s="35">
        <f t="shared" si="47"/>
        <v>0</v>
      </c>
      <c r="BP64" s="65">
        <f t="shared" si="33"/>
        <v>0</v>
      </c>
      <c r="BQ64" s="52"/>
      <c r="BR64" s="390"/>
      <c r="BS64" s="53"/>
      <c r="BT64" s="35">
        <f t="shared" si="48"/>
        <v>0</v>
      </c>
      <c r="BU64" s="65">
        <f t="shared" si="35"/>
        <v>0</v>
      </c>
      <c r="BV64" s="52"/>
      <c r="BW64" s="390"/>
      <c r="BX64" s="53"/>
      <c r="BY64" s="35">
        <f t="shared" si="49"/>
        <v>0</v>
      </c>
      <c r="BZ64" s="65">
        <f t="shared" si="37"/>
        <v>0</v>
      </c>
      <c r="CA64" s="34"/>
      <c r="CB64" s="35">
        <f>SUM(CA64:CA64)</f>
        <v>0</v>
      </c>
      <c r="CC64" s="65">
        <f t="shared" si="53"/>
        <v>0</v>
      </c>
    </row>
    <row r="65" spans="1:81" s="28" customFormat="1" ht="21" customHeight="1">
      <c r="A65" s="28">
        <f t="shared" si="18"/>
        <v>58</v>
      </c>
      <c r="B65" s="27" t="s">
        <v>168</v>
      </c>
      <c r="C65" s="34"/>
      <c r="D65" s="35"/>
      <c r="E65" s="35">
        <f t="shared" si="0"/>
        <v>0</v>
      </c>
      <c r="F65" s="65">
        <f t="shared" si="1"/>
        <v>0</v>
      </c>
      <c r="G65" s="388">
        <f>31.2+109.2</f>
        <v>140.4</v>
      </c>
      <c r="H65" s="508">
        <v>140.4</v>
      </c>
      <c r="I65" s="389">
        <v>140.4</v>
      </c>
      <c r="J65" s="35">
        <f t="shared" si="19"/>
        <v>421.20000000000005</v>
      </c>
      <c r="K65" s="65">
        <f t="shared" si="20"/>
        <v>27.000000000000004</v>
      </c>
      <c r="L65" s="34"/>
      <c r="M65" s="35"/>
      <c r="N65" s="35">
        <f t="shared" si="21"/>
        <v>0</v>
      </c>
      <c r="O65" s="65">
        <f t="shared" si="22"/>
        <v>0</v>
      </c>
      <c r="P65" s="388">
        <v>15.6</v>
      </c>
      <c r="Q65" s="35">
        <f t="shared" si="23"/>
        <v>15.6</v>
      </c>
      <c r="R65" s="65">
        <f t="shared" si="2"/>
        <v>1</v>
      </c>
      <c r="S65" s="34"/>
      <c r="T65" s="35"/>
      <c r="U65" s="35"/>
      <c r="V65" s="35"/>
      <c r="W65" s="35">
        <f t="shared" si="58"/>
        <v>0</v>
      </c>
      <c r="X65" s="65">
        <f t="shared" si="4"/>
        <v>0</v>
      </c>
      <c r="Y65" s="52"/>
      <c r="Z65" s="53"/>
      <c r="AA65" s="35">
        <f t="shared" si="5"/>
        <v>0</v>
      </c>
      <c r="AB65" s="65">
        <f t="shared" si="6"/>
        <v>0</v>
      </c>
      <c r="AC65" s="388">
        <v>109.2</v>
      </c>
      <c r="AD65" s="389">
        <v>109.2</v>
      </c>
      <c r="AE65" s="389">
        <v>109.2</v>
      </c>
      <c r="AF65" s="389">
        <v>109.2</v>
      </c>
      <c r="AG65" s="35">
        <f t="shared" si="59"/>
        <v>436.8</v>
      </c>
      <c r="AH65" s="65">
        <f t="shared" si="63"/>
        <v>28</v>
      </c>
      <c r="AI65" s="34"/>
      <c r="AJ65" s="35">
        <f t="shared" si="66"/>
        <v>0</v>
      </c>
      <c r="AK65" s="65">
        <f t="shared" si="9"/>
        <v>0</v>
      </c>
      <c r="AL65" s="475"/>
      <c r="AM65" s="476"/>
      <c r="AN65" s="476">
        <f t="shared" si="25"/>
        <v>0</v>
      </c>
      <c r="AO65" s="477">
        <f t="shared" si="10"/>
        <v>0</v>
      </c>
      <c r="AP65" s="475"/>
      <c r="AQ65" s="476"/>
      <c r="AR65" s="476">
        <f t="shared" si="11"/>
        <v>0</v>
      </c>
      <c r="AS65" s="477">
        <f t="shared" si="12"/>
        <v>0</v>
      </c>
      <c r="AT65" s="475"/>
      <c r="AU65" s="476"/>
      <c r="AV65" s="476">
        <f t="shared" si="13"/>
        <v>0</v>
      </c>
      <c r="AW65" s="477">
        <f t="shared" si="14"/>
        <v>0</v>
      </c>
      <c r="AX65" s="52"/>
      <c r="AY65" s="390"/>
      <c r="AZ65" s="53"/>
      <c r="BA65" s="35">
        <f t="shared" si="26"/>
        <v>0</v>
      </c>
      <c r="BB65" s="65">
        <f t="shared" si="27"/>
        <v>0</v>
      </c>
      <c r="BC65" s="388">
        <v>31.2</v>
      </c>
      <c r="BD65" s="35">
        <f t="shared" si="28"/>
        <v>31.2</v>
      </c>
      <c r="BE65" s="65">
        <f t="shared" si="29"/>
        <v>2</v>
      </c>
      <c r="BF65" s="34"/>
      <c r="BG65" s="35">
        <f t="shared" si="67"/>
        <v>0</v>
      </c>
      <c r="BH65" s="65">
        <f t="shared" si="15"/>
        <v>0</v>
      </c>
      <c r="BI65" s="34"/>
      <c r="BJ65" s="35">
        <f>SUM(BI65:BI65)</f>
        <v>0</v>
      </c>
      <c r="BK65" s="65">
        <f t="shared" si="52"/>
        <v>0</v>
      </c>
      <c r="BL65" s="52"/>
      <c r="BM65" s="390"/>
      <c r="BN65" s="53"/>
      <c r="BO65" s="35">
        <f t="shared" si="47"/>
        <v>0</v>
      </c>
      <c r="BP65" s="65">
        <f t="shared" si="33"/>
        <v>0</v>
      </c>
      <c r="BQ65" s="52"/>
      <c r="BR65" s="390"/>
      <c r="BS65" s="53"/>
      <c r="BT65" s="35">
        <f t="shared" si="48"/>
        <v>0</v>
      </c>
      <c r="BU65" s="65">
        <f t="shared" si="35"/>
        <v>0</v>
      </c>
      <c r="BV65" s="52"/>
      <c r="BW65" s="390"/>
      <c r="BX65" s="53"/>
      <c r="BY65" s="35">
        <f t="shared" si="49"/>
        <v>0</v>
      </c>
      <c r="BZ65" s="65">
        <f t="shared" si="37"/>
        <v>0</v>
      </c>
      <c r="CA65" s="34"/>
      <c r="CB65" s="35">
        <f>SUM(CA65:CA65)</f>
        <v>0</v>
      </c>
      <c r="CC65" s="65">
        <f t="shared" si="53"/>
        <v>0</v>
      </c>
    </row>
    <row r="66" spans="1:81" s="28" customFormat="1" ht="21" customHeight="1">
      <c r="A66" s="28">
        <f t="shared" si="18"/>
        <v>30</v>
      </c>
      <c r="B66" s="27" t="s">
        <v>169</v>
      </c>
      <c r="C66" s="34"/>
      <c r="D66" s="35"/>
      <c r="E66" s="35">
        <f t="shared" si="0"/>
        <v>0</v>
      </c>
      <c r="F66" s="65">
        <f t="shared" si="1"/>
        <v>0</v>
      </c>
      <c r="G66" s="34"/>
      <c r="H66" s="315"/>
      <c r="I66" s="35"/>
      <c r="J66" s="35">
        <f t="shared" si="19"/>
        <v>0</v>
      </c>
      <c r="K66" s="65">
        <f t="shared" si="20"/>
        <v>0</v>
      </c>
      <c r="L66" s="34"/>
      <c r="M66" s="35"/>
      <c r="N66" s="35">
        <f t="shared" si="21"/>
        <v>0</v>
      </c>
      <c r="O66" s="65">
        <f t="shared" si="22"/>
        <v>0</v>
      </c>
      <c r="P66" s="34">
        <v>124.8</v>
      </c>
      <c r="Q66" s="35">
        <f t="shared" si="23"/>
        <v>124.8</v>
      </c>
      <c r="R66" s="65">
        <f t="shared" si="2"/>
        <v>8</v>
      </c>
      <c r="S66" s="34"/>
      <c r="T66" s="35"/>
      <c r="U66" s="35"/>
      <c r="V66" s="35"/>
      <c r="W66" s="35">
        <f t="shared" si="58"/>
        <v>0</v>
      </c>
      <c r="X66" s="65">
        <f t="shared" si="4"/>
        <v>0</v>
      </c>
      <c r="Y66" s="52"/>
      <c r="Z66" s="53"/>
      <c r="AA66" s="35">
        <f t="shared" si="5"/>
        <v>0</v>
      </c>
      <c r="AB66" s="65">
        <f t="shared" si="6"/>
        <v>0</v>
      </c>
      <c r="AC66" s="34"/>
      <c r="AD66" s="35"/>
      <c r="AE66" s="35"/>
      <c r="AF66" s="35"/>
      <c r="AG66" s="35">
        <f t="shared" si="59"/>
        <v>0</v>
      </c>
      <c r="AH66" s="65">
        <f t="shared" si="63"/>
        <v>0</v>
      </c>
      <c r="AI66" s="34">
        <v>343.2</v>
      </c>
      <c r="AJ66" s="35">
        <f>SUM(AI66:AI66)</f>
        <v>343.2</v>
      </c>
      <c r="AK66" s="65">
        <f t="shared" si="9"/>
        <v>22</v>
      </c>
      <c r="AL66" s="478"/>
      <c r="AM66" s="479"/>
      <c r="AN66" s="476">
        <f t="shared" si="25"/>
        <v>0</v>
      </c>
      <c r="AO66" s="477">
        <f t="shared" si="10"/>
        <v>0</v>
      </c>
      <c r="AP66" s="475"/>
      <c r="AQ66" s="476"/>
      <c r="AR66" s="476">
        <f t="shared" si="11"/>
        <v>0</v>
      </c>
      <c r="AS66" s="477">
        <f t="shared" si="12"/>
        <v>0</v>
      </c>
      <c r="AT66" s="475"/>
      <c r="AU66" s="476"/>
      <c r="AV66" s="476">
        <f t="shared" si="13"/>
        <v>0</v>
      </c>
      <c r="AW66" s="477">
        <f t="shared" si="14"/>
        <v>0</v>
      </c>
      <c r="AX66" s="34"/>
      <c r="AY66" s="315"/>
      <c r="AZ66" s="35"/>
      <c r="BA66" s="35">
        <f t="shared" si="26"/>
        <v>0</v>
      </c>
      <c r="BB66" s="65">
        <f t="shared" si="27"/>
        <v>0</v>
      </c>
      <c r="BC66" s="34"/>
      <c r="BD66" s="35">
        <f t="shared" si="28"/>
        <v>0</v>
      </c>
      <c r="BE66" s="65">
        <f t="shared" si="29"/>
        <v>0</v>
      </c>
      <c r="BF66" s="34"/>
      <c r="BG66" s="35">
        <f t="shared" si="67"/>
        <v>0</v>
      </c>
      <c r="BH66" s="65">
        <f t="shared" si="15"/>
        <v>0</v>
      </c>
      <c r="BI66" s="34"/>
      <c r="BJ66" s="35">
        <f t="shared" ref="BJ66:BJ81" si="68">SUM(BI66:BI66)</f>
        <v>0</v>
      </c>
      <c r="BK66" s="65">
        <f t="shared" si="52"/>
        <v>0</v>
      </c>
      <c r="BL66" s="34"/>
      <c r="BM66" s="315"/>
      <c r="BN66" s="35"/>
      <c r="BO66" s="35">
        <f t="shared" si="47"/>
        <v>0</v>
      </c>
      <c r="BP66" s="65">
        <f t="shared" si="33"/>
        <v>0</v>
      </c>
      <c r="BQ66" s="34"/>
      <c r="BR66" s="315"/>
      <c r="BS66" s="35"/>
      <c r="BT66" s="35">
        <f t="shared" si="48"/>
        <v>0</v>
      </c>
      <c r="BU66" s="65">
        <f t="shared" si="35"/>
        <v>0</v>
      </c>
      <c r="BV66" s="34"/>
      <c r="BW66" s="315"/>
      <c r="BX66" s="35"/>
      <c r="BY66" s="35">
        <f t="shared" si="49"/>
        <v>0</v>
      </c>
      <c r="BZ66" s="65">
        <f t="shared" si="37"/>
        <v>0</v>
      </c>
      <c r="CA66" s="34"/>
      <c r="CB66" s="35">
        <f t="shared" ref="CB66:CB81" si="69">SUM(CA66:CA66)</f>
        <v>0</v>
      </c>
      <c r="CC66" s="65">
        <f t="shared" si="53"/>
        <v>0</v>
      </c>
    </row>
    <row r="67" spans="1:81" s="28" customFormat="1" ht="21" customHeight="1">
      <c r="A67" s="28">
        <f t="shared" si="18"/>
        <v>53</v>
      </c>
      <c r="B67" s="27" t="s">
        <v>170</v>
      </c>
      <c r="C67" s="34"/>
      <c r="D67" s="35"/>
      <c r="E67" s="35">
        <f t="shared" si="0"/>
        <v>0</v>
      </c>
      <c r="F67" s="65">
        <f t="shared" si="1"/>
        <v>0</v>
      </c>
      <c r="G67" s="34">
        <v>46.8</v>
      </c>
      <c r="H67" s="315">
        <v>46.8</v>
      </c>
      <c r="I67" s="35">
        <v>46.8</v>
      </c>
      <c r="J67" s="35">
        <f t="shared" si="19"/>
        <v>140.39999999999998</v>
      </c>
      <c r="K67" s="65">
        <f t="shared" si="20"/>
        <v>8.9999999999999982</v>
      </c>
      <c r="L67" s="34"/>
      <c r="M67" s="35"/>
      <c r="N67" s="35">
        <f t="shared" si="21"/>
        <v>0</v>
      </c>
      <c r="O67" s="65">
        <f t="shared" si="22"/>
        <v>0</v>
      </c>
      <c r="P67" s="34">
        <v>171.6</v>
      </c>
      <c r="Q67" s="35">
        <f t="shared" si="23"/>
        <v>171.6</v>
      </c>
      <c r="R67" s="65">
        <f t="shared" si="2"/>
        <v>11</v>
      </c>
      <c r="S67" s="34"/>
      <c r="T67" s="35"/>
      <c r="U67" s="35"/>
      <c r="V67" s="35"/>
      <c r="W67" s="35">
        <f t="shared" si="58"/>
        <v>0</v>
      </c>
      <c r="X67" s="65">
        <f t="shared" si="4"/>
        <v>0</v>
      </c>
      <c r="Y67" s="52"/>
      <c r="Z67" s="53"/>
      <c r="AA67" s="35">
        <f t="shared" si="5"/>
        <v>0</v>
      </c>
      <c r="AB67" s="65">
        <f t="shared" si="6"/>
        <v>0</v>
      </c>
      <c r="AC67" s="34"/>
      <c r="AD67" s="35"/>
      <c r="AE67" s="35"/>
      <c r="AF67" s="35"/>
      <c r="AG67" s="35">
        <f t="shared" si="59"/>
        <v>0</v>
      </c>
      <c r="AH67" s="65">
        <f t="shared" si="63"/>
        <v>0</v>
      </c>
      <c r="AI67" s="34">
        <f>390-15.6</f>
        <v>374.4</v>
      </c>
      <c r="AJ67" s="35">
        <f>SUM(AI67:AI67)</f>
        <v>374.4</v>
      </c>
      <c r="AK67" s="65">
        <f t="shared" si="9"/>
        <v>24</v>
      </c>
      <c r="AL67" s="475"/>
      <c r="AM67" s="476"/>
      <c r="AN67" s="476">
        <f t="shared" si="25"/>
        <v>0</v>
      </c>
      <c r="AO67" s="477">
        <f t="shared" si="10"/>
        <v>0</v>
      </c>
      <c r="AP67" s="475"/>
      <c r="AQ67" s="476"/>
      <c r="AR67" s="476">
        <f t="shared" si="11"/>
        <v>0</v>
      </c>
      <c r="AS67" s="477">
        <f t="shared" si="12"/>
        <v>0</v>
      </c>
      <c r="AT67" s="475"/>
      <c r="AU67" s="476"/>
      <c r="AV67" s="476">
        <f t="shared" si="13"/>
        <v>0</v>
      </c>
      <c r="AW67" s="477">
        <f t="shared" si="14"/>
        <v>0</v>
      </c>
      <c r="AX67" s="34"/>
      <c r="AY67" s="315"/>
      <c r="AZ67" s="35"/>
      <c r="BA67" s="35">
        <f t="shared" si="26"/>
        <v>0</v>
      </c>
      <c r="BB67" s="65">
        <f t="shared" si="27"/>
        <v>0</v>
      </c>
      <c r="BC67" s="34"/>
      <c r="BD67" s="35">
        <f t="shared" si="28"/>
        <v>0</v>
      </c>
      <c r="BE67" s="65">
        <f t="shared" si="29"/>
        <v>0</v>
      </c>
      <c r="BF67" s="34">
        <v>140.4</v>
      </c>
      <c r="BG67" s="35">
        <f t="shared" si="67"/>
        <v>140.4</v>
      </c>
      <c r="BH67" s="65">
        <f t="shared" si="15"/>
        <v>9</v>
      </c>
      <c r="BI67" s="34"/>
      <c r="BJ67" s="35">
        <f t="shared" si="68"/>
        <v>0</v>
      </c>
      <c r="BK67" s="65">
        <f t="shared" si="52"/>
        <v>0</v>
      </c>
      <c r="BL67" s="34"/>
      <c r="BM67" s="315"/>
      <c r="BN67" s="35"/>
      <c r="BO67" s="35">
        <f t="shared" si="47"/>
        <v>0</v>
      </c>
      <c r="BP67" s="65">
        <f t="shared" si="33"/>
        <v>0</v>
      </c>
      <c r="BQ67" s="34"/>
      <c r="BR67" s="315"/>
      <c r="BS67" s="35"/>
      <c r="BT67" s="35">
        <f t="shared" si="48"/>
        <v>0</v>
      </c>
      <c r="BU67" s="65">
        <f t="shared" si="35"/>
        <v>0</v>
      </c>
      <c r="BV67" s="34"/>
      <c r="BW67" s="315"/>
      <c r="BX67" s="35"/>
      <c r="BY67" s="35">
        <f t="shared" si="49"/>
        <v>0</v>
      </c>
      <c r="BZ67" s="65">
        <f t="shared" si="37"/>
        <v>0</v>
      </c>
      <c r="CA67" s="34"/>
      <c r="CB67" s="35">
        <f t="shared" si="69"/>
        <v>0</v>
      </c>
      <c r="CC67" s="65">
        <f t="shared" si="53"/>
        <v>0</v>
      </c>
    </row>
    <row r="68" spans="1:81" s="28" customFormat="1" ht="21" customHeight="1">
      <c r="A68" s="28">
        <f t="shared" si="18"/>
        <v>0</v>
      </c>
      <c r="B68" s="27" t="s">
        <v>171</v>
      </c>
      <c r="C68" s="34"/>
      <c r="D68" s="35"/>
      <c r="E68" s="35">
        <f t="shared" si="0"/>
        <v>0</v>
      </c>
      <c r="F68" s="65">
        <f t="shared" si="1"/>
        <v>0</v>
      </c>
      <c r="G68" s="52"/>
      <c r="H68" s="390"/>
      <c r="I68" s="53"/>
      <c r="J68" s="35">
        <f t="shared" si="19"/>
        <v>0</v>
      </c>
      <c r="K68" s="65">
        <f t="shared" si="20"/>
        <v>0</v>
      </c>
      <c r="L68" s="34"/>
      <c r="M68" s="35"/>
      <c r="N68" s="35">
        <f t="shared" si="21"/>
        <v>0</v>
      </c>
      <c r="O68" s="65">
        <f t="shared" si="22"/>
        <v>0</v>
      </c>
      <c r="P68" s="34"/>
      <c r="Q68" s="35">
        <f t="shared" si="23"/>
        <v>0</v>
      </c>
      <c r="R68" s="65">
        <f t="shared" si="2"/>
        <v>0</v>
      </c>
      <c r="S68" s="34"/>
      <c r="T68" s="35"/>
      <c r="U68" s="35"/>
      <c r="V68" s="35"/>
      <c r="W68" s="35">
        <f t="shared" si="58"/>
        <v>0</v>
      </c>
      <c r="X68" s="65">
        <f t="shared" si="4"/>
        <v>0</v>
      </c>
      <c r="Y68" s="52"/>
      <c r="Z68" s="53"/>
      <c r="AA68" s="35">
        <f t="shared" si="5"/>
        <v>0</v>
      </c>
      <c r="AB68" s="65">
        <f t="shared" si="6"/>
        <v>0</v>
      </c>
      <c r="AC68" s="34"/>
      <c r="AD68" s="35"/>
      <c r="AE68" s="35"/>
      <c r="AF68" s="35"/>
      <c r="AG68" s="35">
        <f t="shared" si="59"/>
        <v>0</v>
      </c>
      <c r="AH68" s="65">
        <f t="shared" si="63"/>
        <v>0</v>
      </c>
      <c r="AI68" s="34"/>
      <c r="AJ68" s="35">
        <f t="shared" si="66"/>
        <v>0</v>
      </c>
      <c r="AK68" s="65">
        <f t="shared" si="9"/>
        <v>0</v>
      </c>
      <c r="AL68" s="475"/>
      <c r="AM68" s="476"/>
      <c r="AN68" s="476">
        <f t="shared" si="25"/>
        <v>0</v>
      </c>
      <c r="AO68" s="477">
        <f t="shared" si="10"/>
        <v>0</v>
      </c>
      <c r="AP68" s="475"/>
      <c r="AQ68" s="476"/>
      <c r="AR68" s="476">
        <f t="shared" si="11"/>
        <v>0</v>
      </c>
      <c r="AS68" s="477">
        <f t="shared" si="12"/>
        <v>0</v>
      </c>
      <c r="AT68" s="475"/>
      <c r="AU68" s="476"/>
      <c r="AV68" s="476">
        <f t="shared" si="13"/>
        <v>0</v>
      </c>
      <c r="AW68" s="477">
        <f t="shared" si="14"/>
        <v>0</v>
      </c>
      <c r="AX68" s="52"/>
      <c r="AY68" s="390"/>
      <c r="AZ68" s="53"/>
      <c r="BA68" s="35">
        <f t="shared" si="26"/>
        <v>0</v>
      </c>
      <c r="BB68" s="65">
        <f t="shared" si="27"/>
        <v>0</v>
      </c>
      <c r="BC68" s="34"/>
      <c r="BD68" s="35">
        <f t="shared" si="28"/>
        <v>0</v>
      </c>
      <c r="BE68" s="65">
        <f t="shared" si="29"/>
        <v>0</v>
      </c>
      <c r="BF68" s="34"/>
      <c r="BG68" s="35">
        <f t="shared" si="67"/>
        <v>0</v>
      </c>
      <c r="BH68" s="65">
        <f t="shared" si="15"/>
        <v>0</v>
      </c>
      <c r="BI68" s="34"/>
      <c r="BJ68" s="35">
        <f t="shared" si="68"/>
        <v>0</v>
      </c>
      <c r="BK68" s="65">
        <f t="shared" si="52"/>
        <v>0</v>
      </c>
      <c r="BL68" s="52"/>
      <c r="BM68" s="390"/>
      <c r="BN68" s="53"/>
      <c r="BO68" s="35">
        <f t="shared" si="47"/>
        <v>0</v>
      </c>
      <c r="BP68" s="65">
        <f t="shared" si="33"/>
        <v>0</v>
      </c>
      <c r="BQ68" s="52"/>
      <c r="BR68" s="390"/>
      <c r="BS68" s="53"/>
      <c r="BT68" s="35">
        <f t="shared" si="48"/>
        <v>0</v>
      </c>
      <c r="BU68" s="65">
        <f t="shared" si="35"/>
        <v>0</v>
      </c>
      <c r="BV68" s="52"/>
      <c r="BW68" s="390"/>
      <c r="BX68" s="53"/>
      <c r="BY68" s="35">
        <f t="shared" si="49"/>
        <v>0</v>
      </c>
      <c r="BZ68" s="65">
        <f t="shared" si="37"/>
        <v>0</v>
      </c>
      <c r="CA68" s="34"/>
      <c r="CB68" s="35">
        <f t="shared" si="69"/>
        <v>0</v>
      </c>
      <c r="CC68" s="65">
        <f t="shared" si="53"/>
        <v>0</v>
      </c>
    </row>
    <row r="69" spans="1:81" s="28" customFormat="1" ht="21" customHeight="1">
      <c r="A69" s="28">
        <f t="shared" si="18"/>
        <v>22</v>
      </c>
      <c r="B69" s="27" t="s">
        <v>172</v>
      </c>
      <c r="C69" s="34"/>
      <c r="D69" s="35"/>
      <c r="E69" s="35">
        <f t="shared" si="0"/>
        <v>0</v>
      </c>
      <c r="F69" s="65">
        <f t="shared" si="1"/>
        <v>0</v>
      </c>
      <c r="G69" s="34"/>
      <c r="H69" s="315"/>
      <c r="I69" s="35"/>
      <c r="J69" s="35">
        <f t="shared" si="19"/>
        <v>0</v>
      </c>
      <c r="K69" s="65">
        <f t="shared" si="20"/>
        <v>0</v>
      </c>
      <c r="L69" s="34"/>
      <c r="M69" s="35"/>
      <c r="N69" s="35">
        <f t="shared" si="21"/>
        <v>0</v>
      </c>
      <c r="O69" s="65">
        <f t="shared" si="22"/>
        <v>0</v>
      </c>
      <c r="P69" s="34">
        <f>171.6+171.6</f>
        <v>343.2</v>
      </c>
      <c r="Q69" s="35">
        <f t="shared" si="23"/>
        <v>343.2</v>
      </c>
      <c r="R69" s="65">
        <f t="shared" si="2"/>
        <v>22</v>
      </c>
      <c r="S69" s="34"/>
      <c r="T69" s="35"/>
      <c r="U69" s="35"/>
      <c r="V69" s="35"/>
      <c r="W69" s="35">
        <f t="shared" si="58"/>
        <v>0</v>
      </c>
      <c r="X69" s="65">
        <f t="shared" si="4"/>
        <v>0</v>
      </c>
      <c r="Y69" s="52"/>
      <c r="Z69" s="53"/>
      <c r="AA69" s="35">
        <f t="shared" si="5"/>
        <v>0</v>
      </c>
      <c r="AB69" s="65">
        <f t="shared" si="6"/>
        <v>0</v>
      </c>
      <c r="AC69" s="34"/>
      <c r="AD69" s="35"/>
      <c r="AE69" s="35"/>
      <c r="AF69" s="35"/>
      <c r="AG69" s="35">
        <f t="shared" si="59"/>
        <v>0</v>
      </c>
      <c r="AH69" s="65">
        <f t="shared" si="63"/>
        <v>0</v>
      </c>
      <c r="AI69" s="34"/>
      <c r="AJ69" s="35">
        <f t="shared" si="66"/>
        <v>0</v>
      </c>
      <c r="AK69" s="65">
        <f t="shared" si="9"/>
        <v>0</v>
      </c>
      <c r="AL69" s="475"/>
      <c r="AM69" s="476"/>
      <c r="AN69" s="476">
        <f t="shared" si="25"/>
        <v>0</v>
      </c>
      <c r="AO69" s="477">
        <f t="shared" si="10"/>
        <v>0</v>
      </c>
      <c r="AP69" s="475"/>
      <c r="AQ69" s="476"/>
      <c r="AR69" s="476">
        <f t="shared" si="11"/>
        <v>0</v>
      </c>
      <c r="AS69" s="477">
        <f t="shared" si="12"/>
        <v>0</v>
      </c>
      <c r="AT69" s="475"/>
      <c r="AU69" s="476"/>
      <c r="AV69" s="476">
        <f t="shared" si="13"/>
        <v>0</v>
      </c>
      <c r="AW69" s="477">
        <f t="shared" si="14"/>
        <v>0</v>
      </c>
      <c r="AX69" s="34"/>
      <c r="AY69" s="315"/>
      <c r="AZ69" s="35"/>
      <c r="BA69" s="35">
        <f t="shared" si="26"/>
        <v>0</v>
      </c>
      <c r="BB69" s="65">
        <f t="shared" si="27"/>
        <v>0</v>
      </c>
      <c r="BC69" s="34"/>
      <c r="BD69" s="35">
        <f t="shared" si="28"/>
        <v>0</v>
      </c>
      <c r="BE69" s="65">
        <f t="shared" si="29"/>
        <v>0</v>
      </c>
      <c r="BF69" s="34"/>
      <c r="BG69" s="35">
        <f t="shared" si="67"/>
        <v>0</v>
      </c>
      <c r="BH69" s="65">
        <f t="shared" si="15"/>
        <v>0</v>
      </c>
      <c r="BI69" s="34"/>
      <c r="BJ69" s="35">
        <f t="shared" si="68"/>
        <v>0</v>
      </c>
      <c r="BK69" s="65">
        <f t="shared" si="52"/>
        <v>0</v>
      </c>
      <c r="BL69" s="34"/>
      <c r="BM69" s="315"/>
      <c r="BN69" s="35"/>
      <c r="BO69" s="35">
        <f t="shared" si="47"/>
        <v>0</v>
      </c>
      <c r="BP69" s="65">
        <f t="shared" si="33"/>
        <v>0</v>
      </c>
      <c r="BQ69" s="34"/>
      <c r="BR69" s="315"/>
      <c r="BS69" s="35"/>
      <c r="BT69" s="35">
        <f t="shared" si="48"/>
        <v>0</v>
      </c>
      <c r="BU69" s="65">
        <f t="shared" si="35"/>
        <v>0</v>
      </c>
      <c r="BV69" s="34"/>
      <c r="BW69" s="315"/>
      <c r="BX69" s="35"/>
      <c r="BY69" s="35">
        <f t="shared" si="49"/>
        <v>0</v>
      </c>
      <c r="BZ69" s="65">
        <f t="shared" si="37"/>
        <v>0</v>
      </c>
      <c r="CA69" s="34"/>
      <c r="CB69" s="35">
        <f t="shared" si="69"/>
        <v>0</v>
      </c>
      <c r="CC69" s="65">
        <f t="shared" si="53"/>
        <v>0</v>
      </c>
    </row>
    <row r="70" spans="1:81" s="28" customFormat="1" ht="21" customHeight="1">
      <c r="A70" s="28">
        <f t="shared" si="18"/>
        <v>0</v>
      </c>
      <c r="B70" s="27" t="s">
        <v>173</v>
      </c>
      <c r="C70" s="34"/>
      <c r="D70" s="35"/>
      <c r="E70" s="35">
        <f t="shared" si="0"/>
        <v>0</v>
      </c>
      <c r="F70" s="65">
        <f t="shared" si="1"/>
        <v>0</v>
      </c>
      <c r="G70" s="34"/>
      <c r="H70" s="315"/>
      <c r="I70" s="35"/>
      <c r="J70" s="35">
        <f t="shared" si="19"/>
        <v>0</v>
      </c>
      <c r="K70" s="65">
        <f t="shared" si="20"/>
        <v>0</v>
      </c>
      <c r="L70" s="34"/>
      <c r="M70" s="35"/>
      <c r="N70" s="35">
        <f t="shared" si="21"/>
        <v>0</v>
      </c>
      <c r="O70" s="65">
        <f t="shared" si="22"/>
        <v>0</v>
      </c>
      <c r="P70" s="34"/>
      <c r="Q70" s="35">
        <f t="shared" si="23"/>
        <v>0</v>
      </c>
      <c r="R70" s="65">
        <f t="shared" si="2"/>
        <v>0</v>
      </c>
      <c r="S70" s="34"/>
      <c r="T70" s="35"/>
      <c r="U70" s="35"/>
      <c r="V70" s="35"/>
      <c r="W70" s="35">
        <f t="shared" si="58"/>
        <v>0</v>
      </c>
      <c r="X70" s="65">
        <f t="shared" si="4"/>
        <v>0</v>
      </c>
      <c r="Y70" s="52"/>
      <c r="Z70" s="53"/>
      <c r="AA70" s="35">
        <f t="shared" si="5"/>
        <v>0</v>
      </c>
      <c r="AB70" s="65">
        <f t="shared" si="6"/>
        <v>0</v>
      </c>
      <c r="AD70" s="35"/>
      <c r="AE70" s="35"/>
      <c r="AF70" s="35"/>
      <c r="AG70" s="35">
        <f t="shared" si="59"/>
        <v>0</v>
      </c>
      <c r="AH70" s="65">
        <f t="shared" si="63"/>
        <v>0</v>
      </c>
      <c r="AI70" s="34"/>
      <c r="AJ70" s="35">
        <f>SUM(AI70:AI70)</f>
        <v>0</v>
      </c>
      <c r="AK70" s="65">
        <f t="shared" si="9"/>
        <v>0</v>
      </c>
      <c r="AL70" s="475"/>
      <c r="AM70" s="476"/>
      <c r="AN70" s="476">
        <f t="shared" si="25"/>
        <v>0</v>
      </c>
      <c r="AO70" s="477">
        <f t="shared" si="10"/>
        <v>0</v>
      </c>
      <c r="AP70" s="475"/>
      <c r="AQ70" s="476"/>
      <c r="AR70" s="476">
        <f t="shared" si="11"/>
        <v>0</v>
      </c>
      <c r="AS70" s="477">
        <f t="shared" si="12"/>
        <v>0</v>
      </c>
      <c r="AT70" s="475"/>
      <c r="AU70" s="476"/>
      <c r="AV70" s="476">
        <f t="shared" si="13"/>
        <v>0</v>
      </c>
      <c r="AW70" s="477">
        <f t="shared" si="14"/>
        <v>0</v>
      </c>
      <c r="AX70" s="34"/>
      <c r="AY70" s="315"/>
      <c r="AZ70" s="35"/>
      <c r="BA70" s="35">
        <f t="shared" si="26"/>
        <v>0</v>
      </c>
      <c r="BB70" s="65">
        <f t="shared" si="27"/>
        <v>0</v>
      </c>
      <c r="BC70" s="34"/>
      <c r="BD70" s="35">
        <f t="shared" si="28"/>
        <v>0</v>
      </c>
      <c r="BE70" s="65">
        <f t="shared" si="29"/>
        <v>0</v>
      </c>
      <c r="BF70" s="34"/>
      <c r="BG70" s="35">
        <f t="shared" si="67"/>
        <v>0</v>
      </c>
      <c r="BH70" s="65">
        <f t="shared" si="15"/>
        <v>0</v>
      </c>
      <c r="BI70" s="34"/>
      <c r="BJ70" s="35">
        <f t="shared" si="68"/>
        <v>0</v>
      </c>
      <c r="BK70" s="65">
        <f t="shared" si="52"/>
        <v>0</v>
      </c>
      <c r="BL70" s="34"/>
      <c r="BM70" s="315"/>
      <c r="BN70" s="35"/>
      <c r="BO70" s="35">
        <f t="shared" si="47"/>
        <v>0</v>
      </c>
      <c r="BP70" s="65">
        <f t="shared" si="33"/>
        <v>0</v>
      </c>
      <c r="BQ70" s="34"/>
      <c r="BR70" s="315"/>
      <c r="BS70" s="35"/>
      <c r="BT70" s="35">
        <f t="shared" si="48"/>
        <v>0</v>
      </c>
      <c r="BU70" s="65">
        <f t="shared" si="35"/>
        <v>0</v>
      </c>
      <c r="BV70" s="34"/>
      <c r="BW70" s="315"/>
      <c r="BX70" s="35"/>
      <c r="BY70" s="35">
        <f t="shared" si="49"/>
        <v>0</v>
      </c>
      <c r="BZ70" s="65">
        <f t="shared" si="37"/>
        <v>0</v>
      </c>
      <c r="CA70" s="34"/>
      <c r="CB70" s="35">
        <f t="shared" si="69"/>
        <v>0</v>
      </c>
      <c r="CC70" s="65">
        <f t="shared" si="53"/>
        <v>0</v>
      </c>
    </row>
    <row r="71" spans="1:81" s="28" customFormat="1" ht="21" customHeight="1">
      <c r="A71" s="28">
        <f t="shared" si="18"/>
        <v>8</v>
      </c>
      <c r="B71" s="27" t="s">
        <v>174</v>
      </c>
      <c r="C71" s="34"/>
      <c r="D71" s="35"/>
      <c r="E71" s="35">
        <f t="shared" si="0"/>
        <v>0</v>
      </c>
      <c r="F71" s="65">
        <f t="shared" si="1"/>
        <v>0</v>
      </c>
      <c r="G71" s="34"/>
      <c r="H71" s="315"/>
      <c r="I71" s="35"/>
      <c r="J71" s="35">
        <f t="shared" si="19"/>
        <v>0</v>
      </c>
      <c r="K71" s="65">
        <f t="shared" si="20"/>
        <v>0</v>
      </c>
      <c r="L71" s="34"/>
      <c r="M71" s="35"/>
      <c r="N71" s="35">
        <f t="shared" si="21"/>
        <v>0</v>
      </c>
      <c r="O71" s="65">
        <f t="shared" si="22"/>
        <v>0</v>
      </c>
      <c r="P71" s="34">
        <v>124.8</v>
      </c>
      <c r="Q71" s="35">
        <f t="shared" si="23"/>
        <v>124.8</v>
      </c>
      <c r="R71" s="65">
        <f t="shared" si="2"/>
        <v>8</v>
      </c>
      <c r="S71" s="34"/>
      <c r="T71" s="35"/>
      <c r="U71" s="35"/>
      <c r="V71" s="35"/>
      <c r="W71" s="35">
        <f t="shared" si="58"/>
        <v>0</v>
      </c>
      <c r="X71" s="65">
        <f t="shared" si="4"/>
        <v>0</v>
      </c>
      <c r="Y71" s="52"/>
      <c r="Z71" s="35"/>
      <c r="AA71" s="35">
        <f t="shared" si="5"/>
        <v>0</v>
      </c>
      <c r="AB71" s="65">
        <f t="shared" si="6"/>
        <v>0</v>
      </c>
      <c r="AC71" s="34"/>
      <c r="AD71" s="35"/>
      <c r="AE71" s="35"/>
      <c r="AF71" s="35"/>
      <c r="AG71" s="35">
        <f>SUM(AC71:AF71)</f>
        <v>0</v>
      </c>
      <c r="AH71" s="65">
        <f t="shared" si="63"/>
        <v>0</v>
      </c>
      <c r="AI71" s="34"/>
      <c r="AJ71" s="35">
        <f>SUM(AI71:AI71)</f>
        <v>0</v>
      </c>
      <c r="AK71" s="65">
        <f t="shared" si="9"/>
        <v>0</v>
      </c>
      <c r="AL71" s="475"/>
      <c r="AM71" s="476"/>
      <c r="AN71" s="476">
        <f t="shared" si="25"/>
        <v>0</v>
      </c>
      <c r="AO71" s="477">
        <f t="shared" si="10"/>
        <v>0</v>
      </c>
      <c r="AP71" s="475"/>
      <c r="AQ71" s="476"/>
      <c r="AR71" s="476">
        <f t="shared" si="11"/>
        <v>0</v>
      </c>
      <c r="AS71" s="477">
        <f t="shared" si="12"/>
        <v>0</v>
      </c>
      <c r="AT71" s="475"/>
      <c r="AU71" s="476"/>
      <c r="AV71" s="476">
        <f t="shared" si="13"/>
        <v>0</v>
      </c>
      <c r="AW71" s="477">
        <f t="shared" si="14"/>
        <v>0</v>
      </c>
      <c r="AX71" s="34"/>
      <c r="AY71" s="315"/>
      <c r="AZ71" s="35"/>
      <c r="BA71" s="35">
        <f t="shared" si="26"/>
        <v>0</v>
      </c>
      <c r="BB71" s="65">
        <f t="shared" si="27"/>
        <v>0</v>
      </c>
      <c r="BC71" s="34"/>
      <c r="BD71" s="35">
        <f t="shared" si="28"/>
        <v>0</v>
      </c>
      <c r="BE71" s="65">
        <f t="shared" si="29"/>
        <v>0</v>
      </c>
      <c r="BF71" s="34"/>
      <c r="BG71" s="35">
        <f t="shared" si="67"/>
        <v>0</v>
      </c>
      <c r="BH71" s="65">
        <f t="shared" si="15"/>
        <v>0</v>
      </c>
      <c r="BI71" s="34"/>
      <c r="BJ71" s="35">
        <f t="shared" si="68"/>
        <v>0</v>
      </c>
      <c r="BK71" s="65">
        <f t="shared" si="52"/>
        <v>0</v>
      </c>
      <c r="BL71" s="34"/>
      <c r="BM71" s="315"/>
      <c r="BN71" s="35"/>
      <c r="BO71" s="35">
        <f t="shared" si="47"/>
        <v>0</v>
      </c>
      <c r="BP71" s="65">
        <f t="shared" si="33"/>
        <v>0</v>
      </c>
      <c r="BQ71" s="34"/>
      <c r="BR71" s="315"/>
      <c r="BS71" s="35"/>
      <c r="BT71" s="35">
        <f t="shared" si="48"/>
        <v>0</v>
      </c>
      <c r="BU71" s="65">
        <f t="shared" si="35"/>
        <v>0</v>
      </c>
      <c r="BV71" s="34"/>
      <c r="BW71" s="315"/>
      <c r="BX71" s="35"/>
      <c r="BY71" s="35">
        <f t="shared" si="49"/>
        <v>0</v>
      </c>
      <c r="BZ71" s="65">
        <f t="shared" si="37"/>
        <v>0</v>
      </c>
      <c r="CA71" s="34"/>
      <c r="CB71" s="35">
        <f t="shared" si="69"/>
        <v>0</v>
      </c>
      <c r="CC71" s="65">
        <f t="shared" si="53"/>
        <v>0</v>
      </c>
    </row>
    <row r="72" spans="1:81" s="28" customFormat="1" ht="21" customHeight="1">
      <c r="A72" s="28">
        <f t="shared" si="18"/>
        <v>0</v>
      </c>
      <c r="B72" s="27" t="s">
        <v>175</v>
      </c>
      <c r="C72" s="34"/>
      <c r="D72" s="35"/>
      <c r="E72" s="35">
        <f t="shared" si="0"/>
        <v>0</v>
      </c>
      <c r="F72" s="65">
        <f t="shared" si="1"/>
        <v>0</v>
      </c>
      <c r="G72" s="34"/>
      <c r="H72" s="315"/>
      <c r="I72" s="35"/>
      <c r="J72" s="35">
        <f t="shared" si="19"/>
        <v>0</v>
      </c>
      <c r="K72" s="65">
        <f t="shared" si="20"/>
        <v>0</v>
      </c>
      <c r="L72" s="34"/>
      <c r="M72" s="35"/>
      <c r="N72" s="35">
        <f t="shared" si="21"/>
        <v>0</v>
      </c>
      <c r="O72" s="65">
        <f t="shared" si="22"/>
        <v>0</v>
      </c>
      <c r="P72" s="34"/>
      <c r="Q72" s="35">
        <f t="shared" si="23"/>
        <v>0</v>
      </c>
      <c r="R72" s="65">
        <f t="shared" si="2"/>
        <v>0</v>
      </c>
      <c r="S72" s="34"/>
      <c r="T72" s="35"/>
      <c r="U72" s="35"/>
      <c r="V72" s="35"/>
      <c r="W72" s="35">
        <f t="shared" si="58"/>
        <v>0</v>
      </c>
      <c r="X72" s="65">
        <f t="shared" si="4"/>
        <v>0</v>
      </c>
      <c r="Y72" s="34"/>
      <c r="Z72" s="35"/>
      <c r="AA72" s="35">
        <f t="shared" si="5"/>
        <v>0</v>
      </c>
      <c r="AB72" s="65">
        <f t="shared" si="6"/>
        <v>0</v>
      </c>
      <c r="AC72" s="34"/>
      <c r="AD72" s="35"/>
      <c r="AE72" s="35"/>
      <c r="AF72" s="35"/>
      <c r="AG72" s="35">
        <f t="shared" si="59"/>
        <v>0</v>
      </c>
      <c r="AH72" s="65">
        <f t="shared" si="63"/>
        <v>0</v>
      </c>
      <c r="AI72" s="34"/>
      <c r="AJ72" s="35">
        <f t="shared" si="66"/>
        <v>0</v>
      </c>
      <c r="AK72" s="65">
        <f t="shared" si="9"/>
        <v>0</v>
      </c>
      <c r="AL72" s="475"/>
      <c r="AM72" s="476"/>
      <c r="AN72" s="476">
        <f t="shared" si="25"/>
        <v>0</v>
      </c>
      <c r="AO72" s="477">
        <f t="shared" si="10"/>
        <v>0</v>
      </c>
      <c r="AP72" s="475"/>
      <c r="AQ72" s="476"/>
      <c r="AR72" s="476">
        <f t="shared" si="11"/>
        <v>0</v>
      </c>
      <c r="AS72" s="477">
        <f t="shared" si="12"/>
        <v>0</v>
      </c>
      <c r="AT72" s="475"/>
      <c r="AU72" s="476"/>
      <c r="AV72" s="476">
        <f t="shared" si="13"/>
        <v>0</v>
      </c>
      <c r="AW72" s="477">
        <f t="shared" si="14"/>
        <v>0</v>
      </c>
      <c r="AX72" s="34"/>
      <c r="AY72" s="315"/>
      <c r="AZ72" s="35"/>
      <c r="BA72" s="35">
        <f t="shared" si="26"/>
        <v>0</v>
      </c>
      <c r="BB72" s="65">
        <f t="shared" si="27"/>
        <v>0</v>
      </c>
      <c r="BC72" s="34"/>
      <c r="BD72" s="35">
        <f t="shared" si="28"/>
        <v>0</v>
      </c>
      <c r="BE72" s="65">
        <f t="shared" si="29"/>
        <v>0</v>
      </c>
      <c r="BF72" s="34"/>
      <c r="BG72" s="35">
        <f t="shared" si="67"/>
        <v>0</v>
      </c>
      <c r="BH72" s="65">
        <f t="shared" si="15"/>
        <v>0</v>
      </c>
      <c r="BI72" s="34"/>
      <c r="BJ72" s="35">
        <f t="shared" si="68"/>
        <v>0</v>
      </c>
      <c r="BK72" s="65">
        <f t="shared" si="52"/>
        <v>0</v>
      </c>
      <c r="BL72" s="34"/>
      <c r="BM72" s="315"/>
      <c r="BN72" s="35"/>
      <c r="BO72" s="35">
        <f t="shared" si="47"/>
        <v>0</v>
      </c>
      <c r="BP72" s="65">
        <f t="shared" si="33"/>
        <v>0</v>
      </c>
      <c r="BQ72" s="34"/>
      <c r="BR72" s="315"/>
      <c r="BS72" s="35"/>
      <c r="BT72" s="35">
        <f t="shared" si="48"/>
        <v>0</v>
      </c>
      <c r="BU72" s="65">
        <f t="shared" si="35"/>
        <v>0</v>
      </c>
      <c r="BV72" s="34"/>
      <c r="BW72" s="315"/>
      <c r="BX72" s="35"/>
      <c r="BY72" s="35">
        <f t="shared" si="49"/>
        <v>0</v>
      </c>
      <c r="BZ72" s="65">
        <f t="shared" si="37"/>
        <v>0</v>
      </c>
      <c r="CA72" s="34"/>
      <c r="CB72" s="35">
        <f t="shared" si="69"/>
        <v>0</v>
      </c>
      <c r="CC72" s="65">
        <f t="shared" si="53"/>
        <v>0</v>
      </c>
    </row>
    <row r="73" spans="1:81" s="28" customFormat="1" ht="21" customHeight="1">
      <c r="A73" s="28">
        <f t="shared" si="18"/>
        <v>0</v>
      </c>
      <c r="B73" s="27" t="s">
        <v>176</v>
      </c>
      <c r="C73" s="34"/>
      <c r="D73" s="35"/>
      <c r="E73" s="35">
        <f t="shared" si="0"/>
        <v>0</v>
      </c>
      <c r="F73" s="65">
        <f t="shared" si="1"/>
        <v>0</v>
      </c>
      <c r="G73" s="239"/>
      <c r="H73" s="322"/>
      <c r="I73" s="238"/>
      <c r="J73" s="35">
        <f t="shared" si="19"/>
        <v>0</v>
      </c>
      <c r="K73" s="65">
        <f t="shared" si="20"/>
        <v>0</v>
      </c>
      <c r="L73" s="34"/>
      <c r="M73" s="35"/>
      <c r="N73" s="35">
        <f t="shared" si="21"/>
        <v>0</v>
      </c>
      <c r="O73" s="65">
        <f t="shared" si="22"/>
        <v>0</v>
      </c>
      <c r="P73" s="34"/>
      <c r="Q73" s="35">
        <f t="shared" si="23"/>
        <v>0</v>
      </c>
      <c r="R73" s="65">
        <f t="shared" si="2"/>
        <v>0</v>
      </c>
      <c r="S73" s="34"/>
      <c r="T73" s="35"/>
      <c r="U73" s="35"/>
      <c r="V73" s="35"/>
      <c r="W73" s="35">
        <f t="shared" si="58"/>
        <v>0</v>
      </c>
      <c r="X73" s="65">
        <f t="shared" si="4"/>
        <v>0</v>
      </c>
      <c r="Y73" s="34"/>
      <c r="Z73" s="35"/>
      <c r="AA73" s="35">
        <f t="shared" si="5"/>
        <v>0</v>
      </c>
      <c r="AB73" s="65">
        <f t="shared" si="6"/>
        <v>0</v>
      </c>
      <c r="AC73" s="34"/>
      <c r="AD73" s="35"/>
      <c r="AE73" s="35"/>
      <c r="AF73" s="35"/>
      <c r="AG73" s="35">
        <f t="shared" si="59"/>
        <v>0</v>
      </c>
      <c r="AH73" s="65">
        <f t="shared" si="63"/>
        <v>0</v>
      </c>
      <c r="AI73" s="34"/>
      <c r="AJ73" s="35">
        <f t="shared" si="66"/>
        <v>0</v>
      </c>
      <c r="AK73" s="65">
        <f t="shared" si="9"/>
        <v>0</v>
      </c>
      <c r="AL73" s="475"/>
      <c r="AM73" s="476"/>
      <c r="AN73" s="476">
        <f t="shared" si="25"/>
        <v>0</v>
      </c>
      <c r="AO73" s="477">
        <f t="shared" si="10"/>
        <v>0</v>
      </c>
      <c r="AP73" s="475"/>
      <c r="AQ73" s="476"/>
      <c r="AR73" s="476">
        <f t="shared" si="11"/>
        <v>0</v>
      </c>
      <c r="AS73" s="477">
        <f t="shared" si="12"/>
        <v>0</v>
      </c>
      <c r="AT73" s="475"/>
      <c r="AU73" s="476"/>
      <c r="AV73" s="476">
        <f t="shared" si="13"/>
        <v>0</v>
      </c>
      <c r="AW73" s="477">
        <f t="shared" si="14"/>
        <v>0</v>
      </c>
      <c r="AX73" s="34"/>
      <c r="AY73" s="315"/>
      <c r="AZ73" s="35"/>
      <c r="BA73" s="35">
        <f t="shared" si="26"/>
        <v>0</v>
      </c>
      <c r="BB73" s="65">
        <f t="shared" si="27"/>
        <v>0</v>
      </c>
      <c r="BC73" s="34"/>
      <c r="BD73" s="35">
        <f t="shared" si="28"/>
        <v>0</v>
      </c>
      <c r="BE73" s="65">
        <f t="shared" si="29"/>
        <v>0</v>
      </c>
      <c r="BF73" s="34"/>
      <c r="BG73" s="35">
        <f t="shared" si="67"/>
        <v>0</v>
      </c>
      <c r="BH73" s="65">
        <f t="shared" si="15"/>
        <v>0</v>
      </c>
      <c r="BI73" s="34"/>
      <c r="BJ73" s="35">
        <f t="shared" si="68"/>
        <v>0</v>
      </c>
      <c r="BK73" s="65">
        <f t="shared" si="52"/>
        <v>0</v>
      </c>
      <c r="BL73" s="34"/>
      <c r="BM73" s="315"/>
      <c r="BN73" s="35"/>
      <c r="BO73" s="35">
        <f t="shared" si="47"/>
        <v>0</v>
      </c>
      <c r="BP73" s="65">
        <f t="shared" si="33"/>
        <v>0</v>
      </c>
      <c r="BQ73" s="34"/>
      <c r="BR73" s="315"/>
      <c r="BS73" s="35"/>
      <c r="BT73" s="35">
        <f t="shared" si="48"/>
        <v>0</v>
      </c>
      <c r="BU73" s="65">
        <f t="shared" si="35"/>
        <v>0</v>
      </c>
      <c r="BV73" s="34"/>
      <c r="BW73" s="315"/>
      <c r="BX73" s="35"/>
      <c r="BY73" s="35">
        <f t="shared" si="49"/>
        <v>0</v>
      </c>
      <c r="BZ73" s="65">
        <f t="shared" si="37"/>
        <v>0</v>
      </c>
      <c r="CA73" s="34"/>
      <c r="CB73" s="35">
        <f t="shared" si="69"/>
        <v>0</v>
      </c>
      <c r="CC73" s="65">
        <f t="shared" si="53"/>
        <v>0</v>
      </c>
    </row>
    <row r="74" spans="1:81" s="28" customFormat="1" ht="21" customHeight="1">
      <c r="A74" s="28">
        <f t="shared" si="18"/>
        <v>8.9999999999999982</v>
      </c>
      <c r="B74" s="27" t="s">
        <v>177</v>
      </c>
      <c r="C74" s="34"/>
      <c r="D74" s="35"/>
      <c r="E74" s="35">
        <f t="shared" si="0"/>
        <v>0</v>
      </c>
      <c r="F74" s="65">
        <f t="shared" si="1"/>
        <v>0</v>
      </c>
      <c r="G74" s="239"/>
      <c r="H74" s="322"/>
      <c r="I74" s="238"/>
      <c r="J74" s="35">
        <f t="shared" si="19"/>
        <v>0</v>
      </c>
      <c r="K74" s="65">
        <f t="shared" si="20"/>
        <v>0</v>
      </c>
      <c r="L74" s="34"/>
      <c r="M74" s="35"/>
      <c r="N74" s="35">
        <f t="shared" si="21"/>
        <v>0</v>
      </c>
      <c r="O74" s="65">
        <f t="shared" si="22"/>
        <v>0</v>
      </c>
      <c r="P74" s="34"/>
      <c r="Q74" s="35">
        <f t="shared" si="23"/>
        <v>0</v>
      </c>
      <c r="R74" s="65">
        <f t="shared" si="2"/>
        <v>0</v>
      </c>
      <c r="S74" s="34"/>
      <c r="T74" s="35"/>
      <c r="U74" s="35"/>
      <c r="V74" s="35"/>
      <c r="W74" s="35">
        <f t="shared" si="58"/>
        <v>0</v>
      </c>
      <c r="X74" s="65">
        <f t="shared" si="4"/>
        <v>0</v>
      </c>
      <c r="Y74" s="34"/>
      <c r="Z74" s="35"/>
      <c r="AA74" s="35">
        <f t="shared" si="5"/>
        <v>0</v>
      </c>
      <c r="AB74" s="65">
        <f t="shared" si="6"/>
        <v>0</v>
      </c>
      <c r="AC74" s="34"/>
      <c r="AD74" s="35"/>
      <c r="AE74" s="35"/>
      <c r="AF74" s="35"/>
      <c r="AG74" s="35">
        <f t="shared" si="59"/>
        <v>0</v>
      </c>
      <c r="AH74" s="65">
        <f t="shared" si="63"/>
        <v>0</v>
      </c>
      <c r="AI74" s="34"/>
      <c r="AJ74" s="35">
        <f t="shared" si="66"/>
        <v>0</v>
      </c>
      <c r="AK74" s="65">
        <f t="shared" si="9"/>
        <v>0</v>
      </c>
      <c r="AL74" s="475"/>
      <c r="AM74" s="476"/>
      <c r="AN74" s="476">
        <f t="shared" si="25"/>
        <v>0</v>
      </c>
      <c r="AO74" s="477">
        <f t="shared" si="10"/>
        <v>0</v>
      </c>
      <c r="AP74" s="475"/>
      <c r="AQ74" s="476"/>
      <c r="AR74" s="476">
        <f t="shared" si="11"/>
        <v>0</v>
      </c>
      <c r="AS74" s="477">
        <f t="shared" si="12"/>
        <v>0</v>
      </c>
      <c r="AT74" s="475"/>
      <c r="AU74" s="476"/>
      <c r="AV74" s="476">
        <f t="shared" si="13"/>
        <v>0</v>
      </c>
      <c r="AW74" s="477">
        <f t="shared" si="14"/>
        <v>0</v>
      </c>
      <c r="AX74" s="34"/>
      <c r="AY74" s="315"/>
      <c r="AZ74" s="35"/>
      <c r="BA74" s="35">
        <f t="shared" si="26"/>
        <v>0</v>
      </c>
      <c r="BB74" s="65">
        <f t="shared" si="27"/>
        <v>0</v>
      </c>
      <c r="BC74" s="34"/>
      <c r="BD74" s="35">
        <f t="shared" si="28"/>
        <v>0</v>
      </c>
      <c r="BE74" s="65">
        <f t="shared" si="29"/>
        <v>0</v>
      </c>
      <c r="BF74" s="34"/>
      <c r="BG74" s="35">
        <f t="shared" si="67"/>
        <v>0</v>
      </c>
      <c r="BH74" s="65">
        <f t="shared" si="15"/>
        <v>0</v>
      </c>
      <c r="BI74" s="34"/>
      <c r="BJ74" s="35">
        <f t="shared" si="68"/>
        <v>0</v>
      </c>
      <c r="BK74" s="65">
        <f t="shared" si="52"/>
        <v>0</v>
      </c>
      <c r="BL74" s="34"/>
      <c r="BM74" s="315"/>
      <c r="BN74" s="35"/>
      <c r="BO74" s="35">
        <f t="shared" si="47"/>
        <v>0</v>
      </c>
      <c r="BP74" s="65">
        <f t="shared" si="33"/>
        <v>0</v>
      </c>
      <c r="BQ74" s="34">
        <v>46.8</v>
      </c>
      <c r="BR74" s="315">
        <v>46.8</v>
      </c>
      <c r="BS74" s="35">
        <v>46.8</v>
      </c>
      <c r="BT74" s="35">
        <f t="shared" si="48"/>
        <v>140.39999999999998</v>
      </c>
      <c r="BU74" s="65">
        <f t="shared" si="35"/>
        <v>8.9999999999999982</v>
      </c>
      <c r="BV74" s="34"/>
      <c r="BW74" s="315"/>
      <c r="BX74" s="35"/>
      <c r="BY74" s="35">
        <f t="shared" si="49"/>
        <v>0</v>
      </c>
      <c r="BZ74" s="65">
        <f t="shared" si="37"/>
        <v>0</v>
      </c>
      <c r="CA74" s="34"/>
      <c r="CB74" s="35">
        <f t="shared" si="69"/>
        <v>0</v>
      </c>
      <c r="CC74" s="65">
        <f t="shared" si="53"/>
        <v>0</v>
      </c>
    </row>
    <row r="75" spans="1:81" s="28" customFormat="1" ht="21" customHeight="1">
      <c r="A75" s="28">
        <f>+SUM(F75,K75,O75,BB75,BE75,R75,X75,AB75,AH75,AK75,BH75,AO75,AS75,AW75,BK75+BP75+BU75+BZ75)</f>
        <v>42</v>
      </c>
      <c r="B75" s="27" t="s">
        <v>178</v>
      </c>
      <c r="C75" s="34"/>
      <c r="D75" s="35"/>
      <c r="E75" s="35">
        <f t="shared" si="0"/>
        <v>0</v>
      </c>
      <c r="F75" s="65">
        <f t="shared" si="1"/>
        <v>0</v>
      </c>
      <c r="G75" s="34">
        <v>202.8</v>
      </c>
      <c r="H75" s="315">
        <v>187.2</v>
      </c>
      <c r="I75" s="35">
        <v>202.8</v>
      </c>
      <c r="J75" s="35">
        <f t="shared" si="19"/>
        <v>592.79999999999995</v>
      </c>
      <c r="K75" s="65">
        <f t="shared" si="20"/>
        <v>38</v>
      </c>
      <c r="L75" s="34"/>
      <c r="M75" s="35"/>
      <c r="N75" s="35">
        <f t="shared" si="21"/>
        <v>0</v>
      </c>
      <c r="O75" s="65">
        <f t="shared" si="22"/>
        <v>0</v>
      </c>
      <c r="P75" s="34"/>
      <c r="Q75" s="35">
        <f t="shared" si="23"/>
        <v>0</v>
      </c>
      <c r="R75" s="65">
        <f t="shared" si="2"/>
        <v>0</v>
      </c>
      <c r="S75" s="34"/>
      <c r="T75" s="35"/>
      <c r="U75" s="35"/>
      <c r="V75" s="35"/>
      <c r="W75" s="35">
        <f t="shared" si="58"/>
        <v>0</v>
      </c>
      <c r="X75" s="65">
        <f t="shared" si="4"/>
        <v>0</v>
      </c>
      <c r="Y75" s="34"/>
      <c r="Z75" s="35"/>
      <c r="AA75" s="35">
        <f t="shared" si="5"/>
        <v>0</v>
      </c>
      <c r="AB75" s="65">
        <f t="shared" si="6"/>
        <v>0</v>
      </c>
      <c r="AC75" s="34"/>
      <c r="AD75" s="35"/>
      <c r="AE75" s="35"/>
      <c r="AF75" s="35"/>
      <c r="AG75" s="35">
        <f t="shared" si="59"/>
        <v>0</v>
      </c>
      <c r="AH75" s="65">
        <f t="shared" si="63"/>
        <v>0</v>
      </c>
      <c r="AI75" s="34"/>
      <c r="AJ75" s="35">
        <f t="shared" si="66"/>
        <v>0</v>
      </c>
      <c r="AK75" s="65">
        <f t="shared" si="9"/>
        <v>0</v>
      </c>
      <c r="AL75" s="475"/>
      <c r="AM75" s="476"/>
      <c r="AN75" s="476">
        <f t="shared" si="25"/>
        <v>0</v>
      </c>
      <c r="AO75" s="477">
        <f t="shared" si="10"/>
        <v>0</v>
      </c>
      <c r="AP75" s="475"/>
      <c r="AQ75" s="476"/>
      <c r="AR75" s="476">
        <f t="shared" si="11"/>
        <v>0</v>
      </c>
      <c r="AS75" s="477">
        <f t="shared" si="12"/>
        <v>0</v>
      </c>
      <c r="AT75" s="475"/>
      <c r="AU75" s="476"/>
      <c r="AV75" s="476">
        <f t="shared" si="13"/>
        <v>0</v>
      </c>
      <c r="AW75" s="477">
        <f t="shared" si="14"/>
        <v>0</v>
      </c>
      <c r="AX75" s="34"/>
      <c r="AY75" s="315"/>
      <c r="AZ75" s="35"/>
      <c r="BA75" s="35">
        <f t="shared" si="26"/>
        <v>0</v>
      </c>
      <c r="BB75" s="65">
        <f t="shared" si="27"/>
        <v>0</v>
      </c>
      <c r="BC75" s="34"/>
      <c r="BD75" s="35">
        <f t="shared" si="28"/>
        <v>0</v>
      </c>
      <c r="BE75" s="65">
        <f t="shared" si="29"/>
        <v>0</v>
      </c>
      <c r="BF75" s="34"/>
      <c r="BG75" s="35">
        <f t="shared" si="67"/>
        <v>0</v>
      </c>
      <c r="BH75" s="65">
        <f t="shared" si="15"/>
        <v>0</v>
      </c>
      <c r="BI75" s="34">
        <v>62.4</v>
      </c>
      <c r="BJ75" s="35">
        <f t="shared" si="68"/>
        <v>62.4</v>
      </c>
      <c r="BK75" s="65">
        <f t="shared" si="52"/>
        <v>4</v>
      </c>
      <c r="BL75" s="34"/>
      <c r="BM75" s="315"/>
      <c r="BN75" s="35"/>
      <c r="BO75" s="35">
        <f t="shared" si="47"/>
        <v>0</v>
      </c>
      <c r="BP75" s="65">
        <f t="shared" si="33"/>
        <v>0</v>
      </c>
      <c r="BQ75" s="34">
        <v>0</v>
      </c>
      <c r="BR75" s="315">
        <v>0</v>
      </c>
      <c r="BS75" s="35">
        <v>0</v>
      </c>
      <c r="BT75" s="35">
        <f t="shared" si="48"/>
        <v>0</v>
      </c>
      <c r="BU75" s="65">
        <f t="shared" si="35"/>
        <v>0</v>
      </c>
      <c r="BV75" s="34"/>
      <c r="BW75" s="315"/>
      <c r="BX75" s="35"/>
      <c r="BY75" s="35">
        <f t="shared" si="49"/>
        <v>0</v>
      </c>
      <c r="BZ75" s="65">
        <f t="shared" si="37"/>
        <v>0</v>
      </c>
      <c r="CA75" s="34"/>
      <c r="CB75" s="35">
        <f t="shared" si="69"/>
        <v>0</v>
      </c>
      <c r="CC75" s="65">
        <f t="shared" si="53"/>
        <v>0</v>
      </c>
    </row>
    <row r="76" spans="1:81" s="28" customFormat="1" ht="21" customHeight="1">
      <c r="A76" s="28">
        <f t="shared" si="18"/>
        <v>30</v>
      </c>
      <c r="B76" s="27" t="s">
        <v>179</v>
      </c>
      <c r="C76" s="34"/>
      <c r="D76" s="35"/>
      <c r="E76" s="35">
        <f t="shared" si="0"/>
        <v>0</v>
      </c>
      <c r="F76" s="65">
        <f t="shared" si="1"/>
        <v>0</v>
      </c>
      <c r="G76" s="34"/>
      <c r="H76" s="315"/>
      <c r="I76" s="35"/>
      <c r="J76" s="35">
        <f t="shared" si="19"/>
        <v>0</v>
      </c>
      <c r="K76" s="65">
        <f t="shared" si="20"/>
        <v>0</v>
      </c>
      <c r="L76" s="34"/>
      <c r="M76" s="35"/>
      <c r="N76" s="35">
        <f t="shared" si="21"/>
        <v>0</v>
      </c>
      <c r="O76" s="65">
        <f t="shared" si="22"/>
        <v>0</v>
      </c>
      <c r="P76" s="34"/>
      <c r="Q76" s="35">
        <f t="shared" si="23"/>
        <v>0</v>
      </c>
      <c r="R76" s="65">
        <f t="shared" si="2"/>
        <v>0</v>
      </c>
      <c r="S76" s="34"/>
      <c r="T76" s="35"/>
      <c r="U76" s="35"/>
      <c r="V76" s="35"/>
      <c r="W76" s="35">
        <f t="shared" si="58"/>
        <v>0</v>
      </c>
      <c r="X76" s="65">
        <f t="shared" si="4"/>
        <v>0</v>
      </c>
      <c r="Y76" s="34"/>
      <c r="Z76" s="35"/>
      <c r="AA76" s="35">
        <f t="shared" si="5"/>
        <v>0</v>
      </c>
      <c r="AB76" s="65">
        <f t="shared" si="6"/>
        <v>0</v>
      </c>
      <c r="AC76" s="34"/>
      <c r="AD76" s="35"/>
      <c r="AE76" s="35"/>
      <c r="AF76" s="35"/>
      <c r="AG76" s="35">
        <f t="shared" si="59"/>
        <v>0</v>
      </c>
      <c r="AH76" s="65">
        <f t="shared" si="63"/>
        <v>0</v>
      </c>
      <c r="AI76" s="34"/>
      <c r="AJ76" s="35">
        <f t="shared" si="66"/>
        <v>0</v>
      </c>
      <c r="AK76" s="65">
        <f t="shared" si="9"/>
        <v>0</v>
      </c>
      <c r="AL76" s="475"/>
      <c r="AM76" s="476"/>
      <c r="AN76" s="476">
        <f t="shared" si="25"/>
        <v>0</v>
      </c>
      <c r="AO76" s="477">
        <f t="shared" si="10"/>
        <v>0</v>
      </c>
      <c r="AP76" s="475"/>
      <c r="AQ76" s="476"/>
      <c r="AR76" s="476">
        <f t="shared" si="11"/>
        <v>0</v>
      </c>
      <c r="AS76" s="477">
        <f t="shared" si="12"/>
        <v>0</v>
      </c>
      <c r="AT76" s="475"/>
      <c r="AU76" s="476"/>
      <c r="AV76" s="476">
        <f t="shared" si="13"/>
        <v>0</v>
      </c>
      <c r="AW76" s="477">
        <f t="shared" si="14"/>
        <v>0</v>
      </c>
      <c r="AX76" s="34"/>
      <c r="AY76" s="315"/>
      <c r="AZ76" s="35"/>
      <c r="BA76" s="35">
        <f t="shared" si="26"/>
        <v>0</v>
      </c>
      <c r="BB76" s="65">
        <f t="shared" si="27"/>
        <v>0</v>
      </c>
      <c r="BC76" s="34"/>
      <c r="BD76" s="35">
        <f t="shared" si="28"/>
        <v>0</v>
      </c>
      <c r="BE76" s="65">
        <f t="shared" si="29"/>
        <v>0</v>
      </c>
      <c r="BF76" s="34"/>
      <c r="BG76" s="35">
        <f t="shared" si="67"/>
        <v>0</v>
      </c>
      <c r="BH76" s="65">
        <f t="shared" si="15"/>
        <v>0</v>
      </c>
      <c r="BI76" s="34"/>
      <c r="BJ76" s="35">
        <f t="shared" si="68"/>
        <v>0</v>
      </c>
      <c r="BK76" s="65">
        <f t="shared" si="52"/>
        <v>0</v>
      </c>
      <c r="BL76" s="34"/>
      <c r="BM76" s="315"/>
      <c r="BN76" s="35"/>
      <c r="BO76" s="35">
        <f t="shared" si="47"/>
        <v>0</v>
      </c>
      <c r="BP76" s="65">
        <f t="shared" si="33"/>
        <v>0</v>
      </c>
      <c r="BQ76" s="34">
        <v>156</v>
      </c>
      <c r="BR76" s="315">
        <v>156</v>
      </c>
      <c r="BS76" s="35">
        <v>156</v>
      </c>
      <c r="BT76" s="35">
        <f t="shared" si="48"/>
        <v>468</v>
      </c>
      <c r="BU76" s="65">
        <f t="shared" si="35"/>
        <v>30</v>
      </c>
      <c r="BV76" s="34"/>
      <c r="BW76" s="315"/>
      <c r="BX76" s="35"/>
      <c r="BY76" s="35">
        <f t="shared" si="49"/>
        <v>0</v>
      </c>
      <c r="BZ76" s="65">
        <f t="shared" si="37"/>
        <v>0</v>
      </c>
      <c r="CA76" s="34"/>
      <c r="CB76" s="35">
        <f t="shared" si="69"/>
        <v>0</v>
      </c>
      <c r="CC76" s="65">
        <f t="shared" si="53"/>
        <v>0</v>
      </c>
    </row>
    <row r="77" spans="1:81" s="28" customFormat="1" ht="21" customHeight="1">
      <c r="A77" s="28">
        <f t="shared" si="18"/>
        <v>0</v>
      </c>
      <c r="B77" s="27" t="s">
        <v>180</v>
      </c>
      <c r="C77" s="34"/>
      <c r="D77" s="35"/>
      <c r="E77" s="35">
        <f t="shared" si="0"/>
        <v>0</v>
      </c>
      <c r="F77" s="65">
        <f t="shared" si="1"/>
        <v>0</v>
      </c>
      <c r="G77" s="34"/>
      <c r="H77" s="315"/>
      <c r="I77" s="35"/>
      <c r="J77" s="35">
        <f t="shared" si="19"/>
        <v>0</v>
      </c>
      <c r="K77" s="65">
        <f t="shared" si="20"/>
        <v>0</v>
      </c>
      <c r="L77" s="34"/>
      <c r="M77" s="35"/>
      <c r="N77" s="35">
        <f t="shared" si="21"/>
        <v>0</v>
      </c>
      <c r="O77" s="65">
        <f t="shared" si="22"/>
        <v>0</v>
      </c>
      <c r="P77" s="34"/>
      <c r="Q77" s="35">
        <f t="shared" si="23"/>
        <v>0</v>
      </c>
      <c r="R77" s="65">
        <f t="shared" si="2"/>
        <v>0</v>
      </c>
      <c r="S77" s="34"/>
      <c r="T77" s="35"/>
      <c r="U77" s="35"/>
      <c r="V77" s="35"/>
      <c r="W77" s="35">
        <f t="shared" si="58"/>
        <v>0</v>
      </c>
      <c r="X77" s="65">
        <f t="shared" si="4"/>
        <v>0</v>
      </c>
      <c r="Y77" s="34"/>
      <c r="Z77" s="35"/>
      <c r="AA77" s="35">
        <f t="shared" si="5"/>
        <v>0</v>
      </c>
      <c r="AB77" s="65">
        <f t="shared" si="6"/>
        <v>0</v>
      </c>
      <c r="AC77" s="34"/>
      <c r="AD77" s="35"/>
      <c r="AE77" s="35"/>
      <c r="AF77" s="35"/>
      <c r="AG77" s="35">
        <f t="shared" si="59"/>
        <v>0</v>
      </c>
      <c r="AH77" s="65">
        <f t="shared" si="63"/>
        <v>0</v>
      </c>
      <c r="AI77" s="34"/>
      <c r="AJ77" s="35">
        <f t="shared" si="66"/>
        <v>0</v>
      </c>
      <c r="AK77" s="65">
        <f t="shared" si="9"/>
        <v>0</v>
      </c>
      <c r="AL77" s="475"/>
      <c r="AM77" s="476"/>
      <c r="AN77" s="476">
        <f t="shared" si="25"/>
        <v>0</v>
      </c>
      <c r="AO77" s="477">
        <f t="shared" si="10"/>
        <v>0</v>
      </c>
      <c r="AP77" s="475"/>
      <c r="AQ77" s="476"/>
      <c r="AR77" s="476">
        <f t="shared" si="11"/>
        <v>0</v>
      </c>
      <c r="AS77" s="477">
        <f t="shared" si="12"/>
        <v>0</v>
      </c>
      <c r="AT77" s="475"/>
      <c r="AU77" s="476"/>
      <c r="AV77" s="476">
        <f t="shared" si="13"/>
        <v>0</v>
      </c>
      <c r="AW77" s="477">
        <f t="shared" si="14"/>
        <v>0</v>
      </c>
      <c r="AX77" s="34"/>
      <c r="AY77" s="315"/>
      <c r="AZ77" s="35"/>
      <c r="BA77" s="35">
        <f t="shared" si="26"/>
        <v>0</v>
      </c>
      <c r="BB77" s="65">
        <f t="shared" si="27"/>
        <v>0</v>
      </c>
      <c r="BC77" s="34"/>
      <c r="BD77" s="35">
        <f t="shared" si="28"/>
        <v>0</v>
      </c>
      <c r="BE77" s="65">
        <f t="shared" si="29"/>
        <v>0</v>
      </c>
      <c r="BF77" s="34"/>
      <c r="BG77" s="35">
        <f t="shared" si="67"/>
        <v>0</v>
      </c>
      <c r="BH77" s="65">
        <f t="shared" si="15"/>
        <v>0</v>
      </c>
      <c r="BI77" s="34"/>
      <c r="BJ77" s="35">
        <f t="shared" si="68"/>
        <v>0</v>
      </c>
      <c r="BK77" s="65">
        <f t="shared" si="52"/>
        <v>0</v>
      </c>
      <c r="BL77" s="34"/>
      <c r="BM77" s="315"/>
      <c r="BN77" s="35"/>
      <c r="BO77" s="35">
        <f t="shared" si="47"/>
        <v>0</v>
      </c>
      <c r="BP77" s="65">
        <f t="shared" si="33"/>
        <v>0</v>
      </c>
      <c r="BQ77" s="34"/>
      <c r="BR77" s="315"/>
      <c r="BS77" s="35"/>
      <c r="BT77" s="35">
        <f t="shared" si="48"/>
        <v>0</v>
      </c>
      <c r="BU77" s="65">
        <f t="shared" si="35"/>
        <v>0</v>
      </c>
      <c r="BV77" s="34"/>
      <c r="BW77" s="315"/>
      <c r="BX77" s="35"/>
      <c r="BY77" s="35">
        <f t="shared" si="49"/>
        <v>0</v>
      </c>
      <c r="BZ77" s="65">
        <f t="shared" si="37"/>
        <v>0</v>
      </c>
      <c r="CA77" s="34"/>
      <c r="CB77" s="35">
        <f t="shared" si="69"/>
        <v>0</v>
      </c>
      <c r="CC77" s="65">
        <f t="shared" si="53"/>
        <v>0</v>
      </c>
    </row>
    <row r="78" spans="1:81" s="28" customFormat="1" ht="22.5" customHeight="1">
      <c r="A78" s="28">
        <f>+SUM(F78,K78,O78,BB78,BE78,R78,X78,AB78,AH78,AK78,BH78,AO78,AS78,AW78,BK78+BP78+BU78+BZ78)</f>
        <v>60</v>
      </c>
      <c r="B78" s="27" t="s">
        <v>181</v>
      </c>
      <c r="C78" s="34"/>
      <c r="D78" s="35"/>
      <c r="E78" s="35">
        <f t="shared" si="0"/>
        <v>0</v>
      </c>
      <c r="F78" s="65">
        <f t="shared" si="1"/>
        <v>0</v>
      </c>
      <c r="G78" s="34"/>
      <c r="H78" s="315"/>
      <c r="I78" s="35"/>
      <c r="J78" s="35">
        <f t="shared" si="19"/>
        <v>0</v>
      </c>
      <c r="K78" s="65">
        <f t="shared" si="20"/>
        <v>0</v>
      </c>
      <c r="L78" s="34"/>
      <c r="M78" s="35"/>
      <c r="N78" s="35">
        <f t="shared" si="21"/>
        <v>0</v>
      </c>
      <c r="O78" s="65">
        <f t="shared" si="22"/>
        <v>0</v>
      </c>
      <c r="P78" s="34"/>
      <c r="Q78" s="35">
        <f t="shared" si="23"/>
        <v>0</v>
      </c>
      <c r="R78" s="65">
        <f t="shared" si="2"/>
        <v>0</v>
      </c>
      <c r="S78" s="34"/>
      <c r="T78" s="35"/>
      <c r="U78" s="35"/>
      <c r="V78" s="35"/>
      <c r="W78" s="35">
        <f t="shared" si="58"/>
        <v>0</v>
      </c>
      <c r="X78" s="65">
        <f t="shared" si="4"/>
        <v>0</v>
      </c>
      <c r="Y78" s="34"/>
      <c r="Z78" s="35"/>
      <c r="AA78" s="35">
        <f t="shared" si="5"/>
        <v>0</v>
      </c>
      <c r="AB78" s="65">
        <f t="shared" si="6"/>
        <v>0</v>
      </c>
      <c r="AC78" s="34"/>
      <c r="AD78" s="35"/>
      <c r="AE78" s="35"/>
      <c r="AF78" s="35"/>
      <c r="AG78" s="35">
        <f t="shared" si="59"/>
        <v>0</v>
      </c>
      <c r="AH78" s="65">
        <f t="shared" si="63"/>
        <v>0</v>
      </c>
      <c r="AI78" s="34"/>
      <c r="AJ78" s="35">
        <f t="shared" si="66"/>
        <v>0</v>
      </c>
      <c r="AK78" s="65">
        <f t="shared" si="9"/>
        <v>0</v>
      </c>
      <c r="AL78" s="475"/>
      <c r="AM78" s="476"/>
      <c r="AN78" s="476">
        <f t="shared" si="25"/>
        <v>0</v>
      </c>
      <c r="AO78" s="477">
        <f t="shared" si="10"/>
        <v>0</v>
      </c>
      <c r="AP78" s="475"/>
      <c r="AQ78" s="476"/>
      <c r="AR78" s="476">
        <f t="shared" si="11"/>
        <v>0</v>
      </c>
      <c r="AS78" s="477">
        <f t="shared" si="12"/>
        <v>0</v>
      </c>
      <c r="AT78" s="475"/>
      <c r="AU78" s="476"/>
      <c r="AV78" s="476">
        <f t="shared" si="13"/>
        <v>0</v>
      </c>
      <c r="AW78" s="477">
        <f t="shared" si="14"/>
        <v>0</v>
      </c>
      <c r="AX78" s="34"/>
      <c r="AY78" s="315"/>
      <c r="AZ78" s="35"/>
      <c r="BA78" s="35">
        <f t="shared" si="26"/>
        <v>0</v>
      </c>
      <c r="BB78" s="65">
        <f t="shared" si="27"/>
        <v>0</v>
      </c>
      <c r="BC78" s="34"/>
      <c r="BD78" s="35">
        <f t="shared" si="28"/>
        <v>0</v>
      </c>
      <c r="BE78" s="65">
        <f t="shared" si="29"/>
        <v>0</v>
      </c>
      <c r="BF78" s="34"/>
      <c r="BG78" s="35">
        <f t="shared" si="67"/>
        <v>0</v>
      </c>
      <c r="BH78" s="65">
        <f t="shared" si="15"/>
        <v>0</v>
      </c>
      <c r="BI78" s="34">
        <f>312+31.2</f>
        <v>343.2</v>
      </c>
      <c r="BJ78" s="35">
        <f t="shared" si="68"/>
        <v>343.2</v>
      </c>
      <c r="BK78" s="65">
        <f t="shared" si="52"/>
        <v>22</v>
      </c>
      <c r="BL78" s="34"/>
      <c r="BM78" s="315"/>
      <c r="BN78" s="35"/>
      <c r="BO78" s="35">
        <f t="shared" si="47"/>
        <v>0</v>
      </c>
      <c r="BP78" s="65">
        <f t="shared" si="33"/>
        <v>0</v>
      </c>
      <c r="BQ78" s="34">
        <v>202.8</v>
      </c>
      <c r="BR78" s="315">
        <v>202.8</v>
      </c>
      <c r="BS78" s="35">
        <v>187.2</v>
      </c>
      <c r="BT78" s="35">
        <f t="shared" si="48"/>
        <v>592.79999999999995</v>
      </c>
      <c r="BU78" s="65">
        <f t="shared" si="35"/>
        <v>38</v>
      </c>
      <c r="BV78" s="522"/>
      <c r="BW78" s="532"/>
      <c r="BX78" s="523"/>
      <c r="BY78" s="35">
        <f t="shared" si="49"/>
        <v>0</v>
      </c>
      <c r="BZ78" s="65">
        <f t="shared" si="37"/>
        <v>0</v>
      </c>
      <c r="CA78" s="34"/>
      <c r="CB78" s="35">
        <f t="shared" si="69"/>
        <v>0</v>
      </c>
      <c r="CC78" s="65">
        <f t="shared" si="53"/>
        <v>0</v>
      </c>
    </row>
    <row r="79" spans="1:81" s="28" customFormat="1" ht="21" customHeight="1">
      <c r="A79" s="28">
        <f t="shared" si="18"/>
        <v>51</v>
      </c>
      <c r="B79" s="27" t="s">
        <v>313</v>
      </c>
      <c r="C79" s="34"/>
      <c r="D79" s="35"/>
      <c r="E79" s="35">
        <f t="shared" si="0"/>
        <v>0</v>
      </c>
      <c r="F79" s="65">
        <f t="shared" si="1"/>
        <v>0</v>
      </c>
      <c r="G79" s="34"/>
      <c r="H79" s="315"/>
      <c r="I79" s="35"/>
      <c r="J79" s="35">
        <f t="shared" si="19"/>
        <v>0</v>
      </c>
      <c r="K79" s="65">
        <f t="shared" si="20"/>
        <v>0</v>
      </c>
      <c r="L79" s="34"/>
      <c r="M79" s="35"/>
      <c r="N79" s="35">
        <f t="shared" si="21"/>
        <v>0</v>
      </c>
      <c r="O79" s="65">
        <f t="shared" si="22"/>
        <v>0</v>
      </c>
      <c r="P79" s="34"/>
      <c r="Q79" s="35">
        <f t="shared" si="23"/>
        <v>0</v>
      </c>
      <c r="R79" s="65">
        <f t="shared" si="2"/>
        <v>0</v>
      </c>
      <c r="S79" s="34"/>
      <c r="T79" s="35"/>
      <c r="U79" s="35"/>
      <c r="V79" s="35"/>
      <c r="W79" s="35">
        <f t="shared" si="58"/>
        <v>0</v>
      </c>
      <c r="X79" s="65">
        <f t="shared" si="4"/>
        <v>0</v>
      </c>
      <c r="Y79" s="34"/>
      <c r="Z79" s="35"/>
      <c r="AA79" s="35">
        <f t="shared" si="5"/>
        <v>0</v>
      </c>
      <c r="AB79" s="65">
        <f t="shared" si="6"/>
        <v>0</v>
      </c>
      <c r="AC79" s="34"/>
      <c r="AD79" s="35"/>
      <c r="AE79" s="35"/>
      <c r="AF79" s="35"/>
      <c r="AG79" s="35">
        <f t="shared" si="59"/>
        <v>0</v>
      </c>
      <c r="AH79" s="65">
        <f t="shared" si="63"/>
        <v>0</v>
      </c>
      <c r="AI79" s="34"/>
      <c r="AJ79" s="35">
        <f t="shared" si="66"/>
        <v>0</v>
      </c>
      <c r="AK79" s="65">
        <f t="shared" si="9"/>
        <v>0</v>
      </c>
      <c r="AL79" s="475"/>
      <c r="AM79" s="476"/>
      <c r="AN79" s="476">
        <f t="shared" si="25"/>
        <v>0</v>
      </c>
      <c r="AO79" s="477">
        <f t="shared" si="10"/>
        <v>0</v>
      </c>
      <c r="AP79" s="475"/>
      <c r="AQ79" s="476"/>
      <c r="AR79" s="476">
        <f t="shared" si="11"/>
        <v>0</v>
      </c>
      <c r="AS79" s="477">
        <f t="shared" si="12"/>
        <v>0</v>
      </c>
      <c r="AT79" s="475"/>
      <c r="AU79" s="476"/>
      <c r="AV79" s="476">
        <f t="shared" si="13"/>
        <v>0</v>
      </c>
      <c r="AW79" s="477">
        <f t="shared" si="14"/>
        <v>0</v>
      </c>
      <c r="AX79" s="34"/>
      <c r="AY79" s="315"/>
      <c r="AZ79" s="35"/>
      <c r="BA79" s="35">
        <f t="shared" si="26"/>
        <v>0</v>
      </c>
      <c r="BB79" s="65">
        <f t="shared" si="27"/>
        <v>0</v>
      </c>
      <c r="BC79" s="34"/>
      <c r="BD79" s="35">
        <f t="shared" si="28"/>
        <v>0</v>
      </c>
      <c r="BE79" s="65">
        <f t="shared" si="29"/>
        <v>0</v>
      </c>
      <c r="BF79" s="34"/>
      <c r="BG79" s="35">
        <f t="shared" si="67"/>
        <v>0</v>
      </c>
      <c r="BH79" s="65">
        <f t="shared" si="15"/>
        <v>0</v>
      </c>
      <c r="BI79" s="34"/>
      <c r="BJ79" s="35">
        <f t="shared" si="68"/>
        <v>0</v>
      </c>
      <c r="BK79" s="65">
        <f t="shared" si="52"/>
        <v>0</v>
      </c>
      <c r="BL79" s="522"/>
      <c r="BM79" s="532"/>
      <c r="BN79" s="523"/>
      <c r="BO79" s="35">
        <f t="shared" si="47"/>
        <v>0</v>
      </c>
      <c r="BP79" s="65">
        <f t="shared" si="33"/>
        <v>0</v>
      </c>
      <c r="BQ79" s="34">
        <v>234</v>
      </c>
      <c r="BR79" s="315">
        <v>234</v>
      </c>
      <c r="BS79" s="35">
        <v>234</v>
      </c>
      <c r="BT79" s="35">
        <f t="shared" si="48"/>
        <v>702</v>
      </c>
      <c r="BU79" s="65">
        <f t="shared" si="35"/>
        <v>45</v>
      </c>
      <c r="BV79" s="522">
        <v>31.2</v>
      </c>
      <c r="BW79" s="532">
        <v>31.2</v>
      </c>
      <c r="BX79" s="523">
        <v>31.2</v>
      </c>
      <c r="BY79" s="35">
        <f t="shared" si="49"/>
        <v>93.6</v>
      </c>
      <c r="BZ79" s="65">
        <f t="shared" si="37"/>
        <v>6</v>
      </c>
      <c r="CA79" s="34"/>
      <c r="CB79" s="35">
        <f t="shared" si="69"/>
        <v>0</v>
      </c>
      <c r="CC79" s="65">
        <f t="shared" si="53"/>
        <v>0</v>
      </c>
    </row>
    <row r="80" spans="1:81" s="28" customFormat="1" ht="21" customHeight="1">
      <c r="A80" s="28">
        <f t="shared" si="18"/>
        <v>8.9999999999999982</v>
      </c>
      <c r="B80" s="29" t="s">
        <v>182</v>
      </c>
      <c r="C80" s="34"/>
      <c r="D80" s="35"/>
      <c r="E80" s="35">
        <f>SUM(C80:D80)</f>
        <v>0</v>
      </c>
      <c r="F80" s="65">
        <f>E80/7.8/2</f>
        <v>0</v>
      </c>
      <c r="G80" s="34"/>
      <c r="H80" s="315"/>
      <c r="I80" s="35"/>
      <c r="J80" s="35">
        <f t="shared" si="19"/>
        <v>0</v>
      </c>
      <c r="K80" s="65">
        <f t="shared" si="20"/>
        <v>0</v>
      </c>
      <c r="L80" s="34"/>
      <c r="M80" s="35"/>
      <c r="N80" s="35">
        <f t="shared" si="21"/>
        <v>0</v>
      </c>
      <c r="O80" s="65">
        <f t="shared" si="22"/>
        <v>0</v>
      </c>
      <c r="P80" s="34"/>
      <c r="Q80" s="35">
        <f t="shared" si="23"/>
        <v>0</v>
      </c>
      <c r="R80" s="65">
        <f>Q80/7.8/2</f>
        <v>0</v>
      </c>
      <c r="S80" s="34"/>
      <c r="T80" s="35"/>
      <c r="U80" s="35"/>
      <c r="V80" s="35"/>
      <c r="W80" s="35">
        <f>SUM(S80:V80)</f>
        <v>0</v>
      </c>
      <c r="X80" s="65">
        <f>W80/7.8/2</f>
        <v>0</v>
      </c>
      <c r="Y80" s="34"/>
      <c r="Z80" s="35"/>
      <c r="AA80" s="35">
        <f>SUM(Y80:Z80)</f>
        <v>0</v>
      </c>
      <c r="AB80" s="65">
        <f>AA80/7.8/2</f>
        <v>0</v>
      </c>
      <c r="AC80" s="34"/>
      <c r="AD80" s="35"/>
      <c r="AE80" s="35"/>
      <c r="AF80" s="35"/>
      <c r="AG80" s="35">
        <f>SUM(AC80:AF80)</f>
        <v>0</v>
      </c>
      <c r="AH80" s="65">
        <f>AG80/7.8/2</f>
        <v>0</v>
      </c>
      <c r="AI80" s="34"/>
      <c r="AJ80" s="35">
        <f t="shared" si="66"/>
        <v>0</v>
      </c>
      <c r="AK80" s="65">
        <f>AJ80/7.8/2</f>
        <v>0</v>
      </c>
      <c r="AL80" s="475"/>
      <c r="AM80" s="476"/>
      <c r="AN80" s="476">
        <f>SUM(AL80:AM80)</f>
        <v>0</v>
      </c>
      <c r="AO80" s="477">
        <f>AN80/7.8/2</f>
        <v>0</v>
      </c>
      <c r="AP80" s="475"/>
      <c r="AQ80" s="476"/>
      <c r="AR80" s="476">
        <f>SUM(AP80:AQ80)</f>
        <v>0</v>
      </c>
      <c r="AS80" s="477">
        <f>AR80/7.8/2</f>
        <v>0</v>
      </c>
      <c r="AT80" s="475"/>
      <c r="AU80" s="476"/>
      <c r="AV80" s="476">
        <f>SUM(AT80:AU80)</f>
        <v>0</v>
      </c>
      <c r="AW80" s="477">
        <f>AV80/7.8/2</f>
        <v>0</v>
      </c>
      <c r="AX80" s="34"/>
      <c r="AY80" s="315"/>
      <c r="AZ80" s="35"/>
      <c r="BA80" s="35">
        <f t="shared" si="26"/>
        <v>0</v>
      </c>
      <c r="BB80" s="65">
        <f t="shared" si="27"/>
        <v>0</v>
      </c>
      <c r="BC80" s="34"/>
      <c r="BD80" s="35">
        <f t="shared" si="28"/>
        <v>0</v>
      </c>
      <c r="BE80" s="65">
        <f t="shared" si="29"/>
        <v>0</v>
      </c>
      <c r="BF80" s="34"/>
      <c r="BG80" s="35">
        <f t="shared" si="67"/>
        <v>0</v>
      </c>
      <c r="BH80" s="65">
        <f>BG80/7.8/2</f>
        <v>0</v>
      </c>
      <c r="BI80" s="34"/>
      <c r="BJ80" s="35">
        <f t="shared" si="68"/>
        <v>0</v>
      </c>
      <c r="BK80" s="65">
        <f>BJ80/7.8/2</f>
        <v>0</v>
      </c>
      <c r="BL80" s="522">
        <v>46.8</v>
      </c>
      <c r="BM80" s="532">
        <v>46.8</v>
      </c>
      <c r="BN80" s="523">
        <v>46.8</v>
      </c>
      <c r="BO80" s="35">
        <f t="shared" si="47"/>
        <v>140.39999999999998</v>
      </c>
      <c r="BP80" s="65">
        <f t="shared" si="33"/>
        <v>8.9999999999999982</v>
      </c>
      <c r="BQ80" s="34"/>
      <c r="BR80" s="315"/>
      <c r="BS80" s="35"/>
      <c r="BT80" s="35">
        <f t="shared" si="48"/>
        <v>0</v>
      </c>
      <c r="BU80" s="65">
        <f t="shared" si="35"/>
        <v>0</v>
      </c>
      <c r="BV80" s="34"/>
      <c r="BW80" s="315"/>
      <c r="BX80" s="35"/>
      <c r="BY80" s="35">
        <f t="shared" si="49"/>
        <v>0</v>
      </c>
      <c r="BZ80" s="65">
        <f t="shared" si="37"/>
        <v>0</v>
      </c>
      <c r="CA80" s="34"/>
      <c r="CB80" s="35">
        <f t="shared" si="69"/>
        <v>0</v>
      </c>
      <c r="CC80" s="65">
        <f>CB80/7.8/2</f>
        <v>0</v>
      </c>
    </row>
    <row r="81" spans="1:81" s="28" customFormat="1" ht="21" customHeight="1">
      <c r="A81" s="28">
        <f t="shared" ref="A81:A133" si="70">+SUM(F81,K81,O81,BB81,BE81,R81,X81,AB81,AH81,AK81,BH81,AO81,AS81,AW81,BK81+BP81+BU81+BZ81)</f>
        <v>86</v>
      </c>
      <c r="B81" s="27" t="s">
        <v>183</v>
      </c>
      <c r="C81" s="34"/>
      <c r="D81" s="35"/>
      <c r="E81" s="35">
        <f>SUM(C81:D81)</f>
        <v>0</v>
      </c>
      <c r="F81" s="65">
        <f>E81/7.8/2</f>
        <v>0</v>
      </c>
      <c r="G81" s="34"/>
      <c r="H81" s="315"/>
      <c r="I81" s="35"/>
      <c r="J81" s="35">
        <f>SUM(G81:I81)</f>
        <v>0</v>
      </c>
      <c r="K81" s="65">
        <f>J81/7.8/2</f>
        <v>0</v>
      </c>
      <c r="L81" s="34"/>
      <c r="M81" s="35"/>
      <c r="N81" s="35">
        <f>SUM(L81:M81)</f>
        <v>0</v>
      </c>
      <c r="O81" s="65">
        <f>N81/7.8/2</f>
        <v>0</v>
      </c>
      <c r="P81" s="34"/>
      <c r="Q81" s="35">
        <f>SUM(P81:P81)</f>
        <v>0</v>
      </c>
      <c r="R81" s="65">
        <f>Q81/7.8/2</f>
        <v>0</v>
      </c>
      <c r="S81" s="34"/>
      <c r="T81" s="35"/>
      <c r="U81" s="35"/>
      <c r="V81" s="35"/>
      <c r="W81" s="35">
        <f>SUM(S81:V81)</f>
        <v>0</v>
      </c>
      <c r="X81" s="65">
        <f>W81/7.8/2</f>
        <v>0</v>
      </c>
      <c r="Y81" s="34"/>
      <c r="Z81" s="35"/>
      <c r="AA81" s="35">
        <f>SUM(Y81:Z81)</f>
        <v>0</v>
      </c>
      <c r="AB81" s="65">
        <f>AA81/7.8/2</f>
        <v>0</v>
      </c>
      <c r="AC81" s="34"/>
      <c r="AD81" s="35"/>
      <c r="AE81" s="35"/>
      <c r="AF81" s="35"/>
      <c r="AG81" s="35">
        <f>SUM(AC81:AF81)</f>
        <v>0</v>
      </c>
      <c r="AH81" s="65">
        <f>AG81/7.8/2</f>
        <v>0</v>
      </c>
      <c r="AI81" s="34"/>
      <c r="AJ81" s="35">
        <f t="shared" si="66"/>
        <v>0</v>
      </c>
      <c r="AK81" s="65">
        <f>AJ81/7.8/2</f>
        <v>0</v>
      </c>
      <c r="AL81" s="475"/>
      <c r="AM81" s="476"/>
      <c r="AN81" s="476">
        <f>SUM(AL81:AM81)</f>
        <v>0</v>
      </c>
      <c r="AO81" s="477">
        <f>AN81/7.8/2</f>
        <v>0</v>
      </c>
      <c r="AP81" s="475"/>
      <c r="AQ81" s="476"/>
      <c r="AR81" s="476">
        <f>SUM(AP81:AQ81)</f>
        <v>0</v>
      </c>
      <c r="AS81" s="477">
        <f>AR81/7.8/2</f>
        <v>0</v>
      </c>
      <c r="AT81" s="475"/>
      <c r="AU81" s="476"/>
      <c r="AV81" s="476">
        <f>SUM(AT81:AU81)</f>
        <v>0</v>
      </c>
      <c r="AW81" s="477">
        <f>AV81/7.8/2</f>
        <v>0</v>
      </c>
      <c r="AX81" s="34"/>
      <c r="AY81" s="315"/>
      <c r="AZ81" s="35"/>
      <c r="BA81" s="35">
        <f>SUM(AX81:AZ81)</f>
        <v>0</v>
      </c>
      <c r="BB81" s="65">
        <f>BA81/7.8/2</f>
        <v>0</v>
      </c>
      <c r="BC81" s="34"/>
      <c r="BD81" s="35">
        <f>SUM(BC81:BC81)</f>
        <v>0</v>
      </c>
      <c r="BE81" s="65">
        <f>BD81/7.8/2</f>
        <v>0</v>
      </c>
      <c r="BF81" s="34"/>
      <c r="BG81" s="35">
        <f t="shared" si="67"/>
        <v>0</v>
      </c>
      <c r="BH81" s="65">
        <f>BG81/7.8/2</f>
        <v>0</v>
      </c>
      <c r="BI81" s="34">
        <v>436.8</v>
      </c>
      <c r="BJ81" s="35">
        <f t="shared" si="68"/>
        <v>436.8</v>
      </c>
      <c r="BK81" s="65">
        <f>BJ81/7.8/2</f>
        <v>28</v>
      </c>
      <c r="BL81" s="522">
        <v>156</v>
      </c>
      <c r="BM81" s="532">
        <v>156</v>
      </c>
      <c r="BN81" s="523">
        <v>156</v>
      </c>
      <c r="BO81" s="35">
        <f>SUM(BL81:BN81)</f>
        <v>468</v>
      </c>
      <c r="BP81" s="65">
        <f>BO81/7.8/2</f>
        <v>30</v>
      </c>
      <c r="BQ81" s="34">
        <v>140.4</v>
      </c>
      <c r="BR81" s="315">
        <v>140.4</v>
      </c>
      <c r="BS81" s="35">
        <v>156</v>
      </c>
      <c r="BT81" s="35">
        <f>SUM(BQ81:BS81)</f>
        <v>436.8</v>
      </c>
      <c r="BU81" s="65">
        <f>BT81/7.8/2</f>
        <v>28</v>
      </c>
      <c r="BV81" s="34"/>
      <c r="BW81" s="315"/>
      <c r="BX81" s="35"/>
      <c r="BY81" s="35">
        <f>SUM(BV81:BX81)</f>
        <v>0</v>
      </c>
      <c r="BZ81" s="65">
        <f>BY81/7.8/2</f>
        <v>0</v>
      </c>
      <c r="CA81" s="34"/>
      <c r="CB81" s="35">
        <f t="shared" si="69"/>
        <v>0</v>
      </c>
      <c r="CC81" s="65">
        <f>CB81/7.8/2</f>
        <v>0</v>
      </c>
    </row>
    <row r="82" spans="1:81" s="28" customFormat="1" ht="21" customHeight="1">
      <c r="A82" s="28">
        <f t="shared" si="70"/>
        <v>0</v>
      </c>
      <c r="B82" s="27" t="s">
        <v>184</v>
      </c>
      <c r="C82" s="34"/>
      <c r="D82" s="35"/>
      <c r="E82" s="35">
        <f t="shared" ref="E82:E132" si="71">SUM(C82:D82)</f>
        <v>0</v>
      </c>
      <c r="F82" s="65">
        <f t="shared" ref="F82:F132" si="72">E82/7.8/2</f>
        <v>0</v>
      </c>
      <c r="G82" s="522"/>
      <c r="H82" s="532"/>
      <c r="I82" s="523"/>
      <c r="J82" s="35">
        <f>SUM(G82:I82)</f>
        <v>0</v>
      </c>
      <c r="K82" s="531">
        <f>J82/7.8/2</f>
        <v>0</v>
      </c>
      <c r="L82" s="522"/>
      <c r="M82" s="523"/>
      <c r="N82" s="523">
        <f>SUM(L82:M82)</f>
        <v>0</v>
      </c>
      <c r="O82" s="531">
        <f>N82/7.8/2</f>
        <v>0</v>
      </c>
      <c r="P82" s="34"/>
      <c r="Q82" s="523">
        <f>SUM(P82:P82)</f>
        <v>0</v>
      </c>
      <c r="R82" s="531">
        <f>Q82/7.8/2</f>
        <v>0</v>
      </c>
      <c r="S82" s="522"/>
      <c r="T82" s="523"/>
      <c r="U82" s="523"/>
      <c r="V82" s="523"/>
      <c r="W82" s="523">
        <f>SUM(S82:V82)</f>
        <v>0</v>
      </c>
      <c r="X82" s="531">
        <f>W82/7.8/2</f>
        <v>0</v>
      </c>
      <c r="Y82" s="522"/>
      <c r="Z82" s="523"/>
      <c r="AA82" s="523">
        <f>SUM(Y82:Z82)</f>
        <v>0</v>
      </c>
      <c r="AB82" s="531">
        <f>AA82/7.8/2</f>
        <v>0</v>
      </c>
      <c r="AC82" s="522"/>
      <c r="AD82" s="523"/>
      <c r="AE82" s="523"/>
      <c r="AF82" s="523"/>
      <c r="AG82" s="523">
        <f>SUM(AC82:AF82)</f>
        <v>0</v>
      </c>
      <c r="AH82" s="531">
        <f>AG82/7.8/2</f>
        <v>0</v>
      </c>
      <c r="AI82" s="34"/>
      <c r="AJ82" s="523">
        <f t="shared" si="66"/>
        <v>0</v>
      </c>
      <c r="AK82" s="531">
        <f>AJ82/7.8/2</f>
        <v>0</v>
      </c>
      <c r="AL82" s="533"/>
      <c r="AM82" s="534"/>
      <c r="AN82" s="534">
        <f>SUM(AL82:AM82)</f>
        <v>0</v>
      </c>
      <c r="AO82" s="535">
        <f>AN82/7.8/2</f>
        <v>0</v>
      </c>
      <c r="AP82" s="533"/>
      <c r="AQ82" s="534"/>
      <c r="AR82" s="534">
        <f>SUM(AP82:AQ82)</f>
        <v>0</v>
      </c>
      <c r="AS82" s="535">
        <f>AR82/7.8/2</f>
        <v>0</v>
      </c>
      <c r="AT82" s="533"/>
      <c r="AU82" s="534"/>
      <c r="AV82" s="534">
        <f>SUM(AT82:AU82)</f>
        <v>0</v>
      </c>
      <c r="AW82" s="535">
        <f>AV82/7.8/2</f>
        <v>0</v>
      </c>
      <c r="AX82" s="522"/>
      <c r="AY82" s="532"/>
      <c r="AZ82" s="523"/>
      <c r="BA82" s="35">
        <f t="shared" ref="BA82:BA84" si="73">SUM(AX82:AZ82)</f>
        <v>0</v>
      </c>
      <c r="BB82" s="531">
        <f>BA82/7.8/2</f>
        <v>0</v>
      </c>
      <c r="BC82" s="522"/>
      <c r="BD82" s="523">
        <f>SUM(BC82:BC82)</f>
        <v>0</v>
      </c>
      <c r="BE82" s="531">
        <f>BD82/7.8/2</f>
        <v>0</v>
      </c>
      <c r="BF82" s="34"/>
      <c r="BG82" s="523">
        <f t="shared" si="67"/>
        <v>0</v>
      </c>
      <c r="BH82" s="531">
        <f>BG82/7.8/2</f>
        <v>0</v>
      </c>
      <c r="BI82" s="522"/>
      <c r="BJ82" s="523">
        <f>SUM(BI82:BI82)</f>
        <v>0</v>
      </c>
      <c r="BK82" s="531">
        <f>BJ82/7.8/2</f>
        <v>0</v>
      </c>
      <c r="BL82" s="522"/>
      <c r="BM82" s="532"/>
      <c r="BN82" s="523"/>
      <c r="BO82" s="35">
        <f t="shared" ref="BO82:BO99" si="74">SUM(BL82:BN82)</f>
        <v>0</v>
      </c>
      <c r="BP82" s="531">
        <f>BO82/7.8/2</f>
        <v>0</v>
      </c>
      <c r="BQ82" s="522"/>
      <c r="BR82" s="532"/>
      <c r="BS82" s="523"/>
      <c r="BT82" s="35">
        <f>SUM(BQ82:BS82)</f>
        <v>0</v>
      </c>
      <c r="BU82" s="531">
        <f>BT82/7.8/2</f>
        <v>0</v>
      </c>
      <c r="BV82" s="522"/>
      <c r="BW82" s="532"/>
      <c r="BX82" s="523"/>
      <c r="BY82" s="35">
        <f t="shared" ref="BY82:BY132" si="75">SUM(BV82:BX82)</f>
        <v>0</v>
      </c>
      <c r="BZ82" s="531">
        <f>BY82/7.8/2</f>
        <v>0</v>
      </c>
      <c r="CA82" s="522"/>
      <c r="CB82" s="523">
        <f>SUM(CA82:CA82)</f>
        <v>0</v>
      </c>
      <c r="CC82" s="531">
        <f>CB82/7.8/2</f>
        <v>0</v>
      </c>
    </row>
    <row r="83" spans="1:81" s="28" customFormat="1" ht="21" customHeight="1">
      <c r="A83" s="28">
        <f t="shared" si="70"/>
        <v>0</v>
      </c>
      <c r="B83" s="27" t="s">
        <v>185</v>
      </c>
      <c r="C83" s="34"/>
      <c r="D83" s="35"/>
      <c r="E83" s="35">
        <f t="shared" si="71"/>
        <v>0</v>
      </c>
      <c r="F83" s="65">
        <f t="shared" si="72"/>
        <v>0</v>
      </c>
      <c r="G83" s="522"/>
      <c r="H83" s="532"/>
      <c r="I83" s="523"/>
      <c r="J83" s="35">
        <f t="shared" ref="J83:J84" si="76">SUM(G83:I83)</f>
        <v>0</v>
      </c>
      <c r="K83" s="531">
        <f t="shared" ref="K83:K84" si="77">J83/7.8/2</f>
        <v>0</v>
      </c>
      <c r="L83" s="522"/>
      <c r="M83" s="523"/>
      <c r="N83" s="523">
        <f t="shared" ref="N83:N84" si="78">SUM(L83:M83)</f>
        <v>0</v>
      </c>
      <c r="O83" s="531">
        <f t="shared" ref="O83:O84" si="79">N83/7.8/2</f>
        <v>0</v>
      </c>
      <c r="P83" s="34"/>
      <c r="Q83" s="523">
        <f t="shared" ref="Q83:Q84" si="80">SUM(P83:P83)</f>
        <v>0</v>
      </c>
      <c r="R83" s="531">
        <f t="shared" ref="R83:R84" si="81">Q83/7.8/2</f>
        <v>0</v>
      </c>
      <c r="S83" s="522"/>
      <c r="T83" s="523"/>
      <c r="U83" s="523"/>
      <c r="V83" s="523"/>
      <c r="W83" s="523">
        <f t="shared" ref="W83:W84" si="82">SUM(S83:V83)</f>
        <v>0</v>
      </c>
      <c r="X83" s="531">
        <f t="shared" ref="X83:X84" si="83">W83/7.8/2</f>
        <v>0</v>
      </c>
      <c r="Y83" s="522"/>
      <c r="Z83" s="523"/>
      <c r="AA83" s="523">
        <f t="shared" ref="AA83:AA84" si="84">SUM(Y83:Z83)</f>
        <v>0</v>
      </c>
      <c r="AB83" s="531">
        <f t="shared" ref="AB83:AB84" si="85">AA83/7.8/2</f>
        <v>0</v>
      </c>
      <c r="AC83" s="522"/>
      <c r="AD83" s="523"/>
      <c r="AE83" s="523"/>
      <c r="AF83" s="523"/>
      <c r="AG83" s="523">
        <f t="shared" ref="AG83:AG84" si="86">SUM(AC83:AF83)</f>
        <v>0</v>
      </c>
      <c r="AH83" s="531">
        <f t="shared" ref="AH83:AH84" si="87">AG83/7.8/2</f>
        <v>0</v>
      </c>
      <c r="AI83" s="34"/>
      <c r="AJ83" s="523">
        <f t="shared" ref="AJ83:AJ84" si="88">SUM(AI83:AI83)</f>
        <v>0</v>
      </c>
      <c r="AK83" s="531">
        <f t="shared" ref="AK83:AK84" si="89">AJ83/7.8/2</f>
        <v>0</v>
      </c>
      <c r="AL83" s="533"/>
      <c r="AM83" s="534"/>
      <c r="AN83" s="534">
        <f t="shared" ref="AN83:AN84" si="90">SUM(AL83:AM83)</f>
        <v>0</v>
      </c>
      <c r="AO83" s="535">
        <f t="shared" ref="AO83:AO84" si="91">AN83/7.8/2</f>
        <v>0</v>
      </c>
      <c r="AP83" s="533"/>
      <c r="AQ83" s="534"/>
      <c r="AR83" s="534">
        <f t="shared" ref="AR83:AR84" si="92">SUM(AP83:AQ83)</f>
        <v>0</v>
      </c>
      <c r="AS83" s="535">
        <f t="shared" ref="AS83:AS84" si="93">AR83/7.8/2</f>
        <v>0</v>
      </c>
      <c r="AT83" s="533"/>
      <c r="AU83" s="534"/>
      <c r="AV83" s="534">
        <f t="shared" ref="AV83:AV84" si="94">SUM(AT83:AU83)</f>
        <v>0</v>
      </c>
      <c r="AW83" s="535">
        <f t="shared" ref="AW83:AW84" si="95">AV83/7.8/2</f>
        <v>0</v>
      </c>
      <c r="AX83" s="522"/>
      <c r="AY83" s="532"/>
      <c r="AZ83" s="523"/>
      <c r="BA83" s="35">
        <f t="shared" si="73"/>
        <v>0</v>
      </c>
      <c r="BB83" s="531">
        <f t="shared" ref="BB83:BB84" si="96">BA83/7.8/2</f>
        <v>0</v>
      </c>
      <c r="BC83" s="522"/>
      <c r="BD83" s="523">
        <f t="shared" ref="BD83:BD84" si="97">SUM(BC83:BC83)</f>
        <v>0</v>
      </c>
      <c r="BE83" s="531">
        <f t="shared" ref="BE83:BE84" si="98">BD83/7.8/2</f>
        <v>0</v>
      </c>
      <c r="BF83" s="34"/>
      <c r="BG83" s="523">
        <f t="shared" ref="BG83:BG84" si="99">SUM(BF83:BF83)</f>
        <v>0</v>
      </c>
      <c r="BH83" s="531">
        <f t="shared" ref="BH83:BH84" si="100">BG83/7.8/2</f>
        <v>0</v>
      </c>
      <c r="BI83" s="522"/>
      <c r="BJ83" s="523">
        <f t="shared" ref="BJ83:BJ84" si="101">SUM(BI83:BI83)</f>
        <v>0</v>
      </c>
      <c r="BK83" s="531">
        <f t="shared" ref="BK83:BK84" si="102">BJ83/7.8/2</f>
        <v>0</v>
      </c>
      <c r="BL83" s="522"/>
      <c r="BM83" s="532"/>
      <c r="BN83" s="523"/>
      <c r="BO83" s="35">
        <f t="shared" si="74"/>
        <v>0</v>
      </c>
      <c r="BP83" s="531">
        <f t="shared" ref="BP83:BP99" si="103">BO83/7.8/2</f>
        <v>0</v>
      </c>
      <c r="BQ83" s="47">
        <v>0</v>
      </c>
      <c r="BR83" s="532">
        <v>0</v>
      </c>
      <c r="BS83" s="523">
        <v>0</v>
      </c>
      <c r="BT83" s="35">
        <f>SUM(BQ83:BS83)</f>
        <v>0</v>
      </c>
      <c r="BU83" s="531">
        <f t="shared" ref="BU83:BU132" si="104">BT83/7.8/2</f>
        <v>0</v>
      </c>
      <c r="BV83" s="522"/>
      <c r="BW83" s="532"/>
      <c r="BX83" s="523"/>
      <c r="BY83" s="35">
        <f t="shared" si="75"/>
        <v>0</v>
      </c>
      <c r="BZ83" s="531">
        <f t="shared" ref="BZ83:BZ132" si="105">BY83/7.8/2</f>
        <v>0</v>
      </c>
      <c r="CA83" s="522"/>
      <c r="CB83" s="523">
        <f t="shared" ref="CB83:CB107" si="106">SUM(CA83:CA83)</f>
        <v>0</v>
      </c>
      <c r="CC83" s="531">
        <f t="shared" ref="CC83:CC107" si="107">CB83/7.8/2</f>
        <v>0</v>
      </c>
    </row>
    <row r="84" spans="1:81" s="28" customFormat="1" ht="21" customHeight="1">
      <c r="A84" s="28">
        <f t="shared" si="70"/>
        <v>0</v>
      </c>
      <c r="B84" s="29" t="s">
        <v>308</v>
      </c>
      <c r="C84" s="34"/>
      <c r="D84" s="35"/>
      <c r="E84" s="35">
        <f t="shared" si="71"/>
        <v>0</v>
      </c>
      <c r="F84" s="65">
        <f t="shared" si="72"/>
        <v>0</v>
      </c>
      <c r="G84" s="522"/>
      <c r="H84" s="532"/>
      <c r="I84" s="523"/>
      <c r="J84" s="35">
        <f t="shared" si="76"/>
        <v>0</v>
      </c>
      <c r="K84" s="531">
        <f t="shared" si="77"/>
        <v>0</v>
      </c>
      <c r="L84" s="522"/>
      <c r="M84" s="523"/>
      <c r="N84" s="523">
        <f t="shared" si="78"/>
        <v>0</v>
      </c>
      <c r="O84" s="531">
        <f t="shared" si="79"/>
        <v>0</v>
      </c>
      <c r="P84" s="34"/>
      <c r="Q84" s="523">
        <f t="shared" si="80"/>
        <v>0</v>
      </c>
      <c r="R84" s="531">
        <f t="shared" si="81"/>
        <v>0</v>
      </c>
      <c r="S84" s="522"/>
      <c r="T84" s="523"/>
      <c r="U84" s="523"/>
      <c r="V84" s="523"/>
      <c r="W84" s="523">
        <f t="shared" si="82"/>
        <v>0</v>
      </c>
      <c r="X84" s="531">
        <f t="shared" si="83"/>
        <v>0</v>
      </c>
      <c r="Y84" s="522"/>
      <c r="Z84" s="523"/>
      <c r="AA84" s="523">
        <f t="shared" si="84"/>
        <v>0</v>
      </c>
      <c r="AB84" s="531">
        <f t="shared" si="85"/>
        <v>0</v>
      </c>
      <c r="AC84" s="522"/>
      <c r="AD84" s="523"/>
      <c r="AE84" s="523"/>
      <c r="AF84" s="523"/>
      <c r="AG84" s="523">
        <f t="shared" si="86"/>
        <v>0</v>
      </c>
      <c r="AH84" s="531">
        <f t="shared" si="87"/>
        <v>0</v>
      </c>
      <c r="AI84" s="34"/>
      <c r="AJ84" s="523">
        <f t="shared" si="88"/>
        <v>0</v>
      </c>
      <c r="AK84" s="531">
        <f t="shared" si="89"/>
        <v>0</v>
      </c>
      <c r="AL84" s="533"/>
      <c r="AM84" s="534"/>
      <c r="AN84" s="534">
        <f t="shared" si="90"/>
        <v>0</v>
      </c>
      <c r="AO84" s="535">
        <f t="shared" si="91"/>
        <v>0</v>
      </c>
      <c r="AP84" s="533"/>
      <c r="AQ84" s="534"/>
      <c r="AR84" s="534">
        <f t="shared" si="92"/>
        <v>0</v>
      </c>
      <c r="AS84" s="535">
        <f t="shared" si="93"/>
        <v>0</v>
      </c>
      <c r="AT84" s="533"/>
      <c r="AU84" s="534"/>
      <c r="AV84" s="534">
        <f t="shared" si="94"/>
        <v>0</v>
      </c>
      <c r="AW84" s="535">
        <f t="shared" si="95"/>
        <v>0</v>
      </c>
      <c r="AX84" s="522"/>
      <c r="AY84" s="532"/>
      <c r="AZ84" s="523"/>
      <c r="BA84" s="35">
        <f t="shared" si="73"/>
        <v>0</v>
      </c>
      <c r="BB84" s="531">
        <f t="shared" si="96"/>
        <v>0</v>
      </c>
      <c r="BC84" s="522"/>
      <c r="BD84" s="523">
        <f t="shared" si="97"/>
        <v>0</v>
      </c>
      <c r="BE84" s="531">
        <f t="shared" si="98"/>
        <v>0</v>
      </c>
      <c r="BF84" s="34"/>
      <c r="BG84" s="523">
        <f t="shared" si="99"/>
        <v>0</v>
      </c>
      <c r="BH84" s="531">
        <f t="shared" si="100"/>
        <v>0</v>
      </c>
      <c r="BI84" s="522"/>
      <c r="BJ84" s="523">
        <f t="shared" si="101"/>
        <v>0</v>
      </c>
      <c r="BK84" s="531">
        <f t="shared" si="102"/>
        <v>0</v>
      </c>
      <c r="BL84" s="47"/>
      <c r="BM84" s="318"/>
      <c r="BN84" s="48"/>
      <c r="BO84" s="35">
        <f t="shared" si="74"/>
        <v>0</v>
      </c>
      <c r="BP84" s="531">
        <f t="shared" si="103"/>
        <v>0</v>
      </c>
      <c r="BQ84" s="47">
        <v>0</v>
      </c>
      <c r="BR84" s="532">
        <v>0</v>
      </c>
      <c r="BS84" s="523">
        <v>0</v>
      </c>
      <c r="BT84" s="35">
        <f t="shared" ref="BT84:BT91" si="108">SUM(BQ84:BS84)</f>
        <v>0</v>
      </c>
      <c r="BU84" s="531">
        <f t="shared" si="104"/>
        <v>0</v>
      </c>
      <c r="BV84" s="522">
        <v>0</v>
      </c>
      <c r="BW84" s="532">
        <v>0</v>
      </c>
      <c r="BX84" s="523">
        <v>0</v>
      </c>
      <c r="BY84" s="35">
        <f t="shared" si="75"/>
        <v>0</v>
      </c>
      <c r="BZ84" s="531">
        <f t="shared" si="105"/>
        <v>0</v>
      </c>
      <c r="CA84" s="522"/>
      <c r="CB84" s="523">
        <f t="shared" si="106"/>
        <v>0</v>
      </c>
      <c r="CC84" s="531">
        <f t="shared" si="107"/>
        <v>0</v>
      </c>
    </row>
    <row r="85" spans="1:81" s="28" customFormat="1" ht="21" customHeight="1">
      <c r="A85" s="28">
        <f t="shared" si="70"/>
        <v>0</v>
      </c>
      <c r="B85" s="29" t="s">
        <v>309</v>
      </c>
      <c r="C85" s="34"/>
      <c r="D85" s="35"/>
      <c r="E85" s="35">
        <f t="shared" si="71"/>
        <v>0</v>
      </c>
      <c r="F85" s="65">
        <f t="shared" si="72"/>
        <v>0</v>
      </c>
      <c r="G85" s="522"/>
      <c r="H85" s="532"/>
      <c r="I85" s="523"/>
      <c r="J85" s="35">
        <f t="shared" ref="J85:J132" si="109">SUM(G85:I85)</f>
        <v>0</v>
      </c>
      <c r="K85" s="531">
        <f t="shared" ref="K85:K132" si="110">J85/7.8/2</f>
        <v>0</v>
      </c>
      <c r="L85" s="522"/>
      <c r="M85" s="523"/>
      <c r="N85" s="523">
        <f t="shared" ref="N85:N132" si="111">SUM(L85:M85)</f>
        <v>0</v>
      </c>
      <c r="O85" s="531">
        <f t="shared" ref="O85:O132" si="112">N85/7.8/2</f>
        <v>0</v>
      </c>
      <c r="P85" s="34"/>
      <c r="Q85" s="523">
        <f t="shared" ref="Q85:Q132" si="113">SUM(P85:P85)</f>
        <v>0</v>
      </c>
      <c r="R85" s="531">
        <f t="shared" ref="R85:R132" si="114">Q85/7.8/2</f>
        <v>0</v>
      </c>
      <c r="S85" s="522"/>
      <c r="T85" s="523"/>
      <c r="U85" s="523"/>
      <c r="V85" s="523"/>
      <c r="W85" s="523">
        <f t="shared" ref="W85:W132" si="115">SUM(S85:V85)</f>
        <v>0</v>
      </c>
      <c r="X85" s="531">
        <f t="shared" ref="X85:X132" si="116">W85/7.8/2</f>
        <v>0</v>
      </c>
      <c r="Y85" s="522"/>
      <c r="Z85" s="523"/>
      <c r="AA85" s="523">
        <f t="shared" ref="AA85:AA132" si="117">SUM(Y85:Z85)</f>
        <v>0</v>
      </c>
      <c r="AB85" s="531">
        <f t="shared" ref="AB85:AB132" si="118">AA85/7.8/2</f>
        <v>0</v>
      </c>
      <c r="AC85" s="522"/>
      <c r="AD85" s="523"/>
      <c r="AE85" s="523"/>
      <c r="AF85" s="523"/>
      <c r="AG85" s="523">
        <f t="shared" ref="AG85:AG132" si="119">SUM(AC85:AF85)</f>
        <v>0</v>
      </c>
      <c r="AH85" s="531">
        <f t="shared" ref="AH85:AH132" si="120">AG85/7.8/2</f>
        <v>0</v>
      </c>
      <c r="AI85" s="34"/>
      <c r="AJ85" s="523">
        <f t="shared" ref="AJ85:AJ132" si="121">SUM(AI85:AI85)</f>
        <v>0</v>
      </c>
      <c r="AK85" s="531">
        <f t="shared" ref="AK85:AK132" si="122">AJ85/7.8/2</f>
        <v>0</v>
      </c>
      <c r="AL85" s="533"/>
      <c r="AM85" s="534"/>
      <c r="AN85" s="534">
        <f t="shared" ref="AN85:AN132" si="123">SUM(AL85:AM85)</f>
        <v>0</v>
      </c>
      <c r="AO85" s="535">
        <f t="shared" ref="AO85:AO132" si="124">AN85/7.8/2</f>
        <v>0</v>
      </c>
      <c r="AP85" s="533"/>
      <c r="AQ85" s="534"/>
      <c r="AR85" s="534">
        <f t="shared" ref="AR85:AR132" si="125">SUM(AP85:AQ85)</f>
        <v>0</v>
      </c>
      <c r="AS85" s="535">
        <f t="shared" ref="AS85:AS132" si="126">AR85/7.8/2</f>
        <v>0</v>
      </c>
      <c r="AT85" s="533"/>
      <c r="AU85" s="534"/>
      <c r="AV85" s="534">
        <f t="shared" ref="AV85:AV132" si="127">SUM(AT85:AU85)</f>
        <v>0</v>
      </c>
      <c r="AW85" s="535">
        <f t="shared" ref="AW85:AW132" si="128">AV85/7.8/2</f>
        <v>0</v>
      </c>
      <c r="AX85" s="522"/>
      <c r="AY85" s="532"/>
      <c r="AZ85" s="523"/>
      <c r="BA85" s="35">
        <f t="shared" ref="BA85:BA132" si="129">SUM(AX85:AZ85)</f>
        <v>0</v>
      </c>
      <c r="BB85" s="531">
        <f t="shared" ref="BB85:BB132" si="130">BA85/7.8/2</f>
        <v>0</v>
      </c>
      <c r="BC85" s="522"/>
      <c r="BD85" s="523">
        <f t="shared" ref="BD85:BD132" si="131">SUM(BC85:BC85)</f>
        <v>0</v>
      </c>
      <c r="BE85" s="531">
        <f t="shared" ref="BE85:BE132" si="132">BD85/7.8/2</f>
        <v>0</v>
      </c>
      <c r="BF85" s="34"/>
      <c r="BG85" s="523">
        <f t="shared" ref="BG85:BG132" si="133">SUM(BF85:BF85)</f>
        <v>0</v>
      </c>
      <c r="BH85" s="531">
        <f t="shared" ref="BH85:BH132" si="134">BG85/7.8/2</f>
        <v>0</v>
      </c>
      <c r="BI85" s="522"/>
      <c r="BJ85" s="523">
        <f t="shared" ref="BJ85:BJ132" si="135">SUM(BI85:BI85)</f>
        <v>0</v>
      </c>
      <c r="BK85" s="531">
        <f t="shared" ref="BK85:BK132" si="136">BJ85/7.8/2</f>
        <v>0</v>
      </c>
      <c r="BL85" s="522"/>
      <c r="BM85" s="532"/>
      <c r="BN85" s="523"/>
      <c r="BO85" s="35">
        <f t="shared" si="74"/>
        <v>0</v>
      </c>
      <c r="BP85" s="531">
        <f t="shared" si="103"/>
        <v>0</v>
      </c>
      <c r="BQ85" s="47">
        <v>0</v>
      </c>
      <c r="BR85" s="532">
        <v>0</v>
      </c>
      <c r="BS85" s="523">
        <v>0</v>
      </c>
      <c r="BT85" s="35">
        <f t="shared" si="108"/>
        <v>0</v>
      </c>
      <c r="BU85" s="531">
        <f t="shared" si="104"/>
        <v>0</v>
      </c>
      <c r="BV85" s="522">
        <v>0</v>
      </c>
      <c r="BW85" s="532">
        <v>0</v>
      </c>
      <c r="BX85" s="523">
        <v>0</v>
      </c>
      <c r="BY85" s="35">
        <f t="shared" si="75"/>
        <v>0</v>
      </c>
      <c r="BZ85" s="531">
        <f t="shared" si="105"/>
        <v>0</v>
      </c>
      <c r="CA85" s="522"/>
      <c r="CB85" s="523">
        <f t="shared" si="106"/>
        <v>0</v>
      </c>
      <c r="CC85" s="531">
        <f t="shared" si="107"/>
        <v>0</v>
      </c>
    </row>
    <row r="86" spans="1:81" s="28" customFormat="1" ht="21" customHeight="1">
      <c r="A86" s="28">
        <f t="shared" si="70"/>
        <v>62</v>
      </c>
      <c r="B86" s="27" t="s">
        <v>318</v>
      </c>
      <c r="C86" s="34"/>
      <c r="D86" s="35"/>
      <c r="E86" s="35">
        <f t="shared" si="71"/>
        <v>0</v>
      </c>
      <c r="F86" s="65">
        <f t="shared" si="72"/>
        <v>0</v>
      </c>
      <c r="G86" s="522"/>
      <c r="H86" s="532"/>
      <c r="I86" s="523"/>
      <c r="J86" s="35">
        <f t="shared" si="109"/>
        <v>0</v>
      </c>
      <c r="K86" s="531">
        <f t="shared" si="110"/>
        <v>0</v>
      </c>
      <c r="L86" s="522"/>
      <c r="M86" s="523"/>
      <c r="N86" s="523">
        <f t="shared" si="111"/>
        <v>0</v>
      </c>
      <c r="O86" s="531">
        <f t="shared" si="112"/>
        <v>0</v>
      </c>
      <c r="P86" s="34"/>
      <c r="Q86" s="523">
        <f t="shared" si="113"/>
        <v>0</v>
      </c>
      <c r="R86" s="531">
        <f t="shared" si="114"/>
        <v>0</v>
      </c>
      <c r="S86" s="522"/>
      <c r="T86" s="523"/>
      <c r="U86" s="523"/>
      <c r="V86" s="523"/>
      <c r="W86" s="523">
        <f t="shared" si="115"/>
        <v>0</v>
      </c>
      <c r="X86" s="531">
        <f t="shared" si="116"/>
        <v>0</v>
      </c>
      <c r="Y86" s="522"/>
      <c r="Z86" s="523"/>
      <c r="AA86" s="523">
        <f t="shared" si="117"/>
        <v>0</v>
      </c>
      <c r="AB86" s="531">
        <f t="shared" si="118"/>
        <v>0</v>
      </c>
      <c r="AC86" s="522"/>
      <c r="AD86" s="523"/>
      <c r="AE86" s="523"/>
      <c r="AF86" s="523"/>
      <c r="AG86" s="523">
        <f t="shared" si="119"/>
        <v>0</v>
      </c>
      <c r="AH86" s="531">
        <f t="shared" si="120"/>
        <v>0</v>
      </c>
      <c r="AI86" s="34"/>
      <c r="AJ86" s="523">
        <f t="shared" si="121"/>
        <v>0</v>
      </c>
      <c r="AK86" s="531">
        <f t="shared" si="122"/>
        <v>0</v>
      </c>
      <c r="AL86" s="533"/>
      <c r="AM86" s="534"/>
      <c r="AN86" s="534">
        <f t="shared" si="123"/>
        <v>0</v>
      </c>
      <c r="AO86" s="535">
        <f t="shared" si="124"/>
        <v>0</v>
      </c>
      <c r="AP86" s="533"/>
      <c r="AQ86" s="534"/>
      <c r="AR86" s="534">
        <f t="shared" si="125"/>
        <v>0</v>
      </c>
      <c r="AS86" s="535">
        <f t="shared" si="126"/>
        <v>0</v>
      </c>
      <c r="AT86" s="533"/>
      <c r="AU86" s="534"/>
      <c r="AV86" s="534">
        <f t="shared" si="127"/>
        <v>0</v>
      </c>
      <c r="AW86" s="535">
        <f t="shared" si="128"/>
        <v>0</v>
      </c>
      <c r="AX86" s="522"/>
      <c r="AY86" s="532"/>
      <c r="AZ86" s="523"/>
      <c r="BA86" s="35">
        <f t="shared" si="129"/>
        <v>0</v>
      </c>
      <c r="BB86" s="531">
        <f t="shared" si="130"/>
        <v>0</v>
      </c>
      <c r="BC86" s="522"/>
      <c r="BD86" s="523">
        <f t="shared" si="131"/>
        <v>0</v>
      </c>
      <c r="BE86" s="531">
        <f t="shared" si="132"/>
        <v>0</v>
      </c>
      <c r="BF86" s="34"/>
      <c r="BG86" s="523">
        <f t="shared" si="133"/>
        <v>0</v>
      </c>
      <c r="BH86" s="531">
        <f t="shared" si="134"/>
        <v>0</v>
      </c>
      <c r="BI86" s="522">
        <v>452.4</v>
      </c>
      <c r="BJ86" s="523">
        <f t="shared" si="135"/>
        <v>452.4</v>
      </c>
      <c r="BK86" s="531">
        <f t="shared" si="136"/>
        <v>29</v>
      </c>
      <c r="BL86" s="522"/>
      <c r="BM86" s="532"/>
      <c r="BN86" s="523"/>
      <c r="BO86" s="35">
        <f t="shared" si="74"/>
        <v>0</v>
      </c>
      <c r="BP86" s="531">
        <f t="shared" si="103"/>
        <v>0</v>
      </c>
      <c r="BQ86" s="47">
        <v>171.6</v>
      </c>
      <c r="BR86" s="318">
        <v>171.6</v>
      </c>
      <c r="BS86" s="48">
        <v>171.6</v>
      </c>
      <c r="BT86" s="35">
        <f t="shared" si="108"/>
        <v>514.79999999999995</v>
      </c>
      <c r="BU86" s="531">
        <f t="shared" si="104"/>
        <v>33</v>
      </c>
      <c r="BV86" s="522"/>
      <c r="BW86" s="532"/>
      <c r="BX86" s="523"/>
      <c r="BY86" s="35">
        <f t="shared" si="75"/>
        <v>0</v>
      </c>
      <c r="BZ86" s="531">
        <f t="shared" si="105"/>
        <v>0</v>
      </c>
      <c r="CA86" s="522"/>
      <c r="CB86" s="523">
        <f t="shared" si="106"/>
        <v>0</v>
      </c>
      <c r="CC86" s="531">
        <f t="shared" si="107"/>
        <v>0</v>
      </c>
    </row>
    <row r="87" spans="1:81" s="28" customFormat="1" ht="21" customHeight="1">
      <c r="A87" s="28">
        <f t="shared" si="70"/>
        <v>0</v>
      </c>
      <c r="B87" s="27" t="s">
        <v>319</v>
      </c>
      <c r="C87" s="34"/>
      <c r="D87" s="35"/>
      <c r="E87" s="35">
        <f t="shared" si="71"/>
        <v>0</v>
      </c>
      <c r="F87" s="65">
        <f t="shared" si="72"/>
        <v>0</v>
      </c>
      <c r="G87" s="522"/>
      <c r="H87" s="532"/>
      <c r="I87" s="523"/>
      <c r="J87" s="35">
        <f t="shared" si="109"/>
        <v>0</v>
      </c>
      <c r="K87" s="531">
        <f t="shared" si="110"/>
        <v>0</v>
      </c>
      <c r="L87" s="522"/>
      <c r="M87" s="523"/>
      <c r="N87" s="523">
        <f t="shared" si="111"/>
        <v>0</v>
      </c>
      <c r="O87" s="531">
        <f t="shared" si="112"/>
        <v>0</v>
      </c>
      <c r="P87" s="34"/>
      <c r="Q87" s="523">
        <f t="shared" si="113"/>
        <v>0</v>
      </c>
      <c r="R87" s="531">
        <f t="shared" si="114"/>
        <v>0</v>
      </c>
      <c r="S87" s="522"/>
      <c r="T87" s="523"/>
      <c r="U87" s="523"/>
      <c r="V87" s="523"/>
      <c r="W87" s="523">
        <f t="shared" si="115"/>
        <v>0</v>
      </c>
      <c r="X87" s="531">
        <f t="shared" si="116"/>
        <v>0</v>
      </c>
      <c r="Y87" s="522"/>
      <c r="Z87" s="523"/>
      <c r="AA87" s="523">
        <f t="shared" si="117"/>
        <v>0</v>
      </c>
      <c r="AB87" s="531">
        <f t="shared" si="118"/>
        <v>0</v>
      </c>
      <c r="AC87" s="522"/>
      <c r="AD87" s="523"/>
      <c r="AE87" s="523"/>
      <c r="AF87" s="523"/>
      <c r="AG87" s="523">
        <f t="shared" si="119"/>
        <v>0</v>
      </c>
      <c r="AH87" s="531">
        <f t="shared" si="120"/>
        <v>0</v>
      </c>
      <c r="AI87" s="34"/>
      <c r="AJ87" s="523">
        <f t="shared" si="121"/>
        <v>0</v>
      </c>
      <c r="AK87" s="531">
        <f t="shared" si="122"/>
        <v>0</v>
      </c>
      <c r="AL87" s="533"/>
      <c r="AM87" s="534"/>
      <c r="AN87" s="534">
        <f t="shared" si="123"/>
        <v>0</v>
      </c>
      <c r="AO87" s="535">
        <f t="shared" si="124"/>
        <v>0</v>
      </c>
      <c r="AP87" s="533"/>
      <c r="AQ87" s="534"/>
      <c r="AR87" s="534">
        <f t="shared" si="125"/>
        <v>0</v>
      </c>
      <c r="AS87" s="535">
        <f t="shared" si="126"/>
        <v>0</v>
      </c>
      <c r="AT87" s="533"/>
      <c r="AU87" s="534"/>
      <c r="AV87" s="534">
        <f t="shared" si="127"/>
        <v>0</v>
      </c>
      <c r="AW87" s="535">
        <f t="shared" si="128"/>
        <v>0</v>
      </c>
      <c r="AX87" s="522"/>
      <c r="AY87" s="532"/>
      <c r="AZ87" s="523"/>
      <c r="BA87" s="35">
        <f t="shared" si="129"/>
        <v>0</v>
      </c>
      <c r="BB87" s="531">
        <f t="shared" si="130"/>
        <v>0</v>
      </c>
      <c r="BC87" s="522"/>
      <c r="BD87" s="523">
        <f t="shared" si="131"/>
        <v>0</v>
      </c>
      <c r="BE87" s="531">
        <f t="shared" si="132"/>
        <v>0</v>
      </c>
      <c r="BF87" s="34"/>
      <c r="BG87" s="523">
        <f t="shared" si="133"/>
        <v>0</v>
      </c>
      <c r="BH87" s="531">
        <f t="shared" si="134"/>
        <v>0</v>
      </c>
      <c r="BI87" s="522"/>
      <c r="BJ87" s="523">
        <f t="shared" si="135"/>
        <v>0</v>
      </c>
      <c r="BK87" s="531">
        <f t="shared" si="136"/>
        <v>0</v>
      </c>
      <c r="BL87" s="522">
        <v>0</v>
      </c>
      <c r="BM87" s="532">
        <v>0</v>
      </c>
      <c r="BN87" s="523">
        <v>0</v>
      </c>
      <c r="BO87" s="35">
        <f t="shared" si="74"/>
        <v>0</v>
      </c>
      <c r="BP87" s="531">
        <f t="shared" si="103"/>
        <v>0</v>
      </c>
      <c r="BQ87" s="47"/>
      <c r="BR87" s="318"/>
      <c r="BS87" s="48"/>
      <c r="BT87" s="35">
        <f t="shared" si="108"/>
        <v>0</v>
      </c>
      <c r="BU87" s="531">
        <f t="shared" si="104"/>
        <v>0</v>
      </c>
      <c r="BV87" s="522"/>
      <c r="BW87" s="532"/>
      <c r="BX87" s="523"/>
      <c r="BY87" s="35">
        <f t="shared" si="75"/>
        <v>0</v>
      </c>
      <c r="BZ87" s="531">
        <f t="shared" si="105"/>
        <v>0</v>
      </c>
      <c r="CA87" s="522">
        <v>156</v>
      </c>
      <c r="CB87" s="523">
        <f t="shared" si="106"/>
        <v>156</v>
      </c>
      <c r="CC87" s="531">
        <f t="shared" si="107"/>
        <v>10</v>
      </c>
    </row>
    <row r="88" spans="1:81" s="28" customFormat="1" ht="21" customHeight="1">
      <c r="A88" s="28">
        <f t="shared" si="70"/>
        <v>60.000000000000014</v>
      </c>
      <c r="B88" s="27" t="s">
        <v>320</v>
      </c>
      <c r="C88" s="34"/>
      <c r="D88" s="35"/>
      <c r="E88" s="35">
        <f t="shared" si="71"/>
        <v>0</v>
      </c>
      <c r="F88" s="65">
        <f t="shared" si="72"/>
        <v>0</v>
      </c>
      <c r="G88" s="522"/>
      <c r="H88" s="532"/>
      <c r="I88" s="523"/>
      <c r="J88" s="35">
        <f t="shared" si="109"/>
        <v>0</v>
      </c>
      <c r="K88" s="531">
        <f t="shared" si="110"/>
        <v>0</v>
      </c>
      <c r="L88" s="522"/>
      <c r="M88" s="523"/>
      <c r="N88" s="523">
        <f t="shared" si="111"/>
        <v>0</v>
      </c>
      <c r="O88" s="531">
        <f t="shared" si="112"/>
        <v>0</v>
      </c>
      <c r="P88" s="34"/>
      <c r="Q88" s="523">
        <f t="shared" si="113"/>
        <v>0</v>
      </c>
      <c r="R88" s="531">
        <f t="shared" si="114"/>
        <v>0</v>
      </c>
      <c r="S88" s="522"/>
      <c r="T88" s="523"/>
      <c r="U88" s="523"/>
      <c r="V88" s="523"/>
      <c r="W88" s="523">
        <f t="shared" si="115"/>
        <v>0</v>
      </c>
      <c r="X88" s="531">
        <f t="shared" si="116"/>
        <v>0</v>
      </c>
      <c r="Y88" s="522"/>
      <c r="Z88" s="523"/>
      <c r="AA88" s="523">
        <f t="shared" si="117"/>
        <v>0</v>
      </c>
      <c r="AB88" s="531">
        <f t="shared" si="118"/>
        <v>0</v>
      </c>
      <c r="AC88" s="522"/>
      <c r="AD88" s="523"/>
      <c r="AE88" s="523"/>
      <c r="AF88" s="523"/>
      <c r="AG88" s="523">
        <f t="shared" si="119"/>
        <v>0</v>
      </c>
      <c r="AH88" s="531">
        <f t="shared" si="120"/>
        <v>0</v>
      </c>
      <c r="AI88" s="34"/>
      <c r="AJ88" s="523">
        <f t="shared" si="121"/>
        <v>0</v>
      </c>
      <c r="AK88" s="531">
        <f t="shared" si="122"/>
        <v>0</v>
      </c>
      <c r="AL88" s="533"/>
      <c r="AM88" s="534"/>
      <c r="AN88" s="534">
        <f t="shared" si="123"/>
        <v>0</v>
      </c>
      <c r="AO88" s="535">
        <f t="shared" si="124"/>
        <v>0</v>
      </c>
      <c r="AP88" s="533"/>
      <c r="AQ88" s="534"/>
      <c r="AR88" s="534">
        <f t="shared" si="125"/>
        <v>0</v>
      </c>
      <c r="AS88" s="535">
        <f t="shared" si="126"/>
        <v>0</v>
      </c>
      <c r="AT88" s="533"/>
      <c r="AU88" s="534"/>
      <c r="AV88" s="534">
        <f t="shared" si="127"/>
        <v>0</v>
      </c>
      <c r="AW88" s="535">
        <f t="shared" si="128"/>
        <v>0</v>
      </c>
      <c r="AX88" s="522"/>
      <c r="AY88" s="532"/>
      <c r="AZ88" s="523"/>
      <c r="BA88" s="35">
        <f t="shared" si="129"/>
        <v>0</v>
      </c>
      <c r="BB88" s="531">
        <f t="shared" si="130"/>
        <v>0</v>
      </c>
      <c r="BC88" s="522"/>
      <c r="BD88" s="523">
        <f t="shared" si="131"/>
        <v>0</v>
      </c>
      <c r="BE88" s="531">
        <f t="shared" si="132"/>
        <v>0</v>
      </c>
      <c r="BF88" s="34"/>
      <c r="BG88" s="523">
        <f t="shared" si="133"/>
        <v>0</v>
      </c>
      <c r="BH88" s="531">
        <f t="shared" si="134"/>
        <v>0</v>
      </c>
      <c r="BI88" s="522"/>
      <c r="BJ88" s="523">
        <f t="shared" si="135"/>
        <v>0</v>
      </c>
      <c r="BK88" s="531">
        <f t="shared" si="136"/>
        <v>0</v>
      </c>
      <c r="BL88" s="47">
        <v>202.8</v>
      </c>
      <c r="BM88" s="318">
        <v>202.8</v>
      </c>
      <c r="BN88" s="48">
        <v>202.8</v>
      </c>
      <c r="BO88" s="35">
        <f t="shared" si="74"/>
        <v>608.40000000000009</v>
      </c>
      <c r="BP88" s="531">
        <f t="shared" si="103"/>
        <v>39.000000000000007</v>
      </c>
      <c r="BQ88" s="47">
        <v>109.2</v>
      </c>
      <c r="BR88" s="318">
        <v>109.2</v>
      </c>
      <c r="BS88" s="48">
        <v>109.2</v>
      </c>
      <c r="BT88" s="35">
        <f t="shared" si="108"/>
        <v>327.60000000000002</v>
      </c>
      <c r="BU88" s="531">
        <f t="shared" si="104"/>
        <v>21.000000000000004</v>
      </c>
      <c r="BV88" s="522"/>
      <c r="BW88" s="532"/>
      <c r="BX88" s="523"/>
      <c r="BY88" s="35">
        <f t="shared" si="75"/>
        <v>0</v>
      </c>
      <c r="BZ88" s="531">
        <f t="shared" si="105"/>
        <v>0</v>
      </c>
      <c r="CA88" s="522"/>
      <c r="CB88" s="523">
        <f t="shared" si="106"/>
        <v>0</v>
      </c>
      <c r="CC88" s="531">
        <f t="shared" si="107"/>
        <v>0</v>
      </c>
    </row>
    <row r="89" spans="1:81" s="28" customFormat="1" ht="21" customHeight="1">
      <c r="A89" s="28">
        <f t="shared" si="70"/>
        <v>35</v>
      </c>
      <c r="B89" s="27" t="s">
        <v>321</v>
      </c>
      <c r="C89" s="34"/>
      <c r="D89" s="35"/>
      <c r="E89" s="35">
        <f t="shared" si="71"/>
        <v>0</v>
      </c>
      <c r="F89" s="65">
        <f t="shared" si="72"/>
        <v>0</v>
      </c>
      <c r="G89" s="522"/>
      <c r="H89" s="532"/>
      <c r="I89" s="523"/>
      <c r="J89" s="35">
        <f t="shared" si="109"/>
        <v>0</v>
      </c>
      <c r="K89" s="531">
        <f t="shared" si="110"/>
        <v>0</v>
      </c>
      <c r="L89" s="522"/>
      <c r="M89" s="523"/>
      <c r="N89" s="523">
        <f t="shared" si="111"/>
        <v>0</v>
      </c>
      <c r="O89" s="531">
        <f t="shared" si="112"/>
        <v>0</v>
      </c>
      <c r="P89" s="34"/>
      <c r="Q89" s="523">
        <f t="shared" si="113"/>
        <v>0</v>
      </c>
      <c r="R89" s="531">
        <f t="shared" si="114"/>
        <v>0</v>
      </c>
      <c r="S89" s="522"/>
      <c r="T89" s="523"/>
      <c r="U89" s="523"/>
      <c r="V89" s="523"/>
      <c r="W89" s="523">
        <f t="shared" si="115"/>
        <v>0</v>
      </c>
      <c r="X89" s="531">
        <f t="shared" si="116"/>
        <v>0</v>
      </c>
      <c r="Y89" s="522"/>
      <c r="Z89" s="523"/>
      <c r="AA89" s="523">
        <f t="shared" si="117"/>
        <v>0</v>
      </c>
      <c r="AB89" s="531">
        <f t="shared" si="118"/>
        <v>0</v>
      </c>
      <c r="AC89" s="522"/>
      <c r="AD89" s="523"/>
      <c r="AE89" s="523"/>
      <c r="AF89" s="523"/>
      <c r="AG89" s="523">
        <f t="shared" si="119"/>
        <v>0</v>
      </c>
      <c r="AH89" s="531">
        <f t="shared" si="120"/>
        <v>0</v>
      </c>
      <c r="AI89" s="34"/>
      <c r="AJ89" s="523">
        <f t="shared" si="121"/>
        <v>0</v>
      </c>
      <c r="AK89" s="531">
        <f t="shared" si="122"/>
        <v>0</v>
      </c>
      <c r="AL89" s="533"/>
      <c r="AM89" s="534"/>
      <c r="AN89" s="534">
        <f t="shared" si="123"/>
        <v>0</v>
      </c>
      <c r="AO89" s="535">
        <f t="shared" si="124"/>
        <v>0</v>
      </c>
      <c r="AP89" s="533"/>
      <c r="AQ89" s="534"/>
      <c r="AR89" s="534">
        <f t="shared" si="125"/>
        <v>0</v>
      </c>
      <c r="AS89" s="535">
        <f t="shared" si="126"/>
        <v>0</v>
      </c>
      <c r="AT89" s="533"/>
      <c r="AU89" s="534"/>
      <c r="AV89" s="534">
        <f t="shared" si="127"/>
        <v>0</v>
      </c>
      <c r="AW89" s="535">
        <f t="shared" si="128"/>
        <v>0</v>
      </c>
      <c r="AX89" s="522"/>
      <c r="AY89" s="532"/>
      <c r="AZ89" s="523"/>
      <c r="BA89" s="35">
        <f t="shared" si="129"/>
        <v>0</v>
      </c>
      <c r="BB89" s="531">
        <f t="shared" si="130"/>
        <v>0</v>
      </c>
      <c r="BC89" s="522"/>
      <c r="BD89" s="523">
        <f t="shared" si="131"/>
        <v>0</v>
      </c>
      <c r="BE89" s="531">
        <f t="shared" si="132"/>
        <v>0</v>
      </c>
      <c r="BF89" s="34"/>
      <c r="BG89" s="523">
        <f t="shared" si="133"/>
        <v>0</v>
      </c>
      <c r="BH89" s="531">
        <f t="shared" si="134"/>
        <v>0</v>
      </c>
      <c r="BI89" s="522">
        <v>452.4</v>
      </c>
      <c r="BJ89" s="523">
        <f t="shared" si="135"/>
        <v>452.4</v>
      </c>
      <c r="BK89" s="531">
        <f t="shared" si="136"/>
        <v>29</v>
      </c>
      <c r="BL89" s="47"/>
      <c r="BM89" s="318"/>
      <c r="BN89" s="48"/>
      <c r="BO89" s="35">
        <f t="shared" si="74"/>
        <v>0</v>
      </c>
      <c r="BP89" s="531">
        <f t="shared" si="103"/>
        <v>0</v>
      </c>
      <c r="BQ89" s="47"/>
      <c r="BR89" s="318"/>
      <c r="BS89" s="48"/>
      <c r="BT89" s="35">
        <f t="shared" si="108"/>
        <v>0</v>
      </c>
      <c r="BU89" s="531">
        <f t="shared" si="104"/>
        <v>0</v>
      </c>
      <c r="BV89" s="47">
        <v>31.2</v>
      </c>
      <c r="BW89" s="318">
        <v>31.2</v>
      </c>
      <c r="BX89" s="48">
        <v>31.2</v>
      </c>
      <c r="BY89" s="35">
        <f t="shared" si="75"/>
        <v>93.6</v>
      </c>
      <c r="BZ89" s="531">
        <f t="shared" si="105"/>
        <v>6</v>
      </c>
      <c r="CA89" s="522">
        <v>374.4</v>
      </c>
      <c r="CB89" s="523">
        <f t="shared" si="106"/>
        <v>374.4</v>
      </c>
      <c r="CC89" s="531">
        <f t="shared" si="107"/>
        <v>24</v>
      </c>
    </row>
    <row r="90" spans="1:81" s="28" customFormat="1" ht="21" customHeight="1">
      <c r="A90" s="28">
        <f t="shared" si="70"/>
        <v>0</v>
      </c>
      <c r="B90" s="27" t="s">
        <v>322</v>
      </c>
      <c r="C90" s="34"/>
      <c r="D90" s="35"/>
      <c r="E90" s="35">
        <f t="shared" si="71"/>
        <v>0</v>
      </c>
      <c r="F90" s="65">
        <f t="shared" si="72"/>
        <v>0</v>
      </c>
      <c r="G90" s="522"/>
      <c r="H90" s="532"/>
      <c r="I90" s="523"/>
      <c r="J90" s="35">
        <f t="shared" si="109"/>
        <v>0</v>
      </c>
      <c r="K90" s="531">
        <f t="shared" si="110"/>
        <v>0</v>
      </c>
      <c r="L90" s="522"/>
      <c r="M90" s="523"/>
      <c r="N90" s="523">
        <f t="shared" si="111"/>
        <v>0</v>
      </c>
      <c r="O90" s="531">
        <f t="shared" si="112"/>
        <v>0</v>
      </c>
      <c r="P90" s="34"/>
      <c r="Q90" s="523">
        <f t="shared" si="113"/>
        <v>0</v>
      </c>
      <c r="R90" s="531">
        <f t="shared" si="114"/>
        <v>0</v>
      </c>
      <c r="S90" s="522"/>
      <c r="T90" s="523"/>
      <c r="U90" s="523"/>
      <c r="V90" s="523"/>
      <c r="W90" s="523">
        <f t="shared" si="115"/>
        <v>0</v>
      </c>
      <c r="X90" s="531">
        <f t="shared" si="116"/>
        <v>0</v>
      </c>
      <c r="Y90" s="522"/>
      <c r="Z90" s="523"/>
      <c r="AA90" s="523">
        <f t="shared" si="117"/>
        <v>0</v>
      </c>
      <c r="AB90" s="531">
        <f t="shared" si="118"/>
        <v>0</v>
      </c>
      <c r="AC90" s="522"/>
      <c r="AD90" s="523"/>
      <c r="AE90" s="523"/>
      <c r="AF90" s="523"/>
      <c r="AG90" s="523">
        <f t="shared" si="119"/>
        <v>0</v>
      </c>
      <c r="AH90" s="531">
        <f t="shared" si="120"/>
        <v>0</v>
      </c>
      <c r="AI90" s="34"/>
      <c r="AJ90" s="523">
        <f t="shared" si="121"/>
        <v>0</v>
      </c>
      <c r="AK90" s="531">
        <f t="shared" si="122"/>
        <v>0</v>
      </c>
      <c r="AL90" s="533"/>
      <c r="AM90" s="534"/>
      <c r="AN90" s="534">
        <f t="shared" si="123"/>
        <v>0</v>
      </c>
      <c r="AO90" s="535">
        <f t="shared" si="124"/>
        <v>0</v>
      </c>
      <c r="AP90" s="533"/>
      <c r="AQ90" s="534"/>
      <c r="AR90" s="534">
        <f t="shared" si="125"/>
        <v>0</v>
      </c>
      <c r="AS90" s="535">
        <f t="shared" si="126"/>
        <v>0</v>
      </c>
      <c r="AT90" s="533"/>
      <c r="AU90" s="534"/>
      <c r="AV90" s="534">
        <f t="shared" si="127"/>
        <v>0</v>
      </c>
      <c r="AW90" s="535">
        <f t="shared" si="128"/>
        <v>0</v>
      </c>
      <c r="AX90" s="522"/>
      <c r="AY90" s="532"/>
      <c r="AZ90" s="523"/>
      <c r="BA90" s="35">
        <f t="shared" si="129"/>
        <v>0</v>
      </c>
      <c r="BB90" s="531">
        <f t="shared" si="130"/>
        <v>0</v>
      </c>
      <c r="BC90" s="522"/>
      <c r="BD90" s="523">
        <f t="shared" si="131"/>
        <v>0</v>
      </c>
      <c r="BE90" s="531">
        <f t="shared" si="132"/>
        <v>0</v>
      </c>
      <c r="BF90" s="34"/>
      <c r="BG90" s="523">
        <f t="shared" si="133"/>
        <v>0</v>
      </c>
      <c r="BH90" s="531">
        <f t="shared" si="134"/>
        <v>0</v>
      </c>
      <c r="BI90" s="47"/>
      <c r="BJ90" s="523">
        <f t="shared" si="135"/>
        <v>0</v>
      </c>
      <c r="BK90" s="531">
        <f t="shared" si="136"/>
        <v>0</v>
      </c>
      <c r="BL90" s="522"/>
      <c r="BM90" s="532"/>
      <c r="BN90" s="523"/>
      <c r="BO90" s="35">
        <f t="shared" si="74"/>
        <v>0</v>
      </c>
      <c r="BP90" s="531">
        <f t="shared" si="103"/>
        <v>0</v>
      </c>
      <c r="BQ90" s="47">
        <v>0</v>
      </c>
      <c r="BR90" s="318">
        <v>0</v>
      </c>
      <c r="BS90" s="48">
        <v>0</v>
      </c>
      <c r="BT90" s="35">
        <f t="shared" si="108"/>
        <v>0</v>
      </c>
      <c r="BU90" s="531">
        <f t="shared" si="104"/>
        <v>0</v>
      </c>
      <c r="BV90" s="47"/>
      <c r="BW90" s="318"/>
      <c r="BX90" s="48"/>
      <c r="BY90" s="35">
        <f t="shared" si="75"/>
        <v>0</v>
      </c>
      <c r="BZ90" s="531">
        <f t="shared" si="105"/>
        <v>0</v>
      </c>
      <c r="CA90" s="522">
        <v>93.6</v>
      </c>
      <c r="CB90" s="523">
        <f t="shared" si="106"/>
        <v>93.6</v>
      </c>
      <c r="CC90" s="531">
        <f t="shared" si="107"/>
        <v>6</v>
      </c>
    </row>
    <row r="91" spans="1:81" s="28" customFormat="1" ht="21" customHeight="1">
      <c r="A91" s="28">
        <f t="shared" si="70"/>
        <v>54.000000000000007</v>
      </c>
      <c r="B91" s="27" t="s">
        <v>323</v>
      </c>
      <c r="C91" s="34"/>
      <c r="D91" s="35"/>
      <c r="E91" s="35">
        <f t="shared" si="71"/>
        <v>0</v>
      </c>
      <c r="F91" s="65">
        <f t="shared" si="72"/>
        <v>0</v>
      </c>
      <c r="G91" s="522"/>
      <c r="H91" s="532"/>
      <c r="I91" s="523"/>
      <c r="J91" s="35">
        <f t="shared" si="109"/>
        <v>0</v>
      </c>
      <c r="K91" s="531">
        <f t="shared" si="110"/>
        <v>0</v>
      </c>
      <c r="L91" s="522"/>
      <c r="M91" s="523"/>
      <c r="N91" s="523">
        <f t="shared" si="111"/>
        <v>0</v>
      </c>
      <c r="O91" s="531">
        <f t="shared" si="112"/>
        <v>0</v>
      </c>
      <c r="P91" s="34"/>
      <c r="Q91" s="523">
        <f t="shared" si="113"/>
        <v>0</v>
      </c>
      <c r="R91" s="531">
        <f t="shared" si="114"/>
        <v>0</v>
      </c>
      <c r="S91" s="522"/>
      <c r="T91" s="523"/>
      <c r="U91" s="523"/>
      <c r="V91" s="523"/>
      <c r="W91" s="523">
        <f t="shared" si="115"/>
        <v>0</v>
      </c>
      <c r="X91" s="531">
        <f t="shared" si="116"/>
        <v>0</v>
      </c>
      <c r="Y91" s="522"/>
      <c r="Z91" s="523"/>
      <c r="AA91" s="523">
        <f t="shared" si="117"/>
        <v>0</v>
      </c>
      <c r="AB91" s="531">
        <f t="shared" si="118"/>
        <v>0</v>
      </c>
      <c r="AC91" s="522"/>
      <c r="AD91" s="523"/>
      <c r="AE91" s="523"/>
      <c r="AF91" s="523"/>
      <c r="AG91" s="523">
        <f t="shared" si="119"/>
        <v>0</v>
      </c>
      <c r="AH91" s="531">
        <f t="shared" si="120"/>
        <v>0</v>
      </c>
      <c r="AI91" s="34"/>
      <c r="AJ91" s="523">
        <f t="shared" si="121"/>
        <v>0</v>
      </c>
      <c r="AK91" s="531">
        <f t="shared" si="122"/>
        <v>0</v>
      </c>
      <c r="AL91" s="533"/>
      <c r="AM91" s="534"/>
      <c r="AN91" s="534">
        <f t="shared" si="123"/>
        <v>0</v>
      </c>
      <c r="AO91" s="535">
        <f t="shared" si="124"/>
        <v>0</v>
      </c>
      <c r="AP91" s="533"/>
      <c r="AQ91" s="534"/>
      <c r="AR91" s="534">
        <f t="shared" si="125"/>
        <v>0</v>
      </c>
      <c r="AS91" s="535">
        <f t="shared" si="126"/>
        <v>0</v>
      </c>
      <c r="AT91" s="533"/>
      <c r="AU91" s="534"/>
      <c r="AV91" s="534">
        <f t="shared" si="127"/>
        <v>0</v>
      </c>
      <c r="AW91" s="535">
        <f t="shared" si="128"/>
        <v>0</v>
      </c>
      <c r="AX91" s="522"/>
      <c r="AY91" s="532"/>
      <c r="AZ91" s="523"/>
      <c r="BA91" s="35">
        <f t="shared" si="129"/>
        <v>0</v>
      </c>
      <c r="BB91" s="531">
        <f t="shared" si="130"/>
        <v>0</v>
      </c>
      <c r="BC91" s="522"/>
      <c r="BD91" s="523">
        <f t="shared" si="131"/>
        <v>0</v>
      </c>
      <c r="BE91" s="531">
        <f t="shared" si="132"/>
        <v>0</v>
      </c>
      <c r="BF91" s="34"/>
      <c r="BG91" s="523">
        <f t="shared" si="133"/>
        <v>0</v>
      </c>
      <c r="BH91" s="531">
        <f t="shared" si="134"/>
        <v>0</v>
      </c>
      <c r="BI91" s="47"/>
      <c r="BJ91" s="523">
        <f t="shared" si="135"/>
        <v>0</v>
      </c>
      <c r="BK91" s="531">
        <f t="shared" si="136"/>
        <v>0</v>
      </c>
      <c r="BL91" s="522"/>
      <c r="BM91" s="532"/>
      <c r="BN91" s="523"/>
      <c r="BO91" s="35">
        <f t="shared" si="74"/>
        <v>0</v>
      </c>
      <c r="BP91" s="531">
        <f t="shared" si="103"/>
        <v>0</v>
      </c>
      <c r="BQ91" s="47">
        <v>280.8</v>
      </c>
      <c r="BR91" s="318">
        <v>280.8</v>
      </c>
      <c r="BS91" s="48">
        <v>280.8</v>
      </c>
      <c r="BT91" s="35">
        <f t="shared" si="108"/>
        <v>842.40000000000009</v>
      </c>
      <c r="BU91" s="531">
        <f t="shared" si="104"/>
        <v>54.000000000000007</v>
      </c>
      <c r="BV91" s="522"/>
      <c r="BW91" s="532"/>
      <c r="BX91" s="523"/>
      <c r="BY91" s="35">
        <f t="shared" si="75"/>
        <v>0</v>
      </c>
      <c r="BZ91" s="531">
        <f t="shared" si="105"/>
        <v>0</v>
      </c>
      <c r="CA91" s="47">
        <v>374.4</v>
      </c>
      <c r="CB91" s="523">
        <f t="shared" si="106"/>
        <v>374.4</v>
      </c>
      <c r="CC91" s="531">
        <f t="shared" si="107"/>
        <v>24</v>
      </c>
    </row>
    <row r="92" spans="1:81" s="28" customFormat="1" ht="21" customHeight="1">
      <c r="A92" s="28">
        <f t="shared" si="70"/>
        <v>0</v>
      </c>
      <c r="B92" s="27" t="s">
        <v>324</v>
      </c>
      <c r="C92" s="34"/>
      <c r="D92" s="35"/>
      <c r="E92" s="35">
        <f t="shared" si="71"/>
        <v>0</v>
      </c>
      <c r="F92" s="65">
        <f t="shared" si="72"/>
        <v>0</v>
      </c>
      <c r="G92" s="522"/>
      <c r="H92" s="532"/>
      <c r="I92" s="523"/>
      <c r="J92" s="35">
        <f t="shared" si="109"/>
        <v>0</v>
      </c>
      <c r="K92" s="531">
        <f t="shared" si="110"/>
        <v>0</v>
      </c>
      <c r="L92" s="522"/>
      <c r="M92" s="523"/>
      <c r="N92" s="523">
        <f t="shared" si="111"/>
        <v>0</v>
      </c>
      <c r="O92" s="531">
        <f t="shared" si="112"/>
        <v>0</v>
      </c>
      <c r="P92" s="34"/>
      <c r="Q92" s="523">
        <f t="shared" si="113"/>
        <v>0</v>
      </c>
      <c r="R92" s="531">
        <f t="shared" si="114"/>
        <v>0</v>
      </c>
      <c r="S92" s="522"/>
      <c r="T92" s="523"/>
      <c r="U92" s="523"/>
      <c r="V92" s="523"/>
      <c r="W92" s="523">
        <f t="shared" si="115"/>
        <v>0</v>
      </c>
      <c r="X92" s="531">
        <f t="shared" si="116"/>
        <v>0</v>
      </c>
      <c r="Y92" s="522"/>
      <c r="Z92" s="523"/>
      <c r="AA92" s="523">
        <f t="shared" si="117"/>
        <v>0</v>
      </c>
      <c r="AB92" s="531">
        <f t="shared" si="118"/>
        <v>0</v>
      </c>
      <c r="AC92" s="522"/>
      <c r="AD92" s="523"/>
      <c r="AE92" s="523"/>
      <c r="AF92" s="523"/>
      <c r="AG92" s="523">
        <f t="shared" si="119"/>
        <v>0</v>
      </c>
      <c r="AH92" s="531">
        <f t="shared" si="120"/>
        <v>0</v>
      </c>
      <c r="AI92" s="34"/>
      <c r="AJ92" s="523">
        <f t="shared" si="121"/>
        <v>0</v>
      </c>
      <c r="AK92" s="531">
        <f t="shared" si="122"/>
        <v>0</v>
      </c>
      <c r="AL92" s="533"/>
      <c r="AM92" s="534"/>
      <c r="AN92" s="534">
        <f t="shared" si="123"/>
        <v>0</v>
      </c>
      <c r="AO92" s="535">
        <f t="shared" si="124"/>
        <v>0</v>
      </c>
      <c r="AP92" s="533"/>
      <c r="AQ92" s="534"/>
      <c r="AR92" s="534">
        <f t="shared" si="125"/>
        <v>0</v>
      </c>
      <c r="AS92" s="535">
        <f t="shared" si="126"/>
        <v>0</v>
      </c>
      <c r="AT92" s="533"/>
      <c r="AU92" s="534"/>
      <c r="AV92" s="534">
        <f t="shared" si="127"/>
        <v>0</v>
      </c>
      <c r="AW92" s="535">
        <f t="shared" si="128"/>
        <v>0</v>
      </c>
      <c r="AX92" s="522"/>
      <c r="AY92" s="532"/>
      <c r="AZ92" s="523"/>
      <c r="BA92" s="35">
        <f t="shared" si="129"/>
        <v>0</v>
      </c>
      <c r="BB92" s="531">
        <f t="shared" si="130"/>
        <v>0</v>
      </c>
      <c r="BC92" s="522"/>
      <c r="BD92" s="523">
        <f t="shared" si="131"/>
        <v>0</v>
      </c>
      <c r="BE92" s="531">
        <f t="shared" si="132"/>
        <v>0</v>
      </c>
      <c r="BF92" s="34"/>
      <c r="BG92" s="523">
        <f t="shared" si="133"/>
        <v>0</v>
      </c>
      <c r="BH92" s="531">
        <f t="shared" si="134"/>
        <v>0</v>
      </c>
      <c r="BI92" s="47"/>
      <c r="BJ92" s="523">
        <f t="shared" si="135"/>
        <v>0</v>
      </c>
      <c r="BK92" s="531">
        <f t="shared" si="136"/>
        <v>0</v>
      </c>
      <c r="BL92" s="522"/>
      <c r="BM92" s="532"/>
      <c r="BN92" s="523"/>
      <c r="BO92" s="35">
        <f t="shared" si="74"/>
        <v>0</v>
      </c>
      <c r="BP92" s="531">
        <f t="shared" si="103"/>
        <v>0</v>
      </c>
      <c r="BQ92" s="47"/>
      <c r="BR92" s="318"/>
      <c r="BS92" s="48"/>
      <c r="BT92" s="35">
        <f t="shared" ref="BT92:BT107" si="137">SUM(BQ92:BS92)</f>
        <v>0</v>
      </c>
      <c r="BU92" s="531">
        <f t="shared" si="104"/>
        <v>0</v>
      </c>
      <c r="BV92" s="47"/>
      <c r="BW92" s="318"/>
      <c r="BX92" s="48"/>
      <c r="BY92" s="35">
        <f t="shared" si="75"/>
        <v>0</v>
      </c>
      <c r="BZ92" s="531">
        <f t="shared" si="105"/>
        <v>0</v>
      </c>
      <c r="CA92" s="47">
        <v>234</v>
      </c>
      <c r="CB92" s="523">
        <f t="shared" si="106"/>
        <v>234</v>
      </c>
      <c r="CC92" s="531">
        <f t="shared" si="107"/>
        <v>15</v>
      </c>
    </row>
    <row r="93" spans="1:81" s="28" customFormat="1" ht="21" customHeight="1">
      <c r="A93" s="28">
        <f t="shared" si="70"/>
        <v>74</v>
      </c>
      <c r="B93" s="27" t="s">
        <v>325</v>
      </c>
      <c r="C93" s="34"/>
      <c r="D93" s="35"/>
      <c r="E93" s="35">
        <f t="shared" si="71"/>
        <v>0</v>
      </c>
      <c r="F93" s="65">
        <f t="shared" si="72"/>
        <v>0</v>
      </c>
      <c r="G93" s="522"/>
      <c r="H93" s="532"/>
      <c r="I93" s="523"/>
      <c r="J93" s="35">
        <f t="shared" si="109"/>
        <v>0</v>
      </c>
      <c r="K93" s="531">
        <f t="shared" si="110"/>
        <v>0</v>
      </c>
      <c r="L93" s="522"/>
      <c r="M93" s="523"/>
      <c r="N93" s="523">
        <f t="shared" si="111"/>
        <v>0</v>
      </c>
      <c r="O93" s="531">
        <f t="shared" si="112"/>
        <v>0</v>
      </c>
      <c r="P93" s="34"/>
      <c r="Q93" s="523">
        <f t="shared" si="113"/>
        <v>0</v>
      </c>
      <c r="R93" s="531">
        <f t="shared" si="114"/>
        <v>0</v>
      </c>
      <c r="S93" s="522"/>
      <c r="T93" s="523"/>
      <c r="U93" s="523"/>
      <c r="V93" s="523"/>
      <c r="W93" s="523">
        <f t="shared" si="115"/>
        <v>0</v>
      </c>
      <c r="X93" s="531">
        <f t="shared" si="116"/>
        <v>0</v>
      </c>
      <c r="Y93" s="522"/>
      <c r="Z93" s="523"/>
      <c r="AA93" s="523">
        <f t="shared" si="117"/>
        <v>0</v>
      </c>
      <c r="AB93" s="531">
        <f t="shared" si="118"/>
        <v>0</v>
      </c>
      <c r="AC93" s="522"/>
      <c r="AD93" s="523"/>
      <c r="AE93" s="523"/>
      <c r="AF93" s="523"/>
      <c r="AG93" s="523">
        <f t="shared" si="119"/>
        <v>0</v>
      </c>
      <c r="AH93" s="531">
        <f t="shared" si="120"/>
        <v>0</v>
      </c>
      <c r="AI93" s="34"/>
      <c r="AJ93" s="523">
        <f t="shared" si="121"/>
        <v>0</v>
      </c>
      <c r="AK93" s="531">
        <f t="shared" si="122"/>
        <v>0</v>
      </c>
      <c r="AL93" s="533"/>
      <c r="AM93" s="534"/>
      <c r="AN93" s="534">
        <f t="shared" si="123"/>
        <v>0</v>
      </c>
      <c r="AO93" s="535">
        <f t="shared" si="124"/>
        <v>0</v>
      </c>
      <c r="AP93" s="533"/>
      <c r="AQ93" s="534"/>
      <c r="AR93" s="534">
        <f t="shared" si="125"/>
        <v>0</v>
      </c>
      <c r="AS93" s="535">
        <f t="shared" si="126"/>
        <v>0</v>
      </c>
      <c r="AT93" s="533"/>
      <c r="AU93" s="534"/>
      <c r="AV93" s="534">
        <f t="shared" si="127"/>
        <v>0</v>
      </c>
      <c r="AW93" s="535">
        <f t="shared" si="128"/>
        <v>0</v>
      </c>
      <c r="AX93" s="522"/>
      <c r="AY93" s="532"/>
      <c r="AZ93" s="523"/>
      <c r="BA93" s="35">
        <f t="shared" si="129"/>
        <v>0</v>
      </c>
      <c r="BB93" s="531">
        <f t="shared" si="130"/>
        <v>0</v>
      </c>
      <c r="BC93" s="522"/>
      <c r="BD93" s="523">
        <f t="shared" si="131"/>
        <v>0</v>
      </c>
      <c r="BE93" s="531">
        <f t="shared" si="132"/>
        <v>0</v>
      </c>
      <c r="BF93" s="34"/>
      <c r="BG93" s="523">
        <f t="shared" si="133"/>
        <v>0</v>
      </c>
      <c r="BH93" s="531">
        <f t="shared" si="134"/>
        <v>0</v>
      </c>
      <c r="BI93" s="47">
        <v>452.4</v>
      </c>
      <c r="BJ93" s="523">
        <f t="shared" si="135"/>
        <v>452.4</v>
      </c>
      <c r="BK93" s="531">
        <f t="shared" si="136"/>
        <v>29</v>
      </c>
      <c r="BL93" s="47"/>
      <c r="BM93" s="318"/>
      <c r="BN93" s="48"/>
      <c r="BO93" s="35">
        <f t="shared" si="74"/>
        <v>0</v>
      </c>
      <c r="BP93" s="531">
        <f t="shared" si="103"/>
        <v>0</v>
      </c>
      <c r="BQ93" s="47">
        <v>234</v>
      </c>
      <c r="BR93" s="318">
        <v>234</v>
      </c>
      <c r="BS93" s="48">
        <v>234</v>
      </c>
      <c r="BT93" s="35">
        <f t="shared" si="137"/>
        <v>702</v>
      </c>
      <c r="BU93" s="531">
        <f t="shared" si="104"/>
        <v>45</v>
      </c>
      <c r="BV93" s="522"/>
      <c r="BW93" s="532"/>
      <c r="BX93" s="523"/>
      <c r="BY93" s="35">
        <f t="shared" si="75"/>
        <v>0</v>
      </c>
      <c r="BZ93" s="531">
        <f t="shared" si="105"/>
        <v>0</v>
      </c>
      <c r="CA93" s="522"/>
      <c r="CB93" s="523">
        <f t="shared" si="106"/>
        <v>0</v>
      </c>
      <c r="CC93" s="531">
        <f t="shared" si="107"/>
        <v>0</v>
      </c>
    </row>
    <row r="94" spans="1:81" s="28" customFormat="1" ht="21" customHeight="1">
      <c r="A94" s="28">
        <f t="shared" si="70"/>
        <v>0</v>
      </c>
      <c r="B94" s="27" t="s">
        <v>326</v>
      </c>
      <c r="C94" s="34"/>
      <c r="D94" s="35"/>
      <c r="E94" s="35">
        <f t="shared" si="71"/>
        <v>0</v>
      </c>
      <c r="F94" s="65">
        <f t="shared" si="72"/>
        <v>0</v>
      </c>
      <c r="G94" s="522"/>
      <c r="H94" s="532"/>
      <c r="I94" s="523"/>
      <c r="J94" s="35">
        <f t="shared" si="109"/>
        <v>0</v>
      </c>
      <c r="K94" s="531">
        <f t="shared" si="110"/>
        <v>0</v>
      </c>
      <c r="L94" s="522"/>
      <c r="M94" s="523"/>
      <c r="N94" s="523">
        <f t="shared" si="111"/>
        <v>0</v>
      </c>
      <c r="O94" s="531">
        <f t="shared" si="112"/>
        <v>0</v>
      </c>
      <c r="P94" s="34"/>
      <c r="Q94" s="523">
        <f t="shared" si="113"/>
        <v>0</v>
      </c>
      <c r="R94" s="531">
        <f t="shared" si="114"/>
        <v>0</v>
      </c>
      <c r="S94" s="522"/>
      <c r="T94" s="523"/>
      <c r="U94" s="523"/>
      <c r="V94" s="523"/>
      <c r="W94" s="523">
        <f t="shared" si="115"/>
        <v>0</v>
      </c>
      <c r="X94" s="531">
        <f t="shared" si="116"/>
        <v>0</v>
      </c>
      <c r="Y94" s="522"/>
      <c r="Z94" s="523"/>
      <c r="AA94" s="523">
        <f t="shared" si="117"/>
        <v>0</v>
      </c>
      <c r="AB94" s="531">
        <f t="shared" si="118"/>
        <v>0</v>
      </c>
      <c r="AC94" s="522"/>
      <c r="AD94" s="523"/>
      <c r="AE94" s="523"/>
      <c r="AF94" s="523"/>
      <c r="AG94" s="523">
        <f t="shared" si="119"/>
        <v>0</v>
      </c>
      <c r="AH94" s="531">
        <f t="shared" si="120"/>
        <v>0</v>
      </c>
      <c r="AI94" s="34"/>
      <c r="AJ94" s="523">
        <f t="shared" si="121"/>
        <v>0</v>
      </c>
      <c r="AK94" s="531">
        <f t="shared" si="122"/>
        <v>0</v>
      </c>
      <c r="AL94" s="533"/>
      <c r="AM94" s="534"/>
      <c r="AN94" s="534">
        <f t="shared" si="123"/>
        <v>0</v>
      </c>
      <c r="AO94" s="535">
        <f t="shared" si="124"/>
        <v>0</v>
      </c>
      <c r="AP94" s="533"/>
      <c r="AQ94" s="534"/>
      <c r="AR94" s="534">
        <f t="shared" si="125"/>
        <v>0</v>
      </c>
      <c r="AS94" s="535">
        <f t="shared" si="126"/>
        <v>0</v>
      </c>
      <c r="AT94" s="533"/>
      <c r="AU94" s="534"/>
      <c r="AV94" s="534">
        <f t="shared" si="127"/>
        <v>0</v>
      </c>
      <c r="AW94" s="535">
        <f t="shared" si="128"/>
        <v>0</v>
      </c>
      <c r="AX94" s="522"/>
      <c r="AY94" s="532"/>
      <c r="AZ94" s="523"/>
      <c r="BA94" s="35">
        <f t="shared" si="129"/>
        <v>0</v>
      </c>
      <c r="BB94" s="531">
        <f t="shared" si="130"/>
        <v>0</v>
      </c>
      <c r="BC94" s="522"/>
      <c r="BD94" s="523">
        <f t="shared" si="131"/>
        <v>0</v>
      </c>
      <c r="BE94" s="531">
        <f t="shared" si="132"/>
        <v>0</v>
      </c>
      <c r="BF94" s="34"/>
      <c r="BG94" s="523">
        <f t="shared" si="133"/>
        <v>0</v>
      </c>
      <c r="BH94" s="531">
        <f t="shared" si="134"/>
        <v>0</v>
      </c>
      <c r="BI94" s="47"/>
      <c r="BJ94" s="523">
        <f t="shared" si="135"/>
        <v>0</v>
      </c>
      <c r="BK94" s="531">
        <f t="shared" si="136"/>
        <v>0</v>
      </c>
      <c r="BL94" s="522"/>
      <c r="BM94" s="532"/>
      <c r="BN94" s="523"/>
      <c r="BO94" s="35">
        <f t="shared" si="74"/>
        <v>0</v>
      </c>
      <c r="BP94" s="531">
        <f t="shared" si="103"/>
        <v>0</v>
      </c>
      <c r="BQ94" s="47">
        <v>0</v>
      </c>
      <c r="BR94" s="318">
        <v>0</v>
      </c>
      <c r="BS94" s="48">
        <v>0</v>
      </c>
      <c r="BT94" s="35">
        <f t="shared" si="137"/>
        <v>0</v>
      </c>
      <c r="BU94" s="531">
        <f t="shared" si="104"/>
        <v>0</v>
      </c>
      <c r="BV94" s="522"/>
      <c r="BW94" s="532"/>
      <c r="BX94" s="523"/>
      <c r="BY94" s="35">
        <f t="shared" si="75"/>
        <v>0</v>
      </c>
      <c r="BZ94" s="531">
        <f t="shared" si="105"/>
        <v>0</v>
      </c>
      <c r="CA94" s="522"/>
      <c r="CB94" s="523">
        <f t="shared" si="106"/>
        <v>0</v>
      </c>
      <c r="CC94" s="531">
        <f t="shared" si="107"/>
        <v>0</v>
      </c>
    </row>
    <row r="95" spans="1:81" s="28" customFormat="1" ht="21" customHeight="1">
      <c r="A95" s="28">
        <f t="shared" si="70"/>
        <v>0</v>
      </c>
      <c r="B95" s="27" t="s">
        <v>327</v>
      </c>
      <c r="C95" s="34"/>
      <c r="D95" s="35"/>
      <c r="E95" s="35">
        <f t="shared" si="71"/>
        <v>0</v>
      </c>
      <c r="F95" s="65">
        <f t="shared" si="72"/>
        <v>0</v>
      </c>
      <c r="G95" s="522"/>
      <c r="H95" s="532"/>
      <c r="I95" s="523"/>
      <c r="J95" s="35">
        <f t="shared" si="109"/>
        <v>0</v>
      </c>
      <c r="K95" s="531">
        <f t="shared" si="110"/>
        <v>0</v>
      </c>
      <c r="L95" s="522"/>
      <c r="M95" s="523"/>
      <c r="N95" s="523">
        <f t="shared" si="111"/>
        <v>0</v>
      </c>
      <c r="O95" s="531">
        <f t="shared" si="112"/>
        <v>0</v>
      </c>
      <c r="P95" s="34"/>
      <c r="Q95" s="523">
        <f t="shared" si="113"/>
        <v>0</v>
      </c>
      <c r="R95" s="531">
        <f t="shared" si="114"/>
        <v>0</v>
      </c>
      <c r="S95" s="522"/>
      <c r="T95" s="523"/>
      <c r="U95" s="523"/>
      <c r="V95" s="523"/>
      <c r="W95" s="523">
        <f t="shared" si="115"/>
        <v>0</v>
      </c>
      <c r="X95" s="531">
        <f t="shared" si="116"/>
        <v>0</v>
      </c>
      <c r="Y95" s="522"/>
      <c r="Z95" s="523"/>
      <c r="AA95" s="523">
        <f t="shared" si="117"/>
        <v>0</v>
      </c>
      <c r="AB95" s="531">
        <f t="shared" si="118"/>
        <v>0</v>
      </c>
      <c r="AC95" s="522"/>
      <c r="AD95" s="523"/>
      <c r="AE95" s="523"/>
      <c r="AF95" s="523"/>
      <c r="AG95" s="523">
        <f t="shared" si="119"/>
        <v>0</v>
      </c>
      <c r="AH95" s="531">
        <f t="shared" si="120"/>
        <v>0</v>
      </c>
      <c r="AI95" s="34"/>
      <c r="AJ95" s="523">
        <f t="shared" si="121"/>
        <v>0</v>
      </c>
      <c r="AK95" s="531">
        <f t="shared" si="122"/>
        <v>0</v>
      </c>
      <c r="AL95" s="533"/>
      <c r="AM95" s="534"/>
      <c r="AN95" s="534">
        <f t="shared" si="123"/>
        <v>0</v>
      </c>
      <c r="AO95" s="535">
        <f t="shared" si="124"/>
        <v>0</v>
      </c>
      <c r="AP95" s="533"/>
      <c r="AQ95" s="534"/>
      <c r="AR95" s="534">
        <f t="shared" si="125"/>
        <v>0</v>
      </c>
      <c r="AS95" s="535">
        <f t="shared" si="126"/>
        <v>0</v>
      </c>
      <c r="AT95" s="533"/>
      <c r="AU95" s="534"/>
      <c r="AV95" s="534">
        <f t="shared" si="127"/>
        <v>0</v>
      </c>
      <c r="AW95" s="535">
        <f t="shared" si="128"/>
        <v>0</v>
      </c>
      <c r="AX95" s="522"/>
      <c r="AY95" s="532"/>
      <c r="AZ95" s="523"/>
      <c r="BA95" s="35">
        <f t="shared" si="129"/>
        <v>0</v>
      </c>
      <c r="BB95" s="531">
        <f t="shared" si="130"/>
        <v>0</v>
      </c>
      <c r="BC95" s="522"/>
      <c r="BD95" s="523">
        <f t="shared" si="131"/>
        <v>0</v>
      </c>
      <c r="BE95" s="531">
        <f t="shared" si="132"/>
        <v>0</v>
      </c>
      <c r="BF95" s="34"/>
      <c r="BG95" s="523">
        <f t="shared" si="133"/>
        <v>0</v>
      </c>
      <c r="BH95" s="531">
        <f t="shared" si="134"/>
        <v>0</v>
      </c>
      <c r="BI95" s="47"/>
      <c r="BJ95" s="523">
        <f t="shared" si="135"/>
        <v>0</v>
      </c>
      <c r="BK95" s="531">
        <f t="shared" si="136"/>
        <v>0</v>
      </c>
      <c r="BL95" s="522"/>
      <c r="BM95" s="532"/>
      <c r="BN95" s="523"/>
      <c r="BO95" s="35">
        <f t="shared" si="74"/>
        <v>0</v>
      </c>
      <c r="BP95" s="531">
        <f t="shared" si="103"/>
        <v>0</v>
      </c>
      <c r="BQ95" s="47">
        <v>0</v>
      </c>
      <c r="BR95" s="318">
        <v>0</v>
      </c>
      <c r="BS95" s="48">
        <v>0</v>
      </c>
      <c r="BT95" s="35">
        <f t="shared" si="137"/>
        <v>0</v>
      </c>
      <c r="BU95" s="531">
        <f t="shared" si="104"/>
        <v>0</v>
      </c>
      <c r="BV95" s="47"/>
      <c r="BW95" s="318"/>
      <c r="BX95" s="48"/>
      <c r="BY95" s="35">
        <f t="shared" si="75"/>
        <v>0</v>
      </c>
      <c r="BZ95" s="531">
        <f t="shared" si="105"/>
        <v>0</v>
      </c>
      <c r="CA95" s="522"/>
      <c r="CB95" s="523">
        <f>SUM(CA95:CA95)</f>
        <v>0</v>
      </c>
      <c r="CC95" s="531">
        <f t="shared" si="107"/>
        <v>0</v>
      </c>
    </row>
    <row r="96" spans="1:81" s="28" customFormat="1" ht="21" customHeight="1">
      <c r="A96" s="28">
        <f t="shared" si="70"/>
        <v>45</v>
      </c>
      <c r="B96" s="27" t="s">
        <v>328</v>
      </c>
      <c r="C96" s="34"/>
      <c r="D96" s="35"/>
      <c r="E96" s="35">
        <f t="shared" si="71"/>
        <v>0</v>
      </c>
      <c r="F96" s="65">
        <f t="shared" si="72"/>
        <v>0</v>
      </c>
      <c r="G96" s="522"/>
      <c r="H96" s="532"/>
      <c r="I96" s="523"/>
      <c r="J96" s="35">
        <f t="shared" si="109"/>
        <v>0</v>
      </c>
      <c r="K96" s="531">
        <f t="shared" si="110"/>
        <v>0</v>
      </c>
      <c r="L96" s="522"/>
      <c r="M96" s="523"/>
      <c r="N96" s="523">
        <f t="shared" si="111"/>
        <v>0</v>
      </c>
      <c r="O96" s="531">
        <f t="shared" si="112"/>
        <v>0</v>
      </c>
      <c r="P96" s="34"/>
      <c r="Q96" s="523">
        <f t="shared" si="113"/>
        <v>0</v>
      </c>
      <c r="R96" s="531">
        <f t="shared" si="114"/>
        <v>0</v>
      </c>
      <c r="S96" s="522"/>
      <c r="T96" s="523"/>
      <c r="U96" s="523"/>
      <c r="V96" s="523"/>
      <c r="W96" s="523">
        <f t="shared" si="115"/>
        <v>0</v>
      </c>
      <c r="X96" s="531">
        <f t="shared" si="116"/>
        <v>0</v>
      </c>
      <c r="Y96" s="522"/>
      <c r="Z96" s="523"/>
      <c r="AA96" s="523">
        <f t="shared" si="117"/>
        <v>0</v>
      </c>
      <c r="AB96" s="531">
        <f t="shared" si="118"/>
        <v>0</v>
      </c>
      <c r="AC96" s="522"/>
      <c r="AD96" s="523"/>
      <c r="AE96" s="523"/>
      <c r="AF96" s="523"/>
      <c r="AG96" s="523">
        <f t="shared" si="119"/>
        <v>0</v>
      </c>
      <c r="AH96" s="531">
        <f t="shared" si="120"/>
        <v>0</v>
      </c>
      <c r="AI96" s="34"/>
      <c r="AJ96" s="523">
        <f t="shared" si="121"/>
        <v>0</v>
      </c>
      <c r="AK96" s="531">
        <f t="shared" si="122"/>
        <v>0</v>
      </c>
      <c r="AL96" s="533"/>
      <c r="AM96" s="534"/>
      <c r="AN96" s="534">
        <f t="shared" si="123"/>
        <v>0</v>
      </c>
      <c r="AO96" s="535">
        <f t="shared" si="124"/>
        <v>0</v>
      </c>
      <c r="AP96" s="533"/>
      <c r="AQ96" s="534"/>
      <c r="AR96" s="534">
        <f t="shared" si="125"/>
        <v>0</v>
      </c>
      <c r="AS96" s="535">
        <f t="shared" si="126"/>
        <v>0</v>
      </c>
      <c r="AT96" s="533"/>
      <c r="AU96" s="534"/>
      <c r="AV96" s="534">
        <f t="shared" si="127"/>
        <v>0</v>
      </c>
      <c r="AW96" s="535">
        <f t="shared" si="128"/>
        <v>0</v>
      </c>
      <c r="AX96" s="522"/>
      <c r="AY96" s="532"/>
      <c r="AZ96" s="523"/>
      <c r="BA96" s="35">
        <f t="shared" si="129"/>
        <v>0</v>
      </c>
      <c r="BB96" s="531">
        <f t="shared" si="130"/>
        <v>0</v>
      </c>
      <c r="BC96" s="522"/>
      <c r="BD96" s="523">
        <f t="shared" si="131"/>
        <v>0</v>
      </c>
      <c r="BE96" s="531">
        <f t="shared" si="132"/>
        <v>0</v>
      </c>
      <c r="BF96" s="34"/>
      <c r="BG96" s="523">
        <f t="shared" si="133"/>
        <v>0</v>
      </c>
      <c r="BH96" s="531">
        <f t="shared" si="134"/>
        <v>0</v>
      </c>
      <c r="BI96" s="47">
        <v>452.4</v>
      </c>
      <c r="BJ96" s="523">
        <f t="shared" si="135"/>
        <v>452.4</v>
      </c>
      <c r="BK96" s="531">
        <f t="shared" si="136"/>
        <v>29</v>
      </c>
      <c r="BL96" s="522"/>
      <c r="BM96" s="532"/>
      <c r="BN96" s="523"/>
      <c r="BO96" s="35">
        <f t="shared" si="74"/>
        <v>0</v>
      </c>
      <c r="BP96" s="531">
        <f t="shared" si="103"/>
        <v>0</v>
      </c>
      <c r="BQ96" s="47">
        <v>93.6</v>
      </c>
      <c r="BR96" s="318">
        <v>78</v>
      </c>
      <c r="BS96" s="48">
        <v>78</v>
      </c>
      <c r="BT96" s="35">
        <f t="shared" si="137"/>
        <v>249.6</v>
      </c>
      <c r="BU96" s="531">
        <f t="shared" si="104"/>
        <v>16</v>
      </c>
      <c r="BV96" s="47"/>
      <c r="BW96" s="318"/>
      <c r="BX96" s="48"/>
      <c r="BY96" s="35">
        <f>SUM(BV96:BX96)</f>
        <v>0</v>
      </c>
      <c r="BZ96" s="531">
        <f t="shared" si="105"/>
        <v>0</v>
      </c>
      <c r="CA96" s="47"/>
      <c r="CB96" s="523">
        <f>SUM(CA96:CA96)</f>
        <v>0</v>
      </c>
      <c r="CC96" s="531">
        <f t="shared" si="107"/>
        <v>0</v>
      </c>
    </row>
    <row r="97" spans="1:81" s="28" customFormat="1" ht="21" customHeight="1">
      <c r="A97" s="28">
        <f t="shared" si="70"/>
        <v>0</v>
      </c>
      <c r="B97" s="29" t="s">
        <v>329</v>
      </c>
      <c r="C97" s="34"/>
      <c r="D97" s="35"/>
      <c r="E97" s="35">
        <f t="shared" si="71"/>
        <v>0</v>
      </c>
      <c r="F97" s="65">
        <f t="shared" si="72"/>
        <v>0</v>
      </c>
      <c r="G97" s="522"/>
      <c r="H97" s="532"/>
      <c r="I97" s="523"/>
      <c r="J97" s="35">
        <f t="shared" si="109"/>
        <v>0</v>
      </c>
      <c r="K97" s="531">
        <f t="shared" si="110"/>
        <v>0</v>
      </c>
      <c r="L97" s="522"/>
      <c r="M97" s="523"/>
      <c r="N97" s="523">
        <f t="shared" si="111"/>
        <v>0</v>
      </c>
      <c r="O97" s="531">
        <f t="shared" si="112"/>
        <v>0</v>
      </c>
      <c r="P97" s="34"/>
      <c r="Q97" s="523">
        <f t="shared" si="113"/>
        <v>0</v>
      </c>
      <c r="R97" s="531">
        <f t="shared" si="114"/>
        <v>0</v>
      </c>
      <c r="S97" s="522"/>
      <c r="T97" s="523"/>
      <c r="U97" s="523"/>
      <c r="V97" s="523"/>
      <c r="W97" s="523">
        <f t="shared" si="115"/>
        <v>0</v>
      </c>
      <c r="X97" s="531">
        <f t="shared" si="116"/>
        <v>0</v>
      </c>
      <c r="Y97" s="522"/>
      <c r="Z97" s="523"/>
      <c r="AA97" s="523">
        <f t="shared" si="117"/>
        <v>0</v>
      </c>
      <c r="AB97" s="531">
        <f t="shared" si="118"/>
        <v>0</v>
      </c>
      <c r="AC97" s="522"/>
      <c r="AD97" s="523"/>
      <c r="AE97" s="523"/>
      <c r="AF97" s="523"/>
      <c r="AG97" s="523">
        <f t="shared" si="119"/>
        <v>0</v>
      </c>
      <c r="AH97" s="531">
        <f t="shared" si="120"/>
        <v>0</v>
      </c>
      <c r="AI97" s="34"/>
      <c r="AJ97" s="523">
        <f t="shared" si="121"/>
        <v>0</v>
      </c>
      <c r="AK97" s="531">
        <f t="shared" si="122"/>
        <v>0</v>
      </c>
      <c r="AL97" s="533"/>
      <c r="AM97" s="534"/>
      <c r="AN97" s="534">
        <f t="shared" si="123"/>
        <v>0</v>
      </c>
      <c r="AO97" s="535">
        <f t="shared" si="124"/>
        <v>0</v>
      </c>
      <c r="AP97" s="533"/>
      <c r="AQ97" s="534"/>
      <c r="AR97" s="534">
        <f t="shared" si="125"/>
        <v>0</v>
      </c>
      <c r="AS97" s="535">
        <f t="shared" si="126"/>
        <v>0</v>
      </c>
      <c r="AT97" s="533"/>
      <c r="AU97" s="534"/>
      <c r="AV97" s="534">
        <f t="shared" si="127"/>
        <v>0</v>
      </c>
      <c r="AW97" s="535">
        <f t="shared" si="128"/>
        <v>0</v>
      </c>
      <c r="AX97" s="522"/>
      <c r="AY97" s="532"/>
      <c r="AZ97" s="523"/>
      <c r="BA97" s="35">
        <f t="shared" si="129"/>
        <v>0</v>
      </c>
      <c r="BB97" s="531">
        <f t="shared" si="130"/>
        <v>0</v>
      </c>
      <c r="BC97" s="522"/>
      <c r="BD97" s="523">
        <f t="shared" si="131"/>
        <v>0</v>
      </c>
      <c r="BE97" s="531">
        <f t="shared" si="132"/>
        <v>0</v>
      </c>
      <c r="BF97" s="34"/>
      <c r="BG97" s="523">
        <f t="shared" si="133"/>
        <v>0</v>
      </c>
      <c r="BH97" s="531">
        <f t="shared" si="134"/>
        <v>0</v>
      </c>
      <c r="BI97" s="47"/>
      <c r="BJ97" s="523">
        <f t="shared" si="135"/>
        <v>0</v>
      </c>
      <c r="BK97" s="531">
        <f t="shared" si="136"/>
        <v>0</v>
      </c>
      <c r="BL97" s="522"/>
      <c r="BM97" s="532"/>
      <c r="BN97" s="523"/>
      <c r="BO97" s="35">
        <f t="shared" si="74"/>
        <v>0</v>
      </c>
      <c r="BP97" s="531">
        <f t="shared" si="103"/>
        <v>0</v>
      </c>
      <c r="BQ97" s="47">
        <v>0</v>
      </c>
      <c r="BR97" s="318">
        <v>0</v>
      </c>
      <c r="BS97" s="48">
        <v>0</v>
      </c>
      <c r="BT97" s="35">
        <f t="shared" si="137"/>
        <v>0</v>
      </c>
      <c r="BU97" s="531">
        <f t="shared" si="104"/>
        <v>0</v>
      </c>
      <c r="BV97" s="47"/>
      <c r="BW97" s="318"/>
      <c r="BX97" s="48"/>
      <c r="BY97" s="35">
        <f t="shared" si="75"/>
        <v>0</v>
      </c>
      <c r="BZ97" s="531">
        <f t="shared" si="105"/>
        <v>0</v>
      </c>
      <c r="CA97" s="47"/>
      <c r="CB97" s="523">
        <f t="shared" si="106"/>
        <v>0</v>
      </c>
      <c r="CC97" s="531">
        <f t="shared" si="107"/>
        <v>0</v>
      </c>
    </row>
    <row r="98" spans="1:81" s="28" customFormat="1" ht="21" customHeight="1">
      <c r="A98" s="28">
        <f t="shared" si="70"/>
        <v>45</v>
      </c>
      <c r="B98" s="27" t="s">
        <v>330</v>
      </c>
      <c r="C98" s="34"/>
      <c r="D98" s="35"/>
      <c r="E98" s="35">
        <f t="shared" si="71"/>
        <v>0</v>
      </c>
      <c r="F98" s="65">
        <f t="shared" si="72"/>
        <v>0</v>
      </c>
      <c r="G98" s="522"/>
      <c r="H98" s="532"/>
      <c r="I98" s="523"/>
      <c r="J98" s="35">
        <f t="shared" si="109"/>
        <v>0</v>
      </c>
      <c r="K98" s="531">
        <f t="shared" si="110"/>
        <v>0</v>
      </c>
      <c r="L98" s="522"/>
      <c r="M98" s="523"/>
      <c r="N98" s="523">
        <f t="shared" si="111"/>
        <v>0</v>
      </c>
      <c r="O98" s="531">
        <f t="shared" si="112"/>
        <v>0</v>
      </c>
      <c r="P98" s="34"/>
      <c r="Q98" s="523">
        <f t="shared" si="113"/>
        <v>0</v>
      </c>
      <c r="R98" s="531">
        <f t="shared" si="114"/>
        <v>0</v>
      </c>
      <c r="S98" s="522"/>
      <c r="T98" s="523"/>
      <c r="U98" s="523"/>
      <c r="V98" s="523"/>
      <c r="W98" s="523">
        <f t="shared" si="115"/>
        <v>0</v>
      </c>
      <c r="X98" s="531">
        <f t="shared" si="116"/>
        <v>0</v>
      </c>
      <c r="Y98" s="522"/>
      <c r="Z98" s="523"/>
      <c r="AA98" s="523">
        <f t="shared" si="117"/>
        <v>0</v>
      </c>
      <c r="AB98" s="531">
        <f t="shared" si="118"/>
        <v>0</v>
      </c>
      <c r="AC98" s="522"/>
      <c r="AD98" s="523"/>
      <c r="AE98" s="523"/>
      <c r="AF98" s="523"/>
      <c r="AG98" s="523">
        <f t="shared" si="119"/>
        <v>0</v>
      </c>
      <c r="AH98" s="531">
        <f t="shared" si="120"/>
        <v>0</v>
      </c>
      <c r="AI98" s="34"/>
      <c r="AJ98" s="523">
        <f t="shared" si="121"/>
        <v>0</v>
      </c>
      <c r="AK98" s="531">
        <f t="shared" si="122"/>
        <v>0</v>
      </c>
      <c r="AL98" s="533"/>
      <c r="AM98" s="534"/>
      <c r="AN98" s="534">
        <f t="shared" si="123"/>
        <v>0</v>
      </c>
      <c r="AO98" s="535">
        <f t="shared" si="124"/>
        <v>0</v>
      </c>
      <c r="AP98" s="533"/>
      <c r="AQ98" s="534"/>
      <c r="AR98" s="534">
        <f t="shared" si="125"/>
        <v>0</v>
      </c>
      <c r="AS98" s="535">
        <f t="shared" si="126"/>
        <v>0</v>
      </c>
      <c r="AT98" s="533"/>
      <c r="AU98" s="534"/>
      <c r="AV98" s="534">
        <f t="shared" si="127"/>
        <v>0</v>
      </c>
      <c r="AW98" s="535">
        <f t="shared" si="128"/>
        <v>0</v>
      </c>
      <c r="AX98" s="522"/>
      <c r="AY98" s="532"/>
      <c r="AZ98" s="523"/>
      <c r="BA98" s="35">
        <f t="shared" si="129"/>
        <v>0</v>
      </c>
      <c r="BB98" s="531">
        <f t="shared" si="130"/>
        <v>0</v>
      </c>
      <c r="BC98" s="522"/>
      <c r="BD98" s="523">
        <f t="shared" si="131"/>
        <v>0</v>
      </c>
      <c r="BE98" s="531">
        <f t="shared" si="132"/>
        <v>0</v>
      </c>
      <c r="BF98" s="34"/>
      <c r="BG98" s="523">
        <f t="shared" si="133"/>
        <v>0</v>
      </c>
      <c r="BH98" s="531">
        <f t="shared" si="134"/>
        <v>0</v>
      </c>
      <c r="BI98" s="47"/>
      <c r="BJ98" s="523">
        <f t="shared" si="135"/>
        <v>0</v>
      </c>
      <c r="BK98" s="531">
        <f t="shared" si="136"/>
        <v>0</v>
      </c>
      <c r="BL98" s="522"/>
      <c r="BM98" s="532"/>
      <c r="BN98" s="523"/>
      <c r="BO98" s="35">
        <f t="shared" si="74"/>
        <v>0</v>
      </c>
      <c r="BP98" s="531">
        <f t="shared" si="103"/>
        <v>0</v>
      </c>
      <c r="BQ98" s="47">
        <v>234</v>
      </c>
      <c r="BR98" s="318">
        <v>234</v>
      </c>
      <c r="BS98" s="48">
        <v>234</v>
      </c>
      <c r="BT98" s="35">
        <f t="shared" si="137"/>
        <v>702</v>
      </c>
      <c r="BU98" s="531">
        <f t="shared" si="104"/>
        <v>45</v>
      </c>
      <c r="BV98" s="47"/>
      <c r="BW98" s="318"/>
      <c r="BX98" s="48"/>
      <c r="BY98" s="35">
        <f t="shared" si="75"/>
        <v>0</v>
      </c>
      <c r="BZ98" s="531">
        <f t="shared" si="105"/>
        <v>0</v>
      </c>
      <c r="CA98" s="47"/>
      <c r="CB98" s="523">
        <f t="shared" si="106"/>
        <v>0</v>
      </c>
      <c r="CC98" s="531">
        <f t="shared" si="107"/>
        <v>0</v>
      </c>
    </row>
    <row r="99" spans="1:81" s="28" customFormat="1" ht="21" customHeight="1">
      <c r="A99" s="28">
        <f t="shared" si="70"/>
        <v>0</v>
      </c>
      <c r="B99" s="27" t="s">
        <v>331</v>
      </c>
      <c r="C99" s="34"/>
      <c r="D99" s="35"/>
      <c r="E99" s="35">
        <f t="shared" si="71"/>
        <v>0</v>
      </c>
      <c r="F99" s="65">
        <f t="shared" si="72"/>
        <v>0</v>
      </c>
      <c r="G99" s="522"/>
      <c r="H99" s="532"/>
      <c r="I99" s="523"/>
      <c r="J99" s="35">
        <f t="shared" si="109"/>
        <v>0</v>
      </c>
      <c r="K99" s="531">
        <f t="shared" si="110"/>
        <v>0</v>
      </c>
      <c r="L99" s="522"/>
      <c r="M99" s="523"/>
      <c r="N99" s="523">
        <f t="shared" si="111"/>
        <v>0</v>
      </c>
      <c r="O99" s="531">
        <f t="shared" si="112"/>
        <v>0</v>
      </c>
      <c r="P99" s="34"/>
      <c r="Q99" s="523">
        <f t="shared" si="113"/>
        <v>0</v>
      </c>
      <c r="R99" s="531">
        <f t="shared" si="114"/>
        <v>0</v>
      </c>
      <c r="S99" s="522"/>
      <c r="T99" s="523"/>
      <c r="U99" s="523"/>
      <c r="V99" s="523"/>
      <c r="W99" s="523">
        <f t="shared" si="115"/>
        <v>0</v>
      </c>
      <c r="X99" s="531">
        <f t="shared" si="116"/>
        <v>0</v>
      </c>
      <c r="Y99" s="522"/>
      <c r="Z99" s="523"/>
      <c r="AA99" s="523">
        <f t="shared" si="117"/>
        <v>0</v>
      </c>
      <c r="AB99" s="531">
        <f t="shared" si="118"/>
        <v>0</v>
      </c>
      <c r="AC99" s="522"/>
      <c r="AD99" s="523"/>
      <c r="AE99" s="523"/>
      <c r="AF99" s="523"/>
      <c r="AG99" s="523">
        <f t="shared" si="119"/>
        <v>0</v>
      </c>
      <c r="AH99" s="531">
        <f t="shared" si="120"/>
        <v>0</v>
      </c>
      <c r="AI99" s="34"/>
      <c r="AJ99" s="523">
        <f t="shared" si="121"/>
        <v>0</v>
      </c>
      <c r="AK99" s="531">
        <f t="shared" si="122"/>
        <v>0</v>
      </c>
      <c r="AL99" s="533"/>
      <c r="AM99" s="534"/>
      <c r="AN99" s="534">
        <f t="shared" si="123"/>
        <v>0</v>
      </c>
      <c r="AO99" s="535">
        <f t="shared" si="124"/>
        <v>0</v>
      </c>
      <c r="AP99" s="533"/>
      <c r="AQ99" s="534"/>
      <c r="AR99" s="534">
        <f t="shared" si="125"/>
        <v>0</v>
      </c>
      <c r="AS99" s="535">
        <f t="shared" si="126"/>
        <v>0</v>
      </c>
      <c r="AT99" s="533"/>
      <c r="AU99" s="534"/>
      <c r="AV99" s="534">
        <f t="shared" si="127"/>
        <v>0</v>
      </c>
      <c r="AW99" s="535">
        <f t="shared" si="128"/>
        <v>0</v>
      </c>
      <c r="AX99" s="522"/>
      <c r="AY99" s="532"/>
      <c r="AZ99" s="523"/>
      <c r="BA99" s="35">
        <f t="shared" si="129"/>
        <v>0</v>
      </c>
      <c r="BB99" s="531">
        <f t="shared" si="130"/>
        <v>0</v>
      </c>
      <c r="BC99" s="522"/>
      <c r="BD99" s="523">
        <f t="shared" si="131"/>
        <v>0</v>
      </c>
      <c r="BE99" s="531">
        <f t="shared" si="132"/>
        <v>0</v>
      </c>
      <c r="BF99" s="34"/>
      <c r="BG99" s="523">
        <f t="shared" si="133"/>
        <v>0</v>
      </c>
      <c r="BH99" s="531">
        <f t="shared" si="134"/>
        <v>0</v>
      </c>
      <c r="BI99" s="47"/>
      <c r="BJ99" s="523">
        <f t="shared" si="135"/>
        <v>0</v>
      </c>
      <c r="BK99" s="531">
        <f t="shared" si="136"/>
        <v>0</v>
      </c>
      <c r="BL99" s="522"/>
      <c r="BM99" s="532"/>
      <c r="BN99" s="523"/>
      <c r="BO99" s="35">
        <f t="shared" si="74"/>
        <v>0</v>
      </c>
      <c r="BP99" s="531">
        <f t="shared" si="103"/>
        <v>0</v>
      </c>
      <c r="BQ99" s="47"/>
      <c r="BR99" s="318"/>
      <c r="BS99" s="48"/>
      <c r="BT99" s="35">
        <f t="shared" si="137"/>
        <v>0</v>
      </c>
      <c r="BU99" s="531">
        <f t="shared" si="104"/>
        <v>0</v>
      </c>
      <c r="BV99" s="47"/>
      <c r="BW99" s="318"/>
      <c r="BX99" s="48"/>
      <c r="BY99" s="35">
        <f t="shared" si="75"/>
        <v>0</v>
      </c>
      <c r="BZ99" s="531">
        <f t="shared" si="105"/>
        <v>0</v>
      </c>
      <c r="CA99" s="47"/>
      <c r="CB99" s="523">
        <f t="shared" si="106"/>
        <v>0</v>
      </c>
      <c r="CC99" s="531">
        <f t="shared" si="107"/>
        <v>0</v>
      </c>
    </row>
    <row r="100" spans="1:81" s="28" customFormat="1" ht="21" customHeight="1">
      <c r="A100" s="28">
        <f t="shared" si="70"/>
        <v>92</v>
      </c>
      <c r="B100" s="27" t="s">
        <v>332</v>
      </c>
      <c r="C100" s="34"/>
      <c r="D100" s="35"/>
      <c r="E100" s="35">
        <f t="shared" si="71"/>
        <v>0</v>
      </c>
      <c r="F100" s="65">
        <f t="shared" si="72"/>
        <v>0</v>
      </c>
      <c r="G100" s="522"/>
      <c r="H100" s="532"/>
      <c r="I100" s="523"/>
      <c r="J100" s="35">
        <f t="shared" si="109"/>
        <v>0</v>
      </c>
      <c r="K100" s="531">
        <f t="shared" si="110"/>
        <v>0</v>
      </c>
      <c r="L100" s="522"/>
      <c r="M100" s="523"/>
      <c r="N100" s="523">
        <f t="shared" si="111"/>
        <v>0</v>
      </c>
      <c r="O100" s="531">
        <f t="shared" si="112"/>
        <v>0</v>
      </c>
      <c r="P100" s="34"/>
      <c r="Q100" s="523">
        <f t="shared" si="113"/>
        <v>0</v>
      </c>
      <c r="R100" s="531">
        <f t="shared" si="114"/>
        <v>0</v>
      </c>
      <c r="S100" s="522"/>
      <c r="T100" s="523"/>
      <c r="U100" s="523"/>
      <c r="V100" s="523"/>
      <c r="W100" s="523">
        <f t="shared" si="115"/>
        <v>0</v>
      </c>
      <c r="X100" s="531">
        <f t="shared" si="116"/>
        <v>0</v>
      </c>
      <c r="Y100" s="522"/>
      <c r="Z100" s="523"/>
      <c r="AA100" s="523">
        <f t="shared" si="117"/>
        <v>0</v>
      </c>
      <c r="AB100" s="531">
        <f t="shared" si="118"/>
        <v>0</v>
      </c>
      <c r="AC100" s="522"/>
      <c r="AD100" s="523"/>
      <c r="AE100" s="523"/>
      <c r="AF100" s="523"/>
      <c r="AG100" s="523">
        <f t="shared" si="119"/>
        <v>0</v>
      </c>
      <c r="AH100" s="531">
        <f t="shared" si="120"/>
        <v>0</v>
      </c>
      <c r="AI100" s="34"/>
      <c r="AJ100" s="523">
        <f t="shared" si="121"/>
        <v>0</v>
      </c>
      <c r="AK100" s="531">
        <f t="shared" si="122"/>
        <v>0</v>
      </c>
      <c r="AL100" s="533"/>
      <c r="AM100" s="534"/>
      <c r="AN100" s="534">
        <f t="shared" si="123"/>
        <v>0</v>
      </c>
      <c r="AO100" s="535">
        <f t="shared" si="124"/>
        <v>0</v>
      </c>
      <c r="AP100" s="533"/>
      <c r="AQ100" s="534"/>
      <c r="AR100" s="534">
        <f t="shared" si="125"/>
        <v>0</v>
      </c>
      <c r="AS100" s="535">
        <f t="shared" si="126"/>
        <v>0</v>
      </c>
      <c r="AT100" s="533"/>
      <c r="AU100" s="534"/>
      <c r="AV100" s="534">
        <f t="shared" si="127"/>
        <v>0</v>
      </c>
      <c r="AW100" s="535">
        <f t="shared" si="128"/>
        <v>0</v>
      </c>
      <c r="AX100" s="522"/>
      <c r="AY100" s="532"/>
      <c r="AZ100" s="523"/>
      <c r="BA100" s="35">
        <f t="shared" si="129"/>
        <v>0</v>
      </c>
      <c r="BB100" s="531">
        <f t="shared" si="130"/>
        <v>0</v>
      </c>
      <c r="BC100" s="522"/>
      <c r="BD100" s="523">
        <f t="shared" si="131"/>
        <v>0</v>
      </c>
      <c r="BE100" s="531">
        <f t="shared" si="132"/>
        <v>0</v>
      </c>
      <c r="BF100" s="34"/>
      <c r="BG100" s="523">
        <f t="shared" si="133"/>
        <v>0</v>
      </c>
      <c r="BH100" s="531">
        <f t="shared" si="134"/>
        <v>0</v>
      </c>
      <c r="BI100" s="47">
        <v>452.4</v>
      </c>
      <c r="BJ100" s="523">
        <f t="shared" si="135"/>
        <v>452.4</v>
      </c>
      <c r="BK100" s="531">
        <f t="shared" si="136"/>
        <v>29</v>
      </c>
      <c r="BL100" s="522"/>
      <c r="BM100" s="532"/>
      <c r="BN100" s="523"/>
      <c r="BO100" s="35">
        <f t="shared" ref="BO100:BO132" si="138">SUM(BL100:BN100)</f>
        <v>0</v>
      </c>
      <c r="BP100" s="531">
        <f t="shared" ref="BP100:BP132" si="139">BO100/7.8/2</f>
        <v>0</v>
      </c>
      <c r="BQ100" s="47">
        <v>280.8</v>
      </c>
      <c r="BR100" s="318">
        <v>280.8</v>
      </c>
      <c r="BS100" s="48">
        <v>280.8</v>
      </c>
      <c r="BT100" s="35">
        <f t="shared" si="137"/>
        <v>842.40000000000009</v>
      </c>
      <c r="BU100" s="531">
        <f t="shared" si="104"/>
        <v>54.000000000000007</v>
      </c>
      <c r="BV100" s="47">
        <v>46.8</v>
      </c>
      <c r="BW100" s="318">
        <v>46.8</v>
      </c>
      <c r="BX100" s="48">
        <v>46.8</v>
      </c>
      <c r="BY100" s="35">
        <f t="shared" si="75"/>
        <v>140.39999999999998</v>
      </c>
      <c r="BZ100" s="531">
        <f t="shared" si="105"/>
        <v>8.9999999999999982</v>
      </c>
      <c r="CA100" s="47"/>
      <c r="CB100" s="523">
        <f t="shared" si="106"/>
        <v>0</v>
      </c>
      <c r="CC100" s="531">
        <f t="shared" si="107"/>
        <v>0</v>
      </c>
    </row>
    <row r="101" spans="1:81" s="28" customFormat="1" ht="21" customHeight="1">
      <c r="A101" s="28">
        <f t="shared" si="70"/>
        <v>0</v>
      </c>
      <c r="B101" s="27" t="s">
        <v>333</v>
      </c>
      <c r="C101" s="34"/>
      <c r="D101" s="35"/>
      <c r="E101" s="35">
        <f t="shared" si="71"/>
        <v>0</v>
      </c>
      <c r="F101" s="65">
        <f t="shared" si="72"/>
        <v>0</v>
      </c>
      <c r="G101" s="522"/>
      <c r="H101" s="532"/>
      <c r="I101" s="523"/>
      <c r="J101" s="35">
        <f t="shared" si="109"/>
        <v>0</v>
      </c>
      <c r="K101" s="531">
        <f t="shared" si="110"/>
        <v>0</v>
      </c>
      <c r="L101" s="522"/>
      <c r="M101" s="523"/>
      <c r="N101" s="523">
        <f t="shared" si="111"/>
        <v>0</v>
      </c>
      <c r="O101" s="531">
        <f t="shared" si="112"/>
        <v>0</v>
      </c>
      <c r="P101" s="34"/>
      <c r="Q101" s="523">
        <f t="shared" si="113"/>
        <v>0</v>
      </c>
      <c r="R101" s="531">
        <f t="shared" si="114"/>
        <v>0</v>
      </c>
      <c r="S101" s="522"/>
      <c r="T101" s="523"/>
      <c r="U101" s="523"/>
      <c r="V101" s="523"/>
      <c r="W101" s="523">
        <f t="shared" si="115"/>
        <v>0</v>
      </c>
      <c r="X101" s="531">
        <f t="shared" si="116"/>
        <v>0</v>
      </c>
      <c r="Y101" s="522"/>
      <c r="Z101" s="523"/>
      <c r="AA101" s="523">
        <f t="shared" si="117"/>
        <v>0</v>
      </c>
      <c r="AB101" s="531">
        <f t="shared" si="118"/>
        <v>0</v>
      </c>
      <c r="AC101" s="522"/>
      <c r="AD101" s="523"/>
      <c r="AE101" s="523"/>
      <c r="AF101" s="523"/>
      <c r="AG101" s="523">
        <f t="shared" si="119"/>
        <v>0</v>
      </c>
      <c r="AH101" s="531">
        <f t="shared" si="120"/>
        <v>0</v>
      </c>
      <c r="AI101" s="34"/>
      <c r="AJ101" s="523">
        <f t="shared" si="121"/>
        <v>0</v>
      </c>
      <c r="AK101" s="531">
        <f t="shared" si="122"/>
        <v>0</v>
      </c>
      <c r="AL101" s="533"/>
      <c r="AM101" s="534"/>
      <c r="AN101" s="534">
        <f t="shared" si="123"/>
        <v>0</v>
      </c>
      <c r="AO101" s="535">
        <f t="shared" si="124"/>
        <v>0</v>
      </c>
      <c r="AP101" s="533"/>
      <c r="AQ101" s="534"/>
      <c r="AR101" s="534">
        <f t="shared" si="125"/>
        <v>0</v>
      </c>
      <c r="AS101" s="535">
        <f t="shared" si="126"/>
        <v>0</v>
      </c>
      <c r="AT101" s="533"/>
      <c r="AU101" s="534"/>
      <c r="AV101" s="534">
        <f t="shared" si="127"/>
        <v>0</v>
      </c>
      <c r="AW101" s="535">
        <f t="shared" si="128"/>
        <v>0</v>
      </c>
      <c r="AX101" s="522"/>
      <c r="AY101" s="532"/>
      <c r="AZ101" s="523"/>
      <c r="BA101" s="35">
        <f t="shared" si="129"/>
        <v>0</v>
      </c>
      <c r="BB101" s="531">
        <f t="shared" si="130"/>
        <v>0</v>
      </c>
      <c r="BC101" s="522"/>
      <c r="BD101" s="523">
        <f t="shared" si="131"/>
        <v>0</v>
      </c>
      <c r="BE101" s="531">
        <f t="shared" si="132"/>
        <v>0</v>
      </c>
      <c r="BF101" s="34"/>
      <c r="BG101" s="523">
        <f t="shared" si="133"/>
        <v>0</v>
      </c>
      <c r="BH101" s="531">
        <f t="shared" si="134"/>
        <v>0</v>
      </c>
      <c r="BI101" s="47"/>
      <c r="BJ101" s="523">
        <f t="shared" si="135"/>
        <v>0</v>
      </c>
      <c r="BK101" s="531">
        <f t="shared" si="136"/>
        <v>0</v>
      </c>
      <c r="BL101" s="522"/>
      <c r="BM101" s="532"/>
      <c r="BN101" s="523"/>
      <c r="BO101" s="35">
        <f t="shared" si="138"/>
        <v>0</v>
      </c>
      <c r="BP101" s="531">
        <f t="shared" si="139"/>
        <v>0</v>
      </c>
      <c r="BQ101" s="47"/>
      <c r="BR101" s="318"/>
      <c r="BS101" s="48"/>
      <c r="BT101" s="35">
        <f t="shared" si="137"/>
        <v>0</v>
      </c>
      <c r="BU101" s="531">
        <f t="shared" si="104"/>
        <v>0</v>
      </c>
      <c r="BV101" s="47"/>
      <c r="BW101" s="318"/>
      <c r="BX101" s="48"/>
      <c r="BY101" s="35">
        <f t="shared" si="75"/>
        <v>0</v>
      </c>
      <c r="BZ101" s="531">
        <f t="shared" si="105"/>
        <v>0</v>
      </c>
      <c r="CA101" s="47"/>
      <c r="CB101" s="523">
        <f t="shared" si="106"/>
        <v>0</v>
      </c>
      <c r="CC101" s="531">
        <f t="shared" si="107"/>
        <v>0</v>
      </c>
    </row>
    <row r="102" spans="1:81" s="28" customFormat="1" ht="21" customHeight="1">
      <c r="A102" s="28">
        <f t="shared" si="70"/>
        <v>29</v>
      </c>
      <c r="B102" s="27" t="s">
        <v>334</v>
      </c>
      <c r="C102" s="34"/>
      <c r="D102" s="35"/>
      <c r="E102" s="35">
        <f t="shared" si="71"/>
        <v>0</v>
      </c>
      <c r="F102" s="65">
        <f t="shared" si="72"/>
        <v>0</v>
      </c>
      <c r="G102" s="522"/>
      <c r="H102" s="532"/>
      <c r="I102" s="523"/>
      <c r="J102" s="35">
        <f t="shared" si="109"/>
        <v>0</v>
      </c>
      <c r="K102" s="531">
        <f t="shared" si="110"/>
        <v>0</v>
      </c>
      <c r="L102" s="522"/>
      <c r="M102" s="523"/>
      <c r="N102" s="523">
        <f t="shared" si="111"/>
        <v>0</v>
      </c>
      <c r="O102" s="531">
        <f t="shared" si="112"/>
        <v>0</v>
      </c>
      <c r="P102" s="34"/>
      <c r="Q102" s="523">
        <f t="shared" si="113"/>
        <v>0</v>
      </c>
      <c r="R102" s="531">
        <f t="shared" si="114"/>
        <v>0</v>
      </c>
      <c r="S102" s="522"/>
      <c r="T102" s="523"/>
      <c r="U102" s="523"/>
      <c r="V102" s="523"/>
      <c r="W102" s="523">
        <f t="shared" si="115"/>
        <v>0</v>
      </c>
      <c r="X102" s="531">
        <f t="shared" si="116"/>
        <v>0</v>
      </c>
      <c r="Y102" s="522"/>
      <c r="Z102" s="523"/>
      <c r="AA102" s="523">
        <f t="shared" si="117"/>
        <v>0</v>
      </c>
      <c r="AB102" s="531">
        <f t="shared" si="118"/>
        <v>0</v>
      </c>
      <c r="AC102" s="522"/>
      <c r="AD102" s="523"/>
      <c r="AE102" s="523"/>
      <c r="AF102" s="523"/>
      <c r="AG102" s="523">
        <f t="shared" si="119"/>
        <v>0</v>
      </c>
      <c r="AH102" s="531">
        <f t="shared" si="120"/>
        <v>0</v>
      </c>
      <c r="AI102" s="34"/>
      <c r="AJ102" s="523">
        <f t="shared" si="121"/>
        <v>0</v>
      </c>
      <c r="AK102" s="531">
        <f t="shared" si="122"/>
        <v>0</v>
      </c>
      <c r="AL102" s="533"/>
      <c r="AM102" s="534"/>
      <c r="AN102" s="534">
        <f t="shared" si="123"/>
        <v>0</v>
      </c>
      <c r="AO102" s="535">
        <f t="shared" si="124"/>
        <v>0</v>
      </c>
      <c r="AP102" s="533"/>
      <c r="AQ102" s="534"/>
      <c r="AR102" s="534">
        <f t="shared" si="125"/>
        <v>0</v>
      </c>
      <c r="AS102" s="535">
        <f t="shared" si="126"/>
        <v>0</v>
      </c>
      <c r="AT102" s="533"/>
      <c r="AU102" s="534"/>
      <c r="AV102" s="534">
        <f t="shared" si="127"/>
        <v>0</v>
      </c>
      <c r="AW102" s="535">
        <f t="shared" si="128"/>
        <v>0</v>
      </c>
      <c r="AX102" s="522"/>
      <c r="AY102" s="532"/>
      <c r="AZ102" s="523"/>
      <c r="BA102" s="35">
        <f t="shared" si="129"/>
        <v>0</v>
      </c>
      <c r="BB102" s="531">
        <f t="shared" si="130"/>
        <v>0</v>
      </c>
      <c r="BC102" s="522"/>
      <c r="BD102" s="523">
        <f t="shared" si="131"/>
        <v>0</v>
      </c>
      <c r="BE102" s="531">
        <f t="shared" si="132"/>
        <v>0</v>
      </c>
      <c r="BF102" s="34"/>
      <c r="BG102" s="523">
        <f t="shared" si="133"/>
        <v>0</v>
      </c>
      <c r="BH102" s="531">
        <f t="shared" si="134"/>
        <v>0</v>
      </c>
      <c r="BI102" s="47"/>
      <c r="BJ102" s="523">
        <f t="shared" si="135"/>
        <v>0</v>
      </c>
      <c r="BK102" s="531">
        <f t="shared" si="136"/>
        <v>0</v>
      </c>
      <c r="BL102" s="522"/>
      <c r="BM102" s="532"/>
      <c r="BN102" s="523"/>
      <c r="BO102" s="35">
        <f t="shared" si="138"/>
        <v>0</v>
      </c>
      <c r="BP102" s="531">
        <f t="shared" si="139"/>
        <v>0</v>
      </c>
      <c r="BQ102" s="47">
        <v>140.4</v>
      </c>
      <c r="BR102" s="318">
        <v>156</v>
      </c>
      <c r="BS102" s="48">
        <v>156</v>
      </c>
      <c r="BT102" s="35">
        <f t="shared" si="137"/>
        <v>452.4</v>
      </c>
      <c r="BU102" s="531">
        <f t="shared" si="104"/>
        <v>29</v>
      </c>
      <c r="BV102" s="47"/>
      <c r="BW102" s="318"/>
      <c r="BX102" s="48"/>
      <c r="BY102" s="35">
        <f t="shared" si="75"/>
        <v>0</v>
      </c>
      <c r="BZ102" s="531">
        <f t="shared" si="105"/>
        <v>0</v>
      </c>
      <c r="CA102" s="47"/>
      <c r="CB102" s="523">
        <f t="shared" si="106"/>
        <v>0</v>
      </c>
      <c r="CC102" s="531">
        <f t="shared" si="107"/>
        <v>0</v>
      </c>
    </row>
    <row r="103" spans="1:81" s="28" customFormat="1" ht="21" customHeight="1">
      <c r="A103" s="28">
        <f t="shared" si="70"/>
        <v>29</v>
      </c>
      <c r="B103" s="27" t="s">
        <v>335</v>
      </c>
      <c r="C103" s="34"/>
      <c r="D103" s="35"/>
      <c r="E103" s="35">
        <f t="shared" si="71"/>
        <v>0</v>
      </c>
      <c r="F103" s="65">
        <f t="shared" si="72"/>
        <v>0</v>
      </c>
      <c r="G103" s="522"/>
      <c r="H103" s="532"/>
      <c r="I103" s="523"/>
      <c r="J103" s="35">
        <f t="shared" si="109"/>
        <v>0</v>
      </c>
      <c r="K103" s="531">
        <f t="shared" si="110"/>
        <v>0</v>
      </c>
      <c r="L103" s="522"/>
      <c r="M103" s="523"/>
      <c r="N103" s="523">
        <f t="shared" si="111"/>
        <v>0</v>
      </c>
      <c r="O103" s="531">
        <f t="shared" si="112"/>
        <v>0</v>
      </c>
      <c r="P103" s="34"/>
      <c r="Q103" s="523">
        <f t="shared" si="113"/>
        <v>0</v>
      </c>
      <c r="R103" s="531">
        <f t="shared" si="114"/>
        <v>0</v>
      </c>
      <c r="S103" s="522"/>
      <c r="T103" s="523"/>
      <c r="U103" s="523"/>
      <c r="V103" s="523"/>
      <c r="W103" s="523">
        <f t="shared" si="115"/>
        <v>0</v>
      </c>
      <c r="X103" s="531">
        <f t="shared" si="116"/>
        <v>0</v>
      </c>
      <c r="Y103" s="522"/>
      <c r="Z103" s="523"/>
      <c r="AA103" s="523">
        <f t="shared" si="117"/>
        <v>0</v>
      </c>
      <c r="AB103" s="531">
        <f t="shared" si="118"/>
        <v>0</v>
      </c>
      <c r="AC103" s="522"/>
      <c r="AD103" s="523"/>
      <c r="AE103" s="523"/>
      <c r="AF103" s="523"/>
      <c r="AG103" s="523">
        <f t="shared" si="119"/>
        <v>0</v>
      </c>
      <c r="AH103" s="531">
        <f t="shared" si="120"/>
        <v>0</v>
      </c>
      <c r="AI103" s="34"/>
      <c r="AJ103" s="523">
        <f t="shared" si="121"/>
        <v>0</v>
      </c>
      <c r="AK103" s="531">
        <f t="shared" si="122"/>
        <v>0</v>
      </c>
      <c r="AL103" s="533"/>
      <c r="AM103" s="534"/>
      <c r="AN103" s="534">
        <f t="shared" si="123"/>
        <v>0</v>
      </c>
      <c r="AO103" s="535">
        <f t="shared" si="124"/>
        <v>0</v>
      </c>
      <c r="AP103" s="533"/>
      <c r="AQ103" s="534"/>
      <c r="AR103" s="534">
        <f t="shared" si="125"/>
        <v>0</v>
      </c>
      <c r="AS103" s="535">
        <f t="shared" si="126"/>
        <v>0</v>
      </c>
      <c r="AT103" s="533"/>
      <c r="AU103" s="534"/>
      <c r="AV103" s="534">
        <f t="shared" si="127"/>
        <v>0</v>
      </c>
      <c r="AW103" s="535">
        <f t="shared" si="128"/>
        <v>0</v>
      </c>
      <c r="AX103" s="522"/>
      <c r="AY103" s="532"/>
      <c r="AZ103" s="523"/>
      <c r="BA103" s="35">
        <f t="shared" si="129"/>
        <v>0</v>
      </c>
      <c r="BB103" s="531">
        <f t="shared" si="130"/>
        <v>0</v>
      </c>
      <c r="BC103" s="522"/>
      <c r="BD103" s="523">
        <f t="shared" si="131"/>
        <v>0</v>
      </c>
      <c r="BE103" s="531">
        <f t="shared" si="132"/>
        <v>0</v>
      </c>
      <c r="BF103" s="34"/>
      <c r="BG103" s="523">
        <f t="shared" si="133"/>
        <v>0</v>
      </c>
      <c r="BH103" s="531">
        <f t="shared" si="134"/>
        <v>0</v>
      </c>
      <c r="BI103" s="47">
        <v>452.4</v>
      </c>
      <c r="BJ103" s="523">
        <f t="shared" si="135"/>
        <v>452.4</v>
      </c>
      <c r="BK103" s="531">
        <f t="shared" si="136"/>
        <v>29</v>
      </c>
      <c r="BL103" s="522"/>
      <c r="BM103" s="532"/>
      <c r="BN103" s="523"/>
      <c r="BO103" s="35">
        <f t="shared" si="138"/>
        <v>0</v>
      </c>
      <c r="BP103" s="531">
        <f t="shared" si="139"/>
        <v>0</v>
      </c>
      <c r="BQ103" s="47"/>
      <c r="BR103" s="318"/>
      <c r="BS103" s="48"/>
      <c r="BT103" s="35">
        <f t="shared" si="137"/>
        <v>0</v>
      </c>
      <c r="BU103" s="531">
        <f t="shared" si="104"/>
        <v>0</v>
      </c>
      <c r="BV103" s="47"/>
      <c r="BW103" s="318"/>
      <c r="BX103" s="48"/>
      <c r="BY103" s="35">
        <f t="shared" si="75"/>
        <v>0</v>
      </c>
      <c r="BZ103" s="531">
        <f t="shared" si="105"/>
        <v>0</v>
      </c>
      <c r="CA103" s="47"/>
      <c r="CB103" s="523">
        <f t="shared" si="106"/>
        <v>0</v>
      </c>
      <c r="CC103" s="531">
        <f t="shared" si="107"/>
        <v>0</v>
      </c>
    </row>
    <row r="104" spans="1:81" s="28" customFormat="1" ht="21" customHeight="1">
      <c r="A104" s="28">
        <f t="shared" si="70"/>
        <v>21.000000000000004</v>
      </c>
      <c r="B104" s="27" t="s">
        <v>336</v>
      </c>
      <c r="C104" s="34"/>
      <c r="D104" s="35"/>
      <c r="E104" s="35">
        <f t="shared" si="71"/>
        <v>0</v>
      </c>
      <c r="F104" s="65">
        <f t="shared" si="72"/>
        <v>0</v>
      </c>
      <c r="G104" s="522"/>
      <c r="H104" s="532"/>
      <c r="I104" s="523"/>
      <c r="J104" s="35">
        <f t="shared" si="109"/>
        <v>0</v>
      </c>
      <c r="K104" s="531">
        <f t="shared" si="110"/>
        <v>0</v>
      </c>
      <c r="L104" s="522"/>
      <c r="M104" s="523"/>
      <c r="N104" s="523">
        <f t="shared" si="111"/>
        <v>0</v>
      </c>
      <c r="O104" s="531">
        <f t="shared" si="112"/>
        <v>0</v>
      </c>
      <c r="P104" s="34"/>
      <c r="Q104" s="523">
        <f t="shared" si="113"/>
        <v>0</v>
      </c>
      <c r="R104" s="531">
        <f t="shared" si="114"/>
        <v>0</v>
      </c>
      <c r="S104" s="522"/>
      <c r="T104" s="523"/>
      <c r="U104" s="523"/>
      <c r="V104" s="523"/>
      <c r="W104" s="523">
        <f t="shared" si="115"/>
        <v>0</v>
      </c>
      <c r="X104" s="531">
        <f t="shared" si="116"/>
        <v>0</v>
      </c>
      <c r="Y104" s="522"/>
      <c r="Z104" s="523"/>
      <c r="AA104" s="523">
        <f t="shared" si="117"/>
        <v>0</v>
      </c>
      <c r="AB104" s="531">
        <f t="shared" si="118"/>
        <v>0</v>
      </c>
      <c r="AC104" s="522"/>
      <c r="AD104" s="523"/>
      <c r="AE104" s="523"/>
      <c r="AF104" s="523"/>
      <c r="AG104" s="523">
        <f t="shared" si="119"/>
        <v>0</v>
      </c>
      <c r="AH104" s="531">
        <f t="shared" si="120"/>
        <v>0</v>
      </c>
      <c r="AI104" s="34"/>
      <c r="AJ104" s="523">
        <f t="shared" si="121"/>
        <v>0</v>
      </c>
      <c r="AK104" s="531">
        <f t="shared" si="122"/>
        <v>0</v>
      </c>
      <c r="AL104" s="533"/>
      <c r="AM104" s="534"/>
      <c r="AN104" s="534">
        <f t="shared" si="123"/>
        <v>0</v>
      </c>
      <c r="AO104" s="535">
        <f t="shared" si="124"/>
        <v>0</v>
      </c>
      <c r="AP104" s="533"/>
      <c r="AQ104" s="534"/>
      <c r="AR104" s="534">
        <f t="shared" si="125"/>
        <v>0</v>
      </c>
      <c r="AS104" s="535">
        <f t="shared" si="126"/>
        <v>0</v>
      </c>
      <c r="AT104" s="533"/>
      <c r="AU104" s="534"/>
      <c r="AV104" s="534">
        <f t="shared" si="127"/>
        <v>0</v>
      </c>
      <c r="AW104" s="535">
        <f t="shared" si="128"/>
        <v>0</v>
      </c>
      <c r="AX104" s="522"/>
      <c r="AY104" s="532"/>
      <c r="AZ104" s="523"/>
      <c r="BA104" s="35">
        <f t="shared" si="129"/>
        <v>0</v>
      </c>
      <c r="BB104" s="531">
        <f t="shared" si="130"/>
        <v>0</v>
      </c>
      <c r="BC104" s="522"/>
      <c r="BD104" s="523">
        <f t="shared" si="131"/>
        <v>0</v>
      </c>
      <c r="BE104" s="531">
        <f t="shared" si="132"/>
        <v>0</v>
      </c>
      <c r="BF104" s="34"/>
      <c r="BG104" s="523">
        <f t="shared" si="133"/>
        <v>0</v>
      </c>
      <c r="BH104" s="531">
        <f t="shared" si="134"/>
        <v>0</v>
      </c>
      <c r="BI104" s="47">
        <f>421.2-93.6</f>
        <v>327.60000000000002</v>
      </c>
      <c r="BJ104" s="523">
        <f t="shared" si="135"/>
        <v>327.60000000000002</v>
      </c>
      <c r="BK104" s="531">
        <f t="shared" si="136"/>
        <v>21.000000000000004</v>
      </c>
      <c r="BL104" s="522"/>
      <c r="BM104" s="532"/>
      <c r="BN104" s="523"/>
      <c r="BO104" s="35">
        <f t="shared" si="138"/>
        <v>0</v>
      </c>
      <c r="BP104" s="531">
        <f t="shared" si="139"/>
        <v>0</v>
      </c>
      <c r="BQ104" s="47">
        <v>0</v>
      </c>
      <c r="BR104" s="318">
        <v>0</v>
      </c>
      <c r="BS104" s="48">
        <v>0</v>
      </c>
      <c r="BT104" s="35">
        <f t="shared" si="137"/>
        <v>0</v>
      </c>
      <c r="BU104" s="531">
        <f t="shared" si="104"/>
        <v>0</v>
      </c>
      <c r="BV104" s="47"/>
      <c r="BW104" s="318"/>
      <c r="BX104" s="48"/>
      <c r="BY104" s="35">
        <f t="shared" si="75"/>
        <v>0</v>
      </c>
      <c r="BZ104" s="531">
        <f t="shared" si="105"/>
        <v>0</v>
      </c>
      <c r="CA104" s="47"/>
      <c r="CB104" s="523">
        <f t="shared" si="106"/>
        <v>0</v>
      </c>
      <c r="CC104" s="531">
        <f t="shared" si="107"/>
        <v>0</v>
      </c>
    </row>
    <row r="105" spans="1:81" s="28" customFormat="1" ht="21" customHeight="1">
      <c r="A105" s="28">
        <f t="shared" si="70"/>
        <v>0</v>
      </c>
      <c r="B105" s="27" t="s">
        <v>337</v>
      </c>
      <c r="C105" s="34"/>
      <c r="D105" s="35"/>
      <c r="E105" s="35">
        <f t="shared" si="71"/>
        <v>0</v>
      </c>
      <c r="F105" s="65">
        <f t="shared" si="72"/>
        <v>0</v>
      </c>
      <c r="G105" s="522"/>
      <c r="H105" s="532"/>
      <c r="I105" s="523"/>
      <c r="J105" s="35">
        <f t="shared" si="109"/>
        <v>0</v>
      </c>
      <c r="K105" s="531">
        <f t="shared" si="110"/>
        <v>0</v>
      </c>
      <c r="L105" s="522"/>
      <c r="M105" s="523"/>
      <c r="N105" s="523">
        <f t="shared" si="111"/>
        <v>0</v>
      </c>
      <c r="O105" s="531">
        <f t="shared" si="112"/>
        <v>0</v>
      </c>
      <c r="P105" s="34"/>
      <c r="Q105" s="523">
        <f t="shared" si="113"/>
        <v>0</v>
      </c>
      <c r="R105" s="531">
        <f t="shared" si="114"/>
        <v>0</v>
      </c>
      <c r="S105" s="522"/>
      <c r="T105" s="523"/>
      <c r="U105" s="523"/>
      <c r="V105" s="523"/>
      <c r="W105" s="523">
        <f t="shared" si="115"/>
        <v>0</v>
      </c>
      <c r="X105" s="531">
        <f t="shared" si="116"/>
        <v>0</v>
      </c>
      <c r="Y105" s="522"/>
      <c r="Z105" s="523"/>
      <c r="AA105" s="523">
        <f t="shared" si="117"/>
        <v>0</v>
      </c>
      <c r="AB105" s="531">
        <f t="shared" si="118"/>
        <v>0</v>
      </c>
      <c r="AC105" s="522"/>
      <c r="AD105" s="523"/>
      <c r="AE105" s="523"/>
      <c r="AF105" s="523"/>
      <c r="AG105" s="523">
        <f t="shared" si="119"/>
        <v>0</v>
      </c>
      <c r="AH105" s="531">
        <f t="shared" si="120"/>
        <v>0</v>
      </c>
      <c r="AI105" s="34"/>
      <c r="AJ105" s="523">
        <f t="shared" si="121"/>
        <v>0</v>
      </c>
      <c r="AK105" s="531">
        <f t="shared" si="122"/>
        <v>0</v>
      </c>
      <c r="AL105" s="533"/>
      <c r="AM105" s="534"/>
      <c r="AN105" s="534">
        <f t="shared" si="123"/>
        <v>0</v>
      </c>
      <c r="AO105" s="535">
        <f t="shared" si="124"/>
        <v>0</v>
      </c>
      <c r="AP105" s="533"/>
      <c r="AQ105" s="534"/>
      <c r="AR105" s="534">
        <f t="shared" si="125"/>
        <v>0</v>
      </c>
      <c r="AS105" s="535">
        <f t="shared" si="126"/>
        <v>0</v>
      </c>
      <c r="AT105" s="533"/>
      <c r="AU105" s="534"/>
      <c r="AV105" s="534">
        <f t="shared" si="127"/>
        <v>0</v>
      </c>
      <c r="AW105" s="535">
        <f t="shared" si="128"/>
        <v>0</v>
      </c>
      <c r="AX105" s="522"/>
      <c r="AY105" s="532"/>
      <c r="AZ105" s="523"/>
      <c r="BA105" s="35">
        <f t="shared" si="129"/>
        <v>0</v>
      </c>
      <c r="BB105" s="531">
        <f t="shared" si="130"/>
        <v>0</v>
      </c>
      <c r="BC105" s="522"/>
      <c r="BD105" s="523">
        <f t="shared" si="131"/>
        <v>0</v>
      </c>
      <c r="BE105" s="531">
        <f t="shared" si="132"/>
        <v>0</v>
      </c>
      <c r="BF105" s="34"/>
      <c r="BG105" s="523">
        <f t="shared" si="133"/>
        <v>0</v>
      </c>
      <c r="BH105" s="531">
        <f t="shared" si="134"/>
        <v>0</v>
      </c>
      <c r="BI105" s="47"/>
      <c r="BJ105" s="523">
        <f t="shared" si="135"/>
        <v>0</v>
      </c>
      <c r="BK105" s="531">
        <f t="shared" si="136"/>
        <v>0</v>
      </c>
      <c r="BL105" s="522"/>
      <c r="BM105" s="532"/>
      <c r="BN105" s="523"/>
      <c r="BO105" s="35">
        <f t="shared" si="138"/>
        <v>0</v>
      </c>
      <c r="BP105" s="531">
        <f t="shared" si="139"/>
        <v>0</v>
      </c>
      <c r="BQ105" s="47"/>
      <c r="BR105" s="318"/>
      <c r="BS105" s="48"/>
      <c r="BT105" s="35">
        <f t="shared" si="137"/>
        <v>0</v>
      </c>
      <c r="BU105" s="531">
        <f t="shared" si="104"/>
        <v>0</v>
      </c>
      <c r="BV105" s="522"/>
      <c r="BW105" s="532"/>
      <c r="BX105" s="523"/>
      <c r="BY105" s="35">
        <f t="shared" si="75"/>
        <v>0</v>
      </c>
      <c r="BZ105" s="531">
        <f t="shared" si="105"/>
        <v>0</v>
      </c>
      <c r="CA105" s="47"/>
      <c r="CB105" s="523">
        <f t="shared" si="106"/>
        <v>0</v>
      </c>
      <c r="CC105" s="531">
        <f t="shared" si="107"/>
        <v>0</v>
      </c>
    </row>
    <row r="106" spans="1:81" s="28" customFormat="1" ht="21" customHeight="1">
      <c r="A106" s="28">
        <f t="shared" si="70"/>
        <v>0</v>
      </c>
      <c r="B106" s="27" t="s">
        <v>338</v>
      </c>
      <c r="C106" s="34"/>
      <c r="D106" s="35"/>
      <c r="E106" s="35">
        <f t="shared" si="71"/>
        <v>0</v>
      </c>
      <c r="F106" s="65">
        <f t="shared" si="72"/>
        <v>0</v>
      </c>
      <c r="G106" s="522"/>
      <c r="H106" s="532"/>
      <c r="I106" s="523"/>
      <c r="J106" s="35">
        <f t="shared" si="109"/>
        <v>0</v>
      </c>
      <c r="K106" s="531">
        <f t="shared" si="110"/>
        <v>0</v>
      </c>
      <c r="L106" s="522"/>
      <c r="M106" s="523"/>
      <c r="N106" s="523">
        <f t="shared" si="111"/>
        <v>0</v>
      </c>
      <c r="O106" s="531">
        <f t="shared" si="112"/>
        <v>0</v>
      </c>
      <c r="P106" s="34"/>
      <c r="Q106" s="523">
        <f t="shared" si="113"/>
        <v>0</v>
      </c>
      <c r="R106" s="531">
        <f t="shared" si="114"/>
        <v>0</v>
      </c>
      <c r="S106" s="522"/>
      <c r="T106" s="523"/>
      <c r="U106" s="523"/>
      <c r="V106" s="523"/>
      <c r="W106" s="523">
        <f t="shared" si="115"/>
        <v>0</v>
      </c>
      <c r="X106" s="531">
        <f t="shared" si="116"/>
        <v>0</v>
      </c>
      <c r="Y106" s="522"/>
      <c r="Z106" s="523"/>
      <c r="AA106" s="523">
        <f t="shared" si="117"/>
        <v>0</v>
      </c>
      <c r="AB106" s="531">
        <f t="shared" si="118"/>
        <v>0</v>
      </c>
      <c r="AC106" s="522"/>
      <c r="AD106" s="523"/>
      <c r="AE106" s="523"/>
      <c r="AF106" s="523"/>
      <c r="AG106" s="523">
        <f t="shared" si="119"/>
        <v>0</v>
      </c>
      <c r="AH106" s="531">
        <f t="shared" si="120"/>
        <v>0</v>
      </c>
      <c r="AI106" s="34"/>
      <c r="AJ106" s="523">
        <f t="shared" si="121"/>
        <v>0</v>
      </c>
      <c r="AK106" s="531">
        <f t="shared" si="122"/>
        <v>0</v>
      </c>
      <c r="AL106" s="533"/>
      <c r="AM106" s="534"/>
      <c r="AN106" s="534">
        <f t="shared" si="123"/>
        <v>0</v>
      </c>
      <c r="AO106" s="535">
        <f t="shared" si="124"/>
        <v>0</v>
      </c>
      <c r="AP106" s="533"/>
      <c r="AQ106" s="534"/>
      <c r="AR106" s="534">
        <f t="shared" si="125"/>
        <v>0</v>
      </c>
      <c r="AS106" s="535">
        <f t="shared" si="126"/>
        <v>0</v>
      </c>
      <c r="AT106" s="533"/>
      <c r="AU106" s="534"/>
      <c r="AV106" s="534">
        <f t="shared" si="127"/>
        <v>0</v>
      </c>
      <c r="AW106" s="535">
        <f t="shared" si="128"/>
        <v>0</v>
      </c>
      <c r="AX106" s="522"/>
      <c r="AY106" s="532"/>
      <c r="AZ106" s="523"/>
      <c r="BA106" s="35">
        <f t="shared" si="129"/>
        <v>0</v>
      </c>
      <c r="BB106" s="531">
        <f t="shared" si="130"/>
        <v>0</v>
      </c>
      <c r="BC106" s="522"/>
      <c r="BD106" s="523">
        <f t="shared" si="131"/>
        <v>0</v>
      </c>
      <c r="BE106" s="531">
        <f t="shared" si="132"/>
        <v>0</v>
      </c>
      <c r="BF106" s="34"/>
      <c r="BG106" s="523">
        <f t="shared" si="133"/>
        <v>0</v>
      </c>
      <c r="BH106" s="531">
        <f t="shared" si="134"/>
        <v>0</v>
      </c>
      <c r="BI106" s="47"/>
      <c r="BJ106" s="523">
        <f t="shared" si="135"/>
        <v>0</v>
      </c>
      <c r="BK106" s="531">
        <f t="shared" si="136"/>
        <v>0</v>
      </c>
      <c r="BL106" s="522"/>
      <c r="BM106" s="532"/>
      <c r="BN106" s="523"/>
      <c r="BO106" s="35">
        <f t="shared" si="138"/>
        <v>0</v>
      </c>
      <c r="BP106" s="531">
        <f t="shared" si="139"/>
        <v>0</v>
      </c>
      <c r="BQ106" s="47">
        <v>0</v>
      </c>
      <c r="BR106" s="318"/>
      <c r="BS106" s="48">
        <v>0</v>
      </c>
      <c r="BT106" s="35">
        <f t="shared" si="137"/>
        <v>0</v>
      </c>
      <c r="BU106" s="531">
        <f t="shared" si="104"/>
        <v>0</v>
      </c>
      <c r="BV106" s="522"/>
      <c r="BW106" s="532"/>
      <c r="BX106" s="523"/>
      <c r="BY106" s="35">
        <f t="shared" si="75"/>
        <v>0</v>
      </c>
      <c r="BZ106" s="531">
        <f t="shared" si="105"/>
        <v>0</v>
      </c>
      <c r="CA106" s="47"/>
      <c r="CB106" s="523">
        <f t="shared" si="106"/>
        <v>0</v>
      </c>
      <c r="CC106" s="531">
        <f t="shared" si="107"/>
        <v>0</v>
      </c>
    </row>
    <row r="107" spans="1:81" s="28" customFormat="1" ht="21" customHeight="1">
      <c r="A107" s="28">
        <f t="shared" si="70"/>
        <v>0</v>
      </c>
      <c r="B107" s="27" t="s">
        <v>339</v>
      </c>
      <c r="C107" s="34"/>
      <c r="D107" s="35"/>
      <c r="E107" s="35">
        <f t="shared" si="71"/>
        <v>0</v>
      </c>
      <c r="F107" s="65">
        <f t="shared" si="72"/>
        <v>0</v>
      </c>
      <c r="G107" s="522"/>
      <c r="H107" s="532"/>
      <c r="I107" s="523"/>
      <c r="J107" s="35">
        <f t="shared" si="109"/>
        <v>0</v>
      </c>
      <c r="K107" s="531">
        <f t="shared" si="110"/>
        <v>0</v>
      </c>
      <c r="L107" s="522"/>
      <c r="M107" s="523"/>
      <c r="N107" s="523">
        <f t="shared" si="111"/>
        <v>0</v>
      </c>
      <c r="O107" s="531">
        <f t="shared" si="112"/>
        <v>0</v>
      </c>
      <c r="P107" s="34"/>
      <c r="Q107" s="523">
        <f t="shared" si="113"/>
        <v>0</v>
      </c>
      <c r="R107" s="531">
        <f t="shared" si="114"/>
        <v>0</v>
      </c>
      <c r="S107" s="522"/>
      <c r="T107" s="523"/>
      <c r="U107" s="523"/>
      <c r="V107" s="523"/>
      <c r="W107" s="523">
        <f t="shared" si="115"/>
        <v>0</v>
      </c>
      <c r="X107" s="531">
        <f t="shared" si="116"/>
        <v>0</v>
      </c>
      <c r="Y107" s="522"/>
      <c r="Z107" s="523"/>
      <c r="AA107" s="523">
        <f t="shared" si="117"/>
        <v>0</v>
      </c>
      <c r="AB107" s="531">
        <f t="shared" si="118"/>
        <v>0</v>
      </c>
      <c r="AC107" s="522"/>
      <c r="AD107" s="523"/>
      <c r="AE107" s="523"/>
      <c r="AF107" s="523"/>
      <c r="AG107" s="523">
        <f t="shared" si="119"/>
        <v>0</v>
      </c>
      <c r="AH107" s="531">
        <f t="shared" si="120"/>
        <v>0</v>
      </c>
      <c r="AI107" s="34"/>
      <c r="AJ107" s="523">
        <f t="shared" si="121"/>
        <v>0</v>
      </c>
      <c r="AK107" s="531">
        <f t="shared" si="122"/>
        <v>0</v>
      </c>
      <c r="AL107" s="533"/>
      <c r="AM107" s="534"/>
      <c r="AN107" s="534">
        <f t="shared" si="123"/>
        <v>0</v>
      </c>
      <c r="AO107" s="535">
        <f t="shared" si="124"/>
        <v>0</v>
      </c>
      <c r="AP107" s="533"/>
      <c r="AQ107" s="534"/>
      <c r="AR107" s="534">
        <f t="shared" si="125"/>
        <v>0</v>
      </c>
      <c r="AS107" s="535">
        <f t="shared" si="126"/>
        <v>0</v>
      </c>
      <c r="AT107" s="533"/>
      <c r="AU107" s="534"/>
      <c r="AV107" s="534">
        <f t="shared" si="127"/>
        <v>0</v>
      </c>
      <c r="AW107" s="535">
        <f t="shared" si="128"/>
        <v>0</v>
      </c>
      <c r="AX107" s="522"/>
      <c r="AY107" s="532"/>
      <c r="AZ107" s="523"/>
      <c r="BA107" s="35">
        <f t="shared" si="129"/>
        <v>0</v>
      </c>
      <c r="BB107" s="531">
        <f t="shared" si="130"/>
        <v>0</v>
      </c>
      <c r="BC107" s="522"/>
      <c r="BD107" s="523">
        <f t="shared" si="131"/>
        <v>0</v>
      </c>
      <c r="BE107" s="531">
        <f t="shared" si="132"/>
        <v>0</v>
      </c>
      <c r="BF107" s="34"/>
      <c r="BG107" s="523">
        <f t="shared" si="133"/>
        <v>0</v>
      </c>
      <c r="BH107" s="531">
        <f t="shared" si="134"/>
        <v>0</v>
      </c>
      <c r="BI107" s="47"/>
      <c r="BJ107" s="523">
        <f t="shared" si="135"/>
        <v>0</v>
      </c>
      <c r="BK107" s="531">
        <f t="shared" si="136"/>
        <v>0</v>
      </c>
      <c r="BL107" s="522"/>
      <c r="BM107" s="532"/>
      <c r="BN107" s="523"/>
      <c r="BO107" s="35">
        <f t="shared" si="138"/>
        <v>0</v>
      </c>
      <c r="BP107" s="531">
        <f t="shared" si="139"/>
        <v>0</v>
      </c>
      <c r="BQ107" s="47"/>
      <c r="BR107" s="318"/>
      <c r="BS107" s="48"/>
      <c r="BT107" s="35">
        <f t="shared" si="137"/>
        <v>0</v>
      </c>
      <c r="BU107" s="531">
        <f t="shared" si="104"/>
        <v>0</v>
      </c>
      <c r="BV107" s="522"/>
      <c r="BW107" s="532"/>
      <c r="BX107" s="523"/>
      <c r="BY107" s="35">
        <f t="shared" si="75"/>
        <v>0</v>
      </c>
      <c r="BZ107" s="531">
        <f t="shared" si="105"/>
        <v>0</v>
      </c>
      <c r="CA107" s="47"/>
      <c r="CB107" s="523">
        <f t="shared" si="106"/>
        <v>0</v>
      </c>
      <c r="CC107" s="531">
        <f t="shared" si="107"/>
        <v>0</v>
      </c>
    </row>
    <row r="108" spans="1:81" s="28" customFormat="1" ht="21" customHeight="1">
      <c r="A108" s="28">
        <f t="shared" si="70"/>
        <v>0</v>
      </c>
      <c r="B108" s="27" t="s">
        <v>340</v>
      </c>
      <c r="C108" s="34"/>
      <c r="D108" s="35"/>
      <c r="E108" s="35"/>
      <c r="F108" s="65"/>
      <c r="G108" s="522"/>
      <c r="H108" s="532"/>
      <c r="I108" s="523"/>
      <c r="J108" s="35"/>
      <c r="K108" s="531"/>
      <c r="L108" s="522"/>
      <c r="M108" s="523"/>
      <c r="N108" s="523"/>
      <c r="O108" s="531"/>
      <c r="P108" s="34"/>
      <c r="Q108" s="523"/>
      <c r="R108" s="531"/>
      <c r="S108" s="522"/>
      <c r="T108" s="523"/>
      <c r="U108" s="523"/>
      <c r="V108" s="523"/>
      <c r="W108" s="523"/>
      <c r="X108" s="531"/>
      <c r="Y108" s="522"/>
      <c r="Z108" s="523"/>
      <c r="AA108" s="523"/>
      <c r="AB108" s="531"/>
      <c r="AC108" s="522"/>
      <c r="AD108" s="523"/>
      <c r="AE108" s="523"/>
      <c r="AF108" s="523"/>
      <c r="AG108" s="523"/>
      <c r="AH108" s="531"/>
      <c r="AI108" s="34"/>
      <c r="AJ108" s="523"/>
      <c r="AK108" s="531"/>
      <c r="AL108" s="533"/>
      <c r="AM108" s="534"/>
      <c r="AN108" s="534"/>
      <c r="AO108" s="535"/>
      <c r="AP108" s="533"/>
      <c r="AQ108" s="534"/>
      <c r="AR108" s="534"/>
      <c r="AS108" s="535"/>
      <c r="AT108" s="533"/>
      <c r="AU108" s="534"/>
      <c r="AV108" s="534"/>
      <c r="AW108" s="535"/>
      <c r="AX108" s="522"/>
      <c r="AY108" s="532"/>
      <c r="AZ108" s="523"/>
      <c r="BA108" s="35"/>
      <c r="BB108" s="531"/>
      <c r="BC108" s="522"/>
      <c r="BD108" s="523"/>
      <c r="BE108" s="531"/>
      <c r="BF108" s="34"/>
      <c r="BG108" s="523"/>
      <c r="BH108" s="531"/>
      <c r="BI108" s="47"/>
      <c r="BJ108" s="523"/>
      <c r="BK108" s="531"/>
      <c r="BL108" s="522"/>
      <c r="BM108" s="532"/>
      <c r="BN108" s="523"/>
      <c r="BO108" s="35">
        <f t="shared" si="138"/>
        <v>0</v>
      </c>
      <c r="BP108" s="531">
        <f t="shared" si="139"/>
        <v>0</v>
      </c>
      <c r="BQ108" s="47"/>
      <c r="BR108" s="318"/>
      <c r="BS108" s="48"/>
      <c r="BT108" s="35">
        <f t="shared" ref="BT108:BT132" si="140">SUM(BQ108:BS108)</f>
        <v>0</v>
      </c>
      <c r="BU108" s="531">
        <f t="shared" si="104"/>
        <v>0</v>
      </c>
      <c r="BV108" s="522"/>
      <c r="BW108" s="532"/>
      <c r="BX108" s="523"/>
      <c r="BY108" s="35">
        <f t="shared" si="75"/>
        <v>0</v>
      </c>
      <c r="BZ108" s="531">
        <f t="shared" si="105"/>
        <v>0</v>
      </c>
      <c r="CA108" s="47"/>
      <c r="CB108" s="523"/>
      <c r="CC108" s="531"/>
    </row>
    <row r="109" spans="1:81" s="28" customFormat="1" ht="21" customHeight="1">
      <c r="A109" s="28">
        <f t="shared" si="70"/>
        <v>0</v>
      </c>
      <c r="B109" s="27" t="s">
        <v>341</v>
      </c>
      <c r="C109" s="34"/>
      <c r="D109" s="35"/>
      <c r="E109" s="35"/>
      <c r="F109" s="65"/>
      <c r="G109" s="522"/>
      <c r="H109" s="532"/>
      <c r="I109" s="523"/>
      <c r="J109" s="35"/>
      <c r="K109" s="531"/>
      <c r="L109" s="522"/>
      <c r="M109" s="523"/>
      <c r="N109" s="523"/>
      <c r="O109" s="531"/>
      <c r="P109" s="34"/>
      <c r="Q109" s="523"/>
      <c r="R109" s="531"/>
      <c r="S109" s="522"/>
      <c r="T109" s="523"/>
      <c r="U109" s="523"/>
      <c r="V109" s="523"/>
      <c r="W109" s="523"/>
      <c r="X109" s="531"/>
      <c r="Y109" s="522"/>
      <c r="Z109" s="523"/>
      <c r="AA109" s="523"/>
      <c r="AB109" s="531"/>
      <c r="AC109" s="522"/>
      <c r="AD109" s="523"/>
      <c r="AE109" s="523"/>
      <c r="AF109" s="523"/>
      <c r="AG109" s="523"/>
      <c r="AH109" s="531"/>
      <c r="AI109" s="34"/>
      <c r="AJ109" s="523"/>
      <c r="AK109" s="531"/>
      <c r="AL109" s="533"/>
      <c r="AM109" s="534"/>
      <c r="AN109" s="534"/>
      <c r="AO109" s="535"/>
      <c r="AP109" s="533"/>
      <c r="AQ109" s="534"/>
      <c r="AR109" s="534"/>
      <c r="AS109" s="535"/>
      <c r="AT109" s="533"/>
      <c r="AU109" s="534"/>
      <c r="AV109" s="534"/>
      <c r="AW109" s="535"/>
      <c r="AX109" s="522"/>
      <c r="AY109" s="532"/>
      <c r="AZ109" s="523"/>
      <c r="BA109" s="35"/>
      <c r="BB109" s="531"/>
      <c r="BC109" s="522"/>
      <c r="BD109" s="523"/>
      <c r="BE109" s="531"/>
      <c r="BF109" s="34"/>
      <c r="BG109" s="523"/>
      <c r="BH109" s="531"/>
      <c r="BI109" s="47"/>
      <c r="BJ109" s="523"/>
      <c r="BK109" s="531"/>
      <c r="BL109" s="522"/>
      <c r="BM109" s="532"/>
      <c r="BN109" s="523"/>
      <c r="BO109" s="35">
        <f t="shared" si="138"/>
        <v>0</v>
      </c>
      <c r="BP109" s="531">
        <f t="shared" si="139"/>
        <v>0</v>
      </c>
      <c r="BQ109" s="47"/>
      <c r="BR109" s="318"/>
      <c r="BS109" s="48"/>
      <c r="BT109" s="35">
        <f t="shared" si="140"/>
        <v>0</v>
      </c>
      <c r="BU109" s="531">
        <f t="shared" si="104"/>
        <v>0</v>
      </c>
      <c r="BV109" s="522"/>
      <c r="BW109" s="532"/>
      <c r="BX109" s="523"/>
      <c r="BY109" s="35">
        <f t="shared" si="75"/>
        <v>0</v>
      </c>
      <c r="BZ109" s="531">
        <f t="shared" si="105"/>
        <v>0</v>
      </c>
      <c r="CA109" s="47"/>
      <c r="CB109" s="523"/>
      <c r="CC109" s="531"/>
    </row>
    <row r="110" spans="1:81" s="28" customFormat="1" ht="21" customHeight="1">
      <c r="A110" s="28">
        <f t="shared" si="70"/>
        <v>0</v>
      </c>
      <c r="B110" s="27" t="s">
        <v>342</v>
      </c>
      <c r="C110" s="34"/>
      <c r="D110" s="35"/>
      <c r="E110" s="35"/>
      <c r="F110" s="65"/>
      <c r="G110" s="522"/>
      <c r="H110" s="532"/>
      <c r="I110" s="523"/>
      <c r="J110" s="35"/>
      <c r="K110" s="531"/>
      <c r="L110" s="522"/>
      <c r="M110" s="523"/>
      <c r="N110" s="523"/>
      <c r="O110" s="531"/>
      <c r="P110" s="34"/>
      <c r="Q110" s="523"/>
      <c r="R110" s="531"/>
      <c r="S110" s="522"/>
      <c r="T110" s="523"/>
      <c r="U110" s="523"/>
      <c r="V110" s="523"/>
      <c r="W110" s="523"/>
      <c r="X110" s="531"/>
      <c r="Y110" s="522"/>
      <c r="Z110" s="523"/>
      <c r="AA110" s="523"/>
      <c r="AB110" s="531"/>
      <c r="AC110" s="522"/>
      <c r="AD110" s="523"/>
      <c r="AE110" s="523"/>
      <c r="AF110" s="523"/>
      <c r="AG110" s="523"/>
      <c r="AH110" s="531"/>
      <c r="AI110" s="34"/>
      <c r="AJ110" s="523"/>
      <c r="AK110" s="531"/>
      <c r="AL110" s="533"/>
      <c r="AM110" s="534"/>
      <c r="AN110" s="534"/>
      <c r="AO110" s="535"/>
      <c r="AP110" s="533"/>
      <c r="AQ110" s="534"/>
      <c r="AR110" s="534"/>
      <c r="AS110" s="535"/>
      <c r="AT110" s="533"/>
      <c r="AU110" s="534"/>
      <c r="AV110" s="534"/>
      <c r="AW110" s="535"/>
      <c r="AX110" s="522"/>
      <c r="AY110" s="532"/>
      <c r="AZ110" s="523"/>
      <c r="BA110" s="35"/>
      <c r="BB110" s="531"/>
      <c r="BC110" s="522"/>
      <c r="BD110" s="523"/>
      <c r="BE110" s="531"/>
      <c r="BF110" s="34"/>
      <c r="BG110" s="523"/>
      <c r="BH110" s="531"/>
      <c r="BI110" s="47"/>
      <c r="BJ110" s="523"/>
      <c r="BK110" s="531"/>
      <c r="BL110" s="522"/>
      <c r="BM110" s="532"/>
      <c r="BN110" s="523"/>
      <c r="BO110" s="35">
        <f t="shared" si="138"/>
        <v>0</v>
      </c>
      <c r="BP110" s="531">
        <f t="shared" si="139"/>
        <v>0</v>
      </c>
      <c r="BQ110" s="47"/>
      <c r="BR110" s="318"/>
      <c r="BS110" s="48"/>
      <c r="BT110" s="35">
        <f t="shared" si="140"/>
        <v>0</v>
      </c>
      <c r="BU110" s="531">
        <f t="shared" si="104"/>
        <v>0</v>
      </c>
      <c r="BV110" s="522"/>
      <c r="BW110" s="532"/>
      <c r="BX110" s="523"/>
      <c r="BY110" s="35">
        <f t="shared" si="75"/>
        <v>0</v>
      </c>
      <c r="BZ110" s="531">
        <f t="shared" si="105"/>
        <v>0</v>
      </c>
      <c r="CA110" s="47"/>
      <c r="CB110" s="523"/>
      <c r="CC110" s="531"/>
    </row>
    <row r="111" spans="1:81" s="28" customFormat="1" ht="21" customHeight="1">
      <c r="A111" s="28">
        <f t="shared" si="70"/>
        <v>0</v>
      </c>
      <c r="B111" s="27" t="s">
        <v>343</v>
      </c>
      <c r="C111" s="34"/>
      <c r="D111" s="35"/>
      <c r="E111" s="35"/>
      <c r="F111" s="65"/>
      <c r="G111" s="522"/>
      <c r="H111" s="532"/>
      <c r="I111" s="523"/>
      <c r="J111" s="35"/>
      <c r="K111" s="531"/>
      <c r="L111" s="522"/>
      <c r="M111" s="523"/>
      <c r="N111" s="523"/>
      <c r="O111" s="531"/>
      <c r="P111" s="34"/>
      <c r="Q111" s="523"/>
      <c r="R111" s="531"/>
      <c r="S111" s="522"/>
      <c r="T111" s="523"/>
      <c r="U111" s="523"/>
      <c r="V111" s="523"/>
      <c r="W111" s="523"/>
      <c r="X111" s="531"/>
      <c r="Y111" s="522"/>
      <c r="Z111" s="523"/>
      <c r="AA111" s="523"/>
      <c r="AB111" s="531"/>
      <c r="AC111" s="522"/>
      <c r="AD111" s="523"/>
      <c r="AE111" s="523"/>
      <c r="AF111" s="523"/>
      <c r="AG111" s="523"/>
      <c r="AH111" s="531"/>
      <c r="AI111" s="34"/>
      <c r="AJ111" s="523"/>
      <c r="AK111" s="531"/>
      <c r="AL111" s="533"/>
      <c r="AM111" s="534"/>
      <c r="AN111" s="534"/>
      <c r="AO111" s="535"/>
      <c r="AP111" s="533"/>
      <c r="AQ111" s="534"/>
      <c r="AR111" s="534"/>
      <c r="AS111" s="535"/>
      <c r="AT111" s="533"/>
      <c r="AU111" s="534"/>
      <c r="AV111" s="534"/>
      <c r="AW111" s="535"/>
      <c r="AX111" s="522"/>
      <c r="AY111" s="532"/>
      <c r="AZ111" s="523"/>
      <c r="BA111" s="35"/>
      <c r="BB111" s="531"/>
      <c r="BC111" s="522"/>
      <c r="BD111" s="523"/>
      <c r="BE111" s="531"/>
      <c r="BF111" s="34"/>
      <c r="BG111" s="523"/>
      <c r="BH111" s="531"/>
      <c r="BI111" s="47"/>
      <c r="BJ111" s="523"/>
      <c r="BK111" s="531"/>
      <c r="BL111" s="522"/>
      <c r="BM111" s="532"/>
      <c r="BN111" s="523"/>
      <c r="BO111" s="35">
        <f t="shared" si="138"/>
        <v>0</v>
      </c>
      <c r="BP111" s="531">
        <f t="shared" si="139"/>
        <v>0</v>
      </c>
      <c r="BQ111" s="47"/>
      <c r="BR111" s="318"/>
      <c r="BS111" s="48"/>
      <c r="BT111" s="35">
        <f t="shared" si="140"/>
        <v>0</v>
      </c>
      <c r="BU111" s="531">
        <f t="shared" si="104"/>
        <v>0</v>
      </c>
      <c r="BV111" s="522"/>
      <c r="BW111" s="532"/>
      <c r="BX111" s="523"/>
      <c r="BY111" s="35">
        <f t="shared" si="75"/>
        <v>0</v>
      </c>
      <c r="BZ111" s="531">
        <f t="shared" si="105"/>
        <v>0</v>
      </c>
      <c r="CA111" s="47"/>
      <c r="CB111" s="523"/>
      <c r="CC111" s="531"/>
    </row>
    <row r="112" spans="1:81" s="28" customFormat="1" ht="21" customHeight="1">
      <c r="A112" s="28">
        <f t="shared" si="70"/>
        <v>0</v>
      </c>
      <c r="B112" s="27" t="s">
        <v>344</v>
      </c>
      <c r="C112" s="34"/>
      <c r="D112" s="35"/>
      <c r="E112" s="35"/>
      <c r="F112" s="65"/>
      <c r="G112" s="522"/>
      <c r="H112" s="532"/>
      <c r="I112" s="523"/>
      <c r="J112" s="35"/>
      <c r="K112" s="531"/>
      <c r="L112" s="522"/>
      <c r="M112" s="523"/>
      <c r="N112" s="523"/>
      <c r="O112" s="531"/>
      <c r="P112" s="34"/>
      <c r="Q112" s="523"/>
      <c r="R112" s="531"/>
      <c r="S112" s="522"/>
      <c r="T112" s="523"/>
      <c r="U112" s="523"/>
      <c r="V112" s="523"/>
      <c r="W112" s="523"/>
      <c r="X112" s="531"/>
      <c r="Y112" s="522"/>
      <c r="Z112" s="523"/>
      <c r="AA112" s="523"/>
      <c r="AB112" s="531"/>
      <c r="AC112" s="522"/>
      <c r="AD112" s="523"/>
      <c r="AE112" s="523"/>
      <c r="AF112" s="523"/>
      <c r="AG112" s="523"/>
      <c r="AH112" s="531"/>
      <c r="AI112" s="34"/>
      <c r="AJ112" s="523"/>
      <c r="AK112" s="531"/>
      <c r="AL112" s="533"/>
      <c r="AM112" s="534"/>
      <c r="AN112" s="534"/>
      <c r="AO112" s="535"/>
      <c r="AP112" s="533"/>
      <c r="AQ112" s="534"/>
      <c r="AR112" s="534"/>
      <c r="AS112" s="535"/>
      <c r="AT112" s="533"/>
      <c r="AU112" s="534"/>
      <c r="AV112" s="534"/>
      <c r="AW112" s="535"/>
      <c r="AX112" s="522"/>
      <c r="AY112" s="532"/>
      <c r="AZ112" s="523"/>
      <c r="BA112" s="35"/>
      <c r="BB112" s="531"/>
      <c r="BC112" s="522"/>
      <c r="BD112" s="523"/>
      <c r="BE112" s="531"/>
      <c r="BF112" s="34"/>
      <c r="BG112" s="523"/>
      <c r="BH112" s="531"/>
      <c r="BI112" s="47"/>
      <c r="BJ112" s="523"/>
      <c r="BK112" s="531"/>
      <c r="BL112" s="522"/>
      <c r="BM112" s="532"/>
      <c r="BN112" s="523"/>
      <c r="BO112" s="35">
        <f t="shared" si="138"/>
        <v>0</v>
      </c>
      <c r="BP112" s="531">
        <f t="shared" si="139"/>
        <v>0</v>
      </c>
      <c r="BQ112" s="47">
        <v>0</v>
      </c>
      <c r="BR112" s="318">
        <v>0</v>
      </c>
      <c r="BS112" s="48">
        <v>0</v>
      </c>
      <c r="BT112" s="35">
        <f t="shared" si="140"/>
        <v>0</v>
      </c>
      <c r="BU112" s="531">
        <f t="shared" si="104"/>
        <v>0</v>
      </c>
      <c r="BV112" s="522"/>
      <c r="BW112" s="532"/>
      <c r="BX112" s="523"/>
      <c r="BY112" s="35">
        <f t="shared" si="75"/>
        <v>0</v>
      </c>
      <c r="BZ112" s="531">
        <f t="shared" si="105"/>
        <v>0</v>
      </c>
      <c r="CA112" s="47"/>
      <c r="CB112" s="523"/>
      <c r="CC112" s="531"/>
    </row>
    <row r="113" spans="1:81" s="28" customFormat="1" ht="21" customHeight="1">
      <c r="A113" s="28">
        <f t="shared" si="70"/>
        <v>0</v>
      </c>
      <c r="B113" s="27" t="s">
        <v>345</v>
      </c>
      <c r="C113" s="34"/>
      <c r="D113" s="35"/>
      <c r="E113" s="35"/>
      <c r="F113" s="65"/>
      <c r="G113" s="522"/>
      <c r="H113" s="532"/>
      <c r="I113" s="523"/>
      <c r="J113" s="35"/>
      <c r="K113" s="531"/>
      <c r="L113" s="522"/>
      <c r="M113" s="523"/>
      <c r="N113" s="523"/>
      <c r="O113" s="531"/>
      <c r="P113" s="34"/>
      <c r="Q113" s="523"/>
      <c r="R113" s="531"/>
      <c r="S113" s="522"/>
      <c r="T113" s="523"/>
      <c r="U113" s="523"/>
      <c r="V113" s="523"/>
      <c r="W113" s="523"/>
      <c r="X113" s="531"/>
      <c r="Y113" s="522"/>
      <c r="Z113" s="523"/>
      <c r="AA113" s="523"/>
      <c r="AB113" s="531"/>
      <c r="AC113" s="522"/>
      <c r="AD113" s="523"/>
      <c r="AE113" s="523"/>
      <c r="AF113" s="523"/>
      <c r="AG113" s="523"/>
      <c r="AH113" s="531"/>
      <c r="AI113" s="34"/>
      <c r="AJ113" s="523"/>
      <c r="AK113" s="531"/>
      <c r="AL113" s="533"/>
      <c r="AM113" s="534"/>
      <c r="AN113" s="534"/>
      <c r="AO113" s="535"/>
      <c r="AP113" s="533"/>
      <c r="AQ113" s="534"/>
      <c r="AR113" s="534"/>
      <c r="AS113" s="535"/>
      <c r="AT113" s="533"/>
      <c r="AU113" s="534"/>
      <c r="AV113" s="534"/>
      <c r="AW113" s="535"/>
      <c r="AX113" s="522"/>
      <c r="AY113" s="532"/>
      <c r="AZ113" s="523"/>
      <c r="BA113" s="35"/>
      <c r="BB113" s="531"/>
      <c r="BC113" s="522"/>
      <c r="BD113" s="523"/>
      <c r="BE113" s="531"/>
      <c r="BF113" s="34"/>
      <c r="BG113" s="523"/>
      <c r="BH113" s="531"/>
      <c r="BI113" s="47"/>
      <c r="BJ113" s="523"/>
      <c r="BK113" s="531"/>
      <c r="BL113" s="522"/>
      <c r="BM113" s="532"/>
      <c r="BN113" s="523"/>
      <c r="BO113" s="35">
        <f t="shared" si="138"/>
        <v>0</v>
      </c>
      <c r="BP113" s="531">
        <f t="shared" si="139"/>
        <v>0</v>
      </c>
      <c r="BQ113" s="47"/>
      <c r="BR113" s="318"/>
      <c r="BS113" s="48"/>
      <c r="BT113" s="35">
        <f t="shared" si="140"/>
        <v>0</v>
      </c>
      <c r="BU113" s="531">
        <f t="shared" si="104"/>
        <v>0</v>
      </c>
      <c r="BV113" s="522"/>
      <c r="BW113" s="532"/>
      <c r="BX113" s="523"/>
      <c r="BY113" s="35">
        <f t="shared" si="75"/>
        <v>0</v>
      </c>
      <c r="BZ113" s="531">
        <f t="shared" si="105"/>
        <v>0</v>
      </c>
      <c r="CA113" s="47"/>
      <c r="CB113" s="523"/>
      <c r="CC113" s="531"/>
    </row>
    <row r="114" spans="1:81" s="28" customFormat="1" ht="21" customHeight="1">
      <c r="A114" s="28">
        <f t="shared" si="70"/>
        <v>0</v>
      </c>
      <c r="B114" s="27" t="s">
        <v>346</v>
      </c>
      <c r="C114" s="34"/>
      <c r="D114" s="35"/>
      <c r="E114" s="35"/>
      <c r="F114" s="65"/>
      <c r="G114" s="522"/>
      <c r="H114" s="532"/>
      <c r="I114" s="523"/>
      <c r="J114" s="35"/>
      <c r="K114" s="531"/>
      <c r="L114" s="522"/>
      <c r="M114" s="523"/>
      <c r="N114" s="523"/>
      <c r="O114" s="531"/>
      <c r="P114" s="34"/>
      <c r="Q114" s="523"/>
      <c r="R114" s="531"/>
      <c r="S114" s="522"/>
      <c r="T114" s="523"/>
      <c r="U114" s="523"/>
      <c r="V114" s="523"/>
      <c r="W114" s="523"/>
      <c r="X114" s="531"/>
      <c r="Y114" s="522"/>
      <c r="Z114" s="523"/>
      <c r="AA114" s="523"/>
      <c r="AB114" s="531"/>
      <c r="AC114" s="522"/>
      <c r="AD114" s="523"/>
      <c r="AE114" s="523"/>
      <c r="AF114" s="523"/>
      <c r="AG114" s="523"/>
      <c r="AH114" s="531"/>
      <c r="AI114" s="34"/>
      <c r="AJ114" s="523"/>
      <c r="AK114" s="531"/>
      <c r="AL114" s="533"/>
      <c r="AM114" s="534"/>
      <c r="AN114" s="534"/>
      <c r="AO114" s="535"/>
      <c r="AP114" s="533"/>
      <c r="AQ114" s="534"/>
      <c r="AR114" s="534"/>
      <c r="AS114" s="535"/>
      <c r="AT114" s="533"/>
      <c r="AU114" s="534"/>
      <c r="AV114" s="534"/>
      <c r="AW114" s="535"/>
      <c r="AX114" s="522"/>
      <c r="AY114" s="532"/>
      <c r="AZ114" s="523"/>
      <c r="BA114" s="35"/>
      <c r="BB114" s="531"/>
      <c r="BC114" s="522"/>
      <c r="BD114" s="523"/>
      <c r="BE114" s="531"/>
      <c r="BF114" s="34"/>
      <c r="BG114" s="523"/>
      <c r="BH114" s="531"/>
      <c r="BI114" s="47"/>
      <c r="BJ114" s="523"/>
      <c r="BK114" s="531"/>
      <c r="BL114" s="522"/>
      <c r="BM114" s="532"/>
      <c r="BN114" s="523"/>
      <c r="BO114" s="35">
        <f t="shared" si="138"/>
        <v>0</v>
      </c>
      <c r="BP114" s="531">
        <f t="shared" si="139"/>
        <v>0</v>
      </c>
      <c r="BQ114" s="522"/>
      <c r="BR114" s="532"/>
      <c r="BS114" s="523"/>
      <c r="BT114" s="35">
        <f t="shared" si="140"/>
        <v>0</v>
      </c>
      <c r="BU114" s="531">
        <f t="shared" si="104"/>
        <v>0</v>
      </c>
      <c r="BV114" s="522"/>
      <c r="BW114" s="532"/>
      <c r="BX114" s="523"/>
      <c r="BY114" s="35">
        <f t="shared" si="75"/>
        <v>0</v>
      </c>
      <c r="BZ114" s="531">
        <f t="shared" si="105"/>
        <v>0</v>
      </c>
      <c r="CA114" s="47"/>
      <c r="CB114" s="523"/>
      <c r="CC114" s="531"/>
    </row>
    <row r="115" spans="1:81" s="28" customFormat="1" ht="21" customHeight="1">
      <c r="A115" s="28">
        <f t="shared" si="70"/>
        <v>0</v>
      </c>
      <c r="B115" s="27" t="s">
        <v>347</v>
      </c>
      <c r="C115" s="34"/>
      <c r="D115" s="35"/>
      <c r="E115" s="35"/>
      <c r="F115" s="65"/>
      <c r="G115" s="522"/>
      <c r="H115" s="532"/>
      <c r="I115" s="523"/>
      <c r="J115" s="35"/>
      <c r="K115" s="531"/>
      <c r="L115" s="522"/>
      <c r="M115" s="523"/>
      <c r="N115" s="523"/>
      <c r="O115" s="531"/>
      <c r="P115" s="34"/>
      <c r="Q115" s="523"/>
      <c r="R115" s="531"/>
      <c r="S115" s="522"/>
      <c r="T115" s="523"/>
      <c r="U115" s="523"/>
      <c r="V115" s="523"/>
      <c r="W115" s="523"/>
      <c r="X115" s="531"/>
      <c r="Y115" s="522"/>
      <c r="Z115" s="523"/>
      <c r="AA115" s="523"/>
      <c r="AB115" s="531"/>
      <c r="AC115" s="522"/>
      <c r="AD115" s="523"/>
      <c r="AE115" s="523"/>
      <c r="AF115" s="523"/>
      <c r="AG115" s="523"/>
      <c r="AH115" s="531"/>
      <c r="AI115" s="34"/>
      <c r="AJ115" s="523"/>
      <c r="AK115" s="531"/>
      <c r="AL115" s="533"/>
      <c r="AM115" s="534"/>
      <c r="AN115" s="534"/>
      <c r="AO115" s="535"/>
      <c r="AP115" s="533"/>
      <c r="AQ115" s="534"/>
      <c r="AR115" s="534"/>
      <c r="AS115" s="535"/>
      <c r="AT115" s="533"/>
      <c r="AU115" s="534"/>
      <c r="AV115" s="534"/>
      <c r="AW115" s="535"/>
      <c r="AX115" s="522"/>
      <c r="AY115" s="532"/>
      <c r="AZ115" s="523"/>
      <c r="BA115" s="35"/>
      <c r="BB115" s="531"/>
      <c r="BC115" s="522"/>
      <c r="BD115" s="523"/>
      <c r="BE115" s="531"/>
      <c r="BF115" s="34"/>
      <c r="BG115" s="523"/>
      <c r="BH115" s="531"/>
      <c r="BI115" s="47"/>
      <c r="BJ115" s="523"/>
      <c r="BK115" s="531"/>
      <c r="BL115" s="522"/>
      <c r="BM115" s="532"/>
      <c r="BN115" s="523"/>
      <c r="BO115" s="35">
        <f t="shared" si="138"/>
        <v>0</v>
      </c>
      <c r="BP115" s="531">
        <f t="shared" si="139"/>
        <v>0</v>
      </c>
      <c r="BQ115" s="522"/>
      <c r="BR115" s="532"/>
      <c r="BS115" s="523"/>
      <c r="BT115" s="35">
        <f t="shared" si="140"/>
        <v>0</v>
      </c>
      <c r="BU115" s="531">
        <f t="shared" si="104"/>
        <v>0</v>
      </c>
      <c r="BV115" s="522"/>
      <c r="BW115" s="532"/>
      <c r="BX115" s="523"/>
      <c r="BY115" s="35">
        <f t="shared" si="75"/>
        <v>0</v>
      </c>
      <c r="BZ115" s="531">
        <f t="shared" si="105"/>
        <v>0</v>
      </c>
      <c r="CA115" s="47"/>
      <c r="CB115" s="523"/>
      <c r="CC115" s="531"/>
    </row>
    <row r="116" spans="1:81" s="28" customFormat="1" ht="21" customHeight="1">
      <c r="A116" s="28">
        <f t="shared" si="70"/>
        <v>0</v>
      </c>
      <c r="B116" s="27" t="s">
        <v>348</v>
      </c>
      <c r="C116" s="34"/>
      <c r="D116" s="35"/>
      <c r="E116" s="35"/>
      <c r="F116" s="65"/>
      <c r="G116" s="522"/>
      <c r="H116" s="532"/>
      <c r="I116" s="523"/>
      <c r="J116" s="35"/>
      <c r="K116" s="531"/>
      <c r="L116" s="522"/>
      <c r="M116" s="523"/>
      <c r="N116" s="523"/>
      <c r="O116" s="531"/>
      <c r="P116" s="34"/>
      <c r="Q116" s="523"/>
      <c r="R116" s="531"/>
      <c r="S116" s="522"/>
      <c r="T116" s="523"/>
      <c r="U116" s="523"/>
      <c r="V116" s="523"/>
      <c r="W116" s="523"/>
      <c r="X116" s="531"/>
      <c r="Y116" s="522"/>
      <c r="Z116" s="523"/>
      <c r="AA116" s="523"/>
      <c r="AB116" s="531"/>
      <c r="AC116" s="522"/>
      <c r="AD116" s="523"/>
      <c r="AE116" s="523"/>
      <c r="AF116" s="523"/>
      <c r="AG116" s="523"/>
      <c r="AH116" s="531"/>
      <c r="AI116" s="34"/>
      <c r="AJ116" s="523"/>
      <c r="AK116" s="531"/>
      <c r="AL116" s="533"/>
      <c r="AM116" s="534"/>
      <c r="AN116" s="534"/>
      <c r="AO116" s="535"/>
      <c r="AP116" s="533"/>
      <c r="AQ116" s="534"/>
      <c r="AR116" s="534"/>
      <c r="AS116" s="535"/>
      <c r="AT116" s="533"/>
      <c r="AU116" s="534"/>
      <c r="AV116" s="534"/>
      <c r="AW116" s="535"/>
      <c r="AX116" s="522"/>
      <c r="AY116" s="532"/>
      <c r="AZ116" s="523"/>
      <c r="BA116" s="35"/>
      <c r="BB116" s="531"/>
      <c r="BC116" s="522"/>
      <c r="BD116" s="523"/>
      <c r="BE116" s="531"/>
      <c r="BF116" s="34"/>
      <c r="BG116" s="523"/>
      <c r="BH116" s="531"/>
      <c r="BI116" s="47"/>
      <c r="BJ116" s="523"/>
      <c r="BK116" s="531"/>
      <c r="BL116" s="522"/>
      <c r="BM116" s="532"/>
      <c r="BN116" s="523"/>
      <c r="BO116" s="35">
        <f t="shared" si="138"/>
        <v>0</v>
      </c>
      <c r="BP116" s="531">
        <f t="shared" si="139"/>
        <v>0</v>
      </c>
      <c r="BQ116" s="522"/>
      <c r="BR116" s="532"/>
      <c r="BS116" s="523"/>
      <c r="BT116" s="35">
        <f t="shared" si="140"/>
        <v>0</v>
      </c>
      <c r="BU116" s="531">
        <f t="shared" si="104"/>
        <v>0</v>
      </c>
      <c r="BV116" s="522"/>
      <c r="BW116" s="532"/>
      <c r="BX116" s="523"/>
      <c r="BY116" s="35">
        <f t="shared" si="75"/>
        <v>0</v>
      </c>
      <c r="BZ116" s="531">
        <f t="shared" si="105"/>
        <v>0</v>
      </c>
      <c r="CA116" s="47"/>
      <c r="CB116" s="523"/>
      <c r="CC116" s="531"/>
    </row>
    <row r="117" spans="1:81" s="28" customFormat="1" ht="21" customHeight="1">
      <c r="A117" s="28">
        <f t="shared" si="70"/>
        <v>0</v>
      </c>
      <c r="B117" s="27" t="s">
        <v>349</v>
      </c>
      <c r="C117" s="34"/>
      <c r="D117" s="35"/>
      <c r="E117" s="35"/>
      <c r="F117" s="65"/>
      <c r="G117" s="522"/>
      <c r="H117" s="532"/>
      <c r="I117" s="523"/>
      <c r="J117" s="35"/>
      <c r="K117" s="531"/>
      <c r="L117" s="522"/>
      <c r="M117" s="523"/>
      <c r="N117" s="523"/>
      <c r="O117" s="531"/>
      <c r="P117" s="34"/>
      <c r="Q117" s="523"/>
      <c r="R117" s="531"/>
      <c r="S117" s="522"/>
      <c r="T117" s="523"/>
      <c r="U117" s="523"/>
      <c r="V117" s="523"/>
      <c r="W117" s="523"/>
      <c r="X117" s="531"/>
      <c r="Y117" s="522"/>
      <c r="Z117" s="523"/>
      <c r="AA117" s="523"/>
      <c r="AB117" s="531"/>
      <c r="AC117" s="522"/>
      <c r="AD117" s="523"/>
      <c r="AE117" s="523"/>
      <c r="AF117" s="523"/>
      <c r="AG117" s="523"/>
      <c r="AH117" s="531"/>
      <c r="AI117" s="34"/>
      <c r="AJ117" s="523"/>
      <c r="AK117" s="531"/>
      <c r="AL117" s="533"/>
      <c r="AM117" s="534"/>
      <c r="AN117" s="534"/>
      <c r="AO117" s="535"/>
      <c r="AP117" s="533"/>
      <c r="AQ117" s="534"/>
      <c r="AR117" s="534"/>
      <c r="AS117" s="535"/>
      <c r="AT117" s="533"/>
      <c r="AU117" s="534"/>
      <c r="AV117" s="534"/>
      <c r="AW117" s="535"/>
      <c r="AX117" s="522"/>
      <c r="AY117" s="532"/>
      <c r="AZ117" s="523"/>
      <c r="BA117" s="35"/>
      <c r="BB117" s="531"/>
      <c r="BC117" s="522"/>
      <c r="BD117" s="523"/>
      <c r="BE117" s="531"/>
      <c r="BF117" s="34"/>
      <c r="BG117" s="523"/>
      <c r="BH117" s="531"/>
      <c r="BI117" s="47"/>
      <c r="BJ117" s="523"/>
      <c r="BK117" s="531"/>
      <c r="BL117" s="522"/>
      <c r="BM117" s="532"/>
      <c r="BN117" s="523"/>
      <c r="BO117" s="35">
        <f t="shared" si="138"/>
        <v>0</v>
      </c>
      <c r="BP117" s="531">
        <f t="shared" si="139"/>
        <v>0</v>
      </c>
      <c r="BQ117" s="522"/>
      <c r="BR117" s="532"/>
      <c r="BS117" s="523"/>
      <c r="BT117" s="35">
        <f t="shared" si="140"/>
        <v>0</v>
      </c>
      <c r="BU117" s="531">
        <f t="shared" si="104"/>
        <v>0</v>
      </c>
      <c r="BV117" s="522"/>
      <c r="BW117" s="532"/>
      <c r="BX117" s="523"/>
      <c r="BY117" s="35">
        <f t="shared" si="75"/>
        <v>0</v>
      </c>
      <c r="BZ117" s="531">
        <f t="shared" si="105"/>
        <v>0</v>
      </c>
      <c r="CA117" s="47"/>
      <c r="CB117" s="523"/>
      <c r="CC117" s="531"/>
    </row>
    <row r="118" spans="1:81" s="28" customFormat="1" ht="21" customHeight="1">
      <c r="A118" s="28">
        <f t="shared" si="70"/>
        <v>0</v>
      </c>
      <c r="B118" s="27" t="s">
        <v>350</v>
      </c>
      <c r="C118" s="34"/>
      <c r="D118" s="35"/>
      <c r="E118" s="35"/>
      <c r="F118" s="65"/>
      <c r="G118" s="522"/>
      <c r="H118" s="532"/>
      <c r="I118" s="523"/>
      <c r="J118" s="35"/>
      <c r="K118" s="531"/>
      <c r="L118" s="522"/>
      <c r="M118" s="523"/>
      <c r="N118" s="523"/>
      <c r="O118" s="531"/>
      <c r="P118" s="34"/>
      <c r="Q118" s="523"/>
      <c r="R118" s="531"/>
      <c r="S118" s="522"/>
      <c r="T118" s="523"/>
      <c r="U118" s="523"/>
      <c r="V118" s="523"/>
      <c r="W118" s="523"/>
      <c r="X118" s="531"/>
      <c r="Y118" s="522"/>
      <c r="Z118" s="523"/>
      <c r="AA118" s="523"/>
      <c r="AB118" s="531"/>
      <c r="AC118" s="522"/>
      <c r="AD118" s="523"/>
      <c r="AE118" s="523"/>
      <c r="AF118" s="523"/>
      <c r="AG118" s="523"/>
      <c r="AH118" s="531"/>
      <c r="AI118" s="34"/>
      <c r="AJ118" s="523"/>
      <c r="AK118" s="531"/>
      <c r="AL118" s="533"/>
      <c r="AM118" s="534"/>
      <c r="AN118" s="534"/>
      <c r="AO118" s="535"/>
      <c r="AP118" s="533"/>
      <c r="AQ118" s="534"/>
      <c r="AR118" s="534"/>
      <c r="AS118" s="535"/>
      <c r="AT118" s="533"/>
      <c r="AU118" s="534"/>
      <c r="AV118" s="534"/>
      <c r="AW118" s="535"/>
      <c r="AX118" s="522"/>
      <c r="AY118" s="532"/>
      <c r="AZ118" s="523"/>
      <c r="BA118" s="35"/>
      <c r="BB118" s="531"/>
      <c r="BC118" s="522"/>
      <c r="BD118" s="523"/>
      <c r="BE118" s="531"/>
      <c r="BF118" s="34"/>
      <c r="BG118" s="523"/>
      <c r="BH118" s="531"/>
      <c r="BI118" s="47"/>
      <c r="BK118" s="523"/>
      <c r="BL118" s="522"/>
      <c r="BM118" s="532"/>
      <c r="BN118" s="523"/>
      <c r="BO118" s="35">
        <f t="shared" si="138"/>
        <v>0</v>
      </c>
      <c r="BP118" s="531">
        <f t="shared" si="139"/>
        <v>0</v>
      </c>
      <c r="BQ118" s="522"/>
      <c r="BR118" s="532"/>
      <c r="BS118" s="523"/>
      <c r="BT118" s="35">
        <f t="shared" si="140"/>
        <v>0</v>
      </c>
      <c r="BU118" s="531">
        <f t="shared" si="104"/>
        <v>0</v>
      </c>
      <c r="BV118" s="522"/>
      <c r="BW118" s="532"/>
      <c r="BX118" s="523"/>
      <c r="BY118" s="35">
        <f t="shared" si="75"/>
        <v>0</v>
      </c>
      <c r="BZ118" s="531">
        <f t="shared" si="105"/>
        <v>0</v>
      </c>
      <c r="CA118" s="47"/>
      <c r="CC118" s="523"/>
    </row>
    <row r="119" spans="1:81" s="28" customFormat="1" ht="21" customHeight="1">
      <c r="A119" s="28">
        <f t="shared" si="70"/>
        <v>0</v>
      </c>
      <c r="B119" s="27" t="s">
        <v>351</v>
      </c>
      <c r="C119" s="34"/>
      <c r="D119" s="35"/>
      <c r="E119" s="35"/>
      <c r="F119" s="65"/>
      <c r="G119" s="522"/>
      <c r="H119" s="532"/>
      <c r="I119" s="523"/>
      <c r="J119" s="35"/>
      <c r="K119" s="531"/>
      <c r="L119" s="522"/>
      <c r="M119" s="523"/>
      <c r="N119" s="523"/>
      <c r="O119" s="531"/>
      <c r="P119" s="34"/>
      <c r="Q119" s="523"/>
      <c r="R119" s="531"/>
      <c r="S119" s="522"/>
      <c r="T119" s="523"/>
      <c r="U119" s="523"/>
      <c r="V119" s="523"/>
      <c r="W119" s="523"/>
      <c r="X119" s="531"/>
      <c r="Y119" s="522"/>
      <c r="Z119" s="523"/>
      <c r="AA119" s="523"/>
      <c r="AB119" s="531"/>
      <c r="AC119" s="522"/>
      <c r="AD119" s="523"/>
      <c r="AE119" s="523"/>
      <c r="AF119" s="523"/>
      <c r="AG119" s="523"/>
      <c r="AH119" s="531"/>
      <c r="AI119" s="34"/>
      <c r="AJ119" s="523"/>
      <c r="AK119" s="531"/>
      <c r="AL119" s="533"/>
      <c r="AM119" s="534"/>
      <c r="AN119" s="534"/>
      <c r="AO119" s="535"/>
      <c r="AP119" s="533"/>
      <c r="AQ119" s="534"/>
      <c r="AR119" s="534"/>
      <c r="AS119" s="535"/>
      <c r="AT119" s="533"/>
      <c r="AU119" s="534"/>
      <c r="AV119" s="534"/>
      <c r="AW119" s="535"/>
      <c r="AX119" s="522"/>
      <c r="AY119" s="532"/>
      <c r="AZ119" s="523"/>
      <c r="BA119" s="35"/>
      <c r="BB119" s="531"/>
      <c r="BC119" s="522"/>
      <c r="BD119" s="523"/>
      <c r="BE119" s="531"/>
      <c r="BF119" s="34"/>
      <c r="BG119" s="523"/>
      <c r="BH119" s="531"/>
      <c r="BI119" s="47"/>
      <c r="BJ119" s="523"/>
      <c r="BK119" s="531"/>
      <c r="BL119" s="522"/>
      <c r="BM119" s="532"/>
      <c r="BN119" s="523"/>
      <c r="BO119" s="35">
        <f t="shared" si="138"/>
        <v>0</v>
      </c>
      <c r="BP119" s="531">
        <f t="shared" si="139"/>
        <v>0</v>
      </c>
      <c r="BQ119" s="522"/>
      <c r="BR119" s="532"/>
      <c r="BS119" s="523"/>
      <c r="BT119" s="35">
        <f t="shared" si="140"/>
        <v>0</v>
      </c>
      <c r="BU119" s="531">
        <f t="shared" si="104"/>
        <v>0</v>
      </c>
      <c r="BV119" s="522"/>
      <c r="BW119" s="532"/>
      <c r="BX119" s="523"/>
      <c r="BY119" s="35">
        <f t="shared" si="75"/>
        <v>0</v>
      </c>
      <c r="BZ119" s="531">
        <f t="shared" si="105"/>
        <v>0</v>
      </c>
      <c r="CA119" s="47"/>
      <c r="CB119" s="523"/>
      <c r="CC119" s="531"/>
    </row>
    <row r="120" spans="1:81" s="28" customFormat="1" ht="21" customHeight="1">
      <c r="A120" s="28">
        <f t="shared" si="70"/>
        <v>0</v>
      </c>
      <c r="B120" s="27" t="s">
        <v>352</v>
      </c>
      <c r="C120" s="34"/>
      <c r="D120" s="35"/>
      <c r="E120" s="35"/>
      <c r="F120" s="65"/>
      <c r="G120" s="522"/>
      <c r="H120" s="532"/>
      <c r="I120" s="523"/>
      <c r="J120" s="35"/>
      <c r="K120" s="531"/>
      <c r="L120" s="522"/>
      <c r="M120" s="523"/>
      <c r="N120" s="523"/>
      <c r="O120" s="531"/>
      <c r="P120" s="34"/>
      <c r="Q120" s="523"/>
      <c r="R120" s="531"/>
      <c r="S120" s="522"/>
      <c r="T120" s="523"/>
      <c r="U120" s="523"/>
      <c r="V120" s="523"/>
      <c r="W120" s="523"/>
      <c r="X120" s="531"/>
      <c r="Y120" s="522"/>
      <c r="Z120" s="523"/>
      <c r="AA120" s="523"/>
      <c r="AB120" s="531"/>
      <c r="AC120" s="522"/>
      <c r="AD120" s="523"/>
      <c r="AE120" s="523"/>
      <c r="AF120" s="523"/>
      <c r="AG120" s="523"/>
      <c r="AH120" s="531"/>
      <c r="AI120" s="34"/>
      <c r="AJ120" s="523"/>
      <c r="AK120" s="531"/>
      <c r="AL120" s="533"/>
      <c r="AM120" s="534"/>
      <c r="AN120" s="534"/>
      <c r="AO120" s="535"/>
      <c r="AP120" s="533"/>
      <c r="AQ120" s="534"/>
      <c r="AR120" s="534"/>
      <c r="AS120" s="535"/>
      <c r="AT120" s="533"/>
      <c r="AU120" s="534"/>
      <c r="AV120" s="534"/>
      <c r="AW120" s="535"/>
      <c r="AX120" s="522"/>
      <c r="AY120" s="532"/>
      <c r="AZ120" s="523"/>
      <c r="BA120" s="35"/>
      <c r="BB120" s="531"/>
      <c r="BC120" s="522"/>
      <c r="BD120" s="523"/>
      <c r="BE120" s="531"/>
      <c r="BF120" s="34"/>
      <c r="BG120" s="523"/>
      <c r="BH120" s="531"/>
      <c r="BI120" s="47"/>
      <c r="BJ120" s="523"/>
      <c r="BK120" s="531"/>
      <c r="BL120" s="522"/>
      <c r="BM120" s="532"/>
      <c r="BN120" s="523"/>
      <c r="BO120" s="35">
        <f t="shared" si="138"/>
        <v>0</v>
      </c>
      <c r="BP120" s="531">
        <f t="shared" si="139"/>
        <v>0</v>
      </c>
      <c r="BQ120" s="522"/>
      <c r="BR120" s="532"/>
      <c r="BS120" s="523"/>
      <c r="BT120" s="35">
        <f t="shared" si="140"/>
        <v>0</v>
      </c>
      <c r="BU120" s="531">
        <f t="shared" si="104"/>
        <v>0</v>
      </c>
      <c r="BV120" s="522"/>
      <c r="BW120" s="532"/>
      <c r="BX120" s="523"/>
      <c r="BY120" s="35">
        <f t="shared" si="75"/>
        <v>0</v>
      </c>
      <c r="BZ120" s="531">
        <f t="shared" si="105"/>
        <v>0</v>
      </c>
      <c r="CA120" s="47"/>
      <c r="CB120" s="523"/>
      <c r="CC120" s="531"/>
    </row>
    <row r="121" spans="1:81" s="28" customFormat="1" ht="21" customHeight="1">
      <c r="A121" s="28">
        <f t="shared" si="70"/>
        <v>0</v>
      </c>
      <c r="B121" s="27" t="s">
        <v>353</v>
      </c>
      <c r="C121" s="34"/>
      <c r="D121" s="35"/>
      <c r="E121" s="35"/>
      <c r="F121" s="65"/>
      <c r="G121" s="522"/>
      <c r="H121" s="532"/>
      <c r="I121" s="523"/>
      <c r="J121" s="35"/>
      <c r="K121" s="531"/>
      <c r="L121" s="522"/>
      <c r="M121" s="523"/>
      <c r="N121" s="523"/>
      <c r="O121" s="531"/>
      <c r="P121" s="34"/>
      <c r="Q121" s="523"/>
      <c r="R121" s="531"/>
      <c r="S121" s="522"/>
      <c r="T121" s="523"/>
      <c r="U121" s="523"/>
      <c r="V121" s="523"/>
      <c r="W121" s="523"/>
      <c r="X121" s="531"/>
      <c r="Y121" s="522"/>
      <c r="Z121" s="523"/>
      <c r="AA121" s="523"/>
      <c r="AB121" s="531"/>
      <c r="AC121" s="522"/>
      <c r="AD121" s="523"/>
      <c r="AE121" s="523"/>
      <c r="AF121" s="523"/>
      <c r="AG121" s="523"/>
      <c r="AH121" s="531"/>
      <c r="AI121" s="34"/>
      <c r="AJ121" s="523"/>
      <c r="AK121" s="531"/>
      <c r="AL121" s="533"/>
      <c r="AM121" s="534"/>
      <c r="AN121" s="534"/>
      <c r="AO121" s="535"/>
      <c r="AP121" s="533"/>
      <c r="AQ121" s="534"/>
      <c r="AR121" s="534"/>
      <c r="AS121" s="535"/>
      <c r="AT121" s="533"/>
      <c r="AU121" s="534"/>
      <c r="AV121" s="534"/>
      <c r="AW121" s="535"/>
      <c r="AX121" s="522"/>
      <c r="AY121" s="532"/>
      <c r="AZ121" s="523"/>
      <c r="BA121" s="35"/>
      <c r="BB121" s="531"/>
      <c r="BC121" s="522"/>
      <c r="BD121" s="523"/>
      <c r="BE121" s="531"/>
      <c r="BF121" s="34"/>
      <c r="BG121" s="523"/>
      <c r="BH121" s="531"/>
      <c r="BI121" s="47"/>
      <c r="BJ121" s="523"/>
      <c r="BK121" s="531"/>
      <c r="BL121" s="522"/>
      <c r="BM121" s="532"/>
      <c r="BN121" s="523"/>
      <c r="BO121" s="35">
        <f t="shared" si="138"/>
        <v>0</v>
      </c>
      <c r="BP121" s="531">
        <f t="shared" si="139"/>
        <v>0</v>
      </c>
      <c r="BQ121" s="522"/>
      <c r="BR121" s="532"/>
      <c r="BS121" s="523"/>
      <c r="BT121" s="35">
        <f t="shared" si="140"/>
        <v>0</v>
      </c>
      <c r="BU121" s="531">
        <f t="shared" si="104"/>
        <v>0</v>
      </c>
      <c r="BV121" s="522"/>
      <c r="BW121" s="532"/>
      <c r="BX121" s="523"/>
      <c r="BY121" s="35">
        <f t="shared" si="75"/>
        <v>0</v>
      </c>
      <c r="BZ121" s="531">
        <f t="shared" si="105"/>
        <v>0</v>
      </c>
      <c r="CA121" s="47"/>
      <c r="CB121" s="523"/>
      <c r="CC121" s="531"/>
    </row>
    <row r="122" spans="1:81" s="28" customFormat="1" ht="21" customHeight="1">
      <c r="A122" s="28">
        <f t="shared" si="70"/>
        <v>0</v>
      </c>
      <c r="B122" s="27" t="s">
        <v>354</v>
      </c>
      <c r="C122" s="34"/>
      <c r="D122" s="35"/>
      <c r="E122" s="35"/>
      <c r="F122" s="65"/>
      <c r="G122" s="522"/>
      <c r="H122" s="532"/>
      <c r="I122" s="523"/>
      <c r="J122" s="35"/>
      <c r="K122" s="531"/>
      <c r="L122" s="522"/>
      <c r="M122" s="523"/>
      <c r="N122" s="523"/>
      <c r="O122" s="531"/>
      <c r="P122" s="34"/>
      <c r="Q122" s="523"/>
      <c r="R122" s="531"/>
      <c r="S122" s="522"/>
      <c r="T122" s="523"/>
      <c r="U122" s="523"/>
      <c r="V122" s="523"/>
      <c r="W122" s="523"/>
      <c r="X122" s="531"/>
      <c r="Y122" s="522"/>
      <c r="Z122" s="523"/>
      <c r="AA122" s="523"/>
      <c r="AB122" s="531"/>
      <c r="AC122" s="522"/>
      <c r="AD122" s="523"/>
      <c r="AE122" s="523"/>
      <c r="AF122" s="523"/>
      <c r="AG122" s="523"/>
      <c r="AH122" s="531"/>
      <c r="AI122" s="34"/>
      <c r="AJ122" s="523"/>
      <c r="AK122" s="531"/>
      <c r="AL122" s="533"/>
      <c r="AM122" s="534"/>
      <c r="AN122" s="534"/>
      <c r="AO122" s="535"/>
      <c r="AP122" s="533"/>
      <c r="AQ122" s="534"/>
      <c r="AR122" s="534"/>
      <c r="AS122" s="535"/>
      <c r="AT122" s="533"/>
      <c r="AU122" s="534"/>
      <c r="AV122" s="534"/>
      <c r="AW122" s="535"/>
      <c r="AX122" s="522"/>
      <c r="AY122" s="532"/>
      <c r="AZ122" s="523"/>
      <c r="BA122" s="35"/>
      <c r="BB122" s="531"/>
      <c r="BC122" s="522"/>
      <c r="BD122" s="523"/>
      <c r="BE122" s="531"/>
      <c r="BF122" s="34"/>
      <c r="BG122" s="523"/>
      <c r="BH122" s="531"/>
      <c r="BI122" s="47"/>
      <c r="BJ122" s="523"/>
      <c r="BK122" s="531"/>
      <c r="BL122" s="522"/>
      <c r="BM122" s="532"/>
      <c r="BN122" s="523"/>
      <c r="BO122" s="35">
        <f t="shared" si="138"/>
        <v>0</v>
      </c>
      <c r="BP122" s="531">
        <f t="shared" si="139"/>
        <v>0</v>
      </c>
      <c r="BQ122" s="522"/>
      <c r="BR122" s="532"/>
      <c r="BS122" s="523"/>
      <c r="BT122" s="35">
        <f t="shared" si="140"/>
        <v>0</v>
      </c>
      <c r="BU122" s="531">
        <f t="shared" si="104"/>
        <v>0</v>
      </c>
      <c r="BV122" s="522"/>
      <c r="BW122" s="532"/>
      <c r="BX122" s="523"/>
      <c r="BY122" s="35">
        <f t="shared" si="75"/>
        <v>0</v>
      </c>
      <c r="BZ122" s="531">
        <f t="shared" si="105"/>
        <v>0</v>
      </c>
      <c r="CA122" s="47"/>
      <c r="CB122" s="523"/>
      <c r="CC122" s="531"/>
    </row>
    <row r="123" spans="1:81" s="28" customFormat="1" ht="21" customHeight="1">
      <c r="A123" s="28">
        <f t="shared" si="70"/>
        <v>0</v>
      </c>
      <c r="B123" s="27" t="s">
        <v>355</v>
      </c>
      <c r="C123" s="34"/>
      <c r="D123" s="35"/>
      <c r="E123" s="35"/>
      <c r="F123" s="65"/>
      <c r="G123" s="522"/>
      <c r="H123" s="532"/>
      <c r="I123" s="523"/>
      <c r="J123" s="35"/>
      <c r="K123" s="531"/>
      <c r="L123" s="522"/>
      <c r="M123" s="523"/>
      <c r="N123" s="523"/>
      <c r="O123" s="531"/>
      <c r="P123" s="34"/>
      <c r="Q123" s="523"/>
      <c r="R123" s="531"/>
      <c r="S123" s="522"/>
      <c r="T123" s="523"/>
      <c r="U123" s="523"/>
      <c r="V123" s="523"/>
      <c r="W123" s="523"/>
      <c r="X123" s="531"/>
      <c r="Y123" s="522"/>
      <c r="Z123" s="523"/>
      <c r="AA123" s="523"/>
      <c r="AB123" s="531"/>
      <c r="AC123" s="522"/>
      <c r="AD123" s="523"/>
      <c r="AE123" s="523"/>
      <c r="AF123" s="523"/>
      <c r="AG123" s="523"/>
      <c r="AH123" s="531"/>
      <c r="AI123" s="34"/>
      <c r="AJ123" s="523"/>
      <c r="AK123" s="531"/>
      <c r="AL123" s="533"/>
      <c r="AM123" s="534"/>
      <c r="AN123" s="534"/>
      <c r="AO123" s="535"/>
      <c r="AP123" s="533"/>
      <c r="AQ123" s="534"/>
      <c r="AR123" s="534"/>
      <c r="AS123" s="535"/>
      <c r="AT123" s="533"/>
      <c r="AU123" s="534"/>
      <c r="AV123" s="534"/>
      <c r="AW123" s="535"/>
      <c r="AX123" s="522"/>
      <c r="AY123" s="532"/>
      <c r="AZ123" s="523"/>
      <c r="BA123" s="35"/>
      <c r="BB123" s="531"/>
      <c r="BC123" s="522"/>
      <c r="BD123" s="523"/>
      <c r="BE123" s="531"/>
      <c r="BF123" s="34"/>
      <c r="BG123" s="523"/>
      <c r="BH123" s="531"/>
      <c r="BI123" s="47"/>
      <c r="BJ123" s="523"/>
      <c r="BK123" s="531"/>
      <c r="BL123" s="522"/>
      <c r="BM123" s="532"/>
      <c r="BN123" s="523"/>
      <c r="BO123" s="35"/>
      <c r="BP123" s="531"/>
      <c r="BQ123" s="522"/>
      <c r="BR123" s="532"/>
      <c r="BS123" s="523"/>
      <c r="BT123" s="35"/>
      <c r="BU123" s="531"/>
      <c r="BV123" s="522"/>
      <c r="BW123" s="532"/>
      <c r="BX123" s="523"/>
      <c r="BY123" s="35"/>
      <c r="BZ123" s="531"/>
      <c r="CA123" s="47"/>
      <c r="CB123" s="523"/>
      <c r="CC123" s="531"/>
    </row>
    <row r="124" spans="1:81" s="28" customFormat="1" ht="21" customHeight="1">
      <c r="A124" s="28">
        <f t="shared" si="70"/>
        <v>0</v>
      </c>
      <c r="B124" s="27" t="s">
        <v>356</v>
      </c>
      <c r="C124" s="34"/>
      <c r="D124" s="35"/>
      <c r="E124" s="35"/>
      <c r="F124" s="65"/>
      <c r="G124" s="522"/>
      <c r="H124" s="532"/>
      <c r="I124" s="523"/>
      <c r="J124" s="35"/>
      <c r="K124" s="531"/>
      <c r="L124" s="522"/>
      <c r="M124" s="523"/>
      <c r="N124" s="523"/>
      <c r="O124" s="531"/>
      <c r="P124" s="34"/>
      <c r="Q124" s="523"/>
      <c r="R124" s="531"/>
      <c r="S124" s="522"/>
      <c r="T124" s="523"/>
      <c r="U124" s="523"/>
      <c r="V124" s="523"/>
      <c r="W124" s="523"/>
      <c r="X124" s="531"/>
      <c r="Y124" s="522"/>
      <c r="Z124" s="523"/>
      <c r="AA124" s="523"/>
      <c r="AB124" s="531"/>
      <c r="AC124" s="522"/>
      <c r="AD124" s="523"/>
      <c r="AE124" s="523"/>
      <c r="AF124" s="523"/>
      <c r="AG124" s="523"/>
      <c r="AH124" s="531"/>
      <c r="AI124" s="34"/>
      <c r="AJ124" s="523"/>
      <c r="AK124" s="531"/>
      <c r="AL124" s="533"/>
      <c r="AM124" s="534"/>
      <c r="AN124" s="534"/>
      <c r="AO124" s="535"/>
      <c r="AP124" s="533"/>
      <c r="AQ124" s="534"/>
      <c r="AR124" s="534"/>
      <c r="AS124" s="535"/>
      <c r="AT124" s="533"/>
      <c r="AU124" s="534"/>
      <c r="AV124" s="534"/>
      <c r="AW124" s="535"/>
      <c r="AX124" s="522"/>
      <c r="AY124" s="532"/>
      <c r="AZ124" s="523"/>
      <c r="BA124" s="35"/>
      <c r="BB124" s="531"/>
      <c r="BC124" s="522"/>
      <c r="BD124" s="523"/>
      <c r="BE124" s="531"/>
      <c r="BF124" s="34"/>
      <c r="BG124" s="523"/>
      <c r="BH124" s="531"/>
      <c r="BI124" s="47"/>
      <c r="BJ124" s="523"/>
      <c r="BK124" s="531"/>
      <c r="BL124" s="522"/>
      <c r="BM124" s="532"/>
      <c r="BN124" s="523"/>
      <c r="BO124" s="35"/>
      <c r="BP124" s="531"/>
      <c r="BQ124" s="522"/>
      <c r="BR124" s="532"/>
      <c r="BS124" s="523"/>
      <c r="BT124" s="35"/>
      <c r="BU124" s="531"/>
      <c r="BV124" s="522"/>
      <c r="BW124" s="532"/>
      <c r="BX124" s="523"/>
      <c r="BY124" s="35"/>
      <c r="BZ124" s="531"/>
      <c r="CA124" s="47"/>
      <c r="CB124" s="523"/>
      <c r="CC124" s="531"/>
    </row>
    <row r="125" spans="1:81" s="28" customFormat="1" ht="21" customHeight="1">
      <c r="A125" s="28">
        <f t="shared" si="70"/>
        <v>0</v>
      </c>
      <c r="B125" s="27" t="s">
        <v>357</v>
      </c>
      <c r="C125" s="34"/>
      <c r="D125" s="35"/>
      <c r="E125" s="35"/>
      <c r="F125" s="65"/>
      <c r="G125" s="522"/>
      <c r="H125" s="532"/>
      <c r="I125" s="523"/>
      <c r="J125" s="35"/>
      <c r="K125" s="531"/>
      <c r="L125" s="522"/>
      <c r="M125" s="523"/>
      <c r="N125" s="523"/>
      <c r="O125" s="531"/>
      <c r="P125" s="34"/>
      <c r="Q125" s="523"/>
      <c r="R125" s="531"/>
      <c r="S125" s="522"/>
      <c r="T125" s="523"/>
      <c r="U125" s="523"/>
      <c r="V125" s="523"/>
      <c r="W125" s="523"/>
      <c r="X125" s="531"/>
      <c r="Y125" s="522"/>
      <c r="Z125" s="523"/>
      <c r="AA125" s="523"/>
      <c r="AB125" s="531"/>
      <c r="AC125" s="522"/>
      <c r="AD125" s="523"/>
      <c r="AE125" s="523"/>
      <c r="AF125" s="523"/>
      <c r="AG125" s="523"/>
      <c r="AH125" s="531"/>
      <c r="AI125" s="34"/>
      <c r="AJ125" s="523"/>
      <c r="AK125" s="531"/>
      <c r="AL125" s="533"/>
      <c r="AM125" s="534"/>
      <c r="AN125" s="534"/>
      <c r="AO125" s="535"/>
      <c r="AP125" s="533"/>
      <c r="AQ125" s="534"/>
      <c r="AR125" s="534"/>
      <c r="AS125" s="535"/>
      <c r="AT125" s="533"/>
      <c r="AU125" s="534"/>
      <c r="AV125" s="534"/>
      <c r="AW125" s="535"/>
      <c r="AX125" s="522"/>
      <c r="AY125" s="532"/>
      <c r="AZ125" s="523"/>
      <c r="BA125" s="35"/>
      <c r="BB125" s="531"/>
      <c r="BC125" s="522"/>
      <c r="BD125" s="523"/>
      <c r="BE125" s="531"/>
      <c r="BF125" s="34"/>
      <c r="BG125" s="523"/>
      <c r="BH125" s="531"/>
      <c r="BI125" s="47"/>
      <c r="BJ125" s="523"/>
      <c r="BK125" s="531"/>
      <c r="BL125" s="522"/>
      <c r="BM125" s="532"/>
      <c r="BN125" s="523"/>
      <c r="BO125" s="35"/>
      <c r="BP125" s="531"/>
      <c r="BQ125" s="522"/>
      <c r="BR125" s="532"/>
      <c r="BS125" s="523"/>
      <c r="BT125" s="35"/>
      <c r="BU125" s="531"/>
      <c r="BV125" s="522"/>
      <c r="BW125" s="532"/>
      <c r="BX125" s="523"/>
      <c r="BY125" s="35"/>
      <c r="BZ125" s="531"/>
      <c r="CA125" s="47"/>
      <c r="CB125" s="523"/>
      <c r="CC125" s="531"/>
    </row>
    <row r="126" spans="1:81" s="28" customFormat="1" ht="21" customHeight="1">
      <c r="A126" s="28">
        <f t="shared" si="70"/>
        <v>0</v>
      </c>
      <c r="B126" s="27" t="s">
        <v>358</v>
      </c>
      <c r="C126" s="34"/>
      <c r="D126" s="35"/>
      <c r="E126" s="35"/>
      <c r="F126" s="65"/>
      <c r="G126" s="522"/>
      <c r="H126" s="532"/>
      <c r="I126" s="523"/>
      <c r="J126" s="35"/>
      <c r="K126" s="531"/>
      <c r="L126" s="522"/>
      <c r="M126" s="523"/>
      <c r="N126" s="523"/>
      <c r="O126" s="531"/>
      <c r="P126" s="34"/>
      <c r="Q126" s="523"/>
      <c r="R126" s="531"/>
      <c r="S126" s="522"/>
      <c r="T126" s="523"/>
      <c r="U126" s="523"/>
      <c r="V126" s="523"/>
      <c r="W126" s="523"/>
      <c r="X126" s="531"/>
      <c r="Y126" s="522"/>
      <c r="Z126" s="523"/>
      <c r="AA126" s="523"/>
      <c r="AB126" s="531"/>
      <c r="AC126" s="522"/>
      <c r="AD126" s="523"/>
      <c r="AE126" s="523"/>
      <c r="AF126" s="523"/>
      <c r="AG126" s="523"/>
      <c r="AH126" s="531"/>
      <c r="AI126" s="34"/>
      <c r="AJ126" s="523"/>
      <c r="AK126" s="531"/>
      <c r="AL126" s="533"/>
      <c r="AM126" s="534"/>
      <c r="AN126" s="534"/>
      <c r="AO126" s="535"/>
      <c r="AP126" s="533"/>
      <c r="AQ126" s="534"/>
      <c r="AR126" s="534"/>
      <c r="AS126" s="535"/>
      <c r="AT126" s="533"/>
      <c r="AU126" s="534"/>
      <c r="AV126" s="534"/>
      <c r="AW126" s="535"/>
      <c r="AX126" s="522"/>
      <c r="AY126" s="532"/>
      <c r="AZ126" s="523"/>
      <c r="BA126" s="35"/>
      <c r="BB126" s="531"/>
      <c r="BC126" s="522"/>
      <c r="BD126" s="523"/>
      <c r="BE126" s="531"/>
      <c r="BF126" s="34"/>
      <c r="BG126" s="523"/>
      <c r="BH126" s="531"/>
      <c r="BI126" s="47"/>
      <c r="BJ126" s="523"/>
      <c r="BK126" s="531"/>
      <c r="BL126" s="522"/>
      <c r="BM126" s="532"/>
      <c r="BN126" s="523"/>
      <c r="BO126" s="35"/>
      <c r="BP126" s="531"/>
      <c r="BQ126" s="522"/>
      <c r="BR126" s="532"/>
      <c r="BS126" s="523"/>
      <c r="BT126" s="35"/>
      <c r="BU126" s="531"/>
      <c r="BV126" s="522"/>
      <c r="BW126" s="532"/>
      <c r="BX126" s="523"/>
      <c r="BY126" s="35"/>
      <c r="BZ126" s="531"/>
      <c r="CA126" s="47"/>
      <c r="CB126" s="523"/>
      <c r="CC126" s="531"/>
    </row>
    <row r="127" spans="1:81" s="28" customFormat="1" ht="21" customHeight="1">
      <c r="A127" s="28">
        <f t="shared" si="70"/>
        <v>0</v>
      </c>
      <c r="B127" s="27" t="s">
        <v>373</v>
      </c>
      <c r="C127" s="34"/>
      <c r="D127" s="35"/>
      <c r="E127" s="35"/>
      <c r="F127" s="65"/>
      <c r="G127" s="522"/>
      <c r="H127" s="532"/>
      <c r="I127" s="523"/>
      <c r="J127" s="35"/>
      <c r="K127" s="531"/>
      <c r="L127" s="522"/>
      <c r="M127" s="523"/>
      <c r="N127" s="523"/>
      <c r="O127" s="531"/>
      <c r="P127" s="34"/>
      <c r="Q127" s="523"/>
      <c r="R127" s="531"/>
      <c r="S127" s="522"/>
      <c r="T127" s="523"/>
      <c r="U127" s="523"/>
      <c r="V127" s="523"/>
      <c r="W127" s="523"/>
      <c r="X127" s="531"/>
      <c r="Y127" s="522"/>
      <c r="Z127" s="523"/>
      <c r="AA127" s="523"/>
      <c r="AB127" s="531"/>
      <c r="AC127" s="522"/>
      <c r="AD127" s="523"/>
      <c r="AE127" s="523"/>
      <c r="AF127" s="523"/>
      <c r="AG127" s="523"/>
      <c r="AH127" s="531"/>
      <c r="AI127" s="34"/>
      <c r="AJ127" s="523"/>
      <c r="AK127" s="531"/>
      <c r="AL127" s="533"/>
      <c r="AM127" s="534"/>
      <c r="AN127" s="534"/>
      <c r="AO127" s="535"/>
      <c r="AP127" s="533"/>
      <c r="AQ127" s="534"/>
      <c r="AR127" s="534"/>
      <c r="AS127" s="535"/>
      <c r="AT127" s="533"/>
      <c r="AU127" s="534"/>
      <c r="AV127" s="534"/>
      <c r="AW127" s="535"/>
      <c r="AX127" s="522"/>
      <c r="AY127" s="532"/>
      <c r="AZ127" s="523"/>
      <c r="BA127" s="35"/>
      <c r="BB127" s="531"/>
      <c r="BC127" s="522"/>
      <c r="BD127" s="523"/>
      <c r="BE127" s="531"/>
      <c r="BF127" s="34"/>
      <c r="BG127" s="523"/>
      <c r="BH127" s="531"/>
      <c r="BI127" s="47"/>
      <c r="BJ127" s="523"/>
      <c r="BK127" s="531"/>
      <c r="BL127" s="522"/>
      <c r="BM127" s="532"/>
      <c r="BN127" s="523"/>
      <c r="BO127" s="35"/>
      <c r="BP127" s="531"/>
      <c r="BQ127" s="522"/>
      <c r="BR127" s="532"/>
      <c r="BS127" s="523"/>
      <c r="BT127" s="35"/>
      <c r="BU127" s="531"/>
      <c r="BV127" s="522"/>
      <c r="BW127" s="532"/>
      <c r="BX127" s="523"/>
      <c r="BY127" s="35"/>
      <c r="BZ127" s="531"/>
      <c r="CA127" s="47"/>
      <c r="CB127" s="523"/>
      <c r="CC127" s="531"/>
    </row>
    <row r="128" spans="1:81" s="28" customFormat="1" ht="21" customHeight="1">
      <c r="A128" s="28">
        <f t="shared" si="70"/>
        <v>0</v>
      </c>
      <c r="B128" s="27" t="s">
        <v>374</v>
      </c>
      <c r="C128" s="34"/>
      <c r="D128" s="35"/>
      <c r="E128" s="35"/>
      <c r="F128" s="65"/>
      <c r="G128" s="522"/>
      <c r="H128" s="532"/>
      <c r="I128" s="523"/>
      <c r="J128" s="35"/>
      <c r="K128" s="531"/>
      <c r="L128" s="522"/>
      <c r="M128" s="523"/>
      <c r="N128" s="523"/>
      <c r="O128" s="531"/>
      <c r="P128" s="34"/>
      <c r="Q128" s="523"/>
      <c r="R128" s="531"/>
      <c r="S128" s="522"/>
      <c r="T128" s="523"/>
      <c r="U128" s="523"/>
      <c r="V128" s="523"/>
      <c r="W128" s="523"/>
      <c r="X128" s="531"/>
      <c r="Y128" s="522"/>
      <c r="Z128" s="523"/>
      <c r="AA128" s="523"/>
      <c r="AB128" s="531"/>
      <c r="AC128" s="522"/>
      <c r="AD128" s="523"/>
      <c r="AE128" s="523"/>
      <c r="AF128" s="523"/>
      <c r="AG128" s="523"/>
      <c r="AH128" s="531"/>
      <c r="AI128" s="34"/>
      <c r="AJ128" s="523"/>
      <c r="AK128" s="531"/>
      <c r="AL128" s="533"/>
      <c r="AM128" s="534"/>
      <c r="AN128" s="534"/>
      <c r="AO128" s="535"/>
      <c r="AP128" s="533"/>
      <c r="AQ128" s="534"/>
      <c r="AR128" s="534"/>
      <c r="AS128" s="535"/>
      <c r="AT128" s="533"/>
      <c r="AU128" s="534"/>
      <c r="AV128" s="534"/>
      <c r="AW128" s="535"/>
      <c r="AX128" s="522"/>
      <c r="AY128" s="532"/>
      <c r="AZ128" s="523"/>
      <c r="BA128" s="35"/>
      <c r="BB128" s="531"/>
      <c r="BC128" s="522"/>
      <c r="BD128" s="523"/>
      <c r="BE128" s="531"/>
      <c r="BF128" s="34"/>
      <c r="BG128" s="523"/>
      <c r="BH128" s="531"/>
      <c r="BI128" s="47"/>
      <c r="BJ128" s="523"/>
      <c r="BK128" s="531"/>
      <c r="BL128" s="522"/>
      <c r="BM128" s="532"/>
      <c r="BN128" s="523"/>
      <c r="BO128" s="35"/>
      <c r="BP128" s="531"/>
      <c r="BQ128" s="522"/>
      <c r="BR128" s="532"/>
      <c r="BS128" s="523"/>
      <c r="BT128" s="35"/>
      <c r="BU128" s="531"/>
      <c r="BV128" s="522"/>
      <c r="BW128" s="532"/>
      <c r="BX128" s="523"/>
      <c r="BY128" s="35"/>
      <c r="BZ128" s="531"/>
      <c r="CA128" s="47"/>
      <c r="CB128" s="523"/>
      <c r="CC128" s="531"/>
    </row>
    <row r="129" spans="1:81" s="28" customFormat="1" ht="21" customHeight="1">
      <c r="A129" s="28">
        <f t="shared" si="70"/>
        <v>0</v>
      </c>
      <c r="B129" s="27" t="s">
        <v>375</v>
      </c>
      <c r="C129" s="34"/>
      <c r="D129" s="35"/>
      <c r="E129" s="35"/>
      <c r="F129" s="65"/>
      <c r="G129" s="522"/>
      <c r="H129" s="532"/>
      <c r="I129" s="523"/>
      <c r="J129" s="35"/>
      <c r="K129" s="531"/>
      <c r="L129" s="522"/>
      <c r="M129" s="523"/>
      <c r="N129" s="523"/>
      <c r="O129" s="531"/>
      <c r="P129" s="34"/>
      <c r="Q129" s="523"/>
      <c r="R129" s="531"/>
      <c r="S129" s="522"/>
      <c r="T129" s="523"/>
      <c r="U129" s="523"/>
      <c r="V129" s="523"/>
      <c r="W129" s="523"/>
      <c r="X129" s="531"/>
      <c r="Y129" s="522"/>
      <c r="Z129" s="523"/>
      <c r="AA129" s="523"/>
      <c r="AB129" s="531"/>
      <c r="AC129" s="522"/>
      <c r="AD129" s="523"/>
      <c r="AE129" s="523"/>
      <c r="AF129" s="523"/>
      <c r="AG129" s="523"/>
      <c r="AH129" s="531"/>
      <c r="AI129" s="34"/>
      <c r="AJ129" s="523"/>
      <c r="AK129" s="531"/>
      <c r="AL129" s="533"/>
      <c r="AM129" s="534"/>
      <c r="AN129" s="534"/>
      <c r="AO129" s="535"/>
      <c r="AP129" s="533"/>
      <c r="AQ129" s="534"/>
      <c r="AR129" s="534"/>
      <c r="AS129" s="535"/>
      <c r="AT129" s="533"/>
      <c r="AU129" s="534"/>
      <c r="AV129" s="534"/>
      <c r="AW129" s="535"/>
      <c r="AX129" s="522"/>
      <c r="AY129" s="532"/>
      <c r="AZ129" s="523"/>
      <c r="BA129" s="35"/>
      <c r="BB129" s="531"/>
      <c r="BC129" s="522"/>
      <c r="BD129" s="523"/>
      <c r="BE129" s="531"/>
      <c r="BF129" s="34"/>
      <c r="BG129" s="523"/>
      <c r="BH129" s="531"/>
      <c r="BI129" s="47"/>
      <c r="BJ129" s="523"/>
      <c r="BK129" s="531"/>
      <c r="BL129" s="522"/>
      <c r="BM129" s="532"/>
      <c r="BN129" s="523"/>
      <c r="BO129" s="35"/>
      <c r="BP129" s="531"/>
      <c r="BQ129" s="522"/>
      <c r="BR129" s="532"/>
      <c r="BS129" s="523"/>
      <c r="BT129" s="35"/>
      <c r="BU129" s="531"/>
      <c r="BV129" s="522"/>
      <c r="BW129" s="532"/>
      <c r="BX129" s="523"/>
      <c r="BY129" s="35"/>
      <c r="BZ129" s="531"/>
      <c r="CA129" s="47"/>
      <c r="CB129" s="523"/>
      <c r="CC129" s="531"/>
    </row>
    <row r="130" spans="1:81" s="28" customFormat="1" ht="21" customHeight="1">
      <c r="A130" s="28">
        <f t="shared" si="70"/>
        <v>0</v>
      </c>
      <c r="B130" s="27" t="s">
        <v>376</v>
      </c>
      <c r="C130" s="34"/>
      <c r="D130" s="35"/>
      <c r="E130" s="35"/>
      <c r="F130" s="65"/>
      <c r="G130" s="522"/>
      <c r="H130" s="532"/>
      <c r="I130" s="523"/>
      <c r="J130" s="35"/>
      <c r="K130" s="531"/>
      <c r="L130" s="522"/>
      <c r="M130" s="523"/>
      <c r="N130" s="523"/>
      <c r="O130" s="531"/>
      <c r="P130" s="34"/>
      <c r="Q130" s="523"/>
      <c r="R130" s="531"/>
      <c r="S130" s="522"/>
      <c r="T130" s="523"/>
      <c r="U130" s="523"/>
      <c r="V130" s="523"/>
      <c r="W130" s="523"/>
      <c r="X130" s="531"/>
      <c r="Y130" s="522"/>
      <c r="Z130" s="523"/>
      <c r="AA130" s="523"/>
      <c r="AB130" s="531"/>
      <c r="AC130" s="522"/>
      <c r="AD130" s="523"/>
      <c r="AE130" s="523"/>
      <c r="AF130" s="523"/>
      <c r="AG130" s="523"/>
      <c r="AH130" s="531"/>
      <c r="AI130" s="34"/>
      <c r="AJ130" s="523"/>
      <c r="AK130" s="531"/>
      <c r="AL130" s="533"/>
      <c r="AM130" s="534"/>
      <c r="AN130" s="534"/>
      <c r="AO130" s="535"/>
      <c r="AP130" s="533"/>
      <c r="AQ130" s="534"/>
      <c r="AR130" s="534"/>
      <c r="AS130" s="535"/>
      <c r="AT130" s="533"/>
      <c r="AU130" s="534"/>
      <c r="AV130" s="534"/>
      <c r="AW130" s="535"/>
      <c r="AX130" s="522"/>
      <c r="AY130" s="532"/>
      <c r="AZ130" s="523"/>
      <c r="BA130" s="35"/>
      <c r="BB130" s="531"/>
      <c r="BC130" s="522"/>
      <c r="BD130" s="523"/>
      <c r="BE130" s="531"/>
      <c r="BF130" s="34"/>
      <c r="BG130" s="523"/>
      <c r="BH130" s="531"/>
      <c r="BI130" s="47"/>
      <c r="BJ130" s="523"/>
      <c r="BK130" s="531"/>
      <c r="BL130" s="522"/>
      <c r="BM130" s="532"/>
      <c r="BN130" s="523"/>
      <c r="BO130" s="35"/>
      <c r="BP130" s="531"/>
      <c r="BQ130" s="522"/>
      <c r="BR130" s="532"/>
      <c r="BS130" s="523"/>
      <c r="BT130" s="35"/>
      <c r="BU130" s="531"/>
      <c r="BV130" s="522"/>
      <c r="BW130" s="532"/>
      <c r="BX130" s="523"/>
      <c r="BY130" s="35"/>
      <c r="BZ130" s="531"/>
      <c r="CA130" s="47"/>
      <c r="CB130" s="523"/>
      <c r="CC130" s="531"/>
    </row>
    <row r="131" spans="1:81" s="28" customFormat="1" ht="21" customHeight="1">
      <c r="A131" s="28">
        <f t="shared" si="70"/>
        <v>0</v>
      </c>
      <c r="B131" s="27" t="s">
        <v>377</v>
      </c>
      <c r="C131" s="34"/>
      <c r="D131" s="35"/>
      <c r="E131" s="35"/>
      <c r="F131" s="65"/>
      <c r="G131" s="522"/>
      <c r="H131" s="532"/>
      <c r="I131" s="523"/>
      <c r="J131" s="35"/>
      <c r="K131" s="531"/>
      <c r="L131" s="522"/>
      <c r="M131" s="523"/>
      <c r="N131" s="523"/>
      <c r="O131" s="531"/>
      <c r="P131" s="34"/>
      <c r="Q131" s="523"/>
      <c r="R131" s="531"/>
      <c r="S131" s="522"/>
      <c r="T131" s="523"/>
      <c r="U131" s="523"/>
      <c r="V131" s="523"/>
      <c r="W131" s="523"/>
      <c r="X131" s="531"/>
      <c r="Y131" s="522"/>
      <c r="Z131" s="523"/>
      <c r="AA131" s="523"/>
      <c r="AB131" s="531"/>
      <c r="AC131" s="522"/>
      <c r="AD131" s="523"/>
      <c r="AE131" s="523"/>
      <c r="AF131" s="523"/>
      <c r="AG131" s="523"/>
      <c r="AH131" s="531"/>
      <c r="AI131" s="34"/>
      <c r="AJ131" s="523"/>
      <c r="AK131" s="531"/>
      <c r="AL131" s="533"/>
      <c r="AM131" s="534"/>
      <c r="AN131" s="534"/>
      <c r="AO131" s="535"/>
      <c r="AP131" s="533"/>
      <c r="AQ131" s="534"/>
      <c r="AR131" s="534"/>
      <c r="AS131" s="535"/>
      <c r="AT131" s="533"/>
      <c r="AU131" s="534"/>
      <c r="AV131" s="534"/>
      <c r="AW131" s="535"/>
      <c r="AX131" s="522"/>
      <c r="AY131" s="532"/>
      <c r="AZ131" s="523"/>
      <c r="BA131" s="35"/>
      <c r="BB131" s="531"/>
      <c r="BC131" s="522"/>
      <c r="BD131" s="523"/>
      <c r="BE131" s="531"/>
      <c r="BF131" s="34"/>
      <c r="BG131" s="523"/>
      <c r="BH131" s="531"/>
      <c r="BI131" s="47"/>
      <c r="BJ131" s="523"/>
      <c r="BK131" s="531"/>
      <c r="BL131" s="522"/>
      <c r="BM131" s="532"/>
      <c r="BN131" s="523"/>
      <c r="BO131" s="35"/>
      <c r="BP131" s="531"/>
      <c r="BQ131" s="522"/>
      <c r="BR131" s="532"/>
      <c r="BS131" s="523"/>
      <c r="BT131" s="35"/>
      <c r="BU131" s="531"/>
      <c r="BV131" s="522"/>
      <c r="BW131" s="532"/>
      <c r="BX131" s="523"/>
      <c r="BY131" s="35"/>
      <c r="BZ131" s="531"/>
      <c r="CA131" s="47"/>
      <c r="CB131" s="523"/>
      <c r="CC131" s="531"/>
    </row>
    <row r="132" spans="1:81" s="28" customFormat="1" ht="21" customHeight="1">
      <c r="A132" s="28">
        <f t="shared" si="70"/>
        <v>0</v>
      </c>
      <c r="B132" s="27" t="s">
        <v>378</v>
      </c>
      <c r="C132" s="34"/>
      <c r="D132" s="35"/>
      <c r="E132" s="35">
        <f t="shared" si="71"/>
        <v>0</v>
      </c>
      <c r="F132" s="65">
        <f t="shared" si="72"/>
        <v>0</v>
      </c>
      <c r="G132" s="522"/>
      <c r="H132" s="532"/>
      <c r="I132" s="523"/>
      <c r="J132" s="35">
        <f t="shared" si="109"/>
        <v>0</v>
      </c>
      <c r="K132" s="531">
        <f t="shared" si="110"/>
        <v>0</v>
      </c>
      <c r="L132" s="522"/>
      <c r="M132" s="523"/>
      <c r="N132" s="523">
        <f t="shared" si="111"/>
        <v>0</v>
      </c>
      <c r="O132" s="531">
        <f t="shared" si="112"/>
        <v>0</v>
      </c>
      <c r="P132" s="34"/>
      <c r="Q132" s="523">
        <f t="shared" si="113"/>
        <v>0</v>
      </c>
      <c r="R132" s="531">
        <f t="shared" si="114"/>
        <v>0</v>
      </c>
      <c r="S132" s="522"/>
      <c r="T132" s="523"/>
      <c r="U132" s="523"/>
      <c r="V132" s="523"/>
      <c r="W132" s="523">
        <f t="shared" si="115"/>
        <v>0</v>
      </c>
      <c r="X132" s="531">
        <f t="shared" si="116"/>
        <v>0</v>
      </c>
      <c r="Y132" s="522"/>
      <c r="Z132" s="523"/>
      <c r="AA132" s="523">
        <f t="shared" si="117"/>
        <v>0</v>
      </c>
      <c r="AB132" s="531">
        <f t="shared" si="118"/>
        <v>0</v>
      </c>
      <c r="AC132" s="522"/>
      <c r="AD132" s="523"/>
      <c r="AE132" s="523"/>
      <c r="AF132" s="523"/>
      <c r="AG132" s="523">
        <f t="shared" si="119"/>
        <v>0</v>
      </c>
      <c r="AH132" s="531">
        <f t="shared" si="120"/>
        <v>0</v>
      </c>
      <c r="AI132" s="34"/>
      <c r="AJ132" s="523">
        <f t="shared" si="121"/>
        <v>0</v>
      </c>
      <c r="AK132" s="531">
        <f t="shared" si="122"/>
        <v>0</v>
      </c>
      <c r="AL132" s="533"/>
      <c r="AM132" s="534"/>
      <c r="AN132" s="534">
        <f t="shared" si="123"/>
        <v>0</v>
      </c>
      <c r="AO132" s="535">
        <f t="shared" si="124"/>
        <v>0</v>
      </c>
      <c r="AP132" s="533"/>
      <c r="AQ132" s="534"/>
      <c r="AR132" s="534">
        <f t="shared" si="125"/>
        <v>0</v>
      </c>
      <c r="AS132" s="535">
        <f t="shared" si="126"/>
        <v>0</v>
      </c>
      <c r="AT132" s="533"/>
      <c r="AU132" s="534"/>
      <c r="AV132" s="534">
        <f t="shared" si="127"/>
        <v>0</v>
      </c>
      <c r="AW132" s="535">
        <f t="shared" si="128"/>
        <v>0</v>
      </c>
      <c r="AX132" s="522"/>
      <c r="AY132" s="532"/>
      <c r="AZ132" s="523"/>
      <c r="BA132" s="35">
        <f t="shared" si="129"/>
        <v>0</v>
      </c>
      <c r="BB132" s="531">
        <f t="shared" si="130"/>
        <v>0</v>
      </c>
      <c r="BC132" s="522"/>
      <c r="BD132" s="523">
        <f t="shared" si="131"/>
        <v>0</v>
      </c>
      <c r="BE132" s="531">
        <f t="shared" si="132"/>
        <v>0</v>
      </c>
      <c r="BF132" s="34"/>
      <c r="BG132" s="523">
        <f t="shared" si="133"/>
        <v>0</v>
      </c>
      <c r="BH132" s="531">
        <f t="shared" si="134"/>
        <v>0</v>
      </c>
      <c r="BI132" s="47"/>
      <c r="BJ132" s="523">
        <f t="shared" si="135"/>
        <v>0</v>
      </c>
      <c r="BK132" s="531">
        <f t="shared" si="136"/>
        <v>0</v>
      </c>
      <c r="BL132" s="522"/>
      <c r="BM132" s="532"/>
      <c r="BN132" s="523"/>
      <c r="BO132" s="35">
        <f t="shared" si="138"/>
        <v>0</v>
      </c>
      <c r="BP132" s="531">
        <f t="shared" si="139"/>
        <v>0</v>
      </c>
      <c r="BQ132" s="522"/>
      <c r="BR132" s="532"/>
      <c r="BS132" s="523"/>
      <c r="BT132" s="35">
        <f t="shared" si="140"/>
        <v>0</v>
      </c>
      <c r="BU132" s="531">
        <f t="shared" si="104"/>
        <v>0</v>
      </c>
      <c r="BV132" s="522"/>
      <c r="BW132" s="532"/>
      <c r="BX132" s="523"/>
      <c r="BY132" s="35">
        <f t="shared" si="75"/>
        <v>0</v>
      </c>
      <c r="BZ132" s="531">
        <f t="shared" si="105"/>
        <v>0</v>
      </c>
      <c r="CA132" s="47"/>
      <c r="CB132" s="523">
        <f t="shared" ref="CB132:CB179" si="141">SUM(CA132:CA132)</f>
        <v>0</v>
      </c>
      <c r="CC132" s="531">
        <f t="shared" ref="CC132:CC179" si="142">CB132/7.8/2</f>
        <v>0</v>
      </c>
    </row>
    <row r="133" spans="1:81" s="125" customFormat="1" ht="21" customHeight="1" thickBot="1">
      <c r="A133" s="28">
        <f t="shared" si="70"/>
        <v>2883</v>
      </c>
      <c r="B133" s="112" t="s">
        <v>23</v>
      </c>
      <c r="C133" s="141">
        <f>SUM(C16:C132)</f>
        <v>4648.8</v>
      </c>
      <c r="D133" s="112">
        <f t="shared" ref="D133:BH133" si="143">SUM(D16:D132)</f>
        <v>4648.7999999999993</v>
      </c>
      <c r="E133" s="112">
        <f t="shared" si="143"/>
        <v>9297.6</v>
      </c>
      <c r="F133" s="142">
        <f>SUM(F16:F132)</f>
        <v>596</v>
      </c>
      <c r="G133" s="138">
        <f t="shared" si="143"/>
        <v>2386.8000000000002</v>
      </c>
      <c r="H133" s="319">
        <f t="shared" si="143"/>
        <v>2371.1999999999998</v>
      </c>
      <c r="I133" s="139">
        <f t="shared" si="143"/>
        <v>2386.8000000000002</v>
      </c>
      <c r="J133" s="139">
        <f t="shared" si="143"/>
        <v>7144.8000000000011</v>
      </c>
      <c r="K133" s="140">
        <f t="shared" si="143"/>
        <v>458</v>
      </c>
      <c r="L133" s="141">
        <f t="shared" si="143"/>
        <v>1513.2</v>
      </c>
      <c r="M133" s="112">
        <f t="shared" si="143"/>
        <v>1513.2</v>
      </c>
      <c r="N133" s="112">
        <f t="shared" si="143"/>
        <v>3026.4</v>
      </c>
      <c r="O133" s="142">
        <f t="shared" si="143"/>
        <v>194</v>
      </c>
      <c r="P133" s="112">
        <f t="shared" si="143"/>
        <v>2995.1999999999994</v>
      </c>
      <c r="Q133" s="112">
        <f t="shared" si="143"/>
        <v>3026.3999999999996</v>
      </c>
      <c r="R133" s="142">
        <f t="shared" si="143"/>
        <v>194</v>
      </c>
      <c r="S133" s="143">
        <f t="shared" si="143"/>
        <v>15.6</v>
      </c>
      <c r="T133" s="144">
        <f t="shared" si="143"/>
        <v>15.6</v>
      </c>
      <c r="U133" s="144">
        <f t="shared" si="143"/>
        <v>15.6</v>
      </c>
      <c r="V133" s="144">
        <f t="shared" si="143"/>
        <v>15.6</v>
      </c>
      <c r="W133" s="144">
        <f t="shared" si="143"/>
        <v>62.4</v>
      </c>
      <c r="X133" s="145">
        <f t="shared" si="143"/>
        <v>4</v>
      </c>
      <c r="Y133" s="138">
        <f t="shared" si="143"/>
        <v>31.2</v>
      </c>
      <c r="Z133" s="139">
        <f t="shared" si="143"/>
        <v>31.2</v>
      </c>
      <c r="AA133" s="139">
        <f t="shared" si="143"/>
        <v>62.4</v>
      </c>
      <c r="AB133" s="140">
        <f t="shared" si="143"/>
        <v>4</v>
      </c>
      <c r="AC133" s="143">
        <f t="shared" si="143"/>
        <v>1216.8</v>
      </c>
      <c r="AD133" s="144">
        <f t="shared" si="143"/>
        <v>1216.8</v>
      </c>
      <c r="AE133" s="144">
        <f t="shared" si="143"/>
        <v>1216.8</v>
      </c>
      <c r="AF133" s="144">
        <f t="shared" si="143"/>
        <v>1216.8</v>
      </c>
      <c r="AG133" s="144">
        <f t="shared" si="143"/>
        <v>4867.2</v>
      </c>
      <c r="AH133" s="145">
        <f t="shared" si="143"/>
        <v>312</v>
      </c>
      <c r="AI133" s="112">
        <f t="shared" si="143"/>
        <v>2932.7999999999997</v>
      </c>
      <c r="AJ133" s="112">
        <f>SUM(AJ16:AJ132)</f>
        <v>2932.7999999999997</v>
      </c>
      <c r="AK133" s="142">
        <f t="shared" si="143"/>
        <v>188</v>
      </c>
      <c r="AL133" s="487">
        <f t="shared" si="143"/>
        <v>171.6</v>
      </c>
      <c r="AM133" s="488">
        <f t="shared" si="143"/>
        <v>171.6</v>
      </c>
      <c r="AN133" s="488">
        <f t="shared" si="143"/>
        <v>343.2</v>
      </c>
      <c r="AO133" s="489">
        <f t="shared" si="143"/>
        <v>22</v>
      </c>
      <c r="AP133" s="487">
        <f t="shared" si="143"/>
        <v>124.8</v>
      </c>
      <c r="AQ133" s="488">
        <f t="shared" si="143"/>
        <v>124.8</v>
      </c>
      <c r="AR133" s="488">
        <f t="shared" si="143"/>
        <v>249.6</v>
      </c>
      <c r="AS133" s="489">
        <f t="shared" si="143"/>
        <v>16</v>
      </c>
      <c r="AT133" s="487">
        <f t="shared" si="143"/>
        <v>124.8</v>
      </c>
      <c r="AU133" s="488">
        <f t="shared" si="143"/>
        <v>124.8</v>
      </c>
      <c r="AV133" s="488">
        <f t="shared" si="143"/>
        <v>249.6</v>
      </c>
      <c r="AW133" s="489">
        <f t="shared" si="143"/>
        <v>16</v>
      </c>
      <c r="AX133" s="138">
        <f t="shared" si="143"/>
        <v>124.8</v>
      </c>
      <c r="AY133" s="319">
        <f t="shared" si="143"/>
        <v>124.8</v>
      </c>
      <c r="AZ133" s="139">
        <f t="shared" si="143"/>
        <v>124.8</v>
      </c>
      <c r="BA133" s="139">
        <f t="shared" si="143"/>
        <v>374.4</v>
      </c>
      <c r="BB133" s="140">
        <f t="shared" si="143"/>
        <v>24</v>
      </c>
      <c r="BC133" s="141">
        <f t="shared" si="143"/>
        <v>624</v>
      </c>
      <c r="BD133" s="112">
        <f t="shared" si="143"/>
        <v>624</v>
      </c>
      <c r="BE133" s="142">
        <f t="shared" si="143"/>
        <v>40</v>
      </c>
      <c r="BF133" s="112">
        <f t="shared" si="143"/>
        <v>312</v>
      </c>
      <c r="BG133" s="112">
        <f t="shared" si="143"/>
        <v>312</v>
      </c>
      <c r="BH133" s="142">
        <f t="shared" si="143"/>
        <v>20</v>
      </c>
      <c r="BI133" s="141">
        <f t="shared" ref="BI133:BP133" si="144">SUM(BI16:BI132)</f>
        <v>3884.4</v>
      </c>
      <c r="BJ133" s="112">
        <f t="shared" si="144"/>
        <v>3884.4</v>
      </c>
      <c r="BK133" s="142">
        <f t="shared" si="144"/>
        <v>249</v>
      </c>
      <c r="BL133" s="138">
        <f t="shared" si="144"/>
        <v>405.6</v>
      </c>
      <c r="BM133" s="319">
        <f t="shared" si="144"/>
        <v>405.6</v>
      </c>
      <c r="BN133" s="139">
        <f t="shared" si="144"/>
        <v>405.6</v>
      </c>
      <c r="BO133" s="139">
        <f t="shared" si="144"/>
        <v>1216.8000000000002</v>
      </c>
      <c r="BP133" s="140">
        <f t="shared" si="144"/>
        <v>78</v>
      </c>
      <c r="BQ133" s="138">
        <f t="shared" ref="BQ133:CC133" si="145">SUM(BQ16:BQ132)</f>
        <v>2324.4</v>
      </c>
      <c r="BR133" s="319">
        <f t="shared" si="145"/>
        <v>2324.4</v>
      </c>
      <c r="BS133" s="139">
        <f t="shared" si="145"/>
        <v>2324.4</v>
      </c>
      <c r="BT133" s="139">
        <f t="shared" si="145"/>
        <v>6973.2000000000007</v>
      </c>
      <c r="BU133" s="140">
        <f t="shared" si="145"/>
        <v>447</v>
      </c>
      <c r="BV133" s="138">
        <f t="shared" si="145"/>
        <v>109.19999999999999</v>
      </c>
      <c r="BW133" s="319">
        <f t="shared" si="145"/>
        <v>109.19999999999999</v>
      </c>
      <c r="BX133" s="139">
        <f t="shared" si="145"/>
        <v>109.19999999999999</v>
      </c>
      <c r="BY133" s="139">
        <f t="shared" si="145"/>
        <v>327.59999999999997</v>
      </c>
      <c r="BZ133" s="140">
        <f t="shared" si="145"/>
        <v>21</v>
      </c>
      <c r="CA133" s="141">
        <f t="shared" si="145"/>
        <v>1232.4000000000001</v>
      </c>
      <c r="CB133" s="112">
        <f t="shared" si="145"/>
        <v>1232.4000000000001</v>
      </c>
      <c r="CC133" s="142">
        <f t="shared" si="145"/>
        <v>79</v>
      </c>
    </row>
    <row r="134" spans="1:81">
      <c r="A134" s="3"/>
      <c r="G134" s="3"/>
      <c r="H134" s="3"/>
      <c r="P134" s="36"/>
      <c r="Y134" s="3"/>
      <c r="AI134" s="36"/>
      <c r="AL134" s="494"/>
      <c r="AM134" s="494"/>
      <c r="AN134" s="494"/>
      <c r="AO134" s="494"/>
      <c r="AP134" s="494"/>
      <c r="AQ134" s="494"/>
      <c r="AR134" s="494"/>
      <c r="AS134" s="494"/>
      <c r="AT134" s="494"/>
      <c r="AU134" s="494"/>
      <c r="AV134" s="494"/>
      <c r="AW134" s="494"/>
      <c r="AX134" s="3"/>
      <c r="AY134" s="3"/>
      <c r="BF134" s="36"/>
      <c r="BL134" s="3"/>
      <c r="BM134" s="3"/>
      <c r="BQ134" s="3"/>
      <c r="BR134" s="3"/>
      <c r="BV134" s="3"/>
      <c r="BW134" s="3"/>
    </row>
    <row r="135" spans="1:81">
      <c r="A135" s="3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73"/>
      <c r="X135" s="373"/>
      <c r="Y135" s="36"/>
      <c r="Z135" s="36"/>
      <c r="AA135" s="36"/>
      <c r="AB135" s="36"/>
      <c r="AC135" s="36"/>
      <c r="AD135" s="36"/>
      <c r="AE135" s="36"/>
      <c r="AF135" s="36"/>
      <c r="AG135" s="373"/>
      <c r="AH135" s="373"/>
      <c r="AI135" s="36"/>
      <c r="AJ135" s="36"/>
      <c r="AK135" s="36"/>
      <c r="AL135" s="494"/>
      <c r="AM135" s="494"/>
      <c r="AN135" s="494"/>
      <c r="AO135" s="494"/>
      <c r="AP135" s="494"/>
      <c r="AQ135" s="494"/>
      <c r="AR135" s="494"/>
      <c r="AS135" s="494"/>
      <c r="AT135" s="494"/>
      <c r="AU135" s="494"/>
      <c r="AV135" s="494"/>
      <c r="AW135" s="494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</row>
    <row r="136" spans="1:81">
      <c r="B136" s="240" t="s">
        <v>267</v>
      </c>
      <c r="C136" s="419">
        <f>+C1-C13</f>
        <v>0</v>
      </c>
      <c r="D136" s="419">
        <f>+D1-D13</f>
        <v>0</v>
      </c>
      <c r="G136" s="419">
        <f>+G1-G13</f>
        <v>0</v>
      </c>
      <c r="H136" s="419">
        <f>+H1-H13</f>
        <v>0</v>
      </c>
      <c r="I136" s="419">
        <f>+I1-I13</f>
        <v>0</v>
      </c>
      <c r="L136" s="419">
        <f>+L1-L13</f>
        <v>0</v>
      </c>
      <c r="M136" s="419">
        <f>+M1-M13</f>
        <v>0</v>
      </c>
      <c r="P136" s="419">
        <f>+P1-P13</f>
        <v>0</v>
      </c>
      <c r="Q136" s="36"/>
      <c r="S136" s="419">
        <f>+S1-S13</f>
        <v>0</v>
      </c>
      <c r="T136" s="419">
        <f>+T1-T13</f>
        <v>0</v>
      </c>
      <c r="U136" s="419">
        <f>+U1-U13</f>
        <v>0</v>
      </c>
      <c r="V136" s="419">
        <f>+V1-V13</f>
        <v>0</v>
      </c>
      <c r="Y136" s="419">
        <f>+Y1-Y13</f>
        <v>0</v>
      </c>
      <c r="Z136" s="419">
        <f>+Z1-Z13</f>
        <v>0</v>
      </c>
      <c r="AC136" s="419">
        <f>+AC1-AC13</f>
        <v>0</v>
      </c>
      <c r="AD136" s="419">
        <f>+AD1-AD13</f>
        <v>0</v>
      </c>
      <c r="AE136" s="419">
        <f>+AE1-AE13</f>
        <v>0</v>
      </c>
      <c r="AF136" s="419">
        <f>+AF1-AF13</f>
        <v>0</v>
      </c>
      <c r="AI136" s="419">
        <f>+AI1-AI13</f>
        <v>0</v>
      </c>
      <c r="AL136" s="419">
        <f>+AL1-AL13</f>
        <v>0</v>
      </c>
      <c r="AM136" s="419">
        <f>+AM1-AM13</f>
        <v>0</v>
      </c>
      <c r="AN136" s="494"/>
      <c r="AO136" s="494"/>
      <c r="AP136" s="419">
        <f>+AP1-AP13</f>
        <v>0</v>
      </c>
      <c r="AQ136" s="419">
        <f>+AQ1-AQ13</f>
        <v>0</v>
      </c>
      <c r="AR136" s="494"/>
      <c r="AS136" s="494"/>
      <c r="AT136" s="419">
        <f>+AT1-AT13</f>
        <v>0</v>
      </c>
      <c r="AU136" s="419">
        <f>+AU1-AU13</f>
        <v>0</v>
      </c>
      <c r="AV136" s="494"/>
      <c r="AW136" s="494"/>
      <c r="AX136" s="419">
        <f>+AX1-AX13</f>
        <v>0</v>
      </c>
      <c r="AY136" s="419">
        <f>+AY1-AY13</f>
        <v>0</v>
      </c>
      <c r="AZ136" s="419">
        <f>+AZ1-AZ13</f>
        <v>0</v>
      </c>
      <c r="BC136" s="419">
        <f>+BC1-BC13</f>
        <v>0</v>
      </c>
      <c r="BD136" s="36"/>
      <c r="BF136" s="419">
        <f>+BF1-BF13</f>
        <v>0</v>
      </c>
      <c r="BI136" s="419">
        <f>+BI1-BI13</f>
        <v>2.4000000000000909</v>
      </c>
      <c r="BJ136" s="36"/>
      <c r="BL136" s="419">
        <f>+BL1-BL13</f>
        <v>1.8000000000000114</v>
      </c>
      <c r="BM136" s="419">
        <f>+BM1-BM13</f>
        <v>1.8000000000000114</v>
      </c>
      <c r="BN136" s="419">
        <f>+BN1-BN13</f>
        <v>1.8000000000000114</v>
      </c>
      <c r="BQ136" s="419">
        <f>+BQ1-BQ13</f>
        <v>8.4000000000000909</v>
      </c>
      <c r="BR136" s="419">
        <f>+BR1-BR13</f>
        <v>8.4000000000000909</v>
      </c>
      <c r="BS136" s="419">
        <f>+BS1-BS13</f>
        <v>8.4000000000000909</v>
      </c>
      <c r="BV136" s="419">
        <f>+BV1-BV13</f>
        <v>13.999999999999986</v>
      </c>
      <c r="BW136" s="419">
        <f>+BW1-BW13</f>
        <v>13.999999999999986</v>
      </c>
      <c r="BX136" s="419">
        <f>+BX1-BX13</f>
        <v>13.999999999999986</v>
      </c>
      <c r="CA136" s="419">
        <f>+CA1-CA13</f>
        <v>0.40000000000009095</v>
      </c>
      <c r="CB136" s="36"/>
    </row>
    <row r="137" spans="1:81">
      <c r="B137" s="240" t="s">
        <v>268</v>
      </c>
      <c r="C137" s="420">
        <v>15.6</v>
      </c>
      <c r="D137" s="420">
        <v>15.6</v>
      </c>
      <c r="G137" s="420">
        <v>15.6</v>
      </c>
      <c r="H137" s="420">
        <v>15.6</v>
      </c>
      <c r="I137" s="420">
        <v>15.6</v>
      </c>
      <c r="L137" s="420">
        <v>15.6</v>
      </c>
      <c r="M137" s="420">
        <v>15.6</v>
      </c>
      <c r="P137" s="420">
        <v>15.6</v>
      </c>
      <c r="S137" s="420">
        <v>15.6</v>
      </c>
      <c r="T137" s="420">
        <v>15.6</v>
      </c>
      <c r="U137" s="420">
        <v>15.6</v>
      </c>
      <c r="V137" s="420">
        <v>15.6</v>
      </c>
      <c r="Y137" s="420">
        <v>15.6</v>
      </c>
      <c r="Z137" s="420">
        <v>15.6</v>
      </c>
      <c r="AC137" s="420">
        <v>15.6</v>
      </c>
      <c r="AD137" s="420">
        <v>15.6</v>
      </c>
      <c r="AE137" s="420">
        <v>15.6</v>
      </c>
      <c r="AF137" s="420">
        <v>15.6</v>
      </c>
      <c r="AI137" s="420">
        <v>15.6</v>
      </c>
      <c r="AL137" s="420">
        <v>15.6</v>
      </c>
      <c r="AM137" s="420">
        <v>15.6</v>
      </c>
      <c r="AP137" s="420">
        <v>15.6</v>
      </c>
      <c r="AQ137" s="420">
        <v>15.6</v>
      </c>
      <c r="AT137" s="420">
        <v>15.6</v>
      </c>
      <c r="AU137" s="420">
        <v>15.6</v>
      </c>
      <c r="AX137" s="420">
        <v>15.6</v>
      </c>
      <c r="AY137" s="420">
        <v>15.6</v>
      </c>
      <c r="AZ137" s="420">
        <v>15.6</v>
      </c>
      <c r="BC137" s="420">
        <v>15.6</v>
      </c>
      <c r="BF137" s="420">
        <v>15.6</v>
      </c>
      <c r="BI137" s="420">
        <v>15.6</v>
      </c>
      <c r="BL137" s="420">
        <v>15.6</v>
      </c>
      <c r="BM137" s="420">
        <v>15.6</v>
      </c>
      <c r="BN137" s="420">
        <v>15.6</v>
      </c>
      <c r="BQ137" s="420">
        <v>15.6</v>
      </c>
      <c r="BR137" s="420">
        <v>15.6</v>
      </c>
      <c r="BS137" s="420">
        <v>15.6</v>
      </c>
      <c r="BV137" s="420">
        <v>15.6</v>
      </c>
      <c r="BW137" s="420">
        <v>15.6</v>
      </c>
      <c r="BX137" s="420">
        <v>15.6</v>
      </c>
      <c r="CA137" s="420">
        <v>15.6</v>
      </c>
    </row>
    <row r="138" spans="1:81">
      <c r="B138" s="240" t="s">
        <v>269</v>
      </c>
      <c r="C138" s="36" t="b">
        <f>+C136&lt;=C137</f>
        <v>1</v>
      </c>
      <c r="D138" s="36" t="b">
        <f>+D136&lt;=D137</f>
        <v>1</v>
      </c>
      <c r="G138" s="36" t="b">
        <f>+G136&lt;=G137</f>
        <v>1</v>
      </c>
      <c r="H138" s="36" t="b">
        <f>+H136&lt;=H137</f>
        <v>1</v>
      </c>
      <c r="I138" s="36" t="b">
        <f>+I136&lt;=I137</f>
        <v>1</v>
      </c>
      <c r="L138" s="36" t="b">
        <f>+L136&lt;=L137</f>
        <v>1</v>
      </c>
      <c r="M138" s="36" t="b">
        <f>+M136&lt;=M137</f>
        <v>1</v>
      </c>
      <c r="P138" s="36" t="b">
        <f>+P136&lt;=P137</f>
        <v>1</v>
      </c>
      <c r="S138" s="36" t="b">
        <f>+S136&lt;=S137</f>
        <v>1</v>
      </c>
      <c r="T138" s="36" t="b">
        <f>+T136&lt;=T137</f>
        <v>1</v>
      </c>
      <c r="U138" s="36" t="b">
        <f>+U136&lt;=U137</f>
        <v>1</v>
      </c>
      <c r="V138" s="36" t="b">
        <f>+V136&lt;=V137</f>
        <v>1</v>
      </c>
      <c r="Y138" s="36" t="b">
        <f>+Y136&lt;=Y137</f>
        <v>1</v>
      </c>
      <c r="Z138" s="36" t="b">
        <f>+Z136&lt;=Z137</f>
        <v>1</v>
      </c>
      <c r="AC138" s="36" t="b">
        <f>+AC136&lt;=AC137</f>
        <v>1</v>
      </c>
      <c r="AD138" s="36" t="b">
        <f>+AD136&lt;=AD137</f>
        <v>1</v>
      </c>
      <c r="AE138" s="36" t="b">
        <f>+AE136&lt;=AE137</f>
        <v>1</v>
      </c>
      <c r="AF138" s="36" t="b">
        <f>+AF136&lt;=AF137</f>
        <v>1</v>
      </c>
      <c r="AI138" s="36" t="b">
        <f>+AI136&lt;=AI137</f>
        <v>1</v>
      </c>
      <c r="AL138" s="36" t="b">
        <f>+AL136&lt;=AL137</f>
        <v>1</v>
      </c>
      <c r="AM138" s="36" t="b">
        <f>+AM136&lt;=AM137</f>
        <v>1</v>
      </c>
      <c r="AP138" s="36" t="b">
        <f>+AP136&lt;=AP137</f>
        <v>1</v>
      </c>
      <c r="AQ138" s="36" t="b">
        <f>+AQ136&lt;=AQ137</f>
        <v>1</v>
      </c>
      <c r="AT138" s="36" t="b">
        <f>+AT136&lt;=AT137</f>
        <v>1</v>
      </c>
      <c r="AU138" s="36" t="b">
        <f>+AU136&lt;=AU137</f>
        <v>1</v>
      </c>
      <c r="AX138" s="36" t="b">
        <f>+AX136&lt;=AX137</f>
        <v>1</v>
      </c>
      <c r="AY138" s="36" t="b">
        <f>+AY136&lt;=AY137</f>
        <v>1</v>
      </c>
      <c r="AZ138" s="36" t="b">
        <f>+AZ136&lt;=AZ137</f>
        <v>1</v>
      </c>
      <c r="BC138" s="36" t="b">
        <f>+BC136&lt;=BC137</f>
        <v>1</v>
      </c>
      <c r="BF138" s="36" t="b">
        <f>+BF136&lt;=BF137</f>
        <v>1</v>
      </c>
      <c r="BI138" s="36" t="b">
        <f>+BI136&lt;=BI137</f>
        <v>1</v>
      </c>
      <c r="BL138" s="36" t="b">
        <f>+BL136&lt;=BL137</f>
        <v>1</v>
      </c>
      <c r="BM138" s="36" t="b">
        <f>+BM136&lt;=BM137</f>
        <v>1</v>
      </c>
      <c r="BN138" s="36" t="b">
        <f>+BN136&lt;=BN137</f>
        <v>1</v>
      </c>
      <c r="BQ138" s="36" t="b">
        <f>+BQ136&lt;=BQ137</f>
        <v>1</v>
      </c>
      <c r="BR138" s="36" t="b">
        <f>+BR136&lt;=BR137</f>
        <v>1</v>
      </c>
      <c r="BS138" s="36" t="b">
        <f>+BS136&lt;=BS137</f>
        <v>1</v>
      </c>
      <c r="BV138" s="36" t="b">
        <f>+BV136&lt;=BV137</f>
        <v>1</v>
      </c>
      <c r="BW138" s="36" t="b">
        <f>+BW136&lt;=BW137</f>
        <v>1</v>
      </c>
      <c r="BX138" s="36" t="b">
        <f>+BX136&lt;=BX137</f>
        <v>1</v>
      </c>
      <c r="CA138" s="36" t="b">
        <f>+CA136&lt;=CA137</f>
        <v>1</v>
      </c>
    </row>
    <row r="139" spans="1:81">
      <c r="G139" s="123"/>
      <c r="H139" s="123"/>
      <c r="Y139" s="123"/>
      <c r="AX139" s="123"/>
      <c r="AY139" s="123"/>
      <c r="BL139" s="123"/>
      <c r="BM139" s="123"/>
      <c r="BQ139" s="123"/>
      <c r="BR139" s="123"/>
      <c r="BV139" s="123"/>
      <c r="BW139" s="123"/>
    </row>
    <row r="140" spans="1:81">
      <c r="G140" s="123"/>
      <c r="H140" s="123"/>
      <c r="Y140" s="123"/>
      <c r="AX140" s="123"/>
      <c r="AY140" s="123"/>
      <c r="BL140" s="123"/>
      <c r="BM140" s="123"/>
      <c r="BQ140" s="123"/>
      <c r="BR140" s="123"/>
      <c r="BV140" s="123"/>
      <c r="BW140" s="123"/>
    </row>
    <row r="141" spans="1:81">
      <c r="G141" s="123"/>
      <c r="H141" s="123"/>
      <c r="Y141" s="123"/>
      <c r="AX141" s="123"/>
      <c r="AY141" s="123"/>
      <c r="BL141" s="123"/>
      <c r="BM141" s="123"/>
      <c r="BQ141" s="123"/>
      <c r="BR141" s="123"/>
      <c r="BV141" s="123"/>
      <c r="BW141" s="123"/>
    </row>
    <row r="142" spans="1:81">
      <c r="G142" s="123"/>
      <c r="H142" s="123"/>
      <c r="Y142" s="123"/>
      <c r="AX142" s="123"/>
      <c r="AY142" s="123"/>
      <c r="BL142" s="123"/>
      <c r="BM142" s="123"/>
      <c r="BQ142" s="123"/>
      <c r="BR142" s="123"/>
      <c r="BV142" s="123"/>
      <c r="BW142" s="123"/>
    </row>
    <row r="143" spans="1:81">
      <c r="G143" s="123"/>
      <c r="H143" s="123"/>
      <c r="Y143" s="123"/>
      <c r="AX143" s="123"/>
      <c r="AY143" s="123"/>
      <c r="BL143" s="123"/>
      <c r="BM143" s="123"/>
      <c r="BQ143" s="123"/>
      <c r="BR143" s="123"/>
      <c r="BV143" s="123"/>
      <c r="BW143" s="123"/>
    </row>
    <row r="144" spans="1:81">
      <c r="G144" s="123"/>
      <c r="H144" s="123"/>
      <c r="Y144" s="123"/>
      <c r="AX144" s="123"/>
      <c r="AY144" s="123"/>
      <c r="BL144" s="123"/>
      <c r="BM144" s="123"/>
      <c r="BQ144" s="123"/>
      <c r="BR144" s="123"/>
      <c r="BV144" s="123"/>
      <c r="BW144" s="123"/>
    </row>
    <row r="145" spans="7:75">
      <c r="G145" s="123"/>
      <c r="H145" s="123"/>
      <c r="Y145" s="123"/>
      <c r="AX145" s="123"/>
      <c r="AY145" s="123"/>
      <c r="BL145" s="123"/>
      <c r="BM145" s="123"/>
      <c r="BQ145" s="123"/>
      <c r="BR145" s="123"/>
      <c r="BV145" s="123"/>
      <c r="BW145" s="123"/>
    </row>
    <row r="146" spans="7:75">
      <c r="G146" s="123"/>
      <c r="H146" s="123"/>
      <c r="Y146" s="123"/>
      <c r="AX146" s="123"/>
      <c r="AY146" s="123"/>
      <c r="BL146" s="123"/>
      <c r="BM146" s="123"/>
      <c r="BQ146" s="123"/>
      <c r="BR146" s="123"/>
      <c r="BV146" s="123"/>
      <c r="BW146" s="123"/>
    </row>
    <row r="147" spans="7:75">
      <c r="G147" s="123"/>
      <c r="H147" s="123"/>
      <c r="Y147" s="123"/>
      <c r="AX147" s="123"/>
      <c r="AY147" s="123"/>
      <c r="BL147" s="123"/>
      <c r="BM147" s="123"/>
      <c r="BQ147" s="123"/>
      <c r="BR147" s="123"/>
      <c r="BV147" s="123"/>
      <c r="BW147" s="123"/>
    </row>
    <row r="148" spans="7:75">
      <c r="G148" s="123"/>
      <c r="H148" s="123"/>
      <c r="Y148" s="123"/>
      <c r="AX148" s="123"/>
      <c r="AY148" s="123"/>
      <c r="BL148" s="123"/>
      <c r="BM148" s="123"/>
      <c r="BQ148" s="123"/>
      <c r="BR148" s="123"/>
      <c r="BV148" s="123"/>
      <c r="BW148" s="123"/>
    </row>
    <row r="149" spans="7:75">
      <c r="G149" s="123"/>
      <c r="H149" s="123"/>
      <c r="Y149" s="123"/>
      <c r="AX149" s="123"/>
      <c r="AY149" s="123"/>
      <c r="BL149" s="123"/>
      <c r="BM149" s="123"/>
      <c r="BQ149" s="123"/>
      <c r="BR149" s="123"/>
      <c r="BV149" s="123"/>
      <c r="BW149" s="123"/>
    </row>
    <row r="150" spans="7:75">
      <c r="G150" s="123"/>
      <c r="H150" s="123"/>
      <c r="Y150" s="123"/>
      <c r="AX150" s="123"/>
      <c r="AY150" s="123"/>
      <c r="BL150" s="123"/>
      <c r="BM150" s="123"/>
      <c r="BQ150" s="123"/>
      <c r="BR150" s="123"/>
      <c r="BV150" s="123"/>
      <c r="BW150" s="123"/>
    </row>
    <row r="151" spans="7:75">
      <c r="G151" s="123"/>
      <c r="H151" s="123"/>
      <c r="Y151" s="123"/>
      <c r="AX151" s="123"/>
      <c r="AY151" s="123"/>
      <c r="BL151" s="123"/>
      <c r="BM151" s="123"/>
      <c r="BQ151" s="123"/>
      <c r="BR151" s="123"/>
      <c r="BV151" s="123"/>
      <c r="BW151" s="123"/>
    </row>
    <row r="152" spans="7:75">
      <c r="G152" s="123"/>
      <c r="H152" s="123"/>
      <c r="Y152" s="123"/>
      <c r="AX152" s="123"/>
      <c r="AY152" s="123"/>
      <c r="BL152" s="123"/>
      <c r="BM152" s="123"/>
      <c r="BQ152" s="123"/>
      <c r="BR152" s="123"/>
      <c r="BV152" s="123"/>
      <c r="BW152" s="123"/>
    </row>
    <row r="153" spans="7:75">
      <c r="G153" s="123"/>
      <c r="H153" s="123"/>
      <c r="Y153" s="123"/>
      <c r="AX153" s="123"/>
      <c r="AY153" s="123"/>
      <c r="BL153" s="123"/>
      <c r="BM153" s="123"/>
      <c r="BQ153" s="123"/>
      <c r="BR153" s="123"/>
      <c r="BV153" s="123"/>
      <c r="BW153" s="123"/>
    </row>
    <row r="154" spans="7:75">
      <c r="G154" s="123"/>
      <c r="H154" s="123"/>
      <c r="Y154" s="123"/>
      <c r="AX154" s="123"/>
      <c r="AY154" s="123"/>
      <c r="BL154" s="123"/>
      <c r="BM154" s="123"/>
      <c r="BQ154" s="123"/>
      <c r="BR154" s="123"/>
      <c r="BV154" s="123"/>
      <c r="BW154" s="123"/>
    </row>
    <row r="155" spans="7:75">
      <c r="G155" s="123"/>
      <c r="H155" s="123"/>
      <c r="Y155" s="123"/>
      <c r="AX155" s="123"/>
      <c r="AY155" s="123"/>
      <c r="BL155" s="123"/>
      <c r="BM155" s="123"/>
      <c r="BQ155" s="123"/>
      <c r="BR155" s="123"/>
      <c r="BV155" s="123"/>
      <c r="BW155" s="123"/>
    </row>
    <row r="156" spans="7:75">
      <c r="G156" s="123"/>
      <c r="H156" s="123"/>
      <c r="Y156" s="123"/>
      <c r="AX156" s="123"/>
      <c r="AY156" s="123"/>
      <c r="BL156" s="123"/>
      <c r="BM156" s="123"/>
      <c r="BQ156" s="123"/>
      <c r="BR156" s="123"/>
      <c r="BV156" s="123"/>
      <c r="BW156" s="123"/>
    </row>
    <row r="157" spans="7:75">
      <c r="G157" s="123"/>
      <c r="H157" s="123"/>
      <c r="Y157" s="123"/>
      <c r="AX157" s="123"/>
      <c r="AY157" s="123"/>
      <c r="BL157" s="123"/>
      <c r="BM157" s="123"/>
      <c r="BQ157" s="123"/>
      <c r="BR157" s="123"/>
      <c r="BV157" s="123"/>
      <c r="BW157" s="123"/>
    </row>
    <row r="158" spans="7:75">
      <c r="G158" s="123"/>
      <c r="H158" s="123"/>
      <c r="Y158" s="123"/>
      <c r="AX158" s="123"/>
      <c r="AY158" s="123"/>
      <c r="BL158" s="123"/>
      <c r="BM158" s="123"/>
      <c r="BQ158" s="123"/>
      <c r="BR158" s="123"/>
      <c r="BV158" s="123"/>
      <c r="BW158" s="123"/>
    </row>
    <row r="159" spans="7:75">
      <c r="G159" s="123"/>
      <c r="H159" s="123"/>
      <c r="Y159" s="123"/>
      <c r="AX159" s="123"/>
      <c r="AY159" s="123"/>
      <c r="BL159" s="123"/>
      <c r="BM159" s="123"/>
      <c r="BQ159" s="123"/>
      <c r="BR159" s="123"/>
      <c r="BV159" s="123"/>
      <c r="BW159" s="123"/>
    </row>
    <row r="160" spans="7:75">
      <c r="G160" s="123"/>
      <c r="H160" s="123"/>
      <c r="Y160" s="123"/>
      <c r="AX160" s="123"/>
      <c r="AY160" s="123"/>
      <c r="BL160" s="123"/>
      <c r="BM160" s="123"/>
      <c r="BQ160" s="123"/>
      <c r="BR160" s="123"/>
      <c r="BV160" s="123"/>
      <c r="BW160" s="123"/>
    </row>
    <row r="161" spans="7:75">
      <c r="G161" s="123"/>
      <c r="H161" s="123"/>
      <c r="Y161" s="123"/>
      <c r="AX161" s="123"/>
      <c r="AY161" s="123"/>
      <c r="BL161" s="123"/>
      <c r="BM161" s="123"/>
      <c r="BQ161" s="123"/>
      <c r="BR161" s="123"/>
      <c r="BV161" s="123"/>
      <c r="BW161" s="123"/>
    </row>
    <row r="162" spans="7:75">
      <c r="G162" s="123"/>
      <c r="H162" s="123"/>
      <c r="Y162" s="123"/>
      <c r="AX162" s="123"/>
      <c r="AY162" s="123"/>
      <c r="BL162" s="123"/>
      <c r="BM162" s="123"/>
      <c r="BQ162" s="123"/>
      <c r="BR162" s="123"/>
      <c r="BV162" s="123"/>
      <c r="BW162" s="123"/>
    </row>
    <row r="163" spans="7:75">
      <c r="G163" s="123"/>
      <c r="H163" s="123"/>
      <c r="Y163" s="123"/>
      <c r="AX163" s="123"/>
      <c r="AY163" s="123"/>
      <c r="BL163" s="123"/>
      <c r="BM163" s="123"/>
      <c r="BQ163" s="123"/>
      <c r="BR163" s="123"/>
      <c r="BV163" s="123"/>
      <c r="BW163" s="123"/>
    </row>
    <row r="164" spans="7:75">
      <c r="G164" s="123"/>
      <c r="H164" s="123"/>
      <c r="Y164" s="123"/>
      <c r="AX164" s="123"/>
      <c r="AY164" s="123"/>
      <c r="BL164" s="123"/>
      <c r="BM164" s="123"/>
      <c r="BQ164" s="123"/>
      <c r="BR164" s="123"/>
      <c r="BV164" s="123"/>
      <c r="BW164" s="123"/>
    </row>
    <row r="165" spans="7:75">
      <c r="G165" s="123"/>
      <c r="H165" s="123"/>
      <c r="Y165" s="123"/>
      <c r="AX165" s="123"/>
      <c r="AY165" s="123"/>
      <c r="BL165" s="123"/>
      <c r="BM165" s="123"/>
      <c r="BQ165" s="123"/>
      <c r="BR165" s="123"/>
      <c r="BV165" s="123"/>
      <c r="BW165" s="123"/>
    </row>
    <row r="166" spans="7:75">
      <c r="G166" s="123"/>
      <c r="H166" s="123"/>
      <c r="Y166" s="123"/>
      <c r="AX166" s="123"/>
      <c r="AY166" s="123"/>
      <c r="BL166" s="123"/>
      <c r="BM166" s="123"/>
      <c r="BQ166" s="123"/>
      <c r="BR166" s="123"/>
      <c r="BV166" s="123"/>
      <c r="BW166" s="123"/>
    </row>
    <row r="167" spans="7:75">
      <c r="G167" s="123"/>
      <c r="H167" s="123"/>
      <c r="Y167" s="123"/>
      <c r="AX167" s="123"/>
      <c r="AY167" s="123"/>
      <c r="BL167" s="123"/>
      <c r="BM167" s="123"/>
      <c r="BQ167" s="123"/>
      <c r="BR167" s="123"/>
      <c r="BV167" s="123"/>
      <c r="BW167" s="123"/>
    </row>
    <row r="168" spans="7:75">
      <c r="G168" s="123"/>
      <c r="H168" s="123"/>
      <c r="Y168" s="123"/>
      <c r="AX168" s="123"/>
      <c r="AY168" s="123"/>
      <c r="BL168" s="123"/>
      <c r="BM168" s="123"/>
      <c r="BQ168" s="123"/>
      <c r="BR168" s="123"/>
      <c r="BV168" s="123"/>
      <c r="BW168" s="123"/>
    </row>
    <row r="169" spans="7:75">
      <c r="G169" s="123"/>
      <c r="H169" s="123"/>
      <c r="Y169" s="123"/>
      <c r="AX169" s="123"/>
      <c r="AY169" s="123"/>
      <c r="BL169" s="123"/>
      <c r="BM169" s="123"/>
      <c r="BQ169" s="123"/>
      <c r="BR169" s="123"/>
      <c r="BV169" s="123"/>
      <c r="BW169" s="123"/>
    </row>
    <row r="170" spans="7:75">
      <c r="G170" s="123"/>
      <c r="H170" s="123"/>
      <c r="Y170" s="123"/>
      <c r="AX170" s="123"/>
      <c r="AY170" s="123"/>
      <c r="BL170" s="123"/>
      <c r="BM170" s="123"/>
      <c r="BQ170" s="123"/>
      <c r="BR170" s="123"/>
      <c r="BV170" s="123"/>
      <c r="BW170" s="123"/>
    </row>
    <row r="171" spans="7:75">
      <c r="G171" s="123"/>
      <c r="H171" s="123"/>
      <c r="Y171" s="123"/>
      <c r="AX171" s="123"/>
      <c r="AY171" s="123"/>
      <c r="BL171" s="123"/>
      <c r="BM171" s="123"/>
      <c r="BQ171" s="123"/>
      <c r="BR171" s="123"/>
      <c r="BV171" s="123"/>
      <c r="BW171" s="123"/>
    </row>
    <row r="172" spans="7:75">
      <c r="G172" s="123"/>
      <c r="H172" s="123"/>
      <c r="Y172" s="123"/>
      <c r="AX172" s="123"/>
      <c r="AY172" s="123"/>
      <c r="BL172" s="123"/>
      <c r="BM172" s="123"/>
      <c r="BQ172" s="123"/>
      <c r="BR172" s="123"/>
      <c r="BV172" s="123"/>
      <c r="BW172" s="123"/>
    </row>
    <row r="173" spans="7:75">
      <c r="G173" s="123"/>
      <c r="H173" s="123"/>
      <c r="Y173" s="123"/>
      <c r="AX173" s="123"/>
      <c r="AY173" s="123"/>
      <c r="BL173" s="123"/>
      <c r="BM173" s="123"/>
      <c r="BQ173" s="123"/>
      <c r="BR173" s="123"/>
      <c r="BV173" s="123"/>
      <c r="BW173" s="123"/>
    </row>
    <row r="174" spans="7:75">
      <c r="G174" s="123"/>
      <c r="H174" s="123"/>
      <c r="Y174" s="123"/>
      <c r="AX174" s="123"/>
      <c r="AY174" s="123"/>
      <c r="BL174" s="123"/>
      <c r="BM174" s="123"/>
      <c r="BQ174" s="123"/>
      <c r="BR174" s="123"/>
      <c r="BV174" s="123"/>
      <c r="BW174" s="123"/>
    </row>
    <row r="175" spans="7:75">
      <c r="G175" s="123"/>
      <c r="H175" s="123"/>
      <c r="Y175" s="123"/>
      <c r="AX175" s="123"/>
      <c r="AY175" s="123"/>
      <c r="BL175" s="123"/>
      <c r="BM175" s="123"/>
      <c r="BQ175" s="123"/>
      <c r="BR175" s="123"/>
      <c r="BV175" s="123"/>
      <c r="BW175" s="123"/>
    </row>
    <row r="176" spans="7:75">
      <c r="G176" s="123"/>
      <c r="H176" s="123"/>
      <c r="Y176" s="123"/>
      <c r="AX176" s="123"/>
      <c r="AY176" s="123"/>
      <c r="BL176" s="123"/>
      <c r="BM176" s="123"/>
      <c r="BQ176" s="123"/>
      <c r="BR176" s="123"/>
      <c r="BV176" s="123"/>
      <c r="BW176" s="123"/>
    </row>
    <row r="177" spans="7:75">
      <c r="G177" s="123"/>
      <c r="H177" s="123"/>
      <c r="Y177" s="123"/>
      <c r="AX177" s="123"/>
      <c r="AY177" s="123"/>
      <c r="BL177" s="123"/>
      <c r="BM177" s="123"/>
      <c r="BQ177" s="123"/>
      <c r="BR177" s="123"/>
      <c r="BV177" s="123"/>
      <c r="BW177" s="123"/>
    </row>
    <row r="178" spans="7:75">
      <c r="G178" s="123"/>
      <c r="H178" s="123"/>
      <c r="Y178" s="123"/>
      <c r="AX178" s="123"/>
      <c r="AY178" s="123"/>
      <c r="BL178" s="123"/>
      <c r="BM178" s="123"/>
      <c r="BQ178" s="123"/>
      <c r="BR178" s="123"/>
      <c r="BV178" s="123"/>
      <c r="BW178" s="123"/>
    </row>
    <row r="179" spans="7:75">
      <c r="G179" s="123"/>
      <c r="H179" s="123"/>
      <c r="Y179" s="123"/>
      <c r="AX179" s="123"/>
      <c r="AY179" s="123"/>
      <c r="BL179" s="123"/>
      <c r="BM179" s="123"/>
      <c r="BQ179" s="123"/>
      <c r="BR179" s="123"/>
      <c r="BV179" s="123"/>
      <c r="BW179" s="123"/>
    </row>
    <row r="180" spans="7:75">
      <c r="G180" s="123"/>
      <c r="H180" s="123"/>
      <c r="Y180" s="123"/>
      <c r="AX180" s="123"/>
      <c r="AY180" s="123"/>
      <c r="BL180" s="123"/>
      <c r="BM180" s="123"/>
      <c r="BQ180" s="123"/>
      <c r="BR180" s="123"/>
      <c r="BV180" s="123"/>
      <c r="BW180" s="123"/>
    </row>
    <row r="181" spans="7:75">
      <c r="G181" s="123"/>
      <c r="H181" s="123"/>
      <c r="Y181" s="123"/>
      <c r="AX181" s="123"/>
      <c r="AY181" s="123"/>
      <c r="BL181" s="123"/>
      <c r="BM181" s="123"/>
      <c r="BQ181" s="123"/>
      <c r="BR181" s="123"/>
      <c r="BV181" s="123"/>
      <c r="BW181" s="123"/>
    </row>
    <row r="182" spans="7:75">
      <c r="G182" s="123"/>
      <c r="H182" s="123"/>
      <c r="Y182" s="123"/>
      <c r="AX182" s="123"/>
      <c r="AY182" s="123"/>
      <c r="BL182" s="123"/>
      <c r="BM182" s="123"/>
      <c r="BQ182" s="123"/>
      <c r="BR182" s="123"/>
      <c r="BV182" s="123"/>
      <c r="BW182" s="123"/>
    </row>
    <row r="183" spans="7:75">
      <c r="G183" s="123"/>
      <c r="H183" s="123"/>
      <c r="Y183" s="123"/>
      <c r="AX183" s="123"/>
      <c r="AY183" s="123"/>
      <c r="BL183" s="123"/>
      <c r="BM183" s="123"/>
      <c r="BQ183" s="123"/>
      <c r="BR183" s="123"/>
      <c r="BV183" s="123"/>
      <c r="BW183" s="123"/>
    </row>
    <row r="184" spans="7:75">
      <c r="G184" s="123"/>
      <c r="H184" s="123"/>
      <c r="Y184" s="123"/>
      <c r="AX184" s="123"/>
      <c r="AY184" s="123"/>
      <c r="BL184" s="123"/>
      <c r="BM184" s="123"/>
      <c r="BQ184" s="123"/>
      <c r="BR184" s="123"/>
      <c r="BV184" s="123"/>
      <c r="BW184" s="123"/>
    </row>
    <row r="185" spans="7:75">
      <c r="G185" s="123"/>
      <c r="H185" s="123"/>
      <c r="Y185" s="123"/>
      <c r="AX185" s="123"/>
      <c r="AY185" s="123"/>
      <c r="BL185" s="123"/>
      <c r="BM185" s="123"/>
      <c r="BQ185" s="123"/>
      <c r="BR185" s="123"/>
      <c r="BV185" s="123"/>
      <c r="BW185" s="123"/>
    </row>
    <row r="186" spans="7:75">
      <c r="G186" s="123"/>
      <c r="H186" s="123"/>
      <c r="Y186" s="123"/>
      <c r="AX186" s="123"/>
      <c r="AY186" s="123"/>
      <c r="BL186" s="123"/>
      <c r="BM186" s="123"/>
      <c r="BQ186" s="123"/>
      <c r="BR186" s="123"/>
      <c r="BV186" s="123"/>
      <c r="BW186" s="123"/>
    </row>
    <row r="187" spans="7:75">
      <c r="G187" s="123"/>
      <c r="H187" s="123"/>
      <c r="Y187" s="123"/>
      <c r="AX187" s="123"/>
      <c r="AY187" s="123"/>
      <c r="BL187" s="123"/>
      <c r="BM187" s="123"/>
      <c r="BQ187" s="123"/>
      <c r="BR187" s="123"/>
      <c r="BV187" s="123"/>
      <c r="BW187" s="123"/>
    </row>
    <row r="188" spans="7:75">
      <c r="G188" s="123"/>
      <c r="H188" s="123"/>
      <c r="Y188" s="123"/>
      <c r="AX188" s="123"/>
      <c r="AY188" s="123"/>
      <c r="BL188" s="123"/>
      <c r="BM188" s="123"/>
      <c r="BQ188" s="123"/>
      <c r="BR188" s="123"/>
      <c r="BV188" s="123"/>
      <c r="BW188" s="123"/>
    </row>
    <row r="189" spans="7:75">
      <c r="G189" s="123"/>
      <c r="H189" s="123"/>
      <c r="Y189" s="123"/>
      <c r="AX189" s="123"/>
      <c r="AY189" s="123"/>
      <c r="BL189" s="123"/>
      <c r="BM189" s="123"/>
      <c r="BQ189" s="123"/>
      <c r="BR189" s="123"/>
      <c r="BV189" s="123"/>
      <c r="BW189" s="123"/>
    </row>
    <row r="190" spans="7:75">
      <c r="G190" s="123"/>
      <c r="H190" s="123"/>
      <c r="Y190" s="123"/>
      <c r="AX190" s="123"/>
      <c r="AY190" s="123"/>
      <c r="BL190" s="123"/>
      <c r="BM190" s="123"/>
      <c r="BQ190" s="123"/>
      <c r="BR190" s="123"/>
      <c r="BV190" s="123"/>
      <c r="BW190" s="123"/>
    </row>
    <row r="191" spans="7:75">
      <c r="G191" s="123"/>
      <c r="H191" s="123"/>
      <c r="Y191" s="123"/>
      <c r="AX191" s="123"/>
      <c r="AY191" s="123"/>
      <c r="BL191" s="123"/>
      <c r="BM191" s="123"/>
      <c r="BQ191" s="123"/>
      <c r="BR191" s="123"/>
      <c r="BV191" s="123"/>
      <c r="BW191" s="123"/>
    </row>
    <row r="192" spans="7:75">
      <c r="G192" s="123"/>
      <c r="H192" s="123"/>
      <c r="Y192" s="123"/>
      <c r="AX192" s="123"/>
      <c r="AY192" s="123"/>
      <c r="BL192" s="123"/>
      <c r="BM192" s="123"/>
      <c r="BQ192" s="123"/>
      <c r="BR192" s="123"/>
      <c r="BV192" s="123"/>
      <c r="BW192" s="123"/>
    </row>
    <row r="193" spans="7:75">
      <c r="G193" s="123"/>
      <c r="H193" s="123"/>
      <c r="Y193" s="123"/>
      <c r="AX193" s="123"/>
      <c r="AY193" s="123"/>
      <c r="BL193" s="123"/>
      <c r="BM193" s="123"/>
      <c r="BQ193" s="123"/>
      <c r="BR193" s="123"/>
      <c r="BV193" s="123"/>
      <c r="BW193" s="123"/>
    </row>
    <row r="194" spans="7:75">
      <c r="G194" s="123"/>
      <c r="H194" s="123"/>
      <c r="Y194" s="123"/>
      <c r="AX194" s="123"/>
      <c r="AY194" s="123"/>
      <c r="BL194" s="123"/>
      <c r="BM194" s="123"/>
      <c r="BQ194" s="123"/>
      <c r="BR194" s="123"/>
      <c r="BV194" s="123"/>
      <c r="BW194" s="123"/>
    </row>
    <row r="195" spans="7:75">
      <c r="G195" s="123"/>
      <c r="H195" s="123"/>
      <c r="Y195" s="123"/>
      <c r="AX195" s="123"/>
      <c r="AY195" s="123"/>
      <c r="BL195" s="123"/>
      <c r="BM195" s="123"/>
      <c r="BQ195" s="123"/>
      <c r="BR195" s="123"/>
      <c r="BV195" s="123"/>
      <c r="BW195" s="123"/>
    </row>
    <row r="196" spans="7:75">
      <c r="G196" s="123"/>
      <c r="H196" s="123"/>
      <c r="Y196" s="123"/>
      <c r="AX196" s="123"/>
      <c r="AY196" s="123"/>
      <c r="BL196" s="123"/>
      <c r="BM196" s="123"/>
      <c r="BQ196" s="123"/>
      <c r="BR196" s="123"/>
      <c r="BV196" s="123"/>
      <c r="BW196" s="123"/>
    </row>
    <row r="197" spans="7:75">
      <c r="G197" s="123"/>
      <c r="H197" s="123"/>
      <c r="Y197" s="123"/>
      <c r="AX197" s="123"/>
      <c r="AY197" s="123"/>
      <c r="BL197" s="123"/>
      <c r="BM197" s="123"/>
      <c r="BQ197" s="123"/>
      <c r="BR197" s="123"/>
      <c r="BV197" s="123"/>
      <c r="BW197" s="123"/>
    </row>
    <row r="198" spans="7:75">
      <c r="G198" s="123"/>
      <c r="H198" s="123"/>
      <c r="Y198" s="123"/>
      <c r="AX198" s="123"/>
      <c r="AY198" s="123"/>
      <c r="BL198" s="123"/>
      <c r="BM198" s="123"/>
      <c r="BQ198" s="123"/>
      <c r="BR198" s="123"/>
      <c r="BV198" s="123"/>
      <c r="BW198" s="123"/>
    </row>
    <row r="199" spans="7:75">
      <c r="G199" s="123"/>
      <c r="H199" s="123"/>
      <c r="Y199" s="123"/>
      <c r="AX199" s="123"/>
      <c r="AY199" s="123"/>
      <c r="BL199" s="123"/>
      <c r="BM199" s="123"/>
      <c r="BQ199" s="123"/>
      <c r="BR199" s="123"/>
      <c r="BV199" s="123"/>
      <c r="BW199" s="123"/>
    </row>
    <row r="200" spans="7:75">
      <c r="G200" s="123"/>
      <c r="H200" s="123"/>
      <c r="Y200" s="123"/>
      <c r="AX200" s="123"/>
      <c r="AY200" s="123"/>
      <c r="BL200" s="123"/>
      <c r="BM200" s="123"/>
      <c r="BQ200" s="123"/>
      <c r="BR200" s="123"/>
      <c r="BV200" s="123"/>
      <c r="BW200" s="123"/>
    </row>
    <row r="201" spans="7:75">
      <c r="G201" s="123"/>
      <c r="H201" s="123"/>
      <c r="Y201" s="123"/>
      <c r="AX201" s="123"/>
      <c r="AY201" s="123"/>
      <c r="BL201" s="123"/>
      <c r="BM201" s="123"/>
      <c r="BQ201" s="123"/>
      <c r="BR201" s="123"/>
      <c r="BV201" s="123"/>
      <c r="BW201" s="123"/>
    </row>
    <row r="202" spans="7:75">
      <c r="G202" s="123"/>
      <c r="H202" s="123"/>
      <c r="Y202" s="123"/>
      <c r="AX202" s="123"/>
      <c r="AY202" s="123"/>
      <c r="BL202" s="123"/>
      <c r="BM202" s="123"/>
      <c r="BQ202" s="123"/>
      <c r="BR202" s="123"/>
      <c r="BV202" s="123"/>
      <c r="BW202" s="123"/>
    </row>
    <row r="203" spans="7:75">
      <c r="G203" s="123"/>
      <c r="H203" s="123"/>
      <c r="Y203" s="123"/>
      <c r="AX203" s="123"/>
      <c r="AY203" s="123"/>
      <c r="BL203" s="123"/>
      <c r="BM203" s="123"/>
      <c r="BQ203" s="123"/>
      <c r="BR203" s="123"/>
      <c r="BV203" s="123"/>
      <c r="BW203" s="123"/>
    </row>
    <row r="204" spans="7:75">
      <c r="G204" s="123"/>
      <c r="H204" s="123"/>
      <c r="Y204" s="123"/>
      <c r="AX204" s="123"/>
      <c r="AY204" s="123"/>
      <c r="BL204" s="123"/>
      <c r="BM204" s="123"/>
      <c r="BQ204" s="123"/>
      <c r="BR204" s="123"/>
      <c r="BV204" s="123"/>
      <c r="BW204" s="123"/>
    </row>
    <row r="205" spans="7:75">
      <c r="G205" s="123"/>
      <c r="H205" s="123"/>
      <c r="Y205" s="123"/>
      <c r="AX205" s="123"/>
      <c r="AY205" s="123"/>
      <c r="BL205" s="123"/>
      <c r="BM205" s="123"/>
      <c r="BQ205" s="123"/>
      <c r="BR205" s="123"/>
      <c r="BV205" s="123"/>
      <c r="BW205" s="123"/>
    </row>
    <row r="206" spans="7:75">
      <c r="G206" s="123"/>
      <c r="H206" s="123"/>
      <c r="Y206" s="123"/>
      <c r="AX206" s="123"/>
      <c r="AY206" s="123"/>
      <c r="BL206" s="123"/>
      <c r="BM206" s="123"/>
      <c r="BQ206" s="123"/>
      <c r="BR206" s="123"/>
      <c r="BV206" s="123"/>
      <c r="BW206" s="123"/>
    </row>
    <row r="207" spans="7:75">
      <c r="G207" s="123"/>
      <c r="H207" s="123"/>
      <c r="Y207" s="123"/>
      <c r="AX207" s="123"/>
      <c r="AY207" s="123"/>
      <c r="BL207" s="123"/>
      <c r="BM207" s="123"/>
      <c r="BQ207" s="123"/>
      <c r="BR207" s="123"/>
      <c r="BV207" s="123"/>
      <c r="BW207" s="123"/>
    </row>
    <row r="208" spans="7:75">
      <c r="G208" s="123"/>
      <c r="H208" s="123"/>
      <c r="Y208" s="123"/>
      <c r="AX208" s="123"/>
      <c r="AY208" s="123"/>
      <c r="BL208" s="123"/>
      <c r="BM208" s="123"/>
      <c r="BQ208" s="123"/>
      <c r="BR208" s="123"/>
      <c r="BV208" s="123"/>
      <c r="BW208" s="123"/>
    </row>
    <row r="209" spans="7:75">
      <c r="G209" s="123"/>
      <c r="H209" s="123"/>
      <c r="Y209" s="123"/>
      <c r="AX209" s="123"/>
      <c r="AY209" s="123"/>
      <c r="BL209" s="123"/>
      <c r="BM209" s="123"/>
      <c r="BQ209" s="123"/>
      <c r="BR209" s="123"/>
      <c r="BV209" s="123"/>
      <c r="BW209" s="123"/>
    </row>
    <row r="210" spans="7:75">
      <c r="G210" s="123"/>
      <c r="H210" s="123"/>
      <c r="Y210" s="123"/>
      <c r="AX210" s="123"/>
      <c r="AY210" s="123"/>
      <c r="BL210" s="123"/>
      <c r="BM210" s="123"/>
      <c r="BQ210" s="123"/>
      <c r="BR210" s="123"/>
      <c r="BV210" s="123"/>
      <c r="BW210" s="123"/>
    </row>
    <row r="211" spans="7:75">
      <c r="G211" s="123"/>
      <c r="H211" s="123"/>
      <c r="Y211" s="123"/>
      <c r="AX211" s="123"/>
      <c r="AY211" s="123"/>
      <c r="BL211" s="123"/>
      <c r="BM211" s="123"/>
      <c r="BQ211" s="123"/>
      <c r="BR211" s="123"/>
      <c r="BV211" s="123"/>
      <c r="BW211" s="123"/>
    </row>
    <row r="212" spans="7:75">
      <c r="G212" s="123"/>
      <c r="H212" s="123"/>
      <c r="Y212" s="123"/>
      <c r="AX212" s="123"/>
      <c r="AY212" s="123"/>
      <c r="BL212" s="123"/>
      <c r="BM212" s="123"/>
      <c r="BQ212" s="123"/>
      <c r="BR212" s="123"/>
      <c r="BV212" s="123"/>
      <c r="BW212" s="123"/>
    </row>
    <row r="213" spans="7:75">
      <c r="G213" s="123"/>
      <c r="H213" s="123"/>
      <c r="Y213" s="123"/>
      <c r="AX213" s="123"/>
      <c r="AY213" s="123"/>
      <c r="BL213" s="123"/>
      <c r="BM213" s="123"/>
      <c r="BQ213" s="123"/>
      <c r="BR213" s="123"/>
      <c r="BV213" s="123"/>
      <c r="BW213" s="123"/>
    </row>
    <row r="214" spans="7:75">
      <c r="G214" s="123"/>
      <c r="H214" s="123"/>
      <c r="Y214" s="123"/>
      <c r="AX214" s="123"/>
      <c r="AY214" s="123"/>
      <c r="BL214" s="123"/>
      <c r="BM214" s="123"/>
      <c r="BQ214" s="123"/>
      <c r="BR214" s="123"/>
      <c r="BV214" s="123"/>
      <c r="BW214" s="123"/>
    </row>
    <row r="215" spans="7:75">
      <c r="G215" s="123"/>
      <c r="H215" s="123"/>
      <c r="Y215" s="123"/>
      <c r="AX215" s="123"/>
      <c r="AY215" s="123"/>
      <c r="BL215" s="123"/>
      <c r="BM215" s="123"/>
      <c r="BQ215" s="123"/>
      <c r="BR215" s="123"/>
      <c r="BV215" s="123"/>
      <c r="BW215" s="123"/>
    </row>
    <row r="216" spans="7:75">
      <c r="G216" s="123"/>
      <c r="H216" s="123"/>
      <c r="Y216" s="123"/>
      <c r="AX216" s="123"/>
      <c r="AY216" s="123"/>
      <c r="BL216" s="123"/>
      <c r="BM216" s="123"/>
      <c r="BQ216" s="123"/>
      <c r="BR216" s="123"/>
      <c r="BV216" s="123"/>
      <c r="BW216" s="123"/>
    </row>
    <row r="217" spans="7:75">
      <c r="G217" s="123"/>
      <c r="H217" s="123"/>
      <c r="Y217" s="123"/>
      <c r="AX217" s="123"/>
      <c r="AY217" s="123"/>
      <c r="BL217" s="123"/>
      <c r="BM217" s="123"/>
      <c r="BQ217" s="123"/>
      <c r="BR217" s="123"/>
      <c r="BV217" s="123"/>
      <c r="BW217" s="123"/>
    </row>
    <row r="218" spans="7:75">
      <c r="G218" s="123"/>
      <c r="H218" s="123"/>
      <c r="Y218" s="123"/>
      <c r="AX218" s="123"/>
      <c r="AY218" s="123"/>
      <c r="BL218" s="123"/>
      <c r="BM218" s="123"/>
      <c r="BQ218" s="123"/>
      <c r="BR218" s="123"/>
      <c r="BV218" s="123"/>
      <c r="BW218" s="123"/>
    </row>
    <row r="219" spans="7:75">
      <c r="G219" s="123"/>
      <c r="H219" s="123"/>
      <c r="Y219" s="123"/>
      <c r="AX219" s="123"/>
      <c r="AY219" s="123"/>
      <c r="BL219" s="123"/>
      <c r="BM219" s="123"/>
      <c r="BQ219" s="123"/>
      <c r="BR219" s="123"/>
      <c r="BV219" s="123"/>
      <c r="BW219" s="123"/>
    </row>
    <row r="220" spans="7:75">
      <c r="G220" s="123"/>
      <c r="H220" s="123"/>
      <c r="Y220" s="123"/>
      <c r="AX220" s="123"/>
      <c r="AY220" s="123"/>
      <c r="BL220" s="123"/>
      <c r="BM220" s="123"/>
      <c r="BQ220" s="123"/>
      <c r="BR220" s="123"/>
      <c r="BV220" s="123"/>
      <c r="BW220" s="123"/>
    </row>
    <row r="221" spans="7:75">
      <c r="G221" s="123"/>
      <c r="H221" s="123"/>
      <c r="Y221" s="123"/>
      <c r="AX221" s="123"/>
      <c r="AY221" s="123"/>
      <c r="BL221" s="123"/>
      <c r="BM221" s="123"/>
      <c r="BQ221" s="123"/>
      <c r="BR221" s="123"/>
      <c r="BV221" s="123"/>
      <c r="BW221" s="123"/>
    </row>
    <row r="222" spans="7:75">
      <c r="G222" s="123"/>
      <c r="H222" s="123"/>
      <c r="Y222" s="123"/>
      <c r="AX222" s="123"/>
      <c r="AY222" s="123"/>
      <c r="BL222" s="123"/>
      <c r="BM222" s="123"/>
      <c r="BQ222" s="123"/>
      <c r="BR222" s="123"/>
      <c r="BV222" s="123"/>
      <c r="BW222" s="123"/>
    </row>
    <row r="223" spans="7:75">
      <c r="G223" s="123"/>
      <c r="H223" s="123"/>
      <c r="Y223" s="123"/>
      <c r="AX223" s="123"/>
      <c r="AY223" s="123"/>
      <c r="BL223" s="123"/>
      <c r="BM223" s="123"/>
      <c r="BQ223" s="123"/>
      <c r="BR223" s="123"/>
      <c r="BV223" s="123"/>
      <c r="BW223" s="123"/>
    </row>
    <row r="224" spans="7:75">
      <c r="G224" s="123"/>
      <c r="H224" s="123"/>
      <c r="Y224" s="123"/>
      <c r="AX224" s="123"/>
      <c r="AY224" s="123"/>
      <c r="BL224" s="123"/>
      <c r="BM224" s="123"/>
      <c r="BQ224" s="123"/>
      <c r="BR224" s="123"/>
      <c r="BV224" s="123"/>
      <c r="BW224" s="123"/>
    </row>
    <row r="225" spans="7:75">
      <c r="G225" s="123"/>
      <c r="H225" s="123"/>
      <c r="Y225" s="123"/>
      <c r="AX225" s="123"/>
      <c r="AY225" s="123"/>
      <c r="BL225" s="123"/>
      <c r="BM225" s="123"/>
      <c r="BQ225" s="123"/>
      <c r="BR225" s="123"/>
      <c r="BV225" s="123"/>
      <c r="BW225" s="123"/>
    </row>
    <row r="226" spans="7:75">
      <c r="G226" s="123"/>
      <c r="H226" s="123"/>
      <c r="Y226" s="123"/>
      <c r="AX226" s="123"/>
      <c r="AY226" s="123"/>
      <c r="BL226" s="123"/>
      <c r="BM226" s="123"/>
      <c r="BQ226" s="123"/>
      <c r="BR226" s="123"/>
      <c r="BV226" s="123"/>
      <c r="BW226" s="123"/>
    </row>
    <row r="227" spans="7:75">
      <c r="G227" s="123"/>
      <c r="H227" s="123"/>
      <c r="Y227" s="123"/>
      <c r="AX227" s="123"/>
      <c r="AY227" s="123"/>
      <c r="BL227" s="123"/>
      <c r="BM227" s="123"/>
      <c r="BQ227" s="123"/>
      <c r="BR227" s="123"/>
      <c r="BV227" s="123"/>
      <c r="BW227" s="123"/>
    </row>
    <row r="228" spans="7:75">
      <c r="G228" s="123"/>
      <c r="H228" s="123"/>
      <c r="Y228" s="123"/>
      <c r="AX228" s="123"/>
      <c r="AY228" s="123"/>
      <c r="BL228" s="123"/>
      <c r="BM228" s="123"/>
      <c r="BQ228" s="123"/>
      <c r="BR228" s="123"/>
      <c r="BV228" s="123"/>
      <c r="BW228" s="123"/>
    </row>
    <row r="229" spans="7:75">
      <c r="G229" s="123"/>
      <c r="H229" s="123"/>
      <c r="Y229" s="123"/>
      <c r="AX229" s="123"/>
      <c r="AY229" s="123"/>
      <c r="BL229" s="123"/>
      <c r="BM229" s="123"/>
      <c r="BQ229" s="123"/>
      <c r="BR229" s="123"/>
      <c r="BV229" s="123"/>
      <c r="BW229" s="123"/>
    </row>
    <row r="230" spans="7:75">
      <c r="G230" s="123"/>
      <c r="H230" s="123"/>
      <c r="Y230" s="123"/>
      <c r="AX230" s="123"/>
      <c r="AY230" s="123"/>
      <c r="BL230" s="123"/>
      <c r="BM230" s="123"/>
      <c r="BQ230" s="123"/>
      <c r="BR230" s="123"/>
      <c r="BV230" s="123"/>
      <c r="BW230" s="123"/>
    </row>
    <row r="231" spans="7:75">
      <c r="G231" s="123"/>
      <c r="H231" s="123"/>
      <c r="Y231" s="123"/>
      <c r="AX231" s="123"/>
      <c r="AY231" s="123"/>
      <c r="BL231" s="123"/>
      <c r="BM231" s="123"/>
      <c r="BQ231" s="123"/>
      <c r="BR231" s="123"/>
      <c r="BV231" s="123"/>
      <c r="BW231" s="123"/>
    </row>
    <row r="232" spans="7:75">
      <c r="G232" s="123"/>
      <c r="H232" s="123"/>
      <c r="Y232" s="123"/>
      <c r="AX232" s="123"/>
      <c r="AY232" s="123"/>
      <c r="BL232" s="123"/>
      <c r="BM232" s="123"/>
      <c r="BQ232" s="123"/>
      <c r="BR232" s="123"/>
      <c r="BV232" s="123"/>
      <c r="BW232" s="123"/>
    </row>
    <row r="233" spans="7:75">
      <c r="G233" s="123"/>
      <c r="H233" s="123"/>
      <c r="Y233" s="123"/>
      <c r="AX233" s="123"/>
      <c r="AY233" s="123"/>
      <c r="BL233" s="123"/>
      <c r="BM233" s="123"/>
      <c r="BQ233" s="123"/>
      <c r="BR233" s="123"/>
      <c r="BV233" s="123"/>
      <c r="BW233" s="123"/>
    </row>
    <row r="234" spans="7:75">
      <c r="G234" s="123"/>
      <c r="H234" s="123"/>
      <c r="Y234" s="123"/>
      <c r="AX234" s="123"/>
      <c r="AY234" s="123"/>
      <c r="BL234" s="123"/>
      <c r="BM234" s="123"/>
      <c r="BQ234" s="123"/>
      <c r="BR234" s="123"/>
      <c r="BV234" s="123"/>
      <c r="BW234" s="123"/>
    </row>
    <row r="235" spans="7:75">
      <c r="G235" s="123"/>
      <c r="H235" s="123"/>
      <c r="Y235" s="123"/>
      <c r="AX235" s="123"/>
      <c r="AY235" s="123"/>
      <c r="BL235" s="123"/>
      <c r="BM235" s="123"/>
      <c r="BQ235" s="123"/>
      <c r="BR235" s="123"/>
      <c r="BV235" s="123"/>
      <c r="BW235" s="123"/>
    </row>
    <row r="236" spans="7:75">
      <c r="G236" s="123"/>
      <c r="H236" s="123"/>
      <c r="Y236" s="123"/>
      <c r="AX236" s="123"/>
      <c r="AY236" s="123"/>
      <c r="BL236" s="123"/>
      <c r="BM236" s="123"/>
      <c r="BQ236" s="123"/>
      <c r="BR236" s="123"/>
      <c r="BV236" s="123"/>
      <c r="BW236" s="123"/>
    </row>
    <row r="237" spans="7:75">
      <c r="G237" s="123"/>
      <c r="H237" s="123"/>
      <c r="Y237" s="123"/>
      <c r="AX237" s="123"/>
      <c r="AY237" s="123"/>
      <c r="BL237" s="123"/>
      <c r="BM237" s="123"/>
      <c r="BQ237" s="123"/>
      <c r="BR237" s="123"/>
      <c r="BV237" s="123"/>
      <c r="BW237" s="123"/>
    </row>
    <row r="238" spans="7:75">
      <c r="G238" s="123"/>
      <c r="H238" s="123"/>
      <c r="Y238" s="123"/>
      <c r="AX238" s="123"/>
      <c r="AY238" s="123"/>
      <c r="BL238" s="123"/>
      <c r="BM238" s="123"/>
      <c r="BQ238" s="123"/>
      <c r="BR238" s="123"/>
      <c r="BV238" s="123"/>
      <c r="BW238" s="123"/>
    </row>
    <row r="239" spans="7:75">
      <c r="G239" s="123"/>
      <c r="H239" s="123"/>
      <c r="Y239" s="123"/>
      <c r="AX239" s="123"/>
      <c r="AY239" s="123"/>
      <c r="BL239" s="123"/>
      <c r="BM239" s="123"/>
      <c r="BQ239" s="123"/>
      <c r="BR239" s="123"/>
      <c r="BV239" s="123"/>
      <c r="BW239" s="123"/>
    </row>
    <row r="240" spans="7:75">
      <c r="G240" s="123"/>
      <c r="H240" s="123"/>
      <c r="Y240" s="123"/>
      <c r="AX240" s="123"/>
      <c r="AY240" s="123"/>
      <c r="BL240" s="123"/>
      <c r="BM240" s="123"/>
      <c r="BQ240" s="123"/>
      <c r="BR240" s="123"/>
      <c r="BV240" s="123"/>
      <c r="BW240" s="123"/>
    </row>
    <row r="241" spans="7:75">
      <c r="G241" s="123"/>
      <c r="H241" s="123"/>
      <c r="Y241" s="123"/>
      <c r="AX241" s="123"/>
      <c r="AY241" s="123"/>
      <c r="BL241" s="123"/>
      <c r="BM241" s="123"/>
      <c r="BQ241" s="123"/>
      <c r="BR241" s="123"/>
      <c r="BV241" s="123"/>
      <c r="BW241" s="123"/>
    </row>
    <row r="242" spans="7:75">
      <c r="G242" s="123"/>
      <c r="H242" s="123"/>
      <c r="Y242" s="123"/>
      <c r="AX242" s="123"/>
      <c r="AY242" s="123"/>
      <c r="BL242" s="123"/>
      <c r="BM242" s="123"/>
      <c r="BQ242" s="123"/>
      <c r="BR242" s="123"/>
      <c r="BV242" s="123"/>
      <c r="BW242" s="123"/>
    </row>
    <row r="243" spans="7:75">
      <c r="G243" s="123"/>
      <c r="H243" s="123"/>
      <c r="Y243" s="123"/>
      <c r="AX243" s="123"/>
      <c r="AY243" s="123"/>
      <c r="BL243" s="123"/>
      <c r="BM243" s="123"/>
      <c r="BQ243" s="123"/>
      <c r="BR243" s="123"/>
      <c r="BV243" s="123"/>
      <c r="BW243" s="123"/>
    </row>
    <row r="244" spans="7:75">
      <c r="G244" s="123"/>
      <c r="H244" s="123"/>
      <c r="Y244" s="123"/>
      <c r="AX244" s="123"/>
      <c r="AY244" s="123"/>
      <c r="BL244" s="123"/>
      <c r="BM244" s="123"/>
      <c r="BQ244" s="123"/>
      <c r="BR244" s="123"/>
      <c r="BV244" s="123"/>
      <c r="BW244" s="123"/>
    </row>
    <row r="245" spans="7:75">
      <c r="G245" s="123"/>
      <c r="H245" s="123"/>
      <c r="Y245" s="123"/>
      <c r="AX245" s="123"/>
      <c r="AY245" s="123"/>
      <c r="BL245" s="123"/>
      <c r="BM245" s="123"/>
      <c r="BQ245" s="123"/>
      <c r="BR245" s="123"/>
      <c r="BV245" s="123"/>
      <c r="BW245" s="123"/>
    </row>
    <row r="246" spans="7:75">
      <c r="G246" s="123"/>
      <c r="H246" s="123"/>
      <c r="Y246" s="123"/>
      <c r="AX246" s="123"/>
      <c r="AY246" s="123"/>
      <c r="BL246" s="123"/>
      <c r="BM246" s="123"/>
      <c r="BQ246" s="123"/>
      <c r="BR246" s="123"/>
      <c r="BV246" s="123"/>
      <c r="BW246" s="123"/>
    </row>
    <row r="247" spans="7:75">
      <c r="G247" s="123"/>
      <c r="H247" s="123"/>
      <c r="Y247" s="123"/>
      <c r="AX247" s="123"/>
      <c r="AY247" s="123"/>
      <c r="BL247" s="123"/>
      <c r="BM247" s="123"/>
      <c r="BQ247" s="123"/>
      <c r="BR247" s="123"/>
      <c r="BV247" s="123"/>
      <c r="BW247" s="123"/>
    </row>
    <row r="248" spans="7:75">
      <c r="G248" s="123"/>
      <c r="H248" s="123"/>
      <c r="Y248" s="123"/>
      <c r="AX248" s="123"/>
      <c r="AY248" s="123"/>
      <c r="BL248" s="123"/>
      <c r="BM248" s="123"/>
      <c r="BQ248" s="123"/>
      <c r="BR248" s="123"/>
      <c r="BV248" s="123"/>
      <c r="BW248" s="123"/>
    </row>
    <row r="249" spans="7:75">
      <c r="G249" s="123"/>
      <c r="H249" s="123"/>
      <c r="Y249" s="123"/>
      <c r="AX249" s="123"/>
      <c r="AY249" s="123"/>
      <c r="BL249" s="123"/>
      <c r="BM249" s="123"/>
      <c r="BQ249" s="123"/>
      <c r="BR249" s="123"/>
      <c r="BV249" s="123"/>
      <c r="BW249" s="123"/>
    </row>
    <row r="250" spans="7:75">
      <c r="G250" s="123"/>
      <c r="H250" s="123"/>
      <c r="Y250" s="123"/>
      <c r="AX250" s="123"/>
      <c r="AY250" s="123"/>
      <c r="BL250" s="123"/>
      <c r="BM250" s="123"/>
      <c r="BQ250" s="123"/>
      <c r="BR250" s="123"/>
      <c r="BV250" s="123"/>
      <c r="BW250" s="123"/>
    </row>
    <row r="251" spans="7:75">
      <c r="G251" s="123"/>
      <c r="H251" s="123"/>
      <c r="Y251" s="123"/>
      <c r="AX251" s="123"/>
      <c r="AY251" s="123"/>
      <c r="BL251" s="123"/>
      <c r="BM251" s="123"/>
      <c r="BQ251" s="123"/>
      <c r="BR251" s="123"/>
      <c r="BV251" s="123"/>
      <c r="BW251" s="123"/>
    </row>
    <row r="252" spans="7:75">
      <c r="G252" s="123"/>
      <c r="H252" s="123"/>
      <c r="Y252" s="123"/>
      <c r="AX252" s="123"/>
      <c r="AY252" s="123"/>
      <c r="BL252" s="123"/>
      <c r="BM252" s="123"/>
      <c r="BQ252" s="123"/>
      <c r="BR252" s="123"/>
      <c r="BV252" s="123"/>
      <c r="BW252" s="123"/>
    </row>
    <row r="253" spans="7:75">
      <c r="G253" s="123"/>
      <c r="H253" s="123"/>
      <c r="Y253" s="123"/>
      <c r="AX253" s="123"/>
      <c r="AY253" s="123"/>
      <c r="BL253" s="123"/>
      <c r="BM253" s="123"/>
      <c r="BQ253" s="123"/>
      <c r="BR253" s="123"/>
      <c r="BV253" s="123"/>
      <c r="BW253" s="123"/>
    </row>
    <row r="254" spans="7:75">
      <c r="G254" s="123"/>
      <c r="H254" s="123"/>
      <c r="Y254" s="123"/>
      <c r="AX254" s="123"/>
      <c r="AY254" s="123"/>
      <c r="BL254" s="123"/>
      <c r="BM254" s="123"/>
      <c r="BQ254" s="123"/>
      <c r="BR254" s="123"/>
      <c r="BV254" s="123"/>
      <c r="BW254" s="123"/>
    </row>
    <row r="255" spans="7:75">
      <c r="G255" s="123"/>
      <c r="H255" s="123"/>
      <c r="Y255" s="123"/>
      <c r="AX255" s="123"/>
      <c r="AY255" s="123"/>
      <c r="BL255" s="123"/>
      <c r="BM255" s="123"/>
      <c r="BQ255" s="123"/>
      <c r="BR255" s="123"/>
      <c r="BV255" s="123"/>
      <c r="BW255" s="123"/>
    </row>
    <row r="256" spans="7:75">
      <c r="G256" s="123"/>
      <c r="H256" s="123"/>
      <c r="Y256" s="123"/>
      <c r="AX256" s="123"/>
      <c r="AY256" s="123"/>
      <c r="BL256" s="123"/>
      <c r="BM256" s="123"/>
      <c r="BQ256" s="123"/>
      <c r="BR256" s="123"/>
      <c r="BV256" s="123"/>
      <c r="BW256" s="123"/>
    </row>
    <row r="257" spans="7:75">
      <c r="G257" s="123"/>
      <c r="H257" s="123"/>
      <c r="Y257" s="123"/>
      <c r="AX257" s="123"/>
      <c r="AY257" s="123"/>
      <c r="BL257" s="123"/>
      <c r="BM257" s="123"/>
      <c r="BQ257" s="123"/>
      <c r="BR257" s="123"/>
      <c r="BV257" s="123"/>
      <c r="BW257" s="123"/>
    </row>
    <row r="258" spans="7:75">
      <c r="G258" s="123"/>
      <c r="H258" s="123"/>
      <c r="Y258" s="123"/>
      <c r="AX258" s="123"/>
      <c r="AY258" s="123"/>
      <c r="BL258" s="123"/>
      <c r="BM258" s="123"/>
      <c r="BQ258" s="123"/>
      <c r="BR258" s="123"/>
      <c r="BV258" s="123"/>
      <c r="BW258" s="123"/>
    </row>
    <row r="259" spans="7:75">
      <c r="G259" s="123"/>
      <c r="H259" s="123"/>
      <c r="Y259" s="123"/>
      <c r="AX259" s="123"/>
      <c r="AY259" s="123"/>
      <c r="BL259" s="123"/>
      <c r="BM259" s="123"/>
      <c r="BQ259" s="123"/>
      <c r="BR259" s="123"/>
      <c r="BV259" s="123"/>
      <c r="BW259" s="123"/>
    </row>
    <row r="260" spans="7:75">
      <c r="G260" s="123"/>
      <c r="H260" s="123"/>
      <c r="Y260" s="123"/>
      <c r="AX260" s="123"/>
      <c r="AY260" s="123"/>
      <c r="BL260" s="123"/>
      <c r="BM260" s="123"/>
      <c r="BQ260" s="123"/>
      <c r="BR260" s="123"/>
      <c r="BV260" s="123"/>
      <c r="BW260" s="123"/>
    </row>
    <row r="261" spans="7:75">
      <c r="G261" s="123"/>
      <c r="H261" s="123"/>
      <c r="Y261" s="123"/>
      <c r="AX261" s="123"/>
      <c r="AY261" s="123"/>
      <c r="BL261" s="123"/>
      <c r="BM261" s="123"/>
      <c r="BQ261" s="123"/>
      <c r="BR261" s="123"/>
      <c r="BV261" s="123"/>
      <c r="BW261" s="123"/>
    </row>
    <row r="262" spans="7:75">
      <c r="G262" s="123"/>
      <c r="H262" s="123"/>
      <c r="Y262" s="123"/>
      <c r="AX262" s="123"/>
      <c r="AY262" s="123"/>
      <c r="BL262" s="123"/>
      <c r="BM262" s="123"/>
      <c r="BQ262" s="123"/>
      <c r="BR262" s="123"/>
      <c r="BV262" s="123"/>
      <c r="BW262" s="123"/>
    </row>
    <row r="263" spans="7:75">
      <c r="G263" s="123"/>
      <c r="H263" s="123"/>
      <c r="Y263" s="123"/>
      <c r="AX263" s="123"/>
      <c r="AY263" s="123"/>
      <c r="BL263" s="123"/>
      <c r="BM263" s="123"/>
      <c r="BQ263" s="123"/>
      <c r="BR263" s="123"/>
      <c r="BV263" s="123"/>
      <c r="BW263" s="123"/>
    </row>
    <row r="264" spans="7:75">
      <c r="G264" s="123"/>
      <c r="H264" s="123"/>
      <c r="Y264" s="123"/>
      <c r="AX264" s="123"/>
      <c r="AY264" s="123"/>
      <c r="BL264" s="123"/>
      <c r="BM264" s="123"/>
      <c r="BQ264" s="123"/>
      <c r="BR264" s="123"/>
      <c r="BV264" s="123"/>
      <c r="BW264" s="123"/>
    </row>
    <row r="265" spans="7:75">
      <c r="G265" s="123"/>
      <c r="H265" s="123"/>
      <c r="Y265" s="123"/>
      <c r="AX265" s="123"/>
      <c r="AY265" s="123"/>
      <c r="BL265" s="123"/>
      <c r="BM265" s="123"/>
      <c r="BQ265" s="123"/>
      <c r="BR265" s="123"/>
      <c r="BV265" s="123"/>
      <c r="BW265" s="123"/>
    </row>
    <row r="266" spans="7:75">
      <c r="G266" s="123"/>
      <c r="H266" s="123"/>
      <c r="Y266" s="123"/>
      <c r="AX266" s="123"/>
      <c r="AY266" s="123"/>
      <c r="BL266" s="123"/>
      <c r="BM266" s="123"/>
      <c r="BQ266" s="123"/>
      <c r="BR266" s="123"/>
      <c r="BV266" s="123"/>
      <c r="BW266" s="123"/>
    </row>
    <row r="267" spans="7:75">
      <c r="G267" s="123"/>
      <c r="H267" s="123"/>
      <c r="Y267" s="123"/>
      <c r="AX267" s="123"/>
      <c r="AY267" s="123"/>
      <c r="BL267" s="123"/>
      <c r="BM267" s="123"/>
      <c r="BQ267" s="123"/>
      <c r="BR267" s="123"/>
      <c r="BV267" s="123"/>
      <c r="BW267" s="123"/>
    </row>
    <row r="268" spans="7:75">
      <c r="G268" s="123"/>
      <c r="H268" s="123"/>
      <c r="Y268" s="123"/>
      <c r="AX268" s="123"/>
      <c r="AY268" s="123"/>
      <c r="BL268" s="123"/>
      <c r="BM268" s="123"/>
      <c r="BQ268" s="123"/>
      <c r="BR268" s="123"/>
      <c r="BV268" s="123"/>
      <c r="BW268" s="123"/>
    </row>
    <row r="269" spans="7:75">
      <c r="G269" s="123"/>
      <c r="H269" s="123"/>
      <c r="Y269" s="123"/>
      <c r="AX269" s="123"/>
      <c r="AY269" s="123"/>
      <c r="BL269" s="123"/>
      <c r="BM269" s="123"/>
      <c r="BQ269" s="123"/>
      <c r="BR269" s="123"/>
      <c r="BV269" s="123"/>
      <c r="BW269" s="123"/>
    </row>
    <row r="270" spans="7:75">
      <c r="G270" s="123"/>
      <c r="H270" s="123"/>
      <c r="Y270" s="123"/>
      <c r="AX270" s="123"/>
      <c r="AY270" s="123"/>
      <c r="BL270" s="123"/>
      <c r="BM270" s="123"/>
      <c r="BQ270" s="123"/>
      <c r="BR270" s="123"/>
      <c r="BV270" s="123"/>
      <c r="BW270" s="123"/>
    </row>
    <row r="271" spans="7:75">
      <c r="G271" s="123"/>
      <c r="H271" s="123"/>
      <c r="Y271" s="123"/>
      <c r="AX271" s="123"/>
      <c r="AY271" s="123"/>
      <c r="BL271" s="123"/>
      <c r="BM271" s="123"/>
      <c r="BQ271" s="123"/>
      <c r="BR271" s="123"/>
      <c r="BV271" s="123"/>
      <c r="BW271" s="123"/>
    </row>
    <row r="272" spans="7:75">
      <c r="G272" s="123"/>
      <c r="H272" s="123"/>
      <c r="Y272" s="123"/>
      <c r="AX272" s="123"/>
      <c r="AY272" s="123"/>
      <c r="BL272" s="123"/>
      <c r="BM272" s="123"/>
      <c r="BQ272" s="123"/>
      <c r="BR272" s="123"/>
      <c r="BV272" s="123"/>
      <c r="BW272" s="123"/>
    </row>
    <row r="273" spans="7:75">
      <c r="G273" s="123"/>
      <c r="H273" s="123"/>
      <c r="Y273" s="123"/>
      <c r="AX273" s="123"/>
      <c r="AY273" s="123"/>
      <c r="BL273" s="123"/>
      <c r="BM273" s="123"/>
      <c r="BQ273" s="123"/>
      <c r="BR273" s="123"/>
      <c r="BV273" s="123"/>
      <c r="BW273" s="123"/>
    </row>
    <row r="274" spans="7:75">
      <c r="G274" s="123"/>
      <c r="H274" s="123"/>
      <c r="Y274" s="123"/>
      <c r="AX274" s="123"/>
      <c r="AY274" s="123"/>
      <c r="BL274" s="123"/>
      <c r="BM274" s="123"/>
      <c r="BQ274" s="123"/>
      <c r="BR274" s="123"/>
      <c r="BV274" s="123"/>
      <c r="BW274" s="123"/>
    </row>
    <row r="275" spans="7:75">
      <c r="G275" s="123"/>
      <c r="H275" s="123"/>
      <c r="Y275" s="123"/>
      <c r="AX275" s="123"/>
      <c r="AY275" s="123"/>
      <c r="BL275" s="123"/>
      <c r="BM275" s="123"/>
      <c r="BQ275" s="123"/>
      <c r="BR275" s="123"/>
      <c r="BV275" s="123"/>
      <c r="BW275" s="123"/>
    </row>
    <row r="276" spans="7:75">
      <c r="G276" s="123"/>
      <c r="H276" s="123"/>
      <c r="Y276" s="123"/>
      <c r="AX276" s="123"/>
      <c r="AY276" s="123"/>
      <c r="BL276" s="123"/>
      <c r="BM276" s="123"/>
      <c r="BQ276" s="123"/>
      <c r="BR276" s="123"/>
      <c r="BV276" s="123"/>
      <c r="BW276" s="123"/>
    </row>
    <row r="277" spans="7:75">
      <c r="G277" s="123"/>
      <c r="H277" s="123"/>
      <c r="Y277" s="123"/>
      <c r="AX277" s="123"/>
      <c r="AY277" s="123"/>
      <c r="BL277" s="123"/>
      <c r="BM277" s="123"/>
      <c r="BQ277" s="123"/>
      <c r="BR277" s="123"/>
      <c r="BV277" s="123"/>
      <c r="BW277" s="123"/>
    </row>
    <row r="278" spans="7:75">
      <c r="G278" s="123"/>
      <c r="H278" s="123"/>
      <c r="Y278" s="123"/>
      <c r="AX278" s="123"/>
      <c r="AY278" s="123"/>
      <c r="BL278" s="123"/>
      <c r="BM278" s="123"/>
      <c r="BQ278" s="123"/>
      <c r="BR278" s="123"/>
      <c r="BV278" s="123"/>
      <c r="BW278" s="123"/>
    </row>
    <row r="279" spans="7:75">
      <c r="G279" s="123"/>
      <c r="H279" s="123"/>
      <c r="Y279" s="123"/>
      <c r="AX279" s="123"/>
      <c r="AY279" s="123"/>
      <c r="BL279" s="123"/>
      <c r="BM279" s="123"/>
      <c r="BQ279" s="123"/>
      <c r="BR279" s="123"/>
      <c r="BV279" s="123"/>
      <c r="BW279" s="123"/>
    </row>
    <row r="280" spans="7:75">
      <c r="G280" s="123"/>
      <c r="H280" s="123"/>
      <c r="Y280" s="123"/>
      <c r="AX280" s="123"/>
      <c r="AY280" s="123"/>
      <c r="BL280" s="123"/>
      <c r="BM280" s="123"/>
      <c r="BQ280" s="123"/>
      <c r="BR280" s="123"/>
      <c r="BV280" s="123"/>
      <c r="BW280" s="123"/>
    </row>
    <row r="281" spans="7:75">
      <c r="G281" s="123"/>
      <c r="H281" s="123"/>
      <c r="Y281" s="123"/>
      <c r="AX281" s="123"/>
      <c r="AY281" s="123"/>
      <c r="BL281" s="123"/>
      <c r="BM281" s="123"/>
      <c r="BQ281" s="123"/>
      <c r="BR281" s="123"/>
      <c r="BV281" s="123"/>
      <c r="BW281" s="123"/>
    </row>
    <row r="282" spans="7:75">
      <c r="G282" s="123"/>
      <c r="H282" s="123"/>
      <c r="Y282" s="123"/>
      <c r="AX282" s="123"/>
      <c r="AY282" s="123"/>
      <c r="BL282" s="123"/>
      <c r="BM282" s="123"/>
      <c r="BQ282" s="123"/>
      <c r="BR282" s="123"/>
      <c r="BV282" s="123"/>
      <c r="BW282" s="123"/>
    </row>
    <row r="283" spans="7:75">
      <c r="G283" s="123"/>
      <c r="H283" s="123"/>
      <c r="Y283" s="123"/>
      <c r="AX283" s="123"/>
      <c r="AY283" s="123"/>
      <c r="BL283" s="123"/>
      <c r="BM283" s="123"/>
      <c r="BQ283" s="123"/>
      <c r="BR283" s="123"/>
      <c r="BV283" s="123"/>
      <c r="BW283" s="123"/>
    </row>
    <row r="284" spans="7:75">
      <c r="G284" s="123"/>
      <c r="H284" s="123"/>
      <c r="Y284" s="123"/>
      <c r="AX284" s="123"/>
      <c r="AY284" s="123"/>
      <c r="BL284" s="123"/>
      <c r="BM284" s="123"/>
      <c r="BQ284" s="123"/>
      <c r="BR284" s="123"/>
      <c r="BV284" s="123"/>
      <c r="BW284" s="123"/>
    </row>
    <row r="285" spans="7:75">
      <c r="G285" s="123"/>
      <c r="H285" s="123"/>
      <c r="Y285" s="123"/>
      <c r="AX285" s="123"/>
      <c r="AY285" s="123"/>
      <c r="BL285" s="123"/>
      <c r="BM285" s="123"/>
      <c r="BQ285" s="123"/>
      <c r="BR285" s="123"/>
      <c r="BV285" s="123"/>
      <c r="BW285" s="123"/>
    </row>
    <row r="286" spans="7:75">
      <c r="G286" s="123"/>
      <c r="H286" s="123"/>
      <c r="Y286" s="123"/>
      <c r="AX286" s="123"/>
      <c r="AY286" s="123"/>
      <c r="BL286" s="123"/>
      <c r="BM286" s="123"/>
      <c r="BQ286" s="123"/>
      <c r="BR286" s="123"/>
      <c r="BV286" s="123"/>
      <c r="BW286" s="123"/>
    </row>
    <row r="287" spans="7:75">
      <c r="G287" s="123"/>
      <c r="H287" s="123"/>
      <c r="Y287" s="123"/>
      <c r="AX287" s="123"/>
      <c r="AY287" s="123"/>
      <c r="BL287" s="123"/>
      <c r="BM287" s="123"/>
      <c r="BQ287" s="123"/>
      <c r="BR287" s="123"/>
      <c r="BV287" s="123"/>
      <c r="BW287" s="123"/>
    </row>
    <row r="288" spans="7:75">
      <c r="G288" s="123"/>
      <c r="H288" s="123"/>
      <c r="Y288" s="123"/>
      <c r="AX288" s="123"/>
      <c r="AY288" s="123"/>
      <c r="BL288" s="123"/>
      <c r="BM288" s="123"/>
      <c r="BQ288" s="123"/>
      <c r="BR288" s="123"/>
      <c r="BV288" s="123"/>
      <c r="BW288" s="123"/>
    </row>
    <row r="289" spans="7:75">
      <c r="G289" s="123"/>
      <c r="H289" s="123"/>
      <c r="Y289" s="123"/>
      <c r="AX289" s="123"/>
      <c r="AY289" s="123"/>
      <c r="BL289" s="123"/>
      <c r="BM289" s="123"/>
      <c r="BQ289" s="123"/>
      <c r="BR289" s="123"/>
      <c r="BV289" s="123"/>
      <c r="BW289" s="123"/>
    </row>
    <row r="290" spans="7:75">
      <c r="G290" s="123"/>
      <c r="H290" s="123"/>
      <c r="Y290" s="123"/>
      <c r="AX290" s="123"/>
      <c r="AY290" s="123"/>
      <c r="BL290" s="123"/>
      <c r="BM290" s="123"/>
      <c r="BQ290" s="123"/>
      <c r="BR290" s="123"/>
      <c r="BV290" s="123"/>
      <c r="BW290" s="123"/>
    </row>
    <row r="291" spans="7:75">
      <c r="G291" s="123"/>
      <c r="H291" s="123"/>
      <c r="Y291" s="123"/>
      <c r="AX291" s="123"/>
      <c r="AY291" s="123"/>
      <c r="BL291" s="123"/>
      <c r="BM291" s="123"/>
      <c r="BQ291" s="123"/>
      <c r="BR291" s="123"/>
      <c r="BV291" s="123"/>
      <c r="BW291" s="123"/>
    </row>
    <row r="292" spans="7:75">
      <c r="G292" s="123"/>
      <c r="H292" s="123"/>
      <c r="Y292" s="123"/>
      <c r="AX292" s="123"/>
      <c r="AY292" s="123"/>
      <c r="BL292" s="123"/>
      <c r="BM292" s="123"/>
      <c r="BQ292" s="123"/>
      <c r="BR292" s="123"/>
      <c r="BV292" s="123"/>
      <c r="BW292" s="123"/>
    </row>
    <row r="293" spans="7:75">
      <c r="G293" s="123"/>
      <c r="H293" s="123"/>
      <c r="Y293" s="123"/>
      <c r="AX293" s="123"/>
      <c r="AY293" s="123"/>
      <c r="BL293" s="123"/>
      <c r="BM293" s="123"/>
      <c r="BQ293" s="123"/>
      <c r="BR293" s="123"/>
      <c r="BV293" s="123"/>
      <c r="BW293" s="123"/>
    </row>
    <row r="294" spans="7:75">
      <c r="G294" s="123"/>
      <c r="H294" s="123"/>
      <c r="Y294" s="123"/>
      <c r="AX294" s="123"/>
      <c r="AY294" s="123"/>
      <c r="BL294" s="123"/>
      <c r="BM294" s="123"/>
      <c r="BQ294" s="123"/>
      <c r="BR294" s="123"/>
      <c r="BV294" s="123"/>
      <c r="BW294" s="123"/>
    </row>
    <row r="295" spans="7:75">
      <c r="G295" s="123"/>
      <c r="H295" s="123"/>
      <c r="Y295" s="123"/>
      <c r="AX295" s="123"/>
      <c r="AY295" s="123"/>
      <c r="BL295" s="123"/>
      <c r="BM295" s="123"/>
      <c r="BQ295" s="123"/>
      <c r="BR295" s="123"/>
      <c r="BV295" s="123"/>
      <c r="BW295" s="123"/>
    </row>
    <row r="296" spans="7:75">
      <c r="G296" s="123"/>
      <c r="H296" s="123"/>
      <c r="Y296" s="123"/>
      <c r="AX296" s="123"/>
      <c r="AY296" s="123"/>
      <c r="BL296" s="123"/>
      <c r="BM296" s="123"/>
      <c r="BQ296" s="123"/>
      <c r="BR296" s="123"/>
      <c r="BV296" s="123"/>
      <c r="BW296" s="123"/>
    </row>
    <row r="297" spans="7:75">
      <c r="G297" s="123"/>
      <c r="H297" s="123"/>
      <c r="Y297" s="123"/>
      <c r="AX297" s="123"/>
      <c r="AY297" s="123"/>
      <c r="BL297" s="123"/>
      <c r="BM297" s="123"/>
      <c r="BQ297" s="123"/>
      <c r="BR297" s="123"/>
      <c r="BV297" s="123"/>
      <c r="BW297" s="123"/>
    </row>
    <row r="298" spans="7:75">
      <c r="G298" s="123"/>
      <c r="H298" s="123"/>
      <c r="Y298" s="123"/>
      <c r="AX298" s="123"/>
      <c r="AY298" s="123"/>
      <c r="BL298" s="123"/>
      <c r="BM298" s="123"/>
      <c r="BQ298" s="123"/>
      <c r="BR298" s="123"/>
      <c r="BV298" s="123"/>
      <c r="BW298" s="123"/>
    </row>
    <row r="299" spans="7:75">
      <c r="G299" s="123"/>
      <c r="H299" s="123"/>
      <c r="Y299" s="123"/>
      <c r="AX299" s="123"/>
      <c r="AY299" s="123"/>
      <c r="BL299" s="123"/>
      <c r="BM299" s="123"/>
      <c r="BQ299" s="123"/>
      <c r="BR299" s="123"/>
      <c r="BV299" s="123"/>
      <c r="BW299" s="123"/>
    </row>
    <row r="300" spans="7:75">
      <c r="G300" s="123"/>
      <c r="H300" s="123"/>
      <c r="Y300" s="123"/>
      <c r="AX300" s="123"/>
      <c r="AY300" s="123"/>
      <c r="BL300" s="123"/>
      <c r="BM300" s="123"/>
      <c r="BQ300" s="123"/>
      <c r="BR300" s="123"/>
      <c r="BV300" s="123"/>
      <c r="BW300" s="123"/>
    </row>
    <row r="301" spans="7:75">
      <c r="G301" s="123"/>
      <c r="H301" s="123"/>
      <c r="Y301" s="123"/>
      <c r="AX301" s="123"/>
      <c r="AY301" s="123"/>
      <c r="BL301" s="123"/>
      <c r="BM301" s="123"/>
      <c r="BQ301" s="123"/>
      <c r="BR301" s="123"/>
      <c r="BV301" s="123"/>
      <c r="BW301" s="123"/>
    </row>
    <row r="302" spans="7:75">
      <c r="G302" s="123"/>
      <c r="H302" s="123"/>
      <c r="Y302" s="123"/>
      <c r="AX302" s="123"/>
      <c r="AY302" s="123"/>
      <c r="BL302" s="123"/>
      <c r="BM302" s="123"/>
      <c r="BQ302" s="123"/>
      <c r="BR302" s="123"/>
      <c r="BV302" s="123"/>
      <c r="BW302" s="123"/>
    </row>
    <row r="303" spans="7:75">
      <c r="G303" s="123"/>
      <c r="H303" s="123"/>
      <c r="Y303" s="123"/>
      <c r="AX303" s="123"/>
      <c r="AY303" s="123"/>
      <c r="BL303" s="123"/>
      <c r="BM303" s="123"/>
      <c r="BQ303" s="123"/>
      <c r="BR303" s="123"/>
      <c r="BV303" s="123"/>
      <c r="BW303" s="123"/>
    </row>
    <row r="304" spans="7:75">
      <c r="G304" s="123"/>
      <c r="H304" s="123"/>
      <c r="Y304" s="123"/>
      <c r="AX304" s="123"/>
      <c r="AY304" s="123"/>
      <c r="BL304" s="123"/>
      <c r="BM304" s="123"/>
      <c r="BQ304" s="123"/>
      <c r="BR304" s="123"/>
      <c r="BV304" s="123"/>
      <c r="BW304" s="123"/>
    </row>
    <row r="305" spans="7:75">
      <c r="G305" s="123"/>
      <c r="H305" s="123"/>
      <c r="Y305" s="123"/>
      <c r="AX305" s="123"/>
      <c r="AY305" s="123"/>
      <c r="BL305" s="123"/>
      <c r="BM305" s="123"/>
      <c r="BQ305" s="123"/>
      <c r="BR305" s="123"/>
      <c r="BV305" s="123"/>
      <c r="BW305" s="123"/>
    </row>
    <row r="306" spans="7:75">
      <c r="G306" s="123"/>
      <c r="H306" s="123"/>
      <c r="Y306" s="123"/>
      <c r="AX306" s="123"/>
      <c r="AY306" s="123"/>
      <c r="BL306" s="123"/>
      <c r="BM306" s="123"/>
      <c r="BQ306" s="123"/>
      <c r="BR306" s="123"/>
      <c r="BV306" s="123"/>
      <c r="BW306" s="123"/>
    </row>
    <row r="307" spans="7:75">
      <c r="G307" s="123"/>
      <c r="H307" s="123"/>
      <c r="Y307" s="123"/>
      <c r="AX307" s="123"/>
      <c r="AY307" s="123"/>
      <c r="BL307" s="123"/>
      <c r="BM307" s="123"/>
      <c r="BQ307" s="123"/>
      <c r="BR307" s="123"/>
      <c r="BV307" s="123"/>
      <c r="BW307" s="123"/>
    </row>
    <row r="308" spans="7:75">
      <c r="G308" s="123"/>
      <c r="H308" s="123"/>
      <c r="Y308" s="123"/>
      <c r="AX308" s="123"/>
      <c r="AY308" s="123"/>
      <c r="BL308" s="123"/>
      <c r="BM308" s="123"/>
      <c r="BQ308" s="123"/>
      <c r="BR308" s="123"/>
      <c r="BV308" s="123"/>
      <c r="BW308" s="123"/>
    </row>
    <row r="309" spans="7:75">
      <c r="G309" s="123"/>
      <c r="H309" s="123"/>
      <c r="Y309" s="123"/>
      <c r="AX309" s="123"/>
      <c r="AY309" s="123"/>
      <c r="BL309" s="123"/>
      <c r="BM309" s="123"/>
      <c r="BQ309" s="123"/>
      <c r="BR309" s="123"/>
      <c r="BV309" s="123"/>
      <c r="BW309" s="123"/>
    </row>
    <row r="310" spans="7:75">
      <c r="G310" s="123"/>
      <c r="H310" s="123"/>
      <c r="Y310" s="123"/>
      <c r="AX310" s="123"/>
      <c r="AY310" s="123"/>
      <c r="BL310" s="123"/>
      <c r="BM310" s="123"/>
      <c r="BQ310" s="123"/>
      <c r="BR310" s="123"/>
      <c r="BV310" s="123"/>
      <c r="BW310" s="123"/>
    </row>
    <row r="311" spans="7:75">
      <c r="G311" s="123"/>
      <c r="H311" s="123"/>
      <c r="Y311" s="123"/>
      <c r="AX311" s="123"/>
      <c r="AY311" s="123"/>
      <c r="BL311" s="123"/>
      <c r="BM311" s="123"/>
      <c r="BQ311" s="123"/>
      <c r="BR311" s="123"/>
      <c r="BV311" s="123"/>
      <c r="BW311" s="123"/>
    </row>
    <row r="312" spans="7:75">
      <c r="G312" s="123"/>
      <c r="H312" s="123"/>
      <c r="Y312" s="123"/>
      <c r="AX312" s="123"/>
      <c r="AY312" s="123"/>
      <c r="BL312" s="123"/>
      <c r="BM312" s="123"/>
      <c r="BQ312" s="123"/>
      <c r="BR312" s="123"/>
      <c r="BV312" s="123"/>
      <c r="BW312" s="123"/>
    </row>
    <row r="313" spans="7:75">
      <c r="G313" s="123"/>
      <c r="H313" s="123"/>
      <c r="Y313" s="123"/>
      <c r="AX313" s="123"/>
      <c r="AY313" s="123"/>
      <c r="BL313" s="123"/>
      <c r="BM313" s="123"/>
      <c r="BQ313" s="123"/>
      <c r="BR313" s="123"/>
      <c r="BV313" s="123"/>
      <c r="BW313" s="123"/>
    </row>
    <row r="314" spans="7:75">
      <c r="G314" s="123"/>
      <c r="H314" s="123"/>
      <c r="Y314" s="123"/>
      <c r="AX314" s="123"/>
      <c r="AY314" s="123"/>
      <c r="BL314" s="123"/>
      <c r="BM314" s="123"/>
      <c r="BQ314" s="123"/>
      <c r="BR314" s="123"/>
      <c r="BV314" s="123"/>
      <c r="BW314" s="123"/>
    </row>
    <row r="315" spans="7:75">
      <c r="G315" s="123"/>
      <c r="H315" s="123"/>
      <c r="Y315" s="123"/>
      <c r="AX315" s="123"/>
      <c r="AY315" s="123"/>
      <c r="BL315" s="123"/>
      <c r="BM315" s="123"/>
      <c r="BQ315" s="123"/>
      <c r="BR315" s="123"/>
      <c r="BV315" s="123"/>
      <c r="BW315" s="123"/>
    </row>
    <row r="316" spans="7:75">
      <c r="G316" s="123"/>
      <c r="H316" s="123"/>
      <c r="Y316" s="123"/>
      <c r="AX316" s="123"/>
      <c r="AY316" s="123"/>
      <c r="BL316" s="123"/>
      <c r="BM316" s="123"/>
      <c r="BQ316" s="123"/>
      <c r="BR316" s="123"/>
      <c r="BV316" s="123"/>
      <c r="BW316" s="123"/>
    </row>
    <row r="317" spans="7:75">
      <c r="G317" s="123"/>
      <c r="H317" s="123"/>
      <c r="Y317" s="123"/>
      <c r="AX317" s="123"/>
      <c r="AY317" s="123"/>
      <c r="BL317" s="123"/>
      <c r="BM317" s="123"/>
      <c r="BQ317" s="123"/>
      <c r="BR317" s="123"/>
      <c r="BV317" s="123"/>
      <c r="BW317" s="123"/>
    </row>
    <row r="318" spans="7:75">
      <c r="G318" s="123"/>
      <c r="H318" s="123"/>
      <c r="Y318" s="123"/>
      <c r="AX318" s="123"/>
      <c r="AY318" s="123"/>
      <c r="BL318" s="123"/>
      <c r="BM318" s="123"/>
      <c r="BQ318" s="123"/>
      <c r="BR318" s="123"/>
      <c r="BV318" s="123"/>
      <c r="BW318" s="123"/>
    </row>
    <row r="319" spans="7:75">
      <c r="G319" s="123"/>
      <c r="H319" s="123"/>
      <c r="Y319" s="123"/>
      <c r="AX319" s="123"/>
      <c r="AY319" s="123"/>
      <c r="BL319" s="123"/>
      <c r="BM319" s="123"/>
      <c r="BQ319" s="123"/>
      <c r="BR319" s="123"/>
      <c r="BV319" s="123"/>
      <c r="BW319" s="123"/>
    </row>
    <row r="320" spans="7:75">
      <c r="G320" s="123"/>
      <c r="H320" s="123"/>
      <c r="Y320" s="123"/>
      <c r="AX320" s="123"/>
      <c r="AY320" s="123"/>
      <c r="BL320" s="123"/>
      <c r="BM320" s="123"/>
      <c r="BQ320" s="123"/>
      <c r="BR320" s="123"/>
      <c r="BV320" s="123"/>
      <c r="BW320" s="123"/>
    </row>
    <row r="321" spans="7:75">
      <c r="G321" s="123"/>
      <c r="H321" s="123"/>
      <c r="Y321" s="123"/>
      <c r="AX321" s="123"/>
      <c r="AY321" s="123"/>
      <c r="BL321" s="123"/>
      <c r="BM321" s="123"/>
      <c r="BQ321" s="123"/>
      <c r="BR321" s="123"/>
      <c r="BV321" s="123"/>
      <c r="BW321" s="123"/>
    </row>
    <row r="322" spans="7:75">
      <c r="G322" s="123"/>
      <c r="H322" s="123"/>
      <c r="Y322" s="123"/>
      <c r="AX322" s="123"/>
      <c r="AY322" s="123"/>
      <c r="BL322" s="123"/>
      <c r="BM322" s="123"/>
      <c r="BQ322" s="123"/>
      <c r="BR322" s="123"/>
      <c r="BV322" s="123"/>
      <c r="BW322" s="123"/>
    </row>
    <row r="323" spans="7:75">
      <c r="G323" s="123"/>
      <c r="H323" s="123"/>
      <c r="Y323" s="123"/>
      <c r="AX323" s="123"/>
      <c r="AY323" s="123"/>
      <c r="BL323" s="123"/>
      <c r="BM323" s="123"/>
      <c r="BQ323" s="123"/>
      <c r="BR323" s="123"/>
      <c r="BV323" s="123"/>
      <c r="BW323" s="123"/>
    </row>
    <row r="324" spans="7:75">
      <c r="G324" s="123"/>
      <c r="H324" s="123"/>
      <c r="Y324" s="123"/>
      <c r="AX324" s="123"/>
      <c r="AY324" s="123"/>
      <c r="BL324" s="123"/>
      <c r="BM324" s="123"/>
      <c r="BQ324" s="123"/>
      <c r="BR324" s="123"/>
      <c r="BV324" s="123"/>
      <c r="BW324" s="123"/>
    </row>
    <row r="325" spans="7:75">
      <c r="G325" s="123"/>
      <c r="H325" s="123"/>
      <c r="Y325" s="123"/>
      <c r="AX325" s="123"/>
      <c r="AY325" s="123"/>
      <c r="BL325" s="123"/>
      <c r="BM325" s="123"/>
      <c r="BQ325" s="123"/>
      <c r="BR325" s="123"/>
      <c r="BV325" s="123"/>
      <c r="BW325" s="123"/>
    </row>
    <row r="326" spans="7:75">
      <c r="G326" s="123"/>
      <c r="H326" s="123"/>
      <c r="Y326" s="123"/>
      <c r="AX326" s="123"/>
      <c r="AY326" s="123"/>
      <c r="BL326" s="123"/>
      <c r="BM326" s="123"/>
      <c r="BQ326" s="123"/>
      <c r="BR326" s="123"/>
      <c r="BV326" s="123"/>
      <c r="BW326" s="123"/>
    </row>
    <row r="327" spans="7:75">
      <c r="G327" s="123"/>
      <c r="H327" s="123"/>
      <c r="Y327" s="123"/>
      <c r="AX327" s="123"/>
      <c r="AY327" s="123"/>
      <c r="BL327" s="123"/>
      <c r="BM327" s="123"/>
      <c r="BQ327" s="123"/>
      <c r="BR327" s="123"/>
      <c r="BV327" s="123"/>
      <c r="BW327" s="123"/>
    </row>
    <row r="328" spans="7:75">
      <c r="G328" s="123"/>
      <c r="H328" s="123"/>
      <c r="Y328" s="123"/>
      <c r="AX328" s="123"/>
      <c r="AY328" s="123"/>
      <c r="BL328" s="123"/>
      <c r="BM328" s="123"/>
      <c r="BQ328" s="123"/>
      <c r="BR328" s="123"/>
      <c r="BV328" s="123"/>
      <c r="BW328" s="123"/>
    </row>
    <row r="329" spans="7:75">
      <c r="G329" s="123"/>
      <c r="H329" s="123"/>
      <c r="Y329" s="123"/>
      <c r="AX329" s="123"/>
      <c r="AY329" s="123"/>
      <c r="BL329" s="123"/>
      <c r="BM329" s="123"/>
      <c r="BQ329" s="123"/>
      <c r="BR329" s="123"/>
      <c r="BV329" s="123"/>
      <c r="BW329" s="123"/>
    </row>
    <row r="330" spans="7:75">
      <c r="G330" s="123"/>
      <c r="H330" s="123"/>
      <c r="Y330" s="123"/>
      <c r="AX330" s="123"/>
      <c r="AY330" s="123"/>
      <c r="BL330" s="123"/>
      <c r="BM330" s="123"/>
      <c r="BQ330" s="123"/>
      <c r="BR330" s="123"/>
      <c r="BV330" s="123"/>
      <c r="BW330" s="123"/>
    </row>
    <row r="331" spans="7:75">
      <c r="G331" s="123"/>
      <c r="H331" s="123"/>
      <c r="Y331" s="123"/>
      <c r="AX331" s="123"/>
      <c r="AY331" s="123"/>
      <c r="BL331" s="123"/>
      <c r="BM331" s="123"/>
      <c r="BQ331" s="123"/>
      <c r="BR331" s="123"/>
      <c r="BV331" s="123"/>
      <c r="BW331" s="123"/>
    </row>
    <row r="332" spans="7:75">
      <c r="G332" s="123"/>
      <c r="H332" s="123"/>
      <c r="Y332" s="123"/>
      <c r="AX332" s="123"/>
      <c r="AY332" s="123"/>
      <c r="BL332" s="123"/>
      <c r="BM332" s="123"/>
      <c r="BQ332" s="123"/>
      <c r="BR332" s="123"/>
      <c r="BV332" s="123"/>
      <c r="BW332" s="123"/>
    </row>
    <row r="333" spans="7:75">
      <c r="G333" s="123"/>
      <c r="H333" s="123"/>
      <c r="Y333" s="123"/>
      <c r="AX333" s="123"/>
      <c r="AY333" s="123"/>
      <c r="BL333" s="123"/>
      <c r="BM333" s="123"/>
      <c r="BQ333" s="123"/>
      <c r="BR333" s="123"/>
      <c r="BV333" s="123"/>
      <c r="BW333" s="123"/>
    </row>
    <row r="334" spans="7:75">
      <c r="G334" s="123"/>
      <c r="H334" s="123"/>
      <c r="Y334" s="123"/>
      <c r="AX334" s="123"/>
      <c r="AY334" s="123"/>
      <c r="BL334" s="123"/>
      <c r="BM334" s="123"/>
      <c r="BQ334" s="123"/>
      <c r="BR334" s="123"/>
      <c r="BV334" s="123"/>
      <c r="BW334" s="123"/>
    </row>
    <row r="335" spans="7:75">
      <c r="G335" s="123"/>
      <c r="H335" s="123"/>
      <c r="Y335" s="123"/>
      <c r="AX335" s="123"/>
      <c r="AY335" s="123"/>
      <c r="BL335" s="123"/>
      <c r="BM335" s="123"/>
      <c r="BQ335" s="123"/>
      <c r="BR335" s="123"/>
      <c r="BV335" s="123"/>
      <c r="BW335" s="123"/>
    </row>
    <row r="336" spans="7:75">
      <c r="G336" s="123"/>
      <c r="H336" s="123"/>
      <c r="Y336" s="123"/>
      <c r="AX336" s="123"/>
      <c r="AY336" s="123"/>
      <c r="BL336" s="123"/>
      <c r="BM336" s="123"/>
      <c r="BQ336" s="123"/>
      <c r="BR336" s="123"/>
      <c r="BV336" s="123"/>
      <c r="BW336" s="123"/>
    </row>
    <row r="337" spans="7:75">
      <c r="G337" s="123"/>
      <c r="H337" s="123"/>
      <c r="Y337" s="123"/>
      <c r="AX337" s="123"/>
      <c r="AY337" s="123"/>
      <c r="BL337" s="123"/>
      <c r="BM337" s="123"/>
      <c r="BQ337" s="123"/>
      <c r="BR337" s="123"/>
      <c r="BV337" s="123"/>
      <c r="BW337" s="123"/>
    </row>
    <row r="338" spans="7:75">
      <c r="G338" s="123"/>
      <c r="H338" s="123"/>
      <c r="Y338" s="123"/>
      <c r="AX338" s="123"/>
      <c r="AY338" s="123"/>
      <c r="BL338" s="123"/>
      <c r="BM338" s="123"/>
      <c r="BQ338" s="123"/>
      <c r="BR338" s="123"/>
      <c r="BV338" s="123"/>
      <c r="BW338" s="123"/>
    </row>
    <row r="339" spans="7:75">
      <c r="G339" s="123"/>
      <c r="H339" s="123"/>
      <c r="Y339" s="123"/>
      <c r="AX339" s="123"/>
      <c r="AY339" s="123"/>
      <c r="BL339" s="123"/>
      <c r="BM339" s="123"/>
      <c r="BQ339" s="123"/>
      <c r="BR339" s="123"/>
      <c r="BV339" s="123"/>
      <c r="BW339" s="123"/>
    </row>
    <row r="340" spans="7:75">
      <c r="G340" s="123"/>
      <c r="H340" s="123"/>
      <c r="Y340" s="123"/>
      <c r="AX340" s="123"/>
      <c r="AY340" s="123"/>
      <c r="BL340" s="123"/>
      <c r="BM340" s="123"/>
      <c r="BQ340" s="123"/>
      <c r="BR340" s="123"/>
      <c r="BV340" s="123"/>
      <c r="BW340" s="123"/>
    </row>
    <row r="341" spans="7:75">
      <c r="G341" s="123"/>
      <c r="H341" s="123"/>
      <c r="Y341" s="123"/>
      <c r="AX341" s="123"/>
      <c r="AY341" s="123"/>
      <c r="BL341" s="123"/>
      <c r="BM341" s="123"/>
      <c r="BQ341" s="123"/>
      <c r="BR341" s="123"/>
      <c r="BV341" s="123"/>
      <c r="BW341" s="123"/>
    </row>
    <row r="342" spans="7:75">
      <c r="G342" s="123"/>
      <c r="H342" s="123"/>
      <c r="Y342" s="123"/>
      <c r="AX342" s="123"/>
      <c r="AY342" s="123"/>
      <c r="BL342" s="123"/>
      <c r="BM342" s="123"/>
      <c r="BQ342" s="123"/>
      <c r="BR342" s="123"/>
      <c r="BV342" s="123"/>
      <c r="BW342" s="123"/>
    </row>
    <row r="343" spans="7:75">
      <c r="G343" s="123"/>
      <c r="H343" s="123"/>
      <c r="Y343" s="123"/>
      <c r="AX343" s="123"/>
      <c r="AY343" s="123"/>
      <c r="BL343" s="123"/>
      <c r="BM343" s="123"/>
      <c r="BQ343" s="123"/>
      <c r="BR343" s="123"/>
      <c r="BV343" s="123"/>
      <c r="BW343" s="123"/>
    </row>
    <row r="344" spans="7:75">
      <c r="G344" s="123"/>
      <c r="H344" s="123"/>
      <c r="Y344" s="123"/>
      <c r="AX344" s="123"/>
      <c r="AY344" s="123"/>
      <c r="BL344" s="123"/>
      <c r="BM344" s="123"/>
      <c r="BQ344" s="123"/>
      <c r="BR344" s="123"/>
      <c r="BV344" s="123"/>
      <c r="BW344" s="123"/>
    </row>
    <row r="345" spans="7:75">
      <c r="G345" s="123"/>
      <c r="H345" s="123"/>
      <c r="Y345" s="123"/>
      <c r="AX345" s="123"/>
      <c r="AY345" s="123"/>
      <c r="BL345" s="123"/>
      <c r="BM345" s="123"/>
      <c r="BQ345" s="123"/>
      <c r="BR345" s="123"/>
      <c r="BV345" s="123"/>
      <c r="BW345" s="123"/>
    </row>
    <row r="346" spans="7:75">
      <c r="G346" s="123"/>
      <c r="H346" s="123"/>
      <c r="Y346" s="123"/>
      <c r="AX346" s="123"/>
      <c r="AY346" s="123"/>
      <c r="BL346" s="123"/>
      <c r="BM346" s="123"/>
      <c r="BQ346" s="123"/>
      <c r="BR346" s="123"/>
      <c r="BV346" s="123"/>
      <c r="BW346" s="123"/>
    </row>
    <row r="347" spans="7:75">
      <c r="G347" s="123"/>
      <c r="H347" s="123"/>
      <c r="Y347" s="123"/>
      <c r="AX347" s="123"/>
      <c r="AY347" s="123"/>
      <c r="BL347" s="123"/>
      <c r="BM347" s="123"/>
      <c r="BQ347" s="123"/>
      <c r="BR347" s="123"/>
      <c r="BV347" s="123"/>
      <c r="BW347" s="123"/>
    </row>
    <row r="348" spans="7:75">
      <c r="G348" s="123"/>
      <c r="H348" s="123"/>
      <c r="Y348" s="123"/>
      <c r="AX348" s="123"/>
      <c r="AY348" s="123"/>
      <c r="BL348" s="123"/>
      <c r="BM348" s="123"/>
      <c r="BQ348" s="123"/>
      <c r="BR348" s="123"/>
      <c r="BV348" s="123"/>
      <c r="BW348" s="123"/>
    </row>
    <row r="349" spans="7:75">
      <c r="G349" s="123"/>
      <c r="H349" s="123"/>
      <c r="Y349" s="123"/>
      <c r="AX349" s="123"/>
      <c r="AY349" s="123"/>
      <c r="BL349" s="123"/>
      <c r="BM349" s="123"/>
      <c r="BQ349" s="123"/>
      <c r="BR349" s="123"/>
      <c r="BV349" s="123"/>
      <c r="BW349" s="123"/>
    </row>
    <row r="350" spans="7:75">
      <c r="G350" s="123"/>
      <c r="H350" s="123"/>
      <c r="Y350" s="123"/>
      <c r="AX350" s="123"/>
      <c r="AY350" s="123"/>
      <c r="BL350" s="123"/>
      <c r="BM350" s="123"/>
      <c r="BQ350" s="123"/>
      <c r="BR350" s="123"/>
      <c r="BV350" s="123"/>
      <c r="BW350" s="123"/>
    </row>
    <row r="351" spans="7:75">
      <c r="G351" s="123"/>
      <c r="H351" s="123"/>
      <c r="Y351" s="123"/>
      <c r="AX351" s="123"/>
      <c r="AY351" s="123"/>
      <c r="BL351" s="123"/>
      <c r="BM351" s="123"/>
      <c r="BQ351" s="123"/>
      <c r="BR351" s="123"/>
      <c r="BV351" s="123"/>
      <c r="BW351" s="123"/>
    </row>
    <row r="352" spans="7:75">
      <c r="G352" s="123"/>
      <c r="H352" s="123"/>
      <c r="Y352" s="123"/>
      <c r="AX352" s="123"/>
      <c r="AY352" s="123"/>
      <c r="BL352" s="123"/>
      <c r="BM352" s="123"/>
      <c r="BQ352" s="123"/>
      <c r="BR352" s="123"/>
      <c r="BV352" s="123"/>
      <c r="BW352" s="123"/>
    </row>
    <row r="353" spans="7:75">
      <c r="G353" s="123"/>
      <c r="H353" s="123"/>
      <c r="Y353" s="123"/>
      <c r="AX353" s="123"/>
      <c r="AY353" s="123"/>
      <c r="BL353" s="123"/>
      <c r="BM353" s="123"/>
      <c r="BQ353" s="123"/>
      <c r="BR353" s="123"/>
      <c r="BV353" s="123"/>
      <c r="BW353" s="123"/>
    </row>
    <row r="354" spans="7:75">
      <c r="G354" s="123"/>
      <c r="H354" s="123"/>
      <c r="Y354" s="123"/>
      <c r="AX354" s="123"/>
      <c r="AY354" s="123"/>
      <c r="BL354" s="123"/>
      <c r="BM354" s="123"/>
      <c r="BQ354" s="123"/>
      <c r="BR354" s="123"/>
      <c r="BV354" s="123"/>
      <c r="BW354" s="123"/>
    </row>
    <row r="355" spans="7:75">
      <c r="G355" s="123"/>
      <c r="H355" s="123"/>
      <c r="Y355" s="123"/>
      <c r="AX355" s="123"/>
      <c r="AY355" s="123"/>
      <c r="BL355" s="123"/>
      <c r="BM355" s="123"/>
      <c r="BQ355" s="123"/>
      <c r="BR355" s="123"/>
      <c r="BV355" s="123"/>
      <c r="BW355" s="123"/>
    </row>
    <row r="356" spans="7:75">
      <c r="G356" s="123"/>
      <c r="H356" s="123"/>
      <c r="Y356" s="123"/>
      <c r="AX356" s="123"/>
      <c r="AY356" s="123"/>
      <c r="BL356" s="123"/>
      <c r="BM356" s="123"/>
      <c r="BQ356" s="123"/>
      <c r="BR356" s="123"/>
      <c r="BV356" s="123"/>
      <c r="BW356" s="123"/>
    </row>
    <row r="357" spans="7:75">
      <c r="G357" s="123"/>
      <c r="H357" s="123"/>
      <c r="Y357" s="123"/>
      <c r="AX357" s="123"/>
      <c r="AY357" s="123"/>
      <c r="BL357" s="123"/>
      <c r="BM357" s="123"/>
      <c r="BQ357" s="123"/>
      <c r="BR357" s="123"/>
      <c r="BV357" s="123"/>
      <c r="BW357" s="123"/>
    </row>
    <row r="358" spans="7:75">
      <c r="G358" s="123"/>
      <c r="H358" s="123"/>
      <c r="Y358" s="123"/>
      <c r="AX358" s="123"/>
      <c r="AY358" s="123"/>
      <c r="BL358" s="123"/>
      <c r="BM358" s="123"/>
      <c r="BQ358" s="123"/>
      <c r="BR358" s="123"/>
      <c r="BV358" s="123"/>
      <c r="BW358" s="123"/>
    </row>
    <row r="359" spans="7:75">
      <c r="G359" s="123"/>
      <c r="H359" s="123"/>
      <c r="Y359" s="123"/>
      <c r="AX359" s="123"/>
      <c r="AY359" s="123"/>
      <c r="BL359" s="123"/>
      <c r="BM359" s="123"/>
      <c r="BQ359" s="123"/>
      <c r="BR359" s="123"/>
      <c r="BV359" s="123"/>
      <c r="BW359" s="123"/>
    </row>
    <row r="360" spans="7:75">
      <c r="G360" s="123"/>
      <c r="H360" s="123"/>
      <c r="Y360" s="123"/>
      <c r="AX360" s="123"/>
      <c r="AY360" s="123"/>
      <c r="BL360" s="123"/>
      <c r="BM360" s="123"/>
      <c r="BQ360" s="123"/>
      <c r="BR360" s="123"/>
      <c r="BV360" s="123"/>
      <c r="BW360" s="123"/>
    </row>
    <row r="361" spans="7:75">
      <c r="G361" s="123"/>
      <c r="H361" s="123"/>
      <c r="Y361" s="123"/>
      <c r="AX361" s="123"/>
      <c r="AY361" s="123"/>
      <c r="BL361" s="123"/>
      <c r="BM361" s="123"/>
      <c r="BQ361" s="123"/>
      <c r="BR361" s="123"/>
      <c r="BV361" s="123"/>
      <c r="BW361" s="123"/>
    </row>
    <row r="362" spans="7:75">
      <c r="G362" s="123"/>
      <c r="H362" s="123"/>
      <c r="Y362" s="123"/>
      <c r="AX362" s="123"/>
      <c r="AY362" s="123"/>
      <c r="BL362" s="123"/>
      <c r="BM362" s="123"/>
      <c r="BQ362" s="123"/>
      <c r="BR362" s="123"/>
      <c r="BV362" s="123"/>
      <c r="BW362" s="123"/>
    </row>
    <row r="363" spans="7:75">
      <c r="G363" s="123"/>
      <c r="H363" s="123"/>
      <c r="Y363" s="123"/>
      <c r="AX363" s="123"/>
      <c r="AY363" s="123"/>
      <c r="BL363" s="123"/>
      <c r="BM363" s="123"/>
      <c r="BQ363" s="123"/>
      <c r="BR363" s="123"/>
      <c r="BV363" s="123"/>
      <c r="BW363" s="123"/>
    </row>
    <row r="364" spans="7:75">
      <c r="G364" s="123"/>
      <c r="H364" s="123"/>
      <c r="Y364" s="123"/>
      <c r="AX364" s="123"/>
      <c r="AY364" s="123"/>
      <c r="BL364" s="123"/>
      <c r="BM364" s="123"/>
      <c r="BQ364" s="123"/>
      <c r="BR364" s="123"/>
      <c r="BV364" s="123"/>
      <c r="BW364" s="123"/>
    </row>
    <row r="365" spans="7:75">
      <c r="G365" s="123"/>
      <c r="H365" s="123"/>
      <c r="Y365" s="123"/>
      <c r="AX365" s="123"/>
      <c r="AY365" s="123"/>
      <c r="BL365" s="123"/>
      <c r="BM365" s="123"/>
      <c r="BQ365" s="123"/>
      <c r="BR365" s="123"/>
      <c r="BV365" s="123"/>
      <c r="BW365" s="123"/>
    </row>
    <row r="366" spans="7:75">
      <c r="G366" s="123"/>
      <c r="H366" s="123"/>
      <c r="Y366" s="123"/>
      <c r="AX366" s="123"/>
      <c r="AY366" s="123"/>
      <c r="BL366" s="123"/>
      <c r="BM366" s="123"/>
      <c r="BQ366" s="123"/>
      <c r="BR366" s="123"/>
      <c r="BV366" s="123"/>
      <c r="BW366" s="123"/>
    </row>
    <row r="367" spans="7:75">
      <c r="G367" s="123"/>
      <c r="H367" s="123"/>
      <c r="Y367" s="123"/>
      <c r="AX367" s="123"/>
      <c r="AY367" s="123"/>
      <c r="BL367" s="123"/>
      <c r="BM367" s="123"/>
      <c r="BQ367" s="123"/>
      <c r="BR367" s="123"/>
      <c r="BV367" s="123"/>
      <c r="BW367" s="123"/>
    </row>
  </sheetData>
  <mergeCells count="128">
    <mergeCell ref="CA3:CC3"/>
    <mergeCell ref="CA4:CC4"/>
    <mergeCell ref="CB5:CB10"/>
    <mergeCell ref="CC5:CC15"/>
    <mergeCell ref="BL7:BN7"/>
    <mergeCell ref="BL10:BN10"/>
    <mergeCell ref="BL14:BN14"/>
    <mergeCell ref="BL15:BN15"/>
    <mergeCell ref="AV5:AV10"/>
    <mergeCell ref="AN5:AN10"/>
    <mergeCell ref="AO5:AO15"/>
    <mergeCell ref="AR5:AR10"/>
    <mergeCell ref="AT3:AW3"/>
    <mergeCell ref="AL4:AO4"/>
    <mergeCell ref="AP4:AS4"/>
    <mergeCell ref="AT4:AW4"/>
    <mergeCell ref="AW5:AW15"/>
    <mergeCell ref="AL7:AM7"/>
    <mergeCell ref="AP7:AQ7"/>
    <mergeCell ref="AT7:AU7"/>
    <mergeCell ref="AL10:AM10"/>
    <mergeCell ref="AP10:AQ10"/>
    <mergeCell ref="AT10:AU10"/>
    <mergeCell ref="AL14:AM14"/>
    <mergeCell ref="AL15:AM15"/>
    <mergeCell ref="AP15:AQ15"/>
    <mergeCell ref="AT15:AU15"/>
    <mergeCell ref="AS5:AS15"/>
    <mergeCell ref="AP14:AQ14"/>
    <mergeCell ref="AT14:AU14"/>
    <mergeCell ref="AG5:AG10"/>
    <mergeCell ref="AH5:AH15"/>
    <mergeCell ref="AC7:AF7"/>
    <mergeCell ref="AC10:AF10"/>
    <mergeCell ref="AC14:AF14"/>
    <mergeCell ref="AC15:AF15"/>
    <mergeCell ref="AP3:AS3"/>
    <mergeCell ref="AL3:AO3"/>
    <mergeCell ref="Y3:AB3"/>
    <mergeCell ref="Y4:AB4"/>
    <mergeCell ref="AA5:AA10"/>
    <mergeCell ref="AB5:AB15"/>
    <mergeCell ref="Y7:Z7"/>
    <mergeCell ref="Y10:Z10"/>
    <mergeCell ref="Y14:Z14"/>
    <mergeCell ref="Y15:Z15"/>
    <mergeCell ref="AI3:AK3"/>
    <mergeCell ref="AI4:AK4"/>
    <mergeCell ref="AJ5:AJ10"/>
    <mergeCell ref="AK5:AK15"/>
    <mergeCell ref="AC3:AH3"/>
    <mergeCell ref="AC4:AH4"/>
    <mergeCell ref="S3:X3"/>
    <mergeCell ref="S4:X4"/>
    <mergeCell ref="W5:W10"/>
    <mergeCell ref="X5:X15"/>
    <mergeCell ref="S7:V7"/>
    <mergeCell ref="S10:V10"/>
    <mergeCell ref="S14:V14"/>
    <mergeCell ref="S15:V15"/>
    <mergeCell ref="G3:K3"/>
    <mergeCell ref="G4:K4"/>
    <mergeCell ref="J5:J10"/>
    <mergeCell ref="K5:K15"/>
    <mergeCell ref="P3:R3"/>
    <mergeCell ref="P4:R4"/>
    <mergeCell ref="Q5:Q10"/>
    <mergeCell ref="R5:R15"/>
    <mergeCell ref="L7:M7"/>
    <mergeCell ref="L10:M10"/>
    <mergeCell ref="L14:M14"/>
    <mergeCell ref="L15:M15"/>
    <mergeCell ref="G7:I7"/>
    <mergeCell ref="G10:I10"/>
    <mergeCell ref="G14:I14"/>
    <mergeCell ref="G15:I15"/>
    <mergeCell ref="C3:F3"/>
    <mergeCell ref="C4:F4"/>
    <mergeCell ref="C14:D14"/>
    <mergeCell ref="C7:D7"/>
    <mergeCell ref="C10:D10"/>
    <mergeCell ref="E5:E10"/>
    <mergeCell ref="F5:F15"/>
    <mergeCell ref="C15:D15"/>
    <mergeCell ref="L3:O3"/>
    <mergeCell ref="L4:O4"/>
    <mergeCell ref="N5:N10"/>
    <mergeCell ref="O5:O15"/>
    <mergeCell ref="AX7:AZ7"/>
    <mergeCell ref="AX10:AZ10"/>
    <mergeCell ref="AX14:AZ14"/>
    <mergeCell ref="AX15:AZ15"/>
    <mergeCell ref="BF3:BH3"/>
    <mergeCell ref="BF4:BH4"/>
    <mergeCell ref="BG5:BG10"/>
    <mergeCell ref="BH5:BH15"/>
    <mergeCell ref="BC3:BE3"/>
    <mergeCell ref="BC4:BE4"/>
    <mergeCell ref="BD5:BD10"/>
    <mergeCell ref="BE5:BE15"/>
    <mergeCell ref="AX3:BB3"/>
    <mergeCell ref="AX4:BB4"/>
    <mergeCell ref="BA5:BA10"/>
    <mergeCell ref="BB5:BB15"/>
    <mergeCell ref="BV3:BZ3"/>
    <mergeCell ref="BV4:BZ4"/>
    <mergeCell ref="BY5:BY10"/>
    <mergeCell ref="BZ5:BZ15"/>
    <mergeCell ref="BV7:BX7"/>
    <mergeCell ref="BV10:BX10"/>
    <mergeCell ref="BV14:BX14"/>
    <mergeCell ref="BV15:BX15"/>
    <mergeCell ref="BI3:BK3"/>
    <mergeCell ref="BI4:BK4"/>
    <mergeCell ref="BJ5:BJ10"/>
    <mergeCell ref="BK5:BK15"/>
    <mergeCell ref="BQ3:BU3"/>
    <mergeCell ref="BQ4:BU4"/>
    <mergeCell ref="BT5:BT10"/>
    <mergeCell ref="BU5:BU15"/>
    <mergeCell ref="BQ7:BS7"/>
    <mergeCell ref="BQ10:BS10"/>
    <mergeCell ref="BQ14:BS14"/>
    <mergeCell ref="BQ15:BS15"/>
    <mergeCell ref="BL3:BP3"/>
    <mergeCell ref="BL4:BP4"/>
    <mergeCell ref="BO5:BO10"/>
    <mergeCell ref="BP5:BP15"/>
  </mergeCells>
  <phoneticPr fontId="22" type="noConversion"/>
  <conditionalFormatting sqref="A136:XFD136">
    <cfRule type="cellIs" dxfId="375" priority="31" operator="lessThan">
      <formula>0</formula>
    </cfRule>
  </conditionalFormatting>
  <conditionalFormatting sqref="C135:D135">
    <cfRule type="containsText" dxfId="374" priority="108" operator="containsText" text="TRUE">
      <formula>NOT(ISERROR(SEARCH("TRUE",C135)))</formula>
    </cfRule>
    <cfRule type="containsText" dxfId="373" priority="109" operator="containsText" text="FALSE">
      <formula>NOT(ISERROR(SEARCH("FALSE",C135)))</formula>
    </cfRule>
  </conditionalFormatting>
  <conditionalFormatting sqref="C138:D138">
    <cfRule type="containsText" dxfId="372" priority="64" operator="containsText" text="TRUE">
      <formula>NOT(ISERROR(SEARCH("TRUE",C138)))</formula>
    </cfRule>
    <cfRule type="containsText" dxfId="371" priority="65" operator="containsText" text="FALSE">
      <formula>NOT(ISERROR(SEARCH("FALSE",C138)))</formula>
    </cfRule>
  </conditionalFormatting>
  <conditionalFormatting sqref="E135:F135 J135:K135 N135:O135 R135 W135:X135 AA135:AB135 AG135:AH135 AJ135:AK135 BA135:BB135 BE135 BG135:BH135">
    <cfRule type="containsText" dxfId="370" priority="110" operator="containsText" text="FALSE">
      <formula>NOT(ISERROR(SEARCH("FALSE",E135)))</formula>
    </cfRule>
    <cfRule type="containsText" dxfId="369" priority="111" operator="containsText" text="TRUE">
      <formula>NOT(ISERROR(SEARCH("TRUE",E135)))</formula>
    </cfRule>
  </conditionalFormatting>
  <conditionalFormatting sqref="G135:I135">
    <cfRule type="containsText" dxfId="368" priority="106" operator="containsText" text="TRUE">
      <formula>NOT(ISERROR(SEARCH("TRUE",G135)))</formula>
    </cfRule>
    <cfRule type="containsText" dxfId="367" priority="107" operator="containsText" text="FALSE">
      <formula>NOT(ISERROR(SEARCH("FALSE",G135)))</formula>
    </cfRule>
  </conditionalFormatting>
  <conditionalFormatting sqref="G138:I138">
    <cfRule type="containsText" dxfId="366" priority="62" operator="containsText" text="TRUE">
      <formula>NOT(ISERROR(SEARCH("TRUE",G138)))</formula>
    </cfRule>
    <cfRule type="containsText" dxfId="365" priority="63" operator="containsText" text="FALSE">
      <formula>NOT(ISERROR(SEARCH("FALSE",G138)))</formula>
    </cfRule>
  </conditionalFormatting>
  <conditionalFormatting sqref="L135:M135">
    <cfRule type="containsText" dxfId="364" priority="104" operator="containsText" text="TRUE">
      <formula>NOT(ISERROR(SEARCH("TRUE",L135)))</formula>
    </cfRule>
    <cfRule type="containsText" dxfId="363" priority="105" operator="containsText" text="FALSE">
      <formula>NOT(ISERROR(SEARCH("FALSE",L135)))</formula>
    </cfRule>
  </conditionalFormatting>
  <conditionalFormatting sqref="L138:M138">
    <cfRule type="containsText" dxfId="362" priority="60" operator="containsText" text="TRUE">
      <formula>NOT(ISERROR(SEARCH("TRUE",L138)))</formula>
    </cfRule>
    <cfRule type="containsText" dxfId="361" priority="61" operator="containsText" text="FALSE">
      <formula>NOT(ISERROR(SEARCH("FALSE",L138)))</formula>
    </cfRule>
  </conditionalFormatting>
  <conditionalFormatting sqref="P138">
    <cfRule type="containsText" dxfId="360" priority="58" operator="containsText" text="TRUE">
      <formula>NOT(ISERROR(SEARCH("TRUE",P138)))</formula>
    </cfRule>
    <cfRule type="containsText" dxfId="359" priority="59" operator="containsText" text="FALSE">
      <formula>NOT(ISERROR(SEARCH("FALSE",P138)))</formula>
    </cfRule>
  </conditionalFormatting>
  <conditionalFormatting sqref="P135:Q135">
    <cfRule type="containsText" dxfId="358" priority="102" operator="containsText" text="TRUE">
      <formula>NOT(ISERROR(SEARCH("TRUE",P135)))</formula>
    </cfRule>
    <cfRule type="containsText" dxfId="357" priority="103" operator="containsText" text="FALSE">
      <formula>NOT(ISERROR(SEARCH("FALSE",P135)))</formula>
    </cfRule>
  </conditionalFormatting>
  <conditionalFormatting sqref="S135:V135">
    <cfRule type="containsText" dxfId="356" priority="100" operator="containsText" text="TRUE">
      <formula>NOT(ISERROR(SEARCH("TRUE",S135)))</formula>
    </cfRule>
    <cfRule type="containsText" dxfId="355" priority="101" operator="containsText" text="FALSE">
      <formula>NOT(ISERROR(SEARCH("FALSE",S135)))</formula>
    </cfRule>
  </conditionalFormatting>
  <conditionalFormatting sqref="S138:V138">
    <cfRule type="containsText" dxfId="354" priority="56" operator="containsText" text="TRUE">
      <formula>NOT(ISERROR(SEARCH("TRUE",S138)))</formula>
    </cfRule>
    <cfRule type="containsText" dxfId="353" priority="57" operator="containsText" text="FALSE">
      <formula>NOT(ISERROR(SEARCH("FALSE",S138)))</formula>
    </cfRule>
  </conditionalFormatting>
  <conditionalFormatting sqref="Y135:Z135">
    <cfRule type="containsText" dxfId="352" priority="98" operator="containsText" text="TRUE">
      <formula>NOT(ISERROR(SEARCH("TRUE",Y135)))</formula>
    </cfRule>
    <cfRule type="containsText" dxfId="351" priority="99" operator="containsText" text="FALSE">
      <formula>NOT(ISERROR(SEARCH("FALSE",Y135)))</formula>
    </cfRule>
  </conditionalFormatting>
  <conditionalFormatting sqref="Y138:Z138">
    <cfRule type="containsText" dxfId="350" priority="54" operator="containsText" text="TRUE">
      <formula>NOT(ISERROR(SEARCH("TRUE",Y138)))</formula>
    </cfRule>
    <cfRule type="containsText" dxfId="349" priority="55" operator="containsText" text="FALSE">
      <formula>NOT(ISERROR(SEARCH("FALSE",Y138)))</formula>
    </cfRule>
  </conditionalFormatting>
  <conditionalFormatting sqref="AC135:AF135">
    <cfRule type="containsText" dxfId="348" priority="96" operator="containsText" text="TRUE">
      <formula>NOT(ISERROR(SEARCH("TRUE",AC135)))</formula>
    </cfRule>
    <cfRule type="containsText" dxfId="347" priority="97" operator="containsText" text="FALSE">
      <formula>NOT(ISERROR(SEARCH("FALSE",AC135)))</formula>
    </cfRule>
  </conditionalFormatting>
  <conditionalFormatting sqref="AC138:AF138">
    <cfRule type="containsText" dxfId="346" priority="52" operator="containsText" text="TRUE">
      <formula>NOT(ISERROR(SEARCH("TRUE",AC138)))</formula>
    </cfRule>
    <cfRule type="containsText" dxfId="345" priority="53" operator="containsText" text="FALSE">
      <formula>NOT(ISERROR(SEARCH("FALSE",AC138)))</formula>
    </cfRule>
  </conditionalFormatting>
  <conditionalFormatting sqref="AI135">
    <cfRule type="containsText" dxfId="344" priority="94" operator="containsText" text="TRUE">
      <formula>NOT(ISERROR(SEARCH("TRUE",AI135)))</formula>
    </cfRule>
    <cfRule type="containsText" dxfId="343" priority="95" operator="containsText" text="FALSE">
      <formula>NOT(ISERROR(SEARCH("FALSE",AI135)))</formula>
    </cfRule>
  </conditionalFormatting>
  <conditionalFormatting sqref="AI138">
    <cfRule type="containsText" dxfId="342" priority="50" operator="containsText" text="TRUE">
      <formula>NOT(ISERROR(SEARCH("TRUE",AI138)))</formula>
    </cfRule>
    <cfRule type="containsText" dxfId="341" priority="51" operator="containsText" text="FALSE">
      <formula>NOT(ISERROR(SEARCH("FALSE",AI138)))</formula>
    </cfRule>
  </conditionalFormatting>
  <conditionalFormatting sqref="AL138:AM138">
    <cfRule type="containsText" dxfId="340" priority="37" operator="containsText" text="TRUE">
      <formula>NOT(ISERROR(SEARCH("TRUE",AL138)))</formula>
    </cfRule>
    <cfRule type="containsText" dxfId="339" priority="38" operator="containsText" text="FALSE">
      <formula>NOT(ISERROR(SEARCH("FALSE",AL138)))</formula>
    </cfRule>
  </conditionalFormatting>
  <conditionalFormatting sqref="AL2:AN2">
    <cfRule type="containsText" dxfId="338" priority="43" operator="containsText" text="TRUE">
      <formula>NOT(ISERROR(SEARCH("TRUE",AL2)))</formula>
    </cfRule>
  </conditionalFormatting>
  <conditionalFormatting sqref="AL134:AW134">
    <cfRule type="containsText" dxfId="337" priority="41" operator="containsText" text="FALSE">
      <formula>NOT(ISERROR(SEARCH("FALSE",AL134)))</formula>
    </cfRule>
    <cfRule type="containsText" dxfId="336" priority="42" operator="containsText" text="TRUE">
      <formula>NOT(ISERROR(SEARCH("TRUE",AL134)))</formula>
    </cfRule>
  </conditionalFormatting>
  <conditionalFormatting sqref="AP138:AQ138">
    <cfRule type="containsText" dxfId="335" priority="35" operator="containsText" text="TRUE">
      <formula>NOT(ISERROR(SEARCH("TRUE",AP138)))</formula>
    </cfRule>
    <cfRule type="containsText" dxfId="334" priority="36" operator="containsText" text="FALSE">
      <formula>NOT(ISERROR(SEARCH("FALSE",AP138)))</formula>
    </cfRule>
  </conditionalFormatting>
  <conditionalFormatting sqref="AP2:AR2">
    <cfRule type="containsText" dxfId="333" priority="40" operator="containsText" text="TRUE">
      <formula>NOT(ISERROR(SEARCH("TRUE",AP2)))</formula>
    </cfRule>
  </conditionalFormatting>
  <conditionalFormatting sqref="AT138:AU138">
    <cfRule type="containsText" dxfId="332" priority="33" operator="containsText" text="TRUE">
      <formula>NOT(ISERROR(SEARCH("TRUE",AT138)))</formula>
    </cfRule>
    <cfRule type="containsText" dxfId="331" priority="34" operator="containsText" text="FALSE">
      <formula>NOT(ISERROR(SEARCH("FALSE",AT138)))</formula>
    </cfRule>
  </conditionalFormatting>
  <conditionalFormatting sqref="AT2:AV2">
    <cfRule type="containsText" dxfId="330" priority="39" operator="containsText" text="TRUE">
      <formula>NOT(ISERROR(SEARCH("TRUE",AT2)))</formula>
    </cfRule>
  </conditionalFormatting>
  <conditionalFormatting sqref="AX135:AZ135">
    <cfRule type="containsText" dxfId="329" priority="92" operator="containsText" text="TRUE">
      <formula>NOT(ISERROR(SEARCH("TRUE",AX135)))</formula>
    </cfRule>
    <cfRule type="containsText" dxfId="328" priority="93" operator="containsText" text="FALSE">
      <formula>NOT(ISERROR(SEARCH("FALSE",AX135)))</formula>
    </cfRule>
  </conditionalFormatting>
  <conditionalFormatting sqref="AX138:AZ138">
    <cfRule type="containsText" dxfId="327" priority="48" operator="containsText" text="TRUE">
      <formula>NOT(ISERROR(SEARCH("TRUE",AX138)))</formula>
    </cfRule>
    <cfRule type="containsText" dxfId="326" priority="49" operator="containsText" text="FALSE">
      <formula>NOT(ISERROR(SEARCH("FALSE",AX138)))</formula>
    </cfRule>
  </conditionalFormatting>
  <conditionalFormatting sqref="BC138">
    <cfRule type="containsText" dxfId="325" priority="46" operator="containsText" text="TRUE">
      <formula>NOT(ISERROR(SEARCH("TRUE",BC138)))</formula>
    </cfRule>
    <cfRule type="containsText" dxfId="324" priority="47" operator="containsText" text="FALSE">
      <formula>NOT(ISERROR(SEARCH("FALSE",BC138)))</formula>
    </cfRule>
  </conditionalFormatting>
  <conditionalFormatting sqref="BC135:BD135">
    <cfRule type="containsText" dxfId="323" priority="90" operator="containsText" text="TRUE">
      <formula>NOT(ISERROR(SEARCH("TRUE",BC135)))</formula>
    </cfRule>
    <cfRule type="containsText" dxfId="322" priority="91" operator="containsText" text="FALSE">
      <formula>NOT(ISERROR(SEARCH("FALSE",BC135)))</formula>
    </cfRule>
  </conditionalFormatting>
  <conditionalFormatting sqref="BF135">
    <cfRule type="containsText" dxfId="321" priority="88" operator="containsText" text="TRUE">
      <formula>NOT(ISERROR(SEARCH("TRUE",BF135)))</formula>
    </cfRule>
    <cfRule type="containsText" dxfId="320" priority="89" operator="containsText" text="FALSE">
      <formula>NOT(ISERROR(SEARCH("FALSE",BF135)))</formula>
    </cfRule>
  </conditionalFormatting>
  <conditionalFormatting sqref="BF138">
    <cfRule type="containsText" dxfId="319" priority="44" operator="containsText" text="TRUE">
      <formula>NOT(ISERROR(SEARCH("TRUE",BF138)))</formula>
    </cfRule>
    <cfRule type="containsText" dxfId="318" priority="45" operator="containsText" text="FALSE">
      <formula>NOT(ISERROR(SEARCH("FALSE",BF138)))</formula>
    </cfRule>
  </conditionalFormatting>
  <conditionalFormatting sqref="BI138">
    <cfRule type="containsText" dxfId="317" priority="25" operator="containsText" text="TRUE">
      <formula>NOT(ISERROR(SEARCH("TRUE",BI138)))</formula>
    </cfRule>
    <cfRule type="containsText" dxfId="316" priority="26" operator="containsText" text="FALSE">
      <formula>NOT(ISERROR(SEARCH("FALSE",BI138)))</formula>
    </cfRule>
  </conditionalFormatting>
  <conditionalFormatting sqref="BI135:BJ135">
    <cfRule type="containsText" dxfId="315" priority="27" operator="containsText" text="TRUE">
      <formula>NOT(ISERROR(SEARCH("TRUE",BI135)))</formula>
    </cfRule>
    <cfRule type="containsText" dxfId="314" priority="28" operator="containsText" text="FALSE">
      <formula>NOT(ISERROR(SEARCH("FALSE",BI135)))</formula>
    </cfRule>
  </conditionalFormatting>
  <conditionalFormatting sqref="BK136">
    <cfRule type="containsText" dxfId="313" priority="29" operator="containsText" text="FALSE">
      <formula>NOT(ISERROR(SEARCH("FALSE",BK136)))</formula>
    </cfRule>
    <cfRule type="containsText" dxfId="312" priority="30" operator="containsText" text="TRUE">
      <formula>NOT(ISERROR(SEARCH("TRUE",BK136)))</formula>
    </cfRule>
  </conditionalFormatting>
  <conditionalFormatting sqref="BL135:BN135">
    <cfRule type="containsText" dxfId="311" priority="21" operator="containsText" text="TRUE">
      <formula>NOT(ISERROR(SEARCH("TRUE",BL135)))</formula>
    </cfRule>
    <cfRule type="containsText" dxfId="310" priority="22" operator="containsText" text="FALSE">
      <formula>NOT(ISERROR(SEARCH("FALSE",BL135)))</formula>
    </cfRule>
  </conditionalFormatting>
  <conditionalFormatting sqref="BL138:BN138">
    <cfRule type="containsText" dxfId="309" priority="19" operator="containsText" text="TRUE">
      <formula>NOT(ISERROR(SEARCH("TRUE",BL138)))</formula>
    </cfRule>
    <cfRule type="containsText" dxfId="308" priority="20" operator="containsText" text="FALSE">
      <formula>NOT(ISERROR(SEARCH("FALSE",BL138)))</formula>
    </cfRule>
  </conditionalFormatting>
  <conditionalFormatting sqref="BO135:BP135">
    <cfRule type="containsText" dxfId="307" priority="23" operator="containsText" text="FALSE">
      <formula>NOT(ISERROR(SEARCH("FALSE",BO135)))</formula>
    </cfRule>
    <cfRule type="containsText" dxfId="306" priority="24" operator="containsText" text="TRUE">
      <formula>NOT(ISERROR(SEARCH("TRUE",BO135)))</formula>
    </cfRule>
  </conditionalFormatting>
  <conditionalFormatting sqref="BQ135:BS135">
    <cfRule type="containsText" dxfId="305" priority="15" operator="containsText" text="TRUE">
      <formula>NOT(ISERROR(SEARCH("TRUE",BQ135)))</formula>
    </cfRule>
    <cfRule type="containsText" dxfId="304" priority="16" operator="containsText" text="FALSE">
      <formula>NOT(ISERROR(SEARCH("FALSE",BQ135)))</formula>
    </cfRule>
  </conditionalFormatting>
  <conditionalFormatting sqref="BQ138:BS138">
    <cfRule type="containsText" dxfId="303" priority="13" operator="containsText" text="TRUE">
      <formula>NOT(ISERROR(SEARCH("TRUE",BQ138)))</formula>
    </cfRule>
    <cfRule type="containsText" dxfId="302" priority="14" operator="containsText" text="FALSE">
      <formula>NOT(ISERROR(SEARCH("FALSE",BQ138)))</formula>
    </cfRule>
  </conditionalFormatting>
  <conditionalFormatting sqref="BT135:BU135">
    <cfRule type="containsText" dxfId="301" priority="17" operator="containsText" text="FALSE">
      <formula>NOT(ISERROR(SEARCH("FALSE",BT135)))</formula>
    </cfRule>
    <cfRule type="containsText" dxfId="300" priority="18" operator="containsText" text="TRUE">
      <formula>NOT(ISERROR(SEARCH("TRUE",BT135)))</formula>
    </cfRule>
  </conditionalFormatting>
  <conditionalFormatting sqref="BV135:BX135">
    <cfRule type="containsText" dxfId="299" priority="9" operator="containsText" text="TRUE">
      <formula>NOT(ISERROR(SEARCH("TRUE",BV135)))</formula>
    </cfRule>
    <cfRule type="containsText" dxfId="298" priority="10" operator="containsText" text="FALSE">
      <formula>NOT(ISERROR(SEARCH("FALSE",BV135)))</formula>
    </cfRule>
  </conditionalFormatting>
  <conditionalFormatting sqref="BV138:BX138">
    <cfRule type="containsText" dxfId="297" priority="7" operator="containsText" text="TRUE">
      <formula>NOT(ISERROR(SEARCH("TRUE",BV138)))</formula>
    </cfRule>
    <cfRule type="containsText" dxfId="296" priority="8" operator="containsText" text="FALSE">
      <formula>NOT(ISERROR(SEARCH("FALSE",BV138)))</formula>
    </cfRule>
  </conditionalFormatting>
  <conditionalFormatting sqref="BY135:BZ135">
    <cfRule type="containsText" dxfId="295" priority="11" operator="containsText" text="FALSE">
      <formula>NOT(ISERROR(SEARCH("FALSE",BY135)))</formula>
    </cfRule>
    <cfRule type="containsText" dxfId="294" priority="12" operator="containsText" text="TRUE">
      <formula>NOT(ISERROR(SEARCH("TRUE",BY135)))</formula>
    </cfRule>
  </conditionalFormatting>
  <conditionalFormatting sqref="CA138">
    <cfRule type="containsText" dxfId="293" priority="1" operator="containsText" text="TRUE">
      <formula>NOT(ISERROR(SEARCH("TRUE",CA138)))</formula>
    </cfRule>
    <cfRule type="containsText" dxfId="292" priority="2" operator="containsText" text="FALSE">
      <formula>NOT(ISERROR(SEARCH("FALSE",CA138)))</formula>
    </cfRule>
  </conditionalFormatting>
  <conditionalFormatting sqref="CA135:CB135">
    <cfRule type="containsText" dxfId="291" priority="3" operator="containsText" text="TRUE">
      <formula>NOT(ISERROR(SEARCH("TRUE",CA135)))</formula>
    </cfRule>
    <cfRule type="containsText" dxfId="290" priority="4" operator="containsText" text="FALSE">
      <formula>NOT(ISERROR(SEARCH("FALSE",CA135)))</formula>
    </cfRule>
  </conditionalFormatting>
  <conditionalFormatting sqref="CC136">
    <cfRule type="containsText" dxfId="289" priority="5" operator="containsText" text="FALSE">
      <formula>NOT(ISERROR(SEARCH("FALSE",CC136)))</formula>
    </cfRule>
    <cfRule type="containsText" dxfId="288" priority="6" operator="containsText" text="TRUE">
      <formula>NOT(ISERROR(SEARCH("TRUE",CC136)))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367"/>
  <sheetViews>
    <sheetView zoomScale="50" zoomScaleNormal="50" workbookViewId="0">
      <pane xSplit="2" ySplit="15" topLeftCell="T69" activePane="bottomRight" state="frozen"/>
      <selection pane="topRight"/>
      <selection pane="bottomLeft"/>
      <selection pane="bottomRight" activeCell="AK3" sqref="AK3:AO3"/>
    </sheetView>
  </sheetViews>
  <sheetFormatPr defaultColWidth="9" defaultRowHeight="20.25"/>
  <cols>
    <col min="1" max="1" width="12.28515625" style="37" bestFit="1" customWidth="1"/>
    <col min="2" max="2" width="18.28515625" style="3" bestFit="1" customWidth="1"/>
    <col min="3" max="6" width="15.7109375" style="3" customWidth="1"/>
    <col min="7" max="8" width="15.7109375" style="126" customWidth="1"/>
    <col min="9" max="20" width="15.7109375" style="3" customWidth="1"/>
    <col min="21" max="21" width="15.7109375" style="126" customWidth="1"/>
    <col min="22" max="36" width="15.7109375" style="3" customWidth="1"/>
    <col min="37" max="38" width="15.7109375" style="126" customWidth="1"/>
    <col min="39" max="41" width="15.7109375" style="3" customWidth="1"/>
    <col min="42" max="16384" width="9" style="3"/>
  </cols>
  <sheetData>
    <row r="1" spans="1:41">
      <c r="A1" s="3"/>
      <c r="B1" s="4"/>
      <c r="C1" s="119">
        <f>+C133</f>
        <v>2714.4</v>
      </c>
      <c r="D1" s="119">
        <f>+D133</f>
        <v>2714.4</v>
      </c>
      <c r="E1" s="4"/>
      <c r="F1" s="4"/>
      <c r="G1" s="119">
        <f>+G133</f>
        <v>2886</v>
      </c>
      <c r="H1" s="119">
        <f>+H133</f>
        <v>2886.0000000000005</v>
      </c>
      <c r="I1" s="119">
        <f>+I133</f>
        <v>2870.4</v>
      </c>
      <c r="J1" s="119"/>
      <c r="K1" s="119"/>
      <c r="L1" s="119">
        <f>+L133</f>
        <v>764.4</v>
      </c>
      <c r="M1" s="4"/>
      <c r="N1" s="4"/>
      <c r="O1" s="119">
        <f>+O133</f>
        <v>265.2</v>
      </c>
      <c r="P1" s="119">
        <f>+P133</f>
        <v>249.6</v>
      </c>
      <c r="Q1" s="119">
        <f>+Q133</f>
        <v>249.6</v>
      </c>
      <c r="R1" s="119">
        <f>+R133</f>
        <v>249.6</v>
      </c>
      <c r="S1" s="4"/>
      <c r="T1" s="4"/>
      <c r="U1" s="119">
        <f>+U133</f>
        <v>764.39999999999986</v>
      </c>
      <c r="V1" s="119">
        <f>+V133</f>
        <v>764.39999999999986</v>
      </c>
      <c r="W1" s="119"/>
      <c r="X1" s="119"/>
      <c r="Y1" s="119">
        <f>+Y133</f>
        <v>1497.6</v>
      </c>
      <c r="Z1" s="119">
        <f>+Z133</f>
        <v>1497.5999999999997</v>
      </c>
      <c r="AA1" s="119">
        <f>+AA133</f>
        <v>1497.5999999999997</v>
      </c>
      <c r="AB1" s="119">
        <f>+AB133</f>
        <v>1497.5999999999997</v>
      </c>
      <c r="AC1" s="4"/>
      <c r="AD1" s="4"/>
      <c r="AE1" s="119">
        <f>+AE133</f>
        <v>3073.2000000000003</v>
      </c>
      <c r="AF1" s="4"/>
      <c r="AG1" s="4"/>
      <c r="AH1" s="119">
        <f>+AH133</f>
        <v>3525.6000000000004</v>
      </c>
      <c r="AI1" s="4"/>
      <c r="AJ1" s="4"/>
      <c r="AK1" s="119">
        <f>+AK133</f>
        <v>3073.2000000000003</v>
      </c>
      <c r="AL1" s="119">
        <f>+AL133</f>
        <v>3073.2000000000003</v>
      </c>
      <c r="AM1" s="119">
        <f>+AM133</f>
        <v>3073.2000000000003</v>
      </c>
      <c r="AN1" s="119"/>
      <c r="AO1" s="119"/>
    </row>
    <row r="2" spans="1:41" ht="21" thickBot="1">
      <c r="A2" s="3"/>
      <c r="B2" s="66" t="s">
        <v>132</v>
      </c>
      <c r="C2" s="42" t="s">
        <v>131</v>
      </c>
      <c r="D2" s="42" t="s">
        <v>131</v>
      </c>
      <c r="E2" s="26"/>
      <c r="F2" s="26"/>
      <c r="G2" s="306" t="s">
        <v>131</v>
      </c>
      <c r="H2" s="306" t="s">
        <v>131</v>
      </c>
      <c r="I2" s="306" t="s">
        <v>131</v>
      </c>
      <c r="J2" s="307"/>
      <c r="K2" s="307"/>
      <c r="L2" s="42" t="s">
        <v>131</v>
      </c>
      <c r="M2" s="42"/>
      <c r="N2" s="42"/>
      <c r="O2" s="42" t="s">
        <v>131</v>
      </c>
      <c r="P2" s="42" t="s">
        <v>131</v>
      </c>
      <c r="Q2" s="42" t="s">
        <v>131</v>
      </c>
      <c r="R2" s="42" t="s">
        <v>131</v>
      </c>
      <c r="S2" s="42"/>
      <c r="T2" s="42"/>
      <c r="U2" s="42" t="s">
        <v>131</v>
      </c>
      <c r="V2" s="42" t="s">
        <v>131</v>
      </c>
      <c r="W2" s="42"/>
      <c r="X2" s="42"/>
      <c r="Y2" s="42" t="s">
        <v>131</v>
      </c>
      <c r="Z2" s="42" t="s">
        <v>131</v>
      </c>
      <c r="AA2" s="42" t="s">
        <v>131</v>
      </c>
      <c r="AB2" s="42" t="s">
        <v>131</v>
      </c>
      <c r="AC2" s="42"/>
      <c r="AD2" s="42"/>
      <c r="AE2" s="42" t="s">
        <v>131</v>
      </c>
      <c r="AF2" s="42"/>
      <c r="AG2" s="42"/>
      <c r="AH2" s="42" t="s">
        <v>131</v>
      </c>
      <c r="AI2" s="42"/>
      <c r="AJ2" s="42"/>
      <c r="AK2" s="42" t="s">
        <v>131</v>
      </c>
      <c r="AL2" s="42" t="s">
        <v>131</v>
      </c>
      <c r="AM2" s="42" t="s">
        <v>131</v>
      </c>
      <c r="AN2" s="307"/>
      <c r="AO2" s="307"/>
    </row>
    <row r="3" spans="1:41" ht="30" customHeight="1">
      <c r="A3" s="3"/>
      <c r="B3" s="2"/>
      <c r="C3" s="625" t="s">
        <v>199</v>
      </c>
      <c r="D3" s="626"/>
      <c r="E3" s="626"/>
      <c r="F3" s="627"/>
      <c r="G3" s="625" t="s">
        <v>201</v>
      </c>
      <c r="H3" s="672"/>
      <c r="I3" s="626"/>
      <c r="J3" s="626"/>
      <c r="K3" s="627"/>
      <c r="L3" s="625" t="s">
        <v>214</v>
      </c>
      <c r="M3" s="626"/>
      <c r="N3" s="627"/>
      <c r="O3" s="749" t="s">
        <v>227</v>
      </c>
      <c r="P3" s="750"/>
      <c r="Q3" s="750"/>
      <c r="R3" s="750"/>
      <c r="S3" s="750"/>
      <c r="T3" s="751"/>
      <c r="U3" s="625" t="s">
        <v>232</v>
      </c>
      <c r="V3" s="626"/>
      <c r="W3" s="626"/>
      <c r="X3" s="627"/>
      <c r="Y3" s="749" t="s">
        <v>237</v>
      </c>
      <c r="Z3" s="750"/>
      <c r="AA3" s="750"/>
      <c r="AB3" s="750"/>
      <c r="AC3" s="750"/>
      <c r="AD3" s="751"/>
      <c r="AE3" s="625" t="s">
        <v>255</v>
      </c>
      <c r="AF3" s="626"/>
      <c r="AG3" s="627"/>
      <c r="AH3" s="625" t="s">
        <v>314</v>
      </c>
      <c r="AI3" s="626"/>
      <c r="AJ3" s="627"/>
      <c r="AK3" s="579" t="s">
        <v>372</v>
      </c>
      <c r="AL3" s="580"/>
      <c r="AM3" s="580"/>
      <c r="AN3" s="580"/>
      <c r="AO3" s="581"/>
    </row>
    <row r="4" spans="1:41" ht="30" customHeight="1">
      <c r="A4" s="3"/>
      <c r="B4" s="18"/>
      <c r="C4" s="755" t="s">
        <v>21</v>
      </c>
      <c r="D4" s="756"/>
      <c r="E4" s="756"/>
      <c r="F4" s="757"/>
      <c r="G4" s="603" t="s">
        <v>21</v>
      </c>
      <c r="H4" s="604"/>
      <c r="I4" s="604"/>
      <c r="J4" s="604"/>
      <c r="K4" s="605"/>
      <c r="L4" s="603" t="s">
        <v>21</v>
      </c>
      <c r="M4" s="604"/>
      <c r="N4" s="605"/>
      <c r="O4" s="603" t="s">
        <v>21</v>
      </c>
      <c r="P4" s="604"/>
      <c r="Q4" s="604"/>
      <c r="R4" s="604"/>
      <c r="S4" s="604"/>
      <c r="T4" s="605"/>
      <c r="U4" s="755" t="s">
        <v>21</v>
      </c>
      <c r="V4" s="756"/>
      <c r="W4" s="756"/>
      <c r="X4" s="757"/>
      <c r="Y4" s="603" t="s">
        <v>21</v>
      </c>
      <c r="Z4" s="604"/>
      <c r="AA4" s="604"/>
      <c r="AB4" s="604"/>
      <c r="AC4" s="604"/>
      <c r="AD4" s="605"/>
      <c r="AE4" s="603" t="s">
        <v>21</v>
      </c>
      <c r="AF4" s="604"/>
      <c r="AG4" s="605"/>
      <c r="AH4" s="603" t="s">
        <v>21</v>
      </c>
      <c r="AI4" s="604"/>
      <c r="AJ4" s="605"/>
      <c r="AK4" s="603" t="s">
        <v>21</v>
      </c>
      <c r="AL4" s="604"/>
      <c r="AM4" s="604"/>
      <c r="AN4" s="604"/>
      <c r="AO4" s="605"/>
    </row>
    <row r="5" spans="1:41" ht="21.95" customHeight="1">
      <c r="A5" s="3"/>
      <c r="B5" s="8" t="s">
        <v>120</v>
      </c>
      <c r="C5" s="114" t="s">
        <v>134</v>
      </c>
      <c r="D5" s="113" t="s">
        <v>135</v>
      </c>
      <c r="E5" s="610" t="s">
        <v>23</v>
      </c>
      <c r="F5" s="611" t="s">
        <v>24</v>
      </c>
      <c r="G5" s="114" t="s">
        <v>202</v>
      </c>
      <c r="H5" s="305" t="s">
        <v>203</v>
      </c>
      <c r="I5" s="113" t="s">
        <v>218</v>
      </c>
      <c r="J5" s="610" t="s">
        <v>23</v>
      </c>
      <c r="K5" s="611" t="s">
        <v>24</v>
      </c>
      <c r="L5" s="114" t="s">
        <v>215</v>
      </c>
      <c r="M5" s="610" t="s">
        <v>23</v>
      </c>
      <c r="N5" s="611" t="s">
        <v>24</v>
      </c>
      <c r="O5" s="114" t="s">
        <v>228</v>
      </c>
      <c r="P5" s="113" t="s">
        <v>229</v>
      </c>
      <c r="Q5" s="113" t="s">
        <v>230</v>
      </c>
      <c r="R5" s="113" t="s">
        <v>231</v>
      </c>
      <c r="S5" s="610" t="s">
        <v>23</v>
      </c>
      <c r="T5" s="611" t="s">
        <v>24</v>
      </c>
      <c r="U5" s="114" t="s">
        <v>233</v>
      </c>
      <c r="V5" s="113" t="s">
        <v>234</v>
      </c>
      <c r="W5" s="610" t="s">
        <v>23</v>
      </c>
      <c r="X5" s="611" t="s">
        <v>24</v>
      </c>
      <c r="Y5" s="114" t="s">
        <v>238</v>
      </c>
      <c r="Z5" s="113" t="s">
        <v>239</v>
      </c>
      <c r="AA5" s="113" t="s">
        <v>240</v>
      </c>
      <c r="AB5" s="113" t="s">
        <v>241</v>
      </c>
      <c r="AC5" s="610" t="s">
        <v>23</v>
      </c>
      <c r="AD5" s="611" t="s">
        <v>24</v>
      </c>
      <c r="AE5" s="114" t="s">
        <v>256</v>
      </c>
      <c r="AF5" s="610" t="s">
        <v>23</v>
      </c>
      <c r="AG5" s="611" t="s">
        <v>24</v>
      </c>
      <c r="AH5" s="114" t="s">
        <v>315</v>
      </c>
      <c r="AI5" s="610" t="s">
        <v>23</v>
      </c>
      <c r="AJ5" s="611" t="s">
        <v>24</v>
      </c>
      <c r="AK5" s="114" t="s">
        <v>369</v>
      </c>
      <c r="AL5" s="305" t="s">
        <v>370</v>
      </c>
      <c r="AM5" s="113" t="s">
        <v>371</v>
      </c>
      <c r="AN5" s="585" t="s">
        <v>23</v>
      </c>
      <c r="AO5" s="588" t="s">
        <v>24</v>
      </c>
    </row>
    <row r="6" spans="1:41" ht="21.95" customHeight="1">
      <c r="A6" s="3"/>
      <c r="B6" s="8" t="s">
        <v>119</v>
      </c>
      <c r="C6" s="114" t="s">
        <v>136</v>
      </c>
      <c r="D6" s="113" t="s">
        <v>137</v>
      </c>
      <c r="E6" s="610"/>
      <c r="F6" s="611"/>
      <c r="G6" s="114" t="s">
        <v>204</v>
      </c>
      <c r="H6" s="305" t="s">
        <v>205</v>
      </c>
      <c r="I6" s="113" t="s">
        <v>206</v>
      </c>
      <c r="J6" s="610"/>
      <c r="K6" s="611"/>
      <c r="L6" s="114" t="s">
        <v>216</v>
      </c>
      <c r="M6" s="610"/>
      <c r="N6" s="611"/>
      <c r="O6" s="114" t="s">
        <v>223</v>
      </c>
      <c r="P6" s="113" t="s">
        <v>224</v>
      </c>
      <c r="Q6" s="113" t="s">
        <v>225</v>
      </c>
      <c r="R6" s="113" t="s">
        <v>226</v>
      </c>
      <c r="S6" s="610"/>
      <c r="T6" s="611"/>
      <c r="U6" s="114" t="s">
        <v>235</v>
      </c>
      <c r="V6" s="113" t="s">
        <v>236</v>
      </c>
      <c r="W6" s="610"/>
      <c r="X6" s="611"/>
      <c r="Y6" s="114" t="s">
        <v>242</v>
      </c>
      <c r="Z6" s="113" t="s">
        <v>243</v>
      </c>
      <c r="AA6" s="113" t="s">
        <v>244</v>
      </c>
      <c r="AB6" s="113" t="s">
        <v>245</v>
      </c>
      <c r="AC6" s="610"/>
      <c r="AD6" s="611"/>
      <c r="AE6" s="114" t="s">
        <v>257</v>
      </c>
      <c r="AF6" s="610"/>
      <c r="AG6" s="611"/>
      <c r="AH6" s="114" t="s">
        <v>316</v>
      </c>
      <c r="AI6" s="610"/>
      <c r="AJ6" s="611"/>
      <c r="AK6" s="114" t="s">
        <v>362</v>
      </c>
      <c r="AL6" s="305" t="s">
        <v>363</v>
      </c>
      <c r="AM6" s="113" t="s">
        <v>364</v>
      </c>
      <c r="AN6" s="586"/>
      <c r="AO6" s="589"/>
    </row>
    <row r="7" spans="1:41" s="11" customFormat="1" ht="21.95" customHeight="1">
      <c r="B7" s="165" t="s">
        <v>25</v>
      </c>
      <c r="C7" s="673">
        <v>5500043961</v>
      </c>
      <c r="D7" s="674"/>
      <c r="E7" s="610"/>
      <c r="F7" s="611"/>
      <c r="G7" s="673">
        <v>5500043324</v>
      </c>
      <c r="H7" s="593"/>
      <c r="I7" s="674"/>
      <c r="J7" s="610"/>
      <c r="K7" s="611"/>
      <c r="L7" s="324"/>
      <c r="M7" s="610"/>
      <c r="N7" s="611"/>
      <c r="O7" s="591"/>
      <c r="P7" s="592"/>
      <c r="Q7" s="592"/>
      <c r="R7" s="592"/>
      <c r="S7" s="610"/>
      <c r="T7" s="611"/>
      <c r="U7" s="673"/>
      <c r="V7" s="674"/>
      <c r="W7" s="610"/>
      <c r="X7" s="611"/>
      <c r="Y7" s="591"/>
      <c r="Z7" s="592"/>
      <c r="AA7" s="592"/>
      <c r="AB7" s="592"/>
      <c r="AC7" s="610"/>
      <c r="AD7" s="611"/>
      <c r="AE7" s="324"/>
      <c r="AF7" s="610"/>
      <c r="AG7" s="611"/>
      <c r="AH7" s="324"/>
      <c r="AI7" s="610"/>
      <c r="AJ7" s="611"/>
      <c r="AK7" s="591"/>
      <c r="AL7" s="592"/>
      <c r="AM7" s="593"/>
      <c r="AN7" s="586"/>
      <c r="AO7" s="589"/>
    </row>
    <row r="8" spans="1:41" ht="21.95" customHeight="1">
      <c r="A8" s="3"/>
      <c r="B8" s="8" t="s">
        <v>26</v>
      </c>
      <c r="C8" s="117">
        <v>79054756</v>
      </c>
      <c r="D8" s="118">
        <v>79054760</v>
      </c>
      <c r="E8" s="610"/>
      <c r="F8" s="611"/>
      <c r="G8" s="117">
        <v>79057042</v>
      </c>
      <c r="H8" s="308">
        <v>79057038</v>
      </c>
      <c r="I8" s="118">
        <v>79057040</v>
      </c>
      <c r="J8" s="610"/>
      <c r="K8" s="611"/>
      <c r="L8" s="117">
        <v>79056987</v>
      </c>
      <c r="M8" s="610"/>
      <c r="N8" s="611"/>
      <c r="O8" s="117">
        <v>79057475</v>
      </c>
      <c r="P8" s="118">
        <v>79057476</v>
      </c>
      <c r="Q8" s="118">
        <v>79057473</v>
      </c>
      <c r="R8" s="118">
        <v>79057467</v>
      </c>
      <c r="S8" s="610"/>
      <c r="T8" s="611"/>
      <c r="U8" s="117">
        <v>79057694</v>
      </c>
      <c r="V8" s="118">
        <v>79057695</v>
      </c>
      <c r="W8" s="610"/>
      <c r="X8" s="611"/>
      <c r="Y8" s="117">
        <v>79057714</v>
      </c>
      <c r="Z8" s="118">
        <v>79057702</v>
      </c>
      <c r="AA8" s="118">
        <v>79057689</v>
      </c>
      <c r="AB8" s="118">
        <v>79057690</v>
      </c>
      <c r="AC8" s="610"/>
      <c r="AD8" s="611"/>
      <c r="AE8" s="117">
        <v>79058896</v>
      </c>
      <c r="AF8" s="610"/>
      <c r="AG8" s="611"/>
      <c r="AH8" s="117">
        <v>79064972</v>
      </c>
      <c r="AI8" s="610"/>
      <c r="AJ8" s="611"/>
      <c r="AK8" s="117">
        <v>79065338</v>
      </c>
      <c r="AL8" s="308">
        <v>79064001</v>
      </c>
      <c r="AM8" s="118">
        <v>79064011</v>
      </c>
      <c r="AN8" s="586"/>
      <c r="AO8" s="589"/>
    </row>
    <row r="9" spans="1:41" ht="21.95" customHeight="1">
      <c r="A9" s="3"/>
      <c r="B9" s="9" t="s">
        <v>115</v>
      </c>
      <c r="C9" s="1" t="s">
        <v>1</v>
      </c>
      <c r="D9" s="5" t="s">
        <v>1</v>
      </c>
      <c r="E9" s="610"/>
      <c r="F9" s="611"/>
      <c r="G9" s="1" t="s">
        <v>1</v>
      </c>
      <c r="H9" s="309" t="s">
        <v>1</v>
      </c>
      <c r="I9" s="5" t="s">
        <v>1</v>
      </c>
      <c r="J9" s="610"/>
      <c r="K9" s="611"/>
      <c r="L9" s="1" t="s">
        <v>0</v>
      </c>
      <c r="M9" s="610"/>
      <c r="N9" s="611"/>
      <c r="O9" s="345" t="s">
        <v>0</v>
      </c>
      <c r="P9" s="346" t="s">
        <v>0</v>
      </c>
      <c r="Q9" s="346" t="s">
        <v>0</v>
      </c>
      <c r="R9" s="346" t="s">
        <v>0</v>
      </c>
      <c r="S9" s="610"/>
      <c r="T9" s="611"/>
      <c r="U9" s="1" t="s">
        <v>0</v>
      </c>
      <c r="V9" s="5" t="s">
        <v>0</v>
      </c>
      <c r="W9" s="610"/>
      <c r="X9" s="611"/>
      <c r="Y9" s="345" t="s">
        <v>0</v>
      </c>
      <c r="Z9" s="346" t="s">
        <v>0</v>
      </c>
      <c r="AA9" s="346" t="s">
        <v>0</v>
      </c>
      <c r="AB9" s="346" t="s">
        <v>0</v>
      </c>
      <c r="AC9" s="610"/>
      <c r="AD9" s="611"/>
      <c r="AE9" s="1" t="s">
        <v>1</v>
      </c>
      <c r="AF9" s="610"/>
      <c r="AG9" s="611"/>
      <c r="AH9" s="1" t="s">
        <v>1</v>
      </c>
      <c r="AI9" s="610"/>
      <c r="AJ9" s="611"/>
      <c r="AK9" s="1" t="s">
        <v>1</v>
      </c>
      <c r="AL9" s="309" t="s">
        <v>1</v>
      </c>
      <c r="AM9" s="5" t="s">
        <v>1</v>
      </c>
      <c r="AN9" s="586"/>
      <c r="AO9" s="589"/>
    </row>
    <row r="10" spans="1:41" ht="21.95" hidden="1" customHeight="1">
      <c r="A10" s="3"/>
      <c r="B10" s="8" t="s">
        <v>116</v>
      </c>
      <c r="C10" s="612" t="s">
        <v>27</v>
      </c>
      <c r="D10" s="613"/>
      <c r="E10" s="610"/>
      <c r="F10" s="611"/>
      <c r="G10" s="612" t="s">
        <v>27</v>
      </c>
      <c r="H10" s="596"/>
      <c r="I10" s="613"/>
      <c r="J10" s="610"/>
      <c r="K10" s="611"/>
      <c r="L10" s="114" t="s">
        <v>27</v>
      </c>
      <c r="M10" s="610"/>
      <c r="N10" s="611"/>
      <c r="O10" s="612" t="s">
        <v>27</v>
      </c>
      <c r="P10" s="610"/>
      <c r="Q10" s="610"/>
      <c r="R10" s="610"/>
      <c r="S10" s="610"/>
      <c r="T10" s="611"/>
      <c r="U10" s="612" t="s">
        <v>27</v>
      </c>
      <c r="V10" s="613"/>
      <c r="W10" s="610"/>
      <c r="X10" s="611"/>
      <c r="Y10" s="612" t="s">
        <v>27</v>
      </c>
      <c r="Z10" s="610"/>
      <c r="AA10" s="610"/>
      <c r="AB10" s="610"/>
      <c r="AC10" s="610"/>
      <c r="AD10" s="611"/>
      <c r="AE10" s="114" t="s">
        <v>27</v>
      </c>
      <c r="AF10" s="610"/>
      <c r="AG10" s="611"/>
      <c r="AH10" s="114" t="s">
        <v>27</v>
      </c>
      <c r="AI10" s="610"/>
      <c r="AJ10" s="611"/>
      <c r="AK10" s="594" t="s">
        <v>27</v>
      </c>
      <c r="AL10" s="595"/>
      <c r="AM10" s="596"/>
      <c r="AN10" s="587"/>
      <c r="AO10" s="589"/>
    </row>
    <row r="11" spans="1:41" ht="21.95" customHeight="1">
      <c r="A11" s="3"/>
      <c r="B11" s="20" t="s">
        <v>112</v>
      </c>
      <c r="C11" s="12">
        <v>2714.4</v>
      </c>
      <c r="D11" s="13">
        <v>2714.4</v>
      </c>
      <c r="E11" s="13">
        <f>SUM(C11:D11)</f>
        <v>5428.8</v>
      </c>
      <c r="F11" s="611"/>
      <c r="G11" s="12">
        <v>2886</v>
      </c>
      <c r="H11" s="310">
        <v>2886</v>
      </c>
      <c r="I11" s="13">
        <v>2870.4</v>
      </c>
      <c r="J11" s="13">
        <f>SUM(G11:I11)</f>
        <v>8642.4</v>
      </c>
      <c r="K11" s="611"/>
      <c r="L11" s="12">
        <v>764.4</v>
      </c>
      <c r="M11" s="13">
        <f>SUM(L11:L11)</f>
        <v>764.4</v>
      </c>
      <c r="N11" s="611"/>
      <c r="O11" s="12">
        <v>265.2</v>
      </c>
      <c r="P11" s="13">
        <v>249.6</v>
      </c>
      <c r="Q11" s="13">
        <v>249.6</v>
      </c>
      <c r="R11" s="13">
        <v>249.6</v>
      </c>
      <c r="S11" s="13">
        <f>SUM(O11:R11)</f>
        <v>1014</v>
      </c>
      <c r="T11" s="611"/>
      <c r="U11" s="12">
        <v>764.4</v>
      </c>
      <c r="V11" s="13">
        <v>764.4</v>
      </c>
      <c r="W11" s="13">
        <f>SUM(U11:V11)</f>
        <v>1528.8</v>
      </c>
      <c r="X11" s="611"/>
      <c r="Y11" s="12">
        <v>1497.6</v>
      </c>
      <c r="Z11" s="13">
        <v>1497.6</v>
      </c>
      <c r="AA11" s="13">
        <v>1497.6</v>
      </c>
      <c r="AB11" s="13">
        <v>1497.6</v>
      </c>
      <c r="AC11" s="13">
        <f>SUM(Y11:AB11)</f>
        <v>5990.4</v>
      </c>
      <c r="AD11" s="611"/>
      <c r="AE11" s="12">
        <v>3073.2</v>
      </c>
      <c r="AF11" s="13">
        <f>SUM(AE11:AE11)</f>
        <v>3073.2</v>
      </c>
      <c r="AG11" s="611"/>
      <c r="AH11" s="12">
        <v>1762.8</v>
      </c>
      <c r="AI11" s="13">
        <f>SUM(AH11:AH11)</f>
        <v>1762.8</v>
      </c>
      <c r="AJ11" s="611"/>
      <c r="AK11" s="12">
        <v>920.4</v>
      </c>
      <c r="AL11" s="310">
        <v>920.4</v>
      </c>
      <c r="AM11" s="13">
        <v>920.4</v>
      </c>
      <c r="AN11" s="13">
        <f>SUM(AK11:AM11)</f>
        <v>2761.2</v>
      </c>
      <c r="AO11" s="589"/>
    </row>
    <row r="12" spans="1:41" ht="21.95" customHeight="1">
      <c r="A12" s="3"/>
      <c r="B12" s="21" t="s">
        <v>113</v>
      </c>
      <c r="C12" s="14"/>
      <c r="D12" s="15"/>
      <c r="E12" s="15">
        <f>SUM(C12:D12)</f>
        <v>0</v>
      </c>
      <c r="F12" s="611"/>
      <c r="G12" s="14"/>
      <c r="H12" s="311"/>
      <c r="I12" s="15"/>
      <c r="J12" s="15">
        <f>SUM(G12:I12)</f>
        <v>0</v>
      </c>
      <c r="K12" s="611"/>
      <c r="L12" s="14"/>
      <c r="M12" s="15">
        <f>SUM(L12:L12)</f>
        <v>0</v>
      </c>
      <c r="N12" s="611"/>
      <c r="O12" s="14"/>
      <c r="P12" s="15"/>
      <c r="Q12" s="15"/>
      <c r="R12" s="15"/>
      <c r="S12" s="15">
        <f>SUM(O12:R12)</f>
        <v>0</v>
      </c>
      <c r="T12" s="611"/>
      <c r="U12" s="14"/>
      <c r="V12" s="15"/>
      <c r="W12" s="15">
        <f>SUM(U12:V12)</f>
        <v>0</v>
      </c>
      <c r="X12" s="611"/>
      <c r="Y12" s="14"/>
      <c r="Z12" s="15"/>
      <c r="AA12" s="15"/>
      <c r="AB12" s="15"/>
      <c r="AC12" s="15">
        <f>SUM(Y12:AB12)</f>
        <v>0</v>
      </c>
      <c r="AD12" s="611"/>
      <c r="AE12" s="14"/>
      <c r="AF12" s="15">
        <f>SUM(AE12:AE12)</f>
        <v>0</v>
      </c>
      <c r="AG12" s="611"/>
      <c r="AH12" s="14">
        <v>1754</v>
      </c>
      <c r="AI12" s="15">
        <f>SUM(AH12:AH12)</f>
        <v>1754</v>
      </c>
      <c r="AJ12" s="611"/>
      <c r="AK12" s="14">
        <v>2142</v>
      </c>
      <c r="AL12" s="311">
        <v>2142</v>
      </c>
      <c r="AM12" s="15">
        <v>2142</v>
      </c>
      <c r="AN12" s="15">
        <f>SUM(AK12:AM12)</f>
        <v>6426</v>
      </c>
      <c r="AO12" s="589"/>
    </row>
    <row r="13" spans="1:41" ht="21.95" customHeight="1">
      <c r="A13" s="3"/>
      <c r="B13" s="10" t="s">
        <v>23</v>
      </c>
      <c r="C13" s="16">
        <f>C11+C12</f>
        <v>2714.4</v>
      </c>
      <c r="D13" s="17">
        <f>D11+D12</f>
        <v>2714.4</v>
      </c>
      <c r="E13" s="17">
        <f>SUM(E11:E12)</f>
        <v>5428.8</v>
      </c>
      <c r="F13" s="611"/>
      <c r="G13" s="16">
        <f>G11+G12</f>
        <v>2886</v>
      </c>
      <c r="H13" s="312">
        <f>H11+H12</f>
        <v>2886</v>
      </c>
      <c r="I13" s="17">
        <f>I11+I12</f>
        <v>2870.4</v>
      </c>
      <c r="J13" s="17">
        <f>SUM(J11:J12)</f>
        <v>8642.4</v>
      </c>
      <c r="K13" s="611"/>
      <c r="L13" s="16">
        <f>L11+L12</f>
        <v>764.4</v>
      </c>
      <c r="M13" s="17">
        <f>SUM(M11:M12)</f>
        <v>764.4</v>
      </c>
      <c r="N13" s="611"/>
      <c r="O13" s="16">
        <f>O11+O12</f>
        <v>265.2</v>
      </c>
      <c r="P13" s="17">
        <f>P11+P12</f>
        <v>249.6</v>
      </c>
      <c r="Q13" s="17">
        <f>Q11+Q12</f>
        <v>249.6</v>
      </c>
      <c r="R13" s="17">
        <f>R11+R12</f>
        <v>249.6</v>
      </c>
      <c r="S13" s="17">
        <f>SUM(O13:R13)</f>
        <v>1014</v>
      </c>
      <c r="T13" s="611"/>
      <c r="U13" s="16">
        <f>U11+U12</f>
        <v>764.4</v>
      </c>
      <c r="V13" s="17">
        <f>V11+V12</f>
        <v>764.4</v>
      </c>
      <c r="W13" s="17">
        <f>SUM(W11:W12)</f>
        <v>1528.8</v>
      </c>
      <c r="X13" s="611"/>
      <c r="Y13" s="16">
        <f>Y11+Y12</f>
        <v>1497.6</v>
      </c>
      <c r="Z13" s="17">
        <f>Z11+Z12</f>
        <v>1497.6</v>
      </c>
      <c r="AA13" s="17">
        <f>AA11+AA12</f>
        <v>1497.6</v>
      </c>
      <c r="AB13" s="17">
        <f>AB11+AB12</f>
        <v>1497.6</v>
      </c>
      <c r="AC13" s="17">
        <f>SUM(Y13:AB13)</f>
        <v>5990.4</v>
      </c>
      <c r="AD13" s="611"/>
      <c r="AE13" s="16">
        <f>AE11+AE12</f>
        <v>3073.2</v>
      </c>
      <c r="AF13" s="17">
        <f>SUM(AF11:AF12)</f>
        <v>3073.2</v>
      </c>
      <c r="AG13" s="611"/>
      <c r="AH13" s="16">
        <f>AH11+AH12</f>
        <v>3516.8</v>
      </c>
      <c r="AI13" s="17">
        <f>SUM(AI11:AI12)</f>
        <v>3516.8</v>
      </c>
      <c r="AJ13" s="611"/>
      <c r="AK13" s="16">
        <f>AK11+AK12</f>
        <v>3062.4</v>
      </c>
      <c r="AL13" s="312">
        <f>AL11+AL12</f>
        <v>3062.4</v>
      </c>
      <c r="AM13" s="17">
        <f>AM11+AM12</f>
        <v>3062.4</v>
      </c>
      <c r="AN13" s="17">
        <f>SUM(AN11:AN12)</f>
        <v>9187.2000000000007</v>
      </c>
      <c r="AO13" s="589"/>
    </row>
    <row r="14" spans="1:41" ht="21.95" hidden="1" customHeight="1">
      <c r="A14" s="3"/>
      <c r="B14" s="8" t="s">
        <v>114</v>
      </c>
      <c r="C14" s="614" t="s">
        <v>28</v>
      </c>
      <c r="D14" s="615"/>
      <c r="E14" s="116"/>
      <c r="F14" s="611"/>
      <c r="G14" s="614" t="s">
        <v>28</v>
      </c>
      <c r="H14" s="599"/>
      <c r="I14" s="615"/>
      <c r="J14" s="116"/>
      <c r="K14" s="611"/>
      <c r="L14" s="325" t="s">
        <v>28</v>
      </c>
      <c r="M14" s="116"/>
      <c r="N14" s="611"/>
      <c r="O14" s="658" t="s">
        <v>28</v>
      </c>
      <c r="P14" s="659"/>
      <c r="Q14" s="659"/>
      <c r="R14" s="659"/>
      <c r="S14" s="329"/>
      <c r="T14" s="611"/>
      <c r="U14" s="614" t="s">
        <v>28</v>
      </c>
      <c r="V14" s="615"/>
      <c r="W14" s="116"/>
      <c r="X14" s="611"/>
      <c r="Y14" s="658" t="s">
        <v>28</v>
      </c>
      <c r="Z14" s="659"/>
      <c r="AA14" s="659"/>
      <c r="AB14" s="659"/>
      <c r="AC14" s="329"/>
      <c r="AD14" s="611"/>
      <c r="AE14" s="325" t="s">
        <v>28</v>
      </c>
      <c r="AF14" s="116"/>
      <c r="AG14" s="611"/>
      <c r="AH14" s="325" t="s">
        <v>28</v>
      </c>
      <c r="AI14" s="116"/>
      <c r="AJ14" s="611"/>
      <c r="AK14" s="597" t="s">
        <v>28</v>
      </c>
      <c r="AL14" s="598"/>
      <c r="AM14" s="599"/>
      <c r="AN14" s="116"/>
      <c r="AO14" s="589"/>
    </row>
    <row r="15" spans="1:41" ht="21.95" customHeight="1">
      <c r="A15" s="3" t="s">
        <v>105</v>
      </c>
      <c r="B15" s="8" t="s">
        <v>117</v>
      </c>
      <c r="C15" s="614" t="s">
        <v>31</v>
      </c>
      <c r="D15" s="615"/>
      <c r="E15" s="7"/>
      <c r="F15" s="611"/>
      <c r="G15" s="614" t="s">
        <v>31</v>
      </c>
      <c r="H15" s="599"/>
      <c r="I15" s="615"/>
      <c r="J15" s="7"/>
      <c r="K15" s="611"/>
      <c r="L15" s="325" t="s">
        <v>31</v>
      </c>
      <c r="M15" s="7"/>
      <c r="N15" s="611"/>
      <c r="O15" s="658" t="s">
        <v>31</v>
      </c>
      <c r="P15" s="659"/>
      <c r="Q15" s="659"/>
      <c r="R15" s="659"/>
      <c r="S15" s="330"/>
      <c r="T15" s="611"/>
      <c r="U15" s="614" t="s">
        <v>31</v>
      </c>
      <c r="V15" s="615"/>
      <c r="W15" s="7"/>
      <c r="X15" s="611"/>
      <c r="Y15" s="658" t="s">
        <v>31</v>
      </c>
      <c r="Z15" s="659"/>
      <c r="AA15" s="659"/>
      <c r="AB15" s="659"/>
      <c r="AC15" s="330"/>
      <c r="AD15" s="611"/>
      <c r="AE15" s="325" t="s">
        <v>31</v>
      </c>
      <c r="AF15" s="7"/>
      <c r="AG15" s="611"/>
      <c r="AH15" s="325" t="s">
        <v>31</v>
      </c>
      <c r="AI15" s="7"/>
      <c r="AJ15" s="611"/>
      <c r="AK15" s="597" t="s">
        <v>31</v>
      </c>
      <c r="AL15" s="598"/>
      <c r="AM15" s="599"/>
      <c r="AN15" s="7"/>
      <c r="AO15" s="590"/>
    </row>
    <row r="16" spans="1:41" s="28" customFormat="1" ht="21" customHeight="1">
      <c r="A16" s="28">
        <f>+SUM(F16,K16,N16,T16,X16,AD16,AG16,AJ16+AO16)</f>
        <v>0</v>
      </c>
      <c r="B16" s="27" t="s">
        <v>86</v>
      </c>
      <c r="C16" s="524"/>
      <c r="D16" s="525"/>
      <c r="E16" s="525">
        <f>SUM(C16:D16)</f>
        <v>0</v>
      </c>
      <c r="F16" s="526">
        <f>E16/7.8/2</f>
        <v>0</v>
      </c>
      <c r="G16" s="524"/>
      <c r="H16" s="527"/>
      <c r="I16" s="525"/>
      <c r="J16" s="525">
        <f>SUM(G16:I16)</f>
        <v>0</v>
      </c>
      <c r="K16" s="526">
        <f>J16/7.8/2</f>
        <v>0</v>
      </c>
      <c r="L16" s="524"/>
      <c r="M16" s="525">
        <f>SUM(L16:L16)</f>
        <v>0</v>
      </c>
      <c r="N16" s="526">
        <f t="shared" ref="N16:N79" si="0">M16/7.8/2</f>
        <v>0</v>
      </c>
      <c r="O16" s="524"/>
      <c r="P16" s="525"/>
      <c r="Q16" s="525"/>
      <c r="R16" s="525"/>
      <c r="S16" s="525">
        <f t="shared" ref="S16:S47" si="1">SUM(O16:R16)</f>
        <v>0</v>
      </c>
      <c r="T16" s="526">
        <f t="shared" ref="T16:T79" si="2">S16/7.8/2</f>
        <v>0</v>
      </c>
      <c r="U16" s="524"/>
      <c r="V16" s="525"/>
      <c r="W16" s="525">
        <f t="shared" ref="W16:W79" si="3">SUM(U16:V16)</f>
        <v>0</v>
      </c>
      <c r="X16" s="526">
        <f t="shared" ref="X16:X79" si="4">W16/7.8/2</f>
        <v>0</v>
      </c>
      <c r="Y16" s="524"/>
      <c r="Z16" s="525"/>
      <c r="AA16" s="525"/>
      <c r="AB16" s="525"/>
      <c r="AC16" s="525">
        <f t="shared" ref="AC16:AC47" si="5">SUM(Y16:AB16)</f>
        <v>0</v>
      </c>
      <c r="AD16" s="526">
        <f t="shared" ref="AD16:AD25" si="6">AC16/7.8/2</f>
        <v>0</v>
      </c>
      <c r="AE16" s="524"/>
      <c r="AF16" s="525">
        <f>SUM(AE16:AE16)</f>
        <v>0</v>
      </c>
      <c r="AG16" s="526">
        <f t="shared" ref="AG16:AG79" si="7">AF16/7.8/2</f>
        <v>0</v>
      </c>
      <c r="AH16" s="524"/>
      <c r="AI16" s="525">
        <f>SUM(AH16:AH16)</f>
        <v>0</v>
      </c>
      <c r="AJ16" s="526">
        <f t="shared" ref="AJ16:AJ29" si="8">AI16/7.8/2</f>
        <v>0</v>
      </c>
      <c r="AK16" s="524"/>
      <c r="AL16" s="527"/>
      <c r="AM16" s="525"/>
      <c r="AN16" s="525">
        <f>SUM(AK16:AM16)</f>
        <v>0</v>
      </c>
      <c r="AO16" s="526">
        <f>AN16/7.8/2</f>
        <v>0</v>
      </c>
    </row>
    <row r="17" spans="1:41" s="28" customFormat="1" ht="21" customHeight="1">
      <c r="A17" s="28">
        <f t="shared" ref="A17:A80" si="9">+SUM(F17,K17,N17,T17,X17,AD17,AG17,AJ17+AO17)</f>
        <v>0</v>
      </c>
      <c r="B17" s="27" t="s">
        <v>87</v>
      </c>
      <c r="C17" s="34"/>
      <c r="D17" s="35"/>
      <c r="E17" s="35">
        <f t="shared" ref="E17:E80" si="10">SUM(C17:D17)</f>
        <v>0</v>
      </c>
      <c r="F17" s="65">
        <f t="shared" ref="F17:F80" si="11">E17/7.8/2</f>
        <v>0</v>
      </c>
      <c r="G17" s="34"/>
      <c r="H17" s="315"/>
      <c r="I17" s="35"/>
      <c r="J17" s="35">
        <f t="shared" ref="J17:J80" si="12">SUM(G17:I17)</f>
        <v>0</v>
      </c>
      <c r="K17" s="65">
        <f t="shared" ref="K17:K80" si="13">J17/7.8/2</f>
        <v>0</v>
      </c>
      <c r="L17" s="34"/>
      <c r="M17" s="35">
        <f t="shared" ref="M17:M80" si="14">SUM(L17:L17)</f>
        <v>0</v>
      </c>
      <c r="N17" s="65">
        <f t="shared" si="0"/>
        <v>0</v>
      </c>
      <c r="O17" s="34"/>
      <c r="P17" s="35"/>
      <c r="Q17" s="35"/>
      <c r="R17" s="35"/>
      <c r="S17" s="35">
        <f t="shared" si="1"/>
        <v>0</v>
      </c>
      <c r="T17" s="65">
        <f t="shared" si="2"/>
        <v>0</v>
      </c>
      <c r="U17" s="34"/>
      <c r="V17" s="35"/>
      <c r="W17" s="35">
        <f t="shared" si="3"/>
        <v>0</v>
      </c>
      <c r="X17" s="65">
        <f t="shared" si="4"/>
        <v>0</v>
      </c>
      <c r="Y17" s="34"/>
      <c r="Z17" s="35"/>
      <c r="AA17" s="35"/>
      <c r="AB17" s="35"/>
      <c r="AC17" s="35">
        <f t="shared" si="5"/>
        <v>0</v>
      </c>
      <c r="AD17" s="65">
        <f t="shared" si="6"/>
        <v>0</v>
      </c>
      <c r="AE17" s="34"/>
      <c r="AF17" s="35">
        <f t="shared" ref="AF17:AF24" si="15">SUM(AE17:AE17)</f>
        <v>0</v>
      </c>
      <c r="AG17" s="65">
        <f t="shared" si="7"/>
        <v>0</v>
      </c>
      <c r="AH17" s="34"/>
      <c r="AI17" s="35">
        <f t="shared" ref="AI17:AI22" si="16">SUM(AH17:AH17)</f>
        <v>0</v>
      </c>
      <c r="AJ17" s="65">
        <f t="shared" si="8"/>
        <v>0</v>
      </c>
      <c r="AK17" s="34"/>
      <c r="AL17" s="315"/>
      <c r="AM17" s="35"/>
      <c r="AN17" s="35">
        <f t="shared" ref="AN17:AN32" si="17">SUM(AK17:AM17)</f>
        <v>0</v>
      </c>
      <c r="AO17" s="65">
        <f t="shared" ref="AO17:AO80" si="18">AN17/7.8/2</f>
        <v>0</v>
      </c>
    </row>
    <row r="18" spans="1:41" s="28" customFormat="1" ht="21" customHeight="1">
      <c r="A18" s="28">
        <f t="shared" si="9"/>
        <v>0</v>
      </c>
      <c r="B18" s="27" t="s">
        <v>88</v>
      </c>
      <c r="C18" s="34"/>
      <c r="D18" s="35"/>
      <c r="E18" s="35">
        <f t="shared" si="10"/>
        <v>0</v>
      </c>
      <c r="F18" s="65">
        <f t="shared" si="11"/>
        <v>0</v>
      </c>
      <c r="G18" s="34"/>
      <c r="H18" s="315"/>
      <c r="I18" s="35"/>
      <c r="J18" s="35">
        <f t="shared" si="12"/>
        <v>0</v>
      </c>
      <c r="K18" s="65">
        <f t="shared" si="13"/>
        <v>0</v>
      </c>
      <c r="L18" s="34"/>
      <c r="M18" s="35">
        <f t="shared" si="14"/>
        <v>0</v>
      </c>
      <c r="N18" s="65">
        <f t="shared" si="0"/>
        <v>0</v>
      </c>
      <c r="O18" s="34"/>
      <c r="P18" s="35"/>
      <c r="Q18" s="35"/>
      <c r="R18" s="35"/>
      <c r="S18" s="35">
        <f t="shared" si="1"/>
        <v>0</v>
      </c>
      <c r="T18" s="65">
        <f t="shared" si="2"/>
        <v>0</v>
      </c>
      <c r="U18" s="34"/>
      <c r="V18" s="35"/>
      <c r="W18" s="35">
        <f t="shared" si="3"/>
        <v>0</v>
      </c>
      <c r="X18" s="65">
        <f t="shared" si="4"/>
        <v>0</v>
      </c>
      <c r="Y18" s="34"/>
      <c r="Z18" s="35"/>
      <c r="AA18" s="35"/>
      <c r="AB18" s="35"/>
      <c r="AC18" s="35">
        <f t="shared" si="5"/>
        <v>0</v>
      </c>
      <c r="AD18" s="65">
        <f t="shared" si="6"/>
        <v>0</v>
      </c>
      <c r="AE18" s="34"/>
      <c r="AF18" s="35">
        <f t="shared" si="15"/>
        <v>0</v>
      </c>
      <c r="AG18" s="65">
        <f t="shared" si="7"/>
        <v>0</v>
      </c>
      <c r="AH18" s="34"/>
      <c r="AI18" s="35">
        <f t="shared" si="16"/>
        <v>0</v>
      </c>
      <c r="AJ18" s="65">
        <f t="shared" si="8"/>
        <v>0</v>
      </c>
      <c r="AK18" s="34"/>
      <c r="AL18" s="315"/>
      <c r="AM18" s="35"/>
      <c r="AN18" s="35">
        <f t="shared" si="17"/>
        <v>0</v>
      </c>
      <c r="AO18" s="65">
        <f t="shared" si="18"/>
        <v>0</v>
      </c>
    </row>
    <row r="19" spans="1:41" s="28" customFormat="1" ht="21" customHeight="1">
      <c r="A19" s="28">
        <f t="shared" si="9"/>
        <v>0</v>
      </c>
      <c r="B19" s="27" t="s">
        <v>89</v>
      </c>
      <c r="C19" s="34"/>
      <c r="D19" s="35"/>
      <c r="E19" s="35">
        <f t="shared" si="10"/>
        <v>0</v>
      </c>
      <c r="F19" s="65">
        <f t="shared" si="11"/>
        <v>0</v>
      </c>
      <c r="G19" s="34"/>
      <c r="H19" s="315"/>
      <c r="I19" s="35"/>
      <c r="J19" s="35">
        <f t="shared" si="12"/>
        <v>0</v>
      </c>
      <c r="K19" s="65">
        <f t="shared" si="13"/>
        <v>0</v>
      </c>
      <c r="L19" s="34"/>
      <c r="M19" s="35">
        <f t="shared" si="14"/>
        <v>0</v>
      </c>
      <c r="N19" s="65">
        <f t="shared" si="0"/>
        <v>0</v>
      </c>
      <c r="O19" s="34"/>
      <c r="P19" s="35"/>
      <c r="Q19" s="35"/>
      <c r="R19" s="35"/>
      <c r="S19" s="35">
        <f t="shared" si="1"/>
        <v>0</v>
      </c>
      <c r="T19" s="65">
        <f t="shared" si="2"/>
        <v>0</v>
      </c>
      <c r="U19" s="34"/>
      <c r="V19" s="35"/>
      <c r="W19" s="35">
        <f t="shared" si="3"/>
        <v>0</v>
      </c>
      <c r="X19" s="65">
        <f t="shared" si="4"/>
        <v>0</v>
      </c>
      <c r="Y19" s="34"/>
      <c r="Z19" s="35"/>
      <c r="AA19" s="35"/>
      <c r="AB19" s="35"/>
      <c r="AC19" s="35">
        <f t="shared" si="5"/>
        <v>0</v>
      </c>
      <c r="AD19" s="65">
        <f t="shared" si="6"/>
        <v>0</v>
      </c>
      <c r="AE19" s="34"/>
      <c r="AF19" s="35">
        <f t="shared" si="15"/>
        <v>0</v>
      </c>
      <c r="AG19" s="65">
        <f t="shared" si="7"/>
        <v>0</v>
      </c>
      <c r="AH19" s="34"/>
      <c r="AI19" s="35">
        <f t="shared" si="16"/>
        <v>0</v>
      </c>
      <c r="AJ19" s="65">
        <f t="shared" si="8"/>
        <v>0</v>
      </c>
      <c r="AK19" s="34"/>
      <c r="AL19" s="315"/>
      <c r="AM19" s="35"/>
      <c r="AN19" s="35">
        <f t="shared" si="17"/>
        <v>0</v>
      </c>
      <c r="AO19" s="65">
        <f t="shared" si="18"/>
        <v>0</v>
      </c>
    </row>
    <row r="20" spans="1:41" s="28" customFormat="1" ht="21" customHeight="1">
      <c r="A20" s="28">
        <f t="shared" si="9"/>
        <v>0</v>
      </c>
      <c r="B20" s="27" t="s">
        <v>90</v>
      </c>
      <c r="C20" s="34"/>
      <c r="D20" s="35"/>
      <c r="E20" s="35">
        <f t="shared" si="10"/>
        <v>0</v>
      </c>
      <c r="F20" s="65">
        <f t="shared" si="11"/>
        <v>0</v>
      </c>
      <c r="G20" s="34"/>
      <c r="H20" s="315"/>
      <c r="I20" s="35"/>
      <c r="J20" s="35">
        <f t="shared" si="12"/>
        <v>0</v>
      </c>
      <c r="K20" s="65">
        <f t="shared" si="13"/>
        <v>0</v>
      </c>
      <c r="L20" s="34"/>
      <c r="M20" s="35">
        <f t="shared" si="14"/>
        <v>0</v>
      </c>
      <c r="N20" s="65">
        <f t="shared" si="0"/>
        <v>0</v>
      </c>
      <c r="O20" s="34"/>
      <c r="P20" s="35"/>
      <c r="Q20" s="35"/>
      <c r="R20" s="35"/>
      <c r="S20" s="35">
        <f t="shared" si="1"/>
        <v>0</v>
      </c>
      <c r="T20" s="65">
        <f t="shared" si="2"/>
        <v>0</v>
      </c>
      <c r="U20" s="34"/>
      <c r="V20" s="35"/>
      <c r="W20" s="35">
        <f t="shared" si="3"/>
        <v>0</v>
      </c>
      <c r="X20" s="65">
        <f t="shared" si="4"/>
        <v>0</v>
      </c>
      <c r="Y20" s="34"/>
      <c r="Z20" s="35"/>
      <c r="AA20" s="35"/>
      <c r="AB20" s="35"/>
      <c r="AC20" s="35">
        <f t="shared" si="5"/>
        <v>0</v>
      </c>
      <c r="AD20" s="65">
        <f t="shared" si="6"/>
        <v>0</v>
      </c>
      <c r="AE20" s="34"/>
      <c r="AF20" s="35">
        <f t="shared" si="15"/>
        <v>0</v>
      </c>
      <c r="AG20" s="65">
        <f t="shared" si="7"/>
        <v>0</v>
      </c>
      <c r="AH20" s="34"/>
      <c r="AI20" s="35">
        <f t="shared" si="16"/>
        <v>0</v>
      </c>
      <c r="AJ20" s="65">
        <f t="shared" si="8"/>
        <v>0</v>
      </c>
      <c r="AK20" s="34"/>
      <c r="AL20" s="315"/>
      <c r="AM20" s="35"/>
      <c r="AN20" s="35">
        <f t="shared" si="17"/>
        <v>0</v>
      </c>
      <c r="AO20" s="65">
        <f t="shared" si="18"/>
        <v>0</v>
      </c>
    </row>
    <row r="21" spans="1:41" s="28" customFormat="1" ht="21" customHeight="1">
      <c r="A21" s="28">
        <f t="shared" si="9"/>
        <v>0</v>
      </c>
      <c r="B21" s="27" t="s">
        <v>91</v>
      </c>
      <c r="C21" s="34"/>
      <c r="D21" s="35"/>
      <c r="E21" s="35">
        <f t="shared" si="10"/>
        <v>0</v>
      </c>
      <c r="F21" s="65">
        <f t="shared" si="11"/>
        <v>0</v>
      </c>
      <c r="G21" s="34"/>
      <c r="H21" s="315"/>
      <c r="I21" s="35"/>
      <c r="J21" s="35">
        <f t="shared" si="12"/>
        <v>0</v>
      </c>
      <c r="K21" s="65">
        <f t="shared" si="13"/>
        <v>0</v>
      </c>
      <c r="L21" s="34"/>
      <c r="M21" s="35">
        <f t="shared" si="14"/>
        <v>0</v>
      </c>
      <c r="N21" s="65">
        <f t="shared" si="0"/>
        <v>0</v>
      </c>
      <c r="O21" s="34"/>
      <c r="P21" s="35"/>
      <c r="Q21" s="35"/>
      <c r="R21" s="35"/>
      <c r="S21" s="35">
        <f t="shared" si="1"/>
        <v>0</v>
      </c>
      <c r="T21" s="65">
        <f t="shared" si="2"/>
        <v>0</v>
      </c>
      <c r="U21" s="34"/>
      <c r="V21" s="35"/>
      <c r="W21" s="35">
        <f t="shared" si="3"/>
        <v>0</v>
      </c>
      <c r="X21" s="65">
        <f t="shared" si="4"/>
        <v>0</v>
      </c>
      <c r="Y21" s="34"/>
      <c r="Z21" s="35"/>
      <c r="AA21" s="35"/>
      <c r="AB21" s="35"/>
      <c r="AC21" s="35">
        <f t="shared" si="5"/>
        <v>0</v>
      </c>
      <c r="AD21" s="65">
        <f t="shared" si="6"/>
        <v>0</v>
      </c>
      <c r="AE21" s="34"/>
      <c r="AF21" s="35">
        <f t="shared" si="15"/>
        <v>0</v>
      </c>
      <c r="AG21" s="65">
        <f t="shared" si="7"/>
        <v>0</v>
      </c>
      <c r="AH21" s="34"/>
      <c r="AI21" s="35">
        <f t="shared" si="16"/>
        <v>0</v>
      </c>
      <c r="AJ21" s="65">
        <f t="shared" si="8"/>
        <v>0</v>
      </c>
      <c r="AK21" s="34"/>
      <c r="AL21" s="315"/>
      <c r="AM21" s="35"/>
      <c r="AN21" s="35">
        <f t="shared" si="17"/>
        <v>0</v>
      </c>
      <c r="AO21" s="65">
        <f t="shared" si="18"/>
        <v>0</v>
      </c>
    </row>
    <row r="22" spans="1:41" s="28" customFormat="1" ht="21" customHeight="1">
      <c r="A22" s="28">
        <f t="shared" si="9"/>
        <v>0</v>
      </c>
      <c r="B22" s="27" t="s">
        <v>92</v>
      </c>
      <c r="C22" s="34"/>
      <c r="D22" s="35"/>
      <c r="E22" s="35">
        <f t="shared" si="10"/>
        <v>0</v>
      </c>
      <c r="F22" s="65">
        <f t="shared" si="11"/>
        <v>0</v>
      </c>
      <c r="G22" s="34"/>
      <c r="H22" s="315"/>
      <c r="I22" s="35"/>
      <c r="J22" s="35">
        <f t="shared" si="12"/>
        <v>0</v>
      </c>
      <c r="K22" s="65">
        <f t="shared" si="13"/>
        <v>0</v>
      </c>
      <c r="L22" s="34"/>
      <c r="M22" s="35">
        <f t="shared" si="14"/>
        <v>0</v>
      </c>
      <c r="N22" s="65">
        <f t="shared" si="0"/>
        <v>0</v>
      </c>
      <c r="O22" s="34"/>
      <c r="P22" s="35"/>
      <c r="Q22" s="35"/>
      <c r="R22" s="35"/>
      <c r="S22" s="35">
        <f t="shared" si="1"/>
        <v>0</v>
      </c>
      <c r="T22" s="65">
        <f t="shared" si="2"/>
        <v>0</v>
      </c>
      <c r="U22" s="34"/>
      <c r="V22" s="35"/>
      <c r="W22" s="35">
        <f t="shared" si="3"/>
        <v>0</v>
      </c>
      <c r="X22" s="65">
        <f t="shared" si="4"/>
        <v>0</v>
      </c>
      <c r="Y22" s="34"/>
      <c r="Z22" s="35"/>
      <c r="AA22" s="35"/>
      <c r="AB22" s="35"/>
      <c r="AC22" s="35">
        <f t="shared" si="5"/>
        <v>0</v>
      </c>
      <c r="AD22" s="65">
        <f t="shared" si="6"/>
        <v>0</v>
      </c>
      <c r="AE22" s="34"/>
      <c r="AF22" s="35">
        <f t="shared" si="15"/>
        <v>0</v>
      </c>
      <c r="AG22" s="65">
        <f t="shared" si="7"/>
        <v>0</v>
      </c>
      <c r="AH22" s="34"/>
      <c r="AI22" s="35">
        <f t="shared" si="16"/>
        <v>0</v>
      </c>
      <c r="AJ22" s="65">
        <f t="shared" si="8"/>
        <v>0</v>
      </c>
      <c r="AK22" s="34"/>
      <c r="AL22" s="315"/>
      <c r="AM22" s="35"/>
      <c r="AN22" s="35">
        <f t="shared" si="17"/>
        <v>0</v>
      </c>
      <c r="AO22" s="65">
        <f t="shared" si="18"/>
        <v>0</v>
      </c>
    </row>
    <row r="23" spans="1:41" s="28" customFormat="1" ht="21" customHeight="1">
      <c r="A23" s="28">
        <f t="shared" si="9"/>
        <v>0</v>
      </c>
      <c r="B23" s="27" t="s">
        <v>93</v>
      </c>
      <c r="C23" s="52"/>
      <c r="D23" s="53"/>
      <c r="E23" s="35">
        <f t="shared" si="10"/>
        <v>0</v>
      </c>
      <c r="F23" s="65">
        <f t="shared" si="11"/>
        <v>0</v>
      </c>
      <c r="G23" s="34"/>
      <c r="H23" s="315"/>
      <c r="I23" s="35"/>
      <c r="J23" s="35">
        <f t="shared" si="12"/>
        <v>0</v>
      </c>
      <c r="K23" s="65">
        <f t="shared" si="13"/>
        <v>0</v>
      </c>
      <c r="L23" s="34"/>
      <c r="M23" s="35">
        <f t="shared" si="14"/>
        <v>0</v>
      </c>
      <c r="N23" s="65">
        <f t="shared" si="0"/>
        <v>0</v>
      </c>
      <c r="O23" s="34"/>
      <c r="P23" s="35"/>
      <c r="Q23" s="35"/>
      <c r="R23" s="35"/>
      <c r="S23" s="35">
        <f t="shared" si="1"/>
        <v>0</v>
      </c>
      <c r="T23" s="65">
        <f t="shared" si="2"/>
        <v>0</v>
      </c>
      <c r="U23" s="34"/>
      <c r="V23" s="35"/>
      <c r="W23" s="35">
        <f t="shared" si="3"/>
        <v>0</v>
      </c>
      <c r="X23" s="65">
        <f t="shared" si="4"/>
        <v>0</v>
      </c>
      <c r="Y23" s="34"/>
      <c r="Z23" s="35"/>
      <c r="AA23" s="35"/>
      <c r="AB23" s="35"/>
      <c r="AC23" s="35">
        <f t="shared" si="5"/>
        <v>0</v>
      </c>
      <c r="AD23" s="65">
        <f t="shared" si="6"/>
        <v>0</v>
      </c>
      <c r="AE23" s="34"/>
      <c r="AF23" s="35">
        <f t="shared" si="15"/>
        <v>0</v>
      </c>
      <c r="AG23" s="65">
        <f t="shared" si="7"/>
        <v>0</v>
      </c>
      <c r="AH23" s="34"/>
      <c r="AI23" s="35"/>
      <c r="AJ23" s="65">
        <f t="shared" si="8"/>
        <v>0</v>
      </c>
      <c r="AK23" s="34"/>
      <c r="AL23" s="315"/>
      <c r="AM23" s="35"/>
      <c r="AN23" s="35">
        <f t="shared" si="17"/>
        <v>0</v>
      </c>
      <c r="AO23" s="65">
        <f t="shared" si="18"/>
        <v>0</v>
      </c>
    </row>
    <row r="24" spans="1:41" s="28" customFormat="1" ht="21" customHeight="1">
      <c r="A24" s="28">
        <f t="shared" si="9"/>
        <v>30</v>
      </c>
      <c r="B24" s="27" t="s">
        <v>94</v>
      </c>
      <c r="C24" s="52"/>
      <c r="D24" s="53"/>
      <c r="E24" s="35">
        <f t="shared" si="10"/>
        <v>0</v>
      </c>
      <c r="F24" s="65">
        <f t="shared" si="11"/>
        <v>0</v>
      </c>
      <c r="G24" s="34">
        <v>156</v>
      </c>
      <c r="H24" s="315">
        <v>156</v>
      </c>
      <c r="I24" s="35">
        <v>156</v>
      </c>
      <c r="J24" s="35">
        <f t="shared" si="12"/>
        <v>468</v>
      </c>
      <c r="K24" s="65">
        <f t="shared" si="13"/>
        <v>30</v>
      </c>
      <c r="L24" s="34"/>
      <c r="M24" s="35">
        <f t="shared" si="14"/>
        <v>0</v>
      </c>
      <c r="N24" s="65">
        <f t="shared" si="0"/>
        <v>0</v>
      </c>
      <c r="O24" s="34"/>
      <c r="P24" s="35"/>
      <c r="Q24" s="35"/>
      <c r="R24" s="35"/>
      <c r="S24" s="35">
        <f t="shared" si="1"/>
        <v>0</v>
      </c>
      <c r="T24" s="65">
        <f t="shared" si="2"/>
        <v>0</v>
      </c>
      <c r="U24" s="34"/>
      <c r="V24" s="35"/>
      <c r="W24" s="35">
        <f t="shared" si="3"/>
        <v>0</v>
      </c>
      <c r="X24" s="65">
        <f t="shared" si="4"/>
        <v>0</v>
      </c>
      <c r="Y24" s="34"/>
      <c r="Z24" s="35"/>
      <c r="AA24" s="35"/>
      <c r="AB24" s="35"/>
      <c r="AC24" s="35">
        <f t="shared" si="5"/>
        <v>0</v>
      </c>
      <c r="AD24" s="65">
        <f t="shared" si="6"/>
        <v>0</v>
      </c>
      <c r="AE24" s="34"/>
      <c r="AF24" s="35">
        <f t="shared" si="15"/>
        <v>0</v>
      </c>
      <c r="AG24" s="65">
        <f t="shared" si="7"/>
        <v>0</v>
      </c>
      <c r="AH24" s="34"/>
      <c r="AI24" s="35">
        <f>SUM(AH24:AH24)</f>
        <v>0</v>
      </c>
      <c r="AJ24" s="65">
        <f t="shared" si="8"/>
        <v>0</v>
      </c>
      <c r="AK24" s="34"/>
      <c r="AL24" s="315"/>
      <c r="AM24" s="35"/>
      <c r="AN24" s="35">
        <f t="shared" si="17"/>
        <v>0</v>
      </c>
      <c r="AO24" s="65">
        <f t="shared" si="18"/>
        <v>0</v>
      </c>
    </row>
    <row r="25" spans="1:41" s="28" customFormat="1" ht="21" customHeight="1">
      <c r="A25" s="28">
        <f t="shared" si="9"/>
        <v>0</v>
      </c>
      <c r="B25" s="27" t="s">
        <v>95</v>
      </c>
      <c r="C25" s="52"/>
      <c r="D25" s="53"/>
      <c r="E25" s="35">
        <f t="shared" si="10"/>
        <v>0</v>
      </c>
      <c r="F25" s="65">
        <f t="shared" si="11"/>
        <v>0</v>
      </c>
      <c r="G25" s="34"/>
      <c r="H25" s="315"/>
      <c r="I25" s="35"/>
      <c r="J25" s="35">
        <f t="shared" si="12"/>
        <v>0</v>
      </c>
      <c r="K25" s="65">
        <f t="shared" si="13"/>
        <v>0</v>
      </c>
      <c r="L25" s="34"/>
      <c r="M25" s="35"/>
      <c r="N25" s="65">
        <f t="shared" si="0"/>
        <v>0</v>
      </c>
      <c r="O25" s="34"/>
      <c r="P25" s="35"/>
      <c r="Q25" s="35"/>
      <c r="R25" s="35"/>
      <c r="S25" s="35">
        <f t="shared" si="1"/>
        <v>0</v>
      </c>
      <c r="T25" s="65">
        <f t="shared" si="2"/>
        <v>0</v>
      </c>
      <c r="U25" s="34"/>
      <c r="V25" s="35"/>
      <c r="W25" s="35">
        <f t="shared" si="3"/>
        <v>0</v>
      </c>
      <c r="X25" s="65">
        <f t="shared" si="4"/>
        <v>0</v>
      </c>
      <c r="Y25" s="34"/>
      <c r="Z25" s="35"/>
      <c r="AA25" s="35"/>
      <c r="AB25" s="35"/>
      <c r="AC25" s="35">
        <f t="shared" si="5"/>
        <v>0</v>
      </c>
      <c r="AD25" s="65">
        <f t="shared" si="6"/>
        <v>0</v>
      </c>
      <c r="AE25" s="34"/>
      <c r="AF25" s="35"/>
      <c r="AG25" s="65">
        <f t="shared" si="7"/>
        <v>0</v>
      </c>
      <c r="AH25" s="34"/>
      <c r="AI25" s="35"/>
      <c r="AJ25" s="65">
        <f t="shared" si="8"/>
        <v>0</v>
      </c>
      <c r="AK25" s="34"/>
      <c r="AL25" s="315"/>
      <c r="AM25" s="35"/>
      <c r="AN25" s="35">
        <f t="shared" si="17"/>
        <v>0</v>
      </c>
      <c r="AO25" s="65">
        <f t="shared" si="18"/>
        <v>0</v>
      </c>
    </row>
    <row r="26" spans="1:41" s="28" customFormat="1" ht="21" customHeight="1">
      <c r="A26" s="28">
        <f t="shared" si="9"/>
        <v>0</v>
      </c>
      <c r="B26" s="27" t="s">
        <v>96</v>
      </c>
      <c r="C26" s="52"/>
      <c r="D26" s="53"/>
      <c r="E26" s="35">
        <f t="shared" si="10"/>
        <v>0</v>
      </c>
      <c r="F26" s="65">
        <f t="shared" si="11"/>
        <v>0</v>
      </c>
      <c r="G26" s="34"/>
      <c r="H26" s="315"/>
      <c r="I26" s="35"/>
      <c r="J26" s="35">
        <f t="shared" si="12"/>
        <v>0</v>
      </c>
      <c r="K26" s="65">
        <f t="shared" si="13"/>
        <v>0</v>
      </c>
      <c r="L26" s="34"/>
      <c r="M26" s="35">
        <f t="shared" si="14"/>
        <v>0</v>
      </c>
      <c r="N26" s="65">
        <f t="shared" si="0"/>
        <v>0</v>
      </c>
      <c r="O26" s="34"/>
      <c r="P26" s="35"/>
      <c r="Q26" s="35"/>
      <c r="R26" s="35"/>
      <c r="S26" s="35">
        <f t="shared" si="1"/>
        <v>0</v>
      </c>
      <c r="T26" s="65">
        <f>S26/7.8/2</f>
        <v>0</v>
      </c>
      <c r="U26" s="34"/>
      <c r="V26" s="35"/>
      <c r="W26" s="35">
        <f t="shared" si="3"/>
        <v>0</v>
      </c>
      <c r="X26" s="65">
        <f t="shared" si="4"/>
        <v>0</v>
      </c>
      <c r="Y26" s="34"/>
      <c r="Z26" s="35"/>
      <c r="AA26" s="35"/>
      <c r="AB26" s="35"/>
      <c r="AC26" s="35">
        <f t="shared" si="5"/>
        <v>0</v>
      </c>
      <c r="AD26" s="65">
        <f>AC26/7.8/2</f>
        <v>0</v>
      </c>
      <c r="AE26" s="34"/>
      <c r="AF26" s="35">
        <f t="shared" ref="AF26:AF46" si="19">SUM(AE26:AE26)</f>
        <v>0</v>
      </c>
      <c r="AG26" s="65">
        <f t="shared" si="7"/>
        <v>0</v>
      </c>
      <c r="AH26" s="34"/>
      <c r="AI26" s="35">
        <f t="shared" ref="AI26:AI50" si="20">SUM(AH26:AH26)</f>
        <v>0</v>
      </c>
      <c r="AJ26" s="65">
        <f t="shared" si="8"/>
        <v>0</v>
      </c>
      <c r="AK26" s="34"/>
      <c r="AL26" s="315"/>
      <c r="AM26" s="35"/>
      <c r="AN26" s="35">
        <f t="shared" si="17"/>
        <v>0</v>
      </c>
      <c r="AO26" s="65">
        <f t="shared" si="18"/>
        <v>0</v>
      </c>
    </row>
    <row r="27" spans="1:41" s="28" customFormat="1" ht="21" customHeight="1">
      <c r="A27" s="28">
        <f t="shared" si="9"/>
        <v>0</v>
      </c>
      <c r="B27" s="29" t="s">
        <v>97</v>
      </c>
      <c r="C27" s="52"/>
      <c r="D27" s="53"/>
      <c r="E27" s="35">
        <f t="shared" si="10"/>
        <v>0</v>
      </c>
      <c r="F27" s="65">
        <f t="shared" si="11"/>
        <v>0</v>
      </c>
      <c r="G27" s="34"/>
      <c r="H27" s="315"/>
      <c r="I27" s="35"/>
      <c r="J27" s="35">
        <f t="shared" si="12"/>
        <v>0</v>
      </c>
      <c r="K27" s="65">
        <f t="shared" si="13"/>
        <v>0</v>
      </c>
      <c r="L27" s="34"/>
      <c r="M27" s="35">
        <f t="shared" si="14"/>
        <v>0</v>
      </c>
      <c r="N27" s="65">
        <f t="shared" si="0"/>
        <v>0</v>
      </c>
      <c r="O27" s="34"/>
      <c r="P27" s="35"/>
      <c r="Q27" s="35"/>
      <c r="R27" s="35"/>
      <c r="S27" s="35">
        <f t="shared" si="1"/>
        <v>0</v>
      </c>
      <c r="T27" s="65">
        <f t="shared" si="2"/>
        <v>0</v>
      </c>
      <c r="U27" s="34"/>
      <c r="V27" s="35"/>
      <c r="W27" s="35">
        <f t="shared" si="3"/>
        <v>0</v>
      </c>
      <c r="X27" s="65">
        <f t="shared" si="4"/>
        <v>0</v>
      </c>
      <c r="Y27" s="34"/>
      <c r="Z27" s="35"/>
      <c r="AA27" s="35"/>
      <c r="AB27" s="35"/>
      <c r="AC27" s="35">
        <f t="shared" si="5"/>
        <v>0</v>
      </c>
      <c r="AD27" s="65">
        <f t="shared" ref="AD27:AD59" si="21">AC27/7.8/2</f>
        <v>0</v>
      </c>
      <c r="AE27" s="34"/>
      <c r="AF27" s="35">
        <f t="shared" si="19"/>
        <v>0</v>
      </c>
      <c r="AG27" s="65">
        <f t="shared" si="7"/>
        <v>0</v>
      </c>
      <c r="AH27" s="34"/>
      <c r="AI27" s="35">
        <f t="shared" si="20"/>
        <v>0</v>
      </c>
      <c r="AJ27" s="65">
        <f t="shared" si="8"/>
        <v>0</v>
      </c>
      <c r="AK27" s="34"/>
      <c r="AL27" s="315"/>
      <c r="AM27" s="35"/>
      <c r="AN27" s="35">
        <f t="shared" si="17"/>
        <v>0</v>
      </c>
      <c r="AO27" s="65">
        <f t="shared" si="18"/>
        <v>0</v>
      </c>
    </row>
    <row r="28" spans="1:41" s="28" customFormat="1" ht="21" customHeight="1">
      <c r="A28" s="28">
        <f t="shared" si="9"/>
        <v>0</v>
      </c>
      <c r="B28" s="27" t="s">
        <v>98</v>
      </c>
      <c r="C28" s="52"/>
      <c r="D28" s="53"/>
      <c r="E28" s="35">
        <f t="shared" si="10"/>
        <v>0</v>
      </c>
      <c r="F28" s="65">
        <f t="shared" si="11"/>
        <v>0</v>
      </c>
      <c r="G28" s="34"/>
      <c r="H28" s="315"/>
      <c r="I28" s="35"/>
      <c r="J28" s="35">
        <f t="shared" si="12"/>
        <v>0</v>
      </c>
      <c r="K28" s="65">
        <f t="shared" si="13"/>
        <v>0</v>
      </c>
      <c r="L28" s="34"/>
      <c r="M28" s="35">
        <f t="shared" si="14"/>
        <v>0</v>
      </c>
      <c r="N28" s="65">
        <f t="shared" si="0"/>
        <v>0</v>
      </c>
      <c r="O28" s="34"/>
      <c r="P28" s="35"/>
      <c r="Q28" s="35"/>
      <c r="R28" s="35"/>
      <c r="S28" s="35">
        <f t="shared" si="1"/>
        <v>0</v>
      </c>
      <c r="T28" s="65">
        <f t="shared" si="2"/>
        <v>0</v>
      </c>
      <c r="U28" s="34"/>
      <c r="V28" s="35"/>
      <c r="W28" s="35">
        <f t="shared" si="3"/>
        <v>0</v>
      </c>
      <c r="X28" s="65">
        <f t="shared" si="4"/>
        <v>0</v>
      </c>
      <c r="Y28" s="34"/>
      <c r="Z28" s="35"/>
      <c r="AA28" s="35"/>
      <c r="AB28" s="35"/>
      <c r="AC28" s="35">
        <f t="shared" si="5"/>
        <v>0</v>
      </c>
      <c r="AD28" s="65">
        <f t="shared" si="21"/>
        <v>0</v>
      </c>
      <c r="AE28" s="34"/>
      <c r="AF28" s="35">
        <f t="shared" si="19"/>
        <v>0</v>
      </c>
      <c r="AG28" s="65">
        <f t="shared" si="7"/>
        <v>0</v>
      </c>
      <c r="AH28" s="34"/>
      <c r="AI28" s="35">
        <f t="shared" si="20"/>
        <v>0</v>
      </c>
      <c r="AJ28" s="65">
        <f t="shared" si="8"/>
        <v>0</v>
      </c>
      <c r="AK28" s="34"/>
      <c r="AL28" s="315"/>
      <c r="AM28" s="35"/>
      <c r="AN28" s="35">
        <f t="shared" si="17"/>
        <v>0</v>
      </c>
      <c r="AO28" s="65">
        <f t="shared" si="18"/>
        <v>0</v>
      </c>
    </row>
    <row r="29" spans="1:41" s="28" customFormat="1" ht="21" customHeight="1">
      <c r="A29" s="28">
        <f t="shared" si="9"/>
        <v>59.999999999999993</v>
      </c>
      <c r="B29" s="27" t="s">
        <v>99</v>
      </c>
      <c r="C29" s="52"/>
      <c r="D29" s="53"/>
      <c r="E29" s="35">
        <f t="shared" si="10"/>
        <v>0</v>
      </c>
      <c r="F29" s="65">
        <f t="shared" si="11"/>
        <v>0</v>
      </c>
      <c r="G29" s="34">
        <v>265.2</v>
      </c>
      <c r="H29" s="315">
        <v>265.2</v>
      </c>
      <c r="I29" s="35">
        <v>265.2</v>
      </c>
      <c r="J29" s="35">
        <f t="shared" si="12"/>
        <v>795.59999999999991</v>
      </c>
      <c r="K29" s="65">
        <f t="shared" si="13"/>
        <v>50.999999999999993</v>
      </c>
      <c r="L29" s="34">
        <v>46.8</v>
      </c>
      <c r="M29" s="35">
        <f>SUM(L29:L29)</f>
        <v>46.8</v>
      </c>
      <c r="N29" s="65">
        <f t="shared" si="0"/>
        <v>3</v>
      </c>
      <c r="O29" s="34"/>
      <c r="P29" s="35"/>
      <c r="Q29" s="35"/>
      <c r="R29" s="35"/>
      <c r="S29" s="35">
        <f t="shared" si="1"/>
        <v>0</v>
      </c>
      <c r="T29" s="65">
        <f t="shared" si="2"/>
        <v>0</v>
      </c>
      <c r="U29" s="34">
        <v>46.8</v>
      </c>
      <c r="V29" s="35">
        <v>46.8</v>
      </c>
      <c r="W29" s="35">
        <f t="shared" si="3"/>
        <v>93.6</v>
      </c>
      <c r="X29" s="65">
        <f t="shared" si="4"/>
        <v>6</v>
      </c>
      <c r="Y29" s="34"/>
      <c r="Z29" s="35"/>
      <c r="AA29" s="35"/>
      <c r="AB29" s="35"/>
      <c r="AC29" s="35">
        <f t="shared" si="5"/>
        <v>0</v>
      </c>
      <c r="AD29" s="65">
        <f t="shared" si="21"/>
        <v>0</v>
      </c>
      <c r="AE29" s="34"/>
      <c r="AF29" s="35">
        <f t="shared" si="19"/>
        <v>0</v>
      </c>
      <c r="AG29" s="65">
        <f t="shared" si="7"/>
        <v>0</v>
      </c>
      <c r="AH29" s="34"/>
      <c r="AI29" s="35">
        <f t="shared" si="20"/>
        <v>0</v>
      </c>
      <c r="AJ29" s="65">
        <f t="shared" si="8"/>
        <v>0</v>
      </c>
      <c r="AK29" s="34"/>
      <c r="AL29" s="315"/>
      <c r="AM29" s="35"/>
      <c r="AN29" s="35">
        <f t="shared" si="17"/>
        <v>0</v>
      </c>
      <c r="AO29" s="65">
        <f t="shared" si="18"/>
        <v>0</v>
      </c>
    </row>
    <row r="30" spans="1:41" s="28" customFormat="1" ht="21" customHeight="1">
      <c r="A30" s="28">
        <f t="shared" si="9"/>
        <v>30</v>
      </c>
      <c r="B30" s="27" t="s">
        <v>100</v>
      </c>
      <c r="C30" s="52"/>
      <c r="D30" s="53"/>
      <c r="E30" s="35">
        <f t="shared" si="10"/>
        <v>0</v>
      </c>
      <c r="F30" s="65">
        <f t="shared" si="11"/>
        <v>0</v>
      </c>
      <c r="G30" s="34"/>
      <c r="H30" s="315"/>
      <c r="I30" s="35"/>
      <c r="J30" s="35">
        <f t="shared" si="12"/>
        <v>0</v>
      </c>
      <c r="K30" s="65">
        <f t="shared" si="13"/>
        <v>0</v>
      </c>
      <c r="L30" s="34">
        <v>93.6</v>
      </c>
      <c r="M30" s="35">
        <f>SUM(L30:L30)</f>
        <v>93.6</v>
      </c>
      <c r="N30" s="65">
        <f t="shared" si="0"/>
        <v>6</v>
      </c>
      <c r="O30" s="34"/>
      <c r="P30" s="35"/>
      <c r="Q30" s="35"/>
      <c r="R30" s="35"/>
      <c r="S30" s="35">
        <f t="shared" si="1"/>
        <v>0</v>
      </c>
      <c r="T30" s="65">
        <f t="shared" si="2"/>
        <v>0</v>
      </c>
      <c r="U30" s="34">
        <v>93.6</v>
      </c>
      <c r="V30" s="35">
        <v>93.6</v>
      </c>
      <c r="W30" s="35">
        <f t="shared" si="3"/>
        <v>187.2</v>
      </c>
      <c r="X30" s="65">
        <f t="shared" si="4"/>
        <v>12</v>
      </c>
      <c r="Y30" s="34">
        <v>46.8</v>
      </c>
      <c r="Z30" s="35">
        <v>46.8</v>
      </c>
      <c r="AA30" s="35">
        <v>46.8</v>
      </c>
      <c r="AB30" s="35">
        <v>46.8</v>
      </c>
      <c r="AC30" s="35">
        <f t="shared" si="5"/>
        <v>187.2</v>
      </c>
      <c r="AD30" s="65">
        <f t="shared" si="21"/>
        <v>12</v>
      </c>
      <c r="AE30" s="34"/>
      <c r="AF30" s="35">
        <f t="shared" si="19"/>
        <v>0</v>
      </c>
      <c r="AG30" s="65">
        <f t="shared" si="7"/>
        <v>0</v>
      </c>
      <c r="AH30" s="34"/>
      <c r="AI30" s="35">
        <f t="shared" si="20"/>
        <v>0</v>
      </c>
      <c r="AJ30" s="65">
        <f>AI30/7.8/2</f>
        <v>0</v>
      </c>
      <c r="AK30" s="34"/>
      <c r="AL30" s="315"/>
      <c r="AM30" s="35"/>
      <c r="AN30" s="35">
        <f t="shared" si="17"/>
        <v>0</v>
      </c>
      <c r="AO30" s="65">
        <f t="shared" si="18"/>
        <v>0</v>
      </c>
    </row>
    <row r="31" spans="1:41" s="28" customFormat="1" ht="21" customHeight="1">
      <c r="A31" s="28">
        <f t="shared" si="9"/>
        <v>0</v>
      </c>
      <c r="B31" s="27" t="s">
        <v>101</v>
      </c>
      <c r="C31" s="52"/>
      <c r="D31" s="53"/>
      <c r="E31" s="35">
        <f t="shared" si="10"/>
        <v>0</v>
      </c>
      <c r="F31" s="65">
        <f t="shared" si="11"/>
        <v>0</v>
      </c>
      <c r="G31" s="34"/>
      <c r="H31" s="315"/>
      <c r="I31" s="35"/>
      <c r="J31" s="35">
        <f t="shared" si="12"/>
        <v>0</v>
      </c>
      <c r="K31" s="65">
        <f t="shared" si="13"/>
        <v>0</v>
      </c>
      <c r="L31" s="34"/>
      <c r="M31" s="35">
        <f>SUM(L31:L31)</f>
        <v>0</v>
      </c>
      <c r="N31" s="65">
        <f t="shared" si="0"/>
        <v>0</v>
      </c>
      <c r="O31" s="34"/>
      <c r="P31" s="35"/>
      <c r="Q31" s="35"/>
      <c r="R31" s="35"/>
      <c r="S31" s="35">
        <f t="shared" si="1"/>
        <v>0</v>
      </c>
      <c r="T31" s="65">
        <f t="shared" si="2"/>
        <v>0</v>
      </c>
      <c r="U31" s="385"/>
      <c r="V31" s="35"/>
      <c r="W31" s="35">
        <f t="shared" si="3"/>
        <v>0</v>
      </c>
      <c r="X31" s="65">
        <f t="shared" si="4"/>
        <v>0</v>
      </c>
      <c r="Y31" s="34"/>
      <c r="Z31" s="35"/>
      <c r="AA31" s="35"/>
      <c r="AB31" s="35"/>
      <c r="AC31" s="35">
        <f t="shared" si="5"/>
        <v>0</v>
      </c>
      <c r="AD31" s="65">
        <f t="shared" si="21"/>
        <v>0</v>
      </c>
      <c r="AE31" s="34"/>
      <c r="AF31" s="35">
        <f t="shared" si="19"/>
        <v>0</v>
      </c>
      <c r="AG31" s="65">
        <f t="shared" si="7"/>
        <v>0</v>
      </c>
      <c r="AH31" s="34"/>
      <c r="AI31" s="35">
        <f t="shared" si="20"/>
        <v>0</v>
      </c>
      <c r="AJ31" s="65">
        <f t="shared" ref="AJ31:AJ40" si="22">AI31/7.8/2</f>
        <v>0</v>
      </c>
      <c r="AK31" s="34"/>
      <c r="AL31" s="315"/>
      <c r="AM31" s="35"/>
      <c r="AN31" s="35">
        <f t="shared" si="17"/>
        <v>0</v>
      </c>
      <c r="AO31" s="65">
        <f t="shared" si="18"/>
        <v>0</v>
      </c>
    </row>
    <row r="32" spans="1:41" s="28" customFormat="1" ht="21" customHeight="1">
      <c r="A32" s="28">
        <f t="shared" si="9"/>
        <v>0</v>
      </c>
      <c r="B32" s="27" t="s">
        <v>102</v>
      </c>
      <c r="C32" s="52"/>
      <c r="D32" s="53"/>
      <c r="E32" s="35">
        <f t="shared" si="10"/>
        <v>0</v>
      </c>
      <c r="F32" s="65">
        <f t="shared" si="11"/>
        <v>0</v>
      </c>
      <c r="G32" s="34"/>
      <c r="H32" s="315"/>
      <c r="I32" s="35"/>
      <c r="J32" s="35">
        <f t="shared" si="12"/>
        <v>0</v>
      </c>
      <c r="K32" s="65">
        <f t="shared" si="13"/>
        <v>0</v>
      </c>
      <c r="L32" s="34"/>
      <c r="M32" s="35">
        <f t="shared" si="14"/>
        <v>0</v>
      </c>
      <c r="N32" s="65">
        <f t="shared" si="0"/>
        <v>0</v>
      </c>
      <c r="O32" s="34"/>
      <c r="P32" s="35"/>
      <c r="Q32" s="35"/>
      <c r="R32" s="35"/>
      <c r="S32" s="35">
        <f t="shared" si="1"/>
        <v>0</v>
      </c>
      <c r="T32" s="65">
        <f t="shared" si="2"/>
        <v>0</v>
      </c>
      <c r="U32" s="34"/>
      <c r="V32" s="35"/>
      <c r="W32" s="35">
        <f t="shared" si="3"/>
        <v>0</v>
      </c>
      <c r="X32" s="65">
        <f t="shared" si="4"/>
        <v>0</v>
      </c>
      <c r="Y32" s="34"/>
      <c r="Z32" s="35"/>
      <c r="AA32" s="35"/>
      <c r="AB32" s="35"/>
      <c r="AC32" s="35">
        <f t="shared" si="5"/>
        <v>0</v>
      </c>
      <c r="AD32" s="65">
        <f t="shared" si="21"/>
        <v>0</v>
      </c>
      <c r="AE32" s="34"/>
      <c r="AF32" s="35">
        <f t="shared" si="19"/>
        <v>0</v>
      </c>
      <c r="AG32" s="65">
        <f t="shared" si="7"/>
        <v>0</v>
      </c>
      <c r="AH32" s="34"/>
      <c r="AI32" s="35">
        <f t="shared" si="20"/>
        <v>0</v>
      </c>
      <c r="AJ32" s="65">
        <f t="shared" si="22"/>
        <v>0</v>
      </c>
      <c r="AK32" s="34"/>
      <c r="AL32" s="315"/>
      <c r="AM32" s="35"/>
      <c r="AN32" s="35">
        <f t="shared" si="17"/>
        <v>0</v>
      </c>
      <c r="AO32" s="65">
        <f t="shared" si="18"/>
        <v>0</v>
      </c>
    </row>
    <row r="33" spans="1:41" s="28" customFormat="1" ht="22.5" customHeight="1">
      <c r="A33" s="28">
        <f t="shared" si="9"/>
        <v>30.000000000000007</v>
      </c>
      <c r="B33" s="27" t="s">
        <v>103</v>
      </c>
      <c r="C33" s="52"/>
      <c r="D33" s="53"/>
      <c r="E33" s="35">
        <f t="shared" si="10"/>
        <v>0</v>
      </c>
      <c r="F33" s="65">
        <f t="shared" si="11"/>
        <v>0</v>
      </c>
      <c r="G33" s="34"/>
      <c r="H33" s="315"/>
      <c r="I33" s="35"/>
      <c r="J33" s="35">
        <f t="shared" si="12"/>
        <v>0</v>
      </c>
      <c r="K33" s="65">
        <f t="shared" si="13"/>
        <v>0</v>
      </c>
      <c r="L33" s="34"/>
      <c r="M33" s="35">
        <f t="shared" si="14"/>
        <v>0</v>
      </c>
      <c r="N33" s="65">
        <f t="shared" si="0"/>
        <v>0</v>
      </c>
      <c r="O33" s="34">
        <f>109.2-46.8</f>
        <v>62.400000000000006</v>
      </c>
      <c r="P33" s="35">
        <v>62.4</v>
      </c>
      <c r="Q33" s="35">
        <v>62.4</v>
      </c>
      <c r="R33" s="35">
        <v>62.4</v>
      </c>
      <c r="S33" s="35">
        <f t="shared" si="1"/>
        <v>249.60000000000002</v>
      </c>
      <c r="T33" s="65">
        <f t="shared" si="2"/>
        <v>16.000000000000004</v>
      </c>
      <c r="U33" s="385">
        <v>46.8</v>
      </c>
      <c r="V33" s="35">
        <v>46.8</v>
      </c>
      <c r="W33" s="35">
        <f t="shared" si="3"/>
        <v>93.6</v>
      </c>
      <c r="X33" s="65">
        <f t="shared" si="4"/>
        <v>6</v>
      </c>
      <c r="Y33" s="34">
        <v>31.200000000000003</v>
      </c>
      <c r="Z33" s="35">
        <v>31.200000000000003</v>
      </c>
      <c r="AA33" s="35">
        <v>31.200000000000003</v>
      </c>
      <c r="AB33" s="35">
        <v>31.200000000000003</v>
      </c>
      <c r="AC33" s="35">
        <f t="shared" si="5"/>
        <v>124.80000000000001</v>
      </c>
      <c r="AD33" s="65">
        <f t="shared" si="21"/>
        <v>8.0000000000000018</v>
      </c>
      <c r="AE33" s="34"/>
      <c r="AF33" s="35">
        <f t="shared" si="19"/>
        <v>0</v>
      </c>
      <c r="AG33" s="65">
        <f t="shared" si="7"/>
        <v>0</v>
      </c>
      <c r="AH33" s="34"/>
      <c r="AI33" s="35">
        <f t="shared" si="20"/>
        <v>0</v>
      </c>
      <c r="AJ33" s="65">
        <f t="shared" si="22"/>
        <v>0</v>
      </c>
      <c r="AK33" s="34"/>
      <c r="AL33" s="315"/>
      <c r="AM33" s="35"/>
      <c r="AN33" s="35">
        <f>SUM(AK33:AM33)</f>
        <v>0</v>
      </c>
      <c r="AO33" s="65">
        <f t="shared" si="18"/>
        <v>0</v>
      </c>
    </row>
    <row r="34" spans="1:41" s="28" customFormat="1" ht="21" customHeight="1">
      <c r="A34" s="28">
        <f t="shared" si="9"/>
        <v>90</v>
      </c>
      <c r="B34" s="29" t="s">
        <v>104</v>
      </c>
      <c r="C34" s="52">
        <v>62.4</v>
      </c>
      <c r="D34" s="53">
        <v>62.4</v>
      </c>
      <c r="E34" s="35">
        <f t="shared" si="10"/>
        <v>124.8</v>
      </c>
      <c r="F34" s="65">
        <f t="shared" si="11"/>
        <v>8</v>
      </c>
      <c r="G34" s="34">
        <v>249.6</v>
      </c>
      <c r="H34" s="315">
        <v>249.6</v>
      </c>
      <c r="I34" s="35">
        <v>249.6</v>
      </c>
      <c r="J34" s="35">
        <f t="shared" si="12"/>
        <v>748.8</v>
      </c>
      <c r="K34" s="65">
        <f t="shared" si="13"/>
        <v>48</v>
      </c>
      <c r="L34" s="34">
        <v>31.2</v>
      </c>
      <c r="M34" s="35">
        <f t="shared" si="14"/>
        <v>31.2</v>
      </c>
      <c r="N34" s="65">
        <f t="shared" si="0"/>
        <v>2</v>
      </c>
      <c r="O34" s="34">
        <v>46.8</v>
      </c>
      <c r="P34" s="35">
        <v>46.8</v>
      </c>
      <c r="Q34" s="35">
        <v>46.8</v>
      </c>
      <c r="R34" s="35">
        <v>46.8</v>
      </c>
      <c r="S34" s="35">
        <f t="shared" si="1"/>
        <v>187.2</v>
      </c>
      <c r="T34" s="65">
        <f t="shared" si="2"/>
        <v>12</v>
      </c>
      <c r="U34" s="34"/>
      <c r="V34" s="35"/>
      <c r="W34" s="35">
        <f t="shared" si="3"/>
        <v>0</v>
      </c>
      <c r="X34" s="65">
        <f t="shared" si="4"/>
        <v>0</v>
      </c>
      <c r="Y34" s="34">
        <v>78</v>
      </c>
      <c r="Z34" s="35">
        <v>78</v>
      </c>
      <c r="AA34" s="35">
        <v>78</v>
      </c>
      <c r="AB34" s="35">
        <v>78</v>
      </c>
      <c r="AC34" s="35">
        <f t="shared" si="5"/>
        <v>312</v>
      </c>
      <c r="AD34" s="65">
        <f t="shared" si="21"/>
        <v>20</v>
      </c>
      <c r="AE34" s="34"/>
      <c r="AF34" s="35">
        <f t="shared" si="19"/>
        <v>0</v>
      </c>
      <c r="AG34" s="65">
        <f t="shared" si="7"/>
        <v>0</v>
      </c>
      <c r="AH34" s="34"/>
      <c r="AI34" s="35">
        <f t="shared" si="20"/>
        <v>0</v>
      </c>
      <c r="AJ34" s="65">
        <f t="shared" si="22"/>
        <v>0</v>
      </c>
      <c r="AK34" s="34"/>
      <c r="AL34" s="315"/>
      <c r="AM34" s="35"/>
      <c r="AN34" s="35">
        <f>SUM(AK34:AM34)</f>
        <v>0</v>
      </c>
      <c r="AO34" s="65">
        <f t="shared" si="18"/>
        <v>0</v>
      </c>
    </row>
    <row r="35" spans="1:41" s="28" customFormat="1" ht="21" customHeight="1">
      <c r="A35" s="28">
        <f t="shared" si="9"/>
        <v>26</v>
      </c>
      <c r="B35" s="27" t="s">
        <v>138</v>
      </c>
      <c r="C35" s="52"/>
      <c r="D35" s="53"/>
      <c r="E35" s="35">
        <f t="shared" si="10"/>
        <v>0</v>
      </c>
      <c r="F35" s="65">
        <f t="shared" si="11"/>
        <v>0</v>
      </c>
      <c r="G35" s="34">
        <v>78</v>
      </c>
      <c r="H35" s="315">
        <v>78</v>
      </c>
      <c r="I35" s="35">
        <v>62.4</v>
      </c>
      <c r="J35" s="35">
        <f t="shared" si="12"/>
        <v>218.4</v>
      </c>
      <c r="K35" s="65">
        <f t="shared" si="13"/>
        <v>14</v>
      </c>
      <c r="L35" s="34"/>
      <c r="M35" s="35">
        <f t="shared" si="14"/>
        <v>0</v>
      </c>
      <c r="N35" s="65">
        <f t="shared" si="0"/>
        <v>0</v>
      </c>
      <c r="O35" s="34"/>
      <c r="P35" s="35"/>
      <c r="Q35" s="35"/>
      <c r="R35" s="35"/>
      <c r="S35" s="35">
        <f t="shared" si="1"/>
        <v>0</v>
      </c>
      <c r="T35" s="65">
        <f t="shared" si="2"/>
        <v>0</v>
      </c>
      <c r="U35" s="34"/>
      <c r="V35" s="35"/>
      <c r="W35" s="35">
        <f t="shared" si="3"/>
        <v>0</v>
      </c>
      <c r="X35" s="65">
        <f t="shared" si="4"/>
        <v>0</v>
      </c>
      <c r="Y35" s="34">
        <v>46.8</v>
      </c>
      <c r="Z35" s="35">
        <v>46.8</v>
      </c>
      <c r="AA35" s="35">
        <v>46.8</v>
      </c>
      <c r="AB35" s="35">
        <v>46.8</v>
      </c>
      <c r="AC35" s="35">
        <f t="shared" si="5"/>
        <v>187.2</v>
      </c>
      <c r="AD35" s="65">
        <f t="shared" si="21"/>
        <v>12</v>
      </c>
      <c r="AE35" s="34"/>
      <c r="AF35" s="35">
        <f t="shared" si="19"/>
        <v>0</v>
      </c>
      <c r="AG35" s="65">
        <f t="shared" si="7"/>
        <v>0</v>
      </c>
      <c r="AH35" s="34"/>
      <c r="AI35" s="35">
        <f t="shared" si="20"/>
        <v>0</v>
      </c>
      <c r="AJ35" s="65">
        <f t="shared" si="22"/>
        <v>0</v>
      </c>
      <c r="AK35" s="34"/>
      <c r="AL35" s="315"/>
      <c r="AM35" s="35"/>
      <c r="AN35" s="35">
        <f t="shared" ref="AN35:AN80" si="23">SUM(AK35:AM35)</f>
        <v>0</v>
      </c>
      <c r="AO35" s="65">
        <f t="shared" si="18"/>
        <v>0</v>
      </c>
    </row>
    <row r="36" spans="1:41" s="28" customFormat="1" ht="21" customHeight="1">
      <c r="A36" s="28">
        <f t="shared" si="9"/>
        <v>59</v>
      </c>
      <c r="B36" s="27" t="s">
        <v>139</v>
      </c>
      <c r="C36" s="52">
        <v>46.8</v>
      </c>
      <c r="D36" s="53">
        <v>46.8</v>
      </c>
      <c r="E36" s="35">
        <f t="shared" si="10"/>
        <v>93.6</v>
      </c>
      <c r="F36" s="65">
        <f t="shared" si="11"/>
        <v>6</v>
      </c>
      <c r="G36" s="34">
        <v>171.6</v>
      </c>
      <c r="H36" s="315">
        <v>171.6</v>
      </c>
      <c r="I36" s="35">
        <v>187.2</v>
      </c>
      <c r="J36" s="35">
        <f t="shared" si="12"/>
        <v>530.4</v>
      </c>
      <c r="K36" s="65">
        <f t="shared" si="13"/>
        <v>34</v>
      </c>
      <c r="L36" s="34">
        <v>15.6</v>
      </c>
      <c r="M36" s="35">
        <f t="shared" si="14"/>
        <v>15.6</v>
      </c>
      <c r="N36" s="65">
        <f t="shared" si="0"/>
        <v>1</v>
      </c>
      <c r="O36" s="34"/>
      <c r="P36" s="35"/>
      <c r="Q36" s="35"/>
      <c r="R36" s="35"/>
      <c r="S36" s="35">
        <f t="shared" si="1"/>
        <v>0</v>
      </c>
      <c r="T36" s="65">
        <f t="shared" si="2"/>
        <v>0</v>
      </c>
      <c r="U36" s="34">
        <v>46.8</v>
      </c>
      <c r="V36" s="35">
        <v>46.8</v>
      </c>
      <c r="W36" s="35">
        <f t="shared" si="3"/>
        <v>93.6</v>
      </c>
      <c r="X36" s="65">
        <f t="shared" si="4"/>
        <v>6</v>
      </c>
      <c r="Y36" s="34">
        <v>46.8</v>
      </c>
      <c r="Z36" s="35">
        <v>46.8</v>
      </c>
      <c r="AA36" s="35">
        <v>46.8</v>
      </c>
      <c r="AB36" s="35">
        <v>46.8</v>
      </c>
      <c r="AC36" s="35">
        <f t="shared" si="5"/>
        <v>187.2</v>
      </c>
      <c r="AD36" s="65">
        <f t="shared" si="21"/>
        <v>12</v>
      </c>
      <c r="AE36" s="34"/>
      <c r="AF36" s="35">
        <f t="shared" si="19"/>
        <v>0</v>
      </c>
      <c r="AG36" s="65">
        <f t="shared" si="7"/>
        <v>0</v>
      </c>
      <c r="AH36" s="34"/>
      <c r="AI36" s="35">
        <f t="shared" si="20"/>
        <v>0</v>
      </c>
      <c r="AJ36" s="65">
        <f t="shared" si="22"/>
        <v>0</v>
      </c>
      <c r="AK36" s="34"/>
      <c r="AL36" s="315"/>
      <c r="AM36" s="35"/>
      <c r="AN36" s="35">
        <f t="shared" si="23"/>
        <v>0</v>
      </c>
      <c r="AO36" s="65">
        <f t="shared" si="18"/>
        <v>0</v>
      </c>
    </row>
    <row r="37" spans="1:41" s="28" customFormat="1" ht="21" customHeight="1">
      <c r="A37" s="28">
        <f t="shared" si="9"/>
        <v>58</v>
      </c>
      <c r="B37" s="27" t="s">
        <v>140</v>
      </c>
      <c r="C37" s="52">
        <v>124.8</v>
      </c>
      <c r="D37" s="53">
        <v>124.8</v>
      </c>
      <c r="E37" s="35">
        <f t="shared" si="10"/>
        <v>249.6</v>
      </c>
      <c r="F37" s="65">
        <f t="shared" si="11"/>
        <v>16</v>
      </c>
      <c r="G37" s="34">
        <v>93.6</v>
      </c>
      <c r="H37" s="315">
        <v>93.6</v>
      </c>
      <c r="I37" s="35">
        <v>93.6</v>
      </c>
      <c r="J37" s="35">
        <f t="shared" si="12"/>
        <v>280.79999999999995</v>
      </c>
      <c r="K37" s="65">
        <f t="shared" si="13"/>
        <v>17.999999999999996</v>
      </c>
      <c r="L37" s="34">
        <v>62.4</v>
      </c>
      <c r="M37" s="35">
        <f t="shared" si="14"/>
        <v>62.4</v>
      </c>
      <c r="N37" s="65">
        <f t="shared" si="0"/>
        <v>4</v>
      </c>
      <c r="O37" s="34"/>
      <c r="P37" s="35"/>
      <c r="Q37" s="35"/>
      <c r="R37" s="35"/>
      <c r="S37" s="35">
        <f t="shared" si="1"/>
        <v>0</v>
      </c>
      <c r="T37" s="65">
        <f t="shared" si="2"/>
        <v>0</v>
      </c>
      <c r="U37" s="34">
        <v>62.4</v>
      </c>
      <c r="V37" s="35">
        <v>62.4</v>
      </c>
      <c r="W37" s="35">
        <f t="shared" si="3"/>
        <v>124.8</v>
      </c>
      <c r="X37" s="65">
        <f t="shared" si="4"/>
        <v>8</v>
      </c>
      <c r="Y37" s="34">
        <v>46.8</v>
      </c>
      <c r="Z37" s="35">
        <v>46.8</v>
      </c>
      <c r="AA37" s="35">
        <v>46.8</v>
      </c>
      <c r="AB37" s="35">
        <v>46.8</v>
      </c>
      <c r="AC37" s="35">
        <f t="shared" si="5"/>
        <v>187.2</v>
      </c>
      <c r="AD37" s="65">
        <f t="shared" si="21"/>
        <v>12</v>
      </c>
      <c r="AE37" s="34"/>
      <c r="AF37" s="35">
        <f t="shared" si="19"/>
        <v>0</v>
      </c>
      <c r="AG37" s="65">
        <f t="shared" si="7"/>
        <v>0</v>
      </c>
      <c r="AH37" s="34"/>
      <c r="AI37" s="35">
        <f>SUM(AH37:AH37)</f>
        <v>0</v>
      </c>
      <c r="AJ37" s="65">
        <f t="shared" si="22"/>
        <v>0</v>
      </c>
      <c r="AK37" s="34"/>
      <c r="AL37" s="315"/>
      <c r="AM37" s="35"/>
      <c r="AN37" s="35">
        <f t="shared" si="23"/>
        <v>0</v>
      </c>
      <c r="AO37" s="65">
        <f t="shared" si="18"/>
        <v>0</v>
      </c>
    </row>
    <row r="38" spans="1:41" s="28" customFormat="1" ht="21" customHeight="1">
      <c r="A38" s="28">
        <f t="shared" si="9"/>
        <v>30</v>
      </c>
      <c r="B38" s="27" t="s">
        <v>141</v>
      </c>
      <c r="C38" s="52">
        <v>93.6</v>
      </c>
      <c r="D38" s="53">
        <v>93.6</v>
      </c>
      <c r="E38" s="35">
        <f t="shared" si="10"/>
        <v>187.2</v>
      </c>
      <c r="F38" s="65">
        <f t="shared" si="11"/>
        <v>12</v>
      </c>
      <c r="G38" s="34"/>
      <c r="H38" s="315"/>
      <c r="I38" s="35"/>
      <c r="J38" s="35">
        <f t="shared" si="12"/>
        <v>0</v>
      </c>
      <c r="K38" s="65">
        <f t="shared" si="13"/>
        <v>0</v>
      </c>
      <c r="L38" s="34"/>
      <c r="M38" s="35">
        <f t="shared" si="14"/>
        <v>0</v>
      </c>
      <c r="N38" s="65">
        <f t="shared" si="0"/>
        <v>0</v>
      </c>
      <c r="O38" s="34"/>
      <c r="P38" s="35"/>
      <c r="Q38" s="35"/>
      <c r="R38" s="35"/>
      <c r="S38" s="35">
        <f t="shared" si="1"/>
        <v>0</v>
      </c>
      <c r="T38" s="65">
        <f t="shared" si="2"/>
        <v>0</v>
      </c>
      <c r="U38" s="34">
        <v>15.6</v>
      </c>
      <c r="V38" s="35">
        <v>15.6</v>
      </c>
      <c r="W38" s="35">
        <f t="shared" si="3"/>
        <v>31.2</v>
      </c>
      <c r="X38" s="65">
        <f t="shared" si="4"/>
        <v>2</v>
      </c>
      <c r="Y38" s="34">
        <v>62.4</v>
      </c>
      <c r="Z38" s="35">
        <v>62.4</v>
      </c>
      <c r="AA38" s="35">
        <v>62.4</v>
      </c>
      <c r="AB38" s="35">
        <v>62.4</v>
      </c>
      <c r="AC38" s="35">
        <f t="shared" si="5"/>
        <v>249.6</v>
      </c>
      <c r="AD38" s="65">
        <f t="shared" si="21"/>
        <v>16</v>
      </c>
      <c r="AE38" s="34"/>
      <c r="AF38" s="35">
        <f t="shared" si="19"/>
        <v>0</v>
      </c>
      <c r="AG38" s="65">
        <f t="shared" si="7"/>
        <v>0</v>
      </c>
      <c r="AH38" s="34"/>
      <c r="AI38" s="35">
        <f t="shared" si="20"/>
        <v>0</v>
      </c>
      <c r="AJ38" s="65">
        <f t="shared" si="22"/>
        <v>0</v>
      </c>
      <c r="AK38" s="34"/>
      <c r="AL38" s="315"/>
      <c r="AM38" s="35"/>
      <c r="AN38" s="35">
        <f t="shared" si="23"/>
        <v>0</v>
      </c>
      <c r="AO38" s="65">
        <f t="shared" si="18"/>
        <v>0</v>
      </c>
    </row>
    <row r="39" spans="1:41" s="28" customFormat="1" ht="21" customHeight="1">
      <c r="A39" s="28">
        <f t="shared" si="9"/>
        <v>0</v>
      </c>
      <c r="B39" s="27" t="s">
        <v>142</v>
      </c>
      <c r="C39" s="52"/>
      <c r="D39" s="53"/>
      <c r="E39" s="35">
        <f t="shared" si="10"/>
        <v>0</v>
      </c>
      <c r="F39" s="65">
        <f t="shared" si="11"/>
        <v>0</v>
      </c>
      <c r="G39" s="34"/>
      <c r="H39" s="315"/>
      <c r="I39" s="35"/>
      <c r="J39" s="35">
        <f t="shared" si="12"/>
        <v>0</v>
      </c>
      <c r="K39" s="65">
        <f t="shared" si="13"/>
        <v>0</v>
      </c>
      <c r="L39" s="34"/>
      <c r="M39" s="35">
        <f t="shared" si="14"/>
        <v>0</v>
      </c>
      <c r="N39" s="65">
        <f t="shared" si="0"/>
        <v>0</v>
      </c>
      <c r="O39" s="34"/>
      <c r="P39" s="35"/>
      <c r="Q39" s="35"/>
      <c r="R39" s="35"/>
      <c r="S39" s="35">
        <f t="shared" si="1"/>
        <v>0</v>
      </c>
      <c r="T39" s="65">
        <f t="shared" si="2"/>
        <v>0</v>
      </c>
      <c r="U39" s="34"/>
      <c r="V39" s="35"/>
      <c r="W39" s="35">
        <f t="shared" si="3"/>
        <v>0</v>
      </c>
      <c r="X39" s="65">
        <f t="shared" si="4"/>
        <v>0</v>
      </c>
      <c r="Y39" s="34"/>
      <c r="Z39" s="35"/>
      <c r="AA39" s="35"/>
      <c r="AB39" s="35"/>
      <c r="AC39" s="35">
        <f t="shared" si="5"/>
        <v>0</v>
      </c>
      <c r="AD39" s="65">
        <f t="shared" si="21"/>
        <v>0</v>
      </c>
      <c r="AE39" s="34"/>
      <c r="AF39" s="35">
        <f t="shared" si="19"/>
        <v>0</v>
      </c>
      <c r="AG39" s="65">
        <f t="shared" si="7"/>
        <v>0</v>
      </c>
      <c r="AH39" s="34"/>
      <c r="AI39" s="35">
        <f t="shared" si="20"/>
        <v>0</v>
      </c>
      <c r="AJ39" s="65">
        <f t="shared" si="22"/>
        <v>0</v>
      </c>
      <c r="AK39" s="34"/>
      <c r="AL39" s="315"/>
      <c r="AM39" s="35"/>
      <c r="AN39" s="35">
        <f t="shared" si="23"/>
        <v>0</v>
      </c>
      <c r="AO39" s="65">
        <f t="shared" si="18"/>
        <v>0</v>
      </c>
    </row>
    <row r="40" spans="1:41" s="28" customFormat="1" ht="21" customHeight="1">
      <c r="A40" s="28">
        <f t="shared" si="9"/>
        <v>120</v>
      </c>
      <c r="B40" s="27" t="s">
        <v>143</v>
      </c>
      <c r="C40" s="52">
        <f>249.6+187.2</f>
        <v>436.79999999999995</v>
      </c>
      <c r="D40" s="53">
        <v>436.79999999999995</v>
      </c>
      <c r="E40" s="35">
        <f t="shared" si="10"/>
        <v>873.59999999999991</v>
      </c>
      <c r="F40" s="65">
        <f t="shared" si="11"/>
        <v>55.999999999999993</v>
      </c>
      <c r="G40" s="34">
        <v>124.8</v>
      </c>
      <c r="H40" s="315">
        <v>124.8</v>
      </c>
      <c r="I40" s="35">
        <v>124.8</v>
      </c>
      <c r="J40" s="35">
        <f t="shared" si="12"/>
        <v>374.4</v>
      </c>
      <c r="K40" s="65">
        <f t="shared" si="13"/>
        <v>24</v>
      </c>
      <c r="L40" s="34"/>
      <c r="M40" s="35">
        <f>SUM(L40:L40)</f>
        <v>0</v>
      </c>
      <c r="N40" s="65">
        <f t="shared" si="0"/>
        <v>0</v>
      </c>
      <c r="O40" s="34"/>
      <c r="P40" s="35"/>
      <c r="Q40" s="35"/>
      <c r="R40" s="35"/>
      <c r="S40" s="35">
        <f t="shared" si="1"/>
        <v>0</v>
      </c>
      <c r="T40" s="65">
        <f t="shared" si="2"/>
        <v>0</v>
      </c>
      <c r="U40" s="34">
        <v>31.2</v>
      </c>
      <c r="V40" s="35">
        <v>31.2</v>
      </c>
      <c r="W40" s="35">
        <f t="shared" si="3"/>
        <v>62.4</v>
      </c>
      <c r="X40" s="65">
        <f t="shared" si="4"/>
        <v>4</v>
      </c>
      <c r="Y40" s="34">
        <f>93.6+46.8</f>
        <v>140.39999999999998</v>
      </c>
      <c r="Z40" s="35">
        <v>140.39999999999998</v>
      </c>
      <c r="AA40" s="35">
        <v>140.39999999999998</v>
      </c>
      <c r="AB40" s="35">
        <v>140.39999999999998</v>
      </c>
      <c r="AC40" s="35">
        <f t="shared" si="5"/>
        <v>561.59999999999991</v>
      </c>
      <c r="AD40" s="65">
        <f t="shared" si="21"/>
        <v>35.999999999999993</v>
      </c>
      <c r="AE40" s="34"/>
      <c r="AF40" s="35">
        <f t="shared" si="19"/>
        <v>0</v>
      </c>
      <c r="AG40" s="65">
        <f t="shared" si="7"/>
        <v>0</v>
      </c>
      <c r="AH40" s="34"/>
      <c r="AI40" s="35">
        <f t="shared" si="20"/>
        <v>0</v>
      </c>
      <c r="AJ40" s="65">
        <f t="shared" si="22"/>
        <v>0</v>
      </c>
      <c r="AK40" s="34"/>
      <c r="AL40" s="315"/>
      <c r="AM40" s="35"/>
      <c r="AN40" s="35">
        <f t="shared" si="23"/>
        <v>0</v>
      </c>
      <c r="AO40" s="65">
        <f t="shared" si="18"/>
        <v>0</v>
      </c>
    </row>
    <row r="41" spans="1:41" s="28" customFormat="1" ht="21" customHeight="1">
      <c r="A41" s="28">
        <f t="shared" si="9"/>
        <v>60</v>
      </c>
      <c r="B41" s="27" t="s">
        <v>144</v>
      </c>
      <c r="C41" s="52">
        <v>171.6</v>
      </c>
      <c r="D41" s="53">
        <v>171.6</v>
      </c>
      <c r="E41" s="35">
        <f t="shared" si="10"/>
        <v>343.2</v>
      </c>
      <c r="F41" s="65">
        <f t="shared" si="11"/>
        <v>22</v>
      </c>
      <c r="G41" s="34"/>
      <c r="H41" s="315"/>
      <c r="I41" s="35"/>
      <c r="J41" s="35">
        <f t="shared" si="12"/>
        <v>0</v>
      </c>
      <c r="K41" s="65">
        <f t="shared" si="13"/>
        <v>0</v>
      </c>
      <c r="L41" s="34"/>
      <c r="M41" s="35">
        <f t="shared" si="14"/>
        <v>0</v>
      </c>
      <c r="N41" s="65">
        <f t="shared" si="0"/>
        <v>0</v>
      </c>
      <c r="O41" s="34">
        <v>78</v>
      </c>
      <c r="P41" s="35">
        <v>78</v>
      </c>
      <c r="Q41" s="35">
        <v>78</v>
      </c>
      <c r="R41" s="35">
        <v>78</v>
      </c>
      <c r="S41" s="35">
        <f t="shared" si="1"/>
        <v>312</v>
      </c>
      <c r="T41" s="65">
        <f t="shared" si="2"/>
        <v>20</v>
      </c>
      <c r="U41" s="385">
        <v>140.4</v>
      </c>
      <c r="V41" s="35">
        <v>140.4</v>
      </c>
      <c r="W41" s="35">
        <f t="shared" si="3"/>
        <v>280.8</v>
      </c>
      <c r="X41" s="65">
        <f t="shared" si="4"/>
        <v>18</v>
      </c>
      <c r="Y41" s="34"/>
      <c r="Z41" s="35"/>
      <c r="AA41" s="35"/>
      <c r="AB41" s="35"/>
      <c r="AC41" s="35">
        <f t="shared" si="5"/>
        <v>0</v>
      </c>
      <c r="AD41" s="65">
        <f t="shared" si="21"/>
        <v>0</v>
      </c>
      <c r="AE41" s="34"/>
      <c r="AF41" s="35">
        <f t="shared" si="19"/>
        <v>0</v>
      </c>
      <c r="AG41" s="65">
        <f t="shared" si="7"/>
        <v>0</v>
      </c>
      <c r="AH41" s="34"/>
      <c r="AI41" s="35">
        <f t="shared" si="20"/>
        <v>0</v>
      </c>
      <c r="AJ41" s="65">
        <f>AI41/7.8/2</f>
        <v>0</v>
      </c>
      <c r="AK41" s="34"/>
      <c r="AL41" s="315"/>
      <c r="AM41" s="35"/>
      <c r="AN41" s="35">
        <f t="shared" si="23"/>
        <v>0</v>
      </c>
      <c r="AO41" s="65">
        <f t="shared" si="18"/>
        <v>0</v>
      </c>
    </row>
    <row r="42" spans="1:41" s="28" customFormat="1" ht="21" customHeight="1">
      <c r="A42" s="28">
        <f t="shared" si="9"/>
        <v>28</v>
      </c>
      <c r="B42" s="27" t="s">
        <v>145</v>
      </c>
      <c r="C42" s="52"/>
      <c r="D42" s="53"/>
      <c r="E42" s="35">
        <f t="shared" si="10"/>
        <v>0</v>
      </c>
      <c r="F42" s="65">
        <f t="shared" si="11"/>
        <v>0</v>
      </c>
      <c r="G42" s="34">
        <v>62.4</v>
      </c>
      <c r="H42" s="315">
        <v>62.4</v>
      </c>
      <c r="I42" s="35">
        <v>62.4</v>
      </c>
      <c r="J42" s="35">
        <f t="shared" si="12"/>
        <v>187.2</v>
      </c>
      <c r="K42" s="65">
        <f t="shared" si="13"/>
        <v>12</v>
      </c>
      <c r="L42" s="34"/>
      <c r="M42" s="35">
        <f t="shared" si="14"/>
        <v>0</v>
      </c>
      <c r="N42" s="65">
        <f t="shared" si="0"/>
        <v>0</v>
      </c>
      <c r="O42" s="34"/>
      <c r="P42" s="35"/>
      <c r="Q42" s="35"/>
      <c r="R42" s="35"/>
      <c r="S42" s="35">
        <f t="shared" si="1"/>
        <v>0</v>
      </c>
      <c r="T42" s="65">
        <f t="shared" si="2"/>
        <v>0</v>
      </c>
      <c r="U42" s="385">
        <v>62.4</v>
      </c>
      <c r="V42" s="35">
        <v>62.4</v>
      </c>
      <c r="W42" s="35">
        <f t="shared" si="3"/>
        <v>124.8</v>
      </c>
      <c r="X42" s="65">
        <f t="shared" si="4"/>
        <v>8</v>
      </c>
      <c r="Y42" s="34">
        <v>31.2</v>
      </c>
      <c r="Z42" s="35">
        <v>31.2</v>
      </c>
      <c r="AA42" s="35">
        <v>31.2</v>
      </c>
      <c r="AB42" s="35">
        <v>31.2</v>
      </c>
      <c r="AC42" s="35">
        <f t="shared" si="5"/>
        <v>124.8</v>
      </c>
      <c r="AD42" s="65">
        <f t="shared" si="21"/>
        <v>8</v>
      </c>
      <c r="AE42" s="34"/>
      <c r="AF42" s="35">
        <f t="shared" si="19"/>
        <v>0</v>
      </c>
      <c r="AG42" s="65">
        <f t="shared" si="7"/>
        <v>0</v>
      </c>
      <c r="AH42" s="34"/>
      <c r="AI42" s="35">
        <f t="shared" si="20"/>
        <v>0</v>
      </c>
      <c r="AJ42" s="65">
        <f t="shared" ref="AJ42:AJ79" si="24">AI42/7.8/2</f>
        <v>0</v>
      </c>
      <c r="AK42" s="34"/>
      <c r="AL42" s="315"/>
      <c r="AM42" s="35"/>
      <c r="AN42" s="35">
        <f t="shared" si="23"/>
        <v>0</v>
      </c>
      <c r="AO42" s="65">
        <f t="shared" si="18"/>
        <v>0</v>
      </c>
    </row>
    <row r="43" spans="1:41" s="28" customFormat="1" ht="21" customHeight="1">
      <c r="A43" s="28">
        <f t="shared" si="9"/>
        <v>60</v>
      </c>
      <c r="B43" s="27" t="s">
        <v>146</v>
      </c>
      <c r="C43" s="52">
        <v>234</v>
      </c>
      <c r="D43" s="53">
        <v>234</v>
      </c>
      <c r="E43" s="35">
        <f t="shared" si="10"/>
        <v>468</v>
      </c>
      <c r="F43" s="65">
        <f t="shared" si="11"/>
        <v>30</v>
      </c>
      <c r="G43" s="34">
        <v>156</v>
      </c>
      <c r="H43" s="315">
        <v>156</v>
      </c>
      <c r="I43" s="35">
        <v>156</v>
      </c>
      <c r="J43" s="35">
        <f t="shared" si="12"/>
        <v>468</v>
      </c>
      <c r="K43" s="65">
        <f t="shared" si="13"/>
        <v>30</v>
      </c>
      <c r="L43" s="34"/>
      <c r="M43" s="35">
        <f t="shared" si="14"/>
        <v>0</v>
      </c>
      <c r="N43" s="65">
        <f t="shared" si="0"/>
        <v>0</v>
      </c>
      <c r="O43" s="34"/>
      <c r="P43" s="35"/>
      <c r="Q43" s="35"/>
      <c r="R43" s="35"/>
      <c r="S43" s="35">
        <f t="shared" si="1"/>
        <v>0</v>
      </c>
      <c r="T43" s="65">
        <f t="shared" si="2"/>
        <v>0</v>
      </c>
      <c r="U43" s="385"/>
      <c r="V43" s="35"/>
      <c r="W43" s="35">
        <f t="shared" si="3"/>
        <v>0</v>
      </c>
      <c r="X43" s="65">
        <f t="shared" si="4"/>
        <v>0</v>
      </c>
      <c r="Y43" s="34"/>
      <c r="Z43" s="35"/>
      <c r="AA43" s="35"/>
      <c r="AB43" s="35"/>
      <c r="AC43" s="35">
        <f t="shared" si="5"/>
        <v>0</v>
      </c>
      <c r="AD43" s="65">
        <f t="shared" si="21"/>
        <v>0</v>
      </c>
      <c r="AE43" s="34"/>
      <c r="AF43" s="35">
        <f t="shared" si="19"/>
        <v>0</v>
      </c>
      <c r="AG43" s="65">
        <f t="shared" si="7"/>
        <v>0</v>
      </c>
      <c r="AH43" s="34"/>
      <c r="AI43" s="35">
        <f t="shared" si="20"/>
        <v>0</v>
      </c>
      <c r="AJ43" s="65">
        <f t="shared" si="24"/>
        <v>0</v>
      </c>
      <c r="AK43" s="34"/>
      <c r="AL43" s="315"/>
      <c r="AM43" s="35"/>
      <c r="AN43" s="35">
        <f t="shared" si="23"/>
        <v>0</v>
      </c>
      <c r="AO43" s="65">
        <f t="shared" si="18"/>
        <v>0</v>
      </c>
    </row>
    <row r="44" spans="1:41" s="28" customFormat="1" ht="21" customHeight="1">
      <c r="A44" s="28">
        <f t="shared" si="9"/>
        <v>60.000000000000007</v>
      </c>
      <c r="B44" s="29" t="s">
        <v>147</v>
      </c>
      <c r="C44" s="52"/>
      <c r="D44" s="53"/>
      <c r="E44" s="35">
        <f t="shared" si="10"/>
        <v>0</v>
      </c>
      <c r="F44" s="65">
        <f t="shared" si="11"/>
        <v>0</v>
      </c>
      <c r="G44" s="52">
        <v>280.8</v>
      </c>
      <c r="H44" s="390">
        <v>280.8</v>
      </c>
      <c r="I44" s="53">
        <v>280.8</v>
      </c>
      <c r="J44" s="35">
        <f t="shared" si="12"/>
        <v>842.40000000000009</v>
      </c>
      <c r="K44" s="65">
        <f t="shared" si="13"/>
        <v>54.000000000000007</v>
      </c>
      <c r="L44" s="34"/>
      <c r="M44" s="35">
        <f t="shared" si="14"/>
        <v>0</v>
      </c>
      <c r="N44" s="65">
        <f t="shared" si="0"/>
        <v>0</v>
      </c>
      <c r="O44" s="34"/>
      <c r="P44" s="35"/>
      <c r="Q44" s="35"/>
      <c r="R44" s="35"/>
      <c r="S44" s="35">
        <f t="shared" si="1"/>
        <v>0</v>
      </c>
      <c r="T44" s="65">
        <f t="shared" si="2"/>
        <v>0</v>
      </c>
      <c r="U44" s="385">
        <v>46.8</v>
      </c>
      <c r="V44" s="35">
        <v>46.8</v>
      </c>
      <c r="W44" s="35">
        <f t="shared" si="3"/>
        <v>93.6</v>
      </c>
      <c r="X44" s="65">
        <f t="shared" si="4"/>
        <v>6</v>
      </c>
      <c r="Y44" s="34"/>
      <c r="Z44" s="35"/>
      <c r="AA44" s="35"/>
      <c r="AB44" s="35"/>
      <c r="AC44" s="35">
        <f t="shared" si="5"/>
        <v>0</v>
      </c>
      <c r="AD44" s="65">
        <f t="shared" si="21"/>
        <v>0</v>
      </c>
      <c r="AE44" s="34"/>
      <c r="AF44" s="35">
        <f t="shared" si="19"/>
        <v>0</v>
      </c>
      <c r="AG44" s="65">
        <f t="shared" si="7"/>
        <v>0</v>
      </c>
      <c r="AH44" s="34"/>
      <c r="AI44" s="35">
        <f t="shared" si="20"/>
        <v>0</v>
      </c>
      <c r="AJ44" s="65">
        <f t="shared" si="24"/>
        <v>0</v>
      </c>
      <c r="AK44" s="34"/>
      <c r="AL44" s="315"/>
      <c r="AM44" s="35"/>
      <c r="AN44" s="35">
        <f t="shared" si="23"/>
        <v>0</v>
      </c>
      <c r="AO44" s="65">
        <f t="shared" si="18"/>
        <v>0</v>
      </c>
    </row>
    <row r="45" spans="1:41" s="28" customFormat="1" ht="21" customHeight="1">
      <c r="A45" s="28">
        <f t="shared" si="9"/>
        <v>30</v>
      </c>
      <c r="B45" s="27" t="s">
        <v>148</v>
      </c>
      <c r="C45" s="52">
        <v>46.8</v>
      </c>
      <c r="D45" s="53">
        <v>46.8</v>
      </c>
      <c r="E45" s="35">
        <f t="shared" si="10"/>
        <v>93.6</v>
      </c>
      <c r="F45" s="65">
        <f t="shared" si="11"/>
        <v>6</v>
      </c>
      <c r="G45" s="34">
        <v>46.8</v>
      </c>
      <c r="H45" s="315">
        <v>46.8</v>
      </c>
      <c r="I45" s="35">
        <v>46.8</v>
      </c>
      <c r="J45" s="35">
        <f t="shared" si="12"/>
        <v>140.39999999999998</v>
      </c>
      <c r="K45" s="65">
        <f t="shared" si="13"/>
        <v>8.9999999999999982</v>
      </c>
      <c r="L45" s="34">
        <v>46.8</v>
      </c>
      <c r="M45" s="35">
        <f t="shared" si="14"/>
        <v>46.8</v>
      </c>
      <c r="N45" s="65">
        <f t="shared" si="0"/>
        <v>3</v>
      </c>
      <c r="O45" s="34">
        <v>46.8</v>
      </c>
      <c r="P45" s="35">
        <v>46.8</v>
      </c>
      <c r="Q45" s="35">
        <v>46.8</v>
      </c>
      <c r="R45" s="35">
        <v>46.8</v>
      </c>
      <c r="S45" s="35">
        <f t="shared" si="1"/>
        <v>187.2</v>
      </c>
      <c r="T45" s="65">
        <f t="shared" si="2"/>
        <v>12</v>
      </c>
      <c r="U45" s="385"/>
      <c r="V45" s="35"/>
      <c r="W45" s="35">
        <f t="shared" si="3"/>
        <v>0</v>
      </c>
      <c r="X45" s="65">
        <f t="shared" si="4"/>
        <v>0</v>
      </c>
      <c r="Y45" s="34"/>
      <c r="Z45" s="35"/>
      <c r="AA45" s="35"/>
      <c r="AB45" s="35"/>
      <c r="AC45" s="35">
        <f t="shared" si="5"/>
        <v>0</v>
      </c>
      <c r="AD45" s="65">
        <f t="shared" si="21"/>
        <v>0</v>
      </c>
      <c r="AE45" s="34"/>
      <c r="AF45" s="35">
        <f t="shared" si="19"/>
        <v>0</v>
      </c>
      <c r="AG45" s="65">
        <f t="shared" si="7"/>
        <v>0</v>
      </c>
      <c r="AH45" s="34"/>
      <c r="AI45" s="35">
        <f t="shared" si="20"/>
        <v>0</v>
      </c>
      <c r="AJ45" s="65">
        <f t="shared" si="24"/>
        <v>0</v>
      </c>
      <c r="AK45" s="34"/>
      <c r="AL45" s="315"/>
      <c r="AM45" s="35"/>
      <c r="AN45" s="35">
        <f t="shared" si="23"/>
        <v>0</v>
      </c>
      <c r="AO45" s="65">
        <f t="shared" si="18"/>
        <v>0</v>
      </c>
    </row>
    <row r="46" spans="1:41" s="28" customFormat="1" ht="21" customHeight="1">
      <c r="A46" s="28">
        <f t="shared" si="9"/>
        <v>23</v>
      </c>
      <c r="B46" s="27" t="s">
        <v>149</v>
      </c>
      <c r="C46" s="52">
        <v>93.6</v>
      </c>
      <c r="D46" s="53">
        <v>93.6</v>
      </c>
      <c r="E46" s="35">
        <f t="shared" si="10"/>
        <v>187.2</v>
      </c>
      <c r="F46" s="65">
        <f t="shared" si="11"/>
        <v>12</v>
      </c>
      <c r="G46" s="34">
        <v>46.8</v>
      </c>
      <c r="H46" s="315"/>
      <c r="I46" s="35"/>
      <c r="J46" s="35">
        <f t="shared" si="12"/>
        <v>46.8</v>
      </c>
      <c r="K46" s="65">
        <f t="shared" si="13"/>
        <v>3</v>
      </c>
      <c r="L46" s="34"/>
      <c r="M46" s="35">
        <f>SUM(L46:L46)</f>
        <v>0</v>
      </c>
      <c r="N46" s="65">
        <f t="shared" si="0"/>
        <v>0</v>
      </c>
      <c r="O46" s="34"/>
      <c r="P46" s="35"/>
      <c r="Q46" s="35"/>
      <c r="R46" s="35"/>
      <c r="S46" s="35">
        <f t="shared" si="1"/>
        <v>0</v>
      </c>
      <c r="T46" s="65">
        <f t="shared" si="2"/>
        <v>0</v>
      </c>
      <c r="U46" s="34">
        <v>62.4</v>
      </c>
      <c r="V46" s="35">
        <v>62.4</v>
      </c>
      <c r="W46" s="35">
        <f t="shared" si="3"/>
        <v>124.8</v>
      </c>
      <c r="X46" s="65">
        <f t="shared" si="4"/>
        <v>8</v>
      </c>
      <c r="Y46" s="34"/>
      <c r="Z46" s="35"/>
      <c r="AA46" s="35"/>
      <c r="AB46" s="35"/>
      <c r="AC46" s="35">
        <f t="shared" si="5"/>
        <v>0</v>
      </c>
      <c r="AD46" s="65">
        <f t="shared" si="21"/>
        <v>0</v>
      </c>
      <c r="AE46" s="34"/>
      <c r="AF46" s="35">
        <f t="shared" si="19"/>
        <v>0</v>
      </c>
      <c r="AG46" s="65">
        <f t="shared" si="7"/>
        <v>0</v>
      </c>
      <c r="AH46" s="34"/>
      <c r="AI46" s="35">
        <f t="shared" si="20"/>
        <v>0</v>
      </c>
      <c r="AJ46" s="65">
        <f t="shared" si="24"/>
        <v>0</v>
      </c>
      <c r="AK46" s="34"/>
      <c r="AL46" s="315"/>
      <c r="AM46" s="35"/>
      <c r="AN46" s="35">
        <f t="shared" si="23"/>
        <v>0</v>
      </c>
      <c r="AO46" s="65">
        <f t="shared" si="18"/>
        <v>0</v>
      </c>
    </row>
    <row r="47" spans="1:41" s="28" customFormat="1" ht="21" customHeight="1">
      <c r="A47" s="28">
        <f t="shared" si="9"/>
        <v>0</v>
      </c>
      <c r="B47" s="27" t="s">
        <v>150</v>
      </c>
      <c r="C47" s="52"/>
      <c r="D47" s="53"/>
      <c r="E47" s="35">
        <f t="shared" si="10"/>
        <v>0</v>
      </c>
      <c r="F47" s="65">
        <f t="shared" si="11"/>
        <v>0</v>
      </c>
      <c r="G47" s="34"/>
      <c r="H47" s="315"/>
      <c r="I47" s="35"/>
      <c r="J47" s="35">
        <f t="shared" si="12"/>
        <v>0</v>
      </c>
      <c r="K47" s="65">
        <f t="shared" si="13"/>
        <v>0</v>
      </c>
      <c r="L47" s="34"/>
      <c r="M47" s="35">
        <f>SUM(L47:L47)</f>
        <v>0</v>
      </c>
      <c r="N47" s="65">
        <f t="shared" si="0"/>
        <v>0</v>
      </c>
      <c r="O47" s="34"/>
      <c r="P47" s="35"/>
      <c r="Q47" s="35"/>
      <c r="R47" s="35"/>
      <c r="S47" s="35">
        <f t="shared" si="1"/>
        <v>0</v>
      </c>
      <c r="T47" s="65">
        <f t="shared" si="2"/>
        <v>0</v>
      </c>
      <c r="U47" s="385"/>
      <c r="V47" s="35"/>
      <c r="W47" s="35">
        <f t="shared" si="3"/>
        <v>0</v>
      </c>
      <c r="X47" s="65">
        <f t="shared" si="4"/>
        <v>0</v>
      </c>
      <c r="Y47" s="34"/>
      <c r="Z47" s="35"/>
      <c r="AA47" s="35"/>
      <c r="AB47" s="35"/>
      <c r="AC47" s="35">
        <f t="shared" si="5"/>
        <v>0</v>
      </c>
      <c r="AD47" s="65">
        <f t="shared" si="21"/>
        <v>0</v>
      </c>
      <c r="AE47" s="34"/>
      <c r="AF47" s="35">
        <f>SUM(AE47:AE47)</f>
        <v>0</v>
      </c>
      <c r="AG47" s="65">
        <f t="shared" si="7"/>
        <v>0</v>
      </c>
      <c r="AH47" s="34"/>
      <c r="AI47" s="35">
        <f t="shared" si="20"/>
        <v>0</v>
      </c>
      <c r="AJ47" s="65">
        <f t="shared" si="24"/>
        <v>0</v>
      </c>
      <c r="AK47" s="52"/>
      <c r="AL47" s="390"/>
      <c r="AM47" s="53"/>
      <c r="AN47" s="35">
        <f t="shared" si="23"/>
        <v>0</v>
      </c>
      <c r="AO47" s="65">
        <f t="shared" si="18"/>
        <v>0</v>
      </c>
    </row>
    <row r="48" spans="1:41" s="28" customFormat="1" ht="21" customHeight="1">
      <c r="A48" s="28">
        <f t="shared" si="9"/>
        <v>0</v>
      </c>
      <c r="B48" s="27" t="s">
        <v>151</v>
      </c>
      <c r="C48" s="52"/>
      <c r="D48" s="53"/>
      <c r="E48" s="35">
        <f t="shared" si="10"/>
        <v>0</v>
      </c>
      <c r="F48" s="65">
        <f t="shared" si="11"/>
        <v>0</v>
      </c>
      <c r="G48" s="34"/>
      <c r="H48" s="315"/>
      <c r="I48" s="35"/>
      <c r="J48" s="35">
        <f t="shared" si="12"/>
        <v>0</v>
      </c>
      <c r="K48" s="65">
        <f t="shared" si="13"/>
        <v>0</v>
      </c>
      <c r="L48" s="34"/>
      <c r="M48" s="35">
        <f>SUM(L48:L48)</f>
        <v>0</v>
      </c>
      <c r="N48" s="65">
        <f t="shared" si="0"/>
        <v>0</v>
      </c>
      <c r="O48" s="34"/>
      <c r="P48" s="35"/>
      <c r="Q48" s="35"/>
      <c r="R48" s="35"/>
      <c r="S48" s="35">
        <f t="shared" ref="S48:S79" si="25">SUM(O48:R48)</f>
        <v>0</v>
      </c>
      <c r="T48" s="65">
        <f t="shared" si="2"/>
        <v>0</v>
      </c>
      <c r="U48" s="385"/>
      <c r="V48" s="35"/>
      <c r="W48" s="35">
        <f t="shared" si="3"/>
        <v>0</v>
      </c>
      <c r="X48" s="65">
        <f t="shared" si="4"/>
        <v>0</v>
      </c>
      <c r="Y48" s="34"/>
      <c r="Z48" s="35"/>
      <c r="AA48" s="35"/>
      <c r="AB48" s="35"/>
      <c r="AC48" s="35">
        <f t="shared" ref="AC48:AC79" si="26">SUM(Y48:AB48)</f>
        <v>0</v>
      </c>
      <c r="AD48" s="65">
        <f t="shared" si="21"/>
        <v>0</v>
      </c>
      <c r="AE48" s="34"/>
      <c r="AF48" s="35">
        <f>SUM(AE48:AE48)</f>
        <v>0</v>
      </c>
      <c r="AG48" s="65">
        <f t="shared" si="7"/>
        <v>0</v>
      </c>
      <c r="AH48" s="34"/>
      <c r="AI48" s="35">
        <f t="shared" si="20"/>
        <v>0</v>
      </c>
      <c r="AJ48" s="65">
        <f t="shared" si="24"/>
        <v>0</v>
      </c>
      <c r="AK48" s="34"/>
      <c r="AL48" s="315"/>
      <c r="AM48" s="35"/>
      <c r="AN48" s="35">
        <f t="shared" si="23"/>
        <v>0</v>
      </c>
      <c r="AO48" s="65">
        <f t="shared" si="18"/>
        <v>0</v>
      </c>
    </row>
    <row r="49" spans="1:41" s="28" customFormat="1" ht="21" customHeight="1">
      <c r="A49" s="28">
        <f t="shared" si="9"/>
        <v>0</v>
      </c>
      <c r="B49" s="27" t="s">
        <v>152</v>
      </c>
      <c r="C49" s="52"/>
      <c r="D49" s="53"/>
      <c r="E49" s="35">
        <f t="shared" si="10"/>
        <v>0</v>
      </c>
      <c r="F49" s="65">
        <f t="shared" si="11"/>
        <v>0</v>
      </c>
      <c r="G49" s="52"/>
      <c r="H49" s="390"/>
      <c r="I49" s="53"/>
      <c r="J49" s="35">
        <f t="shared" si="12"/>
        <v>0</v>
      </c>
      <c r="K49" s="65">
        <f t="shared" si="13"/>
        <v>0</v>
      </c>
      <c r="L49" s="34"/>
      <c r="M49" s="35">
        <f t="shared" si="14"/>
        <v>0</v>
      </c>
      <c r="N49" s="65">
        <f t="shared" si="0"/>
        <v>0</v>
      </c>
      <c r="O49" s="34"/>
      <c r="P49" s="35"/>
      <c r="Q49" s="35"/>
      <c r="R49" s="35"/>
      <c r="S49" s="35">
        <f t="shared" si="25"/>
        <v>0</v>
      </c>
      <c r="T49" s="65">
        <f t="shared" si="2"/>
        <v>0</v>
      </c>
      <c r="U49" s="385"/>
      <c r="V49" s="35"/>
      <c r="W49" s="35">
        <f t="shared" si="3"/>
        <v>0</v>
      </c>
      <c r="X49" s="65">
        <f t="shared" si="4"/>
        <v>0</v>
      </c>
      <c r="Y49" s="34"/>
      <c r="Z49" s="35"/>
      <c r="AA49" s="35"/>
      <c r="AB49" s="35"/>
      <c r="AC49" s="35">
        <f t="shared" si="26"/>
        <v>0</v>
      </c>
      <c r="AD49" s="65">
        <f t="shared" si="21"/>
        <v>0</v>
      </c>
      <c r="AE49" s="34"/>
      <c r="AF49" s="35">
        <f>SUM(AE49:AE49)</f>
        <v>0</v>
      </c>
      <c r="AG49" s="65">
        <f t="shared" si="7"/>
        <v>0</v>
      </c>
      <c r="AH49" s="34"/>
      <c r="AI49" s="35">
        <f t="shared" si="20"/>
        <v>0</v>
      </c>
      <c r="AJ49" s="65">
        <f t="shared" si="24"/>
        <v>0</v>
      </c>
      <c r="AK49" s="34"/>
      <c r="AL49" s="315"/>
      <c r="AM49" s="35"/>
      <c r="AN49" s="35">
        <f t="shared" si="23"/>
        <v>0</v>
      </c>
      <c r="AO49" s="65">
        <f t="shared" si="18"/>
        <v>0</v>
      </c>
    </row>
    <row r="50" spans="1:41" s="28" customFormat="1" ht="21" customHeight="1">
      <c r="A50" s="28">
        <f t="shared" si="9"/>
        <v>30</v>
      </c>
      <c r="B50" s="27" t="s">
        <v>153</v>
      </c>
      <c r="C50" s="52"/>
      <c r="D50" s="53"/>
      <c r="E50" s="35">
        <f t="shared" si="10"/>
        <v>0</v>
      </c>
      <c r="F50" s="65">
        <f t="shared" si="11"/>
        <v>0</v>
      </c>
      <c r="G50" s="52">
        <v>109.2</v>
      </c>
      <c r="H50" s="390">
        <v>140.4</v>
      </c>
      <c r="I50" s="53">
        <v>140.4</v>
      </c>
      <c r="J50" s="35">
        <f>SUM(G50:I50)</f>
        <v>390</v>
      </c>
      <c r="K50" s="65">
        <f>J50/7.8/2</f>
        <v>25</v>
      </c>
      <c r="L50" s="34"/>
      <c r="M50" s="35">
        <f t="shared" si="14"/>
        <v>0</v>
      </c>
      <c r="N50" s="65">
        <f t="shared" si="0"/>
        <v>0</v>
      </c>
      <c r="O50" s="34"/>
      <c r="P50" s="35"/>
      <c r="Q50" s="35"/>
      <c r="R50" s="35"/>
      <c r="S50" s="35">
        <f t="shared" si="25"/>
        <v>0</v>
      </c>
      <c r="T50" s="65">
        <f t="shared" si="2"/>
        <v>0</v>
      </c>
      <c r="U50" s="385"/>
      <c r="V50" s="35"/>
      <c r="W50" s="35">
        <f>SUM(U50:V50)</f>
        <v>0</v>
      </c>
      <c r="X50" s="65">
        <f>W50/7.8/2</f>
        <v>0</v>
      </c>
      <c r="Y50" s="34"/>
      <c r="Z50" s="35"/>
      <c r="AA50" s="35"/>
      <c r="AB50" s="35"/>
      <c r="AC50" s="35">
        <f>SUM(Y50:AB50)</f>
        <v>0</v>
      </c>
      <c r="AD50" s="65">
        <f t="shared" si="21"/>
        <v>0</v>
      </c>
      <c r="AE50" s="34">
        <v>78</v>
      </c>
      <c r="AF50" s="35">
        <f t="shared" ref="AF50:AF58" si="27">SUM(AE50:AE50)</f>
        <v>78</v>
      </c>
      <c r="AG50" s="65">
        <f t="shared" si="7"/>
        <v>5</v>
      </c>
      <c r="AH50" s="34"/>
      <c r="AI50" s="35">
        <f t="shared" si="20"/>
        <v>0</v>
      </c>
      <c r="AJ50" s="65">
        <f t="shared" si="24"/>
        <v>0</v>
      </c>
      <c r="AK50" s="52"/>
      <c r="AL50" s="390"/>
      <c r="AM50" s="53"/>
      <c r="AN50" s="35">
        <f t="shared" si="23"/>
        <v>0</v>
      </c>
      <c r="AO50" s="65">
        <f t="shared" si="18"/>
        <v>0</v>
      </c>
    </row>
    <row r="51" spans="1:41" s="28" customFormat="1" ht="21" customHeight="1">
      <c r="A51" s="28">
        <f t="shared" si="9"/>
        <v>28</v>
      </c>
      <c r="B51" s="27" t="s">
        <v>154</v>
      </c>
      <c r="C51" s="52"/>
      <c r="D51" s="53"/>
      <c r="E51" s="35">
        <f t="shared" si="10"/>
        <v>0</v>
      </c>
      <c r="F51" s="65">
        <f t="shared" si="11"/>
        <v>0</v>
      </c>
      <c r="G51" s="34">
        <v>46.8</v>
      </c>
      <c r="H51" s="315">
        <v>78</v>
      </c>
      <c r="I51" s="35">
        <v>78</v>
      </c>
      <c r="J51" s="35">
        <f t="shared" si="12"/>
        <v>202.8</v>
      </c>
      <c r="K51" s="65">
        <f t="shared" si="13"/>
        <v>13.000000000000002</v>
      </c>
      <c r="L51" s="34"/>
      <c r="M51" s="35">
        <f t="shared" si="14"/>
        <v>0</v>
      </c>
      <c r="N51" s="65">
        <f t="shared" si="0"/>
        <v>0</v>
      </c>
      <c r="O51" s="34"/>
      <c r="P51" s="35"/>
      <c r="Q51" s="35"/>
      <c r="R51" s="35"/>
      <c r="S51" s="35">
        <f t="shared" si="25"/>
        <v>0</v>
      </c>
      <c r="T51" s="65">
        <f t="shared" si="2"/>
        <v>0</v>
      </c>
      <c r="U51" s="385"/>
      <c r="V51" s="35"/>
      <c r="W51" s="35">
        <f t="shared" si="3"/>
        <v>0</v>
      </c>
      <c r="X51" s="65">
        <f t="shared" si="4"/>
        <v>0</v>
      </c>
      <c r="Y51" s="34">
        <v>46.8</v>
      </c>
      <c r="Z51" s="35">
        <v>46.8</v>
      </c>
      <c r="AA51" s="35">
        <v>46.8</v>
      </c>
      <c r="AB51" s="35">
        <v>46.8</v>
      </c>
      <c r="AC51" s="35">
        <f t="shared" si="26"/>
        <v>187.2</v>
      </c>
      <c r="AD51" s="65">
        <f t="shared" si="21"/>
        <v>12</v>
      </c>
      <c r="AE51" s="34">
        <f>124.8-78</f>
        <v>46.8</v>
      </c>
      <c r="AF51" s="35">
        <f t="shared" si="27"/>
        <v>46.8</v>
      </c>
      <c r="AG51" s="65">
        <f t="shared" si="7"/>
        <v>3</v>
      </c>
      <c r="AH51" s="34"/>
      <c r="AI51" s="35">
        <f t="shared" ref="AI51:AI58" si="28">SUM(AH51:AH51)</f>
        <v>0</v>
      </c>
      <c r="AJ51" s="65">
        <f t="shared" si="24"/>
        <v>0</v>
      </c>
      <c r="AK51" s="34"/>
      <c r="AL51" s="315"/>
      <c r="AM51" s="35"/>
      <c r="AN51" s="35">
        <f t="shared" si="23"/>
        <v>0</v>
      </c>
      <c r="AO51" s="65">
        <f t="shared" si="18"/>
        <v>0</v>
      </c>
    </row>
    <row r="52" spans="1:41" s="28" customFormat="1" ht="21" customHeight="1">
      <c r="A52" s="28">
        <f t="shared" si="9"/>
        <v>79</v>
      </c>
      <c r="B52" s="27" t="s">
        <v>155</v>
      </c>
      <c r="C52" s="52"/>
      <c r="D52" s="53"/>
      <c r="E52" s="35">
        <f t="shared" si="10"/>
        <v>0</v>
      </c>
      <c r="F52" s="65">
        <f t="shared" si="11"/>
        <v>0</v>
      </c>
      <c r="G52" s="34">
        <f>46.8+46.8</f>
        <v>93.6</v>
      </c>
      <c r="H52" s="315">
        <f t="shared" ref="H52:I52" si="29">46.8+31.2</f>
        <v>78</v>
      </c>
      <c r="I52" s="35">
        <f t="shared" si="29"/>
        <v>78</v>
      </c>
      <c r="J52" s="35">
        <f t="shared" si="12"/>
        <v>249.6</v>
      </c>
      <c r="K52" s="65">
        <f t="shared" si="13"/>
        <v>16</v>
      </c>
      <c r="L52" s="34">
        <v>46.8</v>
      </c>
      <c r="M52" s="35">
        <f>SUM(L52:L52)</f>
        <v>46.8</v>
      </c>
      <c r="N52" s="65">
        <f t="shared" si="0"/>
        <v>3</v>
      </c>
      <c r="O52" s="34"/>
      <c r="P52" s="35"/>
      <c r="Q52" s="35">
        <v>15.6</v>
      </c>
      <c r="R52" s="35">
        <v>15.6</v>
      </c>
      <c r="S52" s="35">
        <f t="shared" si="25"/>
        <v>31.2</v>
      </c>
      <c r="T52" s="65">
        <f t="shared" si="2"/>
        <v>2</v>
      </c>
      <c r="U52" s="427">
        <f t="shared" ref="U52:V52" si="30">62.4+46.8</f>
        <v>109.19999999999999</v>
      </c>
      <c r="V52" s="389">
        <f t="shared" si="30"/>
        <v>109.19999999999999</v>
      </c>
      <c r="W52" s="35">
        <f t="shared" si="3"/>
        <v>218.39999999999998</v>
      </c>
      <c r="X52" s="65">
        <f t="shared" si="4"/>
        <v>13.999999999999998</v>
      </c>
      <c r="Y52" s="34">
        <f t="shared" ref="Y52:AB52" si="31">124.8+46.8</f>
        <v>171.6</v>
      </c>
      <c r="Z52" s="35">
        <f t="shared" si="31"/>
        <v>171.6</v>
      </c>
      <c r="AA52" s="35">
        <f t="shared" si="31"/>
        <v>171.6</v>
      </c>
      <c r="AB52" s="35">
        <f t="shared" si="31"/>
        <v>171.6</v>
      </c>
      <c r="AC52" s="35">
        <f t="shared" si="26"/>
        <v>686.4</v>
      </c>
      <c r="AD52" s="65">
        <f t="shared" si="21"/>
        <v>44</v>
      </c>
      <c r="AE52" s="34"/>
      <c r="AF52" s="35">
        <f t="shared" si="27"/>
        <v>0</v>
      </c>
      <c r="AG52" s="65">
        <f t="shared" si="7"/>
        <v>0</v>
      </c>
      <c r="AH52" s="34"/>
      <c r="AI52" s="35">
        <f t="shared" si="28"/>
        <v>0</v>
      </c>
      <c r="AJ52" s="65">
        <f t="shared" si="24"/>
        <v>0</v>
      </c>
      <c r="AK52" s="34"/>
      <c r="AL52" s="315"/>
      <c r="AM52" s="35"/>
      <c r="AN52" s="35">
        <f t="shared" si="23"/>
        <v>0</v>
      </c>
      <c r="AO52" s="65">
        <f t="shared" si="18"/>
        <v>0</v>
      </c>
    </row>
    <row r="53" spans="1:41" s="28" customFormat="1" ht="21" customHeight="1">
      <c r="A53" s="28">
        <f t="shared" si="9"/>
        <v>52</v>
      </c>
      <c r="B53" s="27" t="s">
        <v>156</v>
      </c>
      <c r="C53" s="52"/>
      <c r="D53" s="53"/>
      <c r="E53" s="35">
        <f t="shared" si="10"/>
        <v>0</v>
      </c>
      <c r="F53" s="65">
        <f t="shared" si="11"/>
        <v>0</v>
      </c>
      <c r="G53" s="34">
        <v>109.2</v>
      </c>
      <c r="H53" s="315">
        <v>109.2</v>
      </c>
      <c r="I53" s="35">
        <v>109.2</v>
      </c>
      <c r="J53" s="35">
        <f t="shared" si="12"/>
        <v>327.60000000000002</v>
      </c>
      <c r="K53" s="65">
        <f t="shared" si="13"/>
        <v>21.000000000000004</v>
      </c>
      <c r="L53" s="34">
        <v>78</v>
      </c>
      <c r="M53" s="35">
        <f>SUM(L53:L53)</f>
        <v>78</v>
      </c>
      <c r="N53" s="65">
        <f t="shared" si="0"/>
        <v>5</v>
      </c>
      <c r="O53" s="34"/>
      <c r="P53" s="35"/>
      <c r="Q53" s="35"/>
      <c r="R53" s="35"/>
      <c r="S53" s="35">
        <f t="shared" si="25"/>
        <v>0</v>
      </c>
      <c r="T53" s="65">
        <f t="shared" si="2"/>
        <v>0</v>
      </c>
      <c r="U53" s="385"/>
      <c r="V53" s="35"/>
      <c r="W53" s="35">
        <f t="shared" si="3"/>
        <v>0</v>
      </c>
      <c r="X53" s="65">
        <f t="shared" si="4"/>
        <v>0</v>
      </c>
      <c r="Y53" s="34">
        <v>62.4</v>
      </c>
      <c r="Z53" s="35">
        <v>62.4</v>
      </c>
      <c r="AA53" s="35">
        <v>62.4</v>
      </c>
      <c r="AB53" s="35">
        <v>62.4</v>
      </c>
      <c r="AC53" s="35">
        <f t="shared" si="26"/>
        <v>249.6</v>
      </c>
      <c r="AD53" s="65">
        <f t="shared" si="21"/>
        <v>16</v>
      </c>
      <c r="AE53" s="388">
        <v>156</v>
      </c>
      <c r="AF53" s="35">
        <f t="shared" si="27"/>
        <v>156</v>
      </c>
      <c r="AG53" s="65">
        <f t="shared" si="7"/>
        <v>10</v>
      </c>
      <c r="AH53" s="34"/>
      <c r="AI53" s="35">
        <f t="shared" si="28"/>
        <v>0</v>
      </c>
      <c r="AJ53" s="65">
        <f t="shared" si="24"/>
        <v>0</v>
      </c>
      <c r="AK53" s="34"/>
      <c r="AL53" s="315"/>
      <c r="AM53" s="35"/>
      <c r="AN53" s="35">
        <f t="shared" si="23"/>
        <v>0</v>
      </c>
      <c r="AO53" s="65">
        <f t="shared" si="18"/>
        <v>0</v>
      </c>
    </row>
    <row r="54" spans="1:41" s="28" customFormat="1" ht="21" customHeight="1">
      <c r="A54" s="28">
        <f t="shared" si="9"/>
        <v>88</v>
      </c>
      <c r="B54" s="27" t="s">
        <v>157</v>
      </c>
      <c r="C54" s="386">
        <v>499.2</v>
      </c>
      <c r="D54" s="387">
        <v>499.2</v>
      </c>
      <c r="E54" s="35">
        <f t="shared" si="10"/>
        <v>998.4</v>
      </c>
      <c r="F54" s="65">
        <f t="shared" si="11"/>
        <v>64</v>
      </c>
      <c r="G54" s="34"/>
      <c r="H54" s="315"/>
      <c r="I54" s="35"/>
      <c r="J54" s="35">
        <f t="shared" si="12"/>
        <v>0</v>
      </c>
      <c r="K54" s="65">
        <f t="shared" si="13"/>
        <v>0</v>
      </c>
      <c r="L54" s="34"/>
      <c r="M54" s="35">
        <f t="shared" si="14"/>
        <v>0</v>
      </c>
      <c r="N54" s="65">
        <f t="shared" si="0"/>
        <v>0</v>
      </c>
      <c r="O54" s="34"/>
      <c r="P54" s="35"/>
      <c r="Q54" s="35"/>
      <c r="R54" s="35"/>
      <c r="S54" s="35">
        <f t="shared" si="25"/>
        <v>0</v>
      </c>
      <c r="T54" s="65">
        <f t="shared" si="2"/>
        <v>0</v>
      </c>
      <c r="U54" s="34"/>
      <c r="V54" s="35"/>
      <c r="W54" s="35">
        <f t="shared" si="3"/>
        <v>0</v>
      </c>
      <c r="X54" s="65">
        <f t="shared" si="4"/>
        <v>0</v>
      </c>
      <c r="Y54" s="34"/>
      <c r="Z54" s="35"/>
      <c r="AA54" s="35"/>
      <c r="AB54" s="35"/>
      <c r="AC54" s="35">
        <f>SUM(Y54:AB54)</f>
        <v>0</v>
      </c>
      <c r="AD54" s="65">
        <f t="shared" si="21"/>
        <v>0</v>
      </c>
      <c r="AE54" s="388">
        <v>374.4</v>
      </c>
      <c r="AF54" s="35">
        <f t="shared" si="27"/>
        <v>374.4</v>
      </c>
      <c r="AG54" s="65">
        <f t="shared" si="7"/>
        <v>24</v>
      </c>
      <c r="AH54" s="34"/>
      <c r="AI54" s="35">
        <f t="shared" si="28"/>
        <v>0</v>
      </c>
      <c r="AJ54" s="65">
        <f t="shared" si="24"/>
        <v>0</v>
      </c>
      <c r="AK54" s="34"/>
      <c r="AL54" s="315"/>
      <c r="AM54" s="35"/>
      <c r="AN54" s="35">
        <f t="shared" si="23"/>
        <v>0</v>
      </c>
      <c r="AO54" s="65">
        <f t="shared" si="18"/>
        <v>0</v>
      </c>
    </row>
    <row r="55" spans="1:41" s="28" customFormat="1" ht="21" customHeight="1">
      <c r="A55" s="28">
        <f t="shared" si="9"/>
        <v>56</v>
      </c>
      <c r="B55" s="27" t="s">
        <v>158</v>
      </c>
      <c r="C55" s="52"/>
      <c r="D55" s="53"/>
      <c r="E55" s="35">
        <f t="shared" si="10"/>
        <v>0</v>
      </c>
      <c r="F55" s="65">
        <f t="shared" si="11"/>
        <v>0</v>
      </c>
      <c r="G55" s="386">
        <v>124.8</v>
      </c>
      <c r="H55" s="539">
        <v>124.8</v>
      </c>
      <c r="I55" s="387">
        <v>124.8</v>
      </c>
      <c r="J55" s="35">
        <f t="shared" si="12"/>
        <v>374.4</v>
      </c>
      <c r="K55" s="65">
        <f t="shared" si="13"/>
        <v>24</v>
      </c>
      <c r="L55" s="34"/>
      <c r="M55" s="35">
        <f t="shared" si="14"/>
        <v>0</v>
      </c>
      <c r="N55" s="65">
        <f t="shared" si="0"/>
        <v>0</v>
      </c>
      <c r="O55" s="34"/>
      <c r="P55" s="35"/>
      <c r="Q55" s="35"/>
      <c r="R55" s="35"/>
      <c r="S55" s="35">
        <f t="shared" si="25"/>
        <v>0</v>
      </c>
      <c r="T55" s="65">
        <f t="shared" si="2"/>
        <v>0</v>
      </c>
      <c r="U55" s="34"/>
      <c r="V55" s="35"/>
      <c r="W55" s="35">
        <f t="shared" si="3"/>
        <v>0</v>
      </c>
      <c r="X55" s="65">
        <f t="shared" si="4"/>
        <v>0</v>
      </c>
      <c r="Y55" s="388">
        <v>124.8</v>
      </c>
      <c r="Z55" s="389">
        <v>124.8</v>
      </c>
      <c r="AA55" s="389">
        <v>124.8</v>
      </c>
      <c r="AB55" s="389">
        <v>124.8</v>
      </c>
      <c r="AC55" s="35">
        <f>SUM(Y55:AB55)</f>
        <v>499.2</v>
      </c>
      <c r="AD55" s="65">
        <f t="shared" si="21"/>
        <v>32</v>
      </c>
      <c r="AE55" s="34"/>
      <c r="AF55" s="35">
        <f t="shared" si="27"/>
        <v>0</v>
      </c>
      <c r="AG55" s="65">
        <f t="shared" si="7"/>
        <v>0</v>
      </c>
      <c r="AH55" s="34"/>
      <c r="AI55" s="35">
        <f t="shared" si="28"/>
        <v>0</v>
      </c>
      <c r="AJ55" s="65">
        <f t="shared" si="24"/>
        <v>0</v>
      </c>
      <c r="AK55" s="34"/>
      <c r="AL55" s="315"/>
      <c r="AM55" s="35"/>
      <c r="AN55" s="35">
        <f t="shared" si="23"/>
        <v>0</v>
      </c>
      <c r="AO55" s="65">
        <f t="shared" si="18"/>
        <v>0</v>
      </c>
    </row>
    <row r="56" spans="1:41" s="28" customFormat="1" ht="22.5" customHeight="1">
      <c r="A56" s="28">
        <f t="shared" si="9"/>
        <v>65</v>
      </c>
      <c r="B56" s="27" t="s">
        <v>159</v>
      </c>
      <c r="C56" s="52"/>
      <c r="D56" s="387">
        <v>62.4</v>
      </c>
      <c r="E56" s="35">
        <f t="shared" si="10"/>
        <v>62.4</v>
      </c>
      <c r="F56" s="65">
        <f t="shared" si="11"/>
        <v>4</v>
      </c>
      <c r="G56" s="52">
        <f t="shared" ref="G56:I56" si="32">31.2+78+124.8</f>
        <v>234</v>
      </c>
      <c r="H56" s="390">
        <f t="shared" si="32"/>
        <v>234</v>
      </c>
      <c r="I56" s="53">
        <f t="shared" si="32"/>
        <v>234</v>
      </c>
      <c r="J56" s="35">
        <f t="shared" si="12"/>
        <v>702</v>
      </c>
      <c r="K56" s="65">
        <f t="shared" si="13"/>
        <v>45</v>
      </c>
      <c r="L56" s="388">
        <v>15.6</v>
      </c>
      <c r="M56" s="35">
        <f t="shared" si="14"/>
        <v>15.6</v>
      </c>
      <c r="N56" s="65">
        <f t="shared" si="0"/>
        <v>1</v>
      </c>
      <c r="O56" s="34"/>
      <c r="P56" s="35"/>
      <c r="Q56" s="35"/>
      <c r="R56" s="35"/>
      <c r="S56" s="35">
        <f t="shared" si="25"/>
        <v>0</v>
      </c>
      <c r="T56" s="65">
        <f t="shared" si="2"/>
        <v>0</v>
      </c>
      <c r="U56" s="34"/>
      <c r="V56" s="35"/>
      <c r="W56" s="35">
        <f t="shared" si="3"/>
        <v>0</v>
      </c>
      <c r="X56" s="65">
        <f t="shared" si="4"/>
        <v>0</v>
      </c>
      <c r="Y56" s="34"/>
      <c r="Z56" s="35"/>
      <c r="AA56" s="35"/>
      <c r="AB56" s="35"/>
      <c r="AC56" s="35">
        <f t="shared" si="26"/>
        <v>0</v>
      </c>
      <c r="AD56" s="65">
        <f t="shared" si="21"/>
        <v>0</v>
      </c>
      <c r="AE56" s="34">
        <v>234</v>
      </c>
      <c r="AF56" s="35">
        <f t="shared" si="27"/>
        <v>234</v>
      </c>
      <c r="AG56" s="65">
        <f t="shared" si="7"/>
        <v>15</v>
      </c>
      <c r="AH56" s="34"/>
      <c r="AI56" s="35">
        <f t="shared" si="28"/>
        <v>0</v>
      </c>
      <c r="AJ56" s="65">
        <f t="shared" si="24"/>
        <v>0</v>
      </c>
      <c r="AK56" s="34"/>
      <c r="AL56" s="315"/>
      <c r="AM56" s="35"/>
      <c r="AN56" s="35">
        <f t="shared" si="23"/>
        <v>0</v>
      </c>
      <c r="AO56" s="65">
        <f t="shared" si="18"/>
        <v>0</v>
      </c>
    </row>
    <row r="57" spans="1:41" s="28" customFormat="1" ht="21" customHeight="1">
      <c r="A57" s="28">
        <f t="shared" si="9"/>
        <v>0</v>
      </c>
      <c r="B57" s="27" t="s">
        <v>160</v>
      </c>
      <c r="C57" s="52"/>
      <c r="D57" s="53"/>
      <c r="E57" s="35">
        <f t="shared" si="10"/>
        <v>0</v>
      </c>
      <c r="F57" s="65">
        <f t="shared" si="11"/>
        <v>0</v>
      </c>
      <c r="G57" s="34"/>
      <c r="H57" s="315"/>
      <c r="I57" s="35"/>
      <c r="J57" s="35">
        <f t="shared" si="12"/>
        <v>0</v>
      </c>
      <c r="K57" s="65">
        <f t="shared" si="13"/>
        <v>0</v>
      </c>
      <c r="L57" s="34"/>
      <c r="M57" s="35">
        <f t="shared" si="14"/>
        <v>0</v>
      </c>
      <c r="N57" s="65">
        <f t="shared" si="0"/>
        <v>0</v>
      </c>
      <c r="O57" s="34"/>
      <c r="P57" s="35"/>
      <c r="Q57" s="35"/>
      <c r="R57" s="35"/>
      <c r="S57" s="35">
        <f t="shared" si="25"/>
        <v>0</v>
      </c>
      <c r="T57" s="65">
        <f t="shared" si="2"/>
        <v>0</v>
      </c>
      <c r="U57" s="385"/>
      <c r="V57" s="35"/>
      <c r="W57" s="35">
        <f t="shared" si="3"/>
        <v>0</v>
      </c>
      <c r="X57" s="65">
        <f t="shared" si="4"/>
        <v>0</v>
      </c>
      <c r="Y57" s="34"/>
      <c r="Z57" s="35"/>
      <c r="AA57" s="35"/>
      <c r="AB57" s="35"/>
      <c r="AC57" s="35">
        <f>SUM(Y57:AB57)</f>
        <v>0</v>
      </c>
      <c r="AD57" s="65">
        <f t="shared" si="21"/>
        <v>0</v>
      </c>
      <c r="AE57" s="34"/>
      <c r="AF57" s="35">
        <f t="shared" si="27"/>
        <v>0</v>
      </c>
      <c r="AG57" s="65">
        <f t="shared" si="7"/>
        <v>0</v>
      </c>
      <c r="AH57" s="34"/>
      <c r="AI57" s="35">
        <f t="shared" si="28"/>
        <v>0</v>
      </c>
      <c r="AJ57" s="65">
        <f t="shared" si="24"/>
        <v>0</v>
      </c>
      <c r="AK57" s="34"/>
      <c r="AL57" s="315"/>
      <c r="AM57" s="35"/>
      <c r="AN57" s="35">
        <f t="shared" si="23"/>
        <v>0</v>
      </c>
      <c r="AO57" s="65">
        <f t="shared" si="18"/>
        <v>0</v>
      </c>
    </row>
    <row r="58" spans="1:41" s="28" customFormat="1" ht="21" customHeight="1">
      <c r="A58" s="28">
        <f t="shared" si="9"/>
        <v>122</v>
      </c>
      <c r="B58" s="27" t="s">
        <v>161</v>
      </c>
      <c r="C58" s="52">
        <f>202.8+499.2</f>
        <v>702</v>
      </c>
      <c r="D58" s="53">
        <f>202.8+436.8</f>
        <v>639.6</v>
      </c>
      <c r="E58" s="35">
        <f t="shared" si="10"/>
        <v>1341.6</v>
      </c>
      <c r="F58" s="65">
        <f t="shared" si="11"/>
        <v>86</v>
      </c>
      <c r="G58" s="34">
        <v>124.8</v>
      </c>
      <c r="H58" s="315">
        <v>46.8</v>
      </c>
      <c r="I58" s="35">
        <v>46.8</v>
      </c>
      <c r="J58" s="35">
        <f t="shared" si="12"/>
        <v>218.39999999999998</v>
      </c>
      <c r="K58" s="65">
        <f t="shared" si="13"/>
        <v>13.999999999999998</v>
      </c>
      <c r="L58" s="34"/>
      <c r="M58" s="35">
        <f t="shared" si="14"/>
        <v>0</v>
      </c>
      <c r="N58" s="65">
        <f t="shared" si="0"/>
        <v>0</v>
      </c>
      <c r="O58" s="34"/>
      <c r="P58" s="35"/>
      <c r="Q58" s="35"/>
      <c r="R58" s="35"/>
      <c r="S58" s="35">
        <f t="shared" si="25"/>
        <v>0</v>
      </c>
      <c r="T58" s="65">
        <f t="shared" si="2"/>
        <v>0</v>
      </c>
      <c r="U58" s="34"/>
      <c r="V58" s="35"/>
      <c r="W58" s="35">
        <f t="shared" si="3"/>
        <v>0</v>
      </c>
      <c r="X58" s="65">
        <f t="shared" si="4"/>
        <v>0</v>
      </c>
      <c r="Y58" s="34"/>
      <c r="Z58" s="35"/>
      <c r="AA58" s="35"/>
      <c r="AB58" s="35"/>
      <c r="AC58" s="35">
        <f>SUM(Y58:AB58)</f>
        <v>0</v>
      </c>
      <c r="AD58" s="65">
        <f t="shared" si="21"/>
        <v>0</v>
      </c>
      <c r="AE58" s="388">
        <f>78+265.2</f>
        <v>343.2</v>
      </c>
      <c r="AF58" s="35">
        <f t="shared" si="27"/>
        <v>343.2</v>
      </c>
      <c r="AG58" s="65">
        <f t="shared" si="7"/>
        <v>22</v>
      </c>
      <c r="AH58" s="34"/>
      <c r="AI58" s="35">
        <f t="shared" si="28"/>
        <v>0</v>
      </c>
      <c r="AJ58" s="65">
        <f t="shared" si="24"/>
        <v>0</v>
      </c>
      <c r="AK58" s="34"/>
      <c r="AL58" s="315"/>
      <c r="AM58" s="35"/>
      <c r="AN58" s="35">
        <f t="shared" si="23"/>
        <v>0</v>
      </c>
      <c r="AO58" s="65">
        <f t="shared" si="18"/>
        <v>0</v>
      </c>
    </row>
    <row r="59" spans="1:41" s="28" customFormat="1" ht="21" customHeight="1">
      <c r="A59" s="28">
        <f t="shared" si="9"/>
        <v>119</v>
      </c>
      <c r="B59" s="27" t="s">
        <v>162</v>
      </c>
      <c r="C59" s="52">
        <v>202.8</v>
      </c>
      <c r="D59" s="53">
        <v>202.8</v>
      </c>
      <c r="E59" s="35">
        <f t="shared" si="10"/>
        <v>405.6</v>
      </c>
      <c r="F59" s="65">
        <f t="shared" si="11"/>
        <v>26.000000000000004</v>
      </c>
      <c r="G59" s="34">
        <v>280.8</v>
      </c>
      <c r="H59" s="315">
        <f t="shared" ref="H59" si="33">280.8+78</f>
        <v>358.8</v>
      </c>
      <c r="I59" s="35">
        <f>280.8+62.4</f>
        <v>343.2</v>
      </c>
      <c r="J59" s="35">
        <f t="shared" si="12"/>
        <v>982.8</v>
      </c>
      <c r="K59" s="65">
        <f t="shared" si="13"/>
        <v>63</v>
      </c>
      <c r="L59" s="34">
        <v>31.2</v>
      </c>
      <c r="M59" s="35">
        <f t="shared" si="14"/>
        <v>31.2</v>
      </c>
      <c r="N59" s="65">
        <f t="shared" si="0"/>
        <v>2</v>
      </c>
      <c r="O59" s="34"/>
      <c r="P59" s="35"/>
      <c r="Q59" s="35"/>
      <c r="R59" s="35"/>
      <c r="S59" s="35">
        <f t="shared" si="25"/>
        <v>0</v>
      </c>
      <c r="T59" s="65">
        <f t="shared" si="2"/>
        <v>0</v>
      </c>
      <c r="U59" s="34"/>
      <c r="V59" s="35"/>
      <c r="W59" s="35">
        <f t="shared" si="3"/>
        <v>0</v>
      </c>
      <c r="X59" s="65">
        <f t="shared" si="4"/>
        <v>0</v>
      </c>
      <c r="Y59" s="34">
        <f t="shared" ref="Y59:AB59" si="34">15.6+93.6</f>
        <v>109.19999999999999</v>
      </c>
      <c r="Z59" s="35">
        <f t="shared" si="34"/>
        <v>109.19999999999999</v>
      </c>
      <c r="AA59" s="35">
        <f t="shared" si="34"/>
        <v>109.19999999999999</v>
      </c>
      <c r="AB59" s="35">
        <f t="shared" si="34"/>
        <v>109.19999999999999</v>
      </c>
      <c r="AC59" s="35">
        <f>SUM(Y59:AB59)</f>
        <v>436.79999999999995</v>
      </c>
      <c r="AD59" s="65">
        <f t="shared" si="21"/>
        <v>27.999999999999996</v>
      </c>
      <c r="AE59" s="34"/>
      <c r="AF59" s="35">
        <f t="shared" ref="AF59:AF82" si="35">SUM(AE59:AE59)</f>
        <v>0</v>
      </c>
      <c r="AG59" s="65">
        <f t="shared" si="7"/>
        <v>0</v>
      </c>
      <c r="AH59" s="34"/>
      <c r="AI59" s="35">
        <f>SUM(AH59:AH59)</f>
        <v>0</v>
      </c>
      <c r="AJ59" s="65">
        <f t="shared" si="24"/>
        <v>0</v>
      </c>
      <c r="AK59" s="34"/>
      <c r="AL59" s="315"/>
      <c r="AM59" s="35"/>
      <c r="AN59" s="35">
        <f t="shared" si="23"/>
        <v>0</v>
      </c>
      <c r="AO59" s="65">
        <f t="shared" si="18"/>
        <v>0</v>
      </c>
    </row>
    <row r="60" spans="1:41" s="28" customFormat="1" ht="21" customHeight="1">
      <c r="A60" s="28">
        <f t="shared" si="9"/>
        <v>0</v>
      </c>
      <c r="B60" s="27" t="s">
        <v>163</v>
      </c>
      <c r="C60" s="52"/>
      <c r="D60" s="53"/>
      <c r="E60" s="35">
        <f t="shared" si="10"/>
        <v>0</v>
      </c>
      <c r="F60" s="65">
        <f t="shared" si="11"/>
        <v>0</v>
      </c>
      <c r="G60" s="34"/>
      <c r="H60" s="315"/>
      <c r="I60" s="35"/>
      <c r="J60" s="35">
        <f t="shared" si="12"/>
        <v>0</v>
      </c>
      <c r="K60" s="65">
        <f t="shared" si="13"/>
        <v>0</v>
      </c>
      <c r="L60" s="34"/>
      <c r="M60" s="35">
        <f t="shared" si="14"/>
        <v>0</v>
      </c>
      <c r="N60" s="65">
        <f t="shared" si="0"/>
        <v>0</v>
      </c>
      <c r="O60" s="34"/>
      <c r="P60" s="35"/>
      <c r="Q60" s="35"/>
      <c r="R60" s="35"/>
      <c r="S60" s="35">
        <f t="shared" si="25"/>
        <v>0</v>
      </c>
      <c r="T60" s="65">
        <f>S60/7.8/2</f>
        <v>0</v>
      </c>
      <c r="U60" s="52"/>
      <c r="V60" s="53"/>
      <c r="W60" s="35">
        <f t="shared" si="3"/>
        <v>0</v>
      </c>
      <c r="X60" s="65">
        <f t="shared" si="4"/>
        <v>0</v>
      </c>
      <c r="Y60" s="34"/>
      <c r="Z60" s="35"/>
      <c r="AA60" s="35"/>
      <c r="AB60" s="35"/>
      <c r="AC60" s="35">
        <f t="shared" si="26"/>
        <v>0</v>
      </c>
      <c r="AD60" s="65">
        <f>AC60/7.8/2</f>
        <v>0</v>
      </c>
      <c r="AE60" s="34"/>
      <c r="AF60" s="35">
        <f t="shared" si="35"/>
        <v>0</v>
      </c>
      <c r="AG60" s="65">
        <f t="shared" si="7"/>
        <v>0</v>
      </c>
      <c r="AH60" s="34"/>
      <c r="AI60" s="35">
        <f>SUM(AH60:AH60)</f>
        <v>0</v>
      </c>
      <c r="AJ60" s="65">
        <f t="shared" si="24"/>
        <v>0</v>
      </c>
      <c r="AK60" s="34"/>
      <c r="AL60" s="315"/>
      <c r="AM60" s="35"/>
      <c r="AN60" s="35">
        <f t="shared" si="23"/>
        <v>0</v>
      </c>
      <c r="AO60" s="65">
        <f t="shared" si="18"/>
        <v>0</v>
      </c>
    </row>
    <row r="61" spans="1:41" s="28" customFormat="1" ht="21" customHeight="1">
      <c r="A61" s="28">
        <f t="shared" si="9"/>
        <v>36</v>
      </c>
      <c r="B61" s="27" t="s">
        <v>164</v>
      </c>
      <c r="C61" s="235"/>
      <c r="D61" s="236"/>
      <c r="E61" s="35">
        <f t="shared" si="10"/>
        <v>0</v>
      </c>
      <c r="F61" s="65">
        <f t="shared" si="11"/>
        <v>0</v>
      </c>
      <c r="G61" s="34">
        <f t="shared" ref="G61:I61" si="36">156-124.8</f>
        <v>31.200000000000003</v>
      </c>
      <c r="H61" s="315">
        <f t="shared" si="36"/>
        <v>31.200000000000003</v>
      </c>
      <c r="I61" s="35">
        <f t="shared" si="36"/>
        <v>31.200000000000003</v>
      </c>
      <c r="J61" s="35">
        <f t="shared" si="12"/>
        <v>93.600000000000009</v>
      </c>
      <c r="K61" s="65">
        <f t="shared" si="13"/>
        <v>6.0000000000000009</v>
      </c>
      <c r="L61" s="34"/>
      <c r="M61" s="35">
        <f t="shared" si="14"/>
        <v>0</v>
      </c>
      <c r="N61" s="65">
        <f t="shared" si="0"/>
        <v>0</v>
      </c>
      <c r="O61" s="34"/>
      <c r="P61" s="35"/>
      <c r="Q61" s="35"/>
      <c r="R61" s="35"/>
      <c r="S61" s="35">
        <f t="shared" si="25"/>
        <v>0</v>
      </c>
      <c r="T61" s="65">
        <f t="shared" si="2"/>
        <v>0</v>
      </c>
      <c r="U61" s="34"/>
      <c r="V61" s="35"/>
      <c r="W61" s="35">
        <f t="shared" si="3"/>
        <v>0</v>
      </c>
      <c r="X61" s="65">
        <f t="shared" si="4"/>
        <v>0</v>
      </c>
      <c r="Y61" s="34"/>
      <c r="Z61" s="35">
        <v>15.6</v>
      </c>
      <c r="AA61" s="35">
        <v>15.6</v>
      </c>
      <c r="AB61" s="35">
        <v>15.6</v>
      </c>
      <c r="AC61" s="35">
        <f t="shared" si="26"/>
        <v>46.8</v>
      </c>
      <c r="AD61" s="65">
        <f t="shared" ref="AD61:AD79" si="37">AC61/7.8/2</f>
        <v>3</v>
      </c>
      <c r="AE61" s="34">
        <v>421.2</v>
      </c>
      <c r="AF61" s="35">
        <f t="shared" si="35"/>
        <v>421.2</v>
      </c>
      <c r="AG61" s="65">
        <f t="shared" si="7"/>
        <v>27</v>
      </c>
      <c r="AH61" s="34"/>
      <c r="AI61" s="35">
        <f t="shared" ref="AI61:AI63" si="38">SUM(AH61:AH61)</f>
        <v>0</v>
      </c>
      <c r="AJ61" s="65">
        <f t="shared" si="24"/>
        <v>0</v>
      </c>
      <c r="AK61" s="34"/>
      <c r="AL61" s="315"/>
      <c r="AM61" s="35"/>
      <c r="AN61" s="35">
        <f t="shared" si="23"/>
        <v>0</v>
      </c>
      <c r="AO61" s="65">
        <f t="shared" si="18"/>
        <v>0</v>
      </c>
    </row>
    <row r="62" spans="1:41" s="28" customFormat="1" ht="21" customHeight="1">
      <c r="A62" s="28">
        <f t="shared" si="9"/>
        <v>29</v>
      </c>
      <c r="B62" s="27" t="s">
        <v>165</v>
      </c>
      <c r="C62" s="52"/>
      <c r="D62" s="53"/>
      <c r="E62" s="35">
        <f t="shared" si="10"/>
        <v>0</v>
      </c>
      <c r="F62" s="65">
        <f t="shared" si="11"/>
        <v>0</v>
      </c>
      <c r="G62" s="34"/>
      <c r="H62" s="315"/>
      <c r="I62" s="35"/>
      <c r="J62" s="35">
        <f t="shared" si="12"/>
        <v>0</v>
      </c>
      <c r="K62" s="65">
        <f t="shared" si="13"/>
        <v>0</v>
      </c>
      <c r="L62" s="388">
        <v>62.4</v>
      </c>
      <c r="M62" s="35">
        <f t="shared" si="14"/>
        <v>62.4</v>
      </c>
      <c r="N62" s="65">
        <f t="shared" si="0"/>
        <v>4</v>
      </c>
      <c r="O62" s="34"/>
      <c r="P62" s="35"/>
      <c r="Q62" s="35"/>
      <c r="R62" s="35"/>
      <c r="S62" s="35">
        <f t="shared" si="25"/>
        <v>0</v>
      </c>
      <c r="T62" s="65">
        <f t="shared" si="2"/>
        <v>0</v>
      </c>
      <c r="U62" s="34"/>
      <c r="V62" s="35"/>
      <c r="W62" s="35">
        <f t="shared" si="3"/>
        <v>0</v>
      </c>
      <c r="X62" s="65">
        <f t="shared" si="4"/>
        <v>0</v>
      </c>
      <c r="Y62" s="388">
        <v>109.2</v>
      </c>
      <c r="Z62" s="389">
        <v>93.6</v>
      </c>
      <c r="AA62" s="389">
        <v>93.6</v>
      </c>
      <c r="AB62" s="389">
        <v>93.6</v>
      </c>
      <c r="AC62" s="35">
        <f>SUM(Y62:AB62)</f>
        <v>390</v>
      </c>
      <c r="AD62" s="65">
        <f t="shared" si="37"/>
        <v>25</v>
      </c>
      <c r="AE62" s="34"/>
      <c r="AF62" s="35">
        <f t="shared" si="35"/>
        <v>0</v>
      </c>
      <c r="AG62" s="65">
        <f t="shared" si="7"/>
        <v>0</v>
      </c>
      <c r="AH62" s="34"/>
      <c r="AI62" s="35">
        <f t="shared" si="38"/>
        <v>0</v>
      </c>
      <c r="AJ62" s="65">
        <f t="shared" si="24"/>
        <v>0</v>
      </c>
      <c r="AK62" s="34"/>
      <c r="AL62" s="315"/>
      <c r="AM62" s="35"/>
      <c r="AN62" s="35">
        <f t="shared" si="23"/>
        <v>0</v>
      </c>
      <c r="AO62" s="65">
        <f t="shared" si="18"/>
        <v>0</v>
      </c>
    </row>
    <row r="63" spans="1:41" s="28" customFormat="1" ht="21" customHeight="1">
      <c r="A63" s="28">
        <f t="shared" si="9"/>
        <v>0</v>
      </c>
      <c r="B63" s="27" t="s">
        <v>166</v>
      </c>
      <c r="C63" s="235"/>
      <c r="D63" s="236"/>
      <c r="E63" s="35">
        <f t="shared" si="10"/>
        <v>0</v>
      </c>
      <c r="F63" s="65">
        <f t="shared" si="11"/>
        <v>0</v>
      </c>
      <c r="G63" s="34"/>
      <c r="H63" s="315"/>
      <c r="I63" s="35"/>
      <c r="J63" s="35">
        <f t="shared" si="12"/>
        <v>0</v>
      </c>
      <c r="K63" s="65">
        <f t="shared" si="13"/>
        <v>0</v>
      </c>
      <c r="L63" s="34"/>
      <c r="M63" s="35">
        <f t="shared" si="14"/>
        <v>0</v>
      </c>
      <c r="N63" s="65">
        <f t="shared" si="0"/>
        <v>0</v>
      </c>
      <c r="O63" s="34"/>
      <c r="P63" s="35"/>
      <c r="Q63" s="35"/>
      <c r="R63" s="35"/>
      <c r="S63" s="35">
        <f t="shared" si="25"/>
        <v>0</v>
      </c>
      <c r="T63" s="65">
        <f t="shared" si="2"/>
        <v>0</v>
      </c>
      <c r="U63" s="52"/>
      <c r="V63" s="53"/>
      <c r="W63" s="35">
        <f t="shared" si="3"/>
        <v>0</v>
      </c>
      <c r="X63" s="65">
        <f t="shared" si="4"/>
        <v>0</v>
      </c>
      <c r="Y63" s="34"/>
      <c r="Z63" s="35"/>
      <c r="AA63" s="35"/>
      <c r="AB63" s="35"/>
      <c r="AC63" s="35">
        <f t="shared" si="26"/>
        <v>0</v>
      </c>
      <c r="AD63" s="65">
        <f t="shared" si="37"/>
        <v>0</v>
      </c>
      <c r="AE63" s="34"/>
      <c r="AF63" s="35">
        <f t="shared" si="35"/>
        <v>0</v>
      </c>
      <c r="AG63" s="65">
        <f t="shared" si="7"/>
        <v>0</v>
      </c>
      <c r="AH63" s="34"/>
      <c r="AI63" s="35">
        <f t="shared" si="38"/>
        <v>0</v>
      </c>
      <c r="AJ63" s="65">
        <f t="shared" si="24"/>
        <v>0</v>
      </c>
      <c r="AK63" s="34"/>
      <c r="AL63" s="315"/>
      <c r="AM63" s="35"/>
      <c r="AN63" s="35">
        <f t="shared" si="23"/>
        <v>0</v>
      </c>
      <c r="AO63" s="65">
        <f t="shared" si="18"/>
        <v>0</v>
      </c>
    </row>
    <row r="64" spans="1:41" s="28" customFormat="1" ht="21" customHeight="1">
      <c r="A64" s="28">
        <f t="shared" si="9"/>
        <v>30</v>
      </c>
      <c r="B64" s="27" t="s">
        <v>167</v>
      </c>
      <c r="C64" s="235"/>
      <c r="D64" s="236"/>
      <c r="E64" s="35">
        <f t="shared" si="10"/>
        <v>0</v>
      </c>
      <c r="F64" s="65">
        <f t="shared" si="11"/>
        <v>0</v>
      </c>
      <c r="G64" s="34"/>
      <c r="H64" s="315"/>
      <c r="I64" s="35"/>
      <c r="J64" s="35">
        <f t="shared" si="12"/>
        <v>0</v>
      </c>
      <c r="K64" s="65">
        <f t="shared" si="13"/>
        <v>0</v>
      </c>
      <c r="L64" s="34">
        <v>46.8</v>
      </c>
      <c r="M64" s="35">
        <f t="shared" si="14"/>
        <v>46.8</v>
      </c>
      <c r="N64" s="65">
        <f t="shared" si="0"/>
        <v>3</v>
      </c>
      <c r="O64" s="34"/>
      <c r="P64" s="35"/>
      <c r="Q64" s="35"/>
      <c r="R64" s="35"/>
      <c r="S64" s="35">
        <f t="shared" si="25"/>
        <v>0</v>
      </c>
      <c r="T64" s="65">
        <f t="shared" si="2"/>
        <v>0</v>
      </c>
      <c r="U64" s="52"/>
      <c r="V64" s="53"/>
      <c r="W64" s="35">
        <f t="shared" si="3"/>
        <v>0</v>
      </c>
      <c r="X64" s="65">
        <f t="shared" si="4"/>
        <v>0</v>
      </c>
      <c r="Y64" s="34"/>
      <c r="Z64" s="35"/>
      <c r="AA64" s="35"/>
      <c r="AB64" s="35"/>
      <c r="AC64" s="35">
        <f t="shared" si="26"/>
        <v>0</v>
      </c>
      <c r="AD64" s="65">
        <f t="shared" si="37"/>
        <v>0</v>
      </c>
      <c r="AE64" s="34">
        <f>499.2-78</f>
        <v>421.2</v>
      </c>
      <c r="AF64" s="35">
        <f t="shared" si="35"/>
        <v>421.2</v>
      </c>
      <c r="AG64" s="65">
        <f t="shared" si="7"/>
        <v>27</v>
      </c>
      <c r="AH64" s="34"/>
      <c r="AI64" s="35">
        <f>SUM(AH64:AH64)</f>
        <v>0</v>
      </c>
      <c r="AJ64" s="65">
        <f t="shared" si="24"/>
        <v>0</v>
      </c>
      <c r="AK64" s="52"/>
      <c r="AL64" s="390"/>
      <c r="AM64" s="53"/>
      <c r="AN64" s="35">
        <f t="shared" si="23"/>
        <v>0</v>
      </c>
      <c r="AO64" s="65">
        <f t="shared" si="18"/>
        <v>0</v>
      </c>
    </row>
    <row r="65" spans="1:41" s="28" customFormat="1" ht="21" customHeight="1">
      <c r="A65" s="28">
        <f t="shared" si="9"/>
        <v>47</v>
      </c>
      <c r="B65" s="27" t="s">
        <v>168</v>
      </c>
      <c r="C65" s="52"/>
      <c r="D65" s="53"/>
      <c r="E65" s="35">
        <f t="shared" si="10"/>
        <v>0</v>
      </c>
      <c r="F65" s="65">
        <f t="shared" si="11"/>
        <v>0</v>
      </c>
      <c r="G65" s="34"/>
      <c r="H65" s="315"/>
      <c r="I65" s="35"/>
      <c r="J65" s="35">
        <f t="shared" si="12"/>
        <v>0</v>
      </c>
      <c r="K65" s="65">
        <f t="shared" si="13"/>
        <v>0</v>
      </c>
      <c r="L65" s="388">
        <v>156</v>
      </c>
      <c r="M65" s="35">
        <f t="shared" si="14"/>
        <v>156</v>
      </c>
      <c r="N65" s="65">
        <f t="shared" si="0"/>
        <v>10</v>
      </c>
      <c r="O65" s="34"/>
      <c r="P65" s="35"/>
      <c r="Q65" s="35"/>
      <c r="R65" s="35"/>
      <c r="S65" s="35">
        <f t="shared" si="25"/>
        <v>0</v>
      </c>
      <c r="T65" s="65">
        <f t="shared" si="2"/>
        <v>0</v>
      </c>
      <c r="U65" s="52"/>
      <c r="V65" s="53"/>
      <c r="W65" s="35">
        <f t="shared" si="3"/>
        <v>0</v>
      </c>
      <c r="X65" s="65">
        <f t="shared" si="4"/>
        <v>0</v>
      </c>
      <c r="Y65" s="388">
        <v>124.8</v>
      </c>
      <c r="Z65" s="389">
        <v>124.8</v>
      </c>
      <c r="AA65" s="389">
        <v>124.8</v>
      </c>
      <c r="AB65" s="389">
        <v>124.8</v>
      </c>
      <c r="AC65" s="35">
        <f t="shared" si="26"/>
        <v>499.2</v>
      </c>
      <c r="AD65" s="65">
        <f t="shared" si="37"/>
        <v>32</v>
      </c>
      <c r="AE65" s="388">
        <f>5*15.6</f>
        <v>78</v>
      </c>
      <c r="AF65" s="35">
        <f>SUM(AE65:AE65)</f>
        <v>78</v>
      </c>
      <c r="AG65" s="65">
        <f t="shared" si="7"/>
        <v>5</v>
      </c>
      <c r="AH65" s="34"/>
      <c r="AI65" s="35">
        <f>SUM(AH65:AH65)</f>
        <v>0</v>
      </c>
      <c r="AJ65" s="65">
        <f t="shared" si="24"/>
        <v>0</v>
      </c>
      <c r="AK65" s="52"/>
      <c r="AL65" s="390"/>
      <c r="AM65" s="53"/>
      <c r="AN65" s="35">
        <f t="shared" si="23"/>
        <v>0</v>
      </c>
      <c r="AO65" s="65">
        <f t="shared" si="18"/>
        <v>0</v>
      </c>
    </row>
    <row r="66" spans="1:41" s="28" customFormat="1" ht="21" customHeight="1">
      <c r="A66" s="28">
        <f t="shared" si="9"/>
        <v>0</v>
      </c>
      <c r="B66" s="27" t="s">
        <v>169</v>
      </c>
      <c r="C66" s="52"/>
      <c r="D66" s="53"/>
      <c r="E66" s="35">
        <f t="shared" si="10"/>
        <v>0</v>
      </c>
      <c r="F66" s="65">
        <f t="shared" si="11"/>
        <v>0</v>
      </c>
      <c r="G66" s="34"/>
      <c r="H66" s="315"/>
      <c r="I66" s="35"/>
      <c r="J66" s="35">
        <f t="shared" si="12"/>
        <v>0</v>
      </c>
      <c r="K66" s="65">
        <f t="shared" si="13"/>
        <v>0</v>
      </c>
      <c r="L66" s="34"/>
      <c r="M66" s="35">
        <f t="shared" si="14"/>
        <v>0</v>
      </c>
      <c r="N66" s="65">
        <f t="shared" si="0"/>
        <v>0</v>
      </c>
      <c r="O66" s="34"/>
      <c r="P66" s="35"/>
      <c r="Q66" s="35"/>
      <c r="R66" s="35"/>
      <c r="S66" s="35">
        <f t="shared" si="25"/>
        <v>0</v>
      </c>
      <c r="T66" s="65">
        <f t="shared" si="2"/>
        <v>0</v>
      </c>
      <c r="U66" s="52"/>
      <c r="V66" s="53"/>
      <c r="W66" s="35">
        <f t="shared" si="3"/>
        <v>0</v>
      </c>
      <c r="X66" s="65">
        <f t="shared" si="4"/>
        <v>0</v>
      </c>
      <c r="Y66" s="34"/>
      <c r="Z66" s="35"/>
      <c r="AA66" s="35"/>
      <c r="AB66" s="35"/>
      <c r="AC66" s="35">
        <f t="shared" si="26"/>
        <v>0</v>
      </c>
      <c r="AD66" s="65">
        <f t="shared" si="37"/>
        <v>0</v>
      </c>
      <c r="AE66" s="34"/>
      <c r="AF66" s="35">
        <f t="shared" si="35"/>
        <v>0</v>
      </c>
      <c r="AG66" s="65">
        <f t="shared" si="7"/>
        <v>0</v>
      </c>
      <c r="AH66" s="34"/>
      <c r="AI66" s="35">
        <f t="shared" ref="AI66:AI81" si="39">SUM(AH66:AH66)</f>
        <v>0</v>
      </c>
      <c r="AJ66" s="65">
        <f t="shared" si="24"/>
        <v>0</v>
      </c>
      <c r="AK66" s="34"/>
      <c r="AL66" s="315"/>
      <c r="AM66" s="35"/>
      <c r="AN66" s="35">
        <f t="shared" si="23"/>
        <v>0</v>
      </c>
      <c r="AO66" s="65">
        <f t="shared" si="18"/>
        <v>0</v>
      </c>
    </row>
    <row r="67" spans="1:41" s="28" customFormat="1" ht="21" customHeight="1">
      <c r="A67" s="28">
        <f t="shared" si="9"/>
        <v>0</v>
      </c>
      <c r="B67" s="27" t="s">
        <v>170</v>
      </c>
      <c r="C67" s="52"/>
      <c r="D67" s="53"/>
      <c r="E67" s="35">
        <f t="shared" si="10"/>
        <v>0</v>
      </c>
      <c r="F67" s="65">
        <f t="shared" si="11"/>
        <v>0</v>
      </c>
      <c r="G67" s="52"/>
      <c r="H67" s="390"/>
      <c r="I67" s="53"/>
      <c r="J67" s="35">
        <f t="shared" si="12"/>
        <v>0</v>
      </c>
      <c r="K67" s="65">
        <f t="shared" si="13"/>
        <v>0</v>
      </c>
      <c r="L67" s="34"/>
      <c r="M67" s="35">
        <f t="shared" si="14"/>
        <v>0</v>
      </c>
      <c r="N67" s="65">
        <f t="shared" si="0"/>
        <v>0</v>
      </c>
      <c r="O67" s="34"/>
      <c r="P67" s="35"/>
      <c r="Q67" s="35"/>
      <c r="R67" s="35"/>
      <c r="S67" s="35">
        <f t="shared" si="25"/>
        <v>0</v>
      </c>
      <c r="T67" s="65">
        <f t="shared" si="2"/>
        <v>0</v>
      </c>
      <c r="U67" s="52"/>
      <c r="V67" s="53"/>
      <c r="W67" s="35">
        <f t="shared" si="3"/>
        <v>0</v>
      </c>
      <c r="X67" s="65">
        <f t="shared" si="4"/>
        <v>0</v>
      </c>
      <c r="Y67" s="34"/>
      <c r="Z67" s="35"/>
      <c r="AA67" s="35"/>
      <c r="AB67" s="35"/>
      <c r="AC67" s="35">
        <f t="shared" si="26"/>
        <v>0</v>
      </c>
      <c r="AD67" s="65">
        <f t="shared" si="37"/>
        <v>0</v>
      </c>
      <c r="AE67" s="34"/>
      <c r="AF67" s="35">
        <f t="shared" si="35"/>
        <v>0</v>
      </c>
      <c r="AG67" s="65">
        <f t="shared" si="7"/>
        <v>0</v>
      </c>
      <c r="AH67" s="34"/>
      <c r="AI67" s="35">
        <f t="shared" si="39"/>
        <v>0</v>
      </c>
      <c r="AJ67" s="65">
        <f t="shared" si="24"/>
        <v>0</v>
      </c>
      <c r="AK67" s="34"/>
      <c r="AL67" s="315"/>
      <c r="AM67" s="35"/>
      <c r="AN67" s="35">
        <f t="shared" si="23"/>
        <v>0</v>
      </c>
      <c r="AO67" s="65">
        <f t="shared" si="18"/>
        <v>0</v>
      </c>
    </row>
    <row r="68" spans="1:41" s="28" customFormat="1" ht="21" customHeight="1">
      <c r="A68" s="28">
        <f t="shared" si="9"/>
        <v>35</v>
      </c>
      <c r="B68" s="27" t="s">
        <v>171</v>
      </c>
      <c r="C68" s="52"/>
      <c r="D68" s="53"/>
      <c r="E68" s="35">
        <f t="shared" si="10"/>
        <v>0</v>
      </c>
      <c r="F68" s="65">
        <f t="shared" si="11"/>
        <v>0</v>
      </c>
      <c r="G68" s="52"/>
      <c r="H68" s="390"/>
      <c r="I68" s="53"/>
      <c r="J68" s="35">
        <f t="shared" si="12"/>
        <v>0</v>
      </c>
      <c r="K68" s="65">
        <f t="shared" si="13"/>
        <v>0</v>
      </c>
      <c r="L68" s="34"/>
      <c r="M68" s="35">
        <f t="shared" si="14"/>
        <v>0</v>
      </c>
      <c r="N68" s="65">
        <f t="shared" si="0"/>
        <v>0</v>
      </c>
      <c r="O68" s="34">
        <v>31.2</v>
      </c>
      <c r="P68" s="35">
        <v>15.6</v>
      </c>
      <c r="Q68" s="35"/>
      <c r="R68" s="35"/>
      <c r="S68" s="35">
        <f t="shared" si="25"/>
        <v>46.8</v>
      </c>
      <c r="T68" s="65">
        <f t="shared" si="2"/>
        <v>3</v>
      </c>
      <c r="U68" s="52"/>
      <c r="V68" s="53"/>
      <c r="W68" s="35">
        <f t="shared" si="3"/>
        <v>0</v>
      </c>
      <c r="X68" s="65">
        <f t="shared" si="4"/>
        <v>0</v>
      </c>
      <c r="Y68" s="34"/>
      <c r="Z68" s="35"/>
      <c r="AA68" s="35"/>
      <c r="AB68" s="35"/>
      <c r="AC68" s="35">
        <f t="shared" si="26"/>
        <v>0</v>
      </c>
      <c r="AD68" s="65">
        <f t="shared" si="37"/>
        <v>0</v>
      </c>
      <c r="AE68" s="34">
        <v>499.2</v>
      </c>
      <c r="AF68" s="35">
        <f t="shared" si="35"/>
        <v>499.2</v>
      </c>
      <c r="AG68" s="65">
        <f t="shared" si="7"/>
        <v>32</v>
      </c>
      <c r="AH68" s="34"/>
      <c r="AI68" s="35">
        <f t="shared" si="39"/>
        <v>0</v>
      </c>
      <c r="AJ68" s="65">
        <f t="shared" si="24"/>
        <v>0</v>
      </c>
      <c r="AK68" s="52"/>
      <c r="AL68" s="390"/>
      <c r="AM68" s="53"/>
      <c r="AN68" s="35">
        <f t="shared" si="23"/>
        <v>0</v>
      </c>
      <c r="AO68" s="65">
        <f t="shared" si="18"/>
        <v>0</v>
      </c>
    </row>
    <row r="69" spans="1:41" s="28" customFormat="1" ht="21" customHeight="1">
      <c r="A69" s="28">
        <f t="shared" si="9"/>
        <v>26</v>
      </c>
      <c r="B69" s="27" t="s">
        <v>172</v>
      </c>
      <c r="C69" s="52"/>
      <c r="D69" s="53"/>
      <c r="E69" s="35">
        <f t="shared" si="10"/>
        <v>0</v>
      </c>
      <c r="F69" s="65">
        <f t="shared" si="11"/>
        <v>0</v>
      </c>
      <c r="G69" s="34"/>
      <c r="H69" s="315"/>
      <c r="I69" s="35"/>
      <c r="J69" s="35">
        <f t="shared" si="12"/>
        <v>0</v>
      </c>
      <c r="K69" s="65">
        <f t="shared" si="13"/>
        <v>0</v>
      </c>
      <c r="L69" s="34">
        <v>31.2</v>
      </c>
      <c r="M69" s="35">
        <f t="shared" si="14"/>
        <v>31.2</v>
      </c>
      <c r="N69" s="65">
        <f t="shared" si="0"/>
        <v>2</v>
      </c>
      <c r="O69" s="34"/>
      <c r="P69" s="35"/>
      <c r="Q69" s="35"/>
      <c r="R69" s="35"/>
      <c r="S69" s="35">
        <f t="shared" si="25"/>
        <v>0</v>
      </c>
      <c r="T69" s="65">
        <f t="shared" si="2"/>
        <v>0</v>
      </c>
      <c r="U69" s="52"/>
      <c r="V69" s="53"/>
      <c r="W69" s="35">
        <f t="shared" si="3"/>
        <v>0</v>
      </c>
      <c r="X69" s="65">
        <f t="shared" si="4"/>
        <v>0</v>
      </c>
      <c r="Y69" s="34"/>
      <c r="Z69" s="35"/>
      <c r="AA69" s="35"/>
      <c r="AB69" s="35"/>
      <c r="AC69" s="35">
        <f t="shared" si="26"/>
        <v>0</v>
      </c>
      <c r="AD69" s="65">
        <f t="shared" si="37"/>
        <v>0</v>
      </c>
      <c r="AE69" s="34">
        <v>374.4</v>
      </c>
      <c r="AF69" s="35">
        <f>SUM(AE69:AE69)</f>
        <v>374.4</v>
      </c>
      <c r="AG69" s="65">
        <f t="shared" si="7"/>
        <v>24</v>
      </c>
      <c r="AH69" s="34"/>
      <c r="AI69" s="35">
        <f t="shared" si="39"/>
        <v>0</v>
      </c>
      <c r="AJ69" s="65">
        <f t="shared" si="24"/>
        <v>0</v>
      </c>
      <c r="AK69" s="34"/>
      <c r="AL69" s="315"/>
      <c r="AM69" s="35"/>
      <c r="AN69" s="35">
        <f t="shared" si="23"/>
        <v>0</v>
      </c>
      <c r="AO69" s="65">
        <f t="shared" si="18"/>
        <v>0</v>
      </c>
    </row>
    <row r="70" spans="1:41" s="28" customFormat="1" ht="21" customHeight="1">
      <c r="A70" s="28">
        <f t="shared" si="9"/>
        <v>59</v>
      </c>
      <c r="B70" s="27" t="s">
        <v>173</v>
      </c>
      <c r="C70" s="52"/>
      <c r="D70" s="53"/>
      <c r="E70" s="35">
        <f t="shared" si="10"/>
        <v>0</v>
      </c>
      <c r="F70" s="65">
        <f t="shared" si="11"/>
        <v>0</v>
      </c>
      <c r="G70" s="34"/>
      <c r="H70" s="315"/>
      <c r="I70" s="35"/>
      <c r="J70" s="35">
        <f t="shared" si="12"/>
        <v>0</v>
      </c>
      <c r="K70" s="65">
        <f t="shared" si="13"/>
        <v>0</v>
      </c>
      <c r="L70" s="34"/>
      <c r="M70" s="35">
        <f t="shared" si="14"/>
        <v>0</v>
      </c>
      <c r="N70" s="65">
        <f t="shared" si="0"/>
        <v>0</v>
      </c>
      <c r="O70" s="34"/>
      <c r="P70" s="35"/>
      <c r="Q70" s="35"/>
      <c r="R70" s="35"/>
      <c r="S70" s="35">
        <f t="shared" si="25"/>
        <v>0</v>
      </c>
      <c r="T70" s="65">
        <f t="shared" si="2"/>
        <v>0</v>
      </c>
      <c r="U70" s="52"/>
      <c r="V70" s="53"/>
      <c r="W70" s="35">
        <f t="shared" si="3"/>
        <v>0</v>
      </c>
      <c r="X70" s="65">
        <f t="shared" si="4"/>
        <v>0</v>
      </c>
      <c r="Y70" s="388">
        <v>218.4</v>
      </c>
      <c r="Z70" s="389">
        <v>218.4</v>
      </c>
      <c r="AA70" s="389">
        <v>218.4</v>
      </c>
      <c r="AB70" s="389">
        <v>218.4</v>
      </c>
      <c r="AC70" s="35">
        <f t="shared" si="26"/>
        <v>873.6</v>
      </c>
      <c r="AD70" s="65">
        <f t="shared" si="37"/>
        <v>56</v>
      </c>
      <c r="AE70" s="34">
        <v>46.8</v>
      </c>
      <c r="AF70" s="35">
        <f t="shared" si="35"/>
        <v>46.8</v>
      </c>
      <c r="AG70" s="65">
        <f t="shared" si="7"/>
        <v>3</v>
      </c>
      <c r="AH70" s="34"/>
      <c r="AI70" s="35">
        <f t="shared" si="39"/>
        <v>0</v>
      </c>
      <c r="AJ70" s="65">
        <f t="shared" si="24"/>
        <v>0</v>
      </c>
      <c r="AK70" s="34"/>
      <c r="AL70" s="315"/>
      <c r="AM70" s="35"/>
      <c r="AN70" s="35">
        <f t="shared" si="23"/>
        <v>0</v>
      </c>
      <c r="AO70" s="65">
        <f t="shared" si="18"/>
        <v>0</v>
      </c>
    </row>
    <row r="71" spans="1:41" s="28" customFormat="1" ht="21" customHeight="1">
      <c r="A71" s="28">
        <f t="shared" si="9"/>
        <v>0</v>
      </c>
      <c r="B71" s="27" t="s">
        <v>174</v>
      </c>
      <c r="C71" s="52"/>
      <c r="D71" s="53"/>
      <c r="E71" s="35">
        <f t="shared" si="10"/>
        <v>0</v>
      </c>
      <c r="F71" s="65">
        <f t="shared" si="11"/>
        <v>0</v>
      </c>
      <c r="G71" s="52"/>
      <c r="H71" s="390"/>
      <c r="I71" s="53"/>
      <c r="J71" s="35">
        <f t="shared" si="12"/>
        <v>0</v>
      </c>
      <c r="K71" s="65">
        <f t="shared" si="13"/>
        <v>0</v>
      </c>
      <c r="L71" s="34"/>
      <c r="M71" s="35">
        <f t="shared" si="14"/>
        <v>0</v>
      </c>
      <c r="N71" s="65">
        <f t="shared" si="0"/>
        <v>0</v>
      </c>
      <c r="O71" s="34"/>
      <c r="P71" s="35"/>
      <c r="Q71" s="35"/>
      <c r="R71" s="35"/>
      <c r="S71" s="35">
        <f t="shared" si="25"/>
        <v>0</v>
      </c>
      <c r="T71" s="65">
        <f t="shared" si="2"/>
        <v>0</v>
      </c>
      <c r="U71" s="52"/>
      <c r="V71" s="53"/>
      <c r="W71" s="35">
        <f t="shared" si="3"/>
        <v>0</v>
      </c>
      <c r="X71" s="65">
        <f t="shared" si="4"/>
        <v>0</v>
      </c>
      <c r="Y71" s="34"/>
      <c r="Z71" s="35"/>
      <c r="AA71" s="35"/>
      <c r="AB71" s="35"/>
      <c r="AC71" s="35">
        <f t="shared" si="26"/>
        <v>0</v>
      </c>
      <c r="AD71" s="65">
        <f t="shared" si="37"/>
        <v>0</v>
      </c>
      <c r="AE71" s="34"/>
      <c r="AF71" s="35">
        <f t="shared" si="35"/>
        <v>0</v>
      </c>
      <c r="AG71" s="65">
        <f t="shared" si="7"/>
        <v>0</v>
      </c>
      <c r="AH71" s="34"/>
      <c r="AI71" s="35">
        <f t="shared" si="39"/>
        <v>0</v>
      </c>
      <c r="AJ71" s="65">
        <f t="shared" si="24"/>
        <v>0</v>
      </c>
      <c r="AK71" s="34"/>
      <c r="AL71" s="315"/>
      <c r="AM71" s="35"/>
      <c r="AN71" s="35">
        <f t="shared" si="23"/>
        <v>0</v>
      </c>
      <c r="AO71" s="65">
        <f t="shared" si="18"/>
        <v>0</v>
      </c>
    </row>
    <row r="72" spans="1:41" s="28" customFormat="1" ht="21" customHeight="1">
      <c r="A72" s="28">
        <f t="shared" si="9"/>
        <v>0</v>
      </c>
      <c r="B72" s="27" t="s">
        <v>175</v>
      </c>
      <c r="C72" s="52"/>
      <c r="D72" s="53"/>
      <c r="E72" s="35">
        <f t="shared" si="10"/>
        <v>0</v>
      </c>
      <c r="F72" s="65">
        <f t="shared" si="11"/>
        <v>0</v>
      </c>
      <c r="G72" s="34"/>
      <c r="H72" s="315"/>
      <c r="I72" s="35"/>
      <c r="J72" s="35">
        <f t="shared" si="12"/>
        <v>0</v>
      </c>
      <c r="K72" s="65">
        <f t="shared" si="13"/>
        <v>0</v>
      </c>
      <c r="L72" s="34"/>
      <c r="M72" s="35">
        <f t="shared" si="14"/>
        <v>0</v>
      </c>
      <c r="N72" s="65">
        <f t="shared" si="0"/>
        <v>0</v>
      </c>
      <c r="O72" s="34"/>
      <c r="P72" s="35"/>
      <c r="Q72" s="35"/>
      <c r="R72" s="35"/>
      <c r="S72" s="35">
        <f t="shared" si="25"/>
        <v>0</v>
      </c>
      <c r="T72" s="65">
        <f t="shared" si="2"/>
        <v>0</v>
      </c>
      <c r="U72" s="52"/>
      <c r="V72" s="53"/>
      <c r="W72" s="35">
        <f t="shared" si="3"/>
        <v>0</v>
      </c>
      <c r="X72" s="65">
        <f t="shared" si="4"/>
        <v>0</v>
      </c>
      <c r="Y72" s="34"/>
      <c r="Z72" s="35"/>
      <c r="AA72" s="35"/>
      <c r="AB72" s="35"/>
      <c r="AC72" s="35">
        <f t="shared" si="26"/>
        <v>0</v>
      </c>
      <c r="AD72" s="65">
        <f t="shared" si="37"/>
        <v>0</v>
      </c>
      <c r="AE72" s="34"/>
      <c r="AF72" s="35">
        <f t="shared" si="35"/>
        <v>0</v>
      </c>
      <c r="AG72" s="65">
        <f t="shared" si="7"/>
        <v>0</v>
      </c>
      <c r="AH72" s="34"/>
      <c r="AI72" s="35">
        <f t="shared" si="39"/>
        <v>0</v>
      </c>
      <c r="AJ72" s="65">
        <f t="shared" si="24"/>
        <v>0</v>
      </c>
      <c r="AK72" s="34"/>
      <c r="AL72" s="315"/>
      <c r="AM72" s="35"/>
      <c r="AN72" s="35">
        <f t="shared" si="23"/>
        <v>0</v>
      </c>
      <c r="AO72" s="65">
        <f t="shared" si="18"/>
        <v>0</v>
      </c>
    </row>
    <row r="73" spans="1:41" s="28" customFormat="1" ht="21" customHeight="1">
      <c r="A73" s="28">
        <f t="shared" si="9"/>
        <v>0</v>
      </c>
      <c r="B73" s="27" t="s">
        <v>176</v>
      </c>
      <c r="C73" s="34"/>
      <c r="D73" s="35"/>
      <c r="E73" s="35">
        <f t="shared" si="10"/>
        <v>0</v>
      </c>
      <c r="F73" s="65">
        <f t="shared" si="11"/>
        <v>0</v>
      </c>
      <c r="G73" s="34"/>
      <c r="H73" s="315"/>
      <c r="I73" s="35"/>
      <c r="J73" s="35">
        <f t="shared" si="12"/>
        <v>0</v>
      </c>
      <c r="K73" s="65">
        <f t="shared" si="13"/>
        <v>0</v>
      </c>
      <c r="L73" s="34"/>
      <c r="M73" s="35">
        <f t="shared" si="14"/>
        <v>0</v>
      </c>
      <c r="N73" s="65">
        <f t="shared" si="0"/>
        <v>0</v>
      </c>
      <c r="O73" s="34"/>
      <c r="P73" s="35"/>
      <c r="Q73" s="35"/>
      <c r="R73" s="35"/>
      <c r="S73" s="35">
        <f t="shared" si="25"/>
        <v>0</v>
      </c>
      <c r="T73" s="65">
        <f t="shared" si="2"/>
        <v>0</v>
      </c>
      <c r="U73" s="52"/>
      <c r="V73" s="53"/>
      <c r="W73" s="35">
        <f t="shared" si="3"/>
        <v>0</v>
      </c>
      <c r="X73" s="65">
        <f t="shared" si="4"/>
        <v>0</v>
      </c>
      <c r="Y73" s="34"/>
      <c r="Z73" s="35"/>
      <c r="AA73" s="35"/>
      <c r="AB73" s="35"/>
      <c r="AC73" s="35">
        <f t="shared" si="26"/>
        <v>0</v>
      </c>
      <c r="AD73" s="65">
        <f t="shared" si="37"/>
        <v>0</v>
      </c>
      <c r="AE73" s="34"/>
      <c r="AF73" s="35">
        <f t="shared" si="35"/>
        <v>0</v>
      </c>
      <c r="AG73" s="65">
        <f t="shared" si="7"/>
        <v>0</v>
      </c>
      <c r="AH73" s="34"/>
      <c r="AI73" s="35">
        <f t="shared" si="39"/>
        <v>0</v>
      </c>
      <c r="AJ73" s="65">
        <f t="shared" si="24"/>
        <v>0</v>
      </c>
      <c r="AK73" s="34"/>
      <c r="AL73" s="315"/>
      <c r="AM73" s="35"/>
      <c r="AN73" s="35">
        <f t="shared" si="23"/>
        <v>0</v>
      </c>
      <c r="AO73" s="65">
        <f t="shared" si="18"/>
        <v>0</v>
      </c>
    </row>
    <row r="74" spans="1:41" s="28" customFormat="1" ht="21" customHeight="1">
      <c r="A74" s="28">
        <f t="shared" si="9"/>
        <v>0</v>
      </c>
      <c r="B74" s="27" t="s">
        <v>177</v>
      </c>
      <c r="C74" s="34"/>
      <c r="D74" s="35"/>
      <c r="E74" s="35">
        <f t="shared" si="10"/>
        <v>0</v>
      </c>
      <c r="F74" s="65">
        <f t="shared" si="11"/>
        <v>0</v>
      </c>
      <c r="G74" s="34"/>
      <c r="H74" s="315"/>
      <c r="I74" s="35"/>
      <c r="J74" s="35">
        <f t="shared" si="12"/>
        <v>0</v>
      </c>
      <c r="K74" s="65">
        <f t="shared" si="13"/>
        <v>0</v>
      </c>
      <c r="L74" s="34"/>
      <c r="M74" s="35">
        <f t="shared" si="14"/>
        <v>0</v>
      </c>
      <c r="N74" s="65">
        <f t="shared" si="0"/>
        <v>0</v>
      </c>
      <c r="O74" s="34"/>
      <c r="P74" s="35"/>
      <c r="Q74" s="35"/>
      <c r="R74" s="35"/>
      <c r="S74" s="35">
        <f t="shared" si="25"/>
        <v>0</v>
      </c>
      <c r="T74" s="65">
        <f t="shared" si="2"/>
        <v>0</v>
      </c>
      <c r="U74" s="52"/>
      <c r="V74" s="53"/>
      <c r="W74" s="35">
        <f t="shared" si="3"/>
        <v>0</v>
      </c>
      <c r="X74" s="65">
        <f t="shared" si="4"/>
        <v>0</v>
      </c>
      <c r="Y74" s="34"/>
      <c r="Z74" s="35"/>
      <c r="AA74" s="35"/>
      <c r="AB74" s="35"/>
      <c r="AC74" s="35">
        <f t="shared" si="26"/>
        <v>0</v>
      </c>
      <c r="AD74" s="65">
        <f t="shared" si="37"/>
        <v>0</v>
      </c>
      <c r="AE74" s="34"/>
      <c r="AF74" s="35">
        <f t="shared" si="35"/>
        <v>0</v>
      </c>
      <c r="AG74" s="65">
        <f t="shared" si="7"/>
        <v>0</v>
      </c>
      <c r="AH74" s="34"/>
      <c r="AI74" s="35">
        <f t="shared" si="39"/>
        <v>0</v>
      </c>
      <c r="AJ74" s="65">
        <f t="shared" si="24"/>
        <v>0</v>
      </c>
      <c r="AK74" s="34"/>
      <c r="AL74" s="315"/>
      <c r="AM74" s="35"/>
      <c r="AN74" s="35">
        <f t="shared" si="23"/>
        <v>0</v>
      </c>
      <c r="AO74" s="65">
        <f t="shared" si="18"/>
        <v>0</v>
      </c>
    </row>
    <row r="75" spans="1:41" s="28" customFormat="1" ht="21" customHeight="1">
      <c r="A75" s="28">
        <f t="shared" si="9"/>
        <v>30</v>
      </c>
      <c r="B75" s="27" t="s">
        <v>178</v>
      </c>
      <c r="C75" s="34"/>
      <c r="D75" s="35"/>
      <c r="E75" s="35">
        <f t="shared" si="10"/>
        <v>0</v>
      </c>
      <c r="F75" s="65">
        <f t="shared" si="11"/>
        <v>0</v>
      </c>
      <c r="G75" s="34"/>
      <c r="H75" s="315"/>
      <c r="I75" s="35"/>
      <c r="J75" s="35">
        <f t="shared" si="12"/>
        <v>0</v>
      </c>
      <c r="K75" s="65">
        <f t="shared" si="13"/>
        <v>0</v>
      </c>
      <c r="L75" s="34"/>
      <c r="M75" s="35">
        <f t="shared" si="14"/>
        <v>0</v>
      </c>
      <c r="N75" s="65">
        <f t="shared" si="0"/>
        <v>0</v>
      </c>
      <c r="O75" s="34"/>
      <c r="P75" s="35"/>
      <c r="Q75" s="35"/>
      <c r="R75" s="35"/>
      <c r="S75" s="35">
        <f t="shared" si="25"/>
        <v>0</v>
      </c>
      <c r="T75" s="65">
        <f t="shared" si="2"/>
        <v>0</v>
      </c>
      <c r="U75" s="52"/>
      <c r="V75" s="53"/>
      <c r="W75" s="35">
        <f t="shared" si="3"/>
        <v>0</v>
      </c>
      <c r="X75" s="65">
        <f t="shared" si="4"/>
        <v>0</v>
      </c>
      <c r="Y75" s="34"/>
      <c r="Z75" s="35"/>
      <c r="AA75" s="35"/>
      <c r="AB75" s="35"/>
      <c r="AC75" s="35">
        <f t="shared" si="26"/>
        <v>0</v>
      </c>
      <c r="AD75" s="65">
        <f t="shared" si="37"/>
        <v>0</v>
      </c>
      <c r="AE75" s="34"/>
      <c r="AF75" s="35">
        <f t="shared" si="35"/>
        <v>0</v>
      </c>
      <c r="AG75" s="65">
        <f t="shared" si="7"/>
        <v>0</v>
      </c>
      <c r="AH75" s="34"/>
      <c r="AI75" s="35">
        <f t="shared" si="39"/>
        <v>0</v>
      </c>
      <c r="AJ75" s="65">
        <f t="shared" si="24"/>
        <v>0</v>
      </c>
      <c r="AK75" s="34">
        <v>156</v>
      </c>
      <c r="AL75" s="315">
        <v>156</v>
      </c>
      <c r="AM75" s="35">
        <v>156</v>
      </c>
      <c r="AN75" s="35">
        <f t="shared" si="23"/>
        <v>468</v>
      </c>
      <c r="AO75" s="65">
        <f t="shared" si="18"/>
        <v>30</v>
      </c>
    </row>
    <row r="76" spans="1:41" s="28" customFormat="1" ht="21" customHeight="1">
      <c r="A76" s="28">
        <f t="shared" si="9"/>
        <v>0</v>
      </c>
      <c r="B76" s="27" t="s">
        <v>179</v>
      </c>
      <c r="C76" s="34"/>
      <c r="D76" s="35"/>
      <c r="E76" s="35">
        <f t="shared" si="10"/>
        <v>0</v>
      </c>
      <c r="F76" s="65">
        <f t="shared" si="11"/>
        <v>0</v>
      </c>
      <c r="G76" s="34"/>
      <c r="H76" s="315"/>
      <c r="I76" s="35"/>
      <c r="J76" s="35">
        <f t="shared" si="12"/>
        <v>0</v>
      </c>
      <c r="K76" s="65">
        <f t="shared" si="13"/>
        <v>0</v>
      </c>
      <c r="L76" s="34"/>
      <c r="M76" s="35">
        <f t="shared" si="14"/>
        <v>0</v>
      </c>
      <c r="N76" s="65">
        <f t="shared" si="0"/>
        <v>0</v>
      </c>
      <c r="O76" s="34"/>
      <c r="P76" s="35"/>
      <c r="Q76" s="35"/>
      <c r="R76" s="35"/>
      <c r="S76" s="35">
        <f t="shared" si="25"/>
        <v>0</v>
      </c>
      <c r="T76" s="65">
        <f t="shared" si="2"/>
        <v>0</v>
      </c>
      <c r="U76" s="34"/>
      <c r="V76" s="35"/>
      <c r="W76" s="35">
        <f t="shared" si="3"/>
        <v>0</v>
      </c>
      <c r="X76" s="65">
        <f t="shared" si="4"/>
        <v>0</v>
      </c>
      <c r="Y76" s="34"/>
      <c r="Z76" s="35"/>
      <c r="AA76" s="35"/>
      <c r="AB76" s="35"/>
      <c r="AC76" s="35">
        <f t="shared" si="26"/>
        <v>0</v>
      </c>
      <c r="AD76" s="65">
        <f t="shared" si="37"/>
        <v>0</v>
      </c>
      <c r="AE76" s="34"/>
      <c r="AF76" s="35">
        <f t="shared" si="35"/>
        <v>0</v>
      </c>
      <c r="AG76" s="65">
        <f t="shared" si="7"/>
        <v>0</v>
      </c>
      <c r="AH76" s="34"/>
      <c r="AI76" s="35">
        <f t="shared" si="39"/>
        <v>0</v>
      </c>
      <c r="AJ76" s="65">
        <f t="shared" si="24"/>
        <v>0</v>
      </c>
      <c r="AK76" s="34"/>
      <c r="AL76" s="315"/>
      <c r="AM76" s="35"/>
      <c r="AN76" s="35">
        <f t="shared" si="23"/>
        <v>0</v>
      </c>
      <c r="AO76" s="65">
        <f t="shared" si="18"/>
        <v>0</v>
      </c>
    </row>
    <row r="77" spans="1:41" s="28" customFormat="1" ht="21" customHeight="1">
      <c r="A77" s="28">
        <f t="shared" si="9"/>
        <v>50.999999999999993</v>
      </c>
      <c r="B77" s="27" t="s">
        <v>180</v>
      </c>
      <c r="C77" s="537"/>
      <c r="D77" s="538"/>
      <c r="E77" s="35">
        <f t="shared" si="10"/>
        <v>0</v>
      </c>
      <c r="F77" s="65">
        <f t="shared" si="11"/>
        <v>0</v>
      </c>
      <c r="G77" s="34"/>
      <c r="H77" s="315"/>
      <c r="I77" s="35"/>
      <c r="J77" s="35">
        <f t="shared" si="12"/>
        <v>0</v>
      </c>
      <c r="K77" s="65">
        <f t="shared" si="13"/>
        <v>0</v>
      </c>
      <c r="L77" s="34"/>
      <c r="M77" s="35">
        <f t="shared" si="14"/>
        <v>0</v>
      </c>
      <c r="N77" s="65">
        <f t="shared" si="0"/>
        <v>0</v>
      </c>
      <c r="O77" s="34"/>
      <c r="P77" s="35"/>
      <c r="Q77" s="35"/>
      <c r="R77" s="35"/>
      <c r="S77" s="35">
        <f t="shared" si="25"/>
        <v>0</v>
      </c>
      <c r="T77" s="65">
        <f t="shared" si="2"/>
        <v>0</v>
      </c>
      <c r="U77" s="34"/>
      <c r="V77" s="35"/>
      <c r="W77" s="35">
        <f t="shared" si="3"/>
        <v>0</v>
      </c>
      <c r="X77" s="65">
        <f t="shared" si="4"/>
        <v>0</v>
      </c>
      <c r="Y77" s="34"/>
      <c r="Z77" s="35"/>
      <c r="AA77" s="35"/>
      <c r="AB77" s="35"/>
      <c r="AC77" s="35">
        <f t="shared" si="26"/>
        <v>0</v>
      </c>
      <c r="AD77" s="65">
        <f t="shared" si="37"/>
        <v>0</v>
      </c>
      <c r="AE77" s="34"/>
      <c r="AF77" s="35">
        <f t="shared" si="35"/>
        <v>0</v>
      </c>
      <c r="AG77" s="65">
        <f t="shared" si="7"/>
        <v>0</v>
      </c>
      <c r="AH77" s="34">
        <v>234</v>
      </c>
      <c r="AI77" s="35">
        <f t="shared" si="39"/>
        <v>234</v>
      </c>
      <c r="AJ77" s="65">
        <f t="shared" si="24"/>
        <v>15</v>
      </c>
      <c r="AK77" s="34">
        <v>187.2</v>
      </c>
      <c r="AL77" s="315">
        <v>187.2</v>
      </c>
      <c r="AM77" s="35">
        <v>187.2</v>
      </c>
      <c r="AN77" s="35">
        <f>SUM(AK77:AM77)</f>
        <v>561.59999999999991</v>
      </c>
      <c r="AO77" s="65">
        <f>AN77/7.8/2</f>
        <v>35.999999999999993</v>
      </c>
    </row>
    <row r="78" spans="1:41" s="28" customFormat="1" ht="21" customHeight="1">
      <c r="A78" s="28">
        <f t="shared" si="9"/>
        <v>30</v>
      </c>
      <c r="B78" s="27" t="s">
        <v>181</v>
      </c>
      <c r="C78" s="34"/>
      <c r="D78" s="35"/>
      <c r="E78" s="35">
        <f t="shared" si="10"/>
        <v>0</v>
      </c>
      <c r="F78" s="65">
        <f t="shared" si="11"/>
        <v>0</v>
      </c>
      <c r="G78" s="34"/>
      <c r="H78" s="315"/>
      <c r="I78" s="35"/>
      <c r="J78" s="35">
        <f t="shared" si="12"/>
        <v>0</v>
      </c>
      <c r="K78" s="65">
        <f t="shared" si="13"/>
        <v>0</v>
      </c>
      <c r="L78" s="34"/>
      <c r="M78" s="35">
        <f t="shared" si="14"/>
        <v>0</v>
      </c>
      <c r="N78" s="65">
        <f t="shared" si="0"/>
        <v>0</v>
      </c>
      <c r="O78" s="34"/>
      <c r="P78" s="35"/>
      <c r="Q78" s="35"/>
      <c r="R78" s="35"/>
      <c r="S78" s="35">
        <f t="shared" si="25"/>
        <v>0</v>
      </c>
      <c r="T78" s="65">
        <f t="shared" si="2"/>
        <v>0</v>
      </c>
      <c r="U78" s="34"/>
      <c r="V78" s="35"/>
      <c r="W78" s="35">
        <f t="shared" si="3"/>
        <v>0</v>
      </c>
      <c r="X78" s="65">
        <f t="shared" si="4"/>
        <v>0</v>
      </c>
      <c r="Y78" s="34"/>
      <c r="Z78" s="35"/>
      <c r="AA78" s="35"/>
      <c r="AB78" s="35"/>
      <c r="AC78" s="35">
        <f t="shared" si="26"/>
        <v>0</v>
      </c>
      <c r="AD78" s="65">
        <f t="shared" si="37"/>
        <v>0</v>
      </c>
      <c r="AE78" s="34"/>
      <c r="AF78" s="35">
        <f t="shared" si="35"/>
        <v>0</v>
      </c>
      <c r="AG78" s="65">
        <f t="shared" si="7"/>
        <v>0</v>
      </c>
      <c r="AH78" s="34"/>
      <c r="AI78" s="35">
        <f t="shared" si="39"/>
        <v>0</v>
      </c>
      <c r="AJ78" s="65">
        <f t="shared" si="24"/>
        <v>0</v>
      </c>
      <c r="AK78" s="34">
        <v>156</v>
      </c>
      <c r="AL78" s="315">
        <v>156</v>
      </c>
      <c r="AM78" s="35">
        <v>156</v>
      </c>
      <c r="AN78" s="35">
        <f t="shared" si="23"/>
        <v>468</v>
      </c>
      <c r="AO78" s="65">
        <f t="shared" si="18"/>
        <v>30</v>
      </c>
    </row>
    <row r="79" spans="1:41" s="28" customFormat="1" ht="21" customHeight="1">
      <c r="A79" s="28">
        <f t="shared" si="9"/>
        <v>0</v>
      </c>
      <c r="B79" s="27" t="s">
        <v>313</v>
      </c>
      <c r="C79" s="34"/>
      <c r="D79" s="35"/>
      <c r="E79" s="35">
        <f t="shared" si="10"/>
        <v>0</v>
      </c>
      <c r="F79" s="65">
        <f t="shared" si="11"/>
        <v>0</v>
      </c>
      <c r="G79" s="34"/>
      <c r="H79" s="315"/>
      <c r="I79" s="35"/>
      <c r="J79" s="35">
        <f t="shared" si="12"/>
        <v>0</v>
      </c>
      <c r="K79" s="65">
        <f t="shared" si="13"/>
        <v>0</v>
      </c>
      <c r="L79" s="34"/>
      <c r="M79" s="35">
        <f t="shared" si="14"/>
        <v>0</v>
      </c>
      <c r="N79" s="65">
        <f t="shared" si="0"/>
        <v>0</v>
      </c>
      <c r="O79" s="34"/>
      <c r="P79" s="35"/>
      <c r="Q79" s="35"/>
      <c r="R79" s="35"/>
      <c r="S79" s="35">
        <f t="shared" si="25"/>
        <v>0</v>
      </c>
      <c r="T79" s="65">
        <f t="shared" si="2"/>
        <v>0</v>
      </c>
      <c r="U79" s="34"/>
      <c r="V79" s="35"/>
      <c r="W79" s="35">
        <f t="shared" si="3"/>
        <v>0</v>
      </c>
      <c r="X79" s="65">
        <f t="shared" si="4"/>
        <v>0</v>
      </c>
      <c r="Y79" s="34"/>
      <c r="Z79" s="35"/>
      <c r="AA79" s="35"/>
      <c r="AB79" s="35"/>
      <c r="AC79" s="35">
        <f t="shared" si="26"/>
        <v>0</v>
      </c>
      <c r="AD79" s="65">
        <f t="shared" si="37"/>
        <v>0</v>
      </c>
      <c r="AE79" s="34"/>
      <c r="AF79" s="35">
        <f t="shared" si="35"/>
        <v>0</v>
      </c>
      <c r="AG79" s="65">
        <f t="shared" si="7"/>
        <v>0</v>
      </c>
      <c r="AH79" s="34"/>
      <c r="AI79" s="35">
        <f t="shared" si="39"/>
        <v>0</v>
      </c>
      <c r="AJ79" s="65">
        <f t="shared" si="24"/>
        <v>0</v>
      </c>
      <c r="AK79" s="34"/>
      <c r="AL79" s="315"/>
      <c r="AM79" s="35"/>
      <c r="AN79" s="35">
        <f t="shared" si="23"/>
        <v>0</v>
      </c>
      <c r="AO79" s="65">
        <f t="shared" si="18"/>
        <v>0</v>
      </c>
    </row>
    <row r="80" spans="1:41" s="28" customFormat="1" ht="21" customHeight="1">
      <c r="A80" s="28">
        <f t="shared" si="9"/>
        <v>28</v>
      </c>
      <c r="B80" s="29" t="s">
        <v>182</v>
      </c>
      <c r="C80" s="34"/>
      <c r="D80" s="35"/>
      <c r="E80" s="35">
        <f t="shared" si="10"/>
        <v>0</v>
      </c>
      <c r="F80" s="65">
        <f t="shared" si="11"/>
        <v>0</v>
      </c>
      <c r="G80" s="34"/>
      <c r="H80" s="315"/>
      <c r="I80" s="35"/>
      <c r="J80" s="35">
        <f t="shared" si="12"/>
        <v>0</v>
      </c>
      <c r="K80" s="65">
        <f t="shared" si="13"/>
        <v>0</v>
      </c>
      <c r="L80" s="34"/>
      <c r="M80" s="35">
        <f t="shared" si="14"/>
        <v>0</v>
      </c>
      <c r="N80" s="65">
        <f>M80/7.8/2</f>
        <v>0</v>
      </c>
      <c r="O80" s="34"/>
      <c r="P80" s="35"/>
      <c r="Q80" s="35"/>
      <c r="R80" s="35"/>
      <c r="S80" s="35">
        <f>SUM(O80:R80)</f>
        <v>0</v>
      </c>
      <c r="T80" s="65">
        <f>S80/7.8/2</f>
        <v>0</v>
      </c>
      <c r="U80" s="34"/>
      <c r="V80" s="35"/>
      <c r="W80" s="35">
        <f>SUM(U80:V80)</f>
        <v>0</v>
      </c>
      <c r="X80" s="65">
        <f>W80/7.8/2</f>
        <v>0</v>
      </c>
      <c r="Y80" s="34"/>
      <c r="Z80" s="35"/>
      <c r="AA80" s="35"/>
      <c r="AB80" s="35"/>
      <c r="AC80" s="35">
        <f>SUM(Y80:AB80)</f>
        <v>0</v>
      </c>
      <c r="AD80" s="65">
        <f>AC80/7.8/2</f>
        <v>0</v>
      </c>
      <c r="AE80" s="34"/>
      <c r="AF80" s="35">
        <f t="shared" si="35"/>
        <v>0</v>
      </c>
      <c r="AG80" s="65">
        <f>AF80/7.8/2</f>
        <v>0</v>
      </c>
      <c r="AH80" s="34">
        <v>436.8</v>
      </c>
      <c r="AI80" s="35">
        <f t="shared" si="39"/>
        <v>436.8</v>
      </c>
      <c r="AJ80" s="65">
        <f>AI80/7.8/2</f>
        <v>28</v>
      </c>
      <c r="AK80" s="522">
        <v>0</v>
      </c>
      <c r="AL80" s="532">
        <v>0</v>
      </c>
      <c r="AM80" s="523">
        <v>0</v>
      </c>
      <c r="AN80" s="35">
        <f t="shared" si="23"/>
        <v>0</v>
      </c>
      <c r="AO80" s="65">
        <f t="shared" si="18"/>
        <v>0</v>
      </c>
    </row>
    <row r="81" spans="1:41" s="28" customFormat="1" ht="21" customHeight="1">
      <c r="A81" s="28">
        <f t="shared" ref="A81:A105" si="40">+SUM(F81,K81,N81,T81,X81,AD81,AG81,AJ81+AO81)</f>
        <v>0</v>
      </c>
      <c r="B81" s="27" t="s">
        <v>183</v>
      </c>
      <c r="C81" s="34"/>
      <c r="D81" s="35"/>
      <c r="E81" s="35">
        <f>SUM(C81:D81)</f>
        <v>0</v>
      </c>
      <c r="F81" s="65">
        <f>E81/7.8/2</f>
        <v>0</v>
      </c>
      <c r="G81" s="34"/>
      <c r="H81" s="315"/>
      <c r="I81" s="35"/>
      <c r="J81" s="35">
        <f>SUM(G81:I81)</f>
        <v>0</v>
      </c>
      <c r="K81" s="65">
        <f>J81/7.8/2</f>
        <v>0</v>
      </c>
      <c r="L81" s="34"/>
      <c r="M81" s="35">
        <f>SUM(L81:L81)</f>
        <v>0</v>
      </c>
      <c r="N81" s="65">
        <f>M81/7.8/2</f>
        <v>0</v>
      </c>
      <c r="O81" s="34"/>
      <c r="P81" s="35"/>
      <c r="Q81" s="35"/>
      <c r="R81" s="35"/>
      <c r="S81" s="35">
        <f>SUM(O81:R81)</f>
        <v>0</v>
      </c>
      <c r="T81" s="65">
        <f>S81/7.8/2</f>
        <v>0</v>
      </c>
      <c r="U81" s="34"/>
      <c r="V81" s="35"/>
      <c r="W81" s="35">
        <f>SUM(U81:V81)</f>
        <v>0</v>
      </c>
      <c r="X81" s="65">
        <f>W81/7.8/2</f>
        <v>0</v>
      </c>
      <c r="Y81" s="34"/>
      <c r="Z81" s="35"/>
      <c r="AA81" s="35"/>
      <c r="AB81" s="35"/>
      <c r="AC81" s="35">
        <f>SUM(Y81:AB81)</f>
        <v>0</v>
      </c>
      <c r="AD81" s="65">
        <f>AC81/7.8/2</f>
        <v>0</v>
      </c>
      <c r="AE81" s="34"/>
      <c r="AF81" s="35">
        <f t="shared" si="35"/>
        <v>0</v>
      </c>
      <c r="AG81" s="65">
        <f>AF81/7.8/2</f>
        <v>0</v>
      </c>
      <c r="AH81" s="34"/>
      <c r="AI81" s="35">
        <f t="shared" si="39"/>
        <v>0</v>
      </c>
      <c r="AJ81" s="65">
        <f>AI81/7.8/2</f>
        <v>0</v>
      </c>
      <c r="AK81" s="34">
        <v>0</v>
      </c>
      <c r="AL81" s="315">
        <v>0</v>
      </c>
      <c r="AM81" s="35">
        <v>0</v>
      </c>
      <c r="AN81" s="35">
        <f>SUM(AK81:AM81)</f>
        <v>0</v>
      </c>
      <c r="AO81" s="65">
        <f>AN81/7.8/2</f>
        <v>0</v>
      </c>
    </row>
    <row r="82" spans="1:41" s="28" customFormat="1" ht="21" customHeight="1">
      <c r="A82" s="28">
        <f t="shared" si="40"/>
        <v>30</v>
      </c>
      <c r="B82" s="27" t="s">
        <v>184</v>
      </c>
      <c r="C82" s="522"/>
      <c r="D82" s="523"/>
      <c r="E82" s="523">
        <f>SUM(C82:D82)</f>
        <v>0</v>
      </c>
      <c r="F82" s="531">
        <f>E82/7.8/2</f>
        <v>0</v>
      </c>
      <c r="G82" s="522"/>
      <c r="H82" s="532"/>
      <c r="I82" s="523"/>
      <c r="J82" s="523">
        <f>SUM(G82:I82)</f>
        <v>0</v>
      </c>
      <c r="K82" s="531">
        <f>J82/7.8/2</f>
        <v>0</v>
      </c>
      <c r="L82" s="522"/>
      <c r="M82" s="523">
        <f>SUM(L82:L82)</f>
        <v>0</v>
      </c>
      <c r="N82" s="531">
        <f>M82/7.8/2</f>
        <v>0</v>
      </c>
      <c r="O82" s="522"/>
      <c r="P82" s="523"/>
      <c r="Q82" s="523"/>
      <c r="R82" s="523"/>
      <c r="S82" s="523">
        <f>SUM(O82:R82)</f>
        <v>0</v>
      </c>
      <c r="T82" s="531">
        <f>S82/7.8/2</f>
        <v>0</v>
      </c>
      <c r="U82" s="522"/>
      <c r="V82" s="523"/>
      <c r="W82" s="523">
        <f>SUM(U82:V82)</f>
        <v>0</v>
      </c>
      <c r="X82" s="531">
        <f>W82/7.8/2</f>
        <v>0</v>
      </c>
      <c r="Y82" s="522"/>
      <c r="Z82" s="523"/>
      <c r="AA82" s="523"/>
      <c r="AB82" s="523"/>
      <c r="AC82" s="523">
        <f>SUM(Y82:AB82)</f>
        <v>0</v>
      </c>
      <c r="AD82" s="531">
        <f>AC82/7.8/2</f>
        <v>0</v>
      </c>
      <c r="AE82" s="522"/>
      <c r="AF82" s="523">
        <f t="shared" si="35"/>
        <v>0</v>
      </c>
      <c r="AG82" s="531">
        <f>AF82/7.8/2</f>
        <v>0</v>
      </c>
      <c r="AH82" s="522"/>
      <c r="AI82" s="523">
        <f>SUM(AH82:AH82)</f>
        <v>0</v>
      </c>
      <c r="AJ82" s="531">
        <f>AI82/7.8/2</f>
        <v>0</v>
      </c>
      <c r="AK82" s="522">
        <v>156</v>
      </c>
      <c r="AL82" s="532">
        <v>156</v>
      </c>
      <c r="AM82" s="523">
        <v>156</v>
      </c>
      <c r="AN82" s="35">
        <f t="shared" ref="AN82:AN96" si="41">SUM(AK82:AM82)</f>
        <v>468</v>
      </c>
      <c r="AO82" s="531">
        <f>AN82/7.8/2</f>
        <v>30</v>
      </c>
    </row>
    <row r="83" spans="1:41" s="28" customFormat="1" ht="21" customHeight="1">
      <c r="A83" s="28">
        <f t="shared" si="40"/>
        <v>29</v>
      </c>
      <c r="B83" s="27" t="s">
        <v>185</v>
      </c>
      <c r="C83" s="522"/>
      <c r="D83" s="523"/>
      <c r="E83" s="523">
        <f t="shared" ref="E83:E85" si="42">SUM(C83:D83)</f>
        <v>0</v>
      </c>
      <c r="F83" s="531">
        <f t="shared" ref="F83:F85" si="43">E83/7.8/2</f>
        <v>0</v>
      </c>
      <c r="G83" s="522"/>
      <c r="H83" s="532"/>
      <c r="I83" s="523"/>
      <c r="J83" s="523">
        <f t="shared" ref="J83:J85" si="44">SUM(G83:I83)</f>
        <v>0</v>
      </c>
      <c r="K83" s="531">
        <f t="shared" ref="K83:K85" si="45">J83/7.8/2</f>
        <v>0</v>
      </c>
      <c r="L83" s="522"/>
      <c r="M83" s="523">
        <f t="shared" ref="M83:M85" si="46">SUM(L83:L83)</f>
        <v>0</v>
      </c>
      <c r="N83" s="531">
        <f t="shared" ref="N83:N85" si="47">M83/7.8/2</f>
        <v>0</v>
      </c>
      <c r="O83" s="522"/>
      <c r="P83" s="523"/>
      <c r="Q83" s="523"/>
      <c r="R83" s="523"/>
      <c r="S83" s="523">
        <f t="shared" ref="S83:S85" si="48">SUM(O83:R83)</f>
        <v>0</v>
      </c>
      <c r="T83" s="531">
        <f t="shared" ref="T83:T85" si="49">S83/7.8/2</f>
        <v>0</v>
      </c>
      <c r="U83" s="522"/>
      <c r="V83" s="523"/>
      <c r="W83" s="523">
        <f t="shared" ref="W83:W85" si="50">SUM(U83:V83)</f>
        <v>0</v>
      </c>
      <c r="X83" s="531">
        <f t="shared" ref="X83:X85" si="51">W83/7.8/2</f>
        <v>0</v>
      </c>
      <c r="Y83" s="522"/>
      <c r="Z83" s="523"/>
      <c r="AA83" s="523"/>
      <c r="AB83" s="523"/>
      <c r="AC83" s="523">
        <f t="shared" ref="AC83:AC85" si="52">SUM(Y83:AB83)</f>
        <v>0</v>
      </c>
      <c r="AD83" s="531">
        <f t="shared" ref="AD83:AD85" si="53">AC83/7.8/2</f>
        <v>0</v>
      </c>
      <c r="AE83" s="522"/>
      <c r="AF83" s="523">
        <f t="shared" ref="AF83:AF85" si="54">SUM(AE83:AE83)</f>
        <v>0</v>
      </c>
      <c r="AG83" s="531">
        <f t="shared" ref="AG83:AG85" si="55">AF83/7.8/2</f>
        <v>0</v>
      </c>
      <c r="AH83" s="522">
        <v>452.4</v>
      </c>
      <c r="AI83" s="523">
        <f t="shared" ref="AI83:AI85" si="56">SUM(AH83:AH83)</f>
        <v>452.4</v>
      </c>
      <c r="AJ83" s="531">
        <f t="shared" ref="AJ83:AJ85" si="57">AI83/7.8/2</f>
        <v>29</v>
      </c>
      <c r="AK83" s="522">
        <v>0</v>
      </c>
      <c r="AL83" s="532">
        <v>0</v>
      </c>
      <c r="AM83" s="523">
        <v>0</v>
      </c>
      <c r="AN83" s="35">
        <f t="shared" si="41"/>
        <v>0</v>
      </c>
      <c r="AO83" s="531">
        <f t="shared" ref="AO83:AO96" si="58">AN83/7.8/2</f>
        <v>0</v>
      </c>
    </row>
    <row r="84" spans="1:41" s="28" customFormat="1" ht="21" customHeight="1">
      <c r="A84" s="28">
        <f t="shared" si="40"/>
        <v>0</v>
      </c>
      <c r="B84" s="29" t="s">
        <v>308</v>
      </c>
      <c r="C84" s="522"/>
      <c r="D84" s="523"/>
      <c r="E84" s="523">
        <f t="shared" si="42"/>
        <v>0</v>
      </c>
      <c r="F84" s="531">
        <f t="shared" si="43"/>
        <v>0</v>
      </c>
      <c r="G84" s="522"/>
      <c r="H84" s="532"/>
      <c r="I84" s="523"/>
      <c r="J84" s="523">
        <f t="shared" si="44"/>
        <v>0</v>
      </c>
      <c r="K84" s="531">
        <f t="shared" si="45"/>
        <v>0</v>
      </c>
      <c r="L84" s="522"/>
      <c r="M84" s="523">
        <f t="shared" si="46"/>
        <v>0</v>
      </c>
      <c r="N84" s="531">
        <f t="shared" si="47"/>
        <v>0</v>
      </c>
      <c r="O84" s="522"/>
      <c r="P84" s="523"/>
      <c r="Q84" s="523"/>
      <c r="R84" s="523"/>
      <c r="S84" s="523">
        <f t="shared" si="48"/>
        <v>0</v>
      </c>
      <c r="T84" s="531">
        <f t="shared" si="49"/>
        <v>0</v>
      </c>
      <c r="U84" s="522"/>
      <c r="V84" s="523"/>
      <c r="W84" s="523">
        <f t="shared" si="50"/>
        <v>0</v>
      </c>
      <c r="X84" s="531">
        <f t="shared" si="51"/>
        <v>0</v>
      </c>
      <c r="Y84" s="522"/>
      <c r="Z84" s="523"/>
      <c r="AA84" s="523"/>
      <c r="AB84" s="523"/>
      <c r="AC84" s="523">
        <f t="shared" si="52"/>
        <v>0</v>
      </c>
      <c r="AD84" s="531">
        <f t="shared" si="53"/>
        <v>0</v>
      </c>
      <c r="AE84" s="522"/>
      <c r="AF84" s="523">
        <f t="shared" si="54"/>
        <v>0</v>
      </c>
      <c r="AG84" s="531">
        <f t="shared" si="55"/>
        <v>0</v>
      </c>
      <c r="AH84" s="522"/>
      <c r="AI84" s="523">
        <f t="shared" si="56"/>
        <v>0</v>
      </c>
      <c r="AJ84" s="531">
        <f t="shared" si="57"/>
        <v>0</v>
      </c>
      <c r="AK84" s="522">
        <v>0</v>
      </c>
      <c r="AL84" s="532">
        <v>0</v>
      </c>
      <c r="AM84" s="523">
        <v>0</v>
      </c>
      <c r="AN84" s="35">
        <f t="shared" si="41"/>
        <v>0</v>
      </c>
      <c r="AO84" s="531">
        <f t="shared" si="58"/>
        <v>0</v>
      </c>
    </row>
    <row r="85" spans="1:41" s="28" customFormat="1" ht="21" customHeight="1">
      <c r="A85" s="28">
        <f t="shared" si="40"/>
        <v>0</v>
      </c>
      <c r="B85" s="29" t="s">
        <v>309</v>
      </c>
      <c r="C85" s="522"/>
      <c r="D85" s="523"/>
      <c r="E85" s="523">
        <f t="shared" si="42"/>
        <v>0</v>
      </c>
      <c r="F85" s="531">
        <f t="shared" si="43"/>
        <v>0</v>
      </c>
      <c r="G85" s="522"/>
      <c r="H85" s="532"/>
      <c r="I85" s="523"/>
      <c r="J85" s="523">
        <f t="shared" si="44"/>
        <v>0</v>
      </c>
      <c r="K85" s="531">
        <f t="shared" si="45"/>
        <v>0</v>
      </c>
      <c r="L85" s="522"/>
      <c r="M85" s="523">
        <f t="shared" si="46"/>
        <v>0</v>
      </c>
      <c r="N85" s="531">
        <f t="shared" si="47"/>
        <v>0</v>
      </c>
      <c r="O85" s="522"/>
      <c r="P85" s="523"/>
      <c r="Q85" s="523"/>
      <c r="R85" s="523"/>
      <c r="S85" s="523">
        <f t="shared" si="48"/>
        <v>0</v>
      </c>
      <c r="T85" s="531">
        <f t="shared" si="49"/>
        <v>0</v>
      </c>
      <c r="U85" s="522"/>
      <c r="V85" s="523"/>
      <c r="W85" s="523">
        <f t="shared" si="50"/>
        <v>0</v>
      </c>
      <c r="X85" s="531">
        <f t="shared" si="51"/>
        <v>0</v>
      </c>
      <c r="Y85" s="522"/>
      <c r="Z85" s="523"/>
      <c r="AA85" s="523"/>
      <c r="AB85" s="523"/>
      <c r="AC85" s="523">
        <f t="shared" si="52"/>
        <v>0</v>
      </c>
      <c r="AD85" s="531">
        <f t="shared" si="53"/>
        <v>0</v>
      </c>
      <c r="AE85" s="522"/>
      <c r="AF85" s="523">
        <f t="shared" si="54"/>
        <v>0</v>
      </c>
      <c r="AG85" s="531">
        <f t="shared" si="55"/>
        <v>0</v>
      </c>
      <c r="AH85" s="522"/>
      <c r="AI85" s="523">
        <f t="shared" si="56"/>
        <v>0</v>
      </c>
      <c r="AJ85" s="531">
        <f t="shared" si="57"/>
        <v>0</v>
      </c>
      <c r="AK85" s="522"/>
      <c r="AL85" s="532"/>
      <c r="AM85" s="523"/>
      <c r="AN85" s="35">
        <f t="shared" si="41"/>
        <v>0</v>
      </c>
      <c r="AO85" s="531">
        <f t="shared" si="58"/>
        <v>0</v>
      </c>
    </row>
    <row r="86" spans="1:41" s="28" customFormat="1" ht="21" customHeight="1">
      <c r="A86" s="28">
        <f t="shared" si="40"/>
        <v>0</v>
      </c>
      <c r="B86" s="27" t="s">
        <v>318</v>
      </c>
      <c r="C86" s="522"/>
      <c r="D86" s="523"/>
      <c r="E86" s="523">
        <f t="shared" ref="E86:E132" si="59">SUM(C86:D86)</f>
        <v>0</v>
      </c>
      <c r="F86" s="531">
        <f t="shared" ref="F86:F132" si="60">E86/7.8/2</f>
        <v>0</v>
      </c>
      <c r="G86" s="522"/>
      <c r="H86" s="532"/>
      <c r="I86" s="523"/>
      <c r="J86" s="523">
        <f t="shared" ref="J86:J132" si="61">SUM(G86:I86)</f>
        <v>0</v>
      </c>
      <c r="K86" s="531">
        <f t="shared" ref="K86:K132" si="62">J86/7.8/2</f>
        <v>0</v>
      </c>
      <c r="L86" s="522"/>
      <c r="M86" s="523">
        <f t="shared" ref="M86:M132" si="63">SUM(L86:L86)</f>
        <v>0</v>
      </c>
      <c r="N86" s="531">
        <f t="shared" ref="N86:N132" si="64">M86/7.8/2</f>
        <v>0</v>
      </c>
      <c r="O86" s="522"/>
      <c r="P86" s="523"/>
      <c r="Q86" s="523"/>
      <c r="R86" s="523"/>
      <c r="S86" s="523">
        <f t="shared" ref="S86:S132" si="65">SUM(O86:R86)</f>
        <v>0</v>
      </c>
      <c r="T86" s="531">
        <f t="shared" ref="T86:T132" si="66">S86/7.8/2</f>
        <v>0</v>
      </c>
      <c r="U86" s="522"/>
      <c r="V86" s="523"/>
      <c r="W86" s="523">
        <f t="shared" ref="W86:W132" si="67">SUM(U86:V86)</f>
        <v>0</v>
      </c>
      <c r="X86" s="531">
        <f t="shared" ref="X86:X132" si="68">W86/7.8/2</f>
        <v>0</v>
      </c>
      <c r="Y86" s="522"/>
      <c r="Z86" s="523"/>
      <c r="AA86" s="523"/>
      <c r="AB86" s="523"/>
      <c r="AC86" s="523">
        <f t="shared" ref="AC86:AC132" si="69">SUM(Y86:AB86)</f>
        <v>0</v>
      </c>
      <c r="AD86" s="531">
        <f t="shared" ref="AD86:AD132" si="70">AC86/7.8/2</f>
        <v>0</v>
      </c>
      <c r="AE86" s="522"/>
      <c r="AF86" s="523">
        <f t="shared" ref="AF86:AF132" si="71">SUM(AE86:AE86)</f>
        <v>0</v>
      </c>
      <c r="AG86" s="531">
        <f t="shared" ref="AG86:AG132" si="72">AF86/7.8/2</f>
        <v>0</v>
      </c>
      <c r="AH86" s="522"/>
      <c r="AI86" s="523">
        <f t="shared" ref="AI86:AI101" si="73">SUM(AH86:AH86)</f>
        <v>0</v>
      </c>
      <c r="AJ86" s="531">
        <f t="shared" ref="AJ86:AJ101" si="74">AI86/7.8/2</f>
        <v>0</v>
      </c>
      <c r="AK86" s="522"/>
      <c r="AL86" s="532"/>
      <c r="AM86" s="523"/>
      <c r="AN86" s="35">
        <f t="shared" si="41"/>
        <v>0</v>
      </c>
      <c r="AO86" s="531">
        <f t="shared" si="58"/>
        <v>0</v>
      </c>
    </row>
    <row r="87" spans="1:41" s="28" customFormat="1" ht="21" customHeight="1">
      <c r="A87" s="28">
        <f t="shared" si="40"/>
        <v>45</v>
      </c>
      <c r="B87" s="27" t="s">
        <v>319</v>
      </c>
      <c r="C87" s="522"/>
      <c r="D87" s="523"/>
      <c r="E87" s="523">
        <f t="shared" si="59"/>
        <v>0</v>
      </c>
      <c r="F87" s="531">
        <f t="shared" si="60"/>
        <v>0</v>
      </c>
      <c r="G87" s="522"/>
      <c r="H87" s="532"/>
      <c r="I87" s="523"/>
      <c r="J87" s="523">
        <f t="shared" si="61"/>
        <v>0</v>
      </c>
      <c r="K87" s="531">
        <f t="shared" si="62"/>
        <v>0</v>
      </c>
      <c r="L87" s="522"/>
      <c r="M87" s="523">
        <f t="shared" si="63"/>
        <v>0</v>
      </c>
      <c r="N87" s="531">
        <f t="shared" si="64"/>
        <v>0</v>
      </c>
      <c r="O87" s="522"/>
      <c r="P87" s="523"/>
      <c r="Q87" s="523"/>
      <c r="R87" s="523"/>
      <c r="S87" s="523">
        <f t="shared" si="65"/>
        <v>0</v>
      </c>
      <c r="T87" s="531">
        <f t="shared" si="66"/>
        <v>0</v>
      </c>
      <c r="U87" s="522"/>
      <c r="V87" s="523"/>
      <c r="W87" s="523">
        <f t="shared" si="67"/>
        <v>0</v>
      </c>
      <c r="X87" s="531">
        <f t="shared" si="68"/>
        <v>0</v>
      </c>
      <c r="Y87" s="522"/>
      <c r="Z87" s="523"/>
      <c r="AA87" s="523"/>
      <c r="AB87" s="523"/>
      <c r="AC87" s="523">
        <f t="shared" si="69"/>
        <v>0</v>
      </c>
      <c r="AD87" s="531">
        <f t="shared" si="70"/>
        <v>0</v>
      </c>
      <c r="AE87" s="522"/>
      <c r="AF87" s="523">
        <f t="shared" si="71"/>
        <v>0</v>
      </c>
      <c r="AG87" s="531">
        <f t="shared" si="72"/>
        <v>0</v>
      </c>
      <c r="AH87" s="522"/>
      <c r="AI87" s="523">
        <f t="shared" si="73"/>
        <v>0</v>
      </c>
      <c r="AJ87" s="531">
        <f t="shared" si="74"/>
        <v>0</v>
      </c>
      <c r="AK87" s="522">
        <v>234</v>
      </c>
      <c r="AL87" s="532">
        <v>234</v>
      </c>
      <c r="AM87" s="523">
        <v>234</v>
      </c>
      <c r="AN87" s="35">
        <f t="shared" si="41"/>
        <v>702</v>
      </c>
      <c r="AO87" s="531">
        <f t="shared" si="58"/>
        <v>45</v>
      </c>
    </row>
    <row r="88" spans="1:41" s="28" customFormat="1" ht="21" customHeight="1">
      <c r="A88" s="28">
        <f t="shared" si="40"/>
        <v>47</v>
      </c>
      <c r="B88" s="27" t="s">
        <v>320</v>
      </c>
      <c r="C88" s="522"/>
      <c r="D88" s="523"/>
      <c r="E88" s="523">
        <f t="shared" si="59"/>
        <v>0</v>
      </c>
      <c r="F88" s="531">
        <f t="shared" si="60"/>
        <v>0</v>
      </c>
      <c r="G88" s="522"/>
      <c r="H88" s="532"/>
      <c r="I88" s="523"/>
      <c r="J88" s="523">
        <f t="shared" si="61"/>
        <v>0</v>
      </c>
      <c r="K88" s="531">
        <f t="shared" si="62"/>
        <v>0</v>
      </c>
      <c r="L88" s="522"/>
      <c r="M88" s="523">
        <f t="shared" si="63"/>
        <v>0</v>
      </c>
      <c r="N88" s="531">
        <f t="shared" si="64"/>
        <v>0</v>
      </c>
      <c r="O88" s="522"/>
      <c r="P88" s="523"/>
      <c r="Q88" s="523"/>
      <c r="R88" s="523"/>
      <c r="S88" s="523">
        <f t="shared" si="65"/>
        <v>0</v>
      </c>
      <c r="T88" s="531">
        <f t="shared" si="66"/>
        <v>0</v>
      </c>
      <c r="U88" s="522"/>
      <c r="V88" s="523"/>
      <c r="W88" s="523">
        <f t="shared" si="67"/>
        <v>0</v>
      </c>
      <c r="X88" s="531">
        <f t="shared" si="68"/>
        <v>0</v>
      </c>
      <c r="Y88" s="522"/>
      <c r="Z88" s="523"/>
      <c r="AA88" s="523"/>
      <c r="AB88" s="523"/>
      <c r="AC88" s="523">
        <f t="shared" si="69"/>
        <v>0</v>
      </c>
      <c r="AD88" s="531">
        <f t="shared" si="70"/>
        <v>0</v>
      </c>
      <c r="AE88" s="522"/>
      <c r="AF88" s="523">
        <f t="shared" si="71"/>
        <v>0</v>
      </c>
      <c r="AG88" s="531">
        <f t="shared" si="72"/>
        <v>0</v>
      </c>
      <c r="AH88" s="522">
        <v>452.4</v>
      </c>
      <c r="AI88" s="523">
        <f t="shared" si="73"/>
        <v>452.4</v>
      </c>
      <c r="AJ88" s="531">
        <f t="shared" si="74"/>
        <v>29</v>
      </c>
      <c r="AK88" s="522">
        <v>93.6</v>
      </c>
      <c r="AL88" s="532">
        <v>93.6</v>
      </c>
      <c r="AM88" s="523">
        <v>93.6</v>
      </c>
      <c r="AN88" s="35">
        <f t="shared" si="41"/>
        <v>280.79999999999995</v>
      </c>
      <c r="AO88" s="531">
        <f t="shared" si="58"/>
        <v>17.999999999999996</v>
      </c>
    </row>
    <row r="89" spans="1:41" s="28" customFormat="1" ht="21" customHeight="1">
      <c r="A89" s="28">
        <f t="shared" si="40"/>
        <v>0</v>
      </c>
      <c r="B89" s="27" t="s">
        <v>321</v>
      </c>
      <c r="C89" s="522"/>
      <c r="D89" s="523"/>
      <c r="E89" s="523">
        <f t="shared" si="59"/>
        <v>0</v>
      </c>
      <c r="F89" s="531">
        <f t="shared" si="60"/>
        <v>0</v>
      </c>
      <c r="G89" s="522"/>
      <c r="H89" s="532"/>
      <c r="I89" s="523"/>
      <c r="J89" s="523">
        <f t="shared" si="61"/>
        <v>0</v>
      </c>
      <c r="K89" s="531">
        <f t="shared" si="62"/>
        <v>0</v>
      </c>
      <c r="L89" s="522"/>
      <c r="M89" s="523">
        <f t="shared" si="63"/>
        <v>0</v>
      </c>
      <c r="N89" s="531">
        <f t="shared" si="64"/>
        <v>0</v>
      </c>
      <c r="O89" s="522"/>
      <c r="P89" s="523"/>
      <c r="Q89" s="523"/>
      <c r="R89" s="523"/>
      <c r="S89" s="523">
        <f t="shared" si="65"/>
        <v>0</v>
      </c>
      <c r="T89" s="531">
        <f t="shared" si="66"/>
        <v>0</v>
      </c>
      <c r="U89" s="522"/>
      <c r="V89" s="523"/>
      <c r="W89" s="523">
        <f t="shared" si="67"/>
        <v>0</v>
      </c>
      <c r="X89" s="531">
        <f t="shared" si="68"/>
        <v>0</v>
      </c>
      <c r="Y89" s="522"/>
      <c r="Z89" s="523"/>
      <c r="AA89" s="523"/>
      <c r="AB89" s="523"/>
      <c r="AC89" s="523">
        <f t="shared" si="69"/>
        <v>0</v>
      </c>
      <c r="AD89" s="531">
        <f t="shared" si="70"/>
        <v>0</v>
      </c>
      <c r="AE89" s="522"/>
      <c r="AF89" s="523">
        <f t="shared" si="71"/>
        <v>0</v>
      </c>
      <c r="AG89" s="531">
        <f t="shared" si="72"/>
        <v>0</v>
      </c>
      <c r="AH89" s="47"/>
      <c r="AI89" s="523">
        <f t="shared" si="73"/>
        <v>0</v>
      </c>
      <c r="AJ89" s="531">
        <f t="shared" si="74"/>
        <v>0</v>
      </c>
      <c r="AK89" s="47"/>
      <c r="AL89" s="318"/>
      <c r="AM89" s="48"/>
      <c r="AN89" s="35">
        <f t="shared" si="41"/>
        <v>0</v>
      </c>
      <c r="AO89" s="531">
        <f t="shared" si="58"/>
        <v>0</v>
      </c>
    </row>
    <row r="90" spans="1:41" s="28" customFormat="1" ht="21" customHeight="1">
      <c r="A90" s="28">
        <f t="shared" si="40"/>
        <v>48</v>
      </c>
      <c r="B90" s="27" t="s">
        <v>322</v>
      </c>
      <c r="C90" s="522"/>
      <c r="D90" s="523"/>
      <c r="E90" s="523">
        <f t="shared" si="59"/>
        <v>0</v>
      </c>
      <c r="F90" s="531">
        <f t="shared" si="60"/>
        <v>0</v>
      </c>
      <c r="G90" s="522"/>
      <c r="H90" s="532"/>
      <c r="I90" s="523"/>
      <c r="J90" s="523">
        <f t="shared" si="61"/>
        <v>0</v>
      </c>
      <c r="K90" s="531">
        <f t="shared" si="62"/>
        <v>0</v>
      </c>
      <c r="L90" s="522"/>
      <c r="M90" s="523">
        <f t="shared" si="63"/>
        <v>0</v>
      </c>
      <c r="N90" s="531">
        <f t="shared" si="64"/>
        <v>0</v>
      </c>
      <c r="O90" s="522"/>
      <c r="P90" s="523"/>
      <c r="Q90" s="523"/>
      <c r="R90" s="523"/>
      <c r="S90" s="523">
        <f t="shared" si="65"/>
        <v>0</v>
      </c>
      <c r="T90" s="531">
        <f t="shared" si="66"/>
        <v>0</v>
      </c>
      <c r="U90" s="522"/>
      <c r="V90" s="523"/>
      <c r="W90" s="523">
        <f t="shared" si="67"/>
        <v>0</v>
      </c>
      <c r="X90" s="531">
        <f t="shared" si="68"/>
        <v>0</v>
      </c>
      <c r="Y90" s="522"/>
      <c r="Z90" s="523"/>
      <c r="AA90" s="523"/>
      <c r="AB90" s="523"/>
      <c r="AC90" s="523">
        <f t="shared" si="69"/>
        <v>0</v>
      </c>
      <c r="AD90" s="531">
        <f t="shared" si="70"/>
        <v>0</v>
      </c>
      <c r="AE90" s="522"/>
      <c r="AF90" s="523">
        <f t="shared" si="71"/>
        <v>0</v>
      </c>
      <c r="AG90" s="531">
        <f t="shared" si="72"/>
        <v>0</v>
      </c>
      <c r="AH90" s="522"/>
      <c r="AI90" s="523">
        <f t="shared" si="73"/>
        <v>0</v>
      </c>
      <c r="AJ90" s="531">
        <f t="shared" si="74"/>
        <v>0</v>
      </c>
      <c r="AK90" s="47">
        <v>249.6</v>
      </c>
      <c r="AL90" s="318">
        <v>249.6</v>
      </c>
      <c r="AM90" s="48">
        <v>249.6</v>
      </c>
      <c r="AN90" s="35">
        <f t="shared" si="41"/>
        <v>748.8</v>
      </c>
      <c r="AO90" s="531">
        <f t="shared" si="58"/>
        <v>48</v>
      </c>
    </row>
    <row r="91" spans="1:41" s="28" customFormat="1" ht="21" customHeight="1">
      <c r="A91" s="28">
        <f t="shared" si="40"/>
        <v>29</v>
      </c>
      <c r="B91" s="27" t="s">
        <v>323</v>
      </c>
      <c r="C91" s="522"/>
      <c r="D91" s="523"/>
      <c r="E91" s="523">
        <f t="shared" si="59"/>
        <v>0</v>
      </c>
      <c r="F91" s="531">
        <f t="shared" si="60"/>
        <v>0</v>
      </c>
      <c r="G91" s="522"/>
      <c r="H91" s="532"/>
      <c r="I91" s="523"/>
      <c r="J91" s="523">
        <f t="shared" si="61"/>
        <v>0</v>
      </c>
      <c r="K91" s="531">
        <f t="shared" si="62"/>
        <v>0</v>
      </c>
      <c r="L91" s="522"/>
      <c r="M91" s="523">
        <f t="shared" si="63"/>
        <v>0</v>
      </c>
      <c r="N91" s="531">
        <f t="shared" si="64"/>
        <v>0</v>
      </c>
      <c r="O91" s="522"/>
      <c r="P91" s="523"/>
      <c r="Q91" s="523"/>
      <c r="R91" s="523"/>
      <c r="S91" s="523">
        <f t="shared" si="65"/>
        <v>0</v>
      </c>
      <c r="T91" s="531">
        <f t="shared" si="66"/>
        <v>0</v>
      </c>
      <c r="U91" s="522"/>
      <c r="V91" s="523"/>
      <c r="W91" s="523">
        <f t="shared" si="67"/>
        <v>0</v>
      </c>
      <c r="X91" s="531">
        <f t="shared" si="68"/>
        <v>0</v>
      </c>
      <c r="Y91" s="522"/>
      <c r="Z91" s="523"/>
      <c r="AA91" s="523"/>
      <c r="AB91" s="523"/>
      <c r="AC91" s="523">
        <f t="shared" si="69"/>
        <v>0</v>
      </c>
      <c r="AD91" s="531">
        <f t="shared" si="70"/>
        <v>0</v>
      </c>
      <c r="AE91" s="522"/>
      <c r="AF91" s="523">
        <f t="shared" si="71"/>
        <v>0</v>
      </c>
      <c r="AG91" s="531">
        <f t="shared" si="72"/>
        <v>0</v>
      </c>
      <c r="AH91" s="47">
        <v>452.4</v>
      </c>
      <c r="AI91" s="523">
        <f t="shared" si="73"/>
        <v>452.4</v>
      </c>
      <c r="AJ91" s="531">
        <f t="shared" si="74"/>
        <v>29</v>
      </c>
      <c r="AK91" s="47">
        <v>0</v>
      </c>
      <c r="AL91" s="318">
        <v>0</v>
      </c>
      <c r="AM91" s="48">
        <v>0</v>
      </c>
      <c r="AN91" s="35">
        <f t="shared" si="41"/>
        <v>0</v>
      </c>
      <c r="AO91" s="531">
        <f t="shared" si="58"/>
        <v>0</v>
      </c>
    </row>
    <row r="92" spans="1:41" s="28" customFormat="1" ht="21" customHeight="1">
      <c r="A92" s="28">
        <f t="shared" si="40"/>
        <v>0</v>
      </c>
      <c r="B92" s="27" t="s">
        <v>324</v>
      </c>
      <c r="C92" s="522"/>
      <c r="D92" s="523"/>
      <c r="E92" s="523">
        <f t="shared" si="59"/>
        <v>0</v>
      </c>
      <c r="F92" s="531">
        <f t="shared" si="60"/>
        <v>0</v>
      </c>
      <c r="G92" s="522"/>
      <c r="H92" s="532"/>
      <c r="I92" s="523"/>
      <c r="J92" s="523">
        <f t="shared" si="61"/>
        <v>0</v>
      </c>
      <c r="K92" s="531">
        <f t="shared" si="62"/>
        <v>0</v>
      </c>
      <c r="L92" s="522"/>
      <c r="M92" s="523">
        <f t="shared" si="63"/>
        <v>0</v>
      </c>
      <c r="N92" s="531">
        <f t="shared" si="64"/>
        <v>0</v>
      </c>
      <c r="O92" s="522"/>
      <c r="P92" s="523"/>
      <c r="Q92" s="523"/>
      <c r="R92" s="523"/>
      <c r="S92" s="523">
        <f t="shared" si="65"/>
        <v>0</v>
      </c>
      <c r="T92" s="531">
        <f t="shared" si="66"/>
        <v>0</v>
      </c>
      <c r="U92" s="522"/>
      <c r="V92" s="523"/>
      <c r="W92" s="523">
        <f t="shared" si="67"/>
        <v>0</v>
      </c>
      <c r="X92" s="531">
        <f t="shared" si="68"/>
        <v>0</v>
      </c>
      <c r="Y92" s="522"/>
      <c r="Z92" s="523"/>
      <c r="AA92" s="523"/>
      <c r="AB92" s="523"/>
      <c r="AC92" s="523">
        <f t="shared" si="69"/>
        <v>0</v>
      </c>
      <c r="AD92" s="531">
        <f t="shared" si="70"/>
        <v>0</v>
      </c>
      <c r="AE92" s="522"/>
      <c r="AF92" s="523">
        <f t="shared" si="71"/>
        <v>0</v>
      </c>
      <c r="AG92" s="531">
        <f t="shared" si="72"/>
        <v>0</v>
      </c>
      <c r="AH92" s="47"/>
      <c r="AI92" s="523">
        <f t="shared" si="73"/>
        <v>0</v>
      </c>
      <c r="AJ92" s="531">
        <f t="shared" si="74"/>
        <v>0</v>
      </c>
      <c r="AK92" s="47"/>
      <c r="AL92" s="318"/>
      <c r="AM92" s="48"/>
      <c r="AN92" s="35">
        <f t="shared" si="41"/>
        <v>0</v>
      </c>
      <c r="AO92" s="531">
        <f t="shared" si="58"/>
        <v>0</v>
      </c>
    </row>
    <row r="93" spans="1:41" s="28" customFormat="1" ht="21" customHeight="1">
      <c r="A93" s="28">
        <f t="shared" si="40"/>
        <v>21.000000000000004</v>
      </c>
      <c r="B93" s="27" t="s">
        <v>325</v>
      </c>
      <c r="C93" s="522"/>
      <c r="D93" s="523"/>
      <c r="E93" s="523">
        <f t="shared" si="59"/>
        <v>0</v>
      </c>
      <c r="F93" s="531">
        <f t="shared" si="60"/>
        <v>0</v>
      </c>
      <c r="G93" s="522"/>
      <c r="H93" s="532"/>
      <c r="I93" s="523"/>
      <c r="J93" s="523">
        <f t="shared" si="61"/>
        <v>0</v>
      </c>
      <c r="K93" s="531">
        <f t="shared" si="62"/>
        <v>0</v>
      </c>
      <c r="L93" s="522"/>
      <c r="M93" s="523">
        <f t="shared" si="63"/>
        <v>0</v>
      </c>
      <c r="N93" s="531">
        <f t="shared" si="64"/>
        <v>0</v>
      </c>
      <c r="O93" s="522"/>
      <c r="P93" s="523"/>
      <c r="Q93" s="523"/>
      <c r="R93" s="523"/>
      <c r="S93" s="523">
        <f t="shared" si="65"/>
        <v>0</v>
      </c>
      <c r="T93" s="531">
        <f t="shared" si="66"/>
        <v>0</v>
      </c>
      <c r="U93" s="522"/>
      <c r="V93" s="523"/>
      <c r="W93" s="523">
        <f t="shared" si="67"/>
        <v>0</v>
      </c>
      <c r="X93" s="531">
        <f t="shared" si="68"/>
        <v>0</v>
      </c>
      <c r="Y93" s="522"/>
      <c r="Z93" s="523"/>
      <c r="AA93" s="523"/>
      <c r="AB93" s="523"/>
      <c r="AC93" s="523">
        <f t="shared" si="69"/>
        <v>0</v>
      </c>
      <c r="AD93" s="531">
        <f t="shared" si="70"/>
        <v>0</v>
      </c>
      <c r="AE93" s="522"/>
      <c r="AF93" s="523">
        <f t="shared" si="71"/>
        <v>0</v>
      </c>
      <c r="AG93" s="531">
        <f t="shared" si="72"/>
        <v>0</v>
      </c>
      <c r="AH93" s="47"/>
      <c r="AI93" s="523">
        <f t="shared" si="73"/>
        <v>0</v>
      </c>
      <c r="AJ93" s="531">
        <f t="shared" si="74"/>
        <v>0</v>
      </c>
      <c r="AK93" s="47">
        <v>109.2</v>
      </c>
      <c r="AL93" s="318">
        <v>109.2</v>
      </c>
      <c r="AM93" s="48">
        <v>109.2</v>
      </c>
      <c r="AN93" s="35">
        <f t="shared" si="41"/>
        <v>327.60000000000002</v>
      </c>
      <c r="AO93" s="531">
        <f t="shared" si="58"/>
        <v>21.000000000000004</v>
      </c>
    </row>
    <row r="94" spans="1:41" s="28" customFormat="1" ht="21" customHeight="1">
      <c r="A94" s="28">
        <f t="shared" si="40"/>
        <v>59</v>
      </c>
      <c r="B94" s="27" t="s">
        <v>326</v>
      </c>
      <c r="C94" s="522"/>
      <c r="D94" s="523"/>
      <c r="E94" s="523">
        <f t="shared" si="59"/>
        <v>0</v>
      </c>
      <c r="F94" s="531">
        <f t="shared" si="60"/>
        <v>0</v>
      </c>
      <c r="G94" s="522"/>
      <c r="H94" s="532"/>
      <c r="I94" s="523"/>
      <c r="J94" s="523">
        <f t="shared" si="61"/>
        <v>0</v>
      </c>
      <c r="K94" s="531">
        <f t="shared" si="62"/>
        <v>0</v>
      </c>
      <c r="L94" s="522"/>
      <c r="M94" s="523">
        <f t="shared" si="63"/>
        <v>0</v>
      </c>
      <c r="N94" s="531">
        <f t="shared" si="64"/>
        <v>0</v>
      </c>
      <c r="O94" s="522"/>
      <c r="P94" s="523"/>
      <c r="Q94" s="523"/>
      <c r="R94" s="523"/>
      <c r="S94" s="523">
        <f t="shared" si="65"/>
        <v>0</v>
      </c>
      <c r="T94" s="531">
        <f t="shared" si="66"/>
        <v>0</v>
      </c>
      <c r="U94" s="522"/>
      <c r="V94" s="523"/>
      <c r="W94" s="523">
        <f t="shared" si="67"/>
        <v>0</v>
      </c>
      <c r="X94" s="531">
        <f t="shared" si="68"/>
        <v>0</v>
      </c>
      <c r="Y94" s="522"/>
      <c r="Z94" s="523"/>
      <c r="AA94" s="523"/>
      <c r="AB94" s="523"/>
      <c r="AC94" s="523">
        <f t="shared" si="69"/>
        <v>0</v>
      </c>
      <c r="AD94" s="531">
        <f t="shared" si="70"/>
        <v>0</v>
      </c>
      <c r="AE94" s="522"/>
      <c r="AF94" s="523">
        <f t="shared" si="71"/>
        <v>0</v>
      </c>
      <c r="AG94" s="531">
        <f t="shared" si="72"/>
        <v>0</v>
      </c>
      <c r="AH94" s="47">
        <v>452.4</v>
      </c>
      <c r="AI94" s="523">
        <f t="shared" si="73"/>
        <v>452.4</v>
      </c>
      <c r="AJ94" s="531">
        <f t="shared" si="74"/>
        <v>29</v>
      </c>
      <c r="AK94" s="47">
        <v>156</v>
      </c>
      <c r="AL94" s="318">
        <v>156</v>
      </c>
      <c r="AM94" s="48">
        <v>156</v>
      </c>
      <c r="AN94" s="35">
        <f t="shared" si="41"/>
        <v>468</v>
      </c>
      <c r="AO94" s="531">
        <f t="shared" si="58"/>
        <v>30</v>
      </c>
    </row>
    <row r="95" spans="1:41" s="28" customFormat="1" ht="21" customHeight="1">
      <c r="A95" s="28">
        <f t="shared" si="40"/>
        <v>54.000000000000007</v>
      </c>
      <c r="B95" s="27" t="s">
        <v>327</v>
      </c>
      <c r="C95" s="522"/>
      <c r="D95" s="523"/>
      <c r="E95" s="523">
        <f t="shared" si="59"/>
        <v>0</v>
      </c>
      <c r="F95" s="531">
        <f t="shared" si="60"/>
        <v>0</v>
      </c>
      <c r="G95" s="522"/>
      <c r="H95" s="532"/>
      <c r="I95" s="523"/>
      <c r="J95" s="523">
        <f t="shared" si="61"/>
        <v>0</v>
      </c>
      <c r="K95" s="531">
        <f t="shared" si="62"/>
        <v>0</v>
      </c>
      <c r="L95" s="522"/>
      <c r="M95" s="523">
        <f t="shared" si="63"/>
        <v>0</v>
      </c>
      <c r="N95" s="531">
        <f t="shared" si="64"/>
        <v>0</v>
      </c>
      <c r="O95" s="522"/>
      <c r="P95" s="523"/>
      <c r="Q95" s="523"/>
      <c r="R95" s="523"/>
      <c r="S95" s="523">
        <f t="shared" si="65"/>
        <v>0</v>
      </c>
      <c r="T95" s="531">
        <f t="shared" si="66"/>
        <v>0</v>
      </c>
      <c r="U95" s="522"/>
      <c r="V95" s="523"/>
      <c r="W95" s="523">
        <f t="shared" si="67"/>
        <v>0</v>
      </c>
      <c r="X95" s="531">
        <f t="shared" si="68"/>
        <v>0</v>
      </c>
      <c r="Y95" s="522"/>
      <c r="Z95" s="523"/>
      <c r="AA95" s="523"/>
      <c r="AB95" s="523"/>
      <c r="AC95" s="523">
        <f t="shared" si="69"/>
        <v>0</v>
      </c>
      <c r="AD95" s="531">
        <f t="shared" si="70"/>
        <v>0</v>
      </c>
      <c r="AE95" s="522"/>
      <c r="AF95" s="523">
        <f t="shared" si="71"/>
        <v>0</v>
      </c>
      <c r="AG95" s="531">
        <f t="shared" si="72"/>
        <v>0</v>
      </c>
      <c r="AH95" s="47"/>
      <c r="AI95" s="523">
        <f t="shared" si="73"/>
        <v>0</v>
      </c>
      <c r="AJ95" s="531">
        <f t="shared" si="74"/>
        <v>0</v>
      </c>
      <c r="AK95" s="47">
        <v>280.8</v>
      </c>
      <c r="AL95" s="318">
        <v>280.8</v>
      </c>
      <c r="AM95" s="48">
        <v>280.8</v>
      </c>
      <c r="AN95" s="35">
        <f t="shared" si="41"/>
        <v>842.40000000000009</v>
      </c>
      <c r="AO95" s="531">
        <f t="shared" si="58"/>
        <v>54.000000000000007</v>
      </c>
    </row>
    <row r="96" spans="1:41" s="28" customFormat="1" ht="21" customHeight="1">
      <c r="A96" s="28">
        <f t="shared" si="40"/>
        <v>0</v>
      </c>
      <c r="B96" s="27" t="s">
        <v>328</v>
      </c>
      <c r="C96" s="522"/>
      <c r="D96" s="523"/>
      <c r="E96" s="523">
        <f t="shared" si="59"/>
        <v>0</v>
      </c>
      <c r="F96" s="531">
        <f t="shared" si="60"/>
        <v>0</v>
      </c>
      <c r="G96" s="522"/>
      <c r="H96" s="532"/>
      <c r="I96" s="523"/>
      <c r="J96" s="523">
        <f t="shared" si="61"/>
        <v>0</v>
      </c>
      <c r="K96" s="531">
        <f t="shared" si="62"/>
        <v>0</v>
      </c>
      <c r="L96" s="522"/>
      <c r="M96" s="523">
        <f t="shared" si="63"/>
        <v>0</v>
      </c>
      <c r="N96" s="531">
        <f t="shared" si="64"/>
        <v>0</v>
      </c>
      <c r="O96" s="522"/>
      <c r="P96" s="523"/>
      <c r="Q96" s="523"/>
      <c r="R96" s="523"/>
      <c r="S96" s="523">
        <f t="shared" si="65"/>
        <v>0</v>
      </c>
      <c r="T96" s="531">
        <f t="shared" si="66"/>
        <v>0</v>
      </c>
      <c r="U96" s="522"/>
      <c r="V96" s="523"/>
      <c r="W96" s="523">
        <f t="shared" si="67"/>
        <v>0</v>
      </c>
      <c r="X96" s="531">
        <f t="shared" si="68"/>
        <v>0</v>
      </c>
      <c r="Y96" s="522"/>
      <c r="Z96" s="523"/>
      <c r="AA96" s="523"/>
      <c r="AB96" s="523"/>
      <c r="AC96" s="523">
        <f t="shared" si="69"/>
        <v>0</v>
      </c>
      <c r="AD96" s="531">
        <f t="shared" si="70"/>
        <v>0</v>
      </c>
      <c r="AE96" s="522"/>
      <c r="AF96" s="523">
        <f t="shared" si="71"/>
        <v>0</v>
      </c>
      <c r="AG96" s="531">
        <f t="shared" si="72"/>
        <v>0</v>
      </c>
      <c r="AH96" s="47"/>
      <c r="AI96" s="523">
        <f t="shared" si="73"/>
        <v>0</v>
      </c>
      <c r="AJ96" s="531">
        <f t="shared" si="74"/>
        <v>0</v>
      </c>
      <c r="AK96" s="47"/>
      <c r="AL96" s="318"/>
      <c r="AM96" s="48"/>
      <c r="AN96" s="35">
        <f t="shared" si="41"/>
        <v>0</v>
      </c>
      <c r="AO96" s="531">
        <f t="shared" si="58"/>
        <v>0</v>
      </c>
    </row>
    <row r="97" spans="1:41" s="28" customFormat="1" ht="21" customHeight="1">
      <c r="A97" s="28">
        <f t="shared" si="40"/>
        <v>0</v>
      </c>
      <c r="B97" s="29" t="s">
        <v>329</v>
      </c>
      <c r="C97" s="522"/>
      <c r="D97" s="523"/>
      <c r="E97" s="523">
        <f t="shared" si="59"/>
        <v>0</v>
      </c>
      <c r="F97" s="531">
        <f t="shared" si="60"/>
        <v>0</v>
      </c>
      <c r="G97" s="522"/>
      <c r="H97" s="532"/>
      <c r="I97" s="523"/>
      <c r="J97" s="523">
        <f t="shared" si="61"/>
        <v>0</v>
      </c>
      <c r="K97" s="531">
        <f t="shared" si="62"/>
        <v>0</v>
      </c>
      <c r="L97" s="522"/>
      <c r="M97" s="523">
        <f t="shared" si="63"/>
        <v>0</v>
      </c>
      <c r="N97" s="531">
        <f t="shared" si="64"/>
        <v>0</v>
      </c>
      <c r="O97" s="522"/>
      <c r="P97" s="523"/>
      <c r="Q97" s="523"/>
      <c r="R97" s="523"/>
      <c r="S97" s="523">
        <f t="shared" si="65"/>
        <v>0</v>
      </c>
      <c r="T97" s="531">
        <f t="shared" si="66"/>
        <v>0</v>
      </c>
      <c r="U97" s="522"/>
      <c r="V97" s="523"/>
      <c r="W97" s="523">
        <f t="shared" si="67"/>
        <v>0</v>
      </c>
      <c r="X97" s="531">
        <f t="shared" si="68"/>
        <v>0</v>
      </c>
      <c r="Y97" s="522"/>
      <c r="Z97" s="523"/>
      <c r="AA97" s="523"/>
      <c r="AB97" s="523"/>
      <c r="AC97" s="523">
        <f t="shared" si="69"/>
        <v>0</v>
      </c>
      <c r="AD97" s="531">
        <f t="shared" si="70"/>
        <v>0</v>
      </c>
      <c r="AE97" s="522"/>
      <c r="AF97" s="523">
        <f t="shared" si="71"/>
        <v>0</v>
      </c>
      <c r="AG97" s="531">
        <f t="shared" si="72"/>
        <v>0</v>
      </c>
      <c r="AH97" s="47"/>
      <c r="AI97" s="523">
        <f t="shared" si="73"/>
        <v>0</v>
      </c>
      <c r="AJ97" s="531">
        <f t="shared" si="74"/>
        <v>0</v>
      </c>
      <c r="AK97" s="47"/>
      <c r="AL97" s="318"/>
      <c r="AM97" s="48"/>
      <c r="AN97" s="35">
        <f t="shared" ref="AN97:AN132" si="75">SUM(AK97:AM97)</f>
        <v>0</v>
      </c>
      <c r="AO97" s="531">
        <f t="shared" ref="AO97:AO132" si="76">AN97/7.8/2</f>
        <v>0</v>
      </c>
    </row>
    <row r="98" spans="1:41" s="28" customFormat="1" ht="21" customHeight="1">
      <c r="A98" s="28">
        <f t="shared" si="40"/>
        <v>29</v>
      </c>
      <c r="B98" s="27" t="s">
        <v>330</v>
      </c>
      <c r="C98" s="522"/>
      <c r="D98" s="523"/>
      <c r="E98" s="523">
        <f t="shared" si="59"/>
        <v>0</v>
      </c>
      <c r="F98" s="531">
        <f t="shared" si="60"/>
        <v>0</v>
      </c>
      <c r="G98" s="522"/>
      <c r="H98" s="532"/>
      <c r="I98" s="523"/>
      <c r="J98" s="523">
        <f t="shared" si="61"/>
        <v>0</v>
      </c>
      <c r="K98" s="531">
        <f t="shared" si="62"/>
        <v>0</v>
      </c>
      <c r="L98" s="522"/>
      <c r="M98" s="523">
        <f t="shared" si="63"/>
        <v>0</v>
      </c>
      <c r="N98" s="531">
        <f t="shared" si="64"/>
        <v>0</v>
      </c>
      <c r="O98" s="522"/>
      <c r="P98" s="523"/>
      <c r="Q98" s="523"/>
      <c r="R98" s="523"/>
      <c r="S98" s="523">
        <f t="shared" si="65"/>
        <v>0</v>
      </c>
      <c r="T98" s="531">
        <f t="shared" si="66"/>
        <v>0</v>
      </c>
      <c r="U98" s="522"/>
      <c r="V98" s="523"/>
      <c r="W98" s="523">
        <f t="shared" si="67"/>
        <v>0</v>
      </c>
      <c r="X98" s="531">
        <f t="shared" si="68"/>
        <v>0</v>
      </c>
      <c r="Y98" s="522"/>
      <c r="Z98" s="523"/>
      <c r="AA98" s="523"/>
      <c r="AB98" s="523"/>
      <c r="AC98" s="523">
        <f t="shared" si="69"/>
        <v>0</v>
      </c>
      <c r="AD98" s="531">
        <f t="shared" si="70"/>
        <v>0</v>
      </c>
      <c r="AE98" s="522"/>
      <c r="AF98" s="523">
        <f t="shared" si="71"/>
        <v>0</v>
      </c>
      <c r="AG98" s="531">
        <f t="shared" si="72"/>
        <v>0</v>
      </c>
      <c r="AH98" s="47">
        <v>452.4</v>
      </c>
      <c r="AI98" s="523">
        <f t="shared" si="73"/>
        <v>452.4</v>
      </c>
      <c r="AJ98" s="531">
        <f t="shared" si="74"/>
        <v>29</v>
      </c>
      <c r="AK98" s="47"/>
      <c r="AL98" s="318"/>
      <c r="AM98" s="48"/>
      <c r="AN98" s="35">
        <f t="shared" si="75"/>
        <v>0</v>
      </c>
      <c r="AO98" s="531">
        <f t="shared" si="76"/>
        <v>0</v>
      </c>
    </row>
    <row r="99" spans="1:41" s="28" customFormat="1" ht="21" customHeight="1">
      <c r="A99" s="28">
        <f t="shared" si="40"/>
        <v>48.000000000000007</v>
      </c>
      <c r="B99" s="27" t="s">
        <v>331</v>
      </c>
      <c r="C99" s="522"/>
      <c r="D99" s="523"/>
      <c r="E99" s="523">
        <f t="shared" si="59"/>
        <v>0</v>
      </c>
      <c r="F99" s="531">
        <f t="shared" si="60"/>
        <v>0</v>
      </c>
      <c r="G99" s="522"/>
      <c r="H99" s="532"/>
      <c r="I99" s="523"/>
      <c r="J99" s="523">
        <f t="shared" si="61"/>
        <v>0</v>
      </c>
      <c r="K99" s="531">
        <f t="shared" si="62"/>
        <v>0</v>
      </c>
      <c r="L99" s="522"/>
      <c r="M99" s="523">
        <f t="shared" si="63"/>
        <v>0</v>
      </c>
      <c r="N99" s="531">
        <f t="shared" si="64"/>
        <v>0</v>
      </c>
      <c r="O99" s="522"/>
      <c r="P99" s="523"/>
      <c r="Q99" s="523"/>
      <c r="R99" s="523"/>
      <c r="S99" s="523">
        <f t="shared" si="65"/>
        <v>0</v>
      </c>
      <c r="T99" s="531">
        <f t="shared" si="66"/>
        <v>0</v>
      </c>
      <c r="U99" s="522"/>
      <c r="V99" s="523"/>
      <c r="W99" s="523">
        <f t="shared" si="67"/>
        <v>0</v>
      </c>
      <c r="X99" s="531">
        <f t="shared" si="68"/>
        <v>0</v>
      </c>
      <c r="Y99" s="522"/>
      <c r="Z99" s="523"/>
      <c r="AA99" s="523"/>
      <c r="AB99" s="523"/>
      <c r="AC99" s="523">
        <f t="shared" si="69"/>
        <v>0</v>
      </c>
      <c r="AD99" s="531">
        <f t="shared" si="70"/>
        <v>0</v>
      </c>
      <c r="AE99" s="522"/>
      <c r="AF99" s="523">
        <f t="shared" si="71"/>
        <v>0</v>
      </c>
      <c r="AG99" s="531">
        <f t="shared" si="72"/>
        <v>0</v>
      </c>
      <c r="AH99" s="47">
        <v>140.4</v>
      </c>
      <c r="AI99" s="523">
        <f t="shared" si="73"/>
        <v>140.4</v>
      </c>
      <c r="AJ99" s="531">
        <f t="shared" si="74"/>
        <v>9</v>
      </c>
      <c r="AK99" s="47">
        <v>202.8</v>
      </c>
      <c r="AL99" s="318">
        <v>202.8</v>
      </c>
      <c r="AM99" s="48">
        <v>202.8</v>
      </c>
      <c r="AN99" s="35">
        <f t="shared" si="75"/>
        <v>608.40000000000009</v>
      </c>
      <c r="AO99" s="531">
        <f t="shared" si="76"/>
        <v>39.000000000000007</v>
      </c>
    </row>
    <row r="100" spans="1:41" s="28" customFormat="1" ht="21" customHeight="1">
      <c r="A100" s="28">
        <f t="shared" si="40"/>
        <v>0</v>
      </c>
      <c r="B100" s="27" t="s">
        <v>332</v>
      </c>
      <c r="C100" s="522"/>
      <c r="D100" s="523"/>
      <c r="E100" s="523">
        <f t="shared" si="59"/>
        <v>0</v>
      </c>
      <c r="F100" s="531">
        <f t="shared" si="60"/>
        <v>0</v>
      </c>
      <c r="G100" s="522"/>
      <c r="H100" s="532"/>
      <c r="I100" s="523"/>
      <c r="J100" s="523">
        <f t="shared" si="61"/>
        <v>0</v>
      </c>
      <c r="K100" s="531">
        <f t="shared" si="62"/>
        <v>0</v>
      </c>
      <c r="L100" s="522"/>
      <c r="M100" s="523">
        <f t="shared" si="63"/>
        <v>0</v>
      </c>
      <c r="N100" s="531">
        <f t="shared" si="64"/>
        <v>0</v>
      </c>
      <c r="O100" s="522"/>
      <c r="P100" s="523"/>
      <c r="Q100" s="523"/>
      <c r="R100" s="523"/>
      <c r="S100" s="523">
        <f t="shared" si="65"/>
        <v>0</v>
      </c>
      <c r="T100" s="531">
        <f t="shared" si="66"/>
        <v>0</v>
      </c>
      <c r="U100" s="522"/>
      <c r="V100" s="523"/>
      <c r="W100" s="523">
        <f t="shared" si="67"/>
        <v>0</v>
      </c>
      <c r="X100" s="531">
        <f t="shared" si="68"/>
        <v>0</v>
      </c>
      <c r="Y100" s="522"/>
      <c r="Z100" s="523"/>
      <c r="AA100" s="523"/>
      <c r="AB100" s="523"/>
      <c r="AC100" s="523">
        <f t="shared" si="69"/>
        <v>0</v>
      </c>
      <c r="AD100" s="531">
        <f t="shared" si="70"/>
        <v>0</v>
      </c>
      <c r="AE100" s="522"/>
      <c r="AF100" s="523">
        <f t="shared" si="71"/>
        <v>0</v>
      </c>
      <c r="AG100" s="531">
        <f t="shared" si="72"/>
        <v>0</v>
      </c>
      <c r="AH100" s="47"/>
      <c r="AI100" s="523">
        <f t="shared" si="73"/>
        <v>0</v>
      </c>
      <c r="AJ100" s="531">
        <f t="shared" si="74"/>
        <v>0</v>
      </c>
      <c r="AK100" s="47"/>
      <c r="AL100" s="318"/>
      <c r="AM100" s="48"/>
      <c r="AN100" s="35">
        <f t="shared" si="75"/>
        <v>0</v>
      </c>
      <c r="AO100" s="531">
        <f t="shared" si="76"/>
        <v>0</v>
      </c>
    </row>
    <row r="101" spans="1:41" s="28" customFormat="1" ht="21" customHeight="1">
      <c r="A101" s="28">
        <f>+SUM(F101,K101,N101,T101,X101,AD101,AG101,AJ101+AO101)</f>
        <v>56</v>
      </c>
      <c r="B101" s="27" t="s">
        <v>333</v>
      </c>
      <c r="C101" s="522"/>
      <c r="D101" s="523"/>
      <c r="E101" s="523">
        <f t="shared" si="59"/>
        <v>0</v>
      </c>
      <c r="F101" s="531">
        <f t="shared" si="60"/>
        <v>0</v>
      </c>
      <c r="G101" s="522"/>
      <c r="H101" s="532"/>
      <c r="I101" s="523"/>
      <c r="J101" s="523">
        <f t="shared" si="61"/>
        <v>0</v>
      </c>
      <c r="K101" s="531">
        <f t="shared" si="62"/>
        <v>0</v>
      </c>
      <c r="L101" s="522"/>
      <c r="M101" s="523">
        <f t="shared" si="63"/>
        <v>0</v>
      </c>
      <c r="N101" s="531">
        <f t="shared" si="64"/>
        <v>0</v>
      </c>
      <c r="O101" s="522"/>
      <c r="P101" s="523"/>
      <c r="Q101" s="523"/>
      <c r="R101" s="523"/>
      <c r="S101" s="523">
        <f t="shared" si="65"/>
        <v>0</v>
      </c>
      <c r="T101" s="531">
        <f t="shared" si="66"/>
        <v>0</v>
      </c>
      <c r="U101" s="522"/>
      <c r="V101" s="523"/>
      <c r="W101" s="523">
        <f t="shared" si="67"/>
        <v>0</v>
      </c>
      <c r="X101" s="531">
        <f t="shared" si="68"/>
        <v>0</v>
      </c>
      <c r="Y101" s="522"/>
      <c r="Z101" s="523"/>
      <c r="AA101" s="523"/>
      <c r="AB101" s="523"/>
      <c r="AC101" s="523">
        <f t="shared" si="69"/>
        <v>0</v>
      </c>
      <c r="AD101" s="531">
        <f t="shared" si="70"/>
        <v>0</v>
      </c>
      <c r="AE101" s="522"/>
      <c r="AF101" s="523">
        <f t="shared" si="71"/>
        <v>0</v>
      </c>
      <c r="AG101" s="531">
        <f t="shared" si="72"/>
        <v>0</v>
      </c>
      <c r="AH101" s="47">
        <v>452.4</v>
      </c>
      <c r="AI101" s="523">
        <f t="shared" si="73"/>
        <v>452.4</v>
      </c>
      <c r="AJ101" s="531">
        <f t="shared" si="74"/>
        <v>29</v>
      </c>
      <c r="AK101" s="47">
        <v>140.4</v>
      </c>
      <c r="AL101" s="318">
        <v>140.4</v>
      </c>
      <c r="AM101" s="48">
        <v>140.4</v>
      </c>
      <c r="AN101" s="35">
        <f t="shared" si="75"/>
        <v>421.20000000000005</v>
      </c>
      <c r="AO101" s="531">
        <f t="shared" si="76"/>
        <v>27.000000000000004</v>
      </c>
    </row>
    <row r="102" spans="1:41" s="28" customFormat="1" ht="21" customHeight="1">
      <c r="A102" s="28">
        <f t="shared" si="40"/>
        <v>0</v>
      </c>
      <c r="B102" s="27" t="s">
        <v>334</v>
      </c>
      <c r="C102" s="522"/>
      <c r="D102" s="523"/>
      <c r="E102" s="523">
        <f t="shared" si="59"/>
        <v>0</v>
      </c>
      <c r="F102" s="531">
        <f t="shared" si="60"/>
        <v>0</v>
      </c>
      <c r="G102" s="522"/>
      <c r="H102" s="532"/>
      <c r="I102" s="523"/>
      <c r="J102" s="523">
        <f t="shared" si="61"/>
        <v>0</v>
      </c>
      <c r="K102" s="531">
        <f t="shared" si="62"/>
        <v>0</v>
      </c>
      <c r="L102" s="522"/>
      <c r="M102" s="523">
        <f t="shared" si="63"/>
        <v>0</v>
      </c>
      <c r="N102" s="531">
        <f t="shared" si="64"/>
        <v>0</v>
      </c>
      <c r="O102" s="522"/>
      <c r="P102" s="523"/>
      <c r="Q102" s="523"/>
      <c r="R102" s="523"/>
      <c r="S102" s="523">
        <f t="shared" si="65"/>
        <v>0</v>
      </c>
      <c r="T102" s="531">
        <f t="shared" si="66"/>
        <v>0</v>
      </c>
      <c r="U102" s="522"/>
      <c r="V102" s="523"/>
      <c r="W102" s="523">
        <f t="shared" si="67"/>
        <v>0</v>
      </c>
      <c r="X102" s="531">
        <f t="shared" si="68"/>
        <v>0</v>
      </c>
      <c r="Y102" s="522"/>
      <c r="Z102" s="523"/>
      <c r="AA102" s="523"/>
      <c r="AB102" s="523"/>
      <c r="AC102" s="523">
        <f t="shared" si="69"/>
        <v>0</v>
      </c>
      <c r="AD102" s="531">
        <f t="shared" si="70"/>
        <v>0</v>
      </c>
      <c r="AE102" s="522"/>
      <c r="AF102" s="523">
        <f t="shared" si="71"/>
        <v>0</v>
      </c>
      <c r="AG102" s="531">
        <f t="shared" si="72"/>
        <v>0</v>
      </c>
      <c r="AH102" s="47"/>
      <c r="AI102" s="523">
        <f t="shared" ref="AI102:AI132" si="77">SUM(AH102:AH102)</f>
        <v>0</v>
      </c>
      <c r="AJ102" s="531">
        <f t="shared" ref="AJ102:AJ132" si="78">AI102/7.8/2</f>
        <v>0</v>
      </c>
      <c r="AK102" s="47">
        <v>0</v>
      </c>
      <c r="AL102" s="318">
        <v>0</v>
      </c>
      <c r="AM102" s="48">
        <v>0</v>
      </c>
      <c r="AN102" s="35">
        <f t="shared" si="75"/>
        <v>0</v>
      </c>
      <c r="AO102" s="531">
        <f t="shared" si="76"/>
        <v>0</v>
      </c>
    </row>
    <row r="103" spans="1:41" s="28" customFormat="1" ht="21" customHeight="1">
      <c r="A103" s="28">
        <f t="shared" si="40"/>
        <v>24</v>
      </c>
      <c r="B103" s="27" t="s">
        <v>335</v>
      </c>
      <c r="C103" s="522"/>
      <c r="D103" s="523"/>
      <c r="E103" s="523">
        <f t="shared" si="59"/>
        <v>0</v>
      </c>
      <c r="F103" s="531">
        <f t="shared" si="60"/>
        <v>0</v>
      </c>
      <c r="G103" s="522"/>
      <c r="H103" s="532"/>
      <c r="I103" s="523"/>
      <c r="J103" s="523">
        <f t="shared" si="61"/>
        <v>0</v>
      </c>
      <c r="K103" s="531">
        <f t="shared" si="62"/>
        <v>0</v>
      </c>
      <c r="L103" s="522"/>
      <c r="M103" s="523">
        <f t="shared" si="63"/>
        <v>0</v>
      </c>
      <c r="N103" s="531">
        <f t="shared" si="64"/>
        <v>0</v>
      </c>
      <c r="O103" s="522"/>
      <c r="P103" s="523"/>
      <c r="Q103" s="523"/>
      <c r="R103" s="523"/>
      <c r="S103" s="523">
        <f t="shared" si="65"/>
        <v>0</v>
      </c>
      <c r="T103" s="531">
        <f t="shared" si="66"/>
        <v>0</v>
      </c>
      <c r="U103" s="522"/>
      <c r="V103" s="523"/>
      <c r="W103" s="523">
        <f t="shared" si="67"/>
        <v>0</v>
      </c>
      <c r="X103" s="531">
        <f t="shared" si="68"/>
        <v>0</v>
      </c>
      <c r="Y103" s="522"/>
      <c r="Z103" s="523"/>
      <c r="AA103" s="523"/>
      <c r="AB103" s="523"/>
      <c r="AC103" s="523">
        <f t="shared" si="69"/>
        <v>0</v>
      </c>
      <c r="AD103" s="531">
        <f t="shared" si="70"/>
        <v>0</v>
      </c>
      <c r="AE103" s="522"/>
      <c r="AF103" s="523">
        <f t="shared" si="71"/>
        <v>0</v>
      </c>
      <c r="AG103" s="531">
        <f t="shared" si="72"/>
        <v>0</v>
      </c>
      <c r="AH103" s="47"/>
      <c r="AI103" s="523">
        <f t="shared" si="77"/>
        <v>0</v>
      </c>
      <c r="AJ103" s="531">
        <f t="shared" si="78"/>
        <v>0</v>
      </c>
      <c r="AK103" s="47">
        <v>124.8</v>
      </c>
      <c r="AL103" s="318">
        <v>124.8</v>
      </c>
      <c r="AM103" s="48">
        <v>124.8</v>
      </c>
      <c r="AN103" s="35">
        <f t="shared" si="75"/>
        <v>374.4</v>
      </c>
      <c r="AO103" s="531">
        <f t="shared" si="76"/>
        <v>24</v>
      </c>
    </row>
    <row r="104" spans="1:41" s="28" customFormat="1" ht="21" customHeight="1">
      <c r="A104" s="28">
        <f t="shared" si="40"/>
        <v>0</v>
      </c>
      <c r="B104" s="27" t="s">
        <v>336</v>
      </c>
      <c r="C104" s="522"/>
      <c r="D104" s="523"/>
      <c r="E104" s="523">
        <f t="shared" si="59"/>
        <v>0</v>
      </c>
      <c r="F104" s="531">
        <f t="shared" si="60"/>
        <v>0</v>
      </c>
      <c r="G104" s="522"/>
      <c r="H104" s="532"/>
      <c r="I104" s="523"/>
      <c r="J104" s="523">
        <f t="shared" si="61"/>
        <v>0</v>
      </c>
      <c r="K104" s="531">
        <f t="shared" si="62"/>
        <v>0</v>
      </c>
      <c r="L104" s="522"/>
      <c r="M104" s="523">
        <f t="shared" si="63"/>
        <v>0</v>
      </c>
      <c r="N104" s="531">
        <f t="shared" si="64"/>
        <v>0</v>
      </c>
      <c r="O104" s="522"/>
      <c r="P104" s="523"/>
      <c r="Q104" s="523"/>
      <c r="R104" s="523"/>
      <c r="S104" s="523">
        <f t="shared" si="65"/>
        <v>0</v>
      </c>
      <c r="T104" s="531">
        <f t="shared" si="66"/>
        <v>0</v>
      </c>
      <c r="U104" s="522"/>
      <c r="V104" s="523"/>
      <c r="W104" s="523">
        <f t="shared" si="67"/>
        <v>0</v>
      </c>
      <c r="X104" s="531">
        <f t="shared" si="68"/>
        <v>0</v>
      </c>
      <c r="Y104" s="522"/>
      <c r="Z104" s="523"/>
      <c r="AA104" s="523"/>
      <c r="AB104" s="523"/>
      <c r="AC104" s="523">
        <f t="shared" si="69"/>
        <v>0</v>
      </c>
      <c r="AD104" s="531">
        <f t="shared" si="70"/>
        <v>0</v>
      </c>
      <c r="AE104" s="522"/>
      <c r="AF104" s="523">
        <f t="shared" si="71"/>
        <v>0</v>
      </c>
      <c r="AG104" s="531">
        <f t="shared" si="72"/>
        <v>0</v>
      </c>
      <c r="AH104" s="47"/>
      <c r="AI104" s="523">
        <f t="shared" si="77"/>
        <v>0</v>
      </c>
      <c r="AJ104" s="531">
        <f t="shared" si="78"/>
        <v>0</v>
      </c>
      <c r="AK104" s="47"/>
      <c r="AL104" s="318"/>
      <c r="AM104" s="48"/>
      <c r="AN104" s="35">
        <f t="shared" si="75"/>
        <v>0</v>
      </c>
      <c r="AO104" s="531">
        <f t="shared" si="76"/>
        <v>0</v>
      </c>
    </row>
    <row r="105" spans="1:41" s="28" customFormat="1" ht="21" customHeight="1">
      <c r="A105" s="28">
        <f t="shared" si="40"/>
        <v>45</v>
      </c>
      <c r="B105" s="27" t="s">
        <v>337</v>
      </c>
      <c r="C105" s="522"/>
      <c r="D105" s="523"/>
      <c r="E105" s="523">
        <f t="shared" si="59"/>
        <v>0</v>
      </c>
      <c r="F105" s="531">
        <f t="shared" si="60"/>
        <v>0</v>
      </c>
      <c r="G105" s="522"/>
      <c r="H105" s="532"/>
      <c r="I105" s="523"/>
      <c r="J105" s="523">
        <f t="shared" si="61"/>
        <v>0</v>
      </c>
      <c r="K105" s="531">
        <f t="shared" si="62"/>
        <v>0</v>
      </c>
      <c r="L105" s="522"/>
      <c r="M105" s="523">
        <f t="shared" si="63"/>
        <v>0</v>
      </c>
      <c r="N105" s="531">
        <f t="shared" si="64"/>
        <v>0</v>
      </c>
      <c r="O105" s="522"/>
      <c r="P105" s="523"/>
      <c r="Q105" s="523"/>
      <c r="R105" s="523"/>
      <c r="S105" s="523">
        <f t="shared" si="65"/>
        <v>0</v>
      </c>
      <c r="T105" s="531">
        <f t="shared" si="66"/>
        <v>0</v>
      </c>
      <c r="U105" s="522"/>
      <c r="V105" s="523"/>
      <c r="W105" s="523">
        <f t="shared" si="67"/>
        <v>0</v>
      </c>
      <c r="X105" s="531">
        <f t="shared" si="68"/>
        <v>0</v>
      </c>
      <c r="Y105" s="522"/>
      <c r="Z105" s="523"/>
      <c r="AA105" s="523"/>
      <c r="AB105" s="523"/>
      <c r="AC105" s="523">
        <f t="shared" si="69"/>
        <v>0</v>
      </c>
      <c r="AD105" s="531">
        <f t="shared" si="70"/>
        <v>0</v>
      </c>
      <c r="AE105" s="522"/>
      <c r="AF105" s="523">
        <f t="shared" si="71"/>
        <v>0</v>
      </c>
      <c r="AG105" s="531">
        <f t="shared" si="72"/>
        <v>0</v>
      </c>
      <c r="AH105" s="47"/>
      <c r="AI105" s="523">
        <f t="shared" si="77"/>
        <v>0</v>
      </c>
      <c r="AJ105" s="531">
        <f t="shared" si="78"/>
        <v>0</v>
      </c>
      <c r="AK105" s="47">
        <v>234</v>
      </c>
      <c r="AL105" s="318">
        <v>234</v>
      </c>
      <c r="AM105" s="48">
        <v>234</v>
      </c>
      <c r="AN105" s="35">
        <f t="shared" si="75"/>
        <v>702</v>
      </c>
      <c r="AO105" s="531">
        <f t="shared" si="76"/>
        <v>45</v>
      </c>
    </row>
    <row r="106" spans="1:41" s="28" customFormat="1" ht="21" customHeight="1">
      <c r="A106" s="28">
        <f>+SUM(F106,K106,N106,T106,X106,AD106,AG106,AJ106+AO106)</f>
        <v>54.000000000000007</v>
      </c>
      <c r="B106" s="27" t="s">
        <v>338</v>
      </c>
      <c r="C106" s="522"/>
      <c r="D106" s="523"/>
      <c r="E106" s="523">
        <f t="shared" si="59"/>
        <v>0</v>
      </c>
      <c r="F106" s="531">
        <f t="shared" si="60"/>
        <v>0</v>
      </c>
      <c r="G106" s="522"/>
      <c r="H106" s="532"/>
      <c r="I106" s="523"/>
      <c r="J106" s="523">
        <f t="shared" si="61"/>
        <v>0</v>
      </c>
      <c r="K106" s="531">
        <f t="shared" si="62"/>
        <v>0</v>
      </c>
      <c r="L106" s="522"/>
      <c r="M106" s="523">
        <f t="shared" si="63"/>
        <v>0</v>
      </c>
      <c r="N106" s="531">
        <f t="shared" si="64"/>
        <v>0</v>
      </c>
      <c r="O106" s="522"/>
      <c r="P106" s="523"/>
      <c r="Q106" s="523"/>
      <c r="R106" s="523"/>
      <c r="S106" s="523">
        <f t="shared" si="65"/>
        <v>0</v>
      </c>
      <c r="T106" s="531">
        <f t="shared" si="66"/>
        <v>0</v>
      </c>
      <c r="U106" s="522"/>
      <c r="V106" s="523"/>
      <c r="W106" s="523">
        <f t="shared" si="67"/>
        <v>0</v>
      </c>
      <c r="X106" s="531">
        <f t="shared" si="68"/>
        <v>0</v>
      </c>
      <c r="Y106" s="522"/>
      <c r="Z106" s="523"/>
      <c r="AA106" s="523"/>
      <c r="AB106" s="523"/>
      <c r="AC106" s="523">
        <f t="shared" si="69"/>
        <v>0</v>
      </c>
      <c r="AD106" s="531">
        <f t="shared" si="70"/>
        <v>0</v>
      </c>
      <c r="AE106" s="522"/>
      <c r="AF106" s="523">
        <f t="shared" si="71"/>
        <v>0</v>
      </c>
      <c r="AG106" s="531">
        <f t="shared" si="72"/>
        <v>0</v>
      </c>
      <c r="AH106" s="47"/>
      <c r="AI106" s="523">
        <f t="shared" si="77"/>
        <v>0</v>
      </c>
      <c r="AJ106" s="531">
        <f t="shared" si="78"/>
        <v>0</v>
      </c>
      <c r="AK106" s="47">
        <v>280.8</v>
      </c>
      <c r="AL106" s="318">
        <v>280.8</v>
      </c>
      <c r="AM106" s="48">
        <v>280.8</v>
      </c>
      <c r="AN106" s="35">
        <f t="shared" si="75"/>
        <v>842.40000000000009</v>
      </c>
      <c r="AO106" s="531">
        <f t="shared" si="76"/>
        <v>54.000000000000007</v>
      </c>
    </row>
    <row r="107" spans="1:41" s="28" customFormat="1" ht="21" customHeight="1">
      <c r="A107" s="28">
        <f t="shared" ref="A107:A133" si="79">+SUM(F107,K107,N107,T107,X107,AD107,AG107,AJ107+AO107)</f>
        <v>0</v>
      </c>
      <c r="B107" s="27" t="s">
        <v>339</v>
      </c>
      <c r="C107" s="522"/>
      <c r="D107" s="523"/>
      <c r="E107" s="523">
        <f t="shared" si="59"/>
        <v>0</v>
      </c>
      <c r="F107" s="531">
        <f t="shared" si="60"/>
        <v>0</v>
      </c>
      <c r="G107" s="522"/>
      <c r="H107" s="532"/>
      <c r="I107" s="523"/>
      <c r="J107" s="523">
        <f t="shared" si="61"/>
        <v>0</v>
      </c>
      <c r="K107" s="531">
        <f t="shared" si="62"/>
        <v>0</v>
      </c>
      <c r="L107" s="522"/>
      <c r="M107" s="523">
        <f t="shared" si="63"/>
        <v>0</v>
      </c>
      <c r="N107" s="531">
        <f t="shared" si="64"/>
        <v>0</v>
      </c>
      <c r="O107" s="522"/>
      <c r="P107" s="523"/>
      <c r="Q107" s="523"/>
      <c r="R107" s="523"/>
      <c r="S107" s="523">
        <f t="shared" si="65"/>
        <v>0</v>
      </c>
      <c r="T107" s="531">
        <f t="shared" si="66"/>
        <v>0</v>
      </c>
      <c r="U107" s="522"/>
      <c r="V107" s="523"/>
      <c r="W107" s="523">
        <f t="shared" si="67"/>
        <v>0</v>
      </c>
      <c r="X107" s="531">
        <f t="shared" si="68"/>
        <v>0</v>
      </c>
      <c r="Y107" s="522"/>
      <c r="Z107" s="523"/>
      <c r="AA107" s="523"/>
      <c r="AB107" s="523"/>
      <c r="AC107" s="523">
        <f t="shared" si="69"/>
        <v>0</v>
      </c>
      <c r="AD107" s="531">
        <f t="shared" si="70"/>
        <v>0</v>
      </c>
      <c r="AE107" s="522"/>
      <c r="AF107" s="523">
        <f t="shared" si="71"/>
        <v>0</v>
      </c>
      <c r="AG107" s="531">
        <f t="shared" si="72"/>
        <v>0</v>
      </c>
      <c r="AH107" s="47"/>
      <c r="AI107" s="523">
        <f t="shared" si="77"/>
        <v>0</v>
      </c>
      <c r="AJ107" s="531">
        <f t="shared" si="78"/>
        <v>0</v>
      </c>
      <c r="AK107" s="47"/>
      <c r="AL107" s="318"/>
      <c r="AM107" s="48"/>
      <c r="AN107" s="35">
        <f t="shared" si="75"/>
        <v>0</v>
      </c>
      <c r="AO107" s="531">
        <f t="shared" si="76"/>
        <v>0</v>
      </c>
    </row>
    <row r="108" spans="1:41" s="28" customFormat="1" ht="21" customHeight="1">
      <c r="A108" s="28">
        <f t="shared" si="79"/>
        <v>0</v>
      </c>
      <c r="B108" s="27" t="s">
        <v>340</v>
      </c>
      <c r="C108" s="522"/>
      <c r="D108" s="523"/>
      <c r="E108" s="523"/>
      <c r="F108" s="531"/>
      <c r="G108" s="522"/>
      <c r="H108" s="532"/>
      <c r="I108" s="523"/>
      <c r="J108" s="523"/>
      <c r="K108" s="531"/>
      <c r="L108" s="522"/>
      <c r="M108" s="523"/>
      <c r="N108" s="531"/>
      <c r="O108" s="522"/>
      <c r="P108" s="523"/>
      <c r="Q108" s="523"/>
      <c r="R108" s="523"/>
      <c r="S108" s="523"/>
      <c r="T108" s="531"/>
      <c r="U108" s="522"/>
      <c r="V108" s="523"/>
      <c r="W108" s="523"/>
      <c r="X108" s="531"/>
      <c r="Y108" s="522"/>
      <c r="Z108" s="523"/>
      <c r="AA108" s="523"/>
      <c r="AB108" s="523"/>
      <c r="AC108" s="523"/>
      <c r="AD108" s="531"/>
      <c r="AE108" s="522"/>
      <c r="AF108" s="523"/>
      <c r="AG108" s="531"/>
      <c r="AH108" s="47"/>
      <c r="AI108" s="523">
        <f t="shared" si="77"/>
        <v>0</v>
      </c>
      <c r="AJ108" s="531">
        <f t="shared" si="78"/>
        <v>0</v>
      </c>
      <c r="AK108" s="47">
        <v>0</v>
      </c>
      <c r="AL108" s="318">
        <v>0</v>
      </c>
      <c r="AM108" s="48">
        <v>0</v>
      </c>
      <c r="AN108" s="35">
        <f t="shared" si="75"/>
        <v>0</v>
      </c>
      <c r="AO108" s="531">
        <f t="shared" si="76"/>
        <v>0</v>
      </c>
    </row>
    <row r="109" spans="1:41" s="28" customFormat="1" ht="21" customHeight="1">
      <c r="A109" s="28">
        <f t="shared" si="79"/>
        <v>30</v>
      </c>
      <c r="B109" s="27" t="s">
        <v>341</v>
      </c>
      <c r="C109" s="522"/>
      <c r="D109" s="523"/>
      <c r="E109" s="523"/>
      <c r="F109" s="531"/>
      <c r="G109" s="522"/>
      <c r="H109" s="532"/>
      <c r="I109" s="523"/>
      <c r="J109" s="523"/>
      <c r="K109" s="531"/>
      <c r="L109" s="522"/>
      <c r="M109" s="523"/>
      <c r="N109" s="531"/>
      <c r="O109" s="522"/>
      <c r="P109" s="523"/>
      <c r="Q109" s="523"/>
      <c r="R109" s="523"/>
      <c r="S109" s="523"/>
      <c r="T109" s="531"/>
      <c r="U109" s="522"/>
      <c r="V109" s="523"/>
      <c r="W109" s="523"/>
      <c r="X109" s="531"/>
      <c r="Y109" s="522"/>
      <c r="Z109" s="523"/>
      <c r="AA109" s="523"/>
      <c r="AB109" s="523"/>
      <c r="AC109" s="523"/>
      <c r="AD109" s="531"/>
      <c r="AE109" s="522"/>
      <c r="AF109" s="523"/>
      <c r="AG109" s="531"/>
      <c r="AH109" s="47"/>
      <c r="AI109" s="523">
        <f t="shared" si="77"/>
        <v>0</v>
      </c>
      <c r="AJ109" s="531">
        <f t="shared" si="78"/>
        <v>0</v>
      </c>
      <c r="AK109" s="47">
        <v>156</v>
      </c>
      <c r="AL109" s="318">
        <v>156</v>
      </c>
      <c r="AM109" s="48">
        <v>156</v>
      </c>
      <c r="AN109" s="35">
        <f t="shared" si="75"/>
        <v>468</v>
      </c>
      <c r="AO109" s="531">
        <f t="shared" si="76"/>
        <v>30</v>
      </c>
    </row>
    <row r="110" spans="1:41" s="28" customFormat="1" ht="21" customHeight="1">
      <c r="A110" s="28">
        <f t="shared" si="79"/>
        <v>30</v>
      </c>
      <c r="B110" s="27" t="s">
        <v>342</v>
      </c>
      <c r="C110" s="522"/>
      <c r="D110" s="523"/>
      <c r="E110" s="523"/>
      <c r="F110" s="531"/>
      <c r="G110" s="522"/>
      <c r="H110" s="532"/>
      <c r="I110" s="523"/>
      <c r="J110" s="523"/>
      <c r="K110" s="531"/>
      <c r="L110" s="522"/>
      <c r="M110" s="523"/>
      <c r="N110" s="531"/>
      <c r="O110" s="522"/>
      <c r="P110" s="523"/>
      <c r="Q110" s="523"/>
      <c r="R110" s="523"/>
      <c r="S110" s="523"/>
      <c r="T110" s="531"/>
      <c r="U110" s="522"/>
      <c r="V110" s="523"/>
      <c r="W110" s="523"/>
      <c r="X110" s="531"/>
      <c r="Y110" s="522"/>
      <c r="Z110" s="523"/>
      <c r="AA110" s="523"/>
      <c r="AB110" s="523"/>
      <c r="AC110" s="523"/>
      <c r="AD110" s="531"/>
      <c r="AE110" s="522"/>
      <c r="AF110" s="523"/>
      <c r="AG110" s="531"/>
      <c r="AH110" s="47"/>
      <c r="AI110" s="523">
        <f t="shared" si="77"/>
        <v>0</v>
      </c>
      <c r="AJ110" s="531">
        <f t="shared" si="78"/>
        <v>0</v>
      </c>
      <c r="AK110" s="47">
        <v>156</v>
      </c>
      <c r="AL110" s="318">
        <v>156</v>
      </c>
      <c r="AM110" s="48">
        <v>156</v>
      </c>
      <c r="AN110" s="35">
        <f t="shared" si="75"/>
        <v>468</v>
      </c>
      <c r="AO110" s="531">
        <f t="shared" si="76"/>
        <v>30</v>
      </c>
    </row>
    <row r="111" spans="1:41" s="28" customFormat="1" ht="21" customHeight="1">
      <c r="A111" s="28">
        <f t="shared" si="79"/>
        <v>0</v>
      </c>
      <c r="B111" s="27" t="s">
        <v>343</v>
      </c>
      <c r="C111" s="522"/>
      <c r="D111" s="523"/>
      <c r="E111" s="523"/>
      <c r="F111" s="531"/>
      <c r="G111" s="522"/>
      <c r="H111" s="532"/>
      <c r="I111" s="523"/>
      <c r="J111" s="523"/>
      <c r="K111" s="531"/>
      <c r="L111" s="522"/>
      <c r="M111" s="523"/>
      <c r="N111" s="531"/>
      <c r="O111" s="522"/>
      <c r="P111" s="523"/>
      <c r="Q111" s="523"/>
      <c r="R111" s="523"/>
      <c r="S111" s="523"/>
      <c r="T111" s="531"/>
      <c r="U111" s="522"/>
      <c r="V111" s="523"/>
      <c r="W111" s="523"/>
      <c r="X111" s="531"/>
      <c r="Y111" s="522"/>
      <c r="Z111" s="523"/>
      <c r="AA111" s="523"/>
      <c r="AB111" s="523"/>
      <c r="AC111" s="523"/>
      <c r="AD111" s="531"/>
      <c r="AE111" s="522"/>
      <c r="AF111" s="523"/>
      <c r="AG111" s="531"/>
      <c r="AH111" s="47"/>
      <c r="AI111" s="523">
        <f t="shared" si="77"/>
        <v>0</v>
      </c>
      <c r="AJ111" s="531">
        <f t="shared" si="78"/>
        <v>0</v>
      </c>
      <c r="AK111" s="47"/>
      <c r="AL111" s="318"/>
      <c r="AM111" s="48"/>
      <c r="AN111" s="35">
        <f t="shared" si="75"/>
        <v>0</v>
      </c>
      <c r="AO111" s="531">
        <f t="shared" si="76"/>
        <v>0</v>
      </c>
    </row>
    <row r="112" spans="1:41" s="28" customFormat="1" ht="21" customHeight="1">
      <c r="A112" s="28">
        <f t="shared" si="79"/>
        <v>0</v>
      </c>
      <c r="B112" s="27" t="s">
        <v>344</v>
      </c>
      <c r="C112" s="522"/>
      <c r="D112" s="523"/>
      <c r="E112" s="523"/>
      <c r="F112" s="531"/>
      <c r="G112" s="522"/>
      <c r="H112" s="532"/>
      <c r="I112" s="523"/>
      <c r="J112" s="523"/>
      <c r="K112" s="531"/>
      <c r="L112" s="522"/>
      <c r="M112" s="523"/>
      <c r="N112" s="531"/>
      <c r="O112" s="522"/>
      <c r="P112" s="523"/>
      <c r="Q112" s="523"/>
      <c r="R112" s="523"/>
      <c r="S112" s="523"/>
      <c r="T112" s="531"/>
      <c r="U112" s="522"/>
      <c r="V112" s="523"/>
      <c r="W112" s="523"/>
      <c r="X112" s="531"/>
      <c r="Y112" s="522"/>
      <c r="Z112" s="523"/>
      <c r="AA112" s="523"/>
      <c r="AB112" s="523"/>
      <c r="AC112" s="523"/>
      <c r="AD112" s="531"/>
      <c r="AE112" s="522"/>
      <c r="AF112" s="523"/>
      <c r="AG112" s="531"/>
      <c r="AH112" s="47"/>
      <c r="AI112" s="523">
        <f t="shared" si="77"/>
        <v>0</v>
      </c>
      <c r="AJ112" s="531">
        <f t="shared" si="78"/>
        <v>0</v>
      </c>
      <c r="AK112" s="47"/>
      <c r="AL112" s="318"/>
      <c r="AM112" s="48"/>
      <c r="AN112" s="35">
        <f t="shared" si="75"/>
        <v>0</v>
      </c>
      <c r="AO112" s="531">
        <f t="shared" si="76"/>
        <v>0</v>
      </c>
    </row>
    <row r="113" spans="1:41" s="28" customFormat="1" ht="21" customHeight="1">
      <c r="A113" s="28">
        <f t="shared" si="79"/>
        <v>0</v>
      </c>
      <c r="B113" s="27" t="s">
        <v>345</v>
      </c>
      <c r="C113" s="522"/>
      <c r="D113" s="523"/>
      <c r="E113" s="523"/>
      <c r="F113" s="531"/>
      <c r="G113" s="522"/>
      <c r="H113" s="532"/>
      <c r="I113" s="523"/>
      <c r="J113" s="523"/>
      <c r="K113" s="531"/>
      <c r="L113" s="522"/>
      <c r="M113" s="523"/>
      <c r="N113" s="531"/>
      <c r="O113" s="522"/>
      <c r="P113" s="523"/>
      <c r="Q113" s="523"/>
      <c r="R113" s="523"/>
      <c r="S113" s="523"/>
      <c r="T113" s="531"/>
      <c r="U113" s="522"/>
      <c r="V113" s="523"/>
      <c r="W113" s="523"/>
      <c r="X113" s="531"/>
      <c r="Y113" s="522"/>
      <c r="Z113" s="523"/>
      <c r="AA113" s="523"/>
      <c r="AB113" s="523"/>
      <c r="AC113" s="523"/>
      <c r="AD113" s="531"/>
      <c r="AE113" s="522"/>
      <c r="AF113" s="523"/>
      <c r="AG113" s="531"/>
      <c r="AH113" s="47"/>
      <c r="AI113" s="523">
        <f t="shared" si="77"/>
        <v>0</v>
      </c>
      <c r="AJ113" s="531">
        <f t="shared" si="78"/>
        <v>0</v>
      </c>
      <c r="AK113" s="47"/>
      <c r="AL113" s="318"/>
      <c r="AM113" s="48"/>
      <c r="AN113" s="35">
        <f t="shared" si="75"/>
        <v>0</v>
      </c>
      <c r="AO113" s="531">
        <f t="shared" si="76"/>
        <v>0</v>
      </c>
    </row>
    <row r="114" spans="1:41" s="28" customFormat="1" ht="21" customHeight="1">
      <c r="A114" s="28">
        <f t="shared" si="79"/>
        <v>0</v>
      </c>
      <c r="B114" s="27" t="s">
        <v>346</v>
      </c>
      <c r="C114" s="522"/>
      <c r="D114" s="523"/>
      <c r="E114" s="523"/>
      <c r="F114" s="531"/>
      <c r="G114" s="522"/>
      <c r="H114" s="532"/>
      <c r="I114" s="523"/>
      <c r="J114" s="523"/>
      <c r="K114" s="531"/>
      <c r="L114" s="522"/>
      <c r="M114" s="523"/>
      <c r="N114" s="531"/>
      <c r="O114" s="522"/>
      <c r="P114" s="523"/>
      <c r="Q114" s="523"/>
      <c r="R114" s="523"/>
      <c r="S114" s="523"/>
      <c r="T114" s="531"/>
      <c r="U114" s="522"/>
      <c r="V114" s="523"/>
      <c r="W114" s="523"/>
      <c r="X114" s="531"/>
      <c r="Y114" s="522"/>
      <c r="Z114" s="523"/>
      <c r="AA114" s="523"/>
      <c r="AB114" s="523"/>
      <c r="AC114" s="523"/>
      <c r="AD114" s="531"/>
      <c r="AE114" s="522"/>
      <c r="AF114" s="523"/>
      <c r="AG114" s="531"/>
      <c r="AH114" s="47"/>
      <c r="AI114" s="523">
        <f t="shared" si="77"/>
        <v>0</v>
      </c>
      <c r="AJ114" s="531">
        <f t="shared" si="78"/>
        <v>0</v>
      </c>
      <c r="AK114" s="47"/>
      <c r="AL114" s="318"/>
      <c r="AM114" s="48"/>
      <c r="AN114" s="35">
        <f t="shared" si="75"/>
        <v>0</v>
      </c>
      <c r="AO114" s="531">
        <f t="shared" si="76"/>
        <v>0</v>
      </c>
    </row>
    <row r="115" spans="1:41" s="28" customFormat="1" ht="21" customHeight="1">
      <c r="A115" s="28">
        <f t="shared" si="79"/>
        <v>0</v>
      </c>
      <c r="B115" s="27" t="s">
        <v>347</v>
      </c>
      <c r="C115" s="522"/>
      <c r="D115" s="523"/>
      <c r="E115" s="523"/>
      <c r="F115" s="531"/>
      <c r="G115" s="522"/>
      <c r="H115" s="532"/>
      <c r="I115" s="523"/>
      <c r="J115" s="523"/>
      <c r="K115" s="531"/>
      <c r="L115" s="522"/>
      <c r="M115" s="523"/>
      <c r="N115" s="531"/>
      <c r="O115" s="522"/>
      <c r="P115" s="523"/>
      <c r="Q115" s="523"/>
      <c r="R115" s="523"/>
      <c r="S115" s="523"/>
      <c r="T115" s="531"/>
      <c r="U115" s="522"/>
      <c r="V115" s="523"/>
      <c r="W115" s="523"/>
      <c r="X115" s="531"/>
      <c r="Y115" s="522"/>
      <c r="Z115" s="523"/>
      <c r="AA115" s="523"/>
      <c r="AB115" s="523"/>
      <c r="AC115" s="523"/>
      <c r="AD115" s="531"/>
      <c r="AE115" s="522"/>
      <c r="AF115" s="523"/>
      <c r="AG115" s="531"/>
      <c r="AH115" s="47"/>
      <c r="AI115" s="523">
        <f t="shared" si="77"/>
        <v>0</v>
      </c>
      <c r="AJ115" s="531">
        <f t="shared" si="78"/>
        <v>0</v>
      </c>
      <c r="AK115" s="47"/>
      <c r="AL115" s="318"/>
      <c r="AM115" s="48"/>
      <c r="AN115" s="35">
        <f t="shared" si="75"/>
        <v>0</v>
      </c>
      <c r="AO115" s="531">
        <f t="shared" si="76"/>
        <v>0</v>
      </c>
    </row>
    <row r="116" spans="1:41" s="28" customFormat="1" ht="21" customHeight="1">
      <c r="A116" s="28">
        <f t="shared" si="79"/>
        <v>0</v>
      </c>
      <c r="B116" s="27" t="s">
        <v>348</v>
      </c>
      <c r="C116" s="522"/>
      <c r="D116" s="523"/>
      <c r="E116" s="523"/>
      <c r="F116" s="531"/>
      <c r="G116" s="522"/>
      <c r="H116" s="532"/>
      <c r="I116" s="523"/>
      <c r="J116" s="523"/>
      <c r="K116" s="531"/>
      <c r="L116" s="522"/>
      <c r="M116" s="523"/>
      <c r="N116" s="531"/>
      <c r="O116" s="522"/>
      <c r="P116" s="523"/>
      <c r="Q116" s="523"/>
      <c r="R116" s="523"/>
      <c r="S116" s="523"/>
      <c r="T116" s="531"/>
      <c r="U116" s="522"/>
      <c r="V116" s="523"/>
      <c r="W116" s="523"/>
      <c r="X116" s="531"/>
      <c r="Y116" s="522"/>
      <c r="Z116" s="523"/>
      <c r="AA116" s="523"/>
      <c r="AB116" s="523"/>
      <c r="AC116" s="523"/>
      <c r="AD116" s="531"/>
      <c r="AE116" s="522"/>
      <c r="AF116" s="523"/>
      <c r="AG116" s="531"/>
      <c r="AH116" s="47"/>
      <c r="AI116" s="523">
        <f t="shared" si="77"/>
        <v>0</v>
      </c>
      <c r="AJ116" s="531">
        <f t="shared" si="78"/>
        <v>0</v>
      </c>
      <c r="AK116" s="522"/>
      <c r="AL116" s="532"/>
      <c r="AM116" s="523"/>
      <c r="AN116" s="35">
        <f t="shared" si="75"/>
        <v>0</v>
      </c>
      <c r="AO116" s="531">
        <f t="shared" si="76"/>
        <v>0</v>
      </c>
    </row>
    <row r="117" spans="1:41" s="28" customFormat="1" ht="21" customHeight="1">
      <c r="A117" s="28">
        <f t="shared" si="79"/>
        <v>0</v>
      </c>
      <c r="B117" s="27" t="s">
        <v>349</v>
      </c>
      <c r="C117" s="522"/>
      <c r="D117" s="523"/>
      <c r="E117" s="523"/>
      <c r="F117" s="531"/>
      <c r="G117" s="522"/>
      <c r="H117" s="532"/>
      <c r="I117" s="523"/>
      <c r="J117" s="523"/>
      <c r="K117" s="531"/>
      <c r="L117" s="522"/>
      <c r="M117" s="523"/>
      <c r="N117" s="531"/>
      <c r="O117" s="522"/>
      <c r="P117" s="523"/>
      <c r="Q117" s="523"/>
      <c r="R117" s="523"/>
      <c r="S117" s="523"/>
      <c r="T117" s="531"/>
      <c r="U117" s="522"/>
      <c r="V117" s="523"/>
      <c r="W117" s="523"/>
      <c r="X117" s="531"/>
      <c r="Y117" s="522"/>
      <c r="Z117" s="523"/>
      <c r="AA117" s="523"/>
      <c r="AB117" s="523"/>
      <c r="AC117" s="523"/>
      <c r="AD117" s="531"/>
      <c r="AE117" s="522"/>
      <c r="AF117" s="523"/>
      <c r="AG117" s="531"/>
      <c r="AH117" s="47"/>
      <c r="AI117" s="523">
        <f t="shared" si="77"/>
        <v>0</v>
      </c>
      <c r="AJ117" s="531">
        <f t="shared" si="78"/>
        <v>0</v>
      </c>
      <c r="AK117" s="522"/>
      <c r="AL117" s="532"/>
      <c r="AM117" s="523"/>
      <c r="AN117" s="35">
        <f t="shared" si="75"/>
        <v>0</v>
      </c>
      <c r="AO117" s="531">
        <f t="shared" si="76"/>
        <v>0</v>
      </c>
    </row>
    <row r="118" spans="1:41" s="28" customFormat="1" ht="21" customHeight="1">
      <c r="A118" s="28">
        <f t="shared" si="79"/>
        <v>0</v>
      </c>
      <c r="B118" s="27" t="s">
        <v>350</v>
      </c>
      <c r="C118" s="522"/>
      <c r="D118" s="523"/>
      <c r="E118" s="523"/>
      <c r="F118" s="531"/>
      <c r="G118" s="522"/>
      <c r="H118" s="532"/>
      <c r="I118" s="523"/>
      <c r="J118" s="523"/>
      <c r="K118" s="531"/>
      <c r="L118" s="522"/>
      <c r="M118" s="523"/>
      <c r="N118" s="531"/>
      <c r="O118" s="522"/>
      <c r="P118" s="523"/>
      <c r="Q118" s="523"/>
      <c r="R118" s="523"/>
      <c r="S118" s="523"/>
      <c r="T118" s="531"/>
      <c r="U118" s="522"/>
      <c r="V118" s="523"/>
      <c r="W118" s="523"/>
      <c r="X118" s="531"/>
      <c r="Y118" s="522"/>
      <c r="Z118" s="523"/>
      <c r="AA118" s="523"/>
      <c r="AB118" s="523"/>
      <c r="AC118" s="523"/>
      <c r="AD118" s="531"/>
      <c r="AE118" s="522"/>
      <c r="AF118" s="523"/>
      <c r="AG118" s="531"/>
      <c r="AH118" s="47"/>
      <c r="AI118" s="523">
        <f t="shared" si="77"/>
        <v>0</v>
      </c>
      <c r="AJ118" s="531">
        <f t="shared" si="78"/>
        <v>0</v>
      </c>
      <c r="AK118" s="522"/>
      <c r="AL118" s="532"/>
      <c r="AM118" s="523"/>
      <c r="AN118" s="35">
        <f t="shared" si="75"/>
        <v>0</v>
      </c>
      <c r="AO118" s="531">
        <f t="shared" si="76"/>
        <v>0</v>
      </c>
    </row>
    <row r="119" spans="1:41" s="28" customFormat="1" ht="21" customHeight="1">
      <c r="A119" s="28">
        <f t="shared" si="79"/>
        <v>0</v>
      </c>
      <c r="B119" s="27" t="s">
        <v>351</v>
      </c>
      <c r="C119" s="522"/>
      <c r="D119" s="523"/>
      <c r="E119" s="523"/>
      <c r="F119" s="531"/>
      <c r="G119" s="522"/>
      <c r="H119" s="532"/>
      <c r="I119" s="523"/>
      <c r="J119" s="523"/>
      <c r="K119" s="531"/>
      <c r="L119" s="522"/>
      <c r="M119" s="523"/>
      <c r="N119" s="531"/>
      <c r="O119" s="522"/>
      <c r="P119" s="523"/>
      <c r="Q119" s="523"/>
      <c r="R119" s="523"/>
      <c r="S119" s="523"/>
      <c r="T119" s="531"/>
      <c r="U119" s="522"/>
      <c r="V119" s="523"/>
      <c r="W119" s="523"/>
      <c r="X119" s="531"/>
      <c r="Y119" s="522"/>
      <c r="Z119" s="523"/>
      <c r="AA119" s="523"/>
      <c r="AB119" s="523"/>
      <c r="AC119" s="523"/>
      <c r="AD119" s="531"/>
      <c r="AE119" s="522"/>
      <c r="AF119" s="523"/>
      <c r="AG119" s="531"/>
      <c r="AH119" s="47"/>
      <c r="AI119" s="523">
        <f t="shared" si="77"/>
        <v>0</v>
      </c>
      <c r="AJ119" s="531">
        <f t="shared" si="78"/>
        <v>0</v>
      </c>
      <c r="AK119" s="522"/>
      <c r="AL119" s="532"/>
      <c r="AM119" s="523"/>
      <c r="AN119" s="35">
        <f t="shared" si="75"/>
        <v>0</v>
      </c>
      <c r="AO119" s="531">
        <f t="shared" si="76"/>
        <v>0</v>
      </c>
    </row>
    <row r="120" spans="1:41" s="28" customFormat="1" ht="21" customHeight="1">
      <c r="A120" s="28">
        <f t="shared" si="79"/>
        <v>0</v>
      </c>
      <c r="B120" s="27" t="s">
        <v>352</v>
      </c>
      <c r="C120" s="522"/>
      <c r="D120" s="523"/>
      <c r="E120" s="523"/>
      <c r="F120" s="531"/>
      <c r="G120" s="522"/>
      <c r="H120" s="532"/>
      <c r="I120" s="523"/>
      <c r="J120" s="523"/>
      <c r="K120" s="531"/>
      <c r="L120" s="522"/>
      <c r="M120" s="523"/>
      <c r="N120" s="531"/>
      <c r="O120" s="522"/>
      <c r="P120" s="523"/>
      <c r="Q120" s="523"/>
      <c r="R120" s="523"/>
      <c r="S120" s="523"/>
      <c r="T120" s="531"/>
      <c r="U120" s="522"/>
      <c r="V120" s="523"/>
      <c r="W120" s="523"/>
      <c r="X120" s="531"/>
      <c r="Y120" s="522"/>
      <c r="Z120" s="523"/>
      <c r="AA120" s="523"/>
      <c r="AB120" s="523"/>
      <c r="AC120" s="523"/>
      <c r="AD120" s="531"/>
      <c r="AE120" s="522"/>
      <c r="AF120" s="523"/>
      <c r="AG120" s="531"/>
      <c r="AH120" s="47"/>
      <c r="AI120" s="523">
        <f t="shared" si="77"/>
        <v>0</v>
      </c>
      <c r="AJ120" s="531">
        <f t="shared" si="78"/>
        <v>0</v>
      </c>
      <c r="AK120" s="522"/>
      <c r="AL120" s="532"/>
      <c r="AM120" s="523"/>
      <c r="AN120" s="35">
        <f t="shared" si="75"/>
        <v>0</v>
      </c>
      <c r="AO120" s="531">
        <f t="shared" si="76"/>
        <v>0</v>
      </c>
    </row>
    <row r="121" spans="1:41" s="28" customFormat="1" ht="21" customHeight="1">
      <c r="A121" s="28">
        <f t="shared" si="79"/>
        <v>0</v>
      </c>
      <c r="B121" s="27" t="s">
        <v>353</v>
      </c>
      <c r="C121" s="522"/>
      <c r="D121" s="523"/>
      <c r="E121" s="523"/>
      <c r="F121" s="531"/>
      <c r="G121" s="522"/>
      <c r="H121" s="532"/>
      <c r="I121" s="523"/>
      <c r="J121" s="523"/>
      <c r="K121" s="531"/>
      <c r="L121" s="522"/>
      <c r="M121" s="523"/>
      <c r="N121" s="531"/>
      <c r="O121" s="522"/>
      <c r="P121" s="523"/>
      <c r="Q121" s="523"/>
      <c r="R121" s="523"/>
      <c r="S121" s="523"/>
      <c r="T121" s="531"/>
      <c r="U121" s="522"/>
      <c r="V121" s="523"/>
      <c r="W121" s="523"/>
      <c r="X121" s="531"/>
      <c r="Y121" s="522"/>
      <c r="Z121" s="523"/>
      <c r="AA121" s="523"/>
      <c r="AB121" s="523"/>
      <c r="AC121" s="523"/>
      <c r="AD121" s="531"/>
      <c r="AE121" s="522"/>
      <c r="AF121" s="523"/>
      <c r="AG121" s="531"/>
      <c r="AH121" s="47"/>
      <c r="AI121" s="523">
        <f t="shared" si="77"/>
        <v>0</v>
      </c>
      <c r="AJ121" s="531">
        <f t="shared" si="78"/>
        <v>0</v>
      </c>
      <c r="AK121" s="522"/>
      <c r="AL121" s="532"/>
      <c r="AM121" s="523"/>
      <c r="AN121" s="35">
        <f t="shared" si="75"/>
        <v>0</v>
      </c>
      <c r="AO121" s="531">
        <f t="shared" si="76"/>
        <v>0</v>
      </c>
    </row>
    <row r="122" spans="1:41" s="28" customFormat="1" ht="21" customHeight="1">
      <c r="A122" s="28">
        <f t="shared" si="79"/>
        <v>0</v>
      </c>
      <c r="B122" s="27" t="s">
        <v>354</v>
      </c>
      <c r="C122" s="522"/>
      <c r="D122" s="523"/>
      <c r="E122" s="523"/>
      <c r="F122" s="531"/>
      <c r="G122" s="522"/>
      <c r="H122" s="532"/>
      <c r="I122" s="523"/>
      <c r="J122" s="523"/>
      <c r="K122" s="531"/>
      <c r="L122" s="522"/>
      <c r="M122" s="523"/>
      <c r="N122" s="531"/>
      <c r="O122" s="522"/>
      <c r="P122" s="523"/>
      <c r="Q122" s="523"/>
      <c r="R122" s="523"/>
      <c r="S122" s="523"/>
      <c r="T122" s="531"/>
      <c r="U122" s="522"/>
      <c r="V122" s="523"/>
      <c r="W122" s="523"/>
      <c r="X122" s="531"/>
      <c r="Y122" s="522"/>
      <c r="Z122" s="523"/>
      <c r="AA122" s="523"/>
      <c r="AB122" s="523"/>
      <c r="AC122" s="523"/>
      <c r="AD122" s="531"/>
      <c r="AE122" s="522"/>
      <c r="AF122" s="523"/>
      <c r="AG122" s="531"/>
      <c r="AH122" s="47"/>
      <c r="AI122" s="523">
        <f t="shared" si="77"/>
        <v>0</v>
      </c>
      <c r="AJ122" s="531">
        <f t="shared" si="78"/>
        <v>0</v>
      </c>
      <c r="AK122" s="522"/>
      <c r="AL122" s="532"/>
      <c r="AM122" s="523"/>
      <c r="AN122" s="35">
        <f t="shared" si="75"/>
        <v>0</v>
      </c>
      <c r="AO122" s="531">
        <f t="shared" si="76"/>
        <v>0</v>
      </c>
    </row>
    <row r="123" spans="1:41" s="28" customFormat="1" ht="21" customHeight="1">
      <c r="A123" s="28">
        <f t="shared" si="79"/>
        <v>0</v>
      </c>
      <c r="B123" s="27" t="s">
        <v>355</v>
      </c>
      <c r="C123" s="522"/>
      <c r="D123" s="523"/>
      <c r="E123" s="523"/>
      <c r="F123" s="531"/>
      <c r="G123" s="522"/>
      <c r="H123" s="532"/>
      <c r="I123" s="523"/>
      <c r="J123" s="523"/>
      <c r="K123" s="531"/>
      <c r="L123" s="522"/>
      <c r="M123" s="523"/>
      <c r="N123" s="531"/>
      <c r="O123" s="522"/>
      <c r="P123" s="523"/>
      <c r="Q123" s="523"/>
      <c r="R123" s="523"/>
      <c r="S123" s="523"/>
      <c r="T123" s="531"/>
      <c r="U123" s="522"/>
      <c r="V123" s="523"/>
      <c r="W123" s="523"/>
      <c r="X123" s="531"/>
      <c r="Y123" s="522"/>
      <c r="Z123" s="523"/>
      <c r="AA123" s="523"/>
      <c r="AB123" s="523"/>
      <c r="AC123" s="523"/>
      <c r="AD123" s="531"/>
      <c r="AE123" s="522"/>
      <c r="AF123" s="523"/>
      <c r="AG123" s="531"/>
      <c r="AH123" s="47"/>
      <c r="AI123" s="523">
        <f t="shared" si="77"/>
        <v>0</v>
      </c>
      <c r="AJ123" s="531">
        <f t="shared" si="78"/>
        <v>0</v>
      </c>
      <c r="AK123" s="522"/>
      <c r="AL123" s="532"/>
      <c r="AM123" s="523"/>
      <c r="AN123" s="35">
        <f t="shared" si="75"/>
        <v>0</v>
      </c>
      <c r="AO123" s="531">
        <f t="shared" si="76"/>
        <v>0</v>
      </c>
    </row>
    <row r="124" spans="1:41" s="28" customFormat="1" ht="21" customHeight="1">
      <c r="A124" s="28">
        <f t="shared" si="79"/>
        <v>0</v>
      </c>
      <c r="B124" s="27" t="s">
        <v>356</v>
      </c>
      <c r="C124" s="522"/>
      <c r="D124" s="523"/>
      <c r="E124" s="523"/>
      <c r="F124" s="531"/>
      <c r="G124" s="522"/>
      <c r="H124" s="532"/>
      <c r="I124" s="523"/>
      <c r="J124" s="523"/>
      <c r="K124" s="531"/>
      <c r="L124" s="522"/>
      <c r="M124" s="523"/>
      <c r="N124" s="531"/>
      <c r="O124" s="522"/>
      <c r="P124" s="523"/>
      <c r="Q124" s="523"/>
      <c r="R124" s="523"/>
      <c r="S124" s="523"/>
      <c r="T124" s="531"/>
      <c r="U124" s="522"/>
      <c r="V124" s="523"/>
      <c r="W124" s="523"/>
      <c r="X124" s="531"/>
      <c r="Y124" s="522"/>
      <c r="Z124" s="523"/>
      <c r="AA124" s="523"/>
      <c r="AB124" s="523"/>
      <c r="AC124" s="523"/>
      <c r="AD124" s="531"/>
      <c r="AE124" s="522"/>
      <c r="AF124" s="523"/>
      <c r="AG124" s="531"/>
      <c r="AH124" s="47"/>
      <c r="AI124" s="523">
        <f t="shared" si="77"/>
        <v>0</v>
      </c>
      <c r="AJ124" s="531">
        <f t="shared" si="78"/>
        <v>0</v>
      </c>
      <c r="AK124" s="522"/>
      <c r="AL124" s="532"/>
      <c r="AM124" s="523"/>
      <c r="AN124" s="35">
        <f t="shared" si="75"/>
        <v>0</v>
      </c>
      <c r="AO124" s="531">
        <f t="shared" si="76"/>
        <v>0</v>
      </c>
    </row>
    <row r="125" spans="1:41" s="28" customFormat="1" ht="21" customHeight="1">
      <c r="A125" s="28">
        <f t="shared" si="79"/>
        <v>0</v>
      </c>
      <c r="B125" s="27" t="s">
        <v>357</v>
      </c>
      <c r="C125" s="522"/>
      <c r="D125" s="523"/>
      <c r="E125" s="523"/>
      <c r="F125" s="531"/>
      <c r="G125" s="522"/>
      <c r="H125" s="532"/>
      <c r="I125" s="523"/>
      <c r="J125" s="523"/>
      <c r="K125" s="531"/>
      <c r="L125" s="522"/>
      <c r="M125" s="523"/>
      <c r="N125" s="531"/>
      <c r="O125" s="522"/>
      <c r="P125" s="523"/>
      <c r="Q125" s="523"/>
      <c r="R125" s="523"/>
      <c r="S125" s="523"/>
      <c r="T125" s="531"/>
      <c r="U125" s="522"/>
      <c r="V125" s="523"/>
      <c r="W125" s="523"/>
      <c r="X125" s="531"/>
      <c r="Y125" s="522"/>
      <c r="Z125" s="523"/>
      <c r="AA125" s="523"/>
      <c r="AB125" s="523"/>
      <c r="AC125" s="523"/>
      <c r="AD125" s="531"/>
      <c r="AE125" s="522"/>
      <c r="AF125" s="523"/>
      <c r="AG125" s="531"/>
      <c r="AH125" s="47"/>
      <c r="AI125" s="523">
        <f t="shared" si="77"/>
        <v>0</v>
      </c>
      <c r="AJ125" s="531">
        <f t="shared" si="78"/>
        <v>0</v>
      </c>
      <c r="AK125" s="522"/>
      <c r="AL125" s="532"/>
      <c r="AM125" s="523"/>
      <c r="AN125" s="35">
        <f t="shared" si="75"/>
        <v>0</v>
      </c>
      <c r="AO125" s="531">
        <f t="shared" si="76"/>
        <v>0</v>
      </c>
    </row>
    <row r="126" spans="1:41" s="28" customFormat="1" ht="21" customHeight="1">
      <c r="A126" s="28">
        <f t="shared" si="79"/>
        <v>0</v>
      </c>
      <c r="B126" s="27" t="s">
        <v>358</v>
      </c>
      <c r="C126" s="522"/>
      <c r="D126" s="523"/>
      <c r="E126" s="523"/>
      <c r="F126" s="531"/>
      <c r="G126" s="522"/>
      <c r="H126" s="532"/>
      <c r="I126" s="523"/>
      <c r="J126" s="523"/>
      <c r="K126" s="531"/>
      <c r="L126" s="522"/>
      <c r="M126" s="523"/>
      <c r="N126" s="531"/>
      <c r="O126" s="522"/>
      <c r="P126" s="523"/>
      <c r="Q126" s="523"/>
      <c r="R126" s="523"/>
      <c r="S126" s="523"/>
      <c r="T126" s="531"/>
      <c r="U126" s="522"/>
      <c r="V126" s="523"/>
      <c r="W126" s="523"/>
      <c r="X126" s="531"/>
      <c r="Y126" s="522"/>
      <c r="Z126" s="523"/>
      <c r="AA126" s="523"/>
      <c r="AB126" s="523"/>
      <c r="AC126" s="523"/>
      <c r="AD126" s="531"/>
      <c r="AE126" s="522"/>
      <c r="AF126" s="523"/>
      <c r="AG126" s="531"/>
      <c r="AH126" s="47"/>
      <c r="AI126" s="523">
        <f t="shared" si="77"/>
        <v>0</v>
      </c>
      <c r="AJ126" s="531">
        <f t="shared" si="78"/>
        <v>0</v>
      </c>
      <c r="AK126" s="522"/>
      <c r="AL126" s="532"/>
      <c r="AM126" s="523"/>
      <c r="AN126" s="35">
        <f t="shared" si="75"/>
        <v>0</v>
      </c>
      <c r="AO126" s="531">
        <f t="shared" si="76"/>
        <v>0</v>
      </c>
    </row>
    <row r="127" spans="1:41" s="28" customFormat="1" ht="21" customHeight="1">
      <c r="A127" s="28">
        <f t="shared" si="79"/>
        <v>0</v>
      </c>
      <c r="B127" s="27" t="s">
        <v>373</v>
      </c>
      <c r="C127" s="522"/>
      <c r="D127" s="523"/>
      <c r="E127" s="523"/>
      <c r="F127" s="531"/>
      <c r="G127" s="522"/>
      <c r="H127" s="532"/>
      <c r="I127" s="523"/>
      <c r="J127" s="523"/>
      <c r="K127" s="531"/>
      <c r="L127" s="522"/>
      <c r="M127" s="523"/>
      <c r="N127" s="531"/>
      <c r="O127" s="522"/>
      <c r="P127" s="523"/>
      <c r="Q127" s="523"/>
      <c r="R127" s="523"/>
      <c r="S127" s="523"/>
      <c r="T127" s="531"/>
      <c r="U127" s="522"/>
      <c r="V127" s="523"/>
      <c r="W127" s="523"/>
      <c r="X127" s="531"/>
      <c r="Y127" s="522"/>
      <c r="Z127" s="523"/>
      <c r="AA127" s="523"/>
      <c r="AB127" s="523"/>
      <c r="AC127" s="523"/>
      <c r="AD127" s="531"/>
      <c r="AE127" s="522"/>
      <c r="AF127" s="523"/>
      <c r="AG127" s="531"/>
      <c r="AH127" s="47"/>
      <c r="AI127" s="523">
        <f t="shared" si="77"/>
        <v>0</v>
      </c>
      <c r="AJ127" s="531">
        <f t="shared" si="78"/>
        <v>0</v>
      </c>
      <c r="AK127" s="522"/>
      <c r="AL127" s="532"/>
      <c r="AM127" s="523"/>
      <c r="AN127" s="35">
        <f t="shared" si="75"/>
        <v>0</v>
      </c>
      <c r="AO127" s="531">
        <f t="shared" si="76"/>
        <v>0</v>
      </c>
    </row>
    <row r="128" spans="1:41" s="28" customFormat="1" ht="21" customHeight="1">
      <c r="A128" s="28">
        <f t="shared" si="79"/>
        <v>0</v>
      </c>
      <c r="B128" s="27" t="s">
        <v>374</v>
      </c>
      <c r="C128" s="522"/>
      <c r="D128" s="523"/>
      <c r="E128" s="523"/>
      <c r="F128" s="531"/>
      <c r="G128" s="522"/>
      <c r="H128" s="532"/>
      <c r="I128" s="523"/>
      <c r="J128" s="523"/>
      <c r="K128" s="531"/>
      <c r="L128" s="522"/>
      <c r="M128" s="523"/>
      <c r="N128" s="531"/>
      <c r="O128" s="522"/>
      <c r="P128" s="523"/>
      <c r="Q128" s="523"/>
      <c r="R128" s="523"/>
      <c r="S128" s="523"/>
      <c r="T128" s="531"/>
      <c r="U128" s="522"/>
      <c r="V128" s="523"/>
      <c r="W128" s="523"/>
      <c r="X128" s="531"/>
      <c r="Y128" s="522"/>
      <c r="Z128" s="523"/>
      <c r="AA128" s="523"/>
      <c r="AB128" s="523"/>
      <c r="AC128" s="523"/>
      <c r="AD128" s="531"/>
      <c r="AE128" s="522"/>
      <c r="AF128" s="523"/>
      <c r="AG128" s="531"/>
      <c r="AH128" s="47"/>
      <c r="AI128" s="523">
        <f t="shared" si="77"/>
        <v>0</v>
      </c>
      <c r="AJ128" s="531">
        <f t="shared" si="78"/>
        <v>0</v>
      </c>
      <c r="AK128" s="522"/>
      <c r="AL128" s="532"/>
      <c r="AM128" s="523"/>
      <c r="AN128" s="35">
        <f t="shared" si="75"/>
        <v>0</v>
      </c>
      <c r="AO128" s="531">
        <f t="shared" si="76"/>
        <v>0</v>
      </c>
    </row>
    <row r="129" spans="1:41" s="28" customFormat="1" ht="21" customHeight="1">
      <c r="A129" s="28">
        <f t="shared" si="79"/>
        <v>0</v>
      </c>
      <c r="B129" s="27" t="s">
        <v>375</v>
      </c>
      <c r="C129" s="522"/>
      <c r="D129" s="523"/>
      <c r="E129" s="523"/>
      <c r="F129" s="531"/>
      <c r="G129" s="522"/>
      <c r="H129" s="532"/>
      <c r="I129" s="523"/>
      <c r="J129" s="523"/>
      <c r="K129" s="531"/>
      <c r="L129" s="522"/>
      <c r="M129" s="523"/>
      <c r="N129" s="531"/>
      <c r="O129" s="522"/>
      <c r="P129" s="523"/>
      <c r="Q129" s="523"/>
      <c r="R129" s="523"/>
      <c r="S129" s="523"/>
      <c r="T129" s="531"/>
      <c r="U129" s="522"/>
      <c r="V129" s="523"/>
      <c r="W129" s="523"/>
      <c r="X129" s="531"/>
      <c r="Y129" s="522"/>
      <c r="Z129" s="523"/>
      <c r="AA129" s="523"/>
      <c r="AB129" s="523"/>
      <c r="AC129" s="523"/>
      <c r="AD129" s="531"/>
      <c r="AE129" s="522"/>
      <c r="AF129" s="523"/>
      <c r="AG129" s="531"/>
      <c r="AH129" s="47"/>
      <c r="AI129" s="523">
        <f t="shared" si="77"/>
        <v>0</v>
      </c>
      <c r="AJ129" s="531">
        <f t="shared" si="78"/>
        <v>0</v>
      </c>
      <c r="AK129" s="522"/>
      <c r="AL129" s="532"/>
      <c r="AM129" s="523"/>
      <c r="AN129" s="35">
        <f t="shared" si="75"/>
        <v>0</v>
      </c>
      <c r="AO129" s="531">
        <f t="shared" si="76"/>
        <v>0</v>
      </c>
    </row>
    <row r="130" spans="1:41" s="28" customFormat="1" ht="21" customHeight="1">
      <c r="A130" s="28">
        <f t="shared" si="79"/>
        <v>0</v>
      </c>
      <c r="B130" s="27" t="s">
        <v>376</v>
      </c>
      <c r="C130" s="522"/>
      <c r="D130" s="523"/>
      <c r="E130" s="523"/>
      <c r="F130" s="531"/>
      <c r="G130" s="522"/>
      <c r="H130" s="532"/>
      <c r="I130" s="523"/>
      <c r="J130" s="523"/>
      <c r="K130" s="531"/>
      <c r="L130" s="522"/>
      <c r="M130" s="523"/>
      <c r="N130" s="531"/>
      <c r="O130" s="522"/>
      <c r="P130" s="523"/>
      <c r="Q130" s="523"/>
      <c r="R130" s="523"/>
      <c r="S130" s="523"/>
      <c r="T130" s="531"/>
      <c r="U130" s="522"/>
      <c r="V130" s="523"/>
      <c r="W130" s="523"/>
      <c r="X130" s="531"/>
      <c r="Y130" s="522"/>
      <c r="Z130" s="523"/>
      <c r="AA130" s="523"/>
      <c r="AB130" s="523"/>
      <c r="AC130" s="523"/>
      <c r="AD130" s="531"/>
      <c r="AE130" s="522"/>
      <c r="AF130" s="523"/>
      <c r="AG130" s="531"/>
      <c r="AH130" s="47"/>
      <c r="AI130" s="523">
        <f t="shared" si="77"/>
        <v>0</v>
      </c>
      <c r="AJ130" s="531">
        <f t="shared" si="78"/>
        <v>0</v>
      </c>
      <c r="AK130" s="522"/>
      <c r="AL130" s="532"/>
      <c r="AM130" s="523"/>
      <c r="AN130" s="35">
        <f t="shared" si="75"/>
        <v>0</v>
      </c>
      <c r="AO130" s="531">
        <f t="shared" si="76"/>
        <v>0</v>
      </c>
    </row>
    <row r="131" spans="1:41" s="28" customFormat="1" ht="21" customHeight="1">
      <c r="A131" s="28">
        <f t="shared" si="79"/>
        <v>0</v>
      </c>
      <c r="B131" s="27" t="s">
        <v>377</v>
      </c>
      <c r="C131" s="522"/>
      <c r="D131" s="523"/>
      <c r="E131" s="523"/>
      <c r="F131" s="531"/>
      <c r="G131" s="522"/>
      <c r="H131" s="532"/>
      <c r="I131" s="523"/>
      <c r="J131" s="523"/>
      <c r="K131" s="531"/>
      <c r="L131" s="522"/>
      <c r="M131" s="523"/>
      <c r="N131" s="531"/>
      <c r="O131" s="522"/>
      <c r="P131" s="523"/>
      <c r="Q131" s="523"/>
      <c r="R131" s="523"/>
      <c r="S131" s="523"/>
      <c r="T131" s="531"/>
      <c r="U131" s="522"/>
      <c r="V131" s="523"/>
      <c r="W131" s="523"/>
      <c r="X131" s="531"/>
      <c r="Y131" s="522"/>
      <c r="Z131" s="523"/>
      <c r="AA131" s="523"/>
      <c r="AB131" s="523"/>
      <c r="AC131" s="523"/>
      <c r="AD131" s="531"/>
      <c r="AE131" s="522"/>
      <c r="AF131" s="523"/>
      <c r="AG131" s="531"/>
      <c r="AH131" s="47"/>
      <c r="AI131" s="523">
        <f t="shared" si="77"/>
        <v>0</v>
      </c>
      <c r="AJ131" s="531">
        <f t="shared" si="78"/>
        <v>0</v>
      </c>
      <c r="AK131" s="522"/>
      <c r="AL131" s="532"/>
      <c r="AM131" s="523"/>
      <c r="AN131" s="35">
        <f t="shared" si="75"/>
        <v>0</v>
      </c>
      <c r="AO131" s="531">
        <f t="shared" si="76"/>
        <v>0</v>
      </c>
    </row>
    <row r="132" spans="1:41" s="28" customFormat="1" ht="21" customHeight="1">
      <c r="A132" s="28">
        <f t="shared" si="79"/>
        <v>0</v>
      </c>
      <c r="B132" s="27" t="s">
        <v>378</v>
      </c>
      <c r="C132" s="522"/>
      <c r="D132" s="523"/>
      <c r="E132" s="523">
        <f t="shared" si="59"/>
        <v>0</v>
      </c>
      <c r="F132" s="531">
        <f t="shared" si="60"/>
        <v>0</v>
      </c>
      <c r="G132" s="522"/>
      <c r="H132" s="532"/>
      <c r="I132" s="523"/>
      <c r="J132" s="523">
        <f t="shared" si="61"/>
        <v>0</v>
      </c>
      <c r="K132" s="531">
        <f t="shared" si="62"/>
        <v>0</v>
      </c>
      <c r="L132" s="522"/>
      <c r="M132" s="523">
        <f t="shared" si="63"/>
        <v>0</v>
      </c>
      <c r="N132" s="531">
        <f t="shared" si="64"/>
        <v>0</v>
      </c>
      <c r="O132" s="522"/>
      <c r="P132" s="523"/>
      <c r="Q132" s="523"/>
      <c r="R132" s="523"/>
      <c r="S132" s="523">
        <f t="shared" si="65"/>
        <v>0</v>
      </c>
      <c r="T132" s="531">
        <f t="shared" si="66"/>
        <v>0</v>
      </c>
      <c r="U132" s="522"/>
      <c r="V132" s="523"/>
      <c r="W132" s="523">
        <f t="shared" si="67"/>
        <v>0</v>
      </c>
      <c r="X132" s="531">
        <f t="shared" si="68"/>
        <v>0</v>
      </c>
      <c r="Y132" s="522"/>
      <c r="Z132" s="523"/>
      <c r="AA132" s="523"/>
      <c r="AB132" s="523"/>
      <c r="AC132" s="523">
        <f t="shared" si="69"/>
        <v>0</v>
      </c>
      <c r="AD132" s="531">
        <f t="shared" si="70"/>
        <v>0</v>
      </c>
      <c r="AE132" s="522"/>
      <c r="AF132" s="523">
        <f t="shared" si="71"/>
        <v>0</v>
      </c>
      <c r="AG132" s="531">
        <f t="shared" si="72"/>
        <v>0</v>
      </c>
      <c r="AH132" s="522"/>
      <c r="AI132" s="523">
        <f t="shared" si="77"/>
        <v>0</v>
      </c>
      <c r="AJ132" s="531">
        <f t="shared" si="78"/>
        <v>0</v>
      </c>
      <c r="AK132" s="522"/>
      <c r="AL132" s="532"/>
      <c r="AM132" s="523"/>
      <c r="AN132" s="35">
        <f t="shared" si="75"/>
        <v>0</v>
      </c>
      <c r="AO132" s="531">
        <f t="shared" si="76"/>
        <v>0</v>
      </c>
    </row>
    <row r="133" spans="1:41" s="125" customFormat="1" ht="21" customHeight="1" thickBot="1">
      <c r="A133" s="28">
        <f t="shared" si="79"/>
        <v>2512</v>
      </c>
      <c r="B133" s="150" t="s">
        <v>23</v>
      </c>
      <c r="C133" s="143">
        <f t="shared" ref="C133:AO133" si="80">SUM(C16:C132)</f>
        <v>2714.4</v>
      </c>
      <c r="D133" s="144">
        <f t="shared" si="80"/>
        <v>2714.4</v>
      </c>
      <c r="E133" s="144">
        <f t="shared" si="80"/>
        <v>5428.8</v>
      </c>
      <c r="F133" s="145">
        <f t="shared" si="80"/>
        <v>348</v>
      </c>
      <c r="G133" s="138">
        <f t="shared" si="80"/>
        <v>2886</v>
      </c>
      <c r="H133" s="319">
        <f t="shared" si="80"/>
        <v>2886.0000000000005</v>
      </c>
      <c r="I133" s="139">
        <f t="shared" si="80"/>
        <v>2870.4</v>
      </c>
      <c r="J133" s="139">
        <f t="shared" si="80"/>
        <v>8642.4</v>
      </c>
      <c r="K133" s="140">
        <f t="shared" si="80"/>
        <v>554</v>
      </c>
      <c r="L133" s="141">
        <f t="shared" si="80"/>
        <v>764.4</v>
      </c>
      <c r="M133" s="112">
        <f t="shared" si="80"/>
        <v>764.4</v>
      </c>
      <c r="N133" s="142">
        <f t="shared" si="80"/>
        <v>49</v>
      </c>
      <c r="O133" s="143">
        <f t="shared" si="80"/>
        <v>265.2</v>
      </c>
      <c r="P133" s="144">
        <f t="shared" si="80"/>
        <v>249.6</v>
      </c>
      <c r="Q133" s="144">
        <f t="shared" si="80"/>
        <v>249.6</v>
      </c>
      <c r="R133" s="144">
        <f t="shared" si="80"/>
        <v>249.6</v>
      </c>
      <c r="S133" s="144">
        <f t="shared" si="80"/>
        <v>1014</v>
      </c>
      <c r="T133" s="145">
        <f t="shared" si="80"/>
        <v>65</v>
      </c>
      <c r="U133" s="138">
        <f t="shared" si="80"/>
        <v>764.39999999999986</v>
      </c>
      <c r="V133" s="139">
        <f t="shared" si="80"/>
        <v>764.39999999999986</v>
      </c>
      <c r="W133" s="139">
        <f t="shared" si="80"/>
        <v>1528.7999999999997</v>
      </c>
      <c r="X133" s="140">
        <f t="shared" si="80"/>
        <v>98</v>
      </c>
      <c r="Y133" s="143">
        <f t="shared" si="80"/>
        <v>1497.6</v>
      </c>
      <c r="Z133" s="144">
        <f t="shared" si="80"/>
        <v>1497.5999999999997</v>
      </c>
      <c r="AA133" s="144">
        <f t="shared" si="80"/>
        <v>1497.5999999999997</v>
      </c>
      <c r="AB133" s="144">
        <f t="shared" si="80"/>
        <v>1497.5999999999997</v>
      </c>
      <c r="AC133" s="144">
        <f t="shared" si="80"/>
        <v>5990.4</v>
      </c>
      <c r="AD133" s="145">
        <f t="shared" si="80"/>
        <v>384</v>
      </c>
      <c r="AE133" s="141">
        <f t="shared" si="80"/>
        <v>3073.2000000000003</v>
      </c>
      <c r="AF133" s="112">
        <f t="shared" si="80"/>
        <v>3073.2000000000003</v>
      </c>
      <c r="AG133" s="142">
        <f t="shared" si="80"/>
        <v>197</v>
      </c>
      <c r="AH133" s="141">
        <f t="shared" si="80"/>
        <v>3525.6000000000004</v>
      </c>
      <c r="AI133" s="112">
        <f t="shared" si="80"/>
        <v>3525.6000000000004</v>
      </c>
      <c r="AJ133" s="142">
        <f t="shared" si="80"/>
        <v>226</v>
      </c>
      <c r="AK133" s="138">
        <f t="shared" si="80"/>
        <v>3073.2000000000003</v>
      </c>
      <c r="AL133" s="319">
        <f t="shared" si="80"/>
        <v>3073.2000000000003</v>
      </c>
      <c r="AM133" s="139">
        <f t="shared" si="80"/>
        <v>3073.2000000000003</v>
      </c>
      <c r="AN133" s="139">
        <f t="shared" si="80"/>
        <v>9219.5999999999985</v>
      </c>
      <c r="AO133" s="140">
        <f t="shared" si="80"/>
        <v>591</v>
      </c>
    </row>
    <row r="134" spans="1:41">
      <c r="A134" s="3"/>
      <c r="G134" s="3"/>
      <c r="H134" s="3"/>
      <c r="U134" s="3"/>
      <c r="AK134" s="3"/>
      <c r="AL134" s="3"/>
    </row>
    <row r="135" spans="1:41">
      <c r="A135" s="3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73"/>
      <c r="T135" s="373"/>
      <c r="U135" s="36"/>
      <c r="V135" s="36"/>
      <c r="W135" s="36"/>
      <c r="X135" s="36"/>
      <c r="Y135" s="36"/>
      <c r="Z135" s="36"/>
      <c r="AA135" s="36"/>
      <c r="AB135" s="36"/>
      <c r="AC135" s="373"/>
      <c r="AD135" s="373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 spans="1:41">
      <c r="B136" s="240" t="s">
        <v>267</v>
      </c>
      <c r="C136" s="419">
        <f>+C1-C13</f>
        <v>0</v>
      </c>
      <c r="D136" s="419">
        <f>+D1-D13</f>
        <v>0</v>
      </c>
      <c r="G136" s="419">
        <f>+G1-G13</f>
        <v>0</v>
      </c>
      <c r="H136" s="419">
        <f>+H1-H13</f>
        <v>0</v>
      </c>
      <c r="I136" s="419">
        <f>+I1-I13</f>
        <v>0</v>
      </c>
      <c r="J136" s="36"/>
      <c r="L136" s="419">
        <f>+L1-L13</f>
        <v>0</v>
      </c>
      <c r="O136" s="419">
        <f>+O1-O13</f>
        <v>0</v>
      </c>
      <c r="P136" s="419">
        <f>+P1-P13</f>
        <v>0</v>
      </c>
      <c r="Q136" s="419">
        <f>+Q1-Q13</f>
        <v>0</v>
      </c>
      <c r="R136" s="419">
        <f>+R1-R13</f>
        <v>0</v>
      </c>
      <c r="U136" s="419">
        <f>+U1-U13</f>
        <v>0</v>
      </c>
      <c r="V136" s="419">
        <f>+V1-V13</f>
        <v>0</v>
      </c>
      <c r="Y136" s="419">
        <f>+Y1-Y13</f>
        <v>0</v>
      </c>
      <c r="Z136" s="419">
        <f>+Z1-Z13</f>
        <v>0</v>
      </c>
      <c r="AA136" s="419">
        <f>+AA1-AA13</f>
        <v>0</v>
      </c>
      <c r="AB136" s="419">
        <f>+AB1-AB13</f>
        <v>0</v>
      </c>
      <c r="AE136" s="419">
        <f>+AE1-AE13</f>
        <v>0</v>
      </c>
      <c r="AH136" s="419">
        <f>+AH1-AH13</f>
        <v>8.8000000000001819</v>
      </c>
      <c r="AI136" s="36"/>
      <c r="AK136" s="419">
        <f>+AK1-AK13</f>
        <v>10.800000000000182</v>
      </c>
      <c r="AL136" s="419">
        <f>+AL1-AL13</f>
        <v>10.800000000000182</v>
      </c>
      <c r="AM136" s="419">
        <f>+AM1-AM13</f>
        <v>10.800000000000182</v>
      </c>
    </row>
    <row r="137" spans="1:41">
      <c r="B137" s="240" t="s">
        <v>268</v>
      </c>
      <c r="C137" s="420">
        <v>15.6</v>
      </c>
      <c r="D137" s="420">
        <v>15.6</v>
      </c>
      <c r="G137" s="420">
        <v>15.6</v>
      </c>
      <c r="H137" s="420">
        <v>15.6</v>
      </c>
      <c r="I137" s="420">
        <v>15.6</v>
      </c>
      <c r="L137" s="420">
        <v>15.6</v>
      </c>
      <c r="O137" s="420">
        <v>15.6</v>
      </c>
      <c r="P137" s="420">
        <v>15.6</v>
      </c>
      <c r="Q137" s="420">
        <v>15.6</v>
      </c>
      <c r="R137" s="420">
        <v>15.6</v>
      </c>
      <c r="U137" s="420">
        <v>15.6</v>
      </c>
      <c r="V137" s="420">
        <v>15.6</v>
      </c>
      <c r="Y137" s="420">
        <v>15.6</v>
      </c>
      <c r="Z137" s="420">
        <v>15.6</v>
      </c>
      <c r="AA137" s="420">
        <v>15.6</v>
      </c>
      <c r="AB137" s="420">
        <v>15.6</v>
      </c>
      <c r="AE137" s="420">
        <v>15.6</v>
      </c>
      <c r="AH137" s="420">
        <v>15.6</v>
      </c>
      <c r="AK137" s="420">
        <v>15.6</v>
      </c>
      <c r="AL137" s="420">
        <v>15.6</v>
      </c>
      <c r="AM137" s="420">
        <v>15.6</v>
      </c>
    </row>
    <row r="138" spans="1:41">
      <c r="B138" s="240" t="s">
        <v>269</v>
      </c>
      <c r="C138" s="36" t="b">
        <f>+C136&lt;=C137</f>
        <v>1</v>
      </c>
      <c r="D138" s="36" t="b">
        <f>+D136&lt;=D137</f>
        <v>1</v>
      </c>
      <c r="G138" s="36" t="b">
        <f>+G136&lt;=G137</f>
        <v>1</v>
      </c>
      <c r="H138" s="36" t="b">
        <f>+H136&lt;=H137</f>
        <v>1</v>
      </c>
      <c r="I138" s="36" t="b">
        <f>+I136&lt;=I137</f>
        <v>1</v>
      </c>
      <c r="L138" s="36" t="b">
        <f>+L136&lt;=L137</f>
        <v>1</v>
      </c>
      <c r="O138" s="36" t="b">
        <f>+O136&lt;=O137</f>
        <v>1</v>
      </c>
      <c r="P138" s="36" t="b">
        <f>+P136&lt;=P137</f>
        <v>1</v>
      </c>
      <c r="Q138" s="36" t="b">
        <f>+Q136&lt;=Q137</f>
        <v>1</v>
      </c>
      <c r="R138" s="36" t="b">
        <f>+R136&lt;=R137</f>
        <v>1</v>
      </c>
      <c r="U138" s="36" t="b">
        <f>+U136&lt;=U137</f>
        <v>1</v>
      </c>
      <c r="V138" s="36" t="b">
        <f>+V136&lt;=V137</f>
        <v>1</v>
      </c>
      <c r="Y138" s="36" t="b">
        <f>+Y136&lt;=Y137</f>
        <v>1</v>
      </c>
      <c r="Z138" s="36" t="b">
        <f>+Z136&lt;=Z137</f>
        <v>1</v>
      </c>
      <c r="AA138" s="36" t="b">
        <f>+AA136&lt;=AA137</f>
        <v>1</v>
      </c>
      <c r="AB138" s="36" t="b">
        <f>+AB136&lt;=AB137</f>
        <v>1</v>
      </c>
      <c r="AE138" s="36" t="b">
        <f>+AE136&lt;=AE137</f>
        <v>1</v>
      </c>
      <c r="AH138" s="36" t="b">
        <f>+AH136&lt;=AH137</f>
        <v>1</v>
      </c>
      <c r="AK138" s="36" t="b">
        <f>+AK136&lt;=AK137</f>
        <v>1</v>
      </c>
      <c r="AL138" s="36" t="b">
        <f>+AL136&lt;=AL137</f>
        <v>1</v>
      </c>
      <c r="AM138" s="36" t="b">
        <f>+AM136&lt;=AM137</f>
        <v>1</v>
      </c>
    </row>
    <row r="139" spans="1:41">
      <c r="G139" s="123"/>
      <c r="H139" s="123"/>
      <c r="U139" s="123"/>
      <c r="AK139" s="123"/>
      <c r="AL139" s="123"/>
    </row>
    <row r="140" spans="1:41">
      <c r="G140" s="123"/>
      <c r="H140" s="123"/>
      <c r="U140" s="123"/>
      <c r="AK140" s="123"/>
      <c r="AL140" s="123"/>
    </row>
    <row r="141" spans="1:41">
      <c r="G141" s="123"/>
      <c r="H141" s="123"/>
      <c r="U141" s="123"/>
      <c r="AK141" s="123"/>
      <c r="AL141" s="123"/>
    </row>
    <row r="142" spans="1:41">
      <c r="G142" s="123"/>
      <c r="H142" s="123"/>
      <c r="U142" s="123"/>
      <c r="AK142" s="123"/>
      <c r="AL142" s="123"/>
    </row>
    <row r="143" spans="1:41">
      <c r="G143" s="123"/>
      <c r="H143" s="123"/>
      <c r="U143" s="123"/>
      <c r="AK143" s="123"/>
      <c r="AL143" s="123"/>
    </row>
    <row r="144" spans="1:41">
      <c r="G144" s="123"/>
      <c r="H144" s="123"/>
      <c r="U144" s="123"/>
      <c r="AK144" s="123"/>
      <c r="AL144" s="123"/>
    </row>
    <row r="145" spans="7:38">
      <c r="G145" s="123"/>
      <c r="H145" s="123"/>
      <c r="U145" s="123"/>
      <c r="AK145" s="123"/>
      <c r="AL145" s="123"/>
    </row>
    <row r="146" spans="7:38">
      <c r="G146" s="123"/>
      <c r="H146" s="123"/>
      <c r="U146" s="123"/>
      <c r="AK146" s="123"/>
      <c r="AL146" s="123"/>
    </row>
    <row r="147" spans="7:38">
      <c r="G147" s="123"/>
      <c r="H147" s="123"/>
      <c r="U147" s="123"/>
      <c r="AK147" s="123"/>
      <c r="AL147" s="123"/>
    </row>
    <row r="148" spans="7:38">
      <c r="G148" s="123"/>
      <c r="H148" s="123"/>
      <c r="U148" s="123"/>
      <c r="AK148" s="123"/>
      <c r="AL148" s="123"/>
    </row>
    <row r="149" spans="7:38">
      <c r="G149" s="123"/>
      <c r="H149" s="123"/>
      <c r="U149" s="123"/>
      <c r="AK149" s="123"/>
      <c r="AL149" s="123"/>
    </row>
    <row r="150" spans="7:38">
      <c r="G150" s="123"/>
      <c r="H150" s="123"/>
      <c r="U150" s="123"/>
      <c r="AK150" s="123"/>
      <c r="AL150" s="123"/>
    </row>
    <row r="151" spans="7:38">
      <c r="G151" s="123"/>
      <c r="H151" s="123"/>
      <c r="U151" s="123"/>
      <c r="AK151" s="123"/>
      <c r="AL151" s="123"/>
    </row>
    <row r="152" spans="7:38">
      <c r="G152" s="123"/>
      <c r="H152" s="123"/>
      <c r="U152" s="123"/>
      <c r="AK152" s="123"/>
      <c r="AL152" s="123"/>
    </row>
    <row r="153" spans="7:38">
      <c r="G153" s="123"/>
      <c r="H153" s="123"/>
      <c r="U153" s="123"/>
      <c r="AK153" s="123"/>
      <c r="AL153" s="123"/>
    </row>
    <row r="154" spans="7:38">
      <c r="G154" s="123"/>
      <c r="H154" s="123"/>
      <c r="U154" s="123"/>
      <c r="AK154" s="123"/>
      <c r="AL154" s="123"/>
    </row>
    <row r="155" spans="7:38">
      <c r="G155" s="123"/>
      <c r="H155" s="123"/>
      <c r="U155" s="123"/>
      <c r="AK155" s="123"/>
      <c r="AL155" s="123"/>
    </row>
    <row r="156" spans="7:38">
      <c r="G156" s="123"/>
      <c r="H156" s="123"/>
      <c r="U156" s="123"/>
      <c r="AK156" s="123"/>
      <c r="AL156" s="123"/>
    </row>
    <row r="157" spans="7:38">
      <c r="G157" s="123"/>
      <c r="H157" s="123"/>
      <c r="U157" s="123"/>
      <c r="AK157" s="123"/>
      <c r="AL157" s="123"/>
    </row>
    <row r="158" spans="7:38">
      <c r="G158" s="123"/>
      <c r="H158" s="123"/>
      <c r="U158" s="123"/>
      <c r="AK158" s="123"/>
      <c r="AL158" s="123"/>
    </row>
    <row r="159" spans="7:38">
      <c r="G159" s="123"/>
      <c r="H159" s="123"/>
      <c r="U159" s="123"/>
      <c r="AK159" s="123"/>
      <c r="AL159" s="123"/>
    </row>
    <row r="160" spans="7:38">
      <c r="G160" s="123"/>
      <c r="H160" s="123"/>
      <c r="U160" s="123"/>
      <c r="AK160" s="123"/>
      <c r="AL160" s="123"/>
    </row>
    <row r="161" spans="7:38">
      <c r="G161" s="123"/>
      <c r="H161" s="123"/>
      <c r="U161" s="123"/>
      <c r="AK161" s="123"/>
      <c r="AL161" s="123"/>
    </row>
    <row r="162" spans="7:38">
      <c r="G162" s="123"/>
      <c r="H162" s="123"/>
      <c r="U162" s="123"/>
      <c r="AK162" s="123"/>
      <c r="AL162" s="123"/>
    </row>
    <row r="163" spans="7:38">
      <c r="G163" s="123"/>
      <c r="H163" s="123"/>
      <c r="U163" s="123"/>
      <c r="AK163" s="123"/>
      <c r="AL163" s="123"/>
    </row>
    <row r="164" spans="7:38">
      <c r="G164" s="123"/>
      <c r="H164" s="123"/>
      <c r="U164" s="123"/>
      <c r="AK164" s="123"/>
      <c r="AL164" s="123"/>
    </row>
    <row r="165" spans="7:38">
      <c r="G165" s="123"/>
      <c r="H165" s="123"/>
      <c r="U165" s="123"/>
      <c r="AK165" s="123"/>
      <c r="AL165" s="123"/>
    </row>
    <row r="166" spans="7:38">
      <c r="G166" s="123"/>
      <c r="H166" s="123"/>
      <c r="U166" s="123"/>
      <c r="AK166" s="123"/>
      <c r="AL166" s="123"/>
    </row>
    <row r="167" spans="7:38">
      <c r="G167" s="123"/>
      <c r="H167" s="123"/>
      <c r="U167" s="123"/>
      <c r="AK167" s="123"/>
      <c r="AL167" s="123"/>
    </row>
    <row r="168" spans="7:38">
      <c r="G168" s="123"/>
      <c r="H168" s="123"/>
      <c r="U168" s="123"/>
      <c r="AK168" s="123"/>
      <c r="AL168" s="123"/>
    </row>
    <row r="169" spans="7:38">
      <c r="G169" s="123"/>
      <c r="H169" s="123"/>
      <c r="U169" s="123"/>
      <c r="AK169" s="123"/>
      <c r="AL169" s="123"/>
    </row>
    <row r="170" spans="7:38">
      <c r="G170" s="123"/>
      <c r="H170" s="123"/>
      <c r="U170" s="123"/>
      <c r="AK170" s="123"/>
      <c r="AL170" s="123"/>
    </row>
    <row r="171" spans="7:38">
      <c r="G171" s="123"/>
      <c r="H171" s="123"/>
      <c r="U171" s="123"/>
      <c r="AK171" s="123"/>
      <c r="AL171" s="123"/>
    </row>
    <row r="172" spans="7:38">
      <c r="G172" s="123"/>
      <c r="H172" s="123"/>
      <c r="U172" s="123"/>
      <c r="AK172" s="123"/>
      <c r="AL172" s="123"/>
    </row>
    <row r="173" spans="7:38">
      <c r="G173" s="123"/>
      <c r="H173" s="123"/>
      <c r="U173" s="123"/>
      <c r="AK173" s="123"/>
      <c r="AL173" s="123"/>
    </row>
    <row r="174" spans="7:38">
      <c r="G174" s="123"/>
      <c r="H174" s="123"/>
      <c r="U174" s="123"/>
      <c r="AK174" s="123"/>
      <c r="AL174" s="123"/>
    </row>
    <row r="175" spans="7:38">
      <c r="G175" s="123"/>
      <c r="H175" s="123"/>
      <c r="U175" s="123"/>
      <c r="AK175" s="123"/>
      <c r="AL175" s="123"/>
    </row>
    <row r="176" spans="7:38">
      <c r="G176" s="123"/>
      <c r="H176" s="123"/>
      <c r="U176" s="123"/>
      <c r="AK176" s="123"/>
      <c r="AL176" s="123"/>
    </row>
    <row r="177" spans="7:38">
      <c r="G177" s="123"/>
      <c r="H177" s="123"/>
      <c r="U177" s="123"/>
      <c r="AK177" s="123"/>
      <c r="AL177" s="123"/>
    </row>
    <row r="178" spans="7:38">
      <c r="G178" s="123"/>
      <c r="H178" s="123"/>
      <c r="U178" s="123"/>
      <c r="AK178" s="123"/>
      <c r="AL178" s="123"/>
    </row>
    <row r="179" spans="7:38">
      <c r="G179" s="123"/>
      <c r="H179" s="123"/>
      <c r="U179" s="123"/>
      <c r="AK179" s="123"/>
      <c r="AL179" s="123"/>
    </row>
    <row r="180" spans="7:38">
      <c r="G180" s="123"/>
      <c r="H180" s="123"/>
      <c r="U180" s="123"/>
      <c r="AK180" s="123"/>
      <c r="AL180" s="123"/>
    </row>
    <row r="181" spans="7:38">
      <c r="G181" s="123"/>
      <c r="H181" s="123"/>
      <c r="U181" s="123"/>
      <c r="AK181" s="123"/>
      <c r="AL181" s="123"/>
    </row>
    <row r="182" spans="7:38">
      <c r="G182" s="123"/>
      <c r="H182" s="123"/>
      <c r="U182" s="123"/>
      <c r="AK182" s="123"/>
      <c r="AL182" s="123"/>
    </row>
    <row r="183" spans="7:38">
      <c r="G183" s="123"/>
      <c r="H183" s="123"/>
      <c r="U183" s="123"/>
      <c r="AK183" s="123"/>
      <c r="AL183" s="123"/>
    </row>
    <row r="184" spans="7:38">
      <c r="G184" s="123"/>
      <c r="H184" s="123"/>
      <c r="U184" s="123"/>
      <c r="AK184" s="123"/>
      <c r="AL184" s="123"/>
    </row>
    <row r="185" spans="7:38">
      <c r="G185" s="123"/>
      <c r="H185" s="123"/>
      <c r="U185" s="123"/>
      <c r="AK185" s="123"/>
      <c r="AL185" s="123"/>
    </row>
    <row r="186" spans="7:38">
      <c r="G186" s="123"/>
      <c r="H186" s="123"/>
      <c r="U186" s="123"/>
      <c r="AK186" s="123"/>
      <c r="AL186" s="123"/>
    </row>
    <row r="187" spans="7:38">
      <c r="G187" s="123"/>
      <c r="H187" s="123"/>
      <c r="U187" s="123"/>
      <c r="AK187" s="123"/>
      <c r="AL187" s="123"/>
    </row>
    <row r="188" spans="7:38">
      <c r="G188" s="123"/>
      <c r="H188" s="123"/>
      <c r="U188" s="123"/>
      <c r="AK188" s="123"/>
      <c r="AL188" s="123"/>
    </row>
    <row r="189" spans="7:38">
      <c r="G189" s="123"/>
      <c r="H189" s="123"/>
      <c r="U189" s="123"/>
      <c r="AK189" s="123"/>
      <c r="AL189" s="123"/>
    </row>
    <row r="190" spans="7:38">
      <c r="G190" s="123"/>
      <c r="H190" s="123"/>
      <c r="U190" s="123"/>
      <c r="AK190" s="123"/>
      <c r="AL190" s="123"/>
    </row>
    <row r="191" spans="7:38">
      <c r="G191" s="123"/>
      <c r="H191" s="123"/>
      <c r="U191" s="123"/>
      <c r="AK191" s="123"/>
      <c r="AL191" s="123"/>
    </row>
    <row r="192" spans="7:38">
      <c r="G192" s="123"/>
      <c r="H192" s="123"/>
      <c r="U192" s="123"/>
      <c r="AK192" s="123"/>
      <c r="AL192" s="123"/>
    </row>
    <row r="193" spans="7:38">
      <c r="G193" s="123"/>
      <c r="H193" s="123"/>
      <c r="U193" s="123"/>
      <c r="AK193" s="123"/>
      <c r="AL193" s="123"/>
    </row>
    <row r="194" spans="7:38">
      <c r="G194" s="123"/>
      <c r="H194" s="123"/>
      <c r="U194" s="123"/>
      <c r="AK194" s="123"/>
      <c r="AL194" s="123"/>
    </row>
    <row r="195" spans="7:38">
      <c r="G195" s="123"/>
      <c r="H195" s="123"/>
      <c r="U195" s="123"/>
      <c r="AK195" s="123"/>
      <c r="AL195" s="123"/>
    </row>
    <row r="196" spans="7:38">
      <c r="G196" s="123"/>
      <c r="H196" s="123"/>
      <c r="U196" s="123"/>
      <c r="AK196" s="123"/>
      <c r="AL196" s="123"/>
    </row>
    <row r="197" spans="7:38">
      <c r="G197" s="123"/>
      <c r="H197" s="123"/>
      <c r="U197" s="123"/>
      <c r="AK197" s="123"/>
      <c r="AL197" s="123"/>
    </row>
    <row r="198" spans="7:38">
      <c r="G198" s="123"/>
      <c r="H198" s="123"/>
      <c r="U198" s="123"/>
      <c r="AK198" s="123"/>
      <c r="AL198" s="123"/>
    </row>
    <row r="199" spans="7:38">
      <c r="G199" s="123"/>
      <c r="H199" s="123"/>
      <c r="U199" s="123"/>
      <c r="AK199" s="123"/>
      <c r="AL199" s="123"/>
    </row>
    <row r="200" spans="7:38">
      <c r="G200" s="123"/>
      <c r="H200" s="123"/>
      <c r="U200" s="123"/>
      <c r="AK200" s="123"/>
      <c r="AL200" s="123"/>
    </row>
    <row r="201" spans="7:38">
      <c r="G201" s="123"/>
      <c r="H201" s="123"/>
      <c r="U201" s="123"/>
      <c r="AK201" s="123"/>
      <c r="AL201" s="123"/>
    </row>
    <row r="202" spans="7:38">
      <c r="G202" s="123"/>
      <c r="H202" s="123"/>
      <c r="U202" s="123"/>
      <c r="AK202" s="123"/>
      <c r="AL202" s="123"/>
    </row>
    <row r="203" spans="7:38">
      <c r="G203" s="123"/>
      <c r="H203" s="123"/>
      <c r="U203" s="123"/>
      <c r="AK203" s="123"/>
      <c r="AL203" s="123"/>
    </row>
    <row r="204" spans="7:38">
      <c r="G204" s="123"/>
      <c r="H204" s="123"/>
      <c r="U204" s="123"/>
      <c r="AK204" s="123"/>
      <c r="AL204" s="123"/>
    </row>
    <row r="205" spans="7:38">
      <c r="G205" s="123"/>
      <c r="H205" s="123"/>
      <c r="U205" s="123"/>
      <c r="AK205" s="123"/>
      <c r="AL205" s="123"/>
    </row>
    <row r="206" spans="7:38">
      <c r="G206" s="123"/>
      <c r="H206" s="123"/>
      <c r="U206" s="123"/>
      <c r="AK206" s="123"/>
      <c r="AL206" s="123"/>
    </row>
    <row r="207" spans="7:38">
      <c r="G207" s="123"/>
      <c r="H207" s="123"/>
      <c r="U207" s="123"/>
      <c r="AK207" s="123"/>
      <c r="AL207" s="123"/>
    </row>
    <row r="208" spans="7:38">
      <c r="G208" s="123"/>
      <c r="H208" s="123"/>
      <c r="U208" s="123"/>
      <c r="AK208" s="123"/>
      <c r="AL208" s="123"/>
    </row>
    <row r="209" spans="7:38">
      <c r="G209" s="123"/>
      <c r="H209" s="123"/>
      <c r="U209" s="123"/>
      <c r="AK209" s="123"/>
      <c r="AL209" s="123"/>
    </row>
    <row r="210" spans="7:38">
      <c r="G210" s="123"/>
      <c r="H210" s="123"/>
      <c r="U210" s="123"/>
      <c r="AK210" s="123"/>
      <c r="AL210" s="123"/>
    </row>
    <row r="211" spans="7:38">
      <c r="G211" s="123"/>
      <c r="H211" s="123"/>
      <c r="U211" s="123"/>
      <c r="AK211" s="123"/>
      <c r="AL211" s="123"/>
    </row>
    <row r="212" spans="7:38">
      <c r="G212" s="123"/>
      <c r="H212" s="123"/>
      <c r="U212" s="123"/>
      <c r="AK212" s="123"/>
      <c r="AL212" s="123"/>
    </row>
    <row r="213" spans="7:38">
      <c r="G213" s="123"/>
      <c r="H213" s="123"/>
      <c r="U213" s="123"/>
      <c r="AK213" s="123"/>
      <c r="AL213" s="123"/>
    </row>
    <row r="214" spans="7:38">
      <c r="G214" s="123"/>
      <c r="H214" s="123"/>
      <c r="U214" s="123"/>
      <c r="AK214" s="123"/>
      <c r="AL214" s="123"/>
    </row>
    <row r="215" spans="7:38">
      <c r="G215" s="123"/>
      <c r="H215" s="123"/>
      <c r="U215" s="123"/>
      <c r="AK215" s="123"/>
      <c r="AL215" s="123"/>
    </row>
    <row r="216" spans="7:38">
      <c r="G216" s="123"/>
      <c r="H216" s="123"/>
      <c r="U216" s="123"/>
      <c r="AK216" s="123"/>
      <c r="AL216" s="123"/>
    </row>
    <row r="217" spans="7:38">
      <c r="G217" s="123"/>
      <c r="H217" s="123"/>
      <c r="U217" s="123"/>
      <c r="AK217" s="123"/>
      <c r="AL217" s="123"/>
    </row>
    <row r="218" spans="7:38">
      <c r="G218" s="123"/>
      <c r="H218" s="123"/>
      <c r="U218" s="123"/>
      <c r="AK218" s="123"/>
      <c r="AL218" s="123"/>
    </row>
    <row r="219" spans="7:38">
      <c r="G219" s="123"/>
      <c r="H219" s="123"/>
      <c r="U219" s="123"/>
      <c r="AK219" s="123"/>
      <c r="AL219" s="123"/>
    </row>
    <row r="220" spans="7:38">
      <c r="G220" s="123"/>
      <c r="H220" s="123"/>
      <c r="U220" s="123"/>
      <c r="AK220" s="123"/>
      <c r="AL220" s="123"/>
    </row>
    <row r="221" spans="7:38">
      <c r="G221" s="123"/>
      <c r="H221" s="123"/>
      <c r="U221" s="123"/>
      <c r="AK221" s="123"/>
      <c r="AL221" s="123"/>
    </row>
    <row r="222" spans="7:38">
      <c r="G222" s="123"/>
      <c r="H222" s="123"/>
      <c r="U222" s="123"/>
      <c r="AK222" s="123"/>
      <c r="AL222" s="123"/>
    </row>
    <row r="223" spans="7:38">
      <c r="G223" s="123"/>
      <c r="H223" s="123"/>
      <c r="U223" s="123"/>
      <c r="AK223" s="123"/>
      <c r="AL223" s="123"/>
    </row>
    <row r="224" spans="7:38">
      <c r="G224" s="123"/>
      <c r="H224" s="123"/>
      <c r="U224" s="123"/>
      <c r="AK224" s="123"/>
      <c r="AL224" s="123"/>
    </row>
    <row r="225" spans="7:38">
      <c r="G225" s="123"/>
      <c r="H225" s="123"/>
      <c r="U225" s="123"/>
      <c r="AK225" s="123"/>
      <c r="AL225" s="123"/>
    </row>
    <row r="226" spans="7:38">
      <c r="G226" s="123"/>
      <c r="H226" s="123"/>
      <c r="U226" s="123"/>
      <c r="AK226" s="123"/>
      <c r="AL226" s="123"/>
    </row>
    <row r="227" spans="7:38">
      <c r="G227" s="123"/>
      <c r="H227" s="123"/>
      <c r="U227" s="123"/>
      <c r="AK227" s="123"/>
      <c r="AL227" s="123"/>
    </row>
    <row r="228" spans="7:38">
      <c r="G228" s="123"/>
      <c r="H228" s="123"/>
      <c r="U228" s="123"/>
      <c r="AK228" s="123"/>
      <c r="AL228" s="123"/>
    </row>
    <row r="229" spans="7:38">
      <c r="G229" s="123"/>
      <c r="H229" s="123"/>
      <c r="U229" s="123"/>
      <c r="AK229" s="123"/>
      <c r="AL229" s="123"/>
    </row>
    <row r="230" spans="7:38">
      <c r="G230" s="123"/>
      <c r="H230" s="123"/>
      <c r="U230" s="123"/>
      <c r="AK230" s="123"/>
      <c r="AL230" s="123"/>
    </row>
    <row r="231" spans="7:38">
      <c r="G231" s="123"/>
      <c r="H231" s="123"/>
      <c r="U231" s="123"/>
      <c r="AK231" s="123"/>
      <c r="AL231" s="123"/>
    </row>
    <row r="232" spans="7:38">
      <c r="G232" s="123"/>
      <c r="H232" s="123"/>
      <c r="U232" s="123"/>
      <c r="AK232" s="123"/>
      <c r="AL232" s="123"/>
    </row>
    <row r="233" spans="7:38">
      <c r="G233" s="123"/>
      <c r="H233" s="123"/>
      <c r="U233" s="123"/>
      <c r="AK233" s="123"/>
      <c r="AL233" s="123"/>
    </row>
    <row r="234" spans="7:38">
      <c r="G234" s="123"/>
      <c r="H234" s="123"/>
      <c r="U234" s="123"/>
      <c r="AK234" s="123"/>
      <c r="AL234" s="123"/>
    </row>
    <row r="235" spans="7:38">
      <c r="G235" s="123"/>
      <c r="H235" s="123"/>
      <c r="U235" s="123"/>
      <c r="AK235" s="123"/>
      <c r="AL235" s="123"/>
    </row>
    <row r="236" spans="7:38">
      <c r="G236" s="123"/>
      <c r="H236" s="123"/>
      <c r="U236" s="123"/>
      <c r="AK236" s="123"/>
      <c r="AL236" s="123"/>
    </row>
    <row r="237" spans="7:38">
      <c r="G237" s="123"/>
      <c r="H237" s="123"/>
      <c r="U237" s="123"/>
      <c r="AK237" s="123"/>
      <c r="AL237" s="123"/>
    </row>
    <row r="238" spans="7:38">
      <c r="G238" s="123"/>
      <c r="H238" s="123"/>
      <c r="U238" s="123"/>
      <c r="AK238" s="123"/>
      <c r="AL238" s="123"/>
    </row>
    <row r="239" spans="7:38">
      <c r="G239" s="123"/>
      <c r="H239" s="123"/>
      <c r="U239" s="123"/>
      <c r="AK239" s="123"/>
      <c r="AL239" s="123"/>
    </row>
    <row r="240" spans="7:38">
      <c r="G240" s="123"/>
      <c r="H240" s="123"/>
      <c r="U240" s="123"/>
      <c r="AK240" s="123"/>
      <c r="AL240" s="123"/>
    </row>
    <row r="241" spans="7:38">
      <c r="G241" s="123"/>
      <c r="H241" s="123"/>
      <c r="U241" s="123"/>
      <c r="AK241" s="123"/>
      <c r="AL241" s="123"/>
    </row>
    <row r="242" spans="7:38">
      <c r="G242" s="123"/>
      <c r="H242" s="123"/>
      <c r="U242" s="123"/>
      <c r="AK242" s="123"/>
      <c r="AL242" s="123"/>
    </row>
    <row r="243" spans="7:38">
      <c r="G243" s="123"/>
      <c r="H243" s="123"/>
      <c r="U243" s="123"/>
      <c r="AK243" s="123"/>
      <c r="AL243" s="123"/>
    </row>
    <row r="244" spans="7:38">
      <c r="G244" s="123"/>
      <c r="H244" s="123"/>
      <c r="U244" s="123"/>
      <c r="AK244" s="123"/>
      <c r="AL244" s="123"/>
    </row>
    <row r="245" spans="7:38">
      <c r="G245" s="123"/>
      <c r="H245" s="123"/>
      <c r="U245" s="123"/>
      <c r="AK245" s="123"/>
      <c r="AL245" s="123"/>
    </row>
    <row r="246" spans="7:38">
      <c r="G246" s="123"/>
      <c r="H246" s="123"/>
      <c r="U246" s="123"/>
      <c r="AK246" s="123"/>
      <c r="AL246" s="123"/>
    </row>
    <row r="247" spans="7:38">
      <c r="G247" s="123"/>
      <c r="H247" s="123"/>
      <c r="U247" s="123"/>
      <c r="AK247" s="123"/>
      <c r="AL247" s="123"/>
    </row>
    <row r="248" spans="7:38">
      <c r="G248" s="123"/>
      <c r="H248" s="123"/>
      <c r="U248" s="123"/>
      <c r="AK248" s="123"/>
      <c r="AL248" s="123"/>
    </row>
    <row r="249" spans="7:38">
      <c r="G249" s="123"/>
      <c r="H249" s="123"/>
      <c r="U249" s="123"/>
      <c r="AK249" s="123"/>
      <c r="AL249" s="123"/>
    </row>
    <row r="250" spans="7:38">
      <c r="G250" s="123"/>
      <c r="H250" s="123"/>
      <c r="U250" s="123"/>
      <c r="AK250" s="123"/>
      <c r="AL250" s="123"/>
    </row>
    <row r="251" spans="7:38">
      <c r="G251" s="123"/>
      <c r="H251" s="123"/>
      <c r="U251" s="123"/>
      <c r="AK251" s="123"/>
      <c r="AL251" s="123"/>
    </row>
    <row r="252" spans="7:38">
      <c r="G252" s="123"/>
      <c r="H252" s="123"/>
      <c r="U252" s="123"/>
      <c r="AK252" s="123"/>
      <c r="AL252" s="123"/>
    </row>
    <row r="253" spans="7:38">
      <c r="G253" s="123"/>
      <c r="H253" s="123"/>
      <c r="U253" s="123"/>
      <c r="AK253" s="123"/>
      <c r="AL253" s="123"/>
    </row>
    <row r="254" spans="7:38">
      <c r="G254" s="123"/>
      <c r="H254" s="123"/>
      <c r="U254" s="123"/>
      <c r="AK254" s="123"/>
      <c r="AL254" s="123"/>
    </row>
    <row r="255" spans="7:38">
      <c r="G255" s="123"/>
      <c r="H255" s="123"/>
      <c r="U255" s="123"/>
      <c r="AK255" s="123"/>
      <c r="AL255" s="123"/>
    </row>
    <row r="256" spans="7:38">
      <c r="G256" s="123"/>
      <c r="H256" s="123"/>
      <c r="U256" s="123"/>
      <c r="AK256" s="123"/>
      <c r="AL256" s="123"/>
    </row>
    <row r="257" spans="7:38">
      <c r="G257" s="123"/>
      <c r="H257" s="123"/>
      <c r="U257" s="123"/>
      <c r="AK257" s="123"/>
      <c r="AL257" s="123"/>
    </row>
    <row r="258" spans="7:38">
      <c r="G258" s="123"/>
      <c r="H258" s="123"/>
      <c r="U258" s="123"/>
      <c r="AK258" s="123"/>
      <c r="AL258" s="123"/>
    </row>
    <row r="259" spans="7:38">
      <c r="G259" s="123"/>
      <c r="H259" s="123"/>
      <c r="U259" s="123"/>
      <c r="AK259" s="123"/>
      <c r="AL259" s="123"/>
    </row>
    <row r="260" spans="7:38">
      <c r="G260" s="123"/>
      <c r="H260" s="123"/>
      <c r="U260" s="123"/>
      <c r="AK260" s="123"/>
      <c r="AL260" s="123"/>
    </row>
    <row r="261" spans="7:38">
      <c r="G261" s="123"/>
      <c r="H261" s="123"/>
      <c r="U261" s="123"/>
      <c r="AK261" s="123"/>
      <c r="AL261" s="123"/>
    </row>
    <row r="262" spans="7:38">
      <c r="G262" s="123"/>
      <c r="H262" s="123"/>
      <c r="U262" s="123"/>
      <c r="AK262" s="123"/>
      <c r="AL262" s="123"/>
    </row>
    <row r="263" spans="7:38">
      <c r="G263" s="123"/>
      <c r="H263" s="123"/>
      <c r="U263" s="123"/>
      <c r="AK263" s="123"/>
      <c r="AL263" s="123"/>
    </row>
    <row r="264" spans="7:38">
      <c r="G264" s="123"/>
      <c r="H264" s="123"/>
      <c r="U264" s="123"/>
      <c r="AK264" s="123"/>
      <c r="AL264" s="123"/>
    </row>
    <row r="265" spans="7:38">
      <c r="G265" s="123"/>
      <c r="H265" s="123"/>
      <c r="U265" s="123"/>
      <c r="AK265" s="123"/>
      <c r="AL265" s="123"/>
    </row>
    <row r="266" spans="7:38">
      <c r="G266" s="123"/>
      <c r="H266" s="123"/>
      <c r="U266" s="123"/>
      <c r="AK266" s="123"/>
      <c r="AL266" s="123"/>
    </row>
    <row r="267" spans="7:38">
      <c r="G267" s="123"/>
      <c r="H267" s="123"/>
      <c r="U267" s="123"/>
      <c r="AK267" s="123"/>
      <c r="AL267" s="123"/>
    </row>
    <row r="268" spans="7:38">
      <c r="G268" s="123"/>
      <c r="H268" s="123"/>
      <c r="U268" s="123"/>
      <c r="AK268" s="123"/>
      <c r="AL268" s="123"/>
    </row>
    <row r="269" spans="7:38">
      <c r="G269" s="123"/>
      <c r="H269" s="123"/>
      <c r="U269" s="123"/>
      <c r="AK269" s="123"/>
      <c r="AL269" s="123"/>
    </row>
    <row r="270" spans="7:38">
      <c r="G270" s="123"/>
      <c r="H270" s="123"/>
      <c r="U270" s="123"/>
      <c r="AK270" s="123"/>
      <c r="AL270" s="123"/>
    </row>
    <row r="271" spans="7:38">
      <c r="G271" s="123"/>
      <c r="H271" s="123"/>
      <c r="U271" s="123"/>
      <c r="AK271" s="123"/>
      <c r="AL271" s="123"/>
    </row>
    <row r="272" spans="7:38">
      <c r="G272" s="123"/>
      <c r="H272" s="123"/>
      <c r="U272" s="123"/>
      <c r="AK272" s="123"/>
      <c r="AL272" s="123"/>
    </row>
    <row r="273" spans="7:38">
      <c r="G273" s="123"/>
      <c r="H273" s="123"/>
      <c r="U273" s="123"/>
      <c r="AK273" s="123"/>
      <c r="AL273" s="123"/>
    </row>
    <row r="274" spans="7:38">
      <c r="G274" s="123"/>
      <c r="H274" s="123"/>
      <c r="U274" s="123"/>
      <c r="AK274" s="123"/>
      <c r="AL274" s="123"/>
    </row>
    <row r="275" spans="7:38">
      <c r="G275" s="123"/>
      <c r="H275" s="123"/>
      <c r="U275" s="123"/>
      <c r="AK275" s="123"/>
      <c r="AL275" s="123"/>
    </row>
    <row r="276" spans="7:38">
      <c r="G276" s="123"/>
      <c r="H276" s="123"/>
      <c r="U276" s="123"/>
      <c r="AK276" s="123"/>
      <c r="AL276" s="123"/>
    </row>
    <row r="277" spans="7:38">
      <c r="G277" s="123"/>
      <c r="H277" s="123"/>
      <c r="U277" s="123"/>
      <c r="AK277" s="123"/>
      <c r="AL277" s="123"/>
    </row>
    <row r="278" spans="7:38">
      <c r="G278" s="123"/>
      <c r="H278" s="123"/>
      <c r="U278" s="123"/>
      <c r="AK278" s="123"/>
      <c r="AL278" s="123"/>
    </row>
    <row r="279" spans="7:38">
      <c r="G279" s="123"/>
      <c r="H279" s="123"/>
      <c r="U279" s="123"/>
      <c r="AK279" s="123"/>
      <c r="AL279" s="123"/>
    </row>
    <row r="280" spans="7:38">
      <c r="G280" s="123"/>
      <c r="H280" s="123"/>
      <c r="U280" s="123"/>
      <c r="AK280" s="123"/>
      <c r="AL280" s="123"/>
    </row>
    <row r="281" spans="7:38">
      <c r="G281" s="123"/>
      <c r="H281" s="123"/>
      <c r="U281" s="123"/>
      <c r="AK281" s="123"/>
      <c r="AL281" s="123"/>
    </row>
    <row r="282" spans="7:38">
      <c r="G282" s="123"/>
      <c r="H282" s="123"/>
      <c r="U282" s="123"/>
      <c r="AK282" s="123"/>
      <c r="AL282" s="123"/>
    </row>
    <row r="283" spans="7:38">
      <c r="G283" s="123"/>
      <c r="H283" s="123"/>
      <c r="U283" s="123"/>
      <c r="AK283" s="123"/>
      <c r="AL283" s="123"/>
    </row>
    <row r="284" spans="7:38">
      <c r="G284" s="123"/>
      <c r="H284" s="123"/>
      <c r="U284" s="123"/>
      <c r="AK284" s="123"/>
      <c r="AL284" s="123"/>
    </row>
    <row r="285" spans="7:38">
      <c r="G285" s="123"/>
      <c r="H285" s="123"/>
      <c r="U285" s="123"/>
      <c r="AK285" s="123"/>
      <c r="AL285" s="123"/>
    </row>
    <row r="286" spans="7:38">
      <c r="G286" s="123"/>
      <c r="H286" s="123"/>
      <c r="U286" s="123"/>
      <c r="AK286" s="123"/>
      <c r="AL286" s="123"/>
    </row>
    <row r="287" spans="7:38">
      <c r="G287" s="123"/>
      <c r="H287" s="123"/>
      <c r="U287" s="123"/>
      <c r="AK287" s="123"/>
      <c r="AL287" s="123"/>
    </row>
    <row r="288" spans="7:38">
      <c r="G288" s="123"/>
      <c r="H288" s="123"/>
      <c r="U288" s="123"/>
      <c r="AK288" s="123"/>
      <c r="AL288" s="123"/>
    </row>
    <row r="289" spans="7:38">
      <c r="G289" s="123"/>
      <c r="H289" s="123"/>
      <c r="U289" s="123"/>
      <c r="AK289" s="123"/>
      <c r="AL289" s="123"/>
    </row>
    <row r="290" spans="7:38">
      <c r="G290" s="123"/>
      <c r="H290" s="123"/>
      <c r="U290" s="123"/>
      <c r="AK290" s="123"/>
      <c r="AL290" s="123"/>
    </row>
    <row r="291" spans="7:38">
      <c r="G291" s="123"/>
      <c r="H291" s="123"/>
      <c r="U291" s="123"/>
      <c r="AK291" s="123"/>
      <c r="AL291" s="123"/>
    </row>
    <row r="292" spans="7:38">
      <c r="G292" s="123"/>
      <c r="H292" s="123"/>
      <c r="U292" s="123"/>
      <c r="AK292" s="123"/>
      <c r="AL292" s="123"/>
    </row>
    <row r="293" spans="7:38">
      <c r="G293" s="123"/>
      <c r="H293" s="123"/>
      <c r="U293" s="123"/>
      <c r="AK293" s="123"/>
      <c r="AL293" s="123"/>
    </row>
    <row r="294" spans="7:38">
      <c r="G294" s="123"/>
      <c r="H294" s="123"/>
      <c r="U294" s="123"/>
      <c r="AK294" s="123"/>
      <c r="AL294" s="123"/>
    </row>
    <row r="295" spans="7:38">
      <c r="G295" s="123"/>
      <c r="H295" s="123"/>
      <c r="U295" s="123"/>
      <c r="AK295" s="123"/>
      <c r="AL295" s="123"/>
    </row>
    <row r="296" spans="7:38">
      <c r="G296" s="123"/>
      <c r="H296" s="123"/>
      <c r="U296" s="123"/>
      <c r="AK296" s="123"/>
      <c r="AL296" s="123"/>
    </row>
    <row r="297" spans="7:38">
      <c r="G297" s="123"/>
      <c r="H297" s="123"/>
      <c r="U297" s="123"/>
      <c r="AK297" s="123"/>
      <c r="AL297" s="123"/>
    </row>
    <row r="298" spans="7:38">
      <c r="G298" s="123"/>
      <c r="H298" s="123"/>
      <c r="U298" s="123"/>
      <c r="AK298" s="123"/>
      <c r="AL298" s="123"/>
    </row>
    <row r="299" spans="7:38">
      <c r="G299" s="123"/>
      <c r="H299" s="123"/>
      <c r="U299" s="123"/>
      <c r="AK299" s="123"/>
      <c r="AL299" s="123"/>
    </row>
    <row r="300" spans="7:38">
      <c r="G300" s="123"/>
      <c r="H300" s="123"/>
      <c r="U300" s="123"/>
      <c r="AK300" s="123"/>
      <c r="AL300" s="123"/>
    </row>
    <row r="301" spans="7:38">
      <c r="G301" s="123"/>
      <c r="H301" s="123"/>
      <c r="U301" s="123"/>
      <c r="AK301" s="123"/>
      <c r="AL301" s="123"/>
    </row>
    <row r="302" spans="7:38">
      <c r="G302" s="123"/>
      <c r="H302" s="123"/>
      <c r="U302" s="123"/>
      <c r="AK302" s="123"/>
      <c r="AL302" s="123"/>
    </row>
    <row r="303" spans="7:38">
      <c r="G303" s="123"/>
      <c r="H303" s="123"/>
      <c r="U303" s="123"/>
      <c r="AK303" s="123"/>
      <c r="AL303" s="123"/>
    </row>
    <row r="304" spans="7:38">
      <c r="G304" s="123"/>
      <c r="H304" s="123"/>
      <c r="U304" s="123"/>
      <c r="AK304" s="123"/>
      <c r="AL304" s="123"/>
    </row>
    <row r="305" spans="7:38">
      <c r="G305" s="123"/>
      <c r="H305" s="123"/>
      <c r="U305" s="123"/>
      <c r="AK305" s="123"/>
      <c r="AL305" s="123"/>
    </row>
    <row r="306" spans="7:38">
      <c r="G306" s="123"/>
      <c r="H306" s="123"/>
      <c r="U306" s="123"/>
      <c r="AK306" s="123"/>
      <c r="AL306" s="123"/>
    </row>
    <row r="307" spans="7:38">
      <c r="G307" s="123"/>
      <c r="H307" s="123"/>
      <c r="U307" s="123"/>
      <c r="AK307" s="123"/>
      <c r="AL307" s="123"/>
    </row>
    <row r="308" spans="7:38">
      <c r="G308" s="123"/>
      <c r="H308" s="123"/>
      <c r="U308" s="123"/>
      <c r="AK308" s="123"/>
      <c r="AL308" s="123"/>
    </row>
    <row r="309" spans="7:38">
      <c r="G309" s="123"/>
      <c r="H309" s="123"/>
      <c r="U309" s="123"/>
      <c r="AK309" s="123"/>
      <c r="AL309" s="123"/>
    </row>
    <row r="310" spans="7:38">
      <c r="G310" s="123"/>
      <c r="H310" s="123"/>
      <c r="U310" s="123"/>
      <c r="AK310" s="123"/>
      <c r="AL310" s="123"/>
    </row>
    <row r="311" spans="7:38">
      <c r="G311" s="123"/>
      <c r="H311" s="123"/>
      <c r="U311" s="123"/>
      <c r="AK311" s="123"/>
      <c r="AL311" s="123"/>
    </row>
    <row r="312" spans="7:38">
      <c r="G312" s="123"/>
      <c r="H312" s="123"/>
      <c r="U312" s="123"/>
      <c r="AK312" s="123"/>
      <c r="AL312" s="123"/>
    </row>
    <row r="313" spans="7:38">
      <c r="G313" s="123"/>
      <c r="H313" s="123"/>
      <c r="U313" s="123"/>
      <c r="AK313" s="123"/>
      <c r="AL313" s="123"/>
    </row>
    <row r="314" spans="7:38">
      <c r="G314" s="123"/>
      <c r="H314" s="123"/>
      <c r="U314" s="123"/>
      <c r="AK314" s="123"/>
      <c r="AL314" s="123"/>
    </row>
    <row r="315" spans="7:38">
      <c r="G315" s="123"/>
      <c r="H315" s="123"/>
      <c r="U315" s="123"/>
      <c r="AK315" s="123"/>
      <c r="AL315" s="123"/>
    </row>
    <row r="316" spans="7:38">
      <c r="G316" s="123"/>
      <c r="H316" s="123"/>
      <c r="U316" s="123"/>
      <c r="AK316" s="123"/>
      <c r="AL316" s="123"/>
    </row>
    <row r="317" spans="7:38">
      <c r="G317" s="123"/>
      <c r="H317" s="123"/>
      <c r="U317" s="123"/>
      <c r="AK317" s="123"/>
      <c r="AL317" s="123"/>
    </row>
    <row r="318" spans="7:38">
      <c r="G318" s="123"/>
      <c r="H318" s="123"/>
      <c r="U318" s="123"/>
      <c r="AK318" s="123"/>
      <c r="AL318" s="123"/>
    </row>
    <row r="319" spans="7:38">
      <c r="G319" s="123"/>
      <c r="H319" s="123"/>
      <c r="U319" s="123"/>
      <c r="AK319" s="123"/>
      <c r="AL319" s="123"/>
    </row>
    <row r="320" spans="7:38">
      <c r="G320" s="123"/>
      <c r="H320" s="123"/>
      <c r="U320" s="123"/>
      <c r="AK320" s="123"/>
      <c r="AL320" s="123"/>
    </row>
    <row r="321" spans="7:38">
      <c r="G321" s="123"/>
      <c r="H321" s="123"/>
      <c r="U321" s="123"/>
      <c r="AK321" s="123"/>
      <c r="AL321" s="123"/>
    </row>
    <row r="322" spans="7:38">
      <c r="G322" s="123"/>
      <c r="H322" s="123"/>
      <c r="U322" s="123"/>
      <c r="AK322" s="123"/>
      <c r="AL322" s="123"/>
    </row>
    <row r="323" spans="7:38">
      <c r="G323" s="123"/>
      <c r="H323" s="123"/>
      <c r="U323" s="123"/>
      <c r="AK323" s="123"/>
      <c r="AL323" s="123"/>
    </row>
    <row r="324" spans="7:38">
      <c r="G324" s="123"/>
      <c r="H324" s="123"/>
      <c r="U324" s="123"/>
      <c r="AK324" s="123"/>
      <c r="AL324" s="123"/>
    </row>
    <row r="325" spans="7:38">
      <c r="G325" s="123"/>
      <c r="H325" s="123"/>
      <c r="U325" s="123"/>
      <c r="AK325" s="123"/>
      <c r="AL325" s="123"/>
    </row>
    <row r="326" spans="7:38">
      <c r="G326" s="123"/>
      <c r="H326" s="123"/>
      <c r="U326" s="123"/>
      <c r="AK326" s="123"/>
      <c r="AL326" s="123"/>
    </row>
    <row r="327" spans="7:38">
      <c r="G327" s="123"/>
      <c r="H327" s="123"/>
      <c r="U327" s="123"/>
      <c r="AK327" s="123"/>
      <c r="AL327" s="123"/>
    </row>
    <row r="328" spans="7:38">
      <c r="G328" s="123"/>
      <c r="H328" s="123"/>
      <c r="U328" s="123"/>
      <c r="AK328" s="123"/>
      <c r="AL328" s="123"/>
    </row>
    <row r="329" spans="7:38">
      <c r="G329" s="123"/>
      <c r="H329" s="123"/>
      <c r="U329" s="123"/>
      <c r="AK329" s="123"/>
      <c r="AL329" s="123"/>
    </row>
    <row r="330" spans="7:38">
      <c r="G330" s="123"/>
      <c r="H330" s="123"/>
      <c r="U330" s="123"/>
      <c r="AK330" s="123"/>
      <c r="AL330" s="123"/>
    </row>
    <row r="331" spans="7:38">
      <c r="G331" s="123"/>
      <c r="H331" s="123"/>
      <c r="U331" s="123"/>
      <c r="AK331" s="123"/>
      <c r="AL331" s="123"/>
    </row>
    <row r="332" spans="7:38">
      <c r="G332" s="123"/>
      <c r="H332" s="123"/>
      <c r="U332" s="123"/>
      <c r="AK332" s="123"/>
      <c r="AL332" s="123"/>
    </row>
    <row r="333" spans="7:38">
      <c r="G333" s="123"/>
      <c r="H333" s="123"/>
      <c r="U333" s="123"/>
      <c r="AK333" s="123"/>
      <c r="AL333" s="123"/>
    </row>
    <row r="334" spans="7:38">
      <c r="G334" s="123"/>
      <c r="H334" s="123"/>
      <c r="U334" s="123"/>
      <c r="AK334" s="123"/>
      <c r="AL334" s="123"/>
    </row>
    <row r="335" spans="7:38">
      <c r="G335" s="123"/>
      <c r="H335" s="123"/>
      <c r="U335" s="123"/>
      <c r="AK335" s="123"/>
      <c r="AL335" s="123"/>
    </row>
    <row r="336" spans="7:38">
      <c r="G336" s="123"/>
      <c r="H336" s="123"/>
      <c r="U336" s="123"/>
      <c r="AK336" s="123"/>
      <c r="AL336" s="123"/>
    </row>
    <row r="337" spans="7:38">
      <c r="G337" s="123"/>
      <c r="H337" s="123"/>
      <c r="U337" s="123"/>
      <c r="AK337" s="123"/>
      <c r="AL337" s="123"/>
    </row>
    <row r="338" spans="7:38">
      <c r="G338" s="123"/>
      <c r="H338" s="123"/>
      <c r="U338" s="123"/>
      <c r="AK338" s="123"/>
      <c r="AL338" s="123"/>
    </row>
    <row r="339" spans="7:38">
      <c r="G339" s="123"/>
      <c r="H339" s="123"/>
      <c r="U339" s="123"/>
      <c r="AK339" s="123"/>
      <c r="AL339" s="123"/>
    </row>
    <row r="340" spans="7:38">
      <c r="G340" s="123"/>
      <c r="H340" s="123"/>
      <c r="U340" s="123"/>
      <c r="AK340" s="123"/>
      <c r="AL340" s="123"/>
    </row>
    <row r="341" spans="7:38">
      <c r="G341" s="123"/>
      <c r="H341" s="123"/>
      <c r="U341" s="123"/>
      <c r="AK341" s="123"/>
      <c r="AL341" s="123"/>
    </row>
    <row r="342" spans="7:38">
      <c r="G342" s="123"/>
      <c r="H342" s="123"/>
      <c r="U342" s="123"/>
      <c r="AK342" s="123"/>
      <c r="AL342" s="123"/>
    </row>
    <row r="343" spans="7:38">
      <c r="G343" s="123"/>
      <c r="H343" s="123"/>
      <c r="U343" s="123"/>
      <c r="AK343" s="123"/>
      <c r="AL343" s="123"/>
    </row>
    <row r="344" spans="7:38">
      <c r="G344" s="123"/>
      <c r="H344" s="123"/>
      <c r="U344" s="123"/>
      <c r="AK344" s="123"/>
      <c r="AL344" s="123"/>
    </row>
    <row r="345" spans="7:38">
      <c r="G345" s="123"/>
      <c r="H345" s="123"/>
      <c r="U345" s="123"/>
      <c r="AK345" s="123"/>
      <c r="AL345" s="123"/>
    </row>
    <row r="346" spans="7:38">
      <c r="G346" s="123"/>
      <c r="H346" s="123"/>
      <c r="U346" s="123"/>
      <c r="AK346" s="123"/>
      <c r="AL346" s="123"/>
    </row>
    <row r="347" spans="7:38">
      <c r="G347" s="123"/>
      <c r="H347" s="123"/>
      <c r="U347" s="123"/>
      <c r="AK347" s="123"/>
      <c r="AL347" s="123"/>
    </row>
    <row r="348" spans="7:38">
      <c r="G348" s="123"/>
      <c r="H348" s="123"/>
      <c r="U348" s="123"/>
      <c r="AK348" s="123"/>
      <c r="AL348" s="123"/>
    </row>
    <row r="349" spans="7:38">
      <c r="G349" s="123"/>
      <c r="H349" s="123"/>
      <c r="U349" s="123"/>
      <c r="AK349" s="123"/>
      <c r="AL349" s="123"/>
    </row>
    <row r="350" spans="7:38">
      <c r="G350" s="123"/>
      <c r="H350" s="123"/>
      <c r="U350" s="123"/>
      <c r="AK350" s="123"/>
      <c r="AL350" s="123"/>
    </row>
    <row r="351" spans="7:38">
      <c r="G351" s="123"/>
      <c r="H351" s="123"/>
      <c r="U351" s="123"/>
      <c r="AK351" s="123"/>
      <c r="AL351" s="123"/>
    </row>
    <row r="352" spans="7:38">
      <c r="G352" s="123"/>
      <c r="H352" s="123"/>
      <c r="U352" s="123"/>
      <c r="AK352" s="123"/>
      <c r="AL352" s="123"/>
    </row>
    <row r="353" spans="7:38">
      <c r="G353" s="123"/>
      <c r="H353" s="123"/>
      <c r="U353" s="123"/>
      <c r="AK353" s="123"/>
      <c r="AL353" s="123"/>
    </row>
    <row r="354" spans="7:38">
      <c r="G354" s="123"/>
      <c r="H354" s="123"/>
      <c r="U354" s="123"/>
      <c r="AK354" s="123"/>
      <c r="AL354" s="123"/>
    </row>
    <row r="355" spans="7:38">
      <c r="G355" s="123"/>
      <c r="H355" s="123"/>
      <c r="U355" s="123"/>
      <c r="AK355" s="123"/>
      <c r="AL355" s="123"/>
    </row>
    <row r="356" spans="7:38">
      <c r="G356" s="123"/>
      <c r="H356" s="123"/>
      <c r="U356" s="123"/>
      <c r="AK356" s="123"/>
      <c r="AL356" s="123"/>
    </row>
    <row r="357" spans="7:38">
      <c r="G357" s="123"/>
      <c r="H357" s="123"/>
      <c r="U357" s="123"/>
      <c r="AK357" s="123"/>
      <c r="AL357" s="123"/>
    </row>
    <row r="358" spans="7:38">
      <c r="G358" s="123"/>
      <c r="H358" s="123"/>
      <c r="U358" s="123"/>
      <c r="AK358" s="123"/>
      <c r="AL358" s="123"/>
    </row>
    <row r="359" spans="7:38">
      <c r="G359" s="123"/>
      <c r="H359" s="123"/>
      <c r="U359" s="123"/>
      <c r="AK359" s="123"/>
      <c r="AL359" s="123"/>
    </row>
    <row r="360" spans="7:38">
      <c r="G360" s="123"/>
      <c r="H360" s="123"/>
      <c r="U360" s="123"/>
      <c r="AK360" s="123"/>
      <c r="AL360" s="123"/>
    </row>
    <row r="361" spans="7:38">
      <c r="G361" s="123"/>
      <c r="H361" s="123"/>
      <c r="U361" s="123"/>
      <c r="AK361" s="123"/>
      <c r="AL361" s="123"/>
    </row>
    <row r="362" spans="7:38">
      <c r="G362" s="123"/>
      <c r="H362" s="123"/>
      <c r="U362" s="123"/>
      <c r="AK362" s="123"/>
      <c r="AL362" s="123"/>
    </row>
    <row r="363" spans="7:38">
      <c r="G363" s="123"/>
      <c r="H363" s="123"/>
      <c r="U363" s="123"/>
      <c r="AK363" s="123"/>
      <c r="AL363" s="123"/>
    </row>
    <row r="364" spans="7:38">
      <c r="G364" s="123"/>
      <c r="H364" s="123"/>
      <c r="U364" s="123"/>
      <c r="AK364" s="123"/>
      <c r="AL364" s="123"/>
    </row>
    <row r="365" spans="7:38">
      <c r="G365" s="123"/>
      <c r="H365" s="123"/>
      <c r="U365" s="123"/>
      <c r="AK365" s="123"/>
      <c r="AL365" s="123"/>
    </row>
    <row r="366" spans="7:38">
      <c r="G366" s="123"/>
      <c r="H366" s="123"/>
      <c r="U366" s="123"/>
      <c r="AK366" s="123"/>
      <c r="AL366" s="123"/>
    </row>
    <row r="367" spans="7:38">
      <c r="G367" s="123"/>
      <c r="H367" s="123"/>
      <c r="U367" s="123"/>
      <c r="AK367" s="123"/>
      <c r="AL367" s="123"/>
    </row>
  </sheetData>
  <mergeCells count="60">
    <mergeCell ref="Y3:AD3"/>
    <mergeCell ref="Y4:AD4"/>
    <mergeCell ref="AC5:AC10"/>
    <mergeCell ref="AD5:AD15"/>
    <mergeCell ref="Y7:AB7"/>
    <mergeCell ref="Y10:AB10"/>
    <mergeCell ref="Y14:AB14"/>
    <mergeCell ref="Y15:AB15"/>
    <mergeCell ref="U3:X3"/>
    <mergeCell ref="U4:X4"/>
    <mergeCell ref="W5:W10"/>
    <mergeCell ref="X5:X15"/>
    <mergeCell ref="U7:V7"/>
    <mergeCell ref="U10:V10"/>
    <mergeCell ref="U14:V14"/>
    <mergeCell ref="U15:V15"/>
    <mergeCell ref="L3:N3"/>
    <mergeCell ref="L4:N4"/>
    <mergeCell ref="M5:M10"/>
    <mergeCell ref="N5:N15"/>
    <mergeCell ref="O3:T3"/>
    <mergeCell ref="O4:T4"/>
    <mergeCell ref="S5:S10"/>
    <mergeCell ref="T5:T15"/>
    <mergeCell ref="O7:R7"/>
    <mergeCell ref="O10:R10"/>
    <mergeCell ref="O14:R14"/>
    <mergeCell ref="O15:R15"/>
    <mergeCell ref="G3:K3"/>
    <mergeCell ref="G4:K4"/>
    <mergeCell ref="J5:J10"/>
    <mergeCell ref="K5:K15"/>
    <mergeCell ref="G7:I7"/>
    <mergeCell ref="G10:I10"/>
    <mergeCell ref="G14:I14"/>
    <mergeCell ref="G15:I15"/>
    <mergeCell ref="C3:F3"/>
    <mergeCell ref="C7:D7"/>
    <mergeCell ref="C14:D14"/>
    <mergeCell ref="C10:D10"/>
    <mergeCell ref="C15:D15"/>
    <mergeCell ref="E5:E10"/>
    <mergeCell ref="F5:F15"/>
    <mergeCell ref="C4:F4"/>
    <mergeCell ref="AH3:AJ3"/>
    <mergeCell ref="AH4:AJ4"/>
    <mergeCell ref="AI5:AI10"/>
    <mergeCell ref="AJ5:AJ15"/>
    <mergeCell ref="AE3:AG3"/>
    <mergeCell ref="AE4:AG4"/>
    <mergeCell ref="AF5:AF10"/>
    <mergeCell ref="AG5:AG15"/>
    <mergeCell ref="AK3:AO3"/>
    <mergeCell ref="AK4:AO4"/>
    <mergeCell ref="AN5:AN10"/>
    <mergeCell ref="AO5:AO15"/>
    <mergeCell ref="AK7:AM7"/>
    <mergeCell ref="AK10:AM10"/>
    <mergeCell ref="AK14:AM14"/>
    <mergeCell ref="AK15:AM15"/>
  </mergeCells>
  <phoneticPr fontId="22" type="noConversion"/>
  <conditionalFormatting sqref="A136:AJ136">
    <cfRule type="cellIs" dxfId="287" priority="14" operator="lessThan">
      <formula>0</formula>
    </cfRule>
  </conditionalFormatting>
  <conditionalFormatting sqref="B134:F134">
    <cfRule type="containsText" dxfId="286" priority="210" operator="containsText" text="TRUE">
      <formula>NOT(ISERROR(SEARCH("TRUE",B134)))</formula>
    </cfRule>
  </conditionalFormatting>
  <conditionalFormatting sqref="B134:F135">
    <cfRule type="containsText" dxfId="285" priority="208" operator="containsText" text="FALSE">
      <formula>NOT(ISERROR(SEARCH("FALSE",B134)))</formula>
    </cfRule>
  </conditionalFormatting>
  <conditionalFormatting sqref="B135:J135">
    <cfRule type="containsText" dxfId="284" priority="207" operator="containsText" text="TRUE">
      <formula>NOT(ISERROR(SEARCH("TRUE",B135)))</formula>
    </cfRule>
  </conditionalFormatting>
  <conditionalFormatting sqref="C138:D138">
    <cfRule type="containsText" dxfId="283" priority="28" operator="containsText" text="TRUE">
      <formula>NOT(ISERROR(SEARCH("TRUE",C138)))</formula>
    </cfRule>
    <cfRule type="containsText" dxfId="282" priority="29" operator="containsText" text="FALSE">
      <formula>NOT(ISERROR(SEARCH("FALSE",C138)))</formula>
    </cfRule>
  </conditionalFormatting>
  <conditionalFormatting sqref="G138:I138">
    <cfRule type="containsText" dxfId="281" priority="26" operator="containsText" text="TRUE">
      <formula>NOT(ISERROR(SEARCH("TRUE",G138)))</formula>
    </cfRule>
    <cfRule type="containsText" dxfId="280" priority="27" operator="containsText" text="FALSE">
      <formula>NOT(ISERROR(SEARCH("FALSE",G138)))</formula>
    </cfRule>
  </conditionalFormatting>
  <conditionalFormatting sqref="G135:J135">
    <cfRule type="containsText" dxfId="279" priority="40" operator="containsText" text="FALSE">
      <formula>NOT(ISERROR(SEARCH("FALSE",G135)))</formula>
    </cfRule>
  </conditionalFormatting>
  <conditionalFormatting sqref="L135">
    <cfRule type="containsText" dxfId="278" priority="38" operator="containsText" text="TRUE">
      <formula>NOT(ISERROR(SEARCH("TRUE",L135)))</formula>
    </cfRule>
    <cfRule type="containsText" dxfId="277" priority="39" operator="containsText" text="FALSE">
      <formula>NOT(ISERROR(SEARCH("FALSE",L135)))</formula>
    </cfRule>
  </conditionalFormatting>
  <conditionalFormatting sqref="L138">
    <cfRule type="containsText" dxfId="276" priority="24" operator="containsText" text="TRUE">
      <formula>NOT(ISERROR(SEARCH("TRUE",L138)))</formula>
    </cfRule>
    <cfRule type="containsText" dxfId="275" priority="25" operator="containsText" text="FALSE">
      <formula>NOT(ISERROR(SEARCH("FALSE",L138)))</formula>
    </cfRule>
  </conditionalFormatting>
  <conditionalFormatting sqref="O135:R135">
    <cfRule type="containsText" dxfId="274" priority="36" operator="containsText" text="TRUE">
      <formula>NOT(ISERROR(SEARCH("TRUE",O135)))</formula>
    </cfRule>
    <cfRule type="containsText" dxfId="273" priority="37" operator="containsText" text="FALSE">
      <formula>NOT(ISERROR(SEARCH("FALSE",O135)))</formula>
    </cfRule>
  </conditionalFormatting>
  <conditionalFormatting sqref="O138:R138">
    <cfRule type="containsText" dxfId="272" priority="22" operator="containsText" text="TRUE">
      <formula>NOT(ISERROR(SEARCH("TRUE",O138)))</formula>
    </cfRule>
    <cfRule type="containsText" dxfId="271" priority="23" operator="containsText" text="FALSE">
      <formula>NOT(ISERROR(SEARCH("FALSE",O138)))</formula>
    </cfRule>
  </conditionalFormatting>
  <conditionalFormatting sqref="U135:V135">
    <cfRule type="containsText" dxfId="270" priority="34" operator="containsText" text="TRUE">
      <formula>NOT(ISERROR(SEARCH("TRUE",U135)))</formula>
    </cfRule>
    <cfRule type="containsText" dxfId="269" priority="35" operator="containsText" text="FALSE">
      <formula>NOT(ISERROR(SEARCH("FALSE",U135)))</formula>
    </cfRule>
  </conditionalFormatting>
  <conditionalFormatting sqref="U138:V138">
    <cfRule type="containsText" dxfId="268" priority="20" operator="containsText" text="TRUE">
      <formula>NOT(ISERROR(SEARCH("TRUE",U138)))</formula>
    </cfRule>
    <cfRule type="containsText" dxfId="267" priority="21" operator="containsText" text="FALSE">
      <formula>NOT(ISERROR(SEARCH("FALSE",U138)))</formula>
    </cfRule>
  </conditionalFormatting>
  <conditionalFormatting sqref="Y135:AB135">
    <cfRule type="containsText" dxfId="266" priority="32" operator="containsText" text="TRUE">
      <formula>NOT(ISERROR(SEARCH("TRUE",Y135)))</formula>
    </cfRule>
    <cfRule type="containsText" dxfId="265" priority="33" operator="containsText" text="FALSE">
      <formula>NOT(ISERROR(SEARCH("FALSE",Y135)))</formula>
    </cfRule>
  </conditionalFormatting>
  <conditionalFormatting sqref="Y138:AB138">
    <cfRule type="containsText" dxfId="264" priority="18" operator="containsText" text="TRUE">
      <formula>NOT(ISERROR(SEARCH("TRUE",Y138)))</formula>
    </cfRule>
    <cfRule type="containsText" dxfId="263" priority="19" operator="containsText" text="FALSE">
      <formula>NOT(ISERROR(SEARCH("FALSE",Y138)))</formula>
    </cfRule>
  </conditionalFormatting>
  <conditionalFormatting sqref="AE135">
    <cfRule type="containsText" dxfId="262" priority="30" operator="containsText" text="TRUE">
      <formula>NOT(ISERROR(SEARCH("TRUE",AE135)))</formula>
    </cfRule>
    <cfRule type="containsText" dxfId="261" priority="31" operator="containsText" text="FALSE">
      <formula>NOT(ISERROR(SEARCH("FALSE",AE135)))</formula>
    </cfRule>
  </conditionalFormatting>
  <conditionalFormatting sqref="AE138">
    <cfRule type="containsText" dxfId="260" priority="16" operator="containsText" text="TRUE">
      <formula>NOT(ISERROR(SEARCH("TRUE",AE138)))</formula>
    </cfRule>
    <cfRule type="containsText" dxfId="259" priority="17" operator="containsText" text="FALSE">
      <formula>NOT(ISERROR(SEARCH("FALSE",AE138)))</formula>
    </cfRule>
  </conditionalFormatting>
  <conditionalFormatting sqref="AH138">
    <cfRule type="containsText" dxfId="258" priority="8" operator="containsText" text="TRUE">
      <formula>NOT(ISERROR(SEARCH("TRUE",AH138)))</formula>
    </cfRule>
    <cfRule type="containsText" dxfId="257" priority="9" operator="containsText" text="FALSE">
      <formula>NOT(ISERROR(SEARCH("FALSE",AH138)))</formula>
    </cfRule>
  </conditionalFormatting>
  <conditionalFormatting sqref="AH135:AI135">
    <cfRule type="containsText" dxfId="256" priority="10" operator="containsText" text="TRUE">
      <formula>NOT(ISERROR(SEARCH("TRUE",AH135)))</formula>
    </cfRule>
    <cfRule type="containsText" dxfId="255" priority="11" operator="containsText" text="FALSE">
      <formula>NOT(ISERROR(SEARCH("FALSE",AH135)))</formula>
    </cfRule>
  </conditionalFormatting>
  <conditionalFormatting sqref="AJ136">
    <cfRule type="containsText" dxfId="254" priority="12" operator="containsText" text="FALSE">
      <formula>NOT(ISERROR(SEARCH("FALSE",AJ136)))</formula>
    </cfRule>
    <cfRule type="containsText" dxfId="253" priority="13" operator="containsText" text="TRUE">
      <formula>NOT(ISERROR(SEARCH("TRUE",AJ136)))</formula>
    </cfRule>
  </conditionalFormatting>
  <conditionalFormatting sqref="AK135:AM135">
    <cfRule type="containsText" dxfId="252" priority="3" operator="containsText" text="TRUE">
      <formula>NOT(ISERROR(SEARCH("TRUE",AK135)))</formula>
    </cfRule>
    <cfRule type="containsText" dxfId="251" priority="4" operator="containsText" text="FALSE">
      <formula>NOT(ISERROR(SEARCH("FALSE",AK135)))</formula>
    </cfRule>
  </conditionalFormatting>
  <conditionalFormatting sqref="AK138:AM138">
    <cfRule type="containsText" dxfId="250" priority="1" operator="containsText" text="TRUE">
      <formula>NOT(ISERROR(SEARCH("TRUE",AK138)))</formula>
    </cfRule>
    <cfRule type="containsText" dxfId="249" priority="2" operator="containsText" text="FALSE">
      <formula>NOT(ISERROR(SEARCH("FALSE",AK138)))</formula>
    </cfRule>
  </conditionalFormatting>
  <conditionalFormatting sqref="AK136:XFD136">
    <cfRule type="cellIs" dxfId="248" priority="7" operator="lessThan">
      <formula>0</formula>
    </cfRule>
  </conditionalFormatting>
  <conditionalFormatting sqref="AN135:AO135">
    <cfRule type="containsText" dxfId="247" priority="5" operator="containsText" text="FALSE">
      <formula>NOT(ISERROR(SEARCH("FALSE",AN135)))</formula>
    </cfRule>
    <cfRule type="containsText" dxfId="246" priority="6" operator="containsText" text="TRUE">
      <formula>NOT(ISERROR(SEARCH("TRUE",AN135)))</formula>
    </cfRule>
  </conditionalFormatting>
  <pageMargins left="0.7" right="0.7" top="0.75" bottom="0.75" header="0.3" footer="0.3"/>
  <pageSetup paperSize="9" orientation="portrait" r:id="rId1"/>
  <ignoredErrors>
    <ignoredError sqref="C40 G56:I5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67"/>
  <sheetViews>
    <sheetView zoomScale="50" zoomScaleNormal="50" workbookViewId="0">
      <pane xSplit="2" ySplit="15" topLeftCell="C81" activePane="bottomRight" state="frozen"/>
      <selection activeCell="C36" sqref="C36:C38"/>
      <selection pane="topRight" activeCell="C36" sqref="C36:C38"/>
      <selection pane="bottomLeft" activeCell="C36" sqref="C36:C38"/>
      <selection pane="bottomRight" activeCell="U3" sqref="U3:Y3"/>
    </sheetView>
  </sheetViews>
  <sheetFormatPr defaultColWidth="9.140625" defaultRowHeight="20.25"/>
  <cols>
    <col min="1" max="1" width="11.5703125" style="374" bestFit="1" customWidth="1"/>
    <col min="2" max="2" width="18.28515625" style="331" bestFit="1" customWidth="1"/>
    <col min="3" max="3" width="15.7109375" style="377" customWidth="1"/>
    <col min="4" max="5" width="15.7109375" style="331" customWidth="1"/>
    <col min="6" max="6" width="15.7109375" style="126" customWidth="1"/>
    <col min="7" max="15" width="15.7109375" style="3" customWidth="1"/>
    <col min="16" max="17" width="15.7109375" style="126" customWidth="1"/>
    <col min="18" max="20" width="15.7109375" style="3" customWidth="1"/>
    <col min="21" max="22" width="15.7109375" style="126" customWidth="1"/>
    <col min="23" max="25" width="15.7109375" style="3" customWidth="1"/>
    <col min="26" max="26" width="13.42578125" style="331" bestFit="1" customWidth="1"/>
    <col min="27" max="16384" width="9.140625" style="331"/>
  </cols>
  <sheetData>
    <row r="1" spans="1:25">
      <c r="A1" s="331"/>
      <c r="B1" s="332"/>
      <c r="C1" s="333">
        <f>+C133</f>
        <v>1107.6000000000001</v>
      </c>
      <c r="D1" s="333"/>
      <c r="E1" s="333"/>
      <c r="F1" s="119">
        <f>+F133</f>
        <v>904.80000000000007</v>
      </c>
      <c r="G1" s="119">
        <f>+G133</f>
        <v>904.8</v>
      </c>
      <c r="H1" s="119"/>
      <c r="I1" s="119"/>
      <c r="J1" s="119">
        <f>+J133</f>
        <v>2558.4</v>
      </c>
      <c r="K1" s="119">
        <f>+K133</f>
        <v>2558.4</v>
      </c>
      <c r="L1" s="119">
        <f>+L133</f>
        <v>0</v>
      </c>
      <c r="M1" s="119">
        <f>+M133</f>
        <v>0</v>
      </c>
      <c r="N1" s="4"/>
      <c r="O1" s="4"/>
      <c r="P1" s="119">
        <f>+P133</f>
        <v>2807.9999999999995</v>
      </c>
      <c r="Q1" s="119">
        <f>+Q133</f>
        <v>2807.9999999999995</v>
      </c>
      <c r="R1" s="119">
        <f>+R133</f>
        <v>2807.9999999999995</v>
      </c>
      <c r="S1" s="119"/>
      <c r="T1" s="119"/>
      <c r="U1" s="119">
        <f>+U133</f>
        <v>2043.6</v>
      </c>
      <c r="V1" s="119">
        <f>+V133</f>
        <v>2043.6</v>
      </c>
      <c r="W1" s="119">
        <f>+W133</f>
        <v>2043.6</v>
      </c>
      <c r="X1" s="119"/>
      <c r="Y1" s="119"/>
    </row>
    <row r="2" spans="1:25" s="334" customFormat="1" ht="21" thickBot="1">
      <c r="B2" s="335" t="s">
        <v>132</v>
      </c>
      <c r="C2" s="336" t="s">
        <v>131</v>
      </c>
      <c r="D2" s="337"/>
      <c r="E2" s="337"/>
      <c r="F2" s="42" t="s">
        <v>131</v>
      </c>
      <c r="G2" s="42" t="s">
        <v>131</v>
      </c>
      <c r="H2" s="42"/>
      <c r="I2" s="42"/>
      <c r="J2" s="42" t="s">
        <v>131</v>
      </c>
      <c r="K2" s="42" t="s">
        <v>131</v>
      </c>
      <c r="L2" s="42" t="s">
        <v>131</v>
      </c>
      <c r="M2" s="42" t="s">
        <v>131</v>
      </c>
      <c r="N2" s="42"/>
      <c r="O2" s="42"/>
      <c r="P2" s="306" t="s">
        <v>131</v>
      </c>
      <c r="Q2" s="306" t="s">
        <v>131</v>
      </c>
      <c r="R2" s="306" t="s">
        <v>131</v>
      </c>
      <c r="S2" s="307"/>
      <c r="T2" s="307"/>
      <c r="U2" s="306" t="s">
        <v>131</v>
      </c>
      <c r="V2" s="306" t="s">
        <v>131</v>
      </c>
      <c r="W2" s="306" t="s">
        <v>131</v>
      </c>
      <c r="X2" s="307"/>
      <c r="Y2" s="307"/>
    </row>
    <row r="3" spans="1:25" ht="30" customHeight="1">
      <c r="A3" s="331"/>
      <c r="B3" s="338"/>
      <c r="C3" s="741" t="s">
        <v>214</v>
      </c>
      <c r="D3" s="742"/>
      <c r="E3" s="743"/>
      <c r="F3" s="625" t="s">
        <v>232</v>
      </c>
      <c r="G3" s="626"/>
      <c r="H3" s="626"/>
      <c r="I3" s="627"/>
      <c r="J3" s="749" t="s">
        <v>227</v>
      </c>
      <c r="K3" s="750"/>
      <c r="L3" s="750"/>
      <c r="M3" s="750"/>
      <c r="N3" s="750"/>
      <c r="O3" s="751"/>
      <c r="P3" s="625" t="s">
        <v>307</v>
      </c>
      <c r="Q3" s="672"/>
      <c r="R3" s="626"/>
      <c r="S3" s="626"/>
      <c r="T3" s="627"/>
      <c r="U3" s="579" t="s">
        <v>372</v>
      </c>
      <c r="V3" s="580"/>
      <c r="W3" s="580"/>
      <c r="X3" s="580"/>
      <c r="Y3" s="581"/>
    </row>
    <row r="4" spans="1:25" ht="30" customHeight="1">
      <c r="A4" s="331"/>
      <c r="B4" s="339"/>
      <c r="C4" s="744" t="s">
        <v>219</v>
      </c>
      <c r="D4" s="745"/>
      <c r="E4" s="746"/>
      <c r="F4" s="606" t="s">
        <v>219</v>
      </c>
      <c r="G4" s="608"/>
      <c r="H4" s="608"/>
      <c r="I4" s="609"/>
      <c r="J4" s="752" t="s">
        <v>219</v>
      </c>
      <c r="K4" s="753"/>
      <c r="L4" s="753"/>
      <c r="M4" s="753"/>
      <c r="N4" s="753"/>
      <c r="O4" s="754"/>
      <c r="P4" s="606" t="s">
        <v>219</v>
      </c>
      <c r="Q4" s="607"/>
      <c r="R4" s="608"/>
      <c r="S4" s="608"/>
      <c r="T4" s="609"/>
      <c r="U4" s="606" t="s">
        <v>219</v>
      </c>
      <c r="V4" s="607"/>
      <c r="W4" s="608"/>
      <c r="X4" s="608"/>
      <c r="Y4" s="609"/>
    </row>
    <row r="5" spans="1:25" ht="21.95" customHeight="1">
      <c r="A5" s="331"/>
      <c r="B5" s="340" t="s">
        <v>120</v>
      </c>
      <c r="C5" s="114" t="s">
        <v>215</v>
      </c>
      <c r="D5" s="747" t="s">
        <v>23</v>
      </c>
      <c r="E5" s="748" t="s">
        <v>24</v>
      </c>
      <c r="F5" s="114" t="s">
        <v>233</v>
      </c>
      <c r="G5" s="113" t="s">
        <v>234</v>
      </c>
      <c r="H5" s="610" t="s">
        <v>23</v>
      </c>
      <c r="I5" s="611" t="s">
        <v>24</v>
      </c>
      <c r="J5" s="114" t="s">
        <v>228</v>
      </c>
      <c r="K5" s="113" t="s">
        <v>229</v>
      </c>
      <c r="L5" s="113" t="s">
        <v>230</v>
      </c>
      <c r="M5" s="113" t="s">
        <v>231</v>
      </c>
      <c r="N5" s="610" t="s">
        <v>23</v>
      </c>
      <c r="O5" s="611" t="s">
        <v>24</v>
      </c>
      <c r="P5" s="114" t="s">
        <v>301</v>
      </c>
      <c r="Q5" s="305" t="s">
        <v>302</v>
      </c>
      <c r="R5" s="113" t="s">
        <v>303</v>
      </c>
      <c r="S5" s="610" t="s">
        <v>23</v>
      </c>
      <c r="T5" s="611" t="s">
        <v>24</v>
      </c>
      <c r="U5" s="114" t="s">
        <v>369</v>
      </c>
      <c r="V5" s="305" t="s">
        <v>370</v>
      </c>
      <c r="W5" s="113" t="s">
        <v>371</v>
      </c>
      <c r="X5" s="610" t="s">
        <v>23</v>
      </c>
      <c r="Y5" s="611" t="s">
        <v>24</v>
      </c>
    </row>
    <row r="6" spans="1:25" ht="21.95" customHeight="1">
      <c r="A6" s="331"/>
      <c r="B6" s="340" t="s">
        <v>119</v>
      </c>
      <c r="C6" s="114" t="s">
        <v>216</v>
      </c>
      <c r="D6" s="747"/>
      <c r="E6" s="748"/>
      <c r="F6" s="114" t="s">
        <v>235</v>
      </c>
      <c r="G6" s="113" t="s">
        <v>236</v>
      </c>
      <c r="H6" s="610"/>
      <c r="I6" s="611"/>
      <c r="J6" s="114" t="s">
        <v>223</v>
      </c>
      <c r="K6" s="113" t="s">
        <v>224</v>
      </c>
      <c r="L6" s="113" t="s">
        <v>225</v>
      </c>
      <c r="M6" s="113" t="s">
        <v>226</v>
      </c>
      <c r="N6" s="610"/>
      <c r="O6" s="611"/>
      <c r="P6" s="114" t="s">
        <v>304</v>
      </c>
      <c r="Q6" s="305" t="s">
        <v>305</v>
      </c>
      <c r="R6" s="113" t="s">
        <v>306</v>
      </c>
      <c r="S6" s="610"/>
      <c r="T6" s="611"/>
      <c r="U6" s="114" t="s">
        <v>362</v>
      </c>
      <c r="V6" s="305" t="s">
        <v>363</v>
      </c>
      <c r="W6" s="113" t="s">
        <v>364</v>
      </c>
      <c r="X6" s="610"/>
      <c r="Y6" s="611"/>
    </row>
    <row r="7" spans="1:25" s="342" customFormat="1" ht="21.95" customHeight="1">
      <c r="B7" s="343" t="s">
        <v>25</v>
      </c>
      <c r="C7" s="324"/>
      <c r="D7" s="747"/>
      <c r="E7" s="748"/>
      <c r="F7" s="673"/>
      <c r="G7" s="674"/>
      <c r="H7" s="610"/>
      <c r="I7" s="611"/>
      <c r="J7" s="591"/>
      <c r="K7" s="592"/>
      <c r="L7" s="592"/>
      <c r="M7" s="593"/>
      <c r="N7" s="610"/>
      <c r="O7" s="611"/>
      <c r="P7" s="673"/>
      <c r="Q7" s="593"/>
      <c r="R7" s="674"/>
      <c r="S7" s="610"/>
      <c r="T7" s="611"/>
      <c r="U7" s="591"/>
      <c r="V7" s="592"/>
      <c r="W7" s="593"/>
      <c r="X7" s="610"/>
      <c r="Y7" s="611"/>
    </row>
    <row r="8" spans="1:25" ht="21.95" customHeight="1">
      <c r="A8" s="331"/>
      <c r="B8" s="340" t="s">
        <v>26</v>
      </c>
      <c r="C8" s="117">
        <v>79056987</v>
      </c>
      <c r="D8" s="747"/>
      <c r="E8" s="748"/>
      <c r="F8" s="117">
        <v>79057694</v>
      </c>
      <c r="G8" s="118">
        <v>79057695</v>
      </c>
      <c r="H8" s="610"/>
      <c r="I8" s="611"/>
      <c r="J8" s="117">
        <v>79057475</v>
      </c>
      <c r="K8" s="118">
        <v>79057476</v>
      </c>
      <c r="L8" s="118">
        <v>79057473</v>
      </c>
      <c r="M8" s="118">
        <v>79057467</v>
      </c>
      <c r="N8" s="610"/>
      <c r="O8" s="611"/>
      <c r="P8" s="117">
        <v>79060223</v>
      </c>
      <c r="Q8" s="308">
        <v>79060224</v>
      </c>
      <c r="R8" s="118">
        <v>79060227</v>
      </c>
      <c r="S8" s="610"/>
      <c r="T8" s="611"/>
      <c r="U8" s="117">
        <v>79065338</v>
      </c>
      <c r="V8" s="308">
        <v>79064001</v>
      </c>
      <c r="W8" s="118">
        <v>79064011</v>
      </c>
      <c r="X8" s="610"/>
      <c r="Y8" s="611"/>
    </row>
    <row r="9" spans="1:25" ht="21.95" customHeight="1">
      <c r="A9" s="331"/>
      <c r="B9" s="344" t="s">
        <v>115</v>
      </c>
      <c r="C9" s="1" t="s">
        <v>0</v>
      </c>
      <c r="D9" s="747"/>
      <c r="E9" s="748"/>
      <c r="F9" s="1" t="s">
        <v>0</v>
      </c>
      <c r="G9" s="5" t="s">
        <v>0</v>
      </c>
      <c r="H9" s="610"/>
      <c r="I9" s="611"/>
      <c r="J9" s="345" t="s">
        <v>0</v>
      </c>
      <c r="K9" s="346" t="s">
        <v>0</v>
      </c>
      <c r="L9" s="346" t="s">
        <v>0</v>
      </c>
      <c r="M9" s="346" t="s">
        <v>0</v>
      </c>
      <c r="N9" s="610"/>
      <c r="O9" s="611"/>
      <c r="P9" s="1" t="s">
        <v>1</v>
      </c>
      <c r="Q9" s="309" t="s">
        <v>1</v>
      </c>
      <c r="R9" s="5" t="s">
        <v>1</v>
      </c>
      <c r="S9" s="610"/>
      <c r="T9" s="611"/>
      <c r="U9" s="1" t="s">
        <v>1</v>
      </c>
      <c r="V9" s="309" t="s">
        <v>1</v>
      </c>
      <c r="W9" s="5" t="s">
        <v>1</v>
      </c>
      <c r="X9" s="610"/>
      <c r="Y9" s="611"/>
    </row>
    <row r="10" spans="1:25" ht="21.95" hidden="1" customHeight="1">
      <c r="A10" s="331"/>
      <c r="B10" s="340" t="s">
        <v>116</v>
      </c>
      <c r="C10" s="341" t="s">
        <v>27</v>
      </c>
      <c r="D10" s="747"/>
      <c r="E10" s="748"/>
      <c r="F10" s="612" t="s">
        <v>27</v>
      </c>
      <c r="G10" s="613"/>
      <c r="H10" s="610"/>
      <c r="I10" s="611"/>
      <c r="J10" s="612" t="s">
        <v>27</v>
      </c>
      <c r="K10" s="610"/>
      <c r="L10" s="610"/>
      <c r="M10" s="610"/>
      <c r="N10" s="610"/>
      <c r="O10" s="611"/>
      <c r="P10" s="612" t="s">
        <v>27</v>
      </c>
      <c r="Q10" s="596"/>
      <c r="R10" s="613"/>
      <c r="S10" s="610"/>
      <c r="T10" s="611"/>
      <c r="U10" s="612" t="s">
        <v>27</v>
      </c>
      <c r="V10" s="596"/>
      <c r="W10" s="613"/>
      <c r="X10" s="610"/>
      <c r="Y10" s="611"/>
    </row>
    <row r="11" spans="1:25" ht="21.95" customHeight="1">
      <c r="A11" s="331"/>
      <c r="B11" s="347" t="s">
        <v>112</v>
      </c>
      <c r="C11" s="348">
        <v>1107.5999999999999</v>
      </c>
      <c r="D11" s="349">
        <f>SUM(C11:C11)</f>
        <v>1107.5999999999999</v>
      </c>
      <c r="E11" s="748"/>
      <c r="F11" s="12">
        <v>904.8</v>
      </c>
      <c r="G11" s="13">
        <v>904.8</v>
      </c>
      <c r="H11" s="13">
        <f>SUM(F11:G11)</f>
        <v>1809.6</v>
      </c>
      <c r="I11" s="611"/>
      <c r="J11" s="12">
        <v>2558.4</v>
      </c>
      <c r="K11" s="13">
        <v>2558.4</v>
      </c>
      <c r="L11" s="13"/>
      <c r="M11" s="13"/>
      <c r="N11" s="13">
        <f>SUM(J11:M11)</f>
        <v>5116.8</v>
      </c>
      <c r="O11" s="611"/>
      <c r="P11" s="12">
        <v>2808</v>
      </c>
      <c r="Q11" s="310">
        <v>2808</v>
      </c>
      <c r="R11" s="13">
        <v>2808</v>
      </c>
      <c r="S11" s="13">
        <f>SUM(P11:R11)</f>
        <v>8424</v>
      </c>
      <c r="T11" s="611"/>
      <c r="U11" s="12">
        <v>608.4</v>
      </c>
      <c r="V11" s="310">
        <v>608.4</v>
      </c>
      <c r="W11" s="13">
        <v>608.4</v>
      </c>
      <c r="X11" s="13">
        <f>SUM(U11:W11)</f>
        <v>1825.1999999999998</v>
      </c>
      <c r="Y11" s="611"/>
    </row>
    <row r="12" spans="1:25" ht="21.95" customHeight="1">
      <c r="A12" s="331"/>
      <c r="B12" s="350" t="s">
        <v>113</v>
      </c>
      <c r="C12" s="351"/>
      <c r="D12" s="352">
        <f>SUM(C12:C12)</f>
        <v>0</v>
      </c>
      <c r="E12" s="748"/>
      <c r="F12" s="14"/>
      <c r="G12" s="15"/>
      <c r="H12" s="15">
        <f>SUM(F12:G12)</f>
        <v>0</v>
      </c>
      <c r="I12" s="611"/>
      <c r="J12" s="14"/>
      <c r="K12" s="15"/>
      <c r="L12" s="15"/>
      <c r="M12" s="15"/>
      <c r="N12" s="15">
        <f>SUM(J12:M12)</f>
        <v>0</v>
      </c>
      <c r="O12" s="611"/>
      <c r="P12" s="14">
        <v>0</v>
      </c>
      <c r="Q12" s="311">
        <v>0</v>
      </c>
      <c r="R12" s="15">
        <v>0</v>
      </c>
      <c r="S12" s="15">
        <f>SUM(P12:R12)</f>
        <v>0</v>
      </c>
      <c r="T12" s="611"/>
      <c r="U12" s="14">
        <v>1423</v>
      </c>
      <c r="V12" s="311">
        <v>1423</v>
      </c>
      <c r="W12" s="15">
        <v>1423</v>
      </c>
      <c r="X12" s="15">
        <f>SUM(U12:W12)</f>
        <v>4269</v>
      </c>
      <c r="Y12" s="611"/>
    </row>
    <row r="13" spans="1:25" ht="21.95" customHeight="1">
      <c r="A13" s="331"/>
      <c r="B13" s="353" t="s">
        <v>23</v>
      </c>
      <c r="C13" s="354">
        <f>C11+C12</f>
        <v>1107.5999999999999</v>
      </c>
      <c r="D13" s="355">
        <f>SUM(D11:D12)</f>
        <v>1107.5999999999999</v>
      </c>
      <c r="E13" s="748"/>
      <c r="F13" s="16">
        <f>F11+F12</f>
        <v>904.8</v>
      </c>
      <c r="G13" s="17">
        <f>G11+G12</f>
        <v>904.8</v>
      </c>
      <c r="H13" s="17">
        <f>SUM(H11:H12)</f>
        <v>1809.6</v>
      </c>
      <c r="I13" s="611"/>
      <c r="J13" s="16">
        <f>J11+J12</f>
        <v>2558.4</v>
      </c>
      <c r="K13" s="17">
        <f>K11+K12</f>
        <v>2558.4</v>
      </c>
      <c r="L13" s="17">
        <f>L11+L12</f>
        <v>0</v>
      </c>
      <c r="M13" s="17">
        <f>M11+M12</f>
        <v>0</v>
      </c>
      <c r="N13" s="17">
        <f>SUM(J13:M13)</f>
        <v>5116.8</v>
      </c>
      <c r="O13" s="611"/>
      <c r="P13" s="16">
        <f>P11+P12</f>
        <v>2808</v>
      </c>
      <c r="Q13" s="312">
        <f>Q11+Q12</f>
        <v>2808</v>
      </c>
      <c r="R13" s="17">
        <f>R11+R12</f>
        <v>2808</v>
      </c>
      <c r="S13" s="17">
        <f>SUM(S11:S12)</f>
        <v>8424</v>
      </c>
      <c r="T13" s="611"/>
      <c r="U13" s="16">
        <f>U11+U12</f>
        <v>2031.4</v>
      </c>
      <c r="V13" s="312">
        <f>V11+V12</f>
        <v>2031.4</v>
      </c>
      <c r="W13" s="17">
        <f>W11+W12</f>
        <v>2031.4</v>
      </c>
      <c r="X13" s="17">
        <f>SUM(X11:X12)</f>
        <v>6094.2</v>
      </c>
      <c r="Y13" s="611"/>
    </row>
    <row r="14" spans="1:25" ht="21.95" hidden="1" customHeight="1">
      <c r="A14" s="331"/>
      <c r="B14" s="340" t="s">
        <v>114</v>
      </c>
      <c r="C14" s="378" t="s">
        <v>28</v>
      </c>
      <c r="D14" s="356"/>
      <c r="E14" s="748"/>
      <c r="F14" s="614" t="s">
        <v>28</v>
      </c>
      <c r="G14" s="615"/>
      <c r="H14" s="116"/>
      <c r="I14" s="611"/>
      <c r="J14" s="658" t="s">
        <v>28</v>
      </c>
      <c r="K14" s="659"/>
      <c r="L14" s="659"/>
      <c r="M14" s="659"/>
      <c r="N14" s="329"/>
      <c r="O14" s="611"/>
      <c r="P14" s="614" t="s">
        <v>28</v>
      </c>
      <c r="Q14" s="599"/>
      <c r="R14" s="615"/>
      <c r="S14" s="116"/>
      <c r="T14" s="611"/>
      <c r="U14" s="614" t="s">
        <v>28</v>
      </c>
      <c r="V14" s="599"/>
      <c r="W14" s="615"/>
      <c r="X14" s="116"/>
      <c r="Y14" s="611"/>
    </row>
    <row r="15" spans="1:25" ht="21.95" customHeight="1">
      <c r="A15" s="331" t="s">
        <v>105</v>
      </c>
      <c r="B15" s="340" t="s">
        <v>117</v>
      </c>
      <c r="C15" s="378" t="s">
        <v>220</v>
      </c>
      <c r="D15" s="357"/>
      <c r="E15" s="748"/>
      <c r="F15" s="614" t="s">
        <v>220</v>
      </c>
      <c r="G15" s="615"/>
      <c r="H15" s="7"/>
      <c r="I15" s="611"/>
      <c r="J15" s="658" t="s">
        <v>220</v>
      </c>
      <c r="K15" s="659"/>
      <c r="L15" s="659"/>
      <c r="M15" s="659"/>
      <c r="N15" s="330"/>
      <c r="O15" s="611"/>
      <c r="P15" s="614" t="s">
        <v>220</v>
      </c>
      <c r="Q15" s="599"/>
      <c r="R15" s="615"/>
      <c r="S15" s="7"/>
      <c r="T15" s="611"/>
      <c r="U15" s="614" t="s">
        <v>220</v>
      </c>
      <c r="V15" s="599"/>
      <c r="W15" s="615"/>
      <c r="X15" s="7"/>
      <c r="Y15" s="611"/>
    </row>
    <row r="16" spans="1:25" s="358" customFormat="1" ht="21" customHeight="1">
      <c r="A16" s="358">
        <f>+SUM(E16,I16,O16,T16+Y16)</f>
        <v>0</v>
      </c>
      <c r="B16" s="381" t="s">
        <v>86</v>
      </c>
      <c r="C16" s="359"/>
      <c r="D16" s="360">
        <f t="shared" ref="D16:D47" si="0">SUM(C16:C16)</f>
        <v>0</v>
      </c>
      <c r="E16" s="361">
        <f t="shared" ref="E16:E79" si="1">D16/7.8/2</f>
        <v>0</v>
      </c>
      <c r="F16" s="59"/>
      <c r="G16" s="60"/>
      <c r="H16" s="60">
        <f t="shared" ref="H16:H79" si="2">SUM(F16:G16)</f>
        <v>0</v>
      </c>
      <c r="I16" s="61">
        <f t="shared" ref="I16:I79" si="3">H16/7.8/2</f>
        <v>0</v>
      </c>
      <c r="J16" s="59"/>
      <c r="K16" s="60"/>
      <c r="L16" s="60"/>
      <c r="M16" s="60"/>
      <c r="N16" s="60">
        <f>SUM(J16:M16)</f>
        <v>0</v>
      </c>
      <c r="O16" s="61">
        <f t="shared" ref="O16:O79" si="4">N16/7.8/2</f>
        <v>0</v>
      </c>
      <c r="P16" s="59"/>
      <c r="Q16" s="313"/>
      <c r="R16" s="60"/>
      <c r="S16" s="60">
        <f t="shared" ref="S16:S58" si="5">SUM(P16:R16)</f>
        <v>0</v>
      </c>
      <c r="T16" s="61">
        <f t="shared" ref="T16:T79" si="6">S16/7.8/2</f>
        <v>0</v>
      </c>
      <c r="U16" s="59"/>
      <c r="V16" s="313"/>
      <c r="W16" s="60"/>
      <c r="X16" s="60">
        <f t="shared" ref="X16:X58" si="7">SUM(U16:W16)</f>
        <v>0</v>
      </c>
      <c r="Y16" s="61">
        <f t="shared" ref="Y16:Y59" si="8">X16/7.8/2</f>
        <v>0</v>
      </c>
    </row>
    <row r="17" spans="1:25" s="358" customFormat="1" ht="21" customHeight="1">
      <c r="A17" s="358">
        <f t="shared" ref="A17:A80" si="9">+SUM(E17,I17,O17,T17+Y17)</f>
        <v>0</v>
      </c>
      <c r="B17" s="381" t="s">
        <v>87</v>
      </c>
      <c r="C17" s="362"/>
      <c r="D17" s="363">
        <f t="shared" si="0"/>
        <v>0</v>
      </c>
      <c r="E17" s="364">
        <f t="shared" si="1"/>
        <v>0</v>
      </c>
      <c r="F17" s="39"/>
      <c r="G17" s="40"/>
      <c r="H17" s="40">
        <f t="shared" si="2"/>
        <v>0</v>
      </c>
      <c r="I17" s="41">
        <f t="shared" si="3"/>
        <v>0</v>
      </c>
      <c r="J17" s="39"/>
      <c r="K17" s="40"/>
      <c r="L17" s="40"/>
      <c r="M17" s="40"/>
      <c r="N17" s="40">
        <f t="shared" ref="N17:N47" si="10">SUM(J17:M17)</f>
        <v>0</v>
      </c>
      <c r="O17" s="41">
        <f t="shared" si="4"/>
        <v>0</v>
      </c>
      <c r="P17" s="39"/>
      <c r="Q17" s="314"/>
      <c r="R17" s="40"/>
      <c r="S17" s="40">
        <f t="shared" si="5"/>
        <v>0</v>
      </c>
      <c r="T17" s="41">
        <f t="shared" si="6"/>
        <v>0</v>
      </c>
      <c r="U17" s="39"/>
      <c r="V17" s="314"/>
      <c r="W17" s="40"/>
      <c r="X17" s="40">
        <f t="shared" si="7"/>
        <v>0</v>
      </c>
      <c r="Y17" s="41">
        <f t="shared" si="8"/>
        <v>0</v>
      </c>
    </row>
    <row r="18" spans="1:25" s="358" customFormat="1" ht="21" customHeight="1">
      <c r="A18" s="358">
        <f t="shared" si="9"/>
        <v>0</v>
      </c>
      <c r="B18" s="381" t="s">
        <v>88</v>
      </c>
      <c r="C18" s="362"/>
      <c r="D18" s="363">
        <f t="shared" si="0"/>
        <v>0</v>
      </c>
      <c r="E18" s="364">
        <f t="shared" si="1"/>
        <v>0</v>
      </c>
      <c r="F18" s="39"/>
      <c r="G18" s="40"/>
      <c r="H18" s="40">
        <f t="shared" si="2"/>
        <v>0</v>
      </c>
      <c r="I18" s="41">
        <f t="shared" si="3"/>
        <v>0</v>
      </c>
      <c r="J18" s="39"/>
      <c r="K18" s="40"/>
      <c r="L18" s="40"/>
      <c r="M18" s="40"/>
      <c r="N18" s="40">
        <f t="shared" si="10"/>
        <v>0</v>
      </c>
      <c r="O18" s="41">
        <f t="shared" si="4"/>
        <v>0</v>
      </c>
      <c r="P18" s="39"/>
      <c r="Q18" s="314"/>
      <c r="R18" s="40"/>
      <c r="S18" s="40">
        <f t="shared" si="5"/>
        <v>0</v>
      </c>
      <c r="T18" s="41">
        <f t="shared" si="6"/>
        <v>0</v>
      </c>
      <c r="U18" s="39"/>
      <c r="V18" s="314"/>
      <c r="W18" s="40"/>
      <c r="X18" s="40">
        <f t="shared" si="7"/>
        <v>0</v>
      </c>
      <c r="Y18" s="41">
        <f t="shared" si="8"/>
        <v>0</v>
      </c>
    </row>
    <row r="19" spans="1:25" s="358" customFormat="1" ht="21" customHeight="1">
      <c r="A19" s="358">
        <f t="shared" si="9"/>
        <v>0</v>
      </c>
      <c r="B19" s="381" t="s">
        <v>89</v>
      </c>
      <c r="C19" s="362"/>
      <c r="D19" s="363">
        <f t="shared" si="0"/>
        <v>0</v>
      </c>
      <c r="E19" s="364">
        <f t="shared" si="1"/>
        <v>0</v>
      </c>
      <c r="F19" s="39"/>
      <c r="G19" s="40"/>
      <c r="H19" s="40">
        <f t="shared" si="2"/>
        <v>0</v>
      </c>
      <c r="I19" s="41">
        <f t="shared" si="3"/>
        <v>0</v>
      </c>
      <c r="J19" s="39"/>
      <c r="K19" s="40"/>
      <c r="L19" s="40"/>
      <c r="M19" s="40"/>
      <c r="N19" s="40">
        <f t="shared" si="10"/>
        <v>0</v>
      </c>
      <c r="O19" s="41">
        <f t="shared" si="4"/>
        <v>0</v>
      </c>
      <c r="P19" s="39"/>
      <c r="Q19" s="314"/>
      <c r="R19" s="40"/>
      <c r="S19" s="40">
        <f t="shared" si="5"/>
        <v>0</v>
      </c>
      <c r="T19" s="41">
        <f t="shared" si="6"/>
        <v>0</v>
      </c>
      <c r="U19" s="39"/>
      <c r="V19" s="314"/>
      <c r="W19" s="40"/>
      <c r="X19" s="40">
        <f t="shared" si="7"/>
        <v>0</v>
      </c>
      <c r="Y19" s="41">
        <f t="shared" si="8"/>
        <v>0</v>
      </c>
    </row>
    <row r="20" spans="1:25" s="358" customFormat="1" ht="21" customHeight="1">
      <c r="A20" s="358">
        <f t="shared" si="9"/>
        <v>0</v>
      </c>
      <c r="B20" s="381" t="s">
        <v>90</v>
      </c>
      <c r="C20" s="362"/>
      <c r="D20" s="363">
        <f t="shared" si="0"/>
        <v>0</v>
      </c>
      <c r="E20" s="364">
        <f t="shared" si="1"/>
        <v>0</v>
      </c>
      <c r="F20" s="39"/>
      <c r="G20" s="40"/>
      <c r="H20" s="40">
        <f t="shared" si="2"/>
        <v>0</v>
      </c>
      <c r="I20" s="41">
        <f t="shared" si="3"/>
        <v>0</v>
      </c>
      <c r="J20" s="39"/>
      <c r="K20" s="40"/>
      <c r="L20" s="40"/>
      <c r="M20" s="40"/>
      <c r="N20" s="40">
        <f t="shared" si="10"/>
        <v>0</v>
      </c>
      <c r="O20" s="41">
        <f t="shared" si="4"/>
        <v>0</v>
      </c>
      <c r="P20" s="39"/>
      <c r="Q20" s="314"/>
      <c r="R20" s="40"/>
      <c r="S20" s="40">
        <f t="shared" si="5"/>
        <v>0</v>
      </c>
      <c r="T20" s="41">
        <f t="shared" si="6"/>
        <v>0</v>
      </c>
      <c r="U20" s="39"/>
      <c r="V20" s="314"/>
      <c r="W20" s="40"/>
      <c r="X20" s="40">
        <f t="shared" si="7"/>
        <v>0</v>
      </c>
      <c r="Y20" s="41">
        <f t="shared" si="8"/>
        <v>0</v>
      </c>
    </row>
    <row r="21" spans="1:25" s="358" customFormat="1" ht="21" customHeight="1">
      <c r="A21" s="358">
        <f t="shared" si="9"/>
        <v>0</v>
      </c>
      <c r="B21" s="381" t="s">
        <v>91</v>
      </c>
      <c r="C21" s="362"/>
      <c r="D21" s="363">
        <f t="shared" si="0"/>
        <v>0</v>
      </c>
      <c r="E21" s="364">
        <f t="shared" si="1"/>
        <v>0</v>
      </c>
      <c r="F21" s="39"/>
      <c r="G21" s="40"/>
      <c r="H21" s="40">
        <f t="shared" si="2"/>
        <v>0</v>
      </c>
      <c r="I21" s="41">
        <f t="shared" si="3"/>
        <v>0</v>
      </c>
      <c r="J21" s="39"/>
      <c r="K21" s="40"/>
      <c r="L21" s="40"/>
      <c r="M21" s="40"/>
      <c r="N21" s="40">
        <f t="shared" si="10"/>
        <v>0</v>
      </c>
      <c r="O21" s="41">
        <f t="shared" si="4"/>
        <v>0</v>
      </c>
      <c r="P21" s="39"/>
      <c r="Q21" s="314"/>
      <c r="R21" s="40"/>
      <c r="S21" s="40">
        <f t="shared" si="5"/>
        <v>0</v>
      </c>
      <c r="T21" s="41">
        <f t="shared" si="6"/>
        <v>0</v>
      </c>
      <c r="U21" s="39"/>
      <c r="V21" s="314"/>
      <c r="W21" s="40"/>
      <c r="X21" s="40">
        <f t="shared" si="7"/>
        <v>0</v>
      </c>
      <c r="Y21" s="41">
        <f t="shared" si="8"/>
        <v>0</v>
      </c>
    </row>
    <row r="22" spans="1:25" s="358" customFormat="1" ht="21" customHeight="1">
      <c r="A22" s="358">
        <f t="shared" si="9"/>
        <v>0</v>
      </c>
      <c r="B22" s="381" t="s">
        <v>92</v>
      </c>
      <c r="C22" s="362"/>
      <c r="D22" s="363">
        <f t="shared" si="0"/>
        <v>0</v>
      </c>
      <c r="E22" s="364">
        <f t="shared" si="1"/>
        <v>0</v>
      </c>
      <c r="F22" s="39"/>
      <c r="G22" s="40"/>
      <c r="H22" s="40">
        <f t="shared" si="2"/>
        <v>0</v>
      </c>
      <c r="I22" s="41">
        <f t="shared" si="3"/>
        <v>0</v>
      </c>
      <c r="J22" s="39"/>
      <c r="K22" s="40"/>
      <c r="L22" s="40"/>
      <c r="M22" s="40"/>
      <c r="N22" s="40">
        <f t="shared" si="10"/>
        <v>0</v>
      </c>
      <c r="O22" s="41">
        <f t="shared" si="4"/>
        <v>0</v>
      </c>
      <c r="P22" s="39"/>
      <c r="Q22" s="314"/>
      <c r="R22" s="40"/>
      <c r="S22" s="40">
        <f t="shared" si="5"/>
        <v>0</v>
      </c>
      <c r="T22" s="41">
        <f t="shared" si="6"/>
        <v>0</v>
      </c>
      <c r="U22" s="39"/>
      <c r="V22" s="314"/>
      <c r="W22" s="40"/>
      <c r="X22" s="40">
        <f t="shared" si="7"/>
        <v>0</v>
      </c>
      <c r="Y22" s="41">
        <f t="shared" si="8"/>
        <v>0</v>
      </c>
    </row>
    <row r="23" spans="1:25" s="358" customFormat="1" ht="21" customHeight="1">
      <c r="A23" s="358">
        <f t="shared" si="9"/>
        <v>0</v>
      </c>
      <c r="B23" s="381" t="s">
        <v>93</v>
      </c>
      <c r="C23" s="362"/>
      <c r="D23" s="363">
        <f t="shared" si="0"/>
        <v>0</v>
      </c>
      <c r="E23" s="364">
        <f t="shared" si="1"/>
        <v>0</v>
      </c>
      <c r="F23" s="39"/>
      <c r="G23" s="40"/>
      <c r="H23" s="40">
        <f t="shared" si="2"/>
        <v>0</v>
      </c>
      <c r="I23" s="41">
        <f t="shared" si="3"/>
        <v>0</v>
      </c>
      <c r="J23" s="39"/>
      <c r="K23" s="40"/>
      <c r="L23" s="40"/>
      <c r="M23" s="40"/>
      <c r="N23" s="40">
        <f t="shared" si="10"/>
        <v>0</v>
      </c>
      <c r="O23" s="41">
        <f t="shared" si="4"/>
        <v>0</v>
      </c>
      <c r="P23" s="39"/>
      <c r="Q23" s="314"/>
      <c r="R23" s="40"/>
      <c r="S23" s="40">
        <f t="shared" si="5"/>
        <v>0</v>
      </c>
      <c r="T23" s="41">
        <f t="shared" si="6"/>
        <v>0</v>
      </c>
      <c r="U23" s="39"/>
      <c r="V23" s="314"/>
      <c r="W23" s="40"/>
      <c r="X23" s="40">
        <f t="shared" si="7"/>
        <v>0</v>
      </c>
      <c r="Y23" s="41">
        <f t="shared" si="8"/>
        <v>0</v>
      </c>
    </row>
    <row r="24" spans="1:25" s="358" customFormat="1" ht="21" customHeight="1">
      <c r="A24" s="358">
        <f t="shared" si="9"/>
        <v>0</v>
      </c>
      <c r="B24" s="381" t="s">
        <v>94</v>
      </c>
      <c r="C24" s="362"/>
      <c r="D24" s="363">
        <f t="shared" si="0"/>
        <v>0</v>
      </c>
      <c r="E24" s="364">
        <f t="shared" si="1"/>
        <v>0</v>
      </c>
      <c r="F24" s="39"/>
      <c r="G24" s="40"/>
      <c r="H24" s="40">
        <f t="shared" si="2"/>
        <v>0</v>
      </c>
      <c r="I24" s="41">
        <f t="shared" si="3"/>
        <v>0</v>
      </c>
      <c r="J24" s="39"/>
      <c r="K24" s="40"/>
      <c r="L24" s="40"/>
      <c r="M24" s="40"/>
      <c r="N24" s="40">
        <f t="shared" si="10"/>
        <v>0</v>
      </c>
      <c r="O24" s="41">
        <f t="shared" si="4"/>
        <v>0</v>
      </c>
      <c r="P24" s="39"/>
      <c r="Q24" s="314"/>
      <c r="R24" s="40"/>
      <c r="S24" s="40">
        <f t="shared" si="5"/>
        <v>0</v>
      </c>
      <c r="T24" s="41">
        <f t="shared" si="6"/>
        <v>0</v>
      </c>
      <c r="U24" s="39"/>
      <c r="V24" s="314"/>
      <c r="W24" s="40"/>
      <c r="X24" s="40">
        <f t="shared" si="7"/>
        <v>0</v>
      </c>
      <c r="Y24" s="41">
        <f t="shared" si="8"/>
        <v>0</v>
      </c>
    </row>
    <row r="25" spans="1:25" s="358" customFormat="1" ht="21" customHeight="1">
      <c r="A25" s="358">
        <f t="shared" si="9"/>
        <v>0</v>
      </c>
      <c r="B25" s="381" t="s">
        <v>95</v>
      </c>
      <c r="C25" s="362"/>
      <c r="D25" s="363">
        <f t="shared" si="0"/>
        <v>0</v>
      </c>
      <c r="E25" s="364">
        <f t="shared" si="1"/>
        <v>0</v>
      </c>
      <c r="F25" s="39"/>
      <c r="G25" s="40"/>
      <c r="H25" s="40">
        <f t="shared" si="2"/>
        <v>0</v>
      </c>
      <c r="I25" s="41">
        <f t="shared" si="3"/>
        <v>0</v>
      </c>
      <c r="J25" s="39"/>
      <c r="K25" s="40"/>
      <c r="L25" s="40"/>
      <c r="M25" s="40"/>
      <c r="N25" s="40">
        <f t="shared" si="10"/>
        <v>0</v>
      </c>
      <c r="O25" s="41">
        <f t="shared" si="4"/>
        <v>0</v>
      </c>
      <c r="P25" s="39"/>
      <c r="Q25" s="314"/>
      <c r="R25" s="40"/>
      <c r="S25" s="40">
        <f t="shared" si="5"/>
        <v>0</v>
      </c>
      <c r="T25" s="41">
        <f t="shared" si="6"/>
        <v>0</v>
      </c>
      <c r="U25" s="39"/>
      <c r="V25" s="314"/>
      <c r="W25" s="40"/>
      <c r="X25" s="40">
        <f t="shared" si="7"/>
        <v>0</v>
      </c>
      <c r="Y25" s="41">
        <f t="shared" si="8"/>
        <v>0</v>
      </c>
    </row>
    <row r="26" spans="1:25" s="358" customFormat="1" ht="21" customHeight="1">
      <c r="A26" s="358">
        <f t="shared" si="9"/>
        <v>0</v>
      </c>
      <c r="B26" s="381" t="s">
        <v>96</v>
      </c>
      <c r="C26" s="362"/>
      <c r="D26" s="363">
        <f t="shared" si="0"/>
        <v>0</v>
      </c>
      <c r="E26" s="364">
        <f t="shared" si="1"/>
        <v>0</v>
      </c>
      <c r="F26" s="39"/>
      <c r="G26" s="40"/>
      <c r="H26" s="40">
        <f t="shared" si="2"/>
        <v>0</v>
      </c>
      <c r="I26" s="41">
        <f t="shared" si="3"/>
        <v>0</v>
      </c>
      <c r="J26" s="39"/>
      <c r="K26" s="40"/>
      <c r="L26" s="40"/>
      <c r="M26" s="40"/>
      <c r="N26" s="40">
        <f t="shared" si="10"/>
        <v>0</v>
      </c>
      <c r="O26" s="41">
        <f>N26/7.8/2</f>
        <v>0</v>
      </c>
      <c r="P26" s="39"/>
      <c r="Q26" s="314"/>
      <c r="R26" s="40"/>
      <c r="S26" s="40">
        <f t="shared" si="5"/>
        <v>0</v>
      </c>
      <c r="T26" s="41">
        <f t="shared" si="6"/>
        <v>0</v>
      </c>
      <c r="U26" s="39"/>
      <c r="V26" s="314"/>
      <c r="W26" s="40"/>
      <c r="X26" s="40">
        <f t="shared" si="7"/>
        <v>0</v>
      </c>
      <c r="Y26" s="41">
        <f t="shared" si="8"/>
        <v>0</v>
      </c>
    </row>
    <row r="27" spans="1:25" s="358" customFormat="1" ht="21" customHeight="1">
      <c r="A27" s="358">
        <f t="shared" si="9"/>
        <v>0</v>
      </c>
      <c r="B27" s="382" t="s">
        <v>97</v>
      </c>
      <c r="C27" s="362"/>
      <c r="D27" s="363">
        <f t="shared" si="0"/>
        <v>0</v>
      </c>
      <c r="E27" s="364">
        <f t="shared" si="1"/>
        <v>0</v>
      </c>
      <c r="F27" s="39"/>
      <c r="G27" s="40"/>
      <c r="H27" s="40">
        <f t="shared" si="2"/>
        <v>0</v>
      </c>
      <c r="I27" s="41">
        <f t="shared" si="3"/>
        <v>0</v>
      </c>
      <c r="J27" s="32"/>
      <c r="K27" s="33"/>
      <c r="L27" s="33"/>
      <c r="M27" s="33"/>
      <c r="N27" s="33">
        <f t="shared" si="10"/>
        <v>0</v>
      </c>
      <c r="O27" s="44">
        <f t="shared" si="4"/>
        <v>0</v>
      </c>
      <c r="P27" s="39"/>
      <c r="Q27" s="314"/>
      <c r="R27" s="40"/>
      <c r="S27" s="40">
        <f t="shared" si="5"/>
        <v>0</v>
      </c>
      <c r="T27" s="41">
        <f t="shared" si="6"/>
        <v>0</v>
      </c>
      <c r="U27" s="39"/>
      <c r="V27" s="314"/>
      <c r="W27" s="40"/>
      <c r="X27" s="40">
        <f t="shared" si="7"/>
        <v>0</v>
      </c>
      <c r="Y27" s="41">
        <f t="shared" si="8"/>
        <v>0</v>
      </c>
    </row>
    <row r="28" spans="1:25" s="358" customFormat="1" ht="21" customHeight="1">
      <c r="A28" s="358">
        <f t="shared" si="9"/>
        <v>0</v>
      </c>
      <c r="B28" s="381" t="s">
        <v>98</v>
      </c>
      <c r="C28" s="362"/>
      <c r="D28" s="363">
        <f t="shared" si="0"/>
        <v>0</v>
      </c>
      <c r="E28" s="364">
        <f t="shared" si="1"/>
        <v>0</v>
      </c>
      <c r="F28" s="39"/>
      <c r="G28" s="40"/>
      <c r="H28" s="40">
        <f t="shared" si="2"/>
        <v>0</v>
      </c>
      <c r="I28" s="41">
        <f t="shared" si="3"/>
        <v>0</v>
      </c>
      <c r="J28" s="32"/>
      <c r="K28" s="33"/>
      <c r="L28" s="33"/>
      <c r="M28" s="33"/>
      <c r="N28" s="33">
        <f t="shared" si="10"/>
        <v>0</v>
      </c>
      <c r="O28" s="44">
        <f t="shared" si="4"/>
        <v>0</v>
      </c>
      <c r="P28" s="39"/>
      <c r="Q28" s="314"/>
      <c r="R28" s="40"/>
      <c r="S28" s="40">
        <f t="shared" si="5"/>
        <v>0</v>
      </c>
      <c r="T28" s="41">
        <f t="shared" si="6"/>
        <v>0</v>
      </c>
      <c r="U28" s="39"/>
      <c r="V28" s="314"/>
      <c r="W28" s="40"/>
      <c r="X28" s="40">
        <f t="shared" si="7"/>
        <v>0</v>
      </c>
      <c r="Y28" s="41">
        <f t="shared" si="8"/>
        <v>0</v>
      </c>
    </row>
    <row r="29" spans="1:25" s="358" customFormat="1" ht="21" customHeight="1">
      <c r="A29" s="358">
        <f t="shared" si="9"/>
        <v>0</v>
      </c>
      <c r="B29" s="381" t="s">
        <v>99</v>
      </c>
      <c r="C29" s="362"/>
      <c r="D29" s="363">
        <f t="shared" si="0"/>
        <v>0</v>
      </c>
      <c r="E29" s="364">
        <f t="shared" si="1"/>
        <v>0</v>
      </c>
      <c r="F29" s="39"/>
      <c r="G29" s="40"/>
      <c r="H29" s="40">
        <f t="shared" si="2"/>
        <v>0</v>
      </c>
      <c r="I29" s="41">
        <f t="shared" si="3"/>
        <v>0</v>
      </c>
      <c r="J29" s="34"/>
      <c r="K29" s="35"/>
      <c r="L29" s="35"/>
      <c r="M29" s="35"/>
      <c r="N29" s="35">
        <f t="shared" si="10"/>
        <v>0</v>
      </c>
      <c r="O29" s="65">
        <f t="shared" si="4"/>
        <v>0</v>
      </c>
      <c r="P29" s="39"/>
      <c r="Q29" s="314"/>
      <c r="R29" s="40"/>
      <c r="S29" s="40">
        <f t="shared" si="5"/>
        <v>0</v>
      </c>
      <c r="T29" s="41">
        <f t="shared" si="6"/>
        <v>0</v>
      </c>
      <c r="U29" s="39"/>
      <c r="V29" s="314"/>
      <c r="W29" s="40"/>
      <c r="X29" s="40">
        <f t="shared" si="7"/>
        <v>0</v>
      </c>
      <c r="Y29" s="41">
        <f t="shared" si="8"/>
        <v>0</v>
      </c>
    </row>
    <row r="30" spans="1:25" s="358" customFormat="1" ht="21" customHeight="1">
      <c r="A30" s="358">
        <f t="shared" si="9"/>
        <v>0</v>
      </c>
      <c r="B30" s="381" t="s">
        <v>100</v>
      </c>
      <c r="C30" s="362"/>
      <c r="D30" s="363">
        <f t="shared" si="0"/>
        <v>0</v>
      </c>
      <c r="E30" s="364">
        <f t="shared" si="1"/>
        <v>0</v>
      </c>
      <c r="F30" s="39"/>
      <c r="G30" s="40"/>
      <c r="H30" s="40">
        <f t="shared" si="2"/>
        <v>0</v>
      </c>
      <c r="I30" s="41">
        <f t="shared" si="3"/>
        <v>0</v>
      </c>
      <c r="J30" s="32"/>
      <c r="K30" s="33"/>
      <c r="L30" s="33"/>
      <c r="M30" s="33"/>
      <c r="N30" s="33">
        <f t="shared" si="10"/>
        <v>0</v>
      </c>
      <c r="O30" s="44">
        <f t="shared" si="4"/>
        <v>0</v>
      </c>
      <c r="P30" s="39"/>
      <c r="Q30" s="314"/>
      <c r="R30" s="40"/>
      <c r="S30" s="40">
        <f t="shared" si="5"/>
        <v>0</v>
      </c>
      <c r="T30" s="41">
        <f t="shared" si="6"/>
        <v>0</v>
      </c>
      <c r="U30" s="39"/>
      <c r="V30" s="314"/>
      <c r="W30" s="40"/>
      <c r="X30" s="40">
        <f t="shared" si="7"/>
        <v>0</v>
      </c>
      <c r="Y30" s="41">
        <f t="shared" si="8"/>
        <v>0</v>
      </c>
    </row>
    <row r="31" spans="1:25" s="358" customFormat="1" ht="21" customHeight="1">
      <c r="A31" s="358">
        <f t="shared" si="9"/>
        <v>0</v>
      </c>
      <c r="B31" s="381" t="s">
        <v>101</v>
      </c>
      <c r="C31" s="362"/>
      <c r="D31" s="363">
        <f t="shared" si="0"/>
        <v>0</v>
      </c>
      <c r="E31" s="364">
        <f t="shared" si="1"/>
        <v>0</v>
      </c>
      <c r="F31" s="234"/>
      <c r="G31" s="31"/>
      <c r="H31" s="31">
        <f t="shared" si="2"/>
        <v>0</v>
      </c>
      <c r="I31" s="43">
        <f t="shared" si="3"/>
        <v>0</v>
      </c>
      <c r="J31" s="34"/>
      <c r="K31" s="35"/>
      <c r="L31" s="35"/>
      <c r="M31" s="35"/>
      <c r="N31" s="31">
        <f t="shared" si="10"/>
        <v>0</v>
      </c>
      <c r="O31" s="43">
        <f t="shared" si="4"/>
        <v>0</v>
      </c>
      <c r="P31" s="39"/>
      <c r="Q31" s="314"/>
      <c r="R31" s="40"/>
      <c r="S31" s="40">
        <f t="shared" si="5"/>
        <v>0</v>
      </c>
      <c r="T31" s="41">
        <f t="shared" si="6"/>
        <v>0</v>
      </c>
      <c r="U31" s="39"/>
      <c r="V31" s="314"/>
      <c r="W31" s="40"/>
      <c r="X31" s="40">
        <f t="shared" si="7"/>
        <v>0</v>
      </c>
      <c r="Y31" s="41">
        <f t="shared" si="8"/>
        <v>0</v>
      </c>
    </row>
    <row r="32" spans="1:25" s="358" customFormat="1" ht="21" customHeight="1">
      <c r="A32" s="358">
        <f t="shared" si="9"/>
        <v>0</v>
      </c>
      <c r="B32" s="381" t="s">
        <v>102</v>
      </c>
      <c r="C32" s="362"/>
      <c r="D32" s="363">
        <f t="shared" si="0"/>
        <v>0</v>
      </c>
      <c r="E32" s="364">
        <f t="shared" si="1"/>
        <v>0</v>
      </c>
      <c r="F32" s="237"/>
      <c r="G32" s="238"/>
      <c r="H32" s="31">
        <f t="shared" si="2"/>
        <v>0</v>
      </c>
      <c r="I32" s="43">
        <f t="shared" si="3"/>
        <v>0</v>
      </c>
      <c r="J32" s="34"/>
      <c r="K32" s="35"/>
      <c r="L32" s="35"/>
      <c r="M32" s="35"/>
      <c r="N32" s="35">
        <f t="shared" si="10"/>
        <v>0</v>
      </c>
      <c r="O32" s="65">
        <f t="shared" si="4"/>
        <v>0</v>
      </c>
      <c r="P32" s="39"/>
      <c r="Q32" s="314"/>
      <c r="R32" s="40"/>
      <c r="S32" s="40">
        <f t="shared" si="5"/>
        <v>0</v>
      </c>
      <c r="T32" s="41">
        <f t="shared" si="6"/>
        <v>0</v>
      </c>
      <c r="U32" s="39"/>
      <c r="V32" s="314"/>
      <c r="W32" s="40"/>
      <c r="X32" s="40">
        <f t="shared" si="7"/>
        <v>0</v>
      </c>
      <c r="Y32" s="41">
        <f t="shared" si="8"/>
        <v>0</v>
      </c>
    </row>
    <row r="33" spans="1:25" s="358" customFormat="1" ht="21" customHeight="1">
      <c r="A33" s="358">
        <f t="shared" si="9"/>
        <v>0</v>
      </c>
      <c r="B33" s="381" t="s">
        <v>103</v>
      </c>
      <c r="C33" s="362"/>
      <c r="D33" s="363">
        <f t="shared" si="0"/>
        <v>0</v>
      </c>
      <c r="E33" s="364">
        <f t="shared" si="1"/>
        <v>0</v>
      </c>
      <c r="F33" s="237"/>
      <c r="G33" s="238"/>
      <c r="H33" s="31">
        <f t="shared" si="2"/>
        <v>0</v>
      </c>
      <c r="I33" s="43">
        <f t="shared" si="3"/>
        <v>0</v>
      </c>
      <c r="J33" s="34"/>
      <c r="K33" s="35"/>
      <c r="L33" s="35"/>
      <c r="M33" s="35"/>
      <c r="N33" s="35">
        <f t="shared" si="10"/>
        <v>0</v>
      </c>
      <c r="O33" s="65">
        <f t="shared" si="4"/>
        <v>0</v>
      </c>
      <c r="P33" s="39"/>
      <c r="Q33" s="314"/>
      <c r="R33" s="40"/>
      <c r="S33" s="40">
        <f t="shared" si="5"/>
        <v>0</v>
      </c>
      <c r="T33" s="41">
        <f t="shared" si="6"/>
        <v>0</v>
      </c>
      <c r="U33" s="39"/>
      <c r="V33" s="314"/>
      <c r="W33" s="40"/>
      <c r="X33" s="40">
        <f t="shared" si="7"/>
        <v>0</v>
      </c>
      <c r="Y33" s="41">
        <f t="shared" si="8"/>
        <v>0</v>
      </c>
    </row>
    <row r="34" spans="1:25" s="358" customFormat="1" ht="21" customHeight="1">
      <c r="A34" s="358">
        <f t="shared" si="9"/>
        <v>0</v>
      </c>
      <c r="B34" s="382" t="s">
        <v>104</v>
      </c>
      <c r="C34" s="362"/>
      <c r="D34" s="363">
        <f t="shared" si="0"/>
        <v>0</v>
      </c>
      <c r="E34" s="364">
        <f t="shared" si="1"/>
        <v>0</v>
      </c>
      <c r="F34" s="237"/>
      <c r="G34" s="238"/>
      <c r="H34" s="31">
        <f t="shared" si="2"/>
        <v>0</v>
      </c>
      <c r="I34" s="43">
        <f t="shared" si="3"/>
        <v>0</v>
      </c>
      <c r="J34" s="30"/>
      <c r="K34" s="31"/>
      <c r="L34" s="31"/>
      <c r="M34" s="31"/>
      <c r="N34" s="31">
        <f t="shared" si="10"/>
        <v>0</v>
      </c>
      <c r="O34" s="43">
        <f t="shared" si="4"/>
        <v>0</v>
      </c>
      <c r="P34" s="39"/>
      <c r="Q34" s="314"/>
      <c r="R34" s="40"/>
      <c r="S34" s="40">
        <f t="shared" si="5"/>
        <v>0</v>
      </c>
      <c r="T34" s="41">
        <f t="shared" si="6"/>
        <v>0</v>
      </c>
      <c r="U34" s="39"/>
      <c r="V34" s="314"/>
      <c r="W34" s="40"/>
      <c r="X34" s="40">
        <f t="shared" si="7"/>
        <v>0</v>
      </c>
      <c r="Y34" s="41">
        <f t="shared" si="8"/>
        <v>0</v>
      </c>
    </row>
    <row r="35" spans="1:25" s="358" customFormat="1" ht="21" customHeight="1">
      <c r="A35" s="358">
        <f t="shared" si="9"/>
        <v>0</v>
      </c>
      <c r="B35" s="381" t="s">
        <v>138</v>
      </c>
      <c r="C35" s="362"/>
      <c r="D35" s="363">
        <f t="shared" si="0"/>
        <v>0</v>
      </c>
      <c r="E35" s="364">
        <f t="shared" si="1"/>
        <v>0</v>
      </c>
      <c r="F35" s="237"/>
      <c r="G35" s="238"/>
      <c r="H35" s="31">
        <f t="shared" si="2"/>
        <v>0</v>
      </c>
      <c r="I35" s="43">
        <f t="shared" si="3"/>
        <v>0</v>
      </c>
      <c r="J35" s="34"/>
      <c r="K35" s="35"/>
      <c r="L35" s="35"/>
      <c r="M35" s="35"/>
      <c r="N35" s="35">
        <f t="shared" si="10"/>
        <v>0</v>
      </c>
      <c r="O35" s="65">
        <f t="shared" si="4"/>
        <v>0</v>
      </c>
      <c r="P35" s="39"/>
      <c r="Q35" s="314"/>
      <c r="R35" s="40"/>
      <c r="S35" s="40">
        <f t="shared" si="5"/>
        <v>0</v>
      </c>
      <c r="T35" s="41">
        <f t="shared" si="6"/>
        <v>0</v>
      </c>
      <c r="U35" s="39"/>
      <c r="V35" s="314"/>
      <c r="W35" s="40"/>
      <c r="X35" s="40">
        <f t="shared" si="7"/>
        <v>0</v>
      </c>
      <c r="Y35" s="41">
        <f t="shared" si="8"/>
        <v>0</v>
      </c>
    </row>
    <row r="36" spans="1:25" s="358" customFormat="1" ht="21" customHeight="1">
      <c r="A36" s="358">
        <f t="shared" si="9"/>
        <v>0</v>
      </c>
      <c r="B36" s="381" t="s">
        <v>139</v>
      </c>
      <c r="C36" s="379"/>
      <c r="D36" s="365">
        <f t="shared" si="0"/>
        <v>0</v>
      </c>
      <c r="E36" s="366">
        <f t="shared" si="1"/>
        <v>0</v>
      </c>
      <c r="F36" s="385"/>
      <c r="G36" s="35"/>
      <c r="H36" s="35">
        <f t="shared" si="2"/>
        <v>0</v>
      </c>
      <c r="I36" s="65">
        <f t="shared" si="3"/>
        <v>0</v>
      </c>
      <c r="J36" s="34"/>
      <c r="K36" s="35"/>
      <c r="L36" s="35"/>
      <c r="M36" s="35"/>
      <c r="N36" s="35">
        <f t="shared" si="10"/>
        <v>0</v>
      </c>
      <c r="O36" s="65">
        <f t="shared" si="4"/>
        <v>0</v>
      </c>
      <c r="P36" s="34"/>
      <c r="Q36" s="315"/>
      <c r="R36" s="35"/>
      <c r="S36" s="35">
        <f t="shared" si="5"/>
        <v>0</v>
      </c>
      <c r="T36" s="65">
        <f t="shared" si="6"/>
        <v>0</v>
      </c>
      <c r="U36" s="34"/>
      <c r="V36" s="315"/>
      <c r="W36" s="35"/>
      <c r="X36" s="35">
        <f t="shared" si="7"/>
        <v>0</v>
      </c>
      <c r="Y36" s="65">
        <f t="shared" si="8"/>
        <v>0</v>
      </c>
    </row>
    <row r="37" spans="1:25" s="358" customFormat="1" ht="21" customHeight="1">
      <c r="A37" s="358">
        <f t="shared" si="9"/>
        <v>0</v>
      </c>
      <c r="B37" s="381" t="s">
        <v>140</v>
      </c>
      <c r="C37" s="379"/>
      <c r="D37" s="365">
        <f t="shared" si="0"/>
        <v>0</v>
      </c>
      <c r="E37" s="366">
        <f t="shared" si="1"/>
        <v>0</v>
      </c>
      <c r="F37" s="385"/>
      <c r="G37" s="35"/>
      <c r="H37" s="35">
        <f t="shared" si="2"/>
        <v>0</v>
      </c>
      <c r="I37" s="65">
        <f t="shared" si="3"/>
        <v>0</v>
      </c>
      <c r="J37" s="34"/>
      <c r="K37" s="35"/>
      <c r="L37" s="35"/>
      <c r="M37" s="35"/>
      <c r="N37" s="35">
        <f t="shared" si="10"/>
        <v>0</v>
      </c>
      <c r="O37" s="65">
        <f t="shared" si="4"/>
        <v>0</v>
      </c>
      <c r="P37" s="34"/>
      <c r="Q37" s="315"/>
      <c r="R37" s="35"/>
      <c r="S37" s="35">
        <f t="shared" si="5"/>
        <v>0</v>
      </c>
      <c r="T37" s="65">
        <f t="shared" si="6"/>
        <v>0</v>
      </c>
      <c r="U37" s="34"/>
      <c r="V37" s="315"/>
      <c r="W37" s="35"/>
      <c r="X37" s="35">
        <f t="shared" si="7"/>
        <v>0</v>
      </c>
      <c r="Y37" s="65">
        <f t="shared" si="8"/>
        <v>0</v>
      </c>
    </row>
    <row r="38" spans="1:25" s="358" customFormat="1" ht="21" customHeight="1">
      <c r="A38" s="358">
        <f t="shared" si="9"/>
        <v>0</v>
      </c>
      <c r="B38" s="381" t="s">
        <v>141</v>
      </c>
      <c r="C38" s="379"/>
      <c r="D38" s="365">
        <f t="shared" si="0"/>
        <v>0</v>
      </c>
      <c r="E38" s="366">
        <f t="shared" si="1"/>
        <v>0</v>
      </c>
      <c r="F38" s="385"/>
      <c r="G38" s="35"/>
      <c r="H38" s="35">
        <f t="shared" si="2"/>
        <v>0</v>
      </c>
      <c r="I38" s="65">
        <f t="shared" si="3"/>
        <v>0</v>
      </c>
      <c r="J38" s="34"/>
      <c r="K38" s="35"/>
      <c r="L38" s="35"/>
      <c r="M38" s="35"/>
      <c r="N38" s="35">
        <f t="shared" si="10"/>
        <v>0</v>
      </c>
      <c r="O38" s="65">
        <f t="shared" si="4"/>
        <v>0</v>
      </c>
      <c r="P38" s="34"/>
      <c r="Q38" s="315"/>
      <c r="R38" s="35"/>
      <c r="S38" s="35">
        <f t="shared" si="5"/>
        <v>0</v>
      </c>
      <c r="T38" s="65">
        <f t="shared" si="6"/>
        <v>0</v>
      </c>
      <c r="U38" s="34"/>
      <c r="V38" s="315"/>
      <c r="W38" s="35"/>
      <c r="X38" s="35">
        <f t="shared" si="7"/>
        <v>0</v>
      </c>
      <c r="Y38" s="65">
        <f t="shared" si="8"/>
        <v>0</v>
      </c>
    </row>
    <row r="39" spans="1:25" s="358" customFormat="1" ht="21" customHeight="1">
      <c r="A39" s="358">
        <f t="shared" si="9"/>
        <v>0</v>
      </c>
      <c r="B39" s="381" t="s">
        <v>142</v>
      </c>
      <c r="C39" s="379"/>
      <c r="D39" s="365">
        <f t="shared" si="0"/>
        <v>0</v>
      </c>
      <c r="E39" s="366">
        <f t="shared" si="1"/>
        <v>0</v>
      </c>
      <c r="F39" s="385"/>
      <c r="G39" s="35"/>
      <c r="H39" s="35">
        <f t="shared" si="2"/>
        <v>0</v>
      </c>
      <c r="I39" s="65">
        <f t="shared" si="3"/>
        <v>0</v>
      </c>
      <c r="J39" s="34"/>
      <c r="K39" s="35"/>
      <c r="L39" s="35"/>
      <c r="M39" s="35"/>
      <c r="N39" s="35">
        <f t="shared" si="10"/>
        <v>0</v>
      </c>
      <c r="O39" s="65">
        <f t="shared" si="4"/>
        <v>0</v>
      </c>
      <c r="P39" s="34"/>
      <c r="Q39" s="315"/>
      <c r="R39" s="35"/>
      <c r="S39" s="35">
        <f t="shared" si="5"/>
        <v>0</v>
      </c>
      <c r="T39" s="65">
        <f t="shared" si="6"/>
        <v>0</v>
      </c>
      <c r="U39" s="34"/>
      <c r="V39" s="315"/>
      <c r="W39" s="35"/>
      <c r="X39" s="35">
        <f t="shared" si="7"/>
        <v>0</v>
      </c>
      <c r="Y39" s="65">
        <f t="shared" si="8"/>
        <v>0</v>
      </c>
    </row>
    <row r="40" spans="1:25" s="358" customFormat="1" ht="21" customHeight="1">
      <c r="A40" s="358">
        <f t="shared" si="9"/>
        <v>0</v>
      </c>
      <c r="B40" s="381" t="s">
        <v>143</v>
      </c>
      <c r="C40" s="379"/>
      <c r="D40" s="365">
        <f t="shared" si="0"/>
        <v>0</v>
      </c>
      <c r="E40" s="366">
        <f t="shared" si="1"/>
        <v>0</v>
      </c>
      <c r="F40" s="385"/>
      <c r="G40" s="35"/>
      <c r="H40" s="35">
        <f t="shared" si="2"/>
        <v>0</v>
      </c>
      <c r="I40" s="65">
        <f t="shared" si="3"/>
        <v>0</v>
      </c>
      <c r="J40" s="34"/>
      <c r="K40" s="35"/>
      <c r="L40" s="35"/>
      <c r="M40" s="35"/>
      <c r="N40" s="35">
        <f t="shared" si="10"/>
        <v>0</v>
      </c>
      <c r="O40" s="65">
        <f t="shared" si="4"/>
        <v>0</v>
      </c>
      <c r="P40" s="34"/>
      <c r="Q40" s="315"/>
      <c r="R40" s="35"/>
      <c r="S40" s="35">
        <f t="shared" si="5"/>
        <v>0</v>
      </c>
      <c r="T40" s="65">
        <f t="shared" si="6"/>
        <v>0</v>
      </c>
      <c r="U40" s="34"/>
      <c r="V40" s="315"/>
      <c r="W40" s="35"/>
      <c r="X40" s="35">
        <f t="shared" si="7"/>
        <v>0</v>
      </c>
      <c r="Y40" s="65">
        <f t="shared" si="8"/>
        <v>0</v>
      </c>
    </row>
    <row r="41" spans="1:25" s="358" customFormat="1" ht="21" customHeight="1">
      <c r="A41" s="358">
        <f t="shared" si="9"/>
        <v>0</v>
      </c>
      <c r="B41" s="381" t="s">
        <v>144</v>
      </c>
      <c r="C41" s="379"/>
      <c r="D41" s="365">
        <f t="shared" si="0"/>
        <v>0</v>
      </c>
      <c r="E41" s="366">
        <f t="shared" si="1"/>
        <v>0</v>
      </c>
      <c r="F41" s="385"/>
      <c r="G41" s="35"/>
      <c r="H41" s="35">
        <f t="shared" si="2"/>
        <v>0</v>
      </c>
      <c r="I41" s="65">
        <f t="shared" si="3"/>
        <v>0</v>
      </c>
      <c r="J41" s="34"/>
      <c r="K41" s="35"/>
      <c r="L41" s="35"/>
      <c r="M41" s="35"/>
      <c r="N41" s="35">
        <f t="shared" si="10"/>
        <v>0</v>
      </c>
      <c r="O41" s="65">
        <f t="shared" si="4"/>
        <v>0</v>
      </c>
      <c r="P41" s="34"/>
      <c r="Q41" s="315"/>
      <c r="R41" s="35"/>
      <c r="S41" s="35">
        <f t="shared" si="5"/>
        <v>0</v>
      </c>
      <c r="T41" s="65">
        <f t="shared" si="6"/>
        <v>0</v>
      </c>
      <c r="U41" s="34"/>
      <c r="V41" s="315"/>
      <c r="W41" s="35"/>
      <c r="X41" s="35">
        <f t="shared" si="7"/>
        <v>0</v>
      </c>
      <c r="Y41" s="65">
        <f t="shared" si="8"/>
        <v>0</v>
      </c>
    </row>
    <row r="42" spans="1:25" s="358" customFormat="1" ht="21" customHeight="1">
      <c r="A42" s="358">
        <f t="shared" si="9"/>
        <v>0</v>
      </c>
      <c r="B42" s="381" t="s">
        <v>145</v>
      </c>
      <c r="C42" s="379"/>
      <c r="D42" s="365">
        <f t="shared" si="0"/>
        <v>0</v>
      </c>
      <c r="E42" s="366">
        <f t="shared" si="1"/>
        <v>0</v>
      </c>
      <c r="F42" s="34"/>
      <c r="G42" s="35"/>
      <c r="H42" s="35">
        <f t="shared" si="2"/>
        <v>0</v>
      </c>
      <c r="I42" s="65">
        <f t="shared" si="3"/>
        <v>0</v>
      </c>
      <c r="J42" s="34"/>
      <c r="K42" s="35"/>
      <c r="L42" s="35"/>
      <c r="M42" s="35"/>
      <c r="N42" s="35">
        <f t="shared" si="10"/>
        <v>0</v>
      </c>
      <c r="O42" s="65">
        <f t="shared" si="4"/>
        <v>0</v>
      </c>
      <c r="P42" s="34"/>
      <c r="Q42" s="315"/>
      <c r="R42" s="35"/>
      <c r="S42" s="35">
        <f t="shared" si="5"/>
        <v>0</v>
      </c>
      <c r="T42" s="65">
        <f t="shared" si="6"/>
        <v>0</v>
      </c>
      <c r="U42" s="34"/>
      <c r="V42" s="315"/>
      <c r="W42" s="35"/>
      <c r="X42" s="35">
        <f t="shared" si="7"/>
        <v>0</v>
      </c>
      <c r="Y42" s="65">
        <f t="shared" si="8"/>
        <v>0</v>
      </c>
    </row>
    <row r="43" spans="1:25" s="358" customFormat="1" ht="21" customHeight="1">
      <c r="A43" s="358">
        <f t="shared" si="9"/>
        <v>0</v>
      </c>
      <c r="B43" s="381" t="s">
        <v>146</v>
      </c>
      <c r="C43" s="379"/>
      <c r="D43" s="365">
        <f t="shared" si="0"/>
        <v>0</v>
      </c>
      <c r="E43" s="366">
        <f t="shared" si="1"/>
        <v>0</v>
      </c>
      <c r="F43" s="34"/>
      <c r="G43" s="35"/>
      <c r="H43" s="35">
        <f t="shared" si="2"/>
        <v>0</v>
      </c>
      <c r="I43" s="65">
        <f t="shared" si="3"/>
        <v>0</v>
      </c>
      <c r="J43" s="34"/>
      <c r="K43" s="35"/>
      <c r="L43" s="35"/>
      <c r="M43" s="35"/>
      <c r="N43" s="35">
        <f t="shared" si="10"/>
        <v>0</v>
      </c>
      <c r="O43" s="65">
        <f t="shared" si="4"/>
        <v>0</v>
      </c>
      <c r="P43" s="34"/>
      <c r="Q43" s="315"/>
      <c r="R43" s="35"/>
      <c r="S43" s="35">
        <f t="shared" si="5"/>
        <v>0</v>
      </c>
      <c r="T43" s="65">
        <f t="shared" si="6"/>
        <v>0</v>
      </c>
      <c r="U43" s="34"/>
      <c r="V43" s="315"/>
      <c r="W43" s="35"/>
      <c r="X43" s="35">
        <f t="shared" si="7"/>
        <v>0</v>
      </c>
      <c r="Y43" s="65">
        <f t="shared" si="8"/>
        <v>0</v>
      </c>
    </row>
    <row r="44" spans="1:25" s="358" customFormat="1" ht="21" customHeight="1">
      <c r="A44" s="358">
        <f t="shared" si="9"/>
        <v>0</v>
      </c>
      <c r="B44" s="382" t="s">
        <v>147</v>
      </c>
      <c r="C44" s="379"/>
      <c r="D44" s="365">
        <f t="shared" si="0"/>
        <v>0</v>
      </c>
      <c r="E44" s="366">
        <f t="shared" si="1"/>
        <v>0</v>
      </c>
      <c r="F44" s="34"/>
      <c r="G44" s="35"/>
      <c r="H44" s="35">
        <f t="shared" si="2"/>
        <v>0</v>
      </c>
      <c r="I44" s="65">
        <f t="shared" si="3"/>
        <v>0</v>
      </c>
      <c r="J44" s="34"/>
      <c r="K44" s="35"/>
      <c r="L44" s="35"/>
      <c r="M44" s="35"/>
      <c r="N44" s="35">
        <f t="shared" si="10"/>
        <v>0</v>
      </c>
      <c r="O44" s="65">
        <f t="shared" si="4"/>
        <v>0</v>
      </c>
      <c r="P44" s="34"/>
      <c r="Q44" s="315"/>
      <c r="R44" s="35"/>
      <c r="S44" s="35">
        <f t="shared" si="5"/>
        <v>0</v>
      </c>
      <c r="T44" s="65">
        <f t="shared" si="6"/>
        <v>0</v>
      </c>
      <c r="U44" s="34"/>
      <c r="V44" s="315"/>
      <c r="W44" s="35"/>
      <c r="X44" s="35">
        <f t="shared" si="7"/>
        <v>0</v>
      </c>
      <c r="Y44" s="65">
        <f t="shared" si="8"/>
        <v>0</v>
      </c>
    </row>
    <row r="45" spans="1:25" s="358" customFormat="1" ht="21" customHeight="1">
      <c r="A45" s="358">
        <f t="shared" si="9"/>
        <v>0</v>
      </c>
      <c r="B45" s="381" t="s">
        <v>148</v>
      </c>
      <c r="C45" s="380"/>
      <c r="D45" s="365">
        <f t="shared" si="0"/>
        <v>0</v>
      </c>
      <c r="E45" s="366">
        <f t="shared" si="1"/>
        <v>0</v>
      </c>
      <c r="F45" s="34"/>
      <c r="G45" s="35"/>
      <c r="H45" s="35">
        <f t="shared" si="2"/>
        <v>0</v>
      </c>
      <c r="I45" s="65">
        <f t="shared" si="3"/>
        <v>0</v>
      </c>
      <c r="J45" s="34"/>
      <c r="K45" s="35"/>
      <c r="L45" s="35"/>
      <c r="M45" s="35"/>
      <c r="N45" s="35">
        <f t="shared" si="10"/>
        <v>0</v>
      </c>
      <c r="O45" s="65">
        <f t="shared" si="4"/>
        <v>0</v>
      </c>
      <c r="P45" s="52"/>
      <c r="Q45" s="390"/>
      <c r="R45" s="53"/>
      <c r="S45" s="35">
        <f t="shared" si="5"/>
        <v>0</v>
      </c>
      <c r="T45" s="65">
        <f t="shared" si="6"/>
        <v>0</v>
      </c>
      <c r="U45" s="52"/>
      <c r="V45" s="390"/>
      <c r="W45" s="53"/>
      <c r="X45" s="35">
        <f t="shared" si="7"/>
        <v>0</v>
      </c>
      <c r="Y45" s="65">
        <f t="shared" si="8"/>
        <v>0</v>
      </c>
    </row>
    <row r="46" spans="1:25" s="358" customFormat="1" ht="21" customHeight="1">
      <c r="A46" s="358">
        <f t="shared" si="9"/>
        <v>0</v>
      </c>
      <c r="B46" s="381" t="s">
        <v>149</v>
      </c>
      <c r="C46" s="379"/>
      <c r="D46" s="365">
        <f t="shared" si="0"/>
        <v>0</v>
      </c>
      <c r="E46" s="366">
        <f t="shared" si="1"/>
        <v>0</v>
      </c>
      <c r="F46" s="34"/>
      <c r="G46" s="35"/>
      <c r="H46" s="35">
        <f t="shared" si="2"/>
        <v>0</v>
      </c>
      <c r="I46" s="65">
        <f t="shared" si="3"/>
        <v>0</v>
      </c>
      <c r="J46" s="34"/>
      <c r="K46" s="35"/>
      <c r="L46" s="35"/>
      <c r="M46" s="35"/>
      <c r="N46" s="35">
        <f t="shared" si="10"/>
        <v>0</v>
      </c>
      <c r="O46" s="65">
        <f t="shared" si="4"/>
        <v>0</v>
      </c>
      <c r="P46" s="34"/>
      <c r="Q46" s="315"/>
      <c r="R46" s="35"/>
      <c r="S46" s="35">
        <f t="shared" si="5"/>
        <v>0</v>
      </c>
      <c r="T46" s="65">
        <f t="shared" si="6"/>
        <v>0</v>
      </c>
      <c r="U46" s="34"/>
      <c r="V46" s="315"/>
      <c r="W46" s="35"/>
      <c r="X46" s="35">
        <f t="shared" si="7"/>
        <v>0</v>
      </c>
      <c r="Y46" s="65">
        <f t="shared" si="8"/>
        <v>0</v>
      </c>
    </row>
    <row r="47" spans="1:25" s="358" customFormat="1" ht="21" customHeight="1">
      <c r="A47" s="358">
        <f t="shared" si="9"/>
        <v>0</v>
      </c>
      <c r="B47" s="381" t="s">
        <v>150</v>
      </c>
      <c r="C47" s="380"/>
      <c r="D47" s="365">
        <f t="shared" si="0"/>
        <v>0</v>
      </c>
      <c r="E47" s="366">
        <f t="shared" si="1"/>
        <v>0</v>
      </c>
      <c r="F47" s="34"/>
      <c r="G47" s="35"/>
      <c r="H47" s="35">
        <f t="shared" si="2"/>
        <v>0</v>
      </c>
      <c r="I47" s="65">
        <f t="shared" si="3"/>
        <v>0</v>
      </c>
      <c r="J47" s="34"/>
      <c r="K47" s="35"/>
      <c r="L47" s="35"/>
      <c r="M47" s="35"/>
      <c r="N47" s="35">
        <f t="shared" si="10"/>
        <v>0</v>
      </c>
      <c r="O47" s="65">
        <f t="shared" si="4"/>
        <v>0</v>
      </c>
      <c r="P47" s="52"/>
      <c r="Q47" s="390"/>
      <c r="R47" s="53"/>
      <c r="S47" s="35">
        <f t="shared" si="5"/>
        <v>0</v>
      </c>
      <c r="T47" s="65">
        <f t="shared" si="6"/>
        <v>0</v>
      </c>
      <c r="U47" s="52"/>
      <c r="V47" s="390"/>
      <c r="W47" s="53"/>
      <c r="X47" s="35">
        <f t="shared" si="7"/>
        <v>0</v>
      </c>
      <c r="Y47" s="65">
        <f t="shared" si="8"/>
        <v>0</v>
      </c>
    </row>
    <row r="48" spans="1:25" s="358" customFormat="1" ht="21" customHeight="1">
      <c r="A48" s="358">
        <f t="shared" si="9"/>
        <v>0</v>
      </c>
      <c r="B48" s="381" t="s">
        <v>151</v>
      </c>
      <c r="C48" s="379"/>
      <c r="D48" s="365">
        <f t="shared" ref="D48:D79" si="11">SUM(C48:C48)</f>
        <v>0</v>
      </c>
      <c r="E48" s="366">
        <f t="shared" si="1"/>
        <v>0</v>
      </c>
      <c r="F48" s="34"/>
      <c r="G48" s="35"/>
      <c r="H48" s="35">
        <f t="shared" si="2"/>
        <v>0</v>
      </c>
      <c r="I48" s="65">
        <f t="shared" si="3"/>
        <v>0</v>
      </c>
      <c r="J48" s="34"/>
      <c r="K48" s="35"/>
      <c r="L48" s="35"/>
      <c r="M48" s="35"/>
      <c r="N48" s="35">
        <f t="shared" ref="N48:N79" si="12">SUM(J48:M48)</f>
        <v>0</v>
      </c>
      <c r="O48" s="65">
        <f t="shared" si="4"/>
        <v>0</v>
      </c>
      <c r="P48" s="34"/>
      <c r="Q48" s="315"/>
      <c r="R48" s="35"/>
      <c r="S48" s="35">
        <f t="shared" si="5"/>
        <v>0</v>
      </c>
      <c r="T48" s="65">
        <f t="shared" si="6"/>
        <v>0</v>
      </c>
      <c r="U48" s="34"/>
      <c r="V48" s="315"/>
      <c r="W48" s="35"/>
      <c r="X48" s="35">
        <f t="shared" si="7"/>
        <v>0</v>
      </c>
      <c r="Y48" s="65">
        <f t="shared" si="8"/>
        <v>0</v>
      </c>
    </row>
    <row r="49" spans="1:25" s="358" customFormat="1" ht="21" customHeight="1">
      <c r="A49" s="358">
        <f t="shared" si="9"/>
        <v>0</v>
      </c>
      <c r="B49" s="381" t="s">
        <v>152</v>
      </c>
      <c r="C49" s="379"/>
      <c r="D49" s="365">
        <f t="shared" si="11"/>
        <v>0</v>
      </c>
      <c r="E49" s="366">
        <f t="shared" si="1"/>
        <v>0</v>
      </c>
      <c r="F49" s="52"/>
      <c r="G49" s="53"/>
      <c r="H49" s="35">
        <f t="shared" si="2"/>
        <v>0</v>
      </c>
      <c r="I49" s="65">
        <f t="shared" si="3"/>
        <v>0</v>
      </c>
      <c r="J49" s="34"/>
      <c r="K49" s="35"/>
      <c r="L49" s="35"/>
      <c r="M49" s="35"/>
      <c r="N49" s="35">
        <f t="shared" si="12"/>
        <v>0</v>
      </c>
      <c r="O49" s="65">
        <f t="shared" si="4"/>
        <v>0</v>
      </c>
      <c r="P49" s="34"/>
      <c r="Q49" s="315"/>
      <c r="R49" s="35"/>
      <c r="S49" s="35">
        <f t="shared" si="5"/>
        <v>0</v>
      </c>
      <c r="T49" s="65">
        <f t="shared" si="6"/>
        <v>0</v>
      </c>
      <c r="U49" s="34"/>
      <c r="V49" s="315"/>
      <c r="W49" s="35"/>
      <c r="X49" s="35">
        <f t="shared" si="7"/>
        <v>0</v>
      </c>
      <c r="Y49" s="65">
        <f t="shared" si="8"/>
        <v>0</v>
      </c>
    </row>
    <row r="50" spans="1:25" s="358" customFormat="1" ht="21" customHeight="1">
      <c r="A50" s="358">
        <f t="shared" si="9"/>
        <v>58</v>
      </c>
      <c r="B50" s="381" t="s">
        <v>153</v>
      </c>
      <c r="C50" s="380"/>
      <c r="D50" s="365">
        <f t="shared" si="11"/>
        <v>0</v>
      </c>
      <c r="E50" s="366">
        <f t="shared" si="1"/>
        <v>0</v>
      </c>
      <c r="F50" s="386">
        <v>93.6</v>
      </c>
      <c r="G50" s="387">
        <v>93.6</v>
      </c>
      <c r="H50" s="35">
        <f t="shared" si="2"/>
        <v>187.2</v>
      </c>
      <c r="I50" s="65">
        <f t="shared" si="3"/>
        <v>12</v>
      </c>
      <c r="J50" s="388">
        <f t="shared" ref="J50:K50" si="13">249.6+109.2</f>
        <v>358.8</v>
      </c>
      <c r="K50" s="389">
        <f t="shared" si="13"/>
        <v>358.8</v>
      </c>
      <c r="L50" s="35"/>
      <c r="M50" s="35"/>
      <c r="N50" s="35">
        <f t="shared" si="12"/>
        <v>717.6</v>
      </c>
      <c r="O50" s="65">
        <f t="shared" si="4"/>
        <v>46</v>
      </c>
      <c r="P50" s="52"/>
      <c r="Q50" s="390"/>
      <c r="R50" s="53"/>
      <c r="S50" s="35">
        <f t="shared" si="5"/>
        <v>0</v>
      </c>
      <c r="T50" s="65">
        <f t="shared" si="6"/>
        <v>0</v>
      </c>
      <c r="U50" s="52"/>
      <c r="V50" s="390"/>
      <c r="W50" s="53"/>
      <c r="X50" s="35">
        <f t="shared" si="7"/>
        <v>0</v>
      </c>
      <c r="Y50" s="65">
        <f t="shared" si="8"/>
        <v>0</v>
      </c>
    </row>
    <row r="51" spans="1:25" s="358" customFormat="1" ht="21" customHeight="1">
      <c r="A51" s="358">
        <f t="shared" si="9"/>
        <v>0</v>
      </c>
      <c r="B51" s="381" t="s">
        <v>154</v>
      </c>
      <c r="C51" s="379"/>
      <c r="D51" s="365">
        <f t="shared" si="11"/>
        <v>0</v>
      </c>
      <c r="E51" s="366">
        <f t="shared" si="1"/>
        <v>0</v>
      </c>
      <c r="F51" s="34"/>
      <c r="G51" s="35"/>
      <c r="H51" s="35">
        <f t="shared" si="2"/>
        <v>0</v>
      </c>
      <c r="I51" s="65">
        <f t="shared" si="3"/>
        <v>0</v>
      </c>
      <c r="J51" s="34"/>
      <c r="K51" s="35"/>
      <c r="L51" s="35"/>
      <c r="M51" s="35"/>
      <c r="N51" s="35">
        <f t="shared" si="12"/>
        <v>0</v>
      </c>
      <c r="O51" s="65">
        <f t="shared" si="4"/>
        <v>0</v>
      </c>
      <c r="P51" s="34"/>
      <c r="Q51" s="315"/>
      <c r="R51" s="35"/>
      <c r="S51" s="35">
        <f t="shared" si="5"/>
        <v>0</v>
      </c>
      <c r="T51" s="65">
        <f t="shared" si="6"/>
        <v>0</v>
      </c>
      <c r="U51" s="34"/>
      <c r="V51" s="315"/>
      <c r="W51" s="35"/>
      <c r="X51" s="35">
        <f t="shared" si="7"/>
        <v>0</v>
      </c>
      <c r="Y51" s="65">
        <f t="shared" si="8"/>
        <v>0</v>
      </c>
    </row>
    <row r="52" spans="1:25" s="358" customFormat="1" ht="21" customHeight="1">
      <c r="A52" s="358">
        <f t="shared" si="9"/>
        <v>39</v>
      </c>
      <c r="B52" s="381" t="s">
        <v>155</v>
      </c>
      <c r="C52" s="379"/>
      <c r="D52" s="365">
        <f>SUM(C52:C52)</f>
        <v>0</v>
      </c>
      <c r="E52" s="366">
        <f t="shared" si="1"/>
        <v>0</v>
      </c>
      <c r="F52" s="386">
        <v>140.4</v>
      </c>
      <c r="G52" s="387">
        <v>140.4</v>
      </c>
      <c r="H52" s="35">
        <f t="shared" si="2"/>
        <v>280.8</v>
      </c>
      <c r="I52" s="65">
        <f t="shared" si="3"/>
        <v>18</v>
      </c>
      <c r="J52" s="388">
        <f>78+31.2+62.4</f>
        <v>171.6</v>
      </c>
      <c r="K52" s="389">
        <f>78+31.2+46.8</f>
        <v>156</v>
      </c>
      <c r="L52" s="35"/>
      <c r="M52" s="35"/>
      <c r="N52" s="35">
        <f t="shared" si="12"/>
        <v>327.60000000000002</v>
      </c>
      <c r="O52" s="65">
        <f t="shared" si="4"/>
        <v>21.000000000000004</v>
      </c>
      <c r="P52" s="34"/>
      <c r="Q52" s="315"/>
      <c r="R52" s="35"/>
      <c r="S52" s="35">
        <f t="shared" si="5"/>
        <v>0</v>
      </c>
      <c r="T52" s="65">
        <f t="shared" si="6"/>
        <v>0</v>
      </c>
      <c r="U52" s="34"/>
      <c r="V52" s="315"/>
      <c r="W52" s="35"/>
      <c r="X52" s="35">
        <f t="shared" si="7"/>
        <v>0</v>
      </c>
      <c r="Y52" s="65">
        <f t="shared" si="8"/>
        <v>0</v>
      </c>
    </row>
    <row r="53" spans="1:25" s="358" customFormat="1" ht="21" customHeight="1">
      <c r="A53" s="358">
        <f t="shared" si="9"/>
        <v>12</v>
      </c>
      <c r="B53" s="381" t="s">
        <v>156</v>
      </c>
      <c r="C53" s="379"/>
      <c r="D53" s="365">
        <f t="shared" si="11"/>
        <v>0</v>
      </c>
      <c r="E53" s="366">
        <f t="shared" si="1"/>
        <v>0</v>
      </c>
      <c r="F53" s="34"/>
      <c r="G53" s="35"/>
      <c r="H53" s="35">
        <f t="shared" si="2"/>
        <v>0</v>
      </c>
      <c r="I53" s="65">
        <f t="shared" si="3"/>
        <v>0</v>
      </c>
      <c r="J53" s="388">
        <v>93.6</v>
      </c>
      <c r="K53" s="389">
        <v>93.6</v>
      </c>
      <c r="L53" s="35"/>
      <c r="M53" s="35"/>
      <c r="N53" s="35">
        <f t="shared" si="12"/>
        <v>187.2</v>
      </c>
      <c r="O53" s="65">
        <f t="shared" si="4"/>
        <v>12</v>
      </c>
      <c r="P53" s="34"/>
      <c r="Q53" s="315"/>
      <c r="R53" s="35"/>
      <c r="S53" s="35">
        <f t="shared" si="5"/>
        <v>0</v>
      </c>
      <c r="T53" s="65">
        <f t="shared" si="6"/>
        <v>0</v>
      </c>
      <c r="U53" s="34"/>
      <c r="V53" s="315"/>
      <c r="W53" s="35"/>
      <c r="X53" s="35">
        <f t="shared" si="7"/>
        <v>0</v>
      </c>
      <c r="Y53" s="65">
        <f t="shared" si="8"/>
        <v>0</v>
      </c>
    </row>
    <row r="54" spans="1:25" s="358" customFormat="1" ht="21" customHeight="1">
      <c r="A54" s="358">
        <f t="shared" si="9"/>
        <v>24</v>
      </c>
      <c r="B54" s="381" t="s">
        <v>157</v>
      </c>
      <c r="C54" s="379"/>
      <c r="D54" s="365">
        <f t="shared" si="11"/>
        <v>0</v>
      </c>
      <c r="E54" s="366">
        <f t="shared" si="1"/>
        <v>0</v>
      </c>
      <c r="F54" s="52"/>
      <c r="G54" s="53"/>
      <c r="H54" s="35">
        <f t="shared" si="2"/>
        <v>0</v>
      </c>
      <c r="I54" s="65">
        <f t="shared" si="3"/>
        <v>0</v>
      </c>
      <c r="J54" s="388">
        <v>187.2</v>
      </c>
      <c r="K54" s="389">
        <v>187.2</v>
      </c>
      <c r="L54" s="35"/>
      <c r="M54" s="35"/>
      <c r="N54" s="35">
        <f t="shared" si="12"/>
        <v>374.4</v>
      </c>
      <c r="O54" s="65">
        <f t="shared" si="4"/>
        <v>24</v>
      </c>
      <c r="P54" s="34"/>
      <c r="Q54" s="315"/>
      <c r="R54" s="35"/>
      <c r="S54" s="35">
        <f t="shared" si="5"/>
        <v>0</v>
      </c>
      <c r="T54" s="65">
        <f t="shared" si="6"/>
        <v>0</v>
      </c>
      <c r="U54" s="34"/>
      <c r="V54" s="315"/>
      <c r="W54" s="35"/>
      <c r="X54" s="35">
        <f t="shared" si="7"/>
        <v>0</v>
      </c>
      <c r="Y54" s="65">
        <f t="shared" si="8"/>
        <v>0</v>
      </c>
    </row>
    <row r="55" spans="1:25" s="358" customFormat="1" ht="21" customHeight="1">
      <c r="A55" s="358">
        <f t="shared" si="9"/>
        <v>34</v>
      </c>
      <c r="B55" s="381" t="s">
        <v>158</v>
      </c>
      <c r="C55" s="379"/>
      <c r="D55" s="365">
        <f t="shared" si="11"/>
        <v>0</v>
      </c>
      <c r="E55" s="366">
        <f>D55/7.8/2</f>
        <v>0</v>
      </c>
      <c r="F55" s="386">
        <v>109.2</v>
      </c>
      <c r="G55" s="387">
        <v>109.2</v>
      </c>
      <c r="H55" s="35">
        <f t="shared" si="2"/>
        <v>218.4</v>
      </c>
      <c r="I55" s="65">
        <f t="shared" si="3"/>
        <v>14</v>
      </c>
      <c r="J55" s="388">
        <v>156</v>
      </c>
      <c r="K55" s="389">
        <v>156</v>
      </c>
      <c r="L55" s="35"/>
      <c r="M55" s="35"/>
      <c r="N55" s="35">
        <f t="shared" si="12"/>
        <v>312</v>
      </c>
      <c r="O55" s="65">
        <f t="shared" si="4"/>
        <v>20</v>
      </c>
      <c r="P55" s="34"/>
      <c r="Q55" s="315"/>
      <c r="R55" s="35"/>
      <c r="S55" s="35">
        <f t="shared" si="5"/>
        <v>0</v>
      </c>
      <c r="T55" s="65">
        <f t="shared" si="6"/>
        <v>0</v>
      </c>
      <c r="U55" s="34"/>
      <c r="V55" s="315"/>
      <c r="W55" s="35"/>
      <c r="X55" s="35">
        <f t="shared" si="7"/>
        <v>0</v>
      </c>
      <c r="Y55" s="65">
        <f t="shared" si="8"/>
        <v>0</v>
      </c>
    </row>
    <row r="56" spans="1:25" s="358" customFormat="1" ht="21" customHeight="1">
      <c r="A56" s="358">
        <f t="shared" si="9"/>
        <v>18</v>
      </c>
      <c r="B56" s="381" t="s">
        <v>159</v>
      </c>
      <c r="C56" s="379"/>
      <c r="D56" s="365">
        <f t="shared" si="11"/>
        <v>0</v>
      </c>
      <c r="E56" s="366">
        <f t="shared" si="1"/>
        <v>0</v>
      </c>
      <c r="F56" s="52"/>
      <c r="G56" s="53"/>
      <c r="H56" s="35">
        <f>SUM(F56:G56)</f>
        <v>0</v>
      </c>
      <c r="I56" s="65">
        <f t="shared" si="3"/>
        <v>0</v>
      </c>
      <c r="J56" s="388">
        <v>140.4</v>
      </c>
      <c r="K56" s="389">
        <v>140.4</v>
      </c>
      <c r="L56" s="35"/>
      <c r="M56" s="35"/>
      <c r="N56" s="35">
        <f t="shared" si="12"/>
        <v>280.8</v>
      </c>
      <c r="O56" s="65">
        <f t="shared" si="4"/>
        <v>18</v>
      </c>
      <c r="P56" s="34"/>
      <c r="Q56" s="315"/>
      <c r="R56" s="35"/>
      <c r="S56" s="35">
        <f t="shared" si="5"/>
        <v>0</v>
      </c>
      <c r="T56" s="65">
        <f t="shared" si="6"/>
        <v>0</v>
      </c>
      <c r="U56" s="34"/>
      <c r="V56" s="315"/>
      <c r="W56" s="35"/>
      <c r="X56" s="35">
        <f t="shared" si="7"/>
        <v>0</v>
      </c>
      <c r="Y56" s="65">
        <f t="shared" si="8"/>
        <v>0</v>
      </c>
    </row>
    <row r="57" spans="1:25" s="358" customFormat="1" ht="21" customHeight="1">
      <c r="A57" s="358">
        <f t="shared" si="9"/>
        <v>0</v>
      </c>
      <c r="B57" s="381" t="s">
        <v>160</v>
      </c>
      <c r="C57" s="379"/>
      <c r="D57" s="365">
        <f t="shared" si="11"/>
        <v>0</v>
      </c>
      <c r="E57" s="366">
        <f t="shared" si="1"/>
        <v>0</v>
      </c>
      <c r="F57" s="52"/>
      <c r="G57" s="53"/>
      <c r="H57" s="35">
        <f>SUM(F57:G57)</f>
        <v>0</v>
      </c>
      <c r="I57" s="65">
        <f t="shared" si="3"/>
        <v>0</v>
      </c>
      <c r="J57" s="34"/>
      <c r="K57" s="35"/>
      <c r="L57" s="35"/>
      <c r="M57" s="35"/>
      <c r="N57" s="35">
        <f t="shared" si="12"/>
        <v>0</v>
      </c>
      <c r="O57" s="65">
        <f t="shared" si="4"/>
        <v>0</v>
      </c>
      <c r="P57" s="34"/>
      <c r="Q57" s="315"/>
      <c r="R57" s="35"/>
      <c r="S57" s="35">
        <f t="shared" si="5"/>
        <v>0</v>
      </c>
      <c r="T57" s="65">
        <f t="shared" si="6"/>
        <v>0</v>
      </c>
      <c r="U57" s="34"/>
      <c r="V57" s="315"/>
      <c r="W57" s="35"/>
      <c r="X57" s="35">
        <f t="shared" si="7"/>
        <v>0</v>
      </c>
      <c r="Y57" s="65">
        <f t="shared" si="8"/>
        <v>0</v>
      </c>
    </row>
    <row r="58" spans="1:25" s="358" customFormat="1" ht="21" customHeight="1">
      <c r="A58" s="358">
        <f t="shared" si="9"/>
        <v>44</v>
      </c>
      <c r="B58" s="381" t="s">
        <v>161</v>
      </c>
      <c r="C58" s="380"/>
      <c r="D58" s="365">
        <f t="shared" si="11"/>
        <v>0</v>
      </c>
      <c r="E58" s="366">
        <f t="shared" si="1"/>
        <v>0</v>
      </c>
      <c r="F58" s="52"/>
      <c r="G58" s="53"/>
      <c r="H58" s="35">
        <f t="shared" si="2"/>
        <v>0</v>
      </c>
      <c r="I58" s="65">
        <f t="shared" si="3"/>
        <v>0</v>
      </c>
      <c r="J58" s="388">
        <f t="shared" ref="J58:K58" si="14">187.2+156</f>
        <v>343.2</v>
      </c>
      <c r="K58" s="389">
        <f t="shared" si="14"/>
        <v>343.2</v>
      </c>
      <c r="L58" s="35"/>
      <c r="M58" s="35"/>
      <c r="N58" s="35">
        <f t="shared" si="12"/>
        <v>686.4</v>
      </c>
      <c r="O58" s="65">
        <f t="shared" si="4"/>
        <v>44</v>
      </c>
      <c r="P58" s="34"/>
      <c r="Q58" s="315"/>
      <c r="R58" s="35"/>
      <c r="S58" s="35">
        <f t="shared" si="5"/>
        <v>0</v>
      </c>
      <c r="T58" s="65">
        <f t="shared" si="6"/>
        <v>0</v>
      </c>
      <c r="U58" s="34"/>
      <c r="V58" s="315"/>
      <c r="W58" s="35"/>
      <c r="X58" s="35">
        <f t="shared" si="7"/>
        <v>0</v>
      </c>
      <c r="Y58" s="65">
        <f t="shared" si="8"/>
        <v>0</v>
      </c>
    </row>
    <row r="59" spans="1:25" s="358" customFormat="1" ht="21" customHeight="1">
      <c r="A59" s="358">
        <f t="shared" si="9"/>
        <v>0</v>
      </c>
      <c r="B59" s="381" t="s">
        <v>162</v>
      </c>
      <c r="C59" s="380"/>
      <c r="D59" s="365">
        <f t="shared" si="11"/>
        <v>0</v>
      </c>
      <c r="E59" s="366">
        <f t="shared" si="1"/>
        <v>0</v>
      </c>
      <c r="F59" s="52"/>
      <c r="G59" s="53"/>
      <c r="H59" s="35">
        <f t="shared" si="2"/>
        <v>0</v>
      </c>
      <c r="I59" s="65">
        <f t="shared" si="3"/>
        <v>0</v>
      </c>
      <c r="J59" s="34"/>
      <c r="K59" s="35"/>
      <c r="L59" s="35"/>
      <c r="M59" s="35"/>
      <c r="N59" s="35">
        <f t="shared" si="12"/>
        <v>0</v>
      </c>
      <c r="O59" s="65">
        <f t="shared" si="4"/>
        <v>0</v>
      </c>
      <c r="P59" s="34"/>
      <c r="Q59" s="315"/>
      <c r="R59" s="35"/>
      <c r="S59" s="35">
        <f>SUM(P59:R59)</f>
        <v>0</v>
      </c>
      <c r="T59" s="65">
        <f t="shared" si="6"/>
        <v>0</v>
      </c>
      <c r="U59" s="34"/>
      <c r="V59" s="315"/>
      <c r="W59" s="35"/>
      <c r="X59" s="35">
        <f>SUM(U59:W59)</f>
        <v>0</v>
      </c>
      <c r="Y59" s="65">
        <f t="shared" si="8"/>
        <v>0</v>
      </c>
    </row>
    <row r="60" spans="1:25" s="358" customFormat="1" ht="21" customHeight="1">
      <c r="A60" s="358">
        <f t="shared" si="9"/>
        <v>54</v>
      </c>
      <c r="B60" s="381" t="s">
        <v>163</v>
      </c>
      <c r="C60" s="379"/>
      <c r="D60" s="365">
        <f t="shared" si="11"/>
        <v>0</v>
      </c>
      <c r="E60" s="366">
        <f t="shared" si="1"/>
        <v>0</v>
      </c>
      <c r="F60" s="386">
        <v>156</v>
      </c>
      <c r="G60" s="387">
        <v>156</v>
      </c>
      <c r="H60" s="35">
        <f t="shared" si="2"/>
        <v>312</v>
      </c>
      <c r="I60" s="65">
        <f t="shared" si="3"/>
        <v>20</v>
      </c>
      <c r="J60" s="388">
        <f t="shared" ref="J60:K60" si="15">124.8+140.4</f>
        <v>265.2</v>
      </c>
      <c r="K60" s="389">
        <f t="shared" si="15"/>
        <v>265.2</v>
      </c>
      <c r="L60" s="35"/>
      <c r="M60" s="35"/>
      <c r="N60" s="35">
        <f t="shared" si="12"/>
        <v>530.4</v>
      </c>
      <c r="O60" s="65">
        <f>N60/7.8/2</f>
        <v>34</v>
      </c>
      <c r="P60" s="34"/>
      <c r="Q60" s="315"/>
      <c r="R60" s="35"/>
      <c r="S60" s="35">
        <f>SUM(P60:R60)</f>
        <v>0</v>
      </c>
      <c r="T60" s="65">
        <f>S60/7.8/2</f>
        <v>0</v>
      </c>
      <c r="U60" s="34"/>
      <c r="V60" s="315"/>
      <c r="W60" s="35"/>
      <c r="X60" s="35">
        <f>SUM(U60:W60)</f>
        <v>0</v>
      </c>
      <c r="Y60" s="65">
        <f>X60/7.8/2</f>
        <v>0</v>
      </c>
    </row>
    <row r="61" spans="1:25" s="358" customFormat="1" ht="21" customHeight="1">
      <c r="A61" s="358">
        <f t="shared" si="9"/>
        <v>0</v>
      </c>
      <c r="B61" s="381" t="s">
        <v>164</v>
      </c>
      <c r="C61" s="379"/>
      <c r="D61" s="365">
        <f t="shared" si="11"/>
        <v>0</v>
      </c>
      <c r="E61" s="366">
        <f t="shared" si="1"/>
        <v>0</v>
      </c>
      <c r="F61" s="52"/>
      <c r="G61" s="53"/>
      <c r="H61" s="35">
        <f t="shared" si="2"/>
        <v>0</v>
      </c>
      <c r="I61" s="65">
        <f t="shared" si="3"/>
        <v>0</v>
      </c>
      <c r="J61" s="34"/>
      <c r="K61" s="35"/>
      <c r="L61" s="35"/>
      <c r="M61" s="35"/>
      <c r="N61" s="35">
        <f t="shared" si="12"/>
        <v>0</v>
      </c>
      <c r="O61" s="65">
        <f t="shared" si="4"/>
        <v>0</v>
      </c>
      <c r="P61" s="34"/>
      <c r="Q61" s="315"/>
      <c r="R61" s="35"/>
      <c r="S61" s="35">
        <f>SUM(P61:R61)</f>
        <v>0</v>
      </c>
      <c r="T61" s="65">
        <f>S61/7.8/2</f>
        <v>0</v>
      </c>
      <c r="U61" s="34"/>
      <c r="V61" s="315"/>
      <c r="W61" s="35"/>
      <c r="X61" s="35">
        <f>SUM(U61:W61)</f>
        <v>0</v>
      </c>
      <c r="Y61" s="65">
        <f>X61/7.8/2</f>
        <v>0</v>
      </c>
    </row>
    <row r="62" spans="1:25" s="358" customFormat="1" ht="21" customHeight="1">
      <c r="A62" s="358">
        <f t="shared" si="9"/>
        <v>44</v>
      </c>
      <c r="B62" s="381" t="s">
        <v>165</v>
      </c>
      <c r="C62" s="380"/>
      <c r="D62" s="365">
        <f t="shared" si="11"/>
        <v>0</v>
      </c>
      <c r="E62" s="366">
        <f t="shared" si="1"/>
        <v>0</v>
      </c>
      <c r="F62" s="386">
        <v>93.6</v>
      </c>
      <c r="G62" s="387">
        <v>93.6</v>
      </c>
      <c r="H62" s="35">
        <f>SUM(F62:G62)</f>
        <v>187.2</v>
      </c>
      <c r="I62" s="65">
        <f t="shared" si="3"/>
        <v>12</v>
      </c>
      <c r="J62" s="386">
        <f t="shared" ref="J62:K62" si="16">93.6+156</f>
        <v>249.6</v>
      </c>
      <c r="K62" s="387">
        <f t="shared" si="16"/>
        <v>249.6</v>
      </c>
      <c r="L62" s="35"/>
      <c r="M62" s="35"/>
      <c r="N62" s="35">
        <f t="shared" si="12"/>
        <v>499.2</v>
      </c>
      <c r="O62" s="65">
        <f t="shared" si="4"/>
        <v>32</v>
      </c>
      <c r="P62" s="34"/>
      <c r="Q62" s="315"/>
      <c r="R62" s="35"/>
      <c r="S62" s="35">
        <f>SUM(P62:R62)</f>
        <v>0</v>
      </c>
      <c r="T62" s="65">
        <f t="shared" si="6"/>
        <v>0</v>
      </c>
      <c r="U62" s="34"/>
      <c r="V62" s="315"/>
      <c r="W62" s="35"/>
      <c r="X62" s="35">
        <f>SUM(U62:W62)</f>
        <v>0</v>
      </c>
      <c r="Y62" s="65">
        <f t="shared" ref="Y62:Y79" si="17">X62/7.8/2</f>
        <v>0</v>
      </c>
    </row>
    <row r="63" spans="1:25" s="358" customFormat="1" ht="21" customHeight="1">
      <c r="A63" s="358">
        <f t="shared" si="9"/>
        <v>0</v>
      </c>
      <c r="B63" s="381" t="s">
        <v>166</v>
      </c>
      <c r="C63" s="380"/>
      <c r="D63" s="365">
        <f t="shared" si="11"/>
        <v>0</v>
      </c>
      <c r="E63" s="366">
        <f t="shared" si="1"/>
        <v>0</v>
      </c>
      <c r="F63" s="52"/>
      <c r="G63" s="53"/>
      <c r="H63" s="35">
        <f t="shared" si="2"/>
        <v>0</v>
      </c>
      <c r="I63" s="65">
        <f t="shared" si="3"/>
        <v>0</v>
      </c>
      <c r="J63" s="34"/>
      <c r="K63" s="35"/>
      <c r="L63" s="35"/>
      <c r="M63" s="35"/>
      <c r="N63" s="35">
        <f t="shared" si="12"/>
        <v>0</v>
      </c>
      <c r="O63" s="65">
        <f t="shared" si="4"/>
        <v>0</v>
      </c>
      <c r="P63" s="34"/>
      <c r="Q63" s="315"/>
      <c r="R63" s="35"/>
      <c r="S63" s="35">
        <f>SUM(P63:R63)</f>
        <v>0</v>
      </c>
      <c r="T63" s="65">
        <f t="shared" si="6"/>
        <v>0</v>
      </c>
      <c r="U63" s="34"/>
      <c r="V63" s="315"/>
      <c r="W63" s="35"/>
      <c r="X63" s="35">
        <f>SUM(U63:W63)</f>
        <v>0</v>
      </c>
      <c r="Y63" s="65">
        <f t="shared" si="17"/>
        <v>0</v>
      </c>
    </row>
    <row r="64" spans="1:25" s="358" customFormat="1" ht="21" customHeight="1">
      <c r="A64" s="358">
        <f t="shared" si="9"/>
        <v>28</v>
      </c>
      <c r="B64" s="381" t="s">
        <v>167</v>
      </c>
      <c r="C64" s="519">
        <f>124.8+93.6-31.2</f>
        <v>187.2</v>
      </c>
      <c r="D64" s="365">
        <f t="shared" si="11"/>
        <v>187.2</v>
      </c>
      <c r="E64" s="366">
        <f t="shared" si="1"/>
        <v>12</v>
      </c>
      <c r="F64" s="52"/>
      <c r="G64" s="53"/>
      <c r="H64" s="35">
        <f t="shared" si="2"/>
        <v>0</v>
      </c>
      <c r="I64" s="65">
        <f t="shared" si="3"/>
        <v>0</v>
      </c>
      <c r="J64" s="388">
        <v>124.8</v>
      </c>
      <c r="K64" s="389">
        <v>124.8</v>
      </c>
      <c r="L64" s="35"/>
      <c r="M64" s="35"/>
      <c r="N64" s="35">
        <f t="shared" si="12"/>
        <v>249.6</v>
      </c>
      <c r="O64" s="65">
        <f t="shared" si="4"/>
        <v>16</v>
      </c>
      <c r="P64" s="52"/>
      <c r="Q64" s="390"/>
      <c r="R64" s="53"/>
      <c r="S64" s="35">
        <f t="shared" ref="S64:S82" si="18">SUM(P64:R64)</f>
        <v>0</v>
      </c>
      <c r="T64" s="65">
        <f t="shared" si="6"/>
        <v>0</v>
      </c>
      <c r="U64" s="52"/>
      <c r="V64" s="390"/>
      <c r="W64" s="53"/>
      <c r="X64" s="35">
        <f t="shared" ref="X64:X91" si="19">SUM(U64:W64)</f>
        <v>0</v>
      </c>
      <c r="Y64" s="65">
        <f t="shared" si="17"/>
        <v>0</v>
      </c>
    </row>
    <row r="65" spans="1:25" s="358" customFormat="1" ht="21" customHeight="1">
      <c r="A65" s="358">
        <f t="shared" si="9"/>
        <v>22</v>
      </c>
      <c r="B65" s="381" t="s">
        <v>168</v>
      </c>
      <c r="C65" s="519">
        <f>93.6+31.2</f>
        <v>124.8</v>
      </c>
      <c r="D65" s="365">
        <f t="shared" si="11"/>
        <v>124.8</v>
      </c>
      <c r="E65" s="366">
        <f t="shared" si="1"/>
        <v>8</v>
      </c>
      <c r="F65" s="386">
        <v>109.2</v>
      </c>
      <c r="G65" s="387">
        <v>109.2</v>
      </c>
      <c r="H65" s="35">
        <f t="shared" si="2"/>
        <v>218.4</v>
      </c>
      <c r="I65" s="65">
        <f t="shared" si="3"/>
        <v>14</v>
      </c>
      <c r="J65" s="34"/>
      <c r="K65" s="35"/>
      <c r="L65" s="35"/>
      <c r="M65" s="35"/>
      <c r="N65" s="35">
        <f t="shared" si="12"/>
        <v>0</v>
      </c>
      <c r="O65" s="65">
        <f t="shared" si="4"/>
        <v>0</v>
      </c>
      <c r="P65" s="52"/>
      <c r="Q65" s="390"/>
      <c r="R65" s="53"/>
      <c r="S65" s="35">
        <f t="shared" si="18"/>
        <v>0</v>
      </c>
      <c r="T65" s="65">
        <f t="shared" si="6"/>
        <v>0</v>
      </c>
      <c r="U65" s="52"/>
      <c r="V65" s="390"/>
      <c r="W65" s="53"/>
      <c r="X65" s="35">
        <f t="shared" si="19"/>
        <v>0</v>
      </c>
      <c r="Y65" s="65">
        <f t="shared" si="17"/>
        <v>0</v>
      </c>
    </row>
    <row r="66" spans="1:25" s="358" customFormat="1" ht="21" customHeight="1">
      <c r="A66" s="358">
        <f t="shared" si="9"/>
        <v>51</v>
      </c>
      <c r="B66" s="381" t="s">
        <v>169</v>
      </c>
      <c r="C66" s="520">
        <v>62.4</v>
      </c>
      <c r="D66" s="365">
        <f t="shared" si="11"/>
        <v>62.4</v>
      </c>
      <c r="E66" s="366">
        <f t="shared" si="1"/>
        <v>4</v>
      </c>
      <c r="F66" s="386">
        <v>31.2</v>
      </c>
      <c r="G66" s="387">
        <v>46.8</v>
      </c>
      <c r="H66" s="35">
        <f t="shared" si="2"/>
        <v>78</v>
      </c>
      <c r="I66" s="65">
        <f t="shared" si="3"/>
        <v>5</v>
      </c>
      <c r="J66" s="388">
        <v>93.6</v>
      </c>
      <c r="K66" s="389">
        <v>93.6</v>
      </c>
      <c r="L66" s="35"/>
      <c r="M66" s="35"/>
      <c r="N66" s="35">
        <f t="shared" si="12"/>
        <v>187.2</v>
      </c>
      <c r="O66" s="65">
        <f t="shared" si="4"/>
        <v>12</v>
      </c>
      <c r="P66" s="388">
        <v>156</v>
      </c>
      <c r="Q66" s="508">
        <v>156</v>
      </c>
      <c r="R66" s="389">
        <v>156</v>
      </c>
      <c r="S66" s="35">
        <f t="shared" si="18"/>
        <v>468</v>
      </c>
      <c r="T66" s="65">
        <f t="shared" si="6"/>
        <v>30</v>
      </c>
      <c r="U66" s="556"/>
      <c r="V66" s="557"/>
      <c r="W66" s="558"/>
      <c r="X66" s="35">
        <f t="shared" si="19"/>
        <v>0</v>
      </c>
      <c r="Y66" s="65">
        <f t="shared" si="17"/>
        <v>0</v>
      </c>
    </row>
    <row r="67" spans="1:25" s="358" customFormat="1" ht="21" customHeight="1">
      <c r="A67" s="358">
        <f t="shared" si="9"/>
        <v>0</v>
      </c>
      <c r="B67" s="381" t="s">
        <v>170</v>
      </c>
      <c r="C67" s="380"/>
      <c r="D67" s="365">
        <f t="shared" si="11"/>
        <v>0</v>
      </c>
      <c r="E67" s="366">
        <f t="shared" si="1"/>
        <v>0</v>
      </c>
      <c r="F67" s="52"/>
      <c r="G67" s="53"/>
      <c r="H67" s="35">
        <f t="shared" si="2"/>
        <v>0</v>
      </c>
      <c r="I67" s="65">
        <f t="shared" si="3"/>
        <v>0</v>
      </c>
      <c r="J67" s="34"/>
      <c r="K67" s="35"/>
      <c r="L67" s="35"/>
      <c r="M67" s="35"/>
      <c r="N67" s="35">
        <f t="shared" si="12"/>
        <v>0</v>
      </c>
      <c r="O67" s="65">
        <f t="shared" si="4"/>
        <v>0</v>
      </c>
      <c r="P67" s="34"/>
      <c r="Q67" s="315"/>
      <c r="R67" s="35"/>
      <c r="S67" s="35">
        <f t="shared" si="18"/>
        <v>0</v>
      </c>
      <c r="T67" s="65">
        <f t="shared" si="6"/>
        <v>0</v>
      </c>
      <c r="U67" s="556"/>
      <c r="V67" s="557"/>
      <c r="W67" s="558"/>
      <c r="X67" s="35">
        <f t="shared" si="19"/>
        <v>0</v>
      </c>
      <c r="Y67" s="65">
        <f t="shared" si="17"/>
        <v>0</v>
      </c>
    </row>
    <row r="68" spans="1:25" s="358" customFormat="1" ht="22.5" customHeight="1">
      <c r="A68" s="358">
        <f t="shared" si="9"/>
        <v>30</v>
      </c>
      <c r="B68" s="381" t="s">
        <v>171</v>
      </c>
      <c r="C68" s="380"/>
      <c r="D68" s="365">
        <f t="shared" si="11"/>
        <v>0</v>
      </c>
      <c r="E68" s="366">
        <f t="shared" si="1"/>
        <v>0</v>
      </c>
      <c r="F68" s="52"/>
      <c r="G68" s="53"/>
      <c r="H68" s="35">
        <f t="shared" si="2"/>
        <v>0</v>
      </c>
      <c r="I68" s="65">
        <f t="shared" si="3"/>
        <v>0</v>
      </c>
      <c r="J68" s="34"/>
      <c r="K68" s="35"/>
      <c r="L68" s="35"/>
      <c r="M68" s="35"/>
      <c r="N68" s="35">
        <f t="shared" si="12"/>
        <v>0</v>
      </c>
      <c r="O68" s="65">
        <f t="shared" si="4"/>
        <v>0</v>
      </c>
      <c r="P68" s="388">
        <v>156</v>
      </c>
      <c r="Q68" s="508">
        <v>156</v>
      </c>
      <c r="R68" s="389">
        <v>156</v>
      </c>
      <c r="S68" s="35">
        <f t="shared" si="18"/>
        <v>468</v>
      </c>
      <c r="T68" s="65">
        <f t="shared" si="6"/>
        <v>30</v>
      </c>
      <c r="U68" s="556"/>
      <c r="V68" s="557"/>
      <c r="W68" s="558"/>
      <c r="X68" s="35">
        <f t="shared" si="19"/>
        <v>0</v>
      </c>
      <c r="Y68" s="65">
        <f t="shared" si="17"/>
        <v>0</v>
      </c>
    </row>
    <row r="69" spans="1:25" s="358" customFormat="1" ht="21" customHeight="1">
      <c r="A69" s="358">
        <f t="shared" si="9"/>
        <v>40</v>
      </c>
      <c r="B69" s="381" t="s">
        <v>172</v>
      </c>
      <c r="C69" s="379"/>
      <c r="D69" s="365">
        <f t="shared" si="11"/>
        <v>0</v>
      </c>
      <c r="E69" s="366">
        <f t="shared" si="1"/>
        <v>0</v>
      </c>
      <c r="F69" s="52"/>
      <c r="G69" s="53"/>
      <c r="H69" s="35">
        <f t="shared" si="2"/>
        <v>0</v>
      </c>
      <c r="I69" s="65">
        <f t="shared" si="3"/>
        <v>0</v>
      </c>
      <c r="J69" s="549">
        <v>78</v>
      </c>
      <c r="K69" s="550">
        <v>78</v>
      </c>
      <c r="L69" s="35"/>
      <c r="M69" s="35"/>
      <c r="N69" s="35">
        <f t="shared" si="12"/>
        <v>156</v>
      </c>
      <c r="O69" s="65">
        <f t="shared" si="4"/>
        <v>10</v>
      </c>
      <c r="P69" s="388">
        <v>156</v>
      </c>
      <c r="Q69" s="508">
        <v>156</v>
      </c>
      <c r="R69" s="389">
        <v>156</v>
      </c>
      <c r="S69" s="35">
        <f t="shared" si="18"/>
        <v>468</v>
      </c>
      <c r="T69" s="65">
        <f t="shared" si="6"/>
        <v>30</v>
      </c>
      <c r="U69" s="556"/>
      <c r="V69" s="557"/>
      <c r="W69" s="558"/>
      <c r="X69" s="35">
        <f t="shared" si="19"/>
        <v>0</v>
      </c>
      <c r="Y69" s="65">
        <f t="shared" si="17"/>
        <v>0</v>
      </c>
    </row>
    <row r="70" spans="1:25" s="358" customFormat="1" ht="21" customHeight="1">
      <c r="A70" s="358">
        <f t="shared" si="9"/>
        <v>57</v>
      </c>
      <c r="B70" s="381" t="s">
        <v>173</v>
      </c>
      <c r="C70" s="520">
        <v>171.6</v>
      </c>
      <c r="D70" s="365">
        <f t="shared" si="11"/>
        <v>171.6</v>
      </c>
      <c r="E70" s="366">
        <f t="shared" si="1"/>
        <v>11</v>
      </c>
      <c r="F70" s="52"/>
      <c r="G70" s="53"/>
      <c r="H70" s="35">
        <f>SUM(F70:G70)</f>
        <v>0</v>
      </c>
      <c r="I70" s="65">
        <f t="shared" si="3"/>
        <v>0</v>
      </c>
      <c r="J70" s="388">
        <v>124.8</v>
      </c>
      <c r="K70" s="389">
        <v>124.8</v>
      </c>
      <c r="L70" s="35"/>
      <c r="M70" s="35"/>
      <c r="N70" s="35">
        <f t="shared" si="12"/>
        <v>249.6</v>
      </c>
      <c r="O70" s="65">
        <f t="shared" si="4"/>
        <v>16</v>
      </c>
      <c r="P70" s="388">
        <v>156</v>
      </c>
      <c r="Q70" s="508">
        <v>156</v>
      </c>
      <c r="R70" s="389">
        <v>156</v>
      </c>
      <c r="S70" s="35">
        <f t="shared" si="18"/>
        <v>468</v>
      </c>
      <c r="T70" s="65">
        <f t="shared" si="6"/>
        <v>30</v>
      </c>
      <c r="U70" s="556"/>
      <c r="V70" s="557"/>
      <c r="W70" s="558"/>
      <c r="X70" s="35">
        <f t="shared" si="19"/>
        <v>0</v>
      </c>
      <c r="Y70" s="65">
        <f t="shared" si="17"/>
        <v>0</v>
      </c>
    </row>
    <row r="71" spans="1:25" s="358" customFormat="1" ht="21" customHeight="1">
      <c r="A71" s="358">
        <f t="shared" si="9"/>
        <v>46</v>
      </c>
      <c r="B71" s="381" t="s">
        <v>174</v>
      </c>
      <c r="C71" s="379"/>
      <c r="D71" s="365">
        <f t="shared" si="11"/>
        <v>0</v>
      </c>
      <c r="E71" s="366">
        <f t="shared" si="1"/>
        <v>0</v>
      </c>
      <c r="F71" s="52"/>
      <c r="G71" s="53"/>
      <c r="H71" s="35">
        <f t="shared" si="2"/>
        <v>0</v>
      </c>
      <c r="I71" s="65">
        <f t="shared" si="3"/>
        <v>0</v>
      </c>
      <c r="J71" s="388">
        <v>93.6</v>
      </c>
      <c r="K71" s="389">
        <v>109.2</v>
      </c>
      <c r="L71" s="35"/>
      <c r="M71" s="35"/>
      <c r="N71" s="35">
        <f t="shared" si="12"/>
        <v>202.8</v>
      </c>
      <c r="O71" s="65">
        <f t="shared" si="4"/>
        <v>13.000000000000002</v>
      </c>
      <c r="P71" s="388">
        <v>171.6</v>
      </c>
      <c r="Q71" s="508">
        <v>171.6</v>
      </c>
      <c r="R71" s="389">
        <v>171.6</v>
      </c>
      <c r="S71" s="35">
        <f t="shared" si="18"/>
        <v>514.79999999999995</v>
      </c>
      <c r="T71" s="65">
        <f t="shared" si="6"/>
        <v>33</v>
      </c>
      <c r="U71" s="556"/>
      <c r="V71" s="557"/>
      <c r="W71" s="558"/>
      <c r="X71" s="35">
        <f t="shared" si="19"/>
        <v>0</v>
      </c>
      <c r="Y71" s="65">
        <f t="shared" si="17"/>
        <v>0</v>
      </c>
    </row>
    <row r="72" spans="1:25" s="358" customFormat="1" ht="21" customHeight="1">
      <c r="A72" s="358">
        <f t="shared" si="9"/>
        <v>54</v>
      </c>
      <c r="B72" s="381" t="s">
        <v>175</v>
      </c>
      <c r="C72" s="519">
        <v>171.6</v>
      </c>
      <c r="D72" s="365">
        <f t="shared" si="11"/>
        <v>171.6</v>
      </c>
      <c r="E72" s="366">
        <f t="shared" si="1"/>
        <v>11</v>
      </c>
      <c r="F72" s="34"/>
      <c r="G72" s="35"/>
      <c r="H72" s="35">
        <f t="shared" si="2"/>
        <v>0</v>
      </c>
      <c r="I72" s="65">
        <f t="shared" si="3"/>
        <v>0</v>
      </c>
      <c r="J72" s="549">
        <v>78</v>
      </c>
      <c r="K72" s="550">
        <v>78</v>
      </c>
      <c r="L72" s="35"/>
      <c r="M72" s="35"/>
      <c r="N72" s="35">
        <f t="shared" si="12"/>
        <v>156</v>
      </c>
      <c r="O72" s="65">
        <f t="shared" si="4"/>
        <v>10</v>
      </c>
      <c r="P72" s="388">
        <v>171.6</v>
      </c>
      <c r="Q72" s="508">
        <v>171.6</v>
      </c>
      <c r="R72" s="389">
        <v>171.6</v>
      </c>
      <c r="S72" s="35">
        <f t="shared" si="18"/>
        <v>514.79999999999995</v>
      </c>
      <c r="T72" s="65">
        <f t="shared" si="6"/>
        <v>33</v>
      </c>
      <c r="U72" s="556"/>
      <c r="V72" s="557"/>
      <c r="W72" s="558"/>
      <c r="X72" s="35">
        <f t="shared" si="19"/>
        <v>0</v>
      </c>
      <c r="Y72" s="65">
        <f t="shared" si="17"/>
        <v>0</v>
      </c>
    </row>
    <row r="73" spans="1:25" s="358" customFormat="1" ht="21" customHeight="1">
      <c r="A73" s="358">
        <f t="shared" si="9"/>
        <v>44</v>
      </c>
      <c r="B73" s="381" t="s">
        <v>176</v>
      </c>
      <c r="C73" s="519">
        <v>171.6</v>
      </c>
      <c r="D73" s="365">
        <f t="shared" si="11"/>
        <v>171.6</v>
      </c>
      <c r="E73" s="366">
        <f t="shared" si="1"/>
        <v>11</v>
      </c>
      <c r="F73" s="34"/>
      <c r="G73" s="35"/>
      <c r="H73" s="35">
        <f t="shared" si="2"/>
        <v>0</v>
      </c>
      <c r="I73" s="65">
        <f t="shared" si="3"/>
        <v>0</v>
      </c>
      <c r="J73" s="34"/>
      <c r="K73" s="35"/>
      <c r="L73" s="35"/>
      <c r="M73" s="35"/>
      <c r="N73" s="35">
        <f t="shared" si="12"/>
        <v>0</v>
      </c>
      <c r="O73" s="65">
        <f t="shared" si="4"/>
        <v>0</v>
      </c>
      <c r="P73" s="386">
        <v>171.6</v>
      </c>
      <c r="Q73" s="539">
        <v>171.6</v>
      </c>
      <c r="R73" s="387">
        <v>171.6</v>
      </c>
      <c r="S73" s="35">
        <f t="shared" si="18"/>
        <v>514.79999999999995</v>
      </c>
      <c r="T73" s="65">
        <f t="shared" si="6"/>
        <v>33</v>
      </c>
      <c r="U73" s="559"/>
      <c r="V73" s="560"/>
      <c r="W73" s="561"/>
      <c r="X73" s="35">
        <f t="shared" si="19"/>
        <v>0</v>
      </c>
      <c r="Y73" s="65">
        <f t="shared" si="17"/>
        <v>0</v>
      </c>
    </row>
    <row r="74" spans="1:25" s="358" customFormat="1" ht="21" customHeight="1">
      <c r="A74" s="358">
        <f t="shared" si="9"/>
        <v>47</v>
      </c>
      <c r="B74" s="381" t="s">
        <v>177</v>
      </c>
      <c r="C74" s="519">
        <v>218.4</v>
      </c>
      <c r="D74" s="365">
        <f t="shared" si="11"/>
        <v>218.4</v>
      </c>
      <c r="E74" s="366">
        <f t="shared" si="1"/>
        <v>14</v>
      </c>
      <c r="F74" s="388">
        <v>171.6</v>
      </c>
      <c r="G74" s="389">
        <v>156</v>
      </c>
      <c r="H74" s="35">
        <f t="shared" si="2"/>
        <v>327.60000000000002</v>
      </c>
      <c r="I74" s="65">
        <f t="shared" si="3"/>
        <v>21.000000000000004</v>
      </c>
      <c r="J74" s="34"/>
      <c r="K74" s="35"/>
      <c r="L74" s="35"/>
      <c r="M74" s="35"/>
      <c r="N74" s="35">
        <f t="shared" si="12"/>
        <v>0</v>
      </c>
      <c r="O74" s="65">
        <f t="shared" si="4"/>
        <v>0</v>
      </c>
      <c r="P74" s="386">
        <v>62.4</v>
      </c>
      <c r="Q74" s="539">
        <v>62.4</v>
      </c>
      <c r="R74" s="387">
        <v>62.4</v>
      </c>
      <c r="S74" s="35">
        <f t="shared" si="18"/>
        <v>187.2</v>
      </c>
      <c r="T74" s="65">
        <f t="shared" si="6"/>
        <v>12</v>
      </c>
      <c r="U74" s="559"/>
      <c r="V74" s="560"/>
      <c r="W74" s="561"/>
      <c r="X74" s="35">
        <f t="shared" si="19"/>
        <v>0</v>
      </c>
      <c r="Y74" s="65">
        <f t="shared" si="17"/>
        <v>0</v>
      </c>
    </row>
    <row r="75" spans="1:25" s="358" customFormat="1" ht="21" customHeight="1">
      <c r="A75" s="358">
        <f t="shared" si="9"/>
        <v>0</v>
      </c>
      <c r="B75" s="381" t="s">
        <v>178</v>
      </c>
      <c r="C75" s="379"/>
      <c r="D75" s="365">
        <f t="shared" si="11"/>
        <v>0</v>
      </c>
      <c r="E75" s="366">
        <f t="shared" si="1"/>
        <v>0</v>
      </c>
      <c r="F75" s="34"/>
      <c r="G75" s="35"/>
      <c r="H75" s="35">
        <f t="shared" si="2"/>
        <v>0</v>
      </c>
      <c r="I75" s="65">
        <f t="shared" si="3"/>
        <v>0</v>
      </c>
      <c r="J75" s="34"/>
      <c r="K75" s="35"/>
      <c r="L75" s="35"/>
      <c r="M75" s="35"/>
      <c r="N75" s="35">
        <f t="shared" si="12"/>
        <v>0</v>
      </c>
      <c r="O75" s="65">
        <f t="shared" si="4"/>
        <v>0</v>
      </c>
      <c r="P75" s="34"/>
      <c r="Q75" s="315"/>
      <c r="R75" s="35"/>
      <c r="S75" s="35">
        <f t="shared" si="18"/>
        <v>0</v>
      </c>
      <c r="T75" s="65">
        <f t="shared" si="6"/>
        <v>0</v>
      </c>
      <c r="U75" s="556"/>
      <c r="V75" s="557"/>
      <c r="W75" s="558"/>
      <c r="X75" s="35">
        <f t="shared" si="19"/>
        <v>0</v>
      </c>
      <c r="Y75" s="65">
        <f t="shared" si="17"/>
        <v>0</v>
      </c>
    </row>
    <row r="76" spans="1:25" s="358" customFormat="1" ht="21" customHeight="1">
      <c r="A76" s="358">
        <f t="shared" si="9"/>
        <v>30</v>
      </c>
      <c r="B76" s="381" t="s">
        <v>179</v>
      </c>
      <c r="C76" s="379"/>
      <c r="D76" s="365">
        <f t="shared" si="11"/>
        <v>0</v>
      </c>
      <c r="E76" s="366">
        <f t="shared" si="1"/>
        <v>0</v>
      </c>
      <c r="F76" s="34"/>
      <c r="G76" s="35"/>
      <c r="H76" s="35">
        <f t="shared" si="2"/>
        <v>0</v>
      </c>
      <c r="I76" s="65">
        <f t="shared" si="3"/>
        <v>0</v>
      </c>
      <c r="J76" s="34"/>
      <c r="K76" s="35"/>
      <c r="L76" s="35"/>
      <c r="M76" s="35"/>
      <c r="N76" s="35">
        <f t="shared" si="12"/>
        <v>0</v>
      </c>
      <c r="O76" s="65">
        <f t="shared" si="4"/>
        <v>0</v>
      </c>
      <c r="P76" s="388">
        <v>156</v>
      </c>
      <c r="Q76" s="508">
        <v>156</v>
      </c>
      <c r="R76" s="389">
        <v>156</v>
      </c>
      <c r="S76" s="35">
        <f t="shared" si="18"/>
        <v>468</v>
      </c>
      <c r="T76" s="65">
        <f t="shared" si="6"/>
        <v>30</v>
      </c>
      <c r="U76" s="556"/>
      <c r="V76" s="557"/>
      <c r="W76" s="558"/>
      <c r="X76" s="35">
        <f t="shared" si="19"/>
        <v>0</v>
      </c>
      <c r="Y76" s="65">
        <f t="shared" si="17"/>
        <v>0</v>
      </c>
    </row>
    <row r="77" spans="1:25" s="358" customFormat="1" ht="21" customHeight="1">
      <c r="A77" s="358">
        <f t="shared" si="9"/>
        <v>30</v>
      </c>
      <c r="B77" s="381" t="s">
        <v>180</v>
      </c>
      <c r="C77" s="379"/>
      <c r="D77" s="365">
        <f t="shared" si="11"/>
        <v>0</v>
      </c>
      <c r="E77" s="366">
        <f t="shared" si="1"/>
        <v>0</v>
      </c>
      <c r="F77" s="34"/>
      <c r="G77" s="35"/>
      <c r="H77" s="35">
        <f t="shared" si="2"/>
        <v>0</v>
      </c>
      <c r="I77" s="65">
        <f t="shared" si="3"/>
        <v>0</v>
      </c>
      <c r="J77" s="34"/>
      <c r="K77" s="35"/>
      <c r="L77" s="35"/>
      <c r="M77" s="35"/>
      <c r="N77" s="35">
        <f t="shared" si="12"/>
        <v>0</v>
      </c>
      <c r="O77" s="65">
        <f t="shared" si="4"/>
        <v>0</v>
      </c>
      <c r="P77" s="388">
        <v>156</v>
      </c>
      <c r="Q77" s="508">
        <v>156</v>
      </c>
      <c r="R77" s="389">
        <v>156</v>
      </c>
      <c r="S77" s="35">
        <f t="shared" si="18"/>
        <v>468</v>
      </c>
      <c r="T77" s="65">
        <f t="shared" si="6"/>
        <v>30</v>
      </c>
      <c r="U77" s="556"/>
      <c r="V77" s="557"/>
      <c r="W77" s="558"/>
      <c r="X77" s="35">
        <f t="shared" si="19"/>
        <v>0</v>
      </c>
      <c r="Y77" s="65">
        <f t="shared" si="17"/>
        <v>0</v>
      </c>
    </row>
    <row r="78" spans="1:25" s="358" customFormat="1" ht="21" customHeight="1">
      <c r="A78" s="358">
        <f t="shared" si="9"/>
        <v>33</v>
      </c>
      <c r="B78" s="381" t="s">
        <v>181</v>
      </c>
      <c r="C78" s="379"/>
      <c r="D78" s="365">
        <f t="shared" si="11"/>
        <v>0</v>
      </c>
      <c r="E78" s="366">
        <f t="shared" si="1"/>
        <v>0</v>
      </c>
      <c r="F78" s="34"/>
      <c r="G78" s="35"/>
      <c r="H78" s="35">
        <f t="shared" si="2"/>
        <v>0</v>
      </c>
      <c r="I78" s="65">
        <f t="shared" si="3"/>
        <v>0</v>
      </c>
      <c r="J78" s="34"/>
      <c r="K78" s="35"/>
      <c r="L78" s="35"/>
      <c r="M78" s="35"/>
      <c r="N78" s="35">
        <f t="shared" si="12"/>
        <v>0</v>
      </c>
      <c r="O78" s="65">
        <f t="shared" si="4"/>
        <v>0</v>
      </c>
      <c r="P78" s="388">
        <v>171.6</v>
      </c>
      <c r="Q78" s="508">
        <v>171.6</v>
      </c>
      <c r="R78" s="389">
        <v>171.6</v>
      </c>
      <c r="S78" s="35">
        <f t="shared" si="18"/>
        <v>514.79999999999995</v>
      </c>
      <c r="T78" s="65">
        <f t="shared" si="6"/>
        <v>33</v>
      </c>
      <c r="U78" s="556"/>
      <c r="V78" s="557"/>
      <c r="W78" s="558"/>
      <c r="X78" s="35">
        <f t="shared" si="19"/>
        <v>0</v>
      </c>
      <c r="Y78" s="65">
        <f t="shared" si="17"/>
        <v>0</v>
      </c>
    </row>
    <row r="79" spans="1:25" s="358" customFormat="1" ht="21" customHeight="1">
      <c r="A79" s="358">
        <f t="shared" si="9"/>
        <v>33</v>
      </c>
      <c r="B79" s="381" t="s">
        <v>313</v>
      </c>
      <c r="C79" s="379"/>
      <c r="D79" s="365">
        <f t="shared" si="11"/>
        <v>0</v>
      </c>
      <c r="E79" s="366">
        <f t="shared" si="1"/>
        <v>0</v>
      </c>
      <c r="F79" s="34"/>
      <c r="G79" s="35"/>
      <c r="H79" s="35">
        <f t="shared" si="2"/>
        <v>0</v>
      </c>
      <c r="I79" s="65">
        <f t="shared" si="3"/>
        <v>0</v>
      </c>
      <c r="J79" s="34"/>
      <c r="K79" s="35"/>
      <c r="L79" s="35"/>
      <c r="M79" s="35"/>
      <c r="N79" s="35">
        <f t="shared" si="12"/>
        <v>0</v>
      </c>
      <c r="O79" s="65">
        <f t="shared" si="4"/>
        <v>0</v>
      </c>
      <c r="P79" s="388">
        <v>171.6</v>
      </c>
      <c r="Q79" s="508">
        <v>171.6</v>
      </c>
      <c r="R79" s="389">
        <v>171.6</v>
      </c>
      <c r="S79" s="35">
        <f t="shared" si="18"/>
        <v>514.79999999999995</v>
      </c>
      <c r="T79" s="65">
        <f t="shared" si="6"/>
        <v>33</v>
      </c>
      <c r="U79" s="556"/>
      <c r="V79" s="557"/>
      <c r="W79" s="558"/>
      <c r="X79" s="35">
        <f t="shared" si="19"/>
        <v>0</v>
      </c>
      <c r="Y79" s="65">
        <f t="shared" si="17"/>
        <v>0</v>
      </c>
    </row>
    <row r="80" spans="1:25" s="358" customFormat="1" ht="21" customHeight="1">
      <c r="A80" s="358">
        <f t="shared" si="9"/>
        <v>33</v>
      </c>
      <c r="B80" s="382" t="s">
        <v>182</v>
      </c>
      <c r="C80" s="379"/>
      <c r="D80" s="365">
        <f>SUM(C80:C80)</f>
        <v>0</v>
      </c>
      <c r="E80" s="366">
        <f>D80/7.8/2</f>
        <v>0</v>
      </c>
      <c r="F80" s="34"/>
      <c r="G80" s="35"/>
      <c r="H80" s="35">
        <f>SUM(F80:G80)</f>
        <v>0</v>
      </c>
      <c r="I80" s="65">
        <f>H80/7.8/2</f>
        <v>0</v>
      </c>
      <c r="J80" s="34"/>
      <c r="K80" s="35"/>
      <c r="L80" s="35"/>
      <c r="M80" s="35"/>
      <c r="N80" s="35">
        <f>SUM(J80:M80)</f>
        <v>0</v>
      </c>
      <c r="O80" s="65">
        <f>N80/7.8/2</f>
        <v>0</v>
      </c>
      <c r="P80" s="388">
        <v>171.6</v>
      </c>
      <c r="Q80" s="508">
        <v>171.6</v>
      </c>
      <c r="R80" s="389">
        <v>171.6</v>
      </c>
      <c r="S80" s="35">
        <f t="shared" si="18"/>
        <v>514.79999999999995</v>
      </c>
      <c r="T80" s="65">
        <f>S80/7.8/2</f>
        <v>33</v>
      </c>
      <c r="U80" s="556"/>
      <c r="V80" s="557"/>
      <c r="W80" s="558"/>
      <c r="X80" s="35">
        <f t="shared" si="19"/>
        <v>0</v>
      </c>
      <c r="Y80" s="65">
        <f>X80/7.8/2</f>
        <v>0</v>
      </c>
    </row>
    <row r="81" spans="1:25" s="358" customFormat="1" ht="21" customHeight="1">
      <c r="A81" s="358">
        <f t="shared" ref="A81:A133" si="20">+SUM(E81,I81,O81,T81+Y81)</f>
        <v>33</v>
      </c>
      <c r="B81" s="381" t="s">
        <v>183</v>
      </c>
      <c r="C81" s="379"/>
      <c r="D81" s="365">
        <f>SUM(C81:C81)</f>
        <v>0</v>
      </c>
      <c r="E81" s="366">
        <f>D81/7.8/2</f>
        <v>0</v>
      </c>
      <c r="F81" s="34"/>
      <c r="G81" s="35"/>
      <c r="H81" s="35">
        <f>SUM(F81:G81)</f>
        <v>0</v>
      </c>
      <c r="I81" s="65">
        <f>H81/7.8/2</f>
        <v>0</v>
      </c>
      <c r="J81" s="34"/>
      <c r="K81" s="35"/>
      <c r="L81" s="35"/>
      <c r="M81" s="35"/>
      <c r="N81" s="35">
        <f>SUM(J81:M81)</f>
        <v>0</v>
      </c>
      <c r="O81" s="65">
        <f>N81/7.8/2</f>
        <v>0</v>
      </c>
      <c r="P81" s="388">
        <v>171.6</v>
      </c>
      <c r="Q81" s="508">
        <v>171.6</v>
      </c>
      <c r="R81" s="389">
        <v>171.6</v>
      </c>
      <c r="S81" s="35">
        <f t="shared" si="18"/>
        <v>514.79999999999995</v>
      </c>
      <c r="T81" s="65">
        <f>S81/7.8/2</f>
        <v>33</v>
      </c>
      <c r="U81" s="556"/>
      <c r="V81" s="557"/>
      <c r="W81" s="558"/>
      <c r="X81" s="35">
        <f t="shared" si="19"/>
        <v>0</v>
      </c>
      <c r="Y81" s="65">
        <f>X81/7.8/2</f>
        <v>0</v>
      </c>
    </row>
    <row r="82" spans="1:25" s="358" customFormat="1" ht="21" customHeight="1">
      <c r="A82" s="358">
        <f t="shared" si="20"/>
        <v>33</v>
      </c>
      <c r="B82" s="381" t="s">
        <v>184</v>
      </c>
      <c r="C82" s="379"/>
      <c r="D82" s="365">
        <f t="shared" ref="D82:D85" si="21">SUM(C82:C82)</f>
        <v>0</v>
      </c>
      <c r="E82" s="366">
        <f t="shared" ref="E82:E85" si="22">D82/7.8/2</f>
        <v>0</v>
      </c>
      <c r="F82" s="34"/>
      <c r="G82" s="35"/>
      <c r="H82" s="35">
        <f t="shared" ref="H82:H85" si="23">SUM(F82:G82)</f>
        <v>0</v>
      </c>
      <c r="I82" s="65">
        <f t="shared" ref="I82:I85" si="24">H82/7.8/2</f>
        <v>0</v>
      </c>
      <c r="J82" s="34"/>
      <c r="K82" s="35"/>
      <c r="L82" s="35"/>
      <c r="M82" s="35"/>
      <c r="N82" s="35">
        <f t="shared" ref="N82:N85" si="25">SUM(J82:M82)</f>
        <v>0</v>
      </c>
      <c r="O82" s="65">
        <f t="shared" ref="O82:O85" si="26">N82/7.8/2</f>
        <v>0</v>
      </c>
      <c r="P82" s="388">
        <v>171.6</v>
      </c>
      <c r="Q82" s="508">
        <v>171.6</v>
      </c>
      <c r="R82" s="389">
        <v>171.6</v>
      </c>
      <c r="S82" s="523">
        <f t="shared" si="18"/>
        <v>514.79999999999995</v>
      </c>
      <c r="T82" s="531">
        <f>S82/7.8/2</f>
        <v>33</v>
      </c>
      <c r="U82" s="556"/>
      <c r="V82" s="557"/>
      <c r="W82" s="558"/>
      <c r="X82" s="523">
        <f t="shared" si="19"/>
        <v>0</v>
      </c>
      <c r="Y82" s="531">
        <f>X82/7.8/2</f>
        <v>0</v>
      </c>
    </row>
    <row r="83" spans="1:25" s="358" customFormat="1" ht="21" customHeight="1">
      <c r="A83" s="358">
        <f t="shared" si="20"/>
        <v>33</v>
      </c>
      <c r="B83" s="381" t="s">
        <v>185</v>
      </c>
      <c r="C83" s="379"/>
      <c r="D83" s="365">
        <f t="shared" si="21"/>
        <v>0</v>
      </c>
      <c r="E83" s="366">
        <f t="shared" si="22"/>
        <v>0</v>
      </c>
      <c r="F83" s="34"/>
      <c r="G83" s="35"/>
      <c r="H83" s="35">
        <f t="shared" si="23"/>
        <v>0</v>
      </c>
      <c r="I83" s="65">
        <f t="shared" si="24"/>
        <v>0</v>
      </c>
      <c r="J83" s="34"/>
      <c r="K83" s="35"/>
      <c r="L83" s="35"/>
      <c r="M83" s="35"/>
      <c r="N83" s="35">
        <f t="shared" si="25"/>
        <v>0</v>
      </c>
      <c r="O83" s="65">
        <f t="shared" si="26"/>
        <v>0</v>
      </c>
      <c r="P83" s="388">
        <v>171.6</v>
      </c>
      <c r="Q83" s="508">
        <v>171.6</v>
      </c>
      <c r="R83" s="389">
        <v>171.6</v>
      </c>
      <c r="S83" s="523">
        <f t="shared" ref="S83:S85" si="27">SUM(P83:R83)</f>
        <v>514.79999999999995</v>
      </c>
      <c r="T83" s="531">
        <f t="shared" ref="T83:T85" si="28">S83/7.8/2</f>
        <v>33</v>
      </c>
      <c r="U83" s="556"/>
      <c r="V83" s="557"/>
      <c r="W83" s="558"/>
      <c r="X83" s="523">
        <f t="shared" si="19"/>
        <v>0</v>
      </c>
      <c r="Y83" s="531">
        <f t="shared" ref="Y83:Y92" si="29">X83/7.8/2</f>
        <v>0</v>
      </c>
    </row>
    <row r="84" spans="1:25" s="358" customFormat="1" ht="21" customHeight="1">
      <c r="A84" s="358">
        <f t="shared" si="20"/>
        <v>33</v>
      </c>
      <c r="B84" s="382" t="s">
        <v>308</v>
      </c>
      <c r="C84" s="379"/>
      <c r="D84" s="365">
        <f t="shared" si="21"/>
        <v>0</v>
      </c>
      <c r="E84" s="366">
        <f t="shared" si="22"/>
        <v>0</v>
      </c>
      <c r="F84" s="34"/>
      <c r="G84" s="35"/>
      <c r="H84" s="35">
        <f t="shared" si="23"/>
        <v>0</v>
      </c>
      <c r="I84" s="65">
        <f t="shared" si="24"/>
        <v>0</v>
      </c>
      <c r="J84" s="34"/>
      <c r="K84" s="35"/>
      <c r="L84" s="35"/>
      <c r="M84" s="35"/>
      <c r="N84" s="35">
        <f t="shared" si="25"/>
        <v>0</v>
      </c>
      <c r="O84" s="65">
        <f t="shared" si="26"/>
        <v>0</v>
      </c>
      <c r="P84" s="388">
        <v>171.6</v>
      </c>
      <c r="Q84" s="508">
        <v>171.6</v>
      </c>
      <c r="R84" s="389">
        <v>171.6</v>
      </c>
      <c r="S84" s="523">
        <f t="shared" si="27"/>
        <v>514.79999999999995</v>
      </c>
      <c r="T84" s="531">
        <f t="shared" si="28"/>
        <v>33</v>
      </c>
      <c r="U84" s="556"/>
      <c r="V84" s="557"/>
      <c r="W84" s="558"/>
      <c r="X84" s="523">
        <f t="shared" si="19"/>
        <v>0</v>
      </c>
      <c r="Y84" s="531">
        <f t="shared" si="29"/>
        <v>0</v>
      </c>
    </row>
    <row r="85" spans="1:25" s="358" customFormat="1" ht="21" customHeight="1">
      <c r="A85" s="358">
        <f>+SUM(E85,I85,O85,T85+Y85)</f>
        <v>17.999999999999996</v>
      </c>
      <c r="B85" s="382" t="s">
        <v>309</v>
      </c>
      <c r="C85" s="379"/>
      <c r="D85" s="365">
        <f t="shared" si="21"/>
        <v>0</v>
      </c>
      <c r="E85" s="366">
        <f t="shared" si="22"/>
        <v>0</v>
      </c>
      <c r="F85" s="34"/>
      <c r="G85" s="35"/>
      <c r="H85" s="35">
        <f t="shared" si="23"/>
        <v>0</v>
      </c>
      <c r="I85" s="65">
        <f t="shared" si="24"/>
        <v>0</v>
      </c>
      <c r="J85" s="34"/>
      <c r="K85" s="35"/>
      <c r="L85" s="35"/>
      <c r="M85" s="35"/>
      <c r="N85" s="35">
        <f t="shared" si="25"/>
        <v>0</v>
      </c>
      <c r="O85" s="65">
        <f t="shared" si="26"/>
        <v>0</v>
      </c>
      <c r="P85" s="388">
        <v>93.6</v>
      </c>
      <c r="Q85" s="508">
        <v>93.6</v>
      </c>
      <c r="R85" s="389">
        <v>93.6</v>
      </c>
      <c r="S85" s="523">
        <f t="shared" si="27"/>
        <v>280.79999999999995</v>
      </c>
      <c r="T85" s="531">
        <f t="shared" si="28"/>
        <v>17.999999999999996</v>
      </c>
      <c r="U85" s="556"/>
      <c r="V85" s="557"/>
      <c r="W85" s="558"/>
      <c r="X85" s="523">
        <f t="shared" si="19"/>
        <v>0</v>
      </c>
      <c r="Y85" s="531">
        <f t="shared" si="29"/>
        <v>0</v>
      </c>
    </row>
    <row r="86" spans="1:25" s="358" customFormat="1" ht="21" customHeight="1">
      <c r="A86" s="358">
        <f t="shared" ref="A86:A132" si="30">+SUM(E86,I86,O86,T86+Y86)</f>
        <v>0</v>
      </c>
      <c r="B86" s="381" t="s">
        <v>318</v>
      </c>
      <c r="C86" s="379"/>
      <c r="D86" s="365">
        <f t="shared" ref="D86" si="31">SUM(C86:C86)</f>
        <v>0</v>
      </c>
      <c r="E86" s="366">
        <f t="shared" ref="E86" si="32">D86/7.8/2</f>
        <v>0</v>
      </c>
      <c r="F86" s="34"/>
      <c r="G86" s="35"/>
      <c r="H86" s="35">
        <f t="shared" ref="H86" si="33">SUM(F86:G86)</f>
        <v>0</v>
      </c>
      <c r="I86" s="65">
        <f t="shared" ref="I86" si="34">H86/7.8/2</f>
        <v>0</v>
      </c>
      <c r="J86" s="34"/>
      <c r="K86" s="35"/>
      <c r="L86" s="35"/>
      <c r="M86" s="35"/>
      <c r="N86" s="35">
        <f t="shared" ref="N86" si="35">SUM(J86:M86)</f>
        <v>0</v>
      </c>
      <c r="O86" s="546">
        <f t="shared" ref="O86" si="36">N86/7.8/2</f>
        <v>0</v>
      </c>
      <c r="P86" s="34"/>
      <c r="Q86" s="315"/>
      <c r="R86" s="35"/>
      <c r="S86" s="523">
        <f t="shared" ref="S86:S132" si="37">SUM(P86:R86)</f>
        <v>0</v>
      </c>
      <c r="T86" s="531">
        <f t="shared" ref="T86:T132" si="38">S86/7.8/2</f>
        <v>0</v>
      </c>
      <c r="U86" s="34"/>
      <c r="V86" s="315"/>
      <c r="W86" s="35"/>
      <c r="X86" s="532">
        <f t="shared" si="19"/>
        <v>0</v>
      </c>
      <c r="Y86" s="531">
        <f t="shared" si="29"/>
        <v>0</v>
      </c>
    </row>
    <row r="87" spans="1:25" s="358" customFormat="1" ht="21" customHeight="1">
      <c r="A87" s="358">
        <f t="shared" si="30"/>
        <v>0</v>
      </c>
      <c r="B87" s="381" t="s">
        <v>319</v>
      </c>
      <c r="C87" s="379"/>
      <c r="D87" s="365">
        <f t="shared" ref="D87:D107" si="39">SUM(C87:C87)</f>
        <v>0</v>
      </c>
      <c r="E87" s="366">
        <f t="shared" ref="E87:E107" si="40">D87/7.8/2</f>
        <v>0</v>
      </c>
      <c r="F87" s="34"/>
      <c r="G87" s="35"/>
      <c r="H87" s="35">
        <f t="shared" ref="H87:H107" si="41">SUM(F87:G87)</f>
        <v>0</v>
      </c>
      <c r="I87" s="65">
        <f t="shared" ref="I87:I107" si="42">H87/7.8/2</f>
        <v>0</v>
      </c>
      <c r="J87" s="34"/>
      <c r="K87" s="35"/>
      <c r="L87" s="35"/>
      <c r="M87" s="35"/>
      <c r="N87" s="35">
        <f t="shared" ref="N87:N107" si="43">SUM(J87:M87)</f>
        <v>0</v>
      </c>
      <c r="O87" s="546">
        <f t="shared" ref="O87:O107" si="44">N87/7.8/2</f>
        <v>0</v>
      </c>
      <c r="P87" s="34"/>
      <c r="Q87" s="315"/>
      <c r="R87" s="35"/>
      <c r="S87" s="523">
        <f t="shared" si="37"/>
        <v>0</v>
      </c>
      <c r="T87" s="531">
        <f t="shared" si="38"/>
        <v>0</v>
      </c>
      <c r="U87" s="34"/>
      <c r="V87" s="315"/>
      <c r="W87" s="35"/>
      <c r="X87" s="532">
        <f t="shared" si="19"/>
        <v>0</v>
      </c>
      <c r="Y87" s="531">
        <f t="shared" si="29"/>
        <v>0</v>
      </c>
    </row>
    <row r="88" spans="1:25" s="358" customFormat="1" ht="21" customHeight="1">
      <c r="A88" s="358">
        <f t="shared" si="30"/>
        <v>0</v>
      </c>
      <c r="B88" s="381" t="s">
        <v>320</v>
      </c>
      <c r="C88" s="379"/>
      <c r="D88" s="365">
        <f t="shared" si="39"/>
        <v>0</v>
      </c>
      <c r="E88" s="366">
        <f t="shared" si="40"/>
        <v>0</v>
      </c>
      <c r="F88" s="34"/>
      <c r="G88" s="35"/>
      <c r="H88" s="35">
        <f t="shared" si="41"/>
        <v>0</v>
      </c>
      <c r="I88" s="65">
        <f t="shared" si="42"/>
        <v>0</v>
      </c>
      <c r="J88" s="34"/>
      <c r="K88" s="35"/>
      <c r="L88" s="35"/>
      <c r="M88" s="35"/>
      <c r="N88" s="35">
        <f t="shared" si="43"/>
        <v>0</v>
      </c>
      <c r="O88" s="546">
        <f t="shared" si="44"/>
        <v>0</v>
      </c>
      <c r="P88" s="34"/>
      <c r="Q88" s="315"/>
      <c r="R88" s="35"/>
      <c r="S88" s="523">
        <f t="shared" si="37"/>
        <v>0</v>
      </c>
      <c r="T88" s="531">
        <f t="shared" si="38"/>
        <v>0</v>
      </c>
      <c r="U88" s="34"/>
      <c r="V88" s="315"/>
      <c r="W88" s="35"/>
      <c r="X88" s="532">
        <f t="shared" si="19"/>
        <v>0</v>
      </c>
      <c r="Y88" s="531">
        <f t="shared" si="29"/>
        <v>0</v>
      </c>
    </row>
    <row r="89" spans="1:25" s="358" customFormat="1" ht="21" customHeight="1">
      <c r="A89" s="358">
        <f t="shared" si="30"/>
        <v>0</v>
      </c>
      <c r="B89" s="381" t="s">
        <v>321</v>
      </c>
      <c r="C89" s="379"/>
      <c r="D89" s="365">
        <f t="shared" si="39"/>
        <v>0</v>
      </c>
      <c r="E89" s="366">
        <f t="shared" si="40"/>
        <v>0</v>
      </c>
      <c r="F89" s="34"/>
      <c r="G89" s="35"/>
      <c r="H89" s="35">
        <f t="shared" si="41"/>
        <v>0</v>
      </c>
      <c r="I89" s="65">
        <f t="shared" si="42"/>
        <v>0</v>
      </c>
      <c r="J89" s="34"/>
      <c r="K89" s="35"/>
      <c r="L89" s="35"/>
      <c r="M89" s="35"/>
      <c r="N89" s="35">
        <f t="shared" si="43"/>
        <v>0</v>
      </c>
      <c r="O89" s="546">
        <f t="shared" si="44"/>
        <v>0</v>
      </c>
      <c r="P89" s="34"/>
      <c r="Q89" s="315"/>
      <c r="R89" s="35"/>
      <c r="S89" s="523">
        <f t="shared" si="37"/>
        <v>0</v>
      </c>
      <c r="T89" s="531">
        <f t="shared" si="38"/>
        <v>0</v>
      </c>
      <c r="U89" s="34"/>
      <c r="V89" s="315"/>
      <c r="W89" s="35"/>
      <c r="X89" s="532">
        <f t="shared" si="19"/>
        <v>0</v>
      </c>
      <c r="Y89" s="531">
        <f t="shared" si="29"/>
        <v>0</v>
      </c>
    </row>
    <row r="90" spans="1:25" s="358" customFormat="1" ht="21" customHeight="1">
      <c r="A90" s="358">
        <f t="shared" si="30"/>
        <v>0</v>
      </c>
      <c r="B90" s="381" t="s">
        <v>322</v>
      </c>
      <c r="C90" s="379"/>
      <c r="D90" s="365">
        <f t="shared" si="39"/>
        <v>0</v>
      </c>
      <c r="E90" s="366">
        <f t="shared" si="40"/>
        <v>0</v>
      </c>
      <c r="F90" s="34"/>
      <c r="G90" s="35"/>
      <c r="H90" s="35">
        <f t="shared" si="41"/>
        <v>0</v>
      </c>
      <c r="I90" s="65">
        <f t="shared" si="42"/>
        <v>0</v>
      </c>
      <c r="J90" s="34"/>
      <c r="K90" s="35"/>
      <c r="L90" s="35"/>
      <c r="M90" s="35"/>
      <c r="N90" s="35">
        <f t="shared" si="43"/>
        <v>0</v>
      </c>
      <c r="O90" s="546">
        <f t="shared" si="44"/>
        <v>0</v>
      </c>
      <c r="P90" s="34"/>
      <c r="Q90" s="315"/>
      <c r="R90" s="35"/>
      <c r="S90" s="523">
        <f t="shared" si="37"/>
        <v>0</v>
      </c>
      <c r="T90" s="531">
        <f t="shared" si="38"/>
        <v>0</v>
      </c>
      <c r="U90" s="34"/>
      <c r="V90" s="315"/>
      <c r="W90" s="35"/>
      <c r="X90" s="532">
        <f t="shared" si="19"/>
        <v>0</v>
      </c>
      <c r="Y90" s="531">
        <f t="shared" si="29"/>
        <v>0</v>
      </c>
    </row>
    <row r="91" spans="1:25" s="358" customFormat="1" ht="21" customHeight="1">
      <c r="A91" s="358">
        <f t="shared" si="30"/>
        <v>0</v>
      </c>
      <c r="B91" s="381" t="s">
        <v>323</v>
      </c>
      <c r="C91" s="379"/>
      <c r="D91" s="365">
        <f t="shared" si="39"/>
        <v>0</v>
      </c>
      <c r="E91" s="366">
        <f t="shared" si="40"/>
        <v>0</v>
      </c>
      <c r="F91" s="34"/>
      <c r="G91" s="35"/>
      <c r="H91" s="35">
        <f t="shared" si="41"/>
        <v>0</v>
      </c>
      <c r="I91" s="65">
        <f t="shared" si="42"/>
        <v>0</v>
      </c>
      <c r="J91" s="34"/>
      <c r="K91" s="35"/>
      <c r="L91" s="35"/>
      <c r="M91" s="35"/>
      <c r="N91" s="35">
        <f t="shared" si="43"/>
        <v>0</v>
      </c>
      <c r="O91" s="546">
        <f t="shared" si="44"/>
        <v>0</v>
      </c>
      <c r="P91" s="34"/>
      <c r="Q91" s="315"/>
      <c r="R91" s="35"/>
      <c r="S91" s="523">
        <f t="shared" si="37"/>
        <v>0</v>
      </c>
      <c r="T91" s="531">
        <f t="shared" si="38"/>
        <v>0</v>
      </c>
      <c r="U91" s="34"/>
      <c r="V91" s="315"/>
      <c r="W91" s="35"/>
      <c r="X91" s="532">
        <f t="shared" si="19"/>
        <v>0</v>
      </c>
      <c r="Y91" s="531">
        <f t="shared" si="29"/>
        <v>0</v>
      </c>
    </row>
    <row r="92" spans="1:25" s="358" customFormat="1" ht="21" customHeight="1">
      <c r="A92" s="358">
        <f t="shared" si="30"/>
        <v>0</v>
      </c>
      <c r="B92" s="381" t="s">
        <v>324</v>
      </c>
      <c r="C92" s="379"/>
      <c r="D92" s="365">
        <f t="shared" si="39"/>
        <v>0</v>
      </c>
      <c r="E92" s="366">
        <f t="shared" si="40"/>
        <v>0</v>
      </c>
      <c r="F92" s="34"/>
      <c r="G92" s="35"/>
      <c r="H92" s="35">
        <f t="shared" si="41"/>
        <v>0</v>
      </c>
      <c r="I92" s="65">
        <f t="shared" si="42"/>
        <v>0</v>
      </c>
      <c r="J92" s="34"/>
      <c r="K92" s="35"/>
      <c r="L92" s="35"/>
      <c r="M92" s="35"/>
      <c r="N92" s="35">
        <f t="shared" si="43"/>
        <v>0</v>
      </c>
      <c r="O92" s="546">
        <f t="shared" si="44"/>
        <v>0</v>
      </c>
      <c r="P92" s="34"/>
      <c r="Q92" s="315"/>
      <c r="R92" s="35"/>
      <c r="S92" s="523">
        <f t="shared" si="37"/>
        <v>0</v>
      </c>
      <c r="T92" s="531">
        <f t="shared" si="38"/>
        <v>0</v>
      </c>
      <c r="U92" s="34"/>
      <c r="V92" s="315"/>
      <c r="W92" s="35"/>
      <c r="X92" s="532">
        <f>SUM(U92:W92)</f>
        <v>0</v>
      </c>
      <c r="Y92" s="531">
        <f t="shared" si="29"/>
        <v>0</v>
      </c>
    </row>
    <row r="93" spans="1:25" s="358" customFormat="1" ht="21" customHeight="1">
      <c r="A93" s="358">
        <f t="shared" si="30"/>
        <v>0</v>
      </c>
      <c r="B93" s="381" t="s">
        <v>325</v>
      </c>
      <c r="C93" s="379"/>
      <c r="D93" s="365">
        <f t="shared" si="39"/>
        <v>0</v>
      </c>
      <c r="E93" s="366">
        <f t="shared" si="40"/>
        <v>0</v>
      </c>
      <c r="F93" s="34"/>
      <c r="G93" s="35"/>
      <c r="H93" s="35">
        <f t="shared" si="41"/>
        <v>0</v>
      </c>
      <c r="I93" s="65">
        <f t="shared" si="42"/>
        <v>0</v>
      </c>
      <c r="J93" s="34"/>
      <c r="K93" s="35"/>
      <c r="L93" s="35"/>
      <c r="M93" s="35"/>
      <c r="N93" s="35">
        <f t="shared" si="43"/>
        <v>0</v>
      </c>
      <c r="O93" s="546">
        <f t="shared" si="44"/>
        <v>0</v>
      </c>
      <c r="P93" s="34"/>
      <c r="Q93" s="315"/>
      <c r="R93" s="35"/>
      <c r="S93" s="523">
        <f t="shared" si="37"/>
        <v>0</v>
      </c>
      <c r="T93" s="531">
        <f t="shared" si="38"/>
        <v>0</v>
      </c>
      <c r="U93" s="34"/>
      <c r="V93" s="315"/>
      <c r="W93" s="35"/>
      <c r="X93" s="532">
        <f t="shared" ref="X93:X132" si="45">SUM(U93:W93)</f>
        <v>0</v>
      </c>
      <c r="Y93" s="531">
        <f t="shared" ref="Y93:Y132" si="46">X93/7.8/2</f>
        <v>0</v>
      </c>
    </row>
    <row r="94" spans="1:25" s="358" customFormat="1" ht="21" customHeight="1">
      <c r="A94" s="358">
        <f t="shared" si="30"/>
        <v>0</v>
      </c>
      <c r="B94" s="381" t="s">
        <v>326</v>
      </c>
      <c r="C94" s="379"/>
      <c r="D94" s="365">
        <f t="shared" si="39"/>
        <v>0</v>
      </c>
      <c r="E94" s="366">
        <f t="shared" si="40"/>
        <v>0</v>
      </c>
      <c r="F94" s="34"/>
      <c r="G94" s="35"/>
      <c r="H94" s="35">
        <f t="shared" si="41"/>
        <v>0</v>
      </c>
      <c r="I94" s="65">
        <f t="shared" si="42"/>
        <v>0</v>
      </c>
      <c r="J94" s="34"/>
      <c r="K94" s="35"/>
      <c r="L94" s="35"/>
      <c r="M94" s="35"/>
      <c r="N94" s="35">
        <f t="shared" si="43"/>
        <v>0</v>
      </c>
      <c r="O94" s="546">
        <f t="shared" si="44"/>
        <v>0</v>
      </c>
      <c r="P94" s="34"/>
      <c r="Q94" s="315"/>
      <c r="R94" s="35"/>
      <c r="S94" s="523">
        <f t="shared" si="37"/>
        <v>0</v>
      </c>
      <c r="T94" s="531">
        <f t="shared" si="38"/>
        <v>0</v>
      </c>
      <c r="U94" s="34"/>
      <c r="V94" s="315"/>
      <c r="W94" s="35"/>
      <c r="X94" s="532">
        <f t="shared" si="45"/>
        <v>0</v>
      </c>
      <c r="Y94" s="531">
        <f t="shared" si="46"/>
        <v>0</v>
      </c>
    </row>
    <row r="95" spans="1:25" s="358" customFormat="1" ht="21" customHeight="1">
      <c r="A95" s="358">
        <f t="shared" si="30"/>
        <v>0</v>
      </c>
      <c r="B95" s="381" t="s">
        <v>327</v>
      </c>
      <c r="C95" s="379"/>
      <c r="D95" s="365">
        <f t="shared" si="39"/>
        <v>0</v>
      </c>
      <c r="E95" s="366">
        <f t="shared" si="40"/>
        <v>0</v>
      </c>
      <c r="F95" s="34"/>
      <c r="G95" s="35"/>
      <c r="H95" s="35">
        <f t="shared" si="41"/>
        <v>0</v>
      </c>
      <c r="I95" s="65">
        <f t="shared" si="42"/>
        <v>0</v>
      </c>
      <c r="J95" s="34"/>
      <c r="K95" s="35"/>
      <c r="L95" s="35"/>
      <c r="M95" s="35"/>
      <c r="N95" s="35">
        <f t="shared" si="43"/>
        <v>0</v>
      </c>
      <c r="O95" s="546">
        <f t="shared" si="44"/>
        <v>0</v>
      </c>
      <c r="P95" s="34"/>
      <c r="Q95" s="315"/>
      <c r="R95" s="35"/>
      <c r="S95" s="523">
        <f t="shared" si="37"/>
        <v>0</v>
      </c>
      <c r="T95" s="531">
        <f t="shared" si="38"/>
        <v>0</v>
      </c>
      <c r="U95" s="34"/>
      <c r="V95" s="315"/>
      <c r="W95" s="35"/>
      <c r="X95" s="532">
        <f t="shared" si="45"/>
        <v>0</v>
      </c>
      <c r="Y95" s="531">
        <f t="shared" si="46"/>
        <v>0</v>
      </c>
    </row>
    <row r="96" spans="1:25" s="358" customFormat="1" ht="21" customHeight="1">
      <c r="A96" s="358">
        <f t="shared" si="30"/>
        <v>0</v>
      </c>
      <c r="B96" s="381" t="s">
        <v>328</v>
      </c>
      <c r="C96" s="379"/>
      <c r="D96" s="365">
        <f t="shared" si="39"/>
        <v>0</v>
      </c>
      <c r="E96" s="366">
        <f t="shared" si="40"/>
        <v>0</v>
      </c>
      <c r="F96" s="34"/>
      <c r="G96" s="35"/>
      <c r="H96" s="35">
        <f t="shared" si="41"/>
        <v>0</v>
      </c>
      <c r="I96" s="65">
        <f t="shared" si="42"/>
        <v>0</v>
      </c>
      <c r="J96" s="34"/>
      <c r="K96" s="35"/>
      <c r="L96" s="35"/>
      <c r="M96" s="35"/>
      <c r="N96" s="35">
        <f t="shared" si="43"/>
        <v>0</v>
      </c>
      <c r="O96" s="546">
        <f t="shared" si="44"/>
        <v>0</v>
      </c>
      <c r="P96" s="34"/>
      <c r="Q96" s="315"/>
      <c r="R96" s="35"/>
      <c r="S96" s="523">
        <f t="shared" si="37"/>
        <v>0</v>
      </c>
      <c r="T96" s="531">
        <f t="shared" si="38"/>
        <v>0</v>
      </c>
      <c r="U96" s="34"/>
      <c r="V96" s="315"/>
      <c r="W96" s="35"/>
      <c r="X96" s="532">
        <f t="shared" si="45"/>
        <v>0</v>
      </c>
      <c r="Y96" s="531">
        <f t="shared" si="46"/>
        <v>0</v>
      </c>
    </row>
    <row r="97" spans="1:25" s="358" customFormat="1" ht="21" customHeight="1">
      <c r="A97" s="358">
        <f t="shared" si="30"/>
        <v>0</v>
      </c>
      <c r="B97" s="382" t="s">
        <v>329</v>
      </c>
      <c r="C97" s="379"/>
      <c r="D97" s="365">
        <f t="shared" si="39"/>
        <v>0</v>
      </c>
      <c r="E97" s="366">
        <f t="shared" si="40"/>
        <v>0</v>
      </c>
      <c r="F97" s="34"/>
      <c r="G97" s="35"/>
      <c r="H97" s="35">
        <f t="shared" si="41"/>
        <v>0</v>
      </c>
      <c r="I97" s="65">
        <f t="shared" si="42"/>
        <v>0</v>
      </c>
      <c r="J97" s="34"/>
      <c r="K97" s="35"/>
      <c r="L97" s="35"/>
      <c r="M97" s="35"/>
      <c r="N97" s="35">
        <f t="shared" si="43"/>
        <v>0</v>
      </c>
      <c r="O97" s="546">
        <f t="shared" si="44"/>
        <v>0</v>
      </c>
      <c r="P97" s="34"/>
      <c r="Q97" s="315"/>
      <c r="R97" s="35"/>
      <c r="S97" s="523">
        <f t="shared" si="37"/>
        <v>0</v>
      </c>
      <c r="T97" s="531">
        <f t="shared" si="38"/>
        <v>0</v>
      </c>
      <c r="U97" s="34"/>
      <c r="V97" s="315"/>
      <c r="W97" s="35"/>
      <c r="X97" s="532">
        <f t="shared" si="45"/>
        <v>0</v>
      </c>
      <c r="Y97" s="531">
        <f t="shared" si="46"/>
        <v>0</v>
      </c>
    </row>
    <row r="98" spans="1:25" s="358" customFormat="1" ht="21" customHeight="1">
      <c r="A98" s="358">
        <f t="shared" si="30"/>
        <v>24</v>
      </c>
      <c r="B98" s="381" t="s">
        <v>330</v>
      </c>
      <c r="C98" s="379"/>
      <c r="D98" s="365">
        <f t="shared" si="39"/>
        <v>0</v>
      </c>
      <c r="E98" s="366">
        <f t="shared" si="40"/>
        <v>0</v>
      </c>
      <c r="F98" s="34"/>
      <c r="G98" s="35"/>
      <c r="H98" s="35">
        <f t="shared" si="41"/>
        <v>0</v>
      </c>
      <c r="I98" s="65">
        <f t="shared" si="42"/>
        <v>0</v>
      </c>
      <c r="J98" s="34"/>
      <c r="K98" s="35"/>
      <c r="L98" s="35"/>
      <c r="M98" s="35"/>
      <c r="N98" s="35">
        <f t="shared" si="43"/>
        <v>0</v>
      </c>
      <c r="O98" s="546">
        <f t="shared" si="44"/>
        <v>0</v>
      </c>
      <c r="P98" s="34"/>
      <c r="Q98" s="315"/>
      <c r="R98" s="35"/>
      <c r="S98" s="523">
        <f t="shared" si="37"/>
        <v>0</v>
      </c>
      <c r="T98" s="531">
        <f t="shared" si="38"/>
        <v>0</v>
      </c>
      <c r="U98" s="388">
        <v>124.8</v>
      </c>
      <c r="V98" s="508">
        <v>124.8</v>
      </c>
      <c r="W98" s="389">
        <v>124.8</v>
      </c>
      <c r="X98" s="532">
        <f t="shared" si="45"/>
        <v>374.4</v>
      </c>
      <c r="Y98" s="531">
        <f t="shared" si="46"/>
        <v>24</v>
      </c>
    </row>
    <row r="99" spans="1:25" s="358" customFormat="1" ht="21" customHeight="1">
      <c r="A99" s="358">
        <f t="shared" si="30"/>
        <v>0</v>
      </c>
      <c r="B99" s="381" t="s">
        <v>331</v>
      </c>
      <c r="C99" s="379"/>
      <c r="D99" s="365">
        <f t="shared" si="39"/>
        <v>0</v>
      </c>
      <c r="E99" s="366">
        <f t="shared" si="40"/>
        <v>0</v>
      </c>
      <c r="F99" s="34"/>
      <c r="G99" s="35"/>
      <c r="H99" s="35">
        <f t="shared" si="41"/>
        <v>0</v>
      </c>
      <c r="I99" s="65">
        <f t="shared" si="42"/>
        <v>0</v>
      </c>
      <c r="J99" s="34"/>
      <c r="K99" s="35"/>
      <c r="L99" s="35"/>
      <c r="M99" s="35"/>
      <c r="N99" s="35">
        <f t="shared" si="43"/>
        <v>0</v>
      </c>
      <c r="O99" s="546">
        <f t="shared" si="44"/>
        <v>0</v>
      </c>
      <c r="P99" s="34"/>
      <c r="Q99" s="315"/>
      <c r="R99" s="35"/>
      <c r="S99" s="523">
        <f t="shared" si="37"/>
        <v>0</v>
      </c>
      <c r="T99" s="531">
        <f t="shared" si="38"/>
        <v>0</v>
      </c>
      <c r="U99" s="556">
        <v>0</v>
      </c>
      <c r="V99" s="557">
        <v>0</v>
      </c>
      <c r="W99" s="558">
        <v>0</v>
      </c>
      <c r="X99" s="532">
        <f t="shared" si="45"/>
        <v>0</v>
      </c>
      <c r="Y99" s="531">
        <f t="shared" si="46"/>
        <v>0</v>
      </c>
    </row>
    <row r="100" spans="1:25" s="358" customFormat="1" ht="21" customHeight="1">
      <c r="A100" s="358">
        <f t="shared" si="30"/>
        <v>30</v>
      </c>
      <c r="B100" s="381" t="s">
        <v>332</v>
      </c>
      <c r="C100" s="379"/>
      <c r="D100" s="365">
        <f t="shared" si="39"/>
        <v>0</v>
      </c>
      <c r="E100" s="366">
        <f t="shared" si="40"/>
        <v>0</v>
      </c>
      <c r="F100" s="34"/>
      <c r="G100" s="35"/>
      <c r="H100" s="35">
        <f t="shared" si="41"/>
        <v>0</v>
      </c>
      <c r="I100" s="65">
        <f t="shared" si="42"/>
        <v>0</v>
      </c>
      <c r="J100" s="34"/>
      <c r="K100" s="35"/>
      <c r="L100" s="35"/>
      <c r="M100" s="35"/>
      <c r="N100" s="35">
        <f t="shared" si="43"/>
        <v>0</v>
      </c>
      <c r="O100" s="546">
        <f t="shared" si="44"/>
        <v>0</v>
      </c>
      <c r="P100" s="34"/>
      <c r="Q100" s="315"/>
      <c r="R100" s="35"/>
      <c r="S100" s="523">
        <f t="shared" si="37"/>
        <v>0</v>
      </c>
      <c r="T100" s="531">
        <f t="shared" si="38"/>
        <v>0</v>
      </c>
      <c r="U100" s="388">
        <v>156</v>
      </c>
      <c r="V100" s="508">
        <v>156</v>
      </c>
      <c r="W100" s="389">
        <v>156</v>
      </c>
      <c r="X100" s="532">
        <f t="shared" si="45"/>
        <v>468</v>
      </c>
      <c r="Y100" s="531">
        <f t="shared" si="46"/>
        <v>30</v>
      </c>
    </row>
    <row r="101" spans="1:25" s="358" customFormat="1" ht="21" customHeight="1">
      <c r="A101" s="358">
        <f t="shared" si="30"/>
        <v>0</v>
      </c>
      <c r="B101" s="381" t="s">
        <v>333</v>
      </c>
      <c r="C101" s="379"/>
      <c r="D101" s="365">
        <f t="shared" si="39"/>
        <v>0</v>
      </c>
      <c r="E101" s="366">
        <f t="shared" si="40"/>
        <v>0</v>
      </c>
      <c r="F101" s="34"/>
      <c r="G101" s="35"/>
      <c r="H101" s="35">
        <f t="shared" si="41"/>
        <v>0</v>
      </c>
      <c r="I101" s="65">
        <f t="shared" si="42"/>
        <v>0</v>
      </c>
      <c r="J101" s="34"/>
      <c r="K101" s="35"/>
      <c r="L101" s="35"/>
      <c r="M101" s="35"/>
      <c r="N101" s="35">
        <f t="shared" si="43"/>
        <v>0</v>
      </c>
      <c r="O101" s="546">
        <f t="shared" si="44"/>
        <v>0</v>
      </c>
      <c r="P101" s="34"/>
      <c r="Q101" s="315"/>
      <c r="R101" s="35"/>
      <c r="S101" s="523">
        <f t="shared" si="37"/>
        <v>0</v>
      </c>
      <c r="T101" s="531">
        <f t="shared" si="38"/>
        <v>0</v>
      </c>
      <c r="U101" s="556">
        <v>0</v>
      </c>
      <c r="V101" s="557">
        <v>0</v>
      </c>
      <c r="W101" s="558">
        <v>0</v>
      </c>
      <c r="X101" s="532">
        <f t="shared" si="45"/>
        <v>0</v>
      </c>
      <c r="Y101" s="531">
        <f t="shared" si="46"/>
        <v>0</v>
      </c>
    </row>
    <row r="102" spans="1:25" s="358" customFormat="1" ht="21" customHeight="1">
      <c r="A102" s="358">
        <f t="shared" si="30"/>
        <v>0</v>
      </c>
      <c r="B102" s="381" t="s">
        <v>334</v>
      </c>
      <c r="C102" s="379"/>
      <c r="D102" s="365">
        <f t="shared" si="39"/>
        <v>0</v>
      </c>
      <c r="E102" s="366">
        <f t="shared" si="40"/>
        <v>0</v>
      </c>
      <c r="F102" s="34"/>
      <c r="G102" s="35"/>
      <c r="H102" s="35">
        <f t="shared" si="41"/>
        <v>0</v>
      </c>
      <c r="I102" s="65">
        <f t="shared" si="42"/>
        <v>0</v>
      </c>
      <c r="J102" s="34"/>
      <c r="K102" s="35"/>
      <c r="L102" s="35"/>
      <c r="M102" s="35"/>
      <c r="N102" s="35">
        <f t="shared" si="43"/>
        <v>0</v>
      </c>
      <c r="O102" s="546">
        <f t="shared" si="44"/>
        <v>0</v>
      </c>
      <c r="P102" s="34"/>
      <c r="Q102" s="315"/>
      <c r="R102" s="35"/>
      <c r="S102" s="523">
        <f t="shared" si="37"/>
        <v>0</v>
      </c>
      <c r="T102" s="531">
        <f t="shared" si="38"/>
        <v>0</v>
      </c>
      <c r="U102" s="556">
        <v>0</v>
      </c>
      <c r="V102" s="557">
        <v>0</v>
      </c>
      <c r="W102" s="558">
        <v>0</v>
      </c>
      <c r="X102" s="532">
        <f t="shared" si="45"/>
        <v>0</v>
      </c>
      <c r="Y102" s="531">
        <f t="shared" si="46"/>
        <v>0</v>
      </c>
    </row>
    <row r="103" spans="1:25" s="358" customFormat="1" ht="21" customHeight="1">
      <c r="A103" s="358">
        <f t="shared" si="30"/>
        <v>0</v>
      </c>
      <c r="B103" s="381" t="s">
        <v>335</v>
      </c>
      <c r="C103" s="379"/>
      <c r="D103" s="365">
        <f t="shared" si="39"/>
        <v>0</v>
      </c>
      <c r="E103" s="366">
        <f t="shared" si="40"/>
        <v>0</v>
      </c>
      <c r="F103" s="34"/>
      <c r="G103" s="35"/>
      <c r="H103" s="35">
        <f t="shared" si="41"/>
        <v>0</v>
      </c>
      <c r="I103" s="65">
        <f t="shared" si="42"/>
        <v>0</v>
      </c>
      <c r="J103" s="34"/>
      <c r="K103" s="35"/>
      <c r="L103" s="35"/>
      <c r="M103" s="35"/>
      <c r="N103" s="35">
        <f t="shared" si="43"/>
        <v>0</v>
      </c>
      <c r="O103" s="546">
        <f t="shared" si="44"/>
        <v>0</v>
      </c>
      <c r="P103" s="34"/>
      <c r="Q103" s="315"/>
      <c r="R103" s="35"/>
      <c r="S103" s="523">
        <f t="shared" si="37"/>
        <v>0</v>
      </c>
      <c r="T103" s="531">
        <f t="shared" si="38"/>
        <v>0</v>
      </c>
      <c r="U103" s="556">
        <v>0</v>
      </c>
      <c r="V103" s="557">
        <v>0</v>
      </c>
      <c r="W103" s="558">
        <v>0</v>
      </c>
      <c r="X103" s="532">
        <f t="shared" si="45"/>
        <v>0</v>
      </c>
      <c r="Y103" s="531">
        <f t="shared" si="46"/>
        <v>0</v>
      </c>
    </row>
    <row r="104" spans="1:25" s="358" customFormat="1" ht="21" customHeight="1">
      <c r="A104" s="358">
        <f t="shared" si="30"/>
        <v>30</v>
      </c>
      <c r="B104" s="381" t="s">
        <v>336</v>
      </c>
      <c r="C104" s="379"/>
      <c r="D104" s="365">
        <f t="shared" si="39"/>
        <v>0</v>
      </c>
      <c r="E104" s="366">
        <f t="shared" si="40"/>
        <v>0</v>
      </c>
      <c r="F104" s="34"/>
      <c r="G104" s="35"/>
      <c r="H104" s="35">
        <f t="shared" si="41"/>
        <v>0</v>
      </c>
      <c r="I104" s="65">
        <f t="shared" si="42"/>
        <v>0</v>
      </c>
      <c r="J104" s="34"/>
      <c r="K104" s="35"/>
      <c r="L104" s="35"/>
      <c r="M104" s="35"/>
      <c r="N104" s="35">
        <f t="shared" si="43"/>
        <v>0</v>
      </c>
      <c r="O104" s="546">
        <f t="shared" si="44"/>
        <v>0</v>
      </c>
      <c r="P104" s="34"/>
      <c r="Q104" s="315"/>
      <c r="R104" s="35"/>
      <c r="S104" s="523">
        <f t="shared" si="37"/>
        <v>0</v>
      </c>
      <c r="T104" s="531">
        <f t="shared" si="38"/>
        <v>0</v>
      </c>
      <c r="U104" s="388">
        <v>156</v>
      </c>
      <c r="V104" s="508">
        <v>156</v>
      </c>
      <c r="W104" s="389">
        <v>156</v>
      </c>
      <c r="X104" s="532">
        <f t="shared" si="45"/>
        <v>468</v>
      </c>
      <c r="Y104" s="531">
        <f t="shared" si="46"/>
        <v>30</v>
      </c>
    </row>
    <row r="105" spans="1:25" s="358" customFormat="1" ht="21" customHeight="1">
      <c r="A105" s="358">
        <f t="shared" si="30"/>
        <v>0</v>
      </c>
      <c r="B105" s="381" t="s">
        <v>337</v>
      </c>
      <c r="C105" s="379"/>
      <c r="D105" s="365">
        <f t="shared" si="39"/>
        <v>0</v>
      </c>
      <c r="E105" s="366">
        <f t="shared" si="40"/>
        <v>0</v>
      </c>
      <c r="F105" s="34"/>
      <c r="G105" s="35"/>
      <c r="H105" s="35">
        <f t="shared" si="41"/>
        <v>0</v>
      </c>
      <c r="I105" s="65">
        <f t="shared" si="42"/>
        <v>0</v>
      </c>
      <c r="J105" s="34"/>
      <c r="K105" s="35"/>
      <c r="L105" s="35"/>
      <c r="M105" s="35"/>
      <c r="N105" s="35">
        <f t="shared" si="43"/>
        <v>0</v>
      </c>
      <c r="O105" s="546">
        <f t="shared" si="44"/>
        <v>0</v>
      </c>
      <c r="P105" s="34"/>
      <c r="Q105" s="315"/>
      <c r="R105" s="35"/>
      <c r="S105" s="523">
        <f t="shared" si="37"/>
        <v>0</v>
      </c>
      <c r="T105" s="531">
        <f t="shared" si="38"/>
        <v>0</v>
      </c>
      <c r="U105" s="556">
        <v>0</v>
      </c>
      <c r="V105" s="557">
        <v>0</v>
      </c>
      <c r="W105" s="558">
        <v>0</v>
      </c>
      <c r="X105" s="532">
        <f t="shared" si="45"/>
        <v>0</v>
      </c>
      <c r="Y105" s="531">
        <f t="shared" si="46"/>
        <v>0</v>
      </c>
    </row>
    <row r="106" spans="1:25" s="358" customFormat="1" ht="21" customHeight="1">
      <c r="A106" s="358">
        <f t="shared" si="30"/>
        <v>0</v>
      </c>
      <c r="B106" s="381" t="s">
        <v>338</v>
      </c>
      <c r="C106" s="379"/>
      <c r="D106" s="365">
        <f t="shared" si="39"/>
        <v>0</v>
      </c>
      <c r="E106" s="366">
        <f t="shared" si="40"/>
        <v>0</v>
      </c>
      <c r="F106" s="34"/>
      <c r="G106" s="35"/>
      <c r="H106" s="35">
        <f t="shared" si="41"/>
        <v>0</v>
      </c>
      <c r="I106" s="65">
        <f t="shared" si="42"/>
        <v>0</v>
      </c>
      <c r="J106" s="34"/>
      <c r="K106" s="35"/>
      <c r="L106" s="35"/>
      <c r="M106" s="35"/>
      <c r="N106" s="35">
        <f t="shared" si="43"/>
        <v>0</v>
      </c>
      <c r="O106" s="546">
        <f t="shared" si="44"/>
        <v>0</v>
      </c>
      <c r="P106" s="34"/>
      <c r="Q106" s="315"/>
      <c r="R106" s="35"/>
      <c r="S106" s="523">
        <f t="shared" si="37"/>
        <v>0</v>
      </c>
      <c r="T106" s="531">
        <f t="shared" si="38"/>
        <v>0</v>
      </c>
      <c r="U106" s="556">
        <v>0</v>
      </c>
      <c r="V106" s="557">
        <v>0</v>
      </c>
      <c r="W106" s="558">
        <v>0</v>
      </c>
      <c r="X106" s="532">
        <f t="shared" si="45"/>
        <v>0</v>
      </c>
      <c r="Y106" s="531">
        <f t="shared" si="46"/>
        <v>0</v>
      </c>
    </row>
    <row r="107" spans="1:25" s="358" customFormat="1" ht="21" customHeight="1">
      <c r="A107" s="358">
        <f t="shared" si="30"/>
        <v>33</v>
      </c>
      <c r="B107" s="381" t="s">
        <v>339</v>
      </c>
      <c r="C107" s="379"/>
      <c r="D107" s="365">
        <f t="shared" si="39"/>
        <v>0</v>
      </c>
      <c r="E107" s="366">
        <f t="shared" si="40"/>
        <v>0</v>
      </c>
      <c r="F107" s="34"/>
      <c r="G107" s="35"/>
      <c r="H107" s="35">
        <f t="shared" si="41"/>
        <v>0</v>
      </c>
      <c r="I107" s="65">
        <f t="shared" si="42"/>
        <v>0</v>
      </c>
      <c r="J107" s="34"/>
      <c r="K107" s="35"/>
      <c r="L107" s="35"/>
      <c r="M107" s="35"/>
      <c r="N107" s="35">
        <f t="shared" si="43"/>
        <v>0</v>
      </c>
      <c r="O107" s="546">
        <f t="shared" si="44"/>
        <v>0</v>
      </c>
      <c r="P107" s="34"/>
      <c r="Q107" s="315"/>
      <c r="R107" s="35"/>
      <c r="S107" s="523">
        <f t="shared" si="37"/>
        <v>0</v>
      </c>
      <c r="T107" s="531">
        <f t="shared" si="38"/>
        <v>0</v>
      </c>
      <c r="U107" s="388">
        <v>171.6</v>
      </c>
      <c r="V107" s="508">
        <v>171.6</v>
      </c>
      <c r="W107" s="389">
        <v>171.6</v>
      </c>
      <c r="X107" s="532">
        <f t="shared" si="45"/>
        <v>514.79999999999995</v>
      </c>
      <c r="Y107" s="531">
        <f t="shared" si="46"/>
        <v>33</v>
      </c>
    </row>
    <row r="108" spans="1:25" s="358" customFormat="1" ht="21" customHeight="1">
      <c r="A108" s="358">
        <f t="shared" si="30"/>
        <v>0</v>
      </c>
      <c r="B108" s="381" t="s">
        <v>340</v>
      </c>
      <c r="C108" s="379"/>
      <c r="D108" s="365"/>
      <c r="E108" s="366"/>
      <c r="F108" s="34"/>
      <c r="G108" s="35"/>
      <c r="H108" s="35"/>
      <c r="I108" s="65"/>
      <c r="J108" s="34"/>
      <c r="K108" s="35"/>
      <c r="L108" s="35"/>
      <c r="M108" s="35"/>
      <c r="N108" s="35"/>
      <c r="O108" s="546"/>
      <c r="P108" s="34"/>
      <c r="Q108" s="315"/>
      <c r="R108" s="35"/>
      <c r="S108" s="523">
        <f t="shared" si="37"/>
        <v>0</v>
      </c>
      <c r="T108" s="531">
        <f t="shared" si="38"/>
        <v>0</v>
      </c>
      <c r="U108" s="564">
        <v>0</v>
      </c>
      <c r="V108" s="565">
        <v>0</v>
      </c>
      <c r="W108" s="566">
        <v>0</v>
      </c>
      <c r="X108" s="532">
        <f t="shared" si="45"/>
        <v>0</v>
      </c>
      <c r="Y108" s="531">
        <f t="shared" si="46"/>
        <v>0</v>
      </c>
    </row>
    <row r="109" spans="1:25" s="358" customFormat="1" ht="21" customHeight="1">
      <c r="A109" s="358">
        <f t="shared" si="30"/>
        <v>35.999999999999993</v>
      </c>
      <c r="B109" s="381" t="s">
        <v>341</v>
      </c>
      <c r="C109" s="379"/>
      <c r="D109" s="365"/>
      <c r="E109" s="366"/>
      <c r="F109" s="34"/>
      <c r="G109" s="35"/>
      <c r="H109" s="35"/>
      <c r="I109" s="65"/>
      <c r="J109" s="34"/>
      <c r="K109" s="35"/>
      <c r="L109" s="35"/>
      <c r="M109" s="35"/>
      <c r="N109" s="35"/>
      <c r="O109" s="546"/>
      <c r="P109" s="34"/>
      <c r="Q109" s="315"/>
      <c r="R109" s="35"/>
      <c r="S109" s="523">
        <f t="shared" si="37"/>
        <v>0</v>
      </c>
      <c r="T109" s="531">
        <f t="shared" si="38"/>
        <v>0</v>
      </c>
      <c r="U109" s="567">
        <v>187.2</v>
      </c>
      <c r="V109" s="568">
        <v>187.2</v>
      </c>
      <c r="W109" s="569">
        <v>187.2</v>
      </c>
      <c r="X109" s="532">
        <f t="shared" si="45"/>
        <v>561.59999999999991</v>
      </c>
      <c r="Y109" s="531">
        <f t="shared" si="46"/>
        <v>35.999999999999993</v>
      </c>
    </row>
    <row r="110" spans="1:25" s="358" customFormat="1" ht="21" customHeight="1">
      <c r="A110" s="358">
        <f t="shared" si="30"/>
        <v>0</v>
      </c>
      <c r="B110" s="381" t="s">
        <v>342</v>
      </c>
      <c r="C110" s="379"/>
      <c r="D110" s="365"/>
      <c r="E110" s="366"/>
      <c r="F110" s="34"/>
      <c r="G110" s="35"/>
      <c r="H110" s="35"/>
      <c r="I110" s="65"/>
      <c r="J110" s="34"/>
      <c r="K110" s="35"/>
      <c r="L110" s="35"/>
      <c r="M110" s="35"/>
      <c r="N110" s="35"/>
      <c r="O110" s="546"/>
      <c r="P110" s="34"/>
      <c r="Q110" s="315"/>
      <c r="R110" s="35"/>
      <c r="S110" s="523">
        <f t="shared" si="37"/>
        <v>0</v>
      </c>
      <c r="T110" s="531">
        <f t="shared" si="38"/>
        <v>0</v>
      </c>
      <c r="U110" s="564"/>
      <c r="V110" s="565"/>
      <c r="W110" s="566"/>
      <c r="X110" s="532">
        <f t="shared" si="45"/>
        <v>0</v>
      </c>
      <c r="Y110" s="531">
        <f t="shared" si="46"/>
        <v>0</v>
      </c>
    </row>
    <row r="111" spans="1:25" s="358" customFormat="1" ht="21" customHeight="1">
      <c r="A111" s="358">
        <f t="shared" si="30"/>
        <v>0</v>
      </c>
      <c r="B111" s="381" t="s">
        <v>343</v>
      </c>
      <c r="C111" s="379"/>
      <c r="D111" s="365"/>
      <c r="E111" s="366"/>
      <c r="F111" s="34"/>
      <c r="G111" s="35"/>
      <c r="H111" s="35"/>
      <c r="I111" s="65"/>
      <c r="J111" s="34"/>
      <c r="K111" s="35"/>
      <c r="L111" s="35"/>
      <c r="M111" s="35"/>
      <c r="N111" s="35"/>
      <c r="O111" s="546"/>
      <c r="P111" s="34"/>
      <c r="Q111" s="315"/>
      <c r="R111" s="35"/>
      <c r="S111" s="523">
        <f t="shared" si="37"/>
        <v>0</v>
      </c>
      <c r="T111" s="531">
        <f t="shared" si="38"/>
        <v>0</v>
      </c>
      <c r="U111" s="556">
        <v>0</v>
      </c>
      <c r="V111" s="557">
        <v>0</v>
      </c>
      <c r="W111" s="558">
        <v>0</v>
      </c>
      <c r="X111" s="532">
        <f t="shared" si="45"/>
        <v>0</v>
      </c>
      <c r="Y111" s="531">
        <f t="shared" si="46"/>
        <v>0</v>
      </c>
    </row>
    <row r="112" spans="1:25" s="358" customFormat="1" ht="21" customHeight="1">
      <c r="A112" s="358">
        <f t="shared" si="30"/>
        <v>54.000000000000007</v>
      </c>
      <c r="B112" s="381" t="s">
        <v>344</v>
      </c>
      <c r="C112" s="379"/>
      <c r="D112" s="365"/>
      <c r="E112" s="366"/>
      <c r="F112" s="34"/>
      <c r="G112" s="35"/>
      <c r="H112" s="35"/>
      <c r="I112" s="65"/>
      <c r="J112" s="34"/>
      <c r="K112" s="35"/>
      <c r="L112" s="35"/>
      <c r="M112" s="35"/>
      <c r="N112" s="35"/>
      <c r="O112" s="546"/>
      <c r="P112" s="34"/>
      <c r="Q112" s="315"/>
      <c r="R112" s="35"/>
      <c r="S112" s="523">
        <f t="shared" si="37"/>
        <v>0</v>
      </c>
      <c r="T112" s="531">
        <f t="shared" si="38"/>
        <v>0</v>
      </c>
      <c r="U112" s="567">
        <v>280.8</v>
      </c>
      <c r="V112" s="568">
        <v>280.8</v>
      </c>
      <c r="W112" s="569">
        <v>280.8</v>
      </c>
      <c r="X112" s="532">
        <f t="shared" si="45"/>
        <v>842.40000000000009</v>
      </c>
      <c r="Y112" s="531">
        <f t="shared" si="46"/>
        <v>54.000000000000007</v>
      </c>
    </row>
    <row r="113" spans="1:25" s="358" customFormat="1" ht="21" customHeight="1">
      <c r="A113" s="358">
        <f t="shared" si="30"/>
        <v>66</v>
      </c>
      <c r="B113" s="381" t="s">
        <v>345</v>
      </c>
      <c r="C113" s="379"/>
      <c r="D113" s="365"/>
      <c r="E113" s="366"/>
      <c r="F113" s="34"/>
      <c r="G113" s="35"/>
      <c r="H113" s="35"/>
      <c r="I113" s="65"/>
      <c r="J113" s="34"/>
      <c r="K113" s="35"/>
      <c r="L113" s="35"/>
      <c r="M113" s="35"/>
      <c r="N113" s="35"/>
      <c r="O113" s="546"/>
      <c r="P113" s="34"/>
      <c r="Q113" s="315"/>
      <c r="R113" s="35"/>
      <c r="S113" s="523">
        <f t="shared" si="37"/>
        <v>0</v>
      </c>
      <c r="T113" s="531">
        <f t="shared" si="38"/>
        <v>0</v>
      </c>
      <c r="U113" s="567">
        <v>343.2</v>
      </c>
      <c r="V113" s="568">
        <v>343.2</v>
      </c>
      <c r="W113" s="569">
        <v>343.2</v>
      </c>
      <c r="X113" s="532">
        <f t="shared" si="45"/>
        <v>1029.5999999999999</v>
      </c>
      <c r="Y113" s="531">
        <f t="shared" si="46"/>
        <v>66</v>
      </c>
    </row>
    <row r="114" spans="1:25" s="358" customFormat="1" ht="21" customHeight="1">
      <c r="A114" s="358">
        <f t="shared" si="30"/>
        <v>60</v>
      </c>
      <c r="B114" s="381" t="s">
        <v>346</v>
      </c>
      <c r="C114" s="379"/>
      <c r="D114" s="365"/>
      <c r="E114" s="366"/>
      <c r="F114" s="34"/>
      <c r="G114" s="35"/>
      <c r="H114" s="35"/>
      <c r="I114" s="65"/>
      <c r="J114" s="34"/>
      <c r="K114" s="35"/>
      <c r="L114" s="35"/>
      <c r="M114" s="35"/>
      <c r="N114" s="35"/>
      <c r="O114" s="546"/>
      <c r="P114" s="34"/>
      <c r="Q114" s="315"/>
      <c r="R114" s="35"/>
      <c r="S114" s="523">
        <f t="shared" si="37"/>
        <v>0</v>
      </c>
      <c r="T114" s="531">
        <f t="shared" si="38"/>
        <v>0</v>
      </c>
      <c r="U114" s="567">
        <v>312</v>
      </c>
      <c r="V114" s="568">
        <v>312</v>
      </c>
      <c r="W114" s="569">
        <v>312</v>
      </c>
      <c r="X114" s="532">
        <f t="shared" si="45"/>
        <v>936</v>
      </c>
      <c r="Y114" s="531">
        <f t="shared" si="46"/>
        <v>60</v>
      </c>
    </row>
    <row r="115" spans="1:25" s="358" customFormat="1" ht="21" customHeight="1">
      <c r="A115" s="358">
        <f t="shared" si="30"/>
        <v>60</v>
      </c>
      <c r="B115" s="381" t="s">
        <v>347</v>
      </c>
      <c r="C115" s="379"/>
      <c r="D115" s="365"/>
      <c r="E115" s="366"/>
      <c r="F115" s="34"/>
      <c r="G115" s="35"/>
      <c r="H115" s="35"/>
      <c r="I115" s="65"/>
      <c r="J115" s="34"/>
      <c r="K115" s="35"/>
      <c r="L115" s="35"/>
      <c r="M115" s="35"/>
      <c r="N115" s="35"/>
      <c r="O115" s="546"/>
      <c r="P115" s="34"/>
      <c r="Q115" s="315"/>
      <c r="R115" s="35"/>
      <c r="S115" s="523">
        <f t="shared" si="37"/>
        <v>0</v>
      </c>
      <c r="T115" s="531">
        <f t="shared" si="38"/>
        <v>0</v>
      </c>
      <c r="U115" s="567">
        <v>312</v>
      </c>
      <c r="V115" s="568">
        <v>312</v>
      </c>
      <c r="W115" s="569">
        <v>312</v>
      </c>
      <c r="X115" s="532">
        <f t="shared" si="45"/>
        <v>936</v>
      </c>
      <c r="Y115" s="531">
        <f t="shared" si="46"/>
        <v>60</v>
      </c>
    </row>
    <row r="116" spans="1:25" s="358" customFormat="1" ht="21" customHeight="1">
      <c r="A116" s="358">
        <f t="shared" si="30"/>
        <v>0</v>
      </c>
      <c r="B116" s="381" t="s">
        <v>348</v>
      </c>
      <c r="C116" s="379"/>
      <c r="D116" s="365"/>
      <c r="E116" s="366"/>
      <c r="F116" s="34"/>
      <c r="G116" s="35"/>
      <c r="H116" s="35"/>
      <c r="I116" s="65"/>
      <c r="J116" s="34"/>
      <c r="K116" s="35"/>
      <c r="L116" s="35"/>
      <c r="M116" s="35"/>
      <c r="N116" s="35"/>
      <c r="O116" s="546"/>
      <c r="P116" s="34"/>
      <c r="Q116" s="315"/>
      <c r="R116" s="35"/>
      <c r="S116" s="523">
        <f t="shared" si="37"/>
        <v>0</v>
      </c>
      <c r="T116" s="531">
        <f t="shared" si="38"/>
        <v>0</v>
      </c>
      <c r="U116" s="564"/>
      <c r="V116" s="565"/>
      <c r="W116" s="566"/>
      <c r="X116" s="532">
        <f t="shared" si="45"/>
        <v>0</v>
      </c>
      <c r="Y116" s="531">
        <f t="shared" si="46"/>
        <v>0</v>
      </c>
    </row>
    <row r="117" spans="1:25" s="358" customFormat="1" ht="21" customHeight="1">
      <c r="A117" s="358">
        <f t="shared" si="30"/>
        <v>0</v>
      </c>
      <c r="B117" s="381" t="s">
        <v>349</v>
      </c>
      <c r="C117" s="379"/>
      <c r="D117" s="365"/>
      <c r="E117" s="366"/>
      <c r="F117" s="34"/>
      <c r="G117" s="35"/>
      <c r="H117" s="35"/>
      <c r="I117" s="65"/>
      <c r="J117" s="34"/>
      <c r="K117" s="35"/>
      <c r="L117" s="35"/>
      <c r="M117" s="35"/>
      <c r="N117" s="35"/>
      <c r="O117" s="546"/>
      <c r="P117" s="34"/>
      <c r="Q117" s="315"/>
      <c r="R117" s="35"/>
      <c r="S117" s="523">
        <f t="shared" si="37"/>
        <v>0</v>
      </c>
      <c r="T117" s="531">
        <f t="shared" si="38"/>
        <v>0</v>
      </c>
      <c r="U117" s="32"/>
      <c r="V117" s="317"/>
      <c r="W117" s="33"/>
      <c r="X117" s="532">
        <f t="shared" si="45"/>
        <v>0</v>
      </c>
      <c r="Y117" s="531">
        <f t="shared" si="46"/>
        <v>0</v>
      </c>
    </row>
    <row r="118" spans="1:25" s="358" customFormat="1" ht="21" customHeight="1">
      <c r="A118" s="358">
        <f t="shared" si="30"/>
        <v>0</v>
      </c>
      <c r="B118" s="381" t="s">
        <v>350</v>
      </c>
      <c r="C118" s="379"/>
      <c r="D118" s="365"/>
      <c r="E118" s="366"/>
      <c r="F118" s="34"/>
      <c r="G118" s="35"/>
      <c r="H118" s="35"/>
      <c r="I118" s="65"/>
      <c r="J118" s="34"/>
      <c r="K118" s="35"/>
      <c r="L118" s="35"/>
      <c r="M118" s="35"/>
      <c r="N118" s="35"/>
      <c r="O118" s="546"/>
      <c r="P118" s="34"/>
      <c r="Q118" s="315"/>
      <c r="R118" s="35"/>
      <c r="S118" s="523">
        <f t="shared" si="37"/>
        <v>0</v>
      </c>
      <c r="T118" s="531">
        <f t="shared" si="38"/>
        <v>0</v>
      </c>
      <c r="U118" s="564"/>
      <c r="V118" s="565"/>
      <c r="W118" s="566"/>
      <c r="X118" s="532">
        <f t="shared" si="45"/>
        <v>0</v>
      </c>
      <c r="Y118" s="531">
        <f t="shared" si="46"/>
        <v>0</v>
      </c>
    </row>
    <row r="119" spans="1:25" s="358" customFormat="1" ht="21" customHeight="1">
      <c r="A119" s="358">
        <f t="shared" si="30"/>
        <v>0</v>
      </c>
      <c r="B119" s="381" t="s">
        <v>351</v>
      </c>
      <c r="C119" s="379"/>
      <c r="D119" s="365"/>
      <c r="E119" s="366"/>
      <c r="F119" s="34"/>
      <c r="G119" s="35"/>
      <c r="H119" s="35"/>
      <c r="I119" s="65"/>
      <c r="J119" s="34"/>
      <c r="K119" s="35"/>
      <c r="L119" s="35"/>
      <c r="M119" s="35"/>
      <c r="N119" s="35"/>
      <c r="O119" s="546"/>
      <c r="P119" s="34"/>
      <c r="Q119" s="315"/>
      <c r="R119" s="35"/>
      <c r="S119" s="523">
        <f t="shared" si="37"/>
        <v>0</v>
      </c>
      <c r="T119" s="531">
        <f t="shared" si="38"/>
        <v>0</v>
      </c>
      <c r="U119" s="32"/>
      <c r="V119" s="317"/>
      <c r="W119" s="33"/>
      <c r="X119" s="532">
        <f t="shared" si="45"/>
        <v>0</v>
      </c>
      <c r="Y119" s="531">
        <f t="shared" si="46"/>
        <v>0</v>
      </c>
    </row>
    <row r="120" spans="1:25" s="358" customFormat="1" ht="21" customHeight="1">
      <c r="A120" s="358">
        <f t="shared" si="30"/>
        <v>0</v>
      </c>
      <c r="B120" s="381" t="s">
        <v>352</v>
      </c>
      <c r="C120" s="379"/>
      <c r="D120" s="365"/>
      <c r="E120" s="366"/>
      <c r="F120" s="34"/>
      <c r="G120" s="35"/>
      <c r="H120" s="35"/>
      <c r="I120" s="65"/>
      <c r="J120" s="34"/>
      <c r="K120" s="35"/>
      <c r="L120" s="35"/>
      <c r="M120" s="35"/>
      <c r="N120" s="35"/>
      <c r="O120" s="546"/>
      <c r="P120" s="34"/>
      <c r="Q120" s="315"/>
      <c r="R120" s="35"/>
      <c r="S120" s="523">
        <f t="shared" si="37"/>
        <v>0</v>
      </c>
      <c r="T120" s="531">
        <f t="shared" si="38"/>
        <v>0</v>
      </c>
      <c r="U120" s="564"/>
      <c r="V120" s="565"/>
      <c r="W120" s="566"/>
      <c r="X120" s="532">
        <f t="shared" si="45"/>
        <v>0</v>
      </c>
      <c r="Y120" s="531">
        <f t="shared" si="46"/>
        <v>0</v>
      </c>
    </row>
    <row r="121" spans="1:25" s="358" customFormat="1" ht="21" customHeight="1">
      <c r="A121" s="358">
        <f t="shared" si="30"/>
        <v>0</v>
      </c>
      <c r="B121" s="381" t="s">
        <v>353</v>
      </c>
      <c r="C121" s="379"/>
      <c r="D121" s="365"/>
      <c r="E121" s="366"/>
      <c r="F121" s="34"/>
      <c r="G121" s="35"/>
      <c r="H121" s="35"/>
      <c r="I121" s="65"/>
      <c r="J121" s="34"/>
      <c r="K121" s="35"/>
      <c r="L121" s="35"/>
      <c r="M121" s="35"/>
      <c r="N121" s="35"/>
      <c r="O121" s="546"/>
      <c r="P121" s="34"/>
      <c r="Q121" s="315"/>
      <c r="R121" s="35"/>
      <c r="S121" s="523">
        <f t="shared" si="37"/>
        <v>0</v>
      </c>
      <c r="T121" s="531">
        <f t="shared" si="38"/>
        <v>0</v>
      </c>
      <c r="U121" s="564"/>
      <c r="V121" s="565"/>
      <c r="W121" s="566"/>
      <c r="X121" s="532">
        <f t="shared" si="45"/>
        <v>0</v>
      </c>
      <c r="Y121" s="531">
        <f t="shared" si="46"/>
        <v>0</v>
      </c>
    </row>
    <row r="122" spans="1:25" s="358" customFormat="1" ht="21" customHeight="1">
      <c r="A122" s="358">
        <f t="shared" si="30"/>
        <v>0</v>
      </c>
      <c r="B122" s="381" t="s">
        <v>354</v>
      </c>
      <c r="C122" s="379"/>
      <c r="D122" s="365"/>
      <c r="E122" s="366"/>
      <c r="F122" s="34"/>
      <c r="G122" s="35"/>
      <c r="H122" s="35"/>
      <c r="I122" s="65"/>
      <c r="J122" s="34"/>
      <c r="K122" s="35"/>
      <c r="L122" s="35"/>
      <c r="M122" s="35"/>
      <c r="N122" s="35"/>
      <c r="O122" s="546"/>
      <c r="P122" s="34"/>
      <c r="Q122" s="315"/>
      <c r="R122" s="35"/>
      <c r="S122" s="523">
        <f t="shared" si="37"/>
        <v>0</v>
      </c>
      <c r="T122" s="531">
        <f t="shared" si="38"/>
        <v>0</v>
      </c>
      <c r="U122" s="564"/>
      <c r="V122" s="565"/>
      <c r="W122" s="566"/>
      <c r="X122" s="532">
        <f t="shared" si="45"/>
        <v>0</v>
      </c>
      <c r="Y122" s="531">
        <f t="shared" si="46"/>
        <v>0</v>
      </c>
    </row>
    <row r="123" spans="1:25" s="358" customFormat="1" ht="21" customHeight="1">
      <c r="A123" s="358">
        <f t="shared" si="30"/>
        <v>0</v>
      </c>
      <c r="B123" s="381" t="s">
        <v>355</v>
      </c>
      <c r="C123" s="379"/>
      <c r="D123" s="365"/>
      <c r="E123" s="366"/>
      <c r="F123" s="34"/>
      <c r="G123" s="35"/>
      <c r="H123" s="35"/>
      <c r="I123" s="65"/>
      <c r="J123" s="34"/>
      <c r="K123" s="35"/>
      <c r="L123" s="35"/>
      <c r="M123" s="35"/>
      <c r="N123" s="35"/>
      <c r="O123" s="546"/>
      <c r="P123" s="34"/>
      <c r="Q123" s="315"/>
      <c r="R123" s="35"/>
      <c r="S123" s="523">
        <f t="shared" si="37"/>
        <v>0</v>
      </c>
      <c r="T123" s="531">
        <f t="shared" si="38"/>
        <v>0</v>
      </c>
      <c r="U123" s="564"/>
      <c r="V123" s="565"/>
      <c r="W123" s="566"/>
      <c r="X123" s="532">
        <f t="shared" si="45"/>
        <v>0</v>
      </c>
      <c r="Y123" s="531">
        <f t="shared" si="46"/>
        <v>0</v>
      </c>
    </row>
    <row r="124" spans="1:25" s="358" customFormat="1" ht="21" customHeight="1">
      <c r="A124" s="358">
        <f t="shared" si="30"/>
        <v>0</v>
      </c>
      <c r="B124" s="381" t="s">
        <v>356</v>
      </c>
      <c r="C124" s="379"/>
      <c r="D124" s="365"/>
      <c r="E124" s="366"/>
      <c r="F124" s="34"/>
      <c r="G124" s="35"/>
      <c r="H124" s="35"/>
      <c r="I124" s="65"/>
      <c r="J124" s="34"/>
      <c r="K124" s="35"/>
      <c r="L124" s="35"/>
      <c r="M124" s="35"/>
      <c r="N124" s="35"/>
      <c r="O124" s="546"/>
      <c r="P124" s="34"/>
      <c r="Q124" s="315"/>
      <c r="R124" s="35"/>
      <c r="S124" s="523">
        <f t="shared" si="37"/>
        <v>0</v>
      </c>
      <c r="T124" s="531">
        <f t="shared" si="38"/>
        <v>0</v>
      </c>
      <c r="U124" s="564"/>
      <c r="V124" s="565"/>
      <c r="W124" s="566"/>
      <c r="X124" s="532">
        <f t="shared" si="45"/>
        <v>0</v>
      </c>
      <c r="Y124" s="531">
        <f t="shared" si="46"/>
        <v>0</v>
      </c>
    </row>
    <row r="125" spans="1:25" s="358" customFormat="1" ht="21" customHeight="1">
      <c r="A125" s="358">
        <f t="shared" si="30"/>
        <v>0</v>
      </c>
      <c r="B125" s="381" t="s">
        <v>357</v>
      </c>
      <c r="C125" s="379"/>
      <c r="D125" s="365"/>
      <c r="E125" s="366"/>
      <c r="F125" s="34"/>
      <c r="G125" s="35"/>
      <c r="H125" s="35"/>
      <c r="I125" s="65"/>
      <c r="J125" s="34"/>
      <c r="K125" s="35"/>
      <c r="L125" s="35"/>
      <c r="M125" s="35"/>
      <c r="N125" s="35"/>
      <c r="O125" s="546"/>
      <c r="P125" s="34"/>
      <c r="Q125" s="315"/>
      <c r="R125" s="35"/>
      <c r="S125" s="523">
        <f t="shared" si="37"/>
        <v>0</v>
      </c>
      <c r="T125" s="531">
        <f t="shared" si="38"/>
        <v>0</v>
      </c>
      <c r="U125" s="564"/>
      <c r="V125" s="565"/>
      <c r="W125" s="566"/>
      <c r="X125" s="532">
        <f t="shared" si="45"/>
        <v>0</v>
      </c>
      <c r="Y125" s="531">
        <f t="shared" si="46"/>
        <v>0</v>
      </c>
    </row>
    <row r="126" spans="1:25" s="358" customFormat="1" ht="21" customHeight="1">
      <c r="A126" s="358">
        <f t="shared" si="30"/>
        <v>0</v>
      </c>
      <c r="B126" s="381" t="s">
        <v>358</v>
      </c>
      <c r="C126" s="379"/>
      <c r="D126" s="365"/>
      <c r="E126" s="366"/>
      <c r="F126" s="34"/>
      <c r="G126" s="35"/>
      <c r="H126" s="35"/>
      <c r="I126" s="65"/>
      <c r="J126" s="34"/>
      <c r="K126" s="35"/>
      <c r="L126" s="35"/>
      <c r="M126" s="35"/>
      <c r="N126" s="35"/>
      <c r="O126" s="546"/>
      <c r="P126" s="34"/>
      <c r="Q126" s="315"/>
      <c r="R126" s="35"/>
      <c r="S126" s="523">
        <f t="shared" si="37"/>
        <v>0</v>
      </c>
      <c r="T126" s="531">
        <f t="shared" si="38"/>
        <v>0</v>
      </c>
      <c r="U126" s="564"/>
      <c r="V126" s="565"/>
      <c r="W126" s="566"/>
      <c r="X126" s="532">
        <f t="shared" si="45"/>
        <v>0</v>
      </c>
      <c r="Y126" s="531">
        <f t="shared" si="46"/>
        <v>0</v>
      </c>
    </row>
    <row r="127" spans="1:25" s="358" customFormat="1" ht="21" customHeight="1">
      <c r="A127" s="358">
        <f t="shared" si="30"/>
        <v>0</v>
      </c>
      <c r="B127" s="381" t="s">
        <v>373</v>
      </c>
      <c r="C127" s="379"/>
      <c r="D127" s="365"/>
      <c r="E127" s="366"/>
      <c r="F127" s="34"/>
      <c r="G127" s="35"/>
      <c r="H127" s="35"/>
      <c r="I127" s="65"/>
      <c r="J127" s="34"/>
      <c r="K127" s="35"/>
      <c r="L127" s="35"/>
      <c r="M127" s="35"/>
      <c r="N127" s="35"/>
      <c r="O127" s="546"/>
      <c r="P127" s="34"/>
      <c r="Q127" s="315"/>
      <c r="R127" s="35"/>
      <c r="S127" s="523">
        <f t="shared" si="37"/>
        <v>0</v>
      </c>
      <c r="T127" s="531">
        <f t="shared" si="38"/>
        <v>0</v>
      </c>
      <c r="U127" s="564"/>
      <c r="V127" s="565"/>
      <c r="W127" s="566"/>
      <c r="X127" s="532">
        <f t="shared" si="45"/>
        <v>0</v>
      </c>
      <c r="Y127" s="531">
        <f t="shared" si="46"/>
        <v>0</v>
      </c>
    </row>
    <row r="128" spans="1:25" s="358" customFormat="1" ht="21" customHeight="1">
      <c r="A128" s="358">
        <f t="shared" si="30"/>
        <v>0</v>
      </c>
      <c r="B128" s="381" t="s">
        <v>374</v>
      </c>
      <c r="C128" s="379"/>
      <c r="D128" s="365"/>
      <c r="E128" s="366"/>
      <c r="F128" s="34"/>
      <c r="G128" s="35"/>
      <c r="H128" s="35"/>
      <c r="I128" s="65"/>
      <c r="J128" s="34"/>
      <c r="K128" s="35"/>
      <c r="L128" s="35"/>
      <c r="M128" s="35"/>
      <c r="N128" s="35"/>
      <c r="O128" s="546"/>
      <c r="P128" s="34"/>
      <c r="Q128" s="315"/>
      <c r="R128" s="35"/>
      <c r="S128" s="523">
        <f t="shared" si="37"/>
        <v>0</v>
      </c>
      <c r="T128" s="531">
        <f t="shared" si="38"/>
        <v>0</v>
      </c>
      <c r="U128" s="564"/>
      <c r="V128" s="565"/>
      <c r="W128" s="566"/>
      <c r="X128" s="532">
        <f t="shared" si="45"/>
        <v>0</v>
      </c>
      <c r="Y128" s="531">
        <f t="shared" si="46"/>
        <v>0</v>
      </c>
    </row>
    <row r="129" spans="1:25" s="358" customFormat="1" ht="21" customHeight="1">
      <c r="A129" s="358">
        <f t="shared" si="30"/>
        <v>0</v>
      </c>
      <c r="B129" s="381" t="s">
        <v>375</v>
      </c>
      <c r="C129" s="379"/>
      <c r="D129" s="365"/>
      <c r="E129" s="366"/>
      <c r="F129" s="34"/>
      <c r="G129" s="35"/>
      <c r="H129" s="35"/>
      <c r="I129" s="65"/>
      <c r="J129" s="34"/>
      <c r="K129" s="35"/>
      <c r="L129" s="35"/>
      <c r="M129" s="35"/>
      <c r="N129" s="35"/>
      <c r="O129" s="546"/>
      <c r="P129" s="34"/>
      <c r="Q129" s="315"/>
      <c r="R129" s="35"/>
      <c r="S129" s="523">
        <f t="shared" si="37"/>
        <v>0</v>
      </c>
      <c r="T129" s="531">
        <f t="shared" si="38"/>
        <v>0</v>
      </c>
      <c r="U129" s="32"/>
      <c r="V129" s="317"/>
      <c r="W129" s="33"/>
      <c r="X129" s="532">
        <f t="shared" si="45"/>
        <v>0</v>
      </c>
      <c r="Y129" s="531">
        <f t="shared" si="46"/>
        <v>0</v>
      </c>
    </row>
    <row r="130" spans="1:25" s="358" customFormat="1" ht="21" customHeight="1">
      <c r="A130" s="358">
        <f t="shared" si="30"/>
        <v>0</v>
      </c>
      <c r="B130" s="381" t="s">
        <v>376</v>
      </c>
      <c r="C130" s="379"/>
      <c r="D130" s="365"/>
      <c r="E130" s="366"/>
      <c r="F130" s="34"/>
      <c r="G130" s="35"/>
      <c r="H130" s="35"/>
      <c r="I130" s="65"/>
      <c r="J130" s="34"/>
      <c r="K130" s="35"/>
      <c r="L130" s="35"/>
      <c r="M130" s="35"/>
      <c r="N130" s="35"/>
      <c r="O130" s="546"/>
      <c r="P130" s="34"/>
      <c r="Q130" s="315"/>
      <c r="R130" s="35"/>
      <c r="S130" s="523">
        <f t="shared" si="37"/>
        <v>0</v>
      </c>
      <c r="T130" s="531">
        <f t="shared" si="38"/>
        <v>0</v>
      </c>
      <c r="U130" s="32"/>
      <c r="V130" s="317"/>
      <c r="W130" s="33"/>
      <c r="X130" s="532">
        <f t="shared" si="45"/>
        <v>0</v>
      </c>
      <c r="Y130" s="531">
        <f t="shared" si="46"/>
        <v>0</v>
      </c>
    </row>
    <row r="131" spans="1:25" s="358" customFormat="1" ht="21" customHeight="1">
      <c r="A131" s="358">
        <f t="shared" si="30"/>
        <v>0</v>
      </c>
      <c r="B131" s="381" t="s">
        <v>377</v>
      </c>
      <c r="C131" s="379"/>
      <c r="D131" s="365"/>
      <c r="E131" s="366"/>
      <c r="F131" s="34"/>
      <c r="G131" s="35"/>
      <c r="H131" s="35"/>
      <c r="I131" s="65"/>
      <c r="J131" s="34"/>
      <c r="K131" s="35"/>
      <c r="L131" s="35"/>
      <c r="M131" s="35"/>
      <c r="N131" s="35"/>
      <c r="O131" s="546"/>
      <c r="P131" s="34"/>
      <c r="Q131" s="315"/>
      <c r="R131" s="35"/>
      <c r="S131" s="523">
        <f t="shared" si="37"/>
        <v>0</v>
      </c>
      <c r="T131" s="531">
        <f t="shared" si="38"/>
        <v>0</v>
      </c>
      <c r="U131" s="32"/>
      <c r="V131" s="317"/>
      <c r="W131" s="33"/>
      <c r="X131" s="532">
        <f t="shared" si="45"/>
        <v>0</v>
      </c>
      <c r="Y131" s="531">
        <f t="shared" si="46"/>
        <v>0</v>
      </c>
    </row>
    <row r="132" spans="1:25" s="358" customFormat="1" ht="21" customHeight="1">
      <c r="A132" s="358">
        <f t="shared" si="30"/>
        <v>0</v>
      </c>
      <c r="B132" s="381" t="s">
        <v>378</v>
      </c>
      <c r="C132" s="379"/>
      <c r="D132" s="365"/>
      <c r="E132" s="366"/>
      <c r="F132" s="34"/>
      <c r="G132" s="35"/>
      <c r="H132" s="35"/>
      <c r="I132" s="65"/>
      <c r="J132" s="34"/>
      <c r="K132" s="35"/>
      <c r="L132" s="35"/>
      <c r="M132" s="35"/>
      <c r="N132" s="35"/>
      <c r="O132" s="546"/>
      <c r="P132" s="522"/>
      <c r="Q132" s="532"/>
      <c r="R132" s="523"/>
      <c r="S132" s="523">
        <f t="shared" si="37"/>
        <v>0</v>
      </c>
      <c r="T132" s="531">
        <f t="shared" si="38"/>
        <v>0</v>
      </c>
      <c r="U132" s="522"/>
      <c r="V132" s="532"/>
      <c r="W132" s="523"/>
      <c r="X132" s="532">
        <f t="shared" si="45"/>
        <v>0</v>
      </c>
      <c r="Y132" s="531">
        <f t="shared" si="46"/>
        <v>0</v>
      </c>
    </row>
    <row r="133" spans="1:25" s="367" customFormat="1" ht="21" customHeight="1" thickBot="1">
      <c r="A133" s="358">
        <f t="shared" si="20"/>
        <v>1448</v>
      </c>
      <c r="B133" s="368" t="s">
        <v>23</v>
      </c>
      <c r="C133" s="369">
        <f t="shared" ref="C133:J133" si="47">SUM(C16:C132)</f>
        <v>1107.6000000000001</v>
      </c>
      <c r="D133" s="370">
        <f t="shared" si="47"/>
        <v>1107.6000000000001</v>
      </c>
      <c r="E133" s="371">
        <f t="shared" si="47"/>
        <v>71</v>
      </c>
      <c r="F133" s="138">
        <f t="shared" si="47"/>
        <v>904.80000000000007</v>
      </c>
      <c r="G133" s="139">
        <f t="shared" si="47"/>
        <v>904.8</v>
      </c>
      <c r="H133" s="139">
        <f t="shared" si="47"/>
        <v>1809.6</v>
      </c>
      <c r="I133" s="140">
        <f t="shared" si="47"/>
        <v>116</v>
      </c>
      <c r="J133" s="143">
        <f t="shared" si="47"/>
        <v>2558.4</v>
      </c>
      <c r="K133" s="144">
        <f t="shared" ref="K133:Y133" si="48">SUM(K16:K132)</f>
        <v>2558.4</v>
      </c>
      <c r="L133" s="144">
        <f t="shared" si="48"/>
        <v>0</v>
      </c>
      <c r="M133" s="144">
        <f t="shared" si="48"/>
        <v>0</v>
      </c>
      <c r="N133" s="144">
        <f t="shared" si="48"/>
        <v>5116.8000000000011</v>
      </c>
      <c r="O133" s="145">
        <f t="shared" si="48"/>
        <v>328</v>
      </c>
      <c r="P133" s="138">
        <f t="shared" si="48"/>
        <v>2807.9999999999995</v>
      </c>
      <c r="Q133" s="319">
        <f t="shared" si="48"/>
        <v>2807.9999999999995</v>
      </c>
      <c r="R133" s="139">
        <f t="shared" si="48"/>
        <v>2807.9999999999995</v>
      </c>
      <c r="S133" s="139">
        <f t="shared" si="48"/>
        <v>8424.0000000000018</v>
      </c>
      <c r="T133" s="140">
        <f t="shared" si="48"/>
        <v>540</v>
      </c>
      <c r="U133" s="138">
        <f t="shared" si="48"/>
        <v>2043.6</v>
      </c>
      <c r="V133" s="319">
        <f t="shared" si="48"/>
        <v>2043.6</v>
      </c>
      <c r="W133" s="139">
        <f t="shared" si="48"/>
        <v>2043.6</v>
      </c>
      <c r="X133" s="139">
        <f t="shared" si="48"/>
        <v>6130.8</v>
      </c>
      <c r="Y133" s="140">
        <f t="shared" si="48"/>
        <v>393</v>
      </c>
    </row>
    <row r="134" spans="1:25">
      <c r="A134" s="358"/>
      <c r="B134" s="372"/>
      <c r="C134" s="331"/>
      <c r="F134" s="3"/>
      <c r="P134" s="3"/>
      <c r="Q134" s="3"/>
      <c r="U134" s="3"/>
      <c r="V134" s="3"/>
    </row>
    <row r="135" spans="1:25">
      <c r="A135" s="331"/>
      <c r="B135" s="373"/>
      <c r="C135" s="36"/>
      <c r="D135" s="373"/>
      <c r="E135" s="373"/>
      <c r="F135" s="36"/>
      <c r="G135" s="36"/>
      <c r="H135" s="36"/>
      <c r="I135" s="36"/>
      <c r="J135" s="36"/>
      <c r="K135" s="36"/>
      <c r="L135" s="373"/>
      <c r="M135" s="373"/>
      <c r="N135" s="373"/>
      <c r="O135" s="373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spans="1:25">
      <c r="B136" s="240" t="s">
        <v>267</v>
      </c>
      <c r="C136" s="419">
        <f>+C1-C13</f>
        <v>0</v>
      </c>
      <c r="F136" s="419">
        <f>+F1-F13</f>
        <v>0</v>
      </c>
      <c r="G136" s="419">
        <f>+G1-G13</f>
        <v>0</v>
      </c>
      <c r="J136" s="419">
        <f>+J1-J13</f>
        <v>0</v>
      </c>
      <c r="K136" s="419">
        <f>+K1-K13</f>
        <v>0</v>
      </c>
      <c r="L136" s="419">
        <f>+L1-L13</f>
        <v>0</v>
      </c>
      <c r="M136" s="419">
        <f>+M1-M13</f>
        <v>0</v>
      </c>
      <c r="P136" s="419">
        <f>+P1-P13</f>
        <v>0</v>
      </c>
      <c r="Q136" s="419">
        <f>+Q1-Q13</f>
        <v>0</v>
      </c>
      <c r="R136" s="419">
        <f>+R1-R13</f>
        <v>0</v>
      </c>
      <c r="S136" s="419"/>
      <c r="U136" s="419">
        <f>+U1-U13</f>
        <v>12.199999999999818</v>
      </c>
      <c r="V136" s="419">
        <f>+V1-V13</f>
        <v>12.199999999999818</v>
      </c>
      <c r="W136" s="419">
        <f>+W1-W13</f>
        <v>12.199999999999818</v>
      </c>
      <c r="X136" s="419"/>
    </row>
    <row r="137" spans="1:25">
      <c r="B137" s="240" t="s">
        <v>268</v>
      </c>
      <c r="C137" s="420">
        <v>15.6</v>
      </c>
      <c r="F137" s="420">
        <v>15.6</v>
      </c>
      <c r="G137" s="420">
        <v>15.6</v>
      </c>
      <c r="J137" s="420">
        <v>15.6</v>
      </c>
      <c r="K137" s="420">
        <v>15.6</v>
      </c>
      <c r="L137" s="420">
        <v>15.6</v>
      </c>
      <c r="M137" s="420">
        <v>15.6</v>
      </c>
      <c r="P137" s="420">
        <v>15.6</v>
      </c>
      <c r="Q137" s="420">
        <v>15.6</v>
      </c>
      <c r="R137" s="420">
        <v>15.6</v>
      </c>
      <c r="S137" s="420"/>
      <c r="U137" s="420">
        <v>15.6</v>
      </c>
      <c r="V137" s="420">
        <v>15.6</v>
      </c>
      <c r="W137" s="420">
        <v>15.6</v>
      </c>
      <c r="X137" s="420"/>
    </row>
    <row r="138" spans="1:25">
      <c r="B138" s="240" t="s">
        <v>269</v>
      </c>
      <c r="C138" s="36" t="b">
        <f>+C136&lt;=C137</f>
        <v>1</v>
      </c>
      <c r="F138" s="36" t="b">
        <f>+F136&lt;=F137</f>
        <v>1</v>
      </c>
      <c r="G138" s="36" t="b">
        <f>+G136&lt;=G137</f>
        <v>1</v>
      </c>
      <c r="J138" s="36" t="b">
        <f>+J136&lt;=J137</f>
        <v>1</v>
      </c>
      <c r="K138" s="36" t="b">
        <f>+K136&lt;=K137</f>
        <v>1</v>
      </c>
      <c r="L138" s="36" t="b">
        <f>+L136&lt;=L137</f>
        <v>1</v>
      </c>
      <c r="M138" s="36" t="b">
        <f>+M136&lt;=M137</f>
        <v>1</v>
      </c>
      <c r="P138" s="36" t="b">
        <f>+P136&lt;=P137</f>
        <v>1</v>
      </c>
      <c r="Q138" s="36" t="b">
        <f>+Q136&lt;=Q137</f>
        <v>1</v>
      </c>
      <c r="R138" s="36" t="b">
        <f>+R136&lt;=R137</f>
        <v>1</v>
      </c>
      <c r="S138" s="36"/>
      <c r="U138" s="36" t="b">
        <f>+U136&lt;=U137</f>
        <v>1</v>
      </c>
      <c r="V138" s="36" t="b">
        <f>+V136&lt;=V137</f>
        <v>1</v>
      </c>
      <c r="W138" s="36" t="b">
        <f>+W136&lt;=W137</f>
        <v>1</v>
      </c>
      <c r="X138" s="36"/>
    </row>
    <row r="139" spans="1:25">
      <c r="C139" s="375"/>
      <c r="F139" s="123"/>
      <c r="P139" s="123"/>
      <c r="Q139" s="123"/>
      <c r="U139" s="123"/>
      <c r="V139" s="123"/>
    </row>
    <row r="140" spans="1:25">
      <c r="C140" s="375"/>
      <c r="F140" s="123"/>
      <c r="P140" s="123"/>
      <c r="Q140" s="123"/>
      <c r="U140" s="123"/>
      <c r="V140" s="123"/>
    </row>
    <row r="141" spans="1:25">
      <c r="C141" s="375"/>
      <c r="F141" s="123"/>
      <c r="P141" s="123"/>
      <c r="Q141" s="123"/>
      <c r="U141" s="123"/>
      <c r="V141" s="123"/>
    </row>
    <row r="142" spans="1:25">
      <c r="C142" s="375"/>
      <c r="F142" s="123"/>
      <c r="P142" s="123"/>
      <c r="Q142" s="123"/>
      <c r="U142" s="123"/>
      <c r="V142" s="123"/>
    </row>
    <row r="143" spans="1:25">
      <c r="C143" s="375"/>
      <c r="F143" s="123"/>
      <c r="P143" s="123"/>
      <c r="Q143" s="123"/>
      <c r="U143" s="123"/>
      <c r="V143" s="123"/>
    </row>
    <row r="144" spans="1:25">
      <c r="C144" s="375"/>
      <c r="F144" s="123"/>
      <c r="P144" s="123"/>
      <c r="Q144" s="123"/>
      <c r="U144" s="123"/>
      <c r="V144" s="123"/>
    </row>
    <row r="145" spans="2:22">
      <c r="C145" s="375"/>
      <c r="F145" s="123"/>
      <c r="P145" s="123"/>
      <c r="Q145" s="123"/>
      <c r="U145" s="123"/>
      <c r="V145" s="123"/>
    </row>
    <row r="146" spans="2:22">
      <c r="C146" s="375"/>
      <c r="F146" s="123"/>
      <c r="P146" s="123"/>
      <c r="Q146" s="123"/>
      <c r="U146" s="123"/>
      <c r="V146" s="123"/>
    </row>
    <row r="147" spans="2:22">
      <c r="C147" s="375"/>
      <c r="F147" s="123"/>
      <c r="P147" s="123"/>
      <c r="Q147" s="123"/>
      <c r="U147" s="123"/>
      <c r="V147" s="123"/>
    </row>
    <row r="148" spans="2:22">
      <c r="C148" s="375"/>
      <c r="F148" s="123"/>
      <c r="P148" s="123"/>
      <c r="Q148" s="123"/>
      <c r="U148" s="123"/>
      <c r="V148" s="123"/>
    </row>
    <row r="149" spans="2:22">
      <c r="C149" s="375"/>
      <c r="F149" s="123"/>
      <c r="P149" s="123"/>
      <c r="Q149" s="123"/>
      <c r="U149" s="123"/>
      <c r="V149" s="123"/>
    </row>
    <row r="150" spans="2:22">
      <c r="B150" s="376"/>
      <c r="C150" s="375"/>
      <c r="F150" s="123"/>
      <c r="P150" s="123"/>
      <c r="Q150" s="123"/>
      <c r="U150" s="123"/>
      <c r="V150" s="123"/>
    </row>
    <row r="151" spans="2:22">
      <c r="B151" s="376"/>
      <c r="C151" s="375"/>
      <c r="F151" s="123"/>
      <c r="P151" s="123"/>
      <c r="Q151" s="123"/>
      <c r="U151" s="123"/>
      <c r="V151" s="123"/>
    </row>
    <row r="152" spans="2:22">
      <c r="B152" s="376"/>
      <c r="C152" s="375"/>
      <c r="F152" s="123"/>
      <c r="P152" s="123"/>
      <c r="Q152" s="123"/>
      <c r="U152" s="123"/>
      <c r="V152" s="123"/>
    </row>
    <row r="153" spans="2:22">
      <c r="B153" s="376"/>
      <c r="C153" s="375"/>
      <c r="F153" s="123"/>
      <c r="P153" s="123"/>
      <c r="Q153" s="123"/>
      <c r="U153" s="123"/>
      <c r="V153" s="123"/>
    </row>
    <row r="154" spans="2:22">
      <c r="B154" s="376"/>
      <c r="C154" s="375"/>
      <c r="F154" s="123"/>
      <c r="P154" s="123"/>
      <c r="Q154" s="123"/>
      <c r="U154" s="123"/>
      <c r="V154" s="123"/>
    </row>
    <row r="155" spans="2:22">
      <c r="B155" s="376"/>
      <c r="C155" s="375"/>
      <c r="F155" s="123"/>
      <c r="P155" s="123"/>
      <c r="Q155" s="123"/>
      <c r="U155" s="123"/>
      <c r="V155" s="123"/>
    </row>
    <row r="156" spans="2:22">
      <c r="B156" s="376"/>
      <c r="C156" s="375"/>
      <c r="F156" s="123"/>
      <c r="P156" s="123"/>
      <c r="Q156" s="123"/>
      <c r="U156" s="123"/>
      <c r="V156" s="123"/>
    </row>
    <row r="157" spans="2:22">
      <c r="B157" s="376"/>
      <c r="C157" s="375"/>
      <c r="F157" s="123"/>
      <c r="P157" s="123"/>
      <c r="Q157" s="123"/>
      <c r="U157" s="123"/>
      <c r="V157" s="123"/>
    </row>
    <row r="158" spans="2:22">
      <c r="B158" s="376"/>
      <c r="C158" s="375"/>
      <c r="F158" s="123"/>
      <c r="P158" s="123"/>
      <c r="Q158" s="123"/>
      <c r="U158" s="123"/>
      <c r="V158" s="123"/>
    </row>
    <row r="159" spans="2:22">
      <c r="B159" s="376"/>
      <c r="C159" s="375"/>
      <c r="F159" s="123"/>
      <c r="P159" s="123"/>
      <c r="Q159" s="123"/>
      <c r="U159" s="123"/>
      <c r="V159" s="123"/>
    </row>
    <row r="160" spans="2:22">
      <c r="B160" s="376"/>
      <c r="C160" s="375"/>
      <c r="F160" s="123"/>
      <c r="P160" s="123"/>
      <c r="Q160" s="123"/>
      <c r="U160" s="123"/>
      <c r="V160" s="123"/>
    </row>
    <row r="161" spans="2:22">
      <c r="B161" s="376"/>
      <c r="C161" s="375"/>
      <c r="F161" s="123"/>
      <c r="P161" s="123"/>
      <c r="Q161" s="123"/>
      <c r="U161" s="123"/>
      <c r="V161" s="123"/>
    </row>
    <row r="162" spans="2:22">
      <c r="B162" s="376"/>
      <c r="C162" s="375"/>
      <c r="F162" s="123"/>
      <c r="P162" s="123"/>
      <c r="Q162" s="123"/>
      <c r="U162" s="123"/>
      <c r="V162" s="123"/>
    </row>
    <row r="163" spans="2:22">
      <c r="C163" s="375"/>
      <c r="F163" s="123"/>
      <c r="P163" s="123"/>
      <c r="Q163" s="123"/>
      <c r="U163" s="123"/>
      <c r="V163" s="123"/>
    </row>
    <row r="164" spans="2:22">
      <c r="C164" s="375"/>
      <c r="F164" s="123"/>
      <c r="P164" s="123"/>
      <c r="Q164" s="123"/>
      <c r="U164" s="123"/>
      <c r="V164" s="123"/>
    </row>
    <row r="165" spans="2:22">
      <c r="C165" s="375"/>
      <c r="F165" s="123"/>
      <c r="P165" s="123"/>
      <c r="Q165" s="123"/>
      <c r="U165" s="123"/>
      <c r="V165" s="123"/>
    </row>
    <row r="166" spans="2:22">
      <c r="C166" s="375"/>
      <c r="F166" s="123"/>
      <c r="P166" s="123"/>
      <c r="Q166" s="123"/>
      <c r="U166" s="123"/>
      <c r="V166" s="123"/>
    </row>
    <row r="167" spans="2:22">
      <c r="C167" s="375"/>
      <c r="F167" s="123"/>
      <c r="P167" s="123"/>
      <c r="Q167" s="123"/>
      <c r="U167" s="123"/>
      <c r="V167" s="123"/>
    </row>
    <row r="168" spans="2:22">
      <c r="C168" s="375"/>
      <c r="F168" s="123"/>
      <c r="P168" s="123"/>
      <c r="Q168" s="123"/>
      <c r="U168" s="123"/>
      <c r="V168" s="123"/>
    </row>
    <row r="169" spans="2:22">
      <c r="C169" s="375"/>
      <c r="F169" s="123"/>
      <c r="P169" s="123"/>
      <c r="Q169" s="123"/>
      <c r="U169" s="123"/>
      <c r="V169" s="123"/>
    </row>
    <row r="170" spans="2:22">
      <c r="C170" s="375"/>
      <c r="F170" s="123"/>
      <c r="P170" s="123"/>
      <c r="Q170" s="123"/>
      <c r="U170" s="123"/>
      <c r="V170" s="123"/>
    </row>
    <row r="171" spans="2:22">
      <c r="C171" s="375"/>
      <c r="F171" s="123"/>
      <c r="P171" s="123"/>
      <c r="Q171" s="123"/>
      <c r="U171" s="123"/>
      <c r="V171" s="123"/>
    </row>
    <row r="172" spans="2:22">
      <c r="C172" s="375"/>
      <c r="F172" s="123"/>
      <c r="P172" s="123"/>
      <c r="Q172" s="123"/>
      <c r="U172" s="123"/>
      <c r="V172" s="123"/>
    </row>
    <row r="173" spans="2:22">
      <c r="C173" s="375"/>
      <c r="F173" s="123"/>
      <c r="P173" s="123"/>
      <c r="Q173" s="123"/>
      <c r="U173" s="123"/>
      <c r="V173" s="123"/>
    </row>
    <row r="174" spans="2:22">
      <c r="C174" s="375"/>
      <c r="F174" s="123"/>
      <c r="P174" s="123"/>
      <c r="Q174" s="123"/>
      <c r="U174" s="123"/>
      <c r="V174" s="123"/>
    </row>
    <row r="175" spans="2:22">
      <c r="C175" s="375"/>
      <c r="F175" s="123"/>
      <c r="P175" s="123"/>
      <c r="Q175" s="123"/>
      <c r="U175" s="123"/>
      <c r="V175" s="123"/>
    </row>
    <row r="176" spans="2:22">
      <c r="C176" s="375"/>
      <c r="F176" s="123"/>
      <c r="P176" s="123"/>
      <c r="Q176" s="123"/>
      <c r="U176" s="123"/>
      <c r="V176" s="123"/>
    </row>
    <row r="177" spans="3:22">
      <c r="C177" s="375"/>
      <c r="F177" s="123"/>
      <c r="P177" s="123"/>
      <c r="Q177" s="123"/>
      <c r="U177" s="123"/>
      <c r="V177" s="123"/>
    </row>
    <row r="178" spans="3:22">
      <c r="C178" s="375"/>
      <c r="F178" s="123"/>
      <c r="P178" s="123"/>
      <c r="Q178" s="123"/>
      <c r="U178" s="123"/>
      <c r="V178" s="123"/>
    </row>
    <row r="179" spans="3:22">
      <c r="C179" s="375"/>
      <c r="F179" s="123"/>
      <c r="P179" s="123"/>
      <c r="Q179" s="123"/>
      <c r="U179" s="123"/>
      <c r="V179" s="123"/>
    </row>
    <row r="180" spans="3:22">
      <c r="C180" s="375"/>
      <c r="F180" s="123"/>
      <c r="P180" s="123"/>
      <c r="Q180" s="123"/>
      <c r="U180" s="123"/>
      <c r="V180" s="123"/>
    </row>
    <row r="181" spans="3:22">
      <c r="C181" s="375"/>
      <c r="F181" s="123"/>
      <c r="P181" s="123"/>
      <c r="Q181" s="123"/>
      <c r="U181" s="123"/>
      <c r="V181" s="123"/>
    </row>
    <row r="182" spans="3:22">
      <c r="C182" s="375"/>
      <c r="F182" s="123"/>
      <c r="P182" s="123"/>
      <c r="Q182" s="123"/>
      <c r="U182" s="123"/>
      <c r="V182" s="123"/>
    </row>
    <row r="183" spans="3:22">
      <c r="C183" s="375"/>
      <c r="F183" s="123"/>
      <c r="P183" s="123"/>
      <c r="Q183" s="123"/>
      <c r="U183" s="123"/>
      <c r="V183" s="123"/>
    </row>
    <row r="184" spans="3:22">
      <c r="C184" s="375"/>
      <c r="F184" s="123"/>
      <c r="P184" s="123"/>
      <c r="Q184" s="123"/>
      <c r="U184" s="123"/>
      <c r="V184" s="123"/>
    </row>
    <row r="185" spans="3:22">
      <c r="C185" s="375"/>
      <c r="F185" s="123"/>
      <c r="P185" s="123"/>
      <c r="Q185" s="123"/>
      <c r="U185" s="123"/>
      <c r="V185" s="123"/>
    </row>
    <row r="186" spans="3:22">
      <c r="C186" s="375"/>
      <c r="F186" s="123"/>
      <c r="P186" s="123"/>
      <c r="Q186" s="123"/>
      <c r="U186" s="123"/>
      <c r="V186" s="123"/>
    </row>
    <row r="187" spans="3:22">
      <c r="C187" s="375"/>
      <c r="F187" s="123"/>
      <c r="P187" s="123"/>
      <c r="Q187" s="123"/>
      <c r="U187" s="123"/>
      <c r="V187" s="123"/>
    </row>
    <row r="188" spans="3:22">
      <c r="C188" s="375"/>
      <c r="F188" s="123"/>
      <c r="P188" s="123"/>
      <c r="Q188" s="123"/>
      <c r="U188" s="123"/>
      <c r="V188" s="123"/>
    </row>
    <row r="189" spans="3:22">
      <c r="C189" s="375"/>
      <c r="F189" s="123"/>
      <c r="P189" s="123"/>
      <c r="Q189" s="123"/>
      <c r="U189" s="123"/>
      <c r="V189" s="123"/>
    </row>
    <row r="190" spans="3:22">
      <c r="C190" s="375"/>
      <c r="F190" s="123"/>
      <c r="P190" s="123"/>
      <c r="Q190" s="123"/>
      <c r="U190" s="123"/>
      <c r="V190" s="123"/>
    </row>
    <row r="191" spans="3:22">
      <c r="C191" s="375"/>
      <c r="F191" s="123"/>
      <c r="P191" s="123"/>
      <c r="Q191" s="123"/>
      <c r="U191" s="123"/>
      <c r="V191" s="123"/>
    </row>
    <row r="192" spans="3:22">
      <c r="C192" s="375"/>
      <c r="F192" s="123"/>
      <c r="P192" s="123"/>
      <c r="Q192" s="123"/>
      <c r="U192" s="123"/>
      <c r="V192" s="123"/>
    </row>
    <row r="193" spans="3:22">
      <c r="C193" s="375"/>
      <c r="F193" s="123"/>
      <c r="P193" s="123"/>
      <c r="Q193" s="123"/>
      <c r="U193" s="123"/>
      <c r="V193" s="123"/>
    </row>
    <row r="194" spans="3:22">
      <c r="C194" s="375"/>
      <c r="F194" s="123"/>
      <c r="P194" s="123"/>
      <c r="Q194" s="123"/>
      <c r="U194" s="123"/>
      <c r="V194" s="123"/>
    </row>
    <row r="195" spans="3:22">
      <c r="C195" s="375"/>
      <c r="F195" s="123"/>
      <c r="P195" s="123"/>
      <c r="Q195" s="123"/>
      <c r="U195" s="123"/>
      <c r="V195" s="123"/>
    </row>
    <row r="196" spans="3:22">
      <c r="C196" s="375"/>
      <c r="F196" s="123"/>
      <c r="P196" s="123"/>
      <c r="Q196" s="123"/>
      <c r="U196" s="123"/>
      <c r="V196" s="123"/>
    </row>
    <row r="197" spans="3:22">
      <c r="C197" s="375"/>
      <c r="F197" s="123"/>
      <c r="P197" s="123"/>
      <c r="Q197" s="123"/>
      <c r="U197" s="123"/>
      <c r="V197" s="123"/>
    </row>
    <row r="198" spans="3:22">
      <c r="C198" s="375"/>
      <c r="F198" s="123"/>
      <c r="P198" s="123"/>
      <c r="Q198" s="123"/>
      <c r="U198" s="123"/>
      <c r="V198" s="123"/>
    </row>
    <row r="199" spans="3:22">
      <c r="C199" s="375"/>
      <c r="F199" s="123"/>
      <c r="P199" s="123"/>
      <c r="Q199" s="123"/>
      <c r="U199" s="123"/>
      <c r="V199" s="123"/>
    </row>
    <row r="200" spans="3:22">
      <c r="C200" s="375"/>
      <c r="F200" s="123"/>
      <c r="P200" s="123"/>
      <c r="Q200" s="123"/>
      <c r="U200" s="123"/>
      <c r="V200" s="123"/>
    </row>
    <row r="201" spans="3:22">
      <c r="C201" s="375"/>
      <c r="F201" s="123"/>
      <c r="P201" s="123"/>
      <c r="Q201" s="123"/>
      <c r="U201" s="123"/>
      <c r="V201" s="123"/>
    </row>
    <row r="202" spans="3:22">
      <c r="C202" s="375"/>
      <c r="F202" s="123"/>
      <c r="P202" s="123"/>
      <c r="Q202" s="123"/>
      <c r="U202" s="123"/>
      <c r="V202" s="123"/>
    </row>
    <row r="203" spans="3:22">
      <c r="C203" s="375"/>
      <c r="F203" s="123"/>
      <c r="P203" s="123"/>
      <c r="Q203" s="123"/>
      <c r="U203" s="123"/>
      <c r="V203" s="123"/>
    </row>
    <row r="204" spans="3:22">
      <c r="C204" s="375"/>
      <c r="F204" s="123"/>
      <c r="P204" s="123"/>
      <c r="Q204" s="123"/>
      <c r="U204" s="123"/>
      <c r="V204" s="123"/>
    </row>
    <row r="205" spans="3:22">
      <c r="C205" s="375"/>
      <c r="F205" s="123"/>
      <c r="P205" s="123"/>
      <c r="Q205" s="123"/>
      <c r="U205" s="123"/>
      <c r="V205" s="123"/>
    </row>
    <row r="206" spans="3:22">
      <c r="C206" s="375"/>
      <c r="F206" s="123"/>
      <c r="P206" s="123"/>
      <c r="Q206" s="123"/>
      <c r="U206" s="123"/>
      <c r="V206" s="123"/>
    </row>
    <row r="207" spans="3:22">
      <c r="C207" s="375"/>
      <c r="F207" s="123"/>
      <c r="P207" s="123"/>
      <c r="Q207" s="123"/>
      <c r="U207" s="123"/>
      <c r="V207" s="123"/>
    </row>
    <row r="208" spans="3:22">
      <c r="C208" s="375"/>
      <c r="F208" s="123"/>
      <c r="P208" s="123"/>
      <c r="Q208" s="123"/>
      <c r="U208" s="123"/>
      <c r="V208" s="123"/>
    </row>
    <row r="209" spans="3:22">
      <c r="C209" s="375"/>
      <c r="F209" s="123"/>
      <c r="P209" s="123"/>
      <c r="Q209" s="123"/>
      <c r="U209" s="123"/>
      <c r="V209" s="123"/>
    </row>
    <row r="210" spans="3:22">
      <c r="C210" s="375"/>
      <c r="F210" s="123"/>
      <c r="P210" s="123"/>
      <c r="Q210" s="123"/>
      <c r="U210" s="123"/>
      <c r="V210" s="123"/>
    </row>
    <row r="211" spans="3:22">
      <c r="C211" s="375"/>
      <c r="F211" s="123"/>
      <c r="P211" s="123"/>
      <c r="Q211" s="123"/>
      <c r="U211" s="123"/>
      <c r="V211" s="123"/>
    </row>
    <row r="212" spans="3:22">
      <c r="C212" s="375"/>
      <c r="F212" s="123"/>
      <c r="P212" s="123"/>
      <c r="Q212" s="123"/>
      <c r="U212" s="123"/>
      <c r="V212" s="123"/>
    </row>
    <row r="213" spans="3:22">
      <c r="C213" s="375"/>
      <c r="F213" s="123"/>
      <c r="P213" s="123"/>
      <c r="Q213" s="123"/>
      <c r="U213" s="123"/>
      <c r="V213" s="123"/>
    </row>
    <row r="214" spans="3:22">
      <c r="C214" s="375"/>
      <c r="F214" s="123"/>
      <c r="P214" s="123"/>
      <c r="Q214" s="123"/>
      <c r="U214" s="123"/>
      <c r="V214" s="123"/>
    </row>
    <row r="215" spans="3:22">
      <c r="C215" s="375"/>
      <c r="F215" s="123"/>
      <c r="P215" s="123"/>
      <c r="Q215" s="123"/>
      <c r="U215" s="123"/>
      <c r="V215" s="123"/>
    </row>
    <row r="216" spans="3:22">
      <c r="C216" s="375"/>
      <c r="F216" s="123"/>
      <c r="P216" s="123"/>
      <c r="Q216" s="123"/>
      <c r="U216" s="123"/>
      <c r="V216" s="123"/>
    </row>
    <row r="217" spans="3:22">
      <c r="C217" s="375"/>
      <c r="F217" s="123"/>
      <c r="P217" s="123"/>
      <c r="Q217" s="123"/>
      <c r="U217" s="123"/>
      <c r="V217" s="123"/>
    </row>
    <row r="218" spans="3:22">
      <c r="C218" s="375"/>
      <c r="F218" s="123"/>
      <c r="P218" s="123"/>
      <c r="Q218" s="123"/>
      <c r="U218" s="123"/>
      <c r="V218" s="123"/>
    </row>
    <row r="219" spans="3:22">
      <c r="C219" s="375"/>
      <c r="F219" s="123"/>
      <c r="P219" s="123"/>
      <c r="Q219" s="123"/>
      <c r="U219" s="123"/>
      <c r="V219" s="123"/>
    </row>
    <row r="220" spans="3:22">
      <c r="C220" s="375"/>
      <c r="F220" s="123"/>
      <c r="P220" s="123"/>
      <c r="Q220" s="123"/>
      <c r="U220" s="123"/>
      <c r="V220" s="123"/>
    </row>
    <row r="221" spans="3:22">
      <c r="C221" s="375"/>
      <c r="F221" s="123"/>
      <c r="P221" s="123"/>
      <c r="Q221" s="123"/>
      <c r="U221" s="123"/>
      <c r="V221" s="123"/>
    </row>
    <row r="222" spans="3:22">
      <c r="C222" s="375"/>
      <c r="F222" s="123"/>
      <c r="P222" s="123"/>
      <c r="Q222" s="123"/>
      <c r="U222" s="123"/>
      <c r="V222" s="123"/>
    </row>
    <row r="223" spans="3:22">
      <c r="C223" s="375"/>
      <c r="F223" s="123"/>
      <c r="P223" s="123"/>
      <c r="Q223" s="123"/>
      <c r="U223" s="123"/>
      <c r="V223" s="123"/>
    </row>
    <row r="224" spans="3:22">
      <c r="C224" s="375"/>
      <c r="F224" s="123"/>
      <c r="P224" s="123"/>
      <c r="Q224" s="123"/>
      <c r="U224" s="123"/>
      <c r="V224" s="123"/>
    </row>
    <row r="225" spans="3:22">
      <c r="C225" s="375"/>
      <c r="F225" s="123"/>
      <c r="P225" s="123"/>
      <c r="Q225" s="123"/>
      <c r="U225" s="123"/>
      <c r="V225" s="123"/>
    </row>
    <row r="226" spans="3:22">
      <c r="C226" s="375"/>
      <c r="F226" s="123"/>
      <c r="P226" s="123"/>
      <c r="Q226" s="123"/>
      <c r="U226" s="123"/>
      <c r="V226" s="123"/>
    </row>
    <row r="227" spans="3:22">
      <c r="C227" s="375"/>
      <c r="F227" s="123"/>
      <c r="P227" s="123"/>
      <c r="Q227" s="123"/>
      <c r="U227" s="123"/>
      <c r="V227" s="123"/>
    </row>
    <row r="228" spans="3:22">
      <c r="C228" s="375"/>
      <c r="F228" s="123"/>
      <c r="P228" s="123"/>
      <c r="Q228" s="123"/>
      <c r="U228" s="123"/>
      <c r="V228" s="123"/>
    </row>
    <row r="229" spans="3:22">
      <c r="C229" s="375"/>
      <c r="F229" s="123"/>
      <c r="P229" s="123"/>
      <c r="Q229" s="123"/>
      <c r="U229" s="123"/>
      <c r="V229" s="123"/>
    </row>
    <row r="230" spans="3:22">
      <c r="C230" s="375"/>
      <c r="F230" s="123"/>
      <c r="P230" s="123"/>
      <c r="Q230" s="123"/>
      <c r="U230" s="123"/>
      <c r="V230" s="123"/>
    </row>
    <row r="231" spans="3:22">
      <c r="C231" s="375"/>
      <c r="F231" s="123"/>
      <c r="P231" s="123"/>
      <c r="Q231" s="123"/>
      <c r="U231" s="123"/>
      <c r="V231" s="123"/>
    </row>
    <row r="232" spans="3:22">
      <c r="C232" s="375"/>
      <c r="F232" s="123"/>
      <c r="P232" s="123"/>
      <c r="Q232" s="123"/>
      <c r="U232" s="123"/>
      <c r="V232" s="123"/>
    </row>
    <row r="233" spans="3:22">
      <c r="C233" s="375"/>
      <c r="F233" s="123"/>
      <c r="P233" s="123"/>
      <c r="Q233" s="123"/>
      <c r="U233" s="123"/>
      <c r="V233" s="123"/>
    </row>
    <row r="234" spans="3:22">
      <c r="C234" s="375"/>
      <c r="F234" s="123"/>
      <c r="P234" s="123"/>
      <c r="Q234" s="123"/>
      <c r="U234" s="123"/>
      <c r="V234" s="123"/>
    </row>
    <row r="235" spans="3:22">
      <c r="C235" s="375"/>
      <c r="F235" s="123"/>
      <c r="P235" s="123"/>
      <c r="Q235" s="123"/>
      <c r="U235" s="123"/>
      <c r="V235" s="123"/>
    </row>
    <row r="236" spans="3:22">
      <c r="C236" s="375"/>
      <c r="F236" s="123"/>
      <c r="P236" s="123"/>
      <c r="Q236" s="123"/>
      <c r="U236" s="123"/>
      <c r="V236" s="123"/>
    </row>
    <row r="237" spans="3:22">
      <c r="C237" s="375"/>
      <c r="F237" s="123"/>
      <c r="P237" s="123"/>
      <c r="Q237" s="123"/>
      <c r="U237" s="123"/>
      <c r="V237" s="123"/>
    </row>
    <row r="238" spans="3:22">
      <c r="C238" s="375"/>
      <c r="F238" s="123"/>
      <c r="P238" s="123"/>
      <c r="Q238" s="123"/>
      <c r="U238" s="123"/>
      <c r="V238" s="123"/>
    </row>
    <row r="239" spans="3:22">
      <c r="C239" s="375"/>
      <c r="F239" s="123"/>
      <c r="P239" s="123"/>
      <c r="Q239" s="123"/>
      <c r="U239" s="123"/>
      <c r="V239" s="123"/>
    </row>
    <row r="240" spans="3:22">
      <c r="C240" s="375"/>
      <c r="F240" s="123"/>
      <c r="P240" s="123"/>
      <c r="Q240" s="123"/>
      <c r="U240" s="123"/>
      <c r="V240" s="123"/>
    </row>
    <row r="241" spans="3:22">
      <c r="C241" s="375"/>
      <c r="F241" s="123"/>
      <c r="P241" s="123"/>
      <c r="Q241" s="123"/>
      <c r="U241" s="123"/>
      <c r="V241" s="123"/>
    </row>
    <row r="242" spans="3:22">
      <c r="C242" s="375"/>
      <c r="F242" s="123"/>
      <c r="P242" s="123"/>
      <c r="Q242" s="123"/>
      <c r="U242" s="123"/>
      <c r="V242" s="123"/>
    </row>
    <row r="243" spans="3:22">
      <c r="C243" s="375"/>
      <c r="F243" s="123"/>
      <c r="P243" s="123"/>
      <c r="Q243" s="123"/>
      <c r="U243" s="123"/>
      <c r="V243" s="123"/>
    </row>
    <row r="244" spans="3:22">
      <c r="C244" s="375"/>
      <c r="F244" s="123"/>
      <c r="P244" s="123"/>
      <c r="Q244" s="123"/>
      <c r="U244" s="123"/>
      <c r="V244" s="123"/>
    </row>
    <row r="245" spans="3:22">
      <c r="C245" s="375"/>
      <c r="F245" s="123"/>
      <c r="P245" s="123"/>
      <c r="Q245" s="123"/>
      <c r="U245" s="123"/>
      <c r="V245" s="123"/>
    </row>
    <row r="246" spans="3:22">
      <c r="C246" s="375"/>
      <c r="F246" s="123"/>
      <c r="P246" s="123"/>
      <c r="Q246" s="123"/>
      <c r="U246" s="123"/>
      <c r="V246" s="123"/>
    </row>
    <row r="247" spans="3:22">
      <c r="C247" s="375"/>
      <c r="F247" s="123"/>
      <c r="P247" s="123"/>
      <c r="Q247" s="123"/>
      <c r="U247" s="123"/>
      <c r="V247" s="123"/>
    </row>
    <row r="248" spans="3:22">
      <c r="C248" s="375"/>
      <c r="F248" s="123"/>
      <c r="P248" s="123"/>
      <c r="Q248" s="123"/>
      <c r="U248" s="123"/>
      <c r="V248" s="123"/>
    </row>
    <row r="249" spans="3:22">
      <c r="C249" s="375"/>
      <c r="F249" s="123"/>
      <c r="P249" s="123"/>
      <c r="Q249" s="123"/>
      <c r="U249" s="123"/>
      <c r="V249" s="123"/>
    </row>
    <row r="250" spans="3:22">
      <c r="C250" s="375"/>
      <c r="F250" s="123"/>
      <c r="P250" s="123"/>
      <c r="Q250" s="123"/>
      <c r="U250" s="123"/>
      <c r="V250" s="123"/>
    </row>
    <row r="251" spans="3:22">
      <c r="C251" s="375"/>
      <c r="F251" s="123"/>
      <c r="P251" s="123"/>
      <c r="Q251" s="123"/>
      <c r="U251" s="123"/>
      <c r="V251" s="123"/>
    </row>
    <row r="252" spans="3:22">
      <c r="C252" s="375"/>
      <c r="F252" s="123"/>
      <c r="P252" s="123"/>
      <c r="Q252" s="123"/>
      <c r="U252" s="123"/>
      <c r="V252" s="123"/>
    </row>
    <row r="253" spans="3:22">
      <c r="C253" s="375"/>
      <c r="F253" s="123"/>
      <c r="P253" s="123"/>
      <c r="Q253" s="123"/>
      <c r="U253" s="123"/>
      <c r="V253" s="123"/>
    </row>
    <row r="254" spans="3:22">
      <c r="C254" s="375"/>
      <c r="F254" s="123"/>
      <c r="P254" s="123"/>
      <c r="Q254" s="123"/>
      <c r="U254" s="123"/>
      <c r="V254" s="123"/>
    </row>
    <row r="255" spans="3:22">
      <c r="C255" s="375"/>
      <c r="F255" s="123"/>
      <c r="P255" s="123"/>
      <c r="Q255" s="123"/>
      <c r="U255" s="123"/>
      <c r="V255" s="123"/>
    </row>
    <row r="256" spans="3:22">
      <c r="C256" s="375"/>
      <c r="F256" s="123"/>
      <c r="P256" s="123"/>
      <c r="Q256" s="123"/>
      <c r="U256" s="123"/>
      <c r="V256" s="123"/>
    </row>
    <row r="257" spans="3:22">
      <c r="C257" s="375"/>
      <c r="F257" s="123"/>
      <c r="P257" s="123"/>
      <c r="Q257" s="123"/>
      <c r="U257" s="123"/>
      <c r="V257" s="123"/>
    </row>
    <row r="258" spans="3:22">
      <c r="C258" s="375"/>
      <c r="F258" s="123"/>
      <c r="P258" s="123"/>
      <c r="Q258" s="123"/>
      <c r="U258" s="123"/>
      <c r="V258" s="123"/>
    </row>
    <row r="259" spans="3:22">
      <c r="C259" s="375"/>
      <c r="F259" s="123"/>
      <c r="P259" s="123"/>
      <c r="Q259" s="123"/>
      <c r="U259" s="123"/>
      <c r="V259" s="123"/>
    </row>
    <row r="260" spans="3:22">
      <c r="C260" s="375"/>
      <c r="F260" s="123"/>
      <c r="P260" s="123"/>
      <c r="Q260" s="123"/>
      <c r="U260" s="123"/>
      <c r="V260" s="123"/>
    </row>
    <row r="261" spans="3:22">
      <c r="C261" s="375"/>
      <c r="F261" s="123"/>
      <c r="P261" s="123"/>
      <c r="Q261" s="123"/>
      <c r="U261" s="123"/>
      <c r="V261" s="123"/>
    </row>
    <row r="262" spans="3:22">
      <c r="C262" s="375"/>
      <c r="F262" s="123"/>
      <c r="P262" s="123"/>
      <c r="Q262" s="123"/>
      <c r="U262" s="123"/>
      <c r="V262" s="123"/>
    </row>
    <row r="263" spans="3:22">
      <c r="C263" s="375"/>
      <c r="F263" s="123"/>
      <c r="P263" s="123"/>
      <c r="Q263" s="123"/>
      <c r="U263" s="123"/>
      <c r="V263" s="123"/>
    </row>
    <row r="264" spans="3:22">
      <c r="C264" s="375"/>
      <c r="F264" s="123"/>
      <c r="P264" s="123"/>
      <c r="Q264" s="123"/>
      <c r="U264" s="123"/>
      <c r="V264" s="123"/>
    </row>
    <row r="265" spans="3:22">
      <c r="C265" s="375"/>
      <c r="F265" s="123"/>
      <c r="P265" s="123"/>
      <c r="Q265" s="123"/>
      <c r="U265" s="123"/>
      <c r="V265" s="123"/>
    </row>
    <row r="266" spans="3:22">
      <c r="C266" s="375"/>
      <c r="F266" s="123"/>
      <c r="P266" s="123"/>
      <c r="Q266" s="123"/>
      <c r="U266" s="123"/>
      <c r="V266" s="123"/>
    </row>
    <row r="267" spans="3:22">
      <c r="C267" s="375"/>
      <c r="F267" s="123"/>
      <c r="P267" s="123"/>
      <c r="Q267" s="123"/>
      <c r="U267" s="123"/>
      <c r="V267" s="123"/>
    </row>
    <row r="268" spans="3:22">
      <c r="C268" s="375"/>
      <c r="F268" s="123"/>
      <c r="P268" s="123"/>
      <c r="Q268" s="123"/>
      <c r="U268" s="123"/>
      <c r="V268" s="123"/>
    </row>
    <row r="269" spans="3:22">
      <c r="C269" s="375"/>
      <c r="F269" s="123"/>
      <c r="P269" s="123"/>
      <c r="Q269" s="123"/>
      <c r="U269" s="123"/>
      <c r="V269" s="123"/>
    </row>
    <row r="270" spans="3:22">
      <c r="C270" s="375"/>
      <c r="F270" s="123"/>
      <c r="P270" s="123"/>
      <c r="Q270" s="123"/>
      <c r="U270" s="123"/>
      <c r="V270" s="123"/>
    </row>
    <row r="271" spans="3:22">
      <c r="C271" s="375"/>
      <c r="F271" s="123"/>
      <c r="P271" s="123"/>
      <c r="Q271" s="123"/>
      <c r="U271" s="123"/>
      <c r="V271" s="123"/>
    </row>
    <row r="272" spans="3:22">
      <c r="C272" s="375"/>
      <c r="F272" s="123"/>
      <c r="P272" s="123"/>
      <c r="Q272" s="123"/>
      <c r="U272" s="123"/>
      <c r="V272" s="123"/>
    </row>
    <row r="273" spans="3:22">
      <c r="C273" s="375"/>
      <c r="F273" s="123"/>
      <c r="P273" s="123"/>
      <c r="Q273" s="123"/>
      <c r="U273" s="123"/>
      <c r="V273" s="123"/>
    </row>
    <row r="274" spans="3:22">
      <c r="C274" s="375"/>
      <c r="F274" s="123"/>
      <c r="P274" s="123"/>
      <c r="Q274" s="123"/>
      <c r="U274" s="123"/>
      <c r="V274" s="123"/>
    </row>
    <row r="275" spans="3:22">
      <c r="C275" s="375"/>
      <c r="F275" s="123"/>
      <c r="P275" s="123"/>
      <c r="Q275" s="123"/>
      <c r="U275" s="123"/>
      <c r="V275" s="123"/>
    </row>
    <row r="276" spans="3:22">
      <c r="C276" s="375"/>
      <c r="F276" s="123"/>
      <c r="P276" s="123"/>
      <c r="Q276" s="123"/>
      <c r="U276" s="123"/>
      <c r="V276" s="123"/>
    </row>
    <row r="277" spans="3:22">
      <c r="C277" s="375"/>
      <c r="F277" s="123"/>
      <c r="P277" s="123"/>
      <c r="Q277" s="123"/>
      <c r="U277" s="123"/>
      <c r="V277" s="123"/>
    </row>
    <row r="278" spans="3:22">
      <c r="C278" s="375"/>
      <c r="F278" s="123"/>
      <c r="P278" s="123"/>
      <c r="Q278" s="123"/>
      <c r="U278" s="123"/>
      <c r="V278" s="123"/>
    </row>
    <row r="279" spans="3:22">
      <c r="C279" s="375"/>
      <c r="F279" s="123"/>
      <c r="P279" s="123"/>
      <c r="Q279" s="123"/>
      <c r="U279" s="123"/>
      <c r="V279" s="123"/>
    </row>
    <row r="280" spans="3:22">
      <c r="C280" s="375"/>
      <c r="F280" s="123"/>
      <c r="P280" s="123"/>
      <c r="Q280" s="123"/>
      <c r="U280" s="123"/>
      <c r="V280" s="123"/>
    </row>
    <row r="281" spans="3:22">
      <c r="C281" s="375"/>
      <c r="F281" s="123"/>
      <c r="P281" s="123"/>
      <c r="Q281" s="123"/>
      <c r="U281" s="123"/>
      <c r="V281" s="123"/>
    </row>
    <row r="282" spans="3:22">
      <c r="C282" s="375"/>
      <c r="F282" s="123"/>
      <c r="P282" s="123"/>
      <c r="Q282" s="123"/>
      <c r="U282" s="123"/>
      <c r="V282" s="123"/>
    </row>
    <row r="283" spans="3:22">
      <c r="C283" s="375"/>
      <c r="F283" s="123"/>
      <c r="P283" s="123"/>
      <c r="Q283" s="123"/>
      <c r="U283" s="123"/>
      <c r="V283" s="123"/>
    </row>
    <row r="284" spans="3:22">
      <c r="C284" s="375"/>
      <c r="F284" s="123"/>
      <c r="P284" s="123"/>
      <c r="Q284" s="123"/>
      <c r="U284" s="123"/>
      <c r="V284" s="123"/>
    </row>
    <row r="285" spans="3:22">
      <c r="C285" s="375"/>
      <c r="F285" s="123"/>
      <c r="P285" s="123"/>
      <c r="Q285" s="123"/>
      <c r="U285" s="123"/>
      <c r="V285" s="123"/>
    </row>
    <row r="286" spans="3:22">
      <c r="C286" s="375"/>
      <c r="F286" s="123"/>
      <c r="P286" s="123"/>
      <c r="Q286" s="123"/>
      <c r="U286" s="123"/>
      <c r="V286" s="123"/>
    </row>
    <row r="287" spans="3:22">
      <c r="C287" s="375"/>
      <c r="F287" s="123"/>
      <c r="P287" s="123"/>
      <c r="Q287" s="123"/>
      <c r="U287" s="123"/>
      <c r="V287" s="123"/>
    </row>
    <row r="288" spans="3:22">
      <c r="C288" s="375"/>
      <c r="F288" s="123"/>
      <c r="P288" s="123"/>
      <c r="Q288" s="123"/>
      <c r="U288" s="123"/>
      <c r="V288" s="123"/>
    </row>
    <row r="289" spans="3:22">
      <c r="C289" s="375"/>
      <c r="F289" s="123"/>
      <c r="P289" s="123"/>
      <c r="Q289" s="123"/>
      <c r="U289" s="123"/>
      <c r="V289" s="123"/>
    </row>
    <row r="290" spans="3:22">
      <c r="C290" s="375"/>
      <c r="F290" s="123"/>
      <c r="P290" s="123"/>
      <c r="Q290" s="123"/>
      <c r="U290" s="123"/>
      <c r="V290" s="123"/>
    </row>
    <row r="291" spans="3:22">
      <c r="C291" s="375"/>
      <c r="F291" s="123"/>
      <c r="P291" s="123"/>
      <c r="Q291" s="123"/>
      <c r="U291" s="123"/>
      <c r="V291" s="123"/>
    </row>
    <row r="292" spans="3:22">
      <c r="C292" s="375"/>
      <c r="F292" s="123"/>
      <c r="P292" s="123"/>
      <c r="Q292" s="123"/>
      <c r="U292" s="123"/>
      <c r="V292" s="123"/>
    </row>
    <row r="293" spans="3:22">
      <c r="C293" s="375"/>
      <c r="F293" s="123"/>
      <c r="P293" s="123"/>
      <c r="Q293" s="123"/>
      <c r="U293" s="123"/>
      <c r="V293" s="123"/>
    </row>
    <row r="294" spans="3:22">
      <c r="C294" s="375"/>
      <c r="F294" s="123"/>
      <c r="P294" s="123"/>
      <c r="Q294" s="123"/>
      <c r="U294" s="123"/>
      <c r="V294" s="123"/>
    </row>
    <row r="295" spans="3:22">
      <c r="C295" s="375"/>
      <c r="F295" s="123"/>
      <c r="P295" s="123"/>
      <c r="Q295" s="123"/>
      <c r="U295" s="123"/>
      <c r="V295" s="123"/>
    </row>
    <row r="296" spans="3:22">
      <c r="C296" s="375"/>
      <c r="F296" s="123"/>
      <c r="P296" s="123"/>
      <c r="Q296" s="123"/>
      <c r="U296" s="123"/>
      <c r="V296" s="123"/>
    </row>
    <row r="297" spans="3:22">
      <c r="C297" s="375"/>
      <c r="F297" s="123"/>
      <c r="P297" s="123"/>
      <c r="Q297" s="123"/>
      <c r="U297" s="123"/>
      <c r="V297" s="123"/>
    </row>
    <row r="298" spans="3:22">
      <c r="C298" s="375"/>
      <c r="F298" s="123"/>
      <c r="P298" s="123"/>
      <c r="Q298" s="123"/>
      <c r="U298" s="123"/>
      <c r="V298" s="123"/>
    </row>
    <row r="299" spans="3:22">
      <c r="C299" s="375"/>
      <c r="F299" s="123"/>
      <c r="P299" s="123"/>
      <c r="Q299" s="123"/>
      <c r="U299" s="123"/>
      <c r="V299" s="123"/>
    </row>
    <row r="300" spans="3:22">
      <c r="C300" s="375"/>
      <c r="F300" s="123"/>
      <c r="P300" s="123"/>
      <c r="Q300" s="123"/>
      <c r="U300" s="123"/>
      <c r="V300" s="123"/>
    </row>
    <row r="301" spans="3:22">
      <c r="C301" s="375"/>
      <c r="F301" s="123"/>
      <c r="P301" s="123"/>
      <c r="Q301" s="123"/>
      <c r="U301" s="123"/>
      <c r="V301" s="123"/>
    </row>
    <row r="302" spans="3:22">
      <c r="C302" s="375"/>
      <c r="F302" s="123"/>
      <c r="P302" s="123"/>
      <c r="Q302" s="123"/>
      <c r="U302" s="123"/>
      <c r="V302" s="123"/>
    </row>
    <row r="303" spans="3:22">
      <c r="C303" s="375"/>
      <c r="F303" s="123"/>
      <c r="P303" s="123"/>
      <c r="Q303" s="123"/>
      <c r="U303" s="123"/>
      <c r="V303" s="123"/>
    </row>
    <row r="304" spans="3:22">
      <c r="C304" s="375"/>
      <c r="F304" s="123"/>
      <c r="P304" s="123"/>
      <c r="Q304" s="123"/>
      <c r="U304" s="123"/>
      <c r="V304" s="123"/>
    </row>
    <row r="305" spans="3:22">
      <c r="C305" s="375"/>
      <c r="F305" s="123"/>
      <c r="P305" s="123"/>
      <c r="Q305" s="123"/>
      <c r="U305" s="123"/>
      <c r="V305" s="123"/>
    </row>
    <row r="306" spans="3:22">
      <c r="C306" s="375"/>
      <c r="F306" s="123"/>
      <c r="P306" s="123"/>
      <c r="Q306" s="123"/>
      <c r="U306" s="123"/>
      <c r="V306" s="123"/>
    </row>
    <row r="307" spans="3:22">
      <c r="C307" s="375"/>
      <c r="F307" s="123"/>
      <c r="P307" s="123"/>
      <c r="Q307" s="123"/>
      <c r="U307" s="123"/>
      <c r="V307" s="123"/>
    </row>
    <row r="308" spans="3:22">
      <c r="C308" s="375"/>
      <c r="F308" s="123"/>
      <c r="P308" s="123"/>
      <c r="Q308" s="123"/>
      <c r="U308" s="123"/>
      <c r="V308" s="123"/>
    </row>
    <row r="309" spans="3:22">
      <c r="C309" s="375"/>
      <c r="F309" s="123"/>
      <c r="P309" s="123"/>
      <c r="Q309" s="123"/>
      <c r="U309" s="123"/>
      <c r="V309" s="123"/>
    </row>
    <row r="310" spans="3:22">
      <c r="C310" s="375"/>
      <c r="F310" s="123"/>
      <c r="P310" s="123"/>
      <c r="Q310" s="123"/>
      <c r="U310" s="123"/>
      <c r="V310" s="123"/>
    </row>
    <row r="311" spans="3:22">
      <c r="C311" s="375"/>
      <c r="F311" s="123"/>
      <c r="P311" s="123"/>
      <c r="Q311" s="123"/>
      <c r="U311" s="123"/>
      <c r="V311" s="123"/>
    </row>
    <row r="312" spans="3:22">
      <c r="C312" s="375"/>
      <c r="F312" s="123"/>
      <c r="P312" s="123"/>
      <c r="Q312" s="123"/>
      <c r="U312" s="123"/>
      <c r="V312" s="123"/>
    </row>
    <row r="313" spans="3:22">
      <c r="C313" s="375"/>
      <c r="F313" s="123"/>
      <c r="P313" s="123"/>
      <c r="Q313" s="123"/>
      <c r="U313" s="123"/>
      <c r="V313" s="123"/>
    </row>
    <row r="314" spans="3:22">
      <c r="C314" s="375"/>
      <c r="F314" s="123"/>
      <c r="P314" s="123"/>
      <c r="Q314" s="123"/>
      <c r="U314" s="123"/>
      <c r="V314" s="123"/>
    </row>
    <row r="315" spans="3:22">
      <c r="C315" s="375"/>
      <c r="F315" s="123"/>
      <c r="P315" s="123"/>
      <c r="Q315" s="123"/>
      <c r="U315" s="123"/>
      <c r="V315" s="123"/>
    </row>
    <row r="316" spans="3:22">
      <c r="C316" s="375"/>
      <c r="F316" s="123"/>
      <c r="P316" s="123"/>
      <c r="Q316" s="123"/>
      <c r="U316" s="123"/>
      <c r="V316" s="123"/>
    </row>
    <row r="317" spans="3:22">
      <c r="C317" s="375"/>
      <c r="F317" s="123"/>
      <c r="P317" s="123"/>
      <c r="Q317" s="123"/>
      <c r="U317" s="123"/>
      <c r="V317" s="123"/>
    </row>
    <row r="318" spans="3:22">
      <c r="C318" s="375"/>
      <c r="F318" s="123"/>
      <c r="P318" s="123"/>
      <c r="Q318" s="123"/>
      <c r="U318" s="123"/>
      <c r="V318" s="123"/>
    </row>
    <row r="319" spans="3:22">
      <c r="C319" s="375"/>
      <c r="F319" s="123"/>
      <c r="P319" s="123"/>
      <c r="Q319" s="123"/>
      <c r="U319" s="123"/>
      <c r="V319" s="123"/>
    </row>
    <row r="320" spans="3:22">
      <c r="C320" s="375"/>
      <c r="F320" s="123"/>
      <c r="P320" s="123"/>
      <c r="Q320" s="123"/>
      <c r="U320" s="123"/>
      <c r="V320" s="123"/>
    </row>
    <row r="321" spans="3:22">
      <c r="C321" s="375"/>
      <c r="F321" s="123"/>
      <c r="P321" s="123"/>
      <c r="Q321" s="123"/>
      <c r="U321" s="123"/>
      <c r="V321" s="123"/>
    </row>
    <row r="322" spans="3:22">
      <c r="C322" s="375"/>
      <c r="F322" s="123"/>
      <c r="P322" s="123"/>
      <c r="Q322" s="123"/>
      <c r="U322" s="123"/>
      <c r="V322" s="123"/>
    </row>
    <row r="323" spans="3:22">
      <c r="C323" s="375"/>
      <c r="F323" s="123"/>
      <c r="P323" s="123"/>
      <c r="Q323" s="123"/>
      <c r="U323" s="123"/>
      <c r="V323" s="123"/>
    </row>
    <row r="324" spans="3:22">
      <c r="C324" s="375"/>
      <c r="F324" s="123"/>
      <c r="P324" s="123"/>
      <c r="Q324" s="123"/>
      <c r="U324" s="123"/>
      <c r="V324" s="123"/>
    </row>
    <row r="325" spans="3:22">
      <c r="C325" s="375"/>
      <c r="F325" s="123"/>
      <c r="P325" s="123"/>
      <c r="Q325" s="123"/>
      <c r="U325" s="123"/>
      <c r="V325" s="123"/>
    </row>
    <row r="326" spans="3:22">
      <c r="C326" s="375"/>
      <c r="F326" s="123"/>
      <c r="P326" s="123"/>
      <c r="Q326" s="123"/>
      <c r="U326" s="123"/>
      <c r="V326" s="123"/>
    </row>
    <row r="327" spans="3:22">
      <c r="C327" s="375"/>
      <c r="F327" s="123"/>
      <c r="P327" s="123"/>
      <c r="Q327" s="123"/>
      <c r="U327" s="123"/>
      <c r="V327" s="123"/>
    </row>
    <row r="328" spans="3:22">
      <c r="C328" s="375"/>
      <c r="F328" s="123"/>
      <c r="P328" s="123"/>
      <c r="Q328" s="123"/>
      <c r="U328" s="123"/>
      <c r="V328" s="123"/>
    </row>
    <row r="329" spans="3:22">
      <c r="C329" s="375"/>
      <c r="F329" s="123"/>
      <c r="P329" s="123"/>
      <c r="Q329" s="123"/>
      <c r="U329" s="123"/>
      <c r="V329" s="123"/>
    </row>
    <row r="330" spans="3:22">
      <c r="C330" s="375"/>
      <c r="F330" s="123"/>
      <c r="P330" s="123"/>
      <c r="Q330" s="123"/>
      <c r="U330" s="123"/>
      <c r="V330" s="123"/>
    </row>
    <row r="331" spans="3:22">
      <c r="C331" s="375"/>
      <c r="F331" s="123"/>
      <c r="P331" s="123"/>
      <c r="Q331" s="123"/>
      <c r="U331" s="123"/>
      <c r="V331" s="123"/>
    </row>
    <row r="332" spans="3:22">
      <c r="C332" s="375"/>
      <c r="F332" s="123"/>
      <c r="P332" s="123"/>
      <c r="Q332" s="123"/>
      <c r="U332" s="123"/>
      <c r="V332" s="123"/>
    </row>
    <row r="333" spans="3:22">
      <c r="C333" s="375"/>
      <c r="F333" s="123"/>
      <c r="P333" s="123"/>
      <c r="Q333" s="123"/>
      <c r="U333" s="123"/>
      <c r="V333" s="123"/>
    </row>
    <row r="334" spans="3:22">
      <c r="C334" s="375"/>
      <c r="F334" s="123"/>
      <c r="P334" s="123"/>
      <c r="Q334" s="123"/>
      <c r="U334" s="123"/>
      <c r="V334" s="123"/>
    </row>
    <row r="335" spans="3:22">
      <c r="C335" s="375"/>
      <c r="F335" s="123"/>
      <c r="P335" s="123"/>
      <c r="Q335" s="123"/>
      <c r="U335" s="123"/>
      <c r="V335" s="123"/>
    </row>
    <row r="336" spans="3:22">
      <c r="C336" s="375"/>
      <c r="F336" s="123"/>
      <c r="P336" s="123"/>
      <c r="Q336" s="123"/>
      <c r="U336" s="123"/>
      <c r="V336" s="123"/>
    </row>
    <row r="337" spans="3:22">
      <c r="C337" s="375"/>
      <c r="F337" s="123"/>
      <c r="P337" s="123"/>
      <c r="Q337" s="123"/>
      <c r="U337" s="123"/>
      <c r="V337" s="123"/>
    </row>
    <row r="338" spans="3:22">
      <c r="C338" s="375"/>
      <c r="F338" s="123"/>
      <c r="P338" s="123"/>
      <c r="Q338" s="123"/>
      <c r="U338" s="123"/>
      <c r="V338" s="123"/>
    </row>
    <row r="339" spans="3:22">
      <c r="C339" s="375"/>
      <c r="F339" s="123"/>
      <c r="P339" s="123"/>
      <c r="Q339" s="123"/>
      <c r="U339" s="123"/>
      <c r="V339" s="123"/>
    </row>
    <row r="340" spans="3:22">
      <c r="C340" s="375"/>
      <c r="F340" s="123"/>
      <c r="P340" s="123"/>
      <c r="Q340" s="123"/>
      <c r="U340" s="123"/>
      <c r="V340" s="123"/>
    </row>
    <row r="341" spans="3:22">
      <c r="C341" s="375"/>
      <c r="F341" s="123"/>
      <c r="P341" s="123"/>
      <c r="Q341" s="123"/>
      <c r="U341" s="123"/>
      <c r="V341" s="123"/>
    </row>
    <row r="342" spans="3:22">
      <c r="C342" s="375"/>
      <c r="F342" s="123"/>
      <c r="P342" s="123"/>
      <c r="Q342" s="123"/>
      <c r="U342" s="123"/>
      <c r="V342" s="123"/>
    </row>
    <row r="343" spans="3:22">
      <c r="C343" s="375"/>
      <c r="F343" s="123"/>
      <c r="P343" s="123"/>
      <c r="Q343" s="123"/>
      <c r="U343" s="123"/>
      <c r="V343" s="123"/>
    </row>
    <row r="344" spans="3:22">
      <c r="C344" s="375"/>
      <c r="F344" s="123"/>
      <c r="P344" s="123"/>
      <c r="Q344" s="123"/>
      <c r="U344" s="123"/>
      <c r="V344" s="123"/>
    </row>
    <row r="345" spans="3:22">
      <c r="C345" s="375"/>
      <c r="F345" s="123"/>
      <c r="P345" s="123"/>
      <c r="Q345" s="123"/>
      <c r="U345" s="123"/>
      <c r="V345" s="123"/>
    </row>
    <row r="346" spans="3:22">
      <c r="C346" s="375"/>
      <c r="F346" s="123"/>
      <c r="P346" s="123"/>
      <c r="Q346" s="123"/>
      <c r="U346" s="123"/>
      <c r="V346" s="123"/>
    </row>
    <row r="347" spans="3:22">
      <c r="C347" s="375"/>
      <c r="F347" s="123"/>
      <c r="P347" s="123"/>
      <c r="Q347" s="123"/>
      <c r="U347" s="123"/>
      <c r="V347" s="123"/>
    </row>
    <row r="348" spans="3:22">
      <c r="C348" s="375"/>
      <c r="F348" s="123"/>
      <c r="P348" s="123"/>
      <c r="Q348" s="123"/>
      <c r="U348" s="123"/>
      <c r="V348" s="123"/>
    </row>
    <row r="349" spans="3:22">
      <c r="C349" s="375"/>
      <c r="F349" s="123"/>
      <c r="P349" s="123"/>
      <c r="Q349" s="123"/>
      <c r="U349" s="123"/>
      <c r="V349" s="123"/>
    </row>
    <row r="350" spans="3:22">
      <c r="C350" s="375"/>
      <c r="F350" s="123"/>
      <c r="P350" s="123"/>
      <c r="Q350" s="123"/>
      <c r="U350" s="123"/>
      <c r="V350" s="123"/>
    </row>
    <row r="351" spans="3:22">
      <c r="C351" s="375"/>
      <c r="F351" s="123"/>
      <c r="P351" s="123"/>
      <c r="Q351" s="123"/>
      <c r="U351" s="123"/>
      <c r="V351" s="123"/>
    </row>
    <row r="352" spans="3:22">
      <c r="C352" s="375"/>
      <c r="F352" s="123"/>
      <c r="P352" s="123"/>
      <c r="Q352" s="123"/>
      <c r="U352" s="123"/>
      <c r="V352" s="123"/>
    </row>
    <row r="353" spans="3:22">
      <c r="C353" s="375"/>
      <c r="F353" s="123"/>
      <c r="P353" s="123"/>
      <c r="Q353" s="123"/>
      <c r="U353" s="123"/>
      <c r="V353" s="123"/>
    </row>
    <row r="354" spans="3:22">
      <c r="C354" s="375"/>
      <c r="F354" s="123"/>
      <c r="P354" s="123"/>
      <c r="Q354" s="123"/>
      <c r="U354" s="123"/>
      <c r="V354" s="123"/>
    </row>
    <row r="355" spans="3:22">
      <c r="C355" s="375"/>
      <c r="F355" s="123"/>
      <c r="P355" s="123"/>
      <c r="Q355" s="123"/>
      <c r="U355" s="123"/>
      <c r="V355" s="123"/>
    </row>
    <row r="356" spans="3:22">
      <c r="C356" s="375"/>
      <c r="F356" s="123"/>
      <c r="P356" s="123"/>
      <c r="Q356" s="123"/>
      <c r="U356" s="123"/>
      <c r="V356" s="123"/>
    </row>
    <row r="357" spans="3:22">
      <c r="C357" s="375"/>
      <c r="F357" s="123"/>
      <c r="P357" s="123"/>
      <c r="Q357" s="123"/>
      <c r="U357" s="123"/>
      <c r="V357" s="123"/>
    </row>
    <row r="358" spans="3:22">
      <c r="C358" s="375"/>
      <c r="F358" s="123"/>
      <c r="P358" s="123"/>
      <c r="Q358" s="123"/>
      <c r="U358" s="123"/>
      <c r="V358" s="123"/>
    </row>
    <row r="359" spans="3:22">
      <c r="C359" s="375"/>
      <c r="F359" s="123"/>
      <c r="P359" s="123"/>
      <c r="Q359" s="123"/>
      <c r="U359" s="123"/>
      <c r="V359" s="123"/>
    </row>
    <row r="360" spans="3:22">
      <c r="C360" s="375"/>
      <c r="F360" s="123"/>
      <c r="P360" s="123"/>
      <c r="Q360" s="123"/>
      <c r="U360" s="123"/>
      <c r="V360" s="123"/>
    </row>
    <row r="361" spans="3:22">
      <c r="C361" s="375"/>
      <c r="F361" s="123"/>
      <c r="P361" s="123"/>
      <c r="Q361" s="123"/>
      <c r="U361" s="123"/>
      <c r="V361" s="123"/>
    </row>
    <row r="362" spans="3:22">
      <c r="C362" s="375"/>
      <c r="F362" s="123"/>
      <c r="P362" s="123"/>
      <c r="Q362" s="123"/>
      <c r="U362" s="123"/>
      <c r="V362" s="123"/>
    </row>
    <row r="363" spans="3:22">
      <c r="C363" s="375"/>
      <c r="F363" s="123"/>
      <c r="P363" s="123"/>
      <c r="Q363" s="123"/>
      <c r="U363" s="123"/>
      <c r="V363" s="123"/>
    </row>
    <row r="364" spans="3:22">
      <c r="C364" s="375"/>
      <c r="F364" s="123"/>
      <c r="P364" s="123"/>
      <c r="Q364" s="123"/>
      <c r="U364" s="123"/>
      <c r="V364" s="123"/>
    </row>
    <row r="365" spans="3:22">
      <c r="C365" s="375"/>
      <c r="F365" s="123"/>
      <c r="P365" s="123"/>
      <c r="Q365" s="123"/>
      <c r="U365" s="123"/>
      <c r="V365" s="123"/>
    </row>
    <row r="366" spans="3:22">
      <c r="C366" s="375"/>
      <c r="F366" s="123"/>
      <c r="P366" s="123"/>
      <c r="Q366" s="123"/>
      <c r="U366" s="123"/>
      <c r="V366" s="123"/>
    </row>
    <row r="367" spans="3:22">
      <c r="C367" s="375"/>
      <c r="F367" s="123"/>
      <c r="P367" s="123"/>
      <c r="Q367" s="123"/>
      <c r="U367" s="123"/>
      <c r="V367" s="123"/>
    </row>
  </sheetData>
  <mergeCells count="36">
    <mergeCell ref="P3:T3"/>
    <mergeCell ref="P4:T4"/>
    <mergeCell ref="S5:S10"/>
    <mergeCell ref="T5:T15"/>
    <mergeCell ref="P7:R7"/>
    <mergeCell ref="P10:R10"/>
    <mergeCell ref="P14:R14"/>
    <mergeCell ref="P15:R15"/>
    <mergeCell ref="J3:O3"/>
    <mergeCell ref="J4:O4"/>
    <mergeCell ref="N5:N10"/>
    <mergeCell ref="O5:O15"/>
    <mergeCell ref="J7:M7"/>
    <mergeCell ref="J10:M10"/>
    <mergeCell ref="J14:M14"/>
    <mergeCell ref="J15:M15"/>
    <mergeCell ref="D5:D10"/>
    <mergeCell ref="E5:E15"/>
    <mergeCell ref="C4:E4"/>
    <mergeCell ref="C3:E3"/>
    <mergeCell ref="F3:I3"/>
    <mergeCell ref="F4:I4"/>
    <mergeCell ref="H5:H10"/>
    <mergeCell ref="I5:I15"/>
    <mergeCell ref="F7:G7"/>
    <mergeCell ref="F10:G10"/>
    <mergeCell ref="F14:G14"/>
    <mergeCell ref="F15:G15"/>
    <mergeCell ref="U3:Y3"/>
    <mergeCell ref="U4:Y4"/>
    <mergeCell ref="X5:X10"/>
    <mergeCell ref="Y5:Y15"/>
    <mergeCell ref="U7:W7"/>
    <mergeCell ref="U10:W10"/>
    <mergeCell ref="U14:W14"/>
    <mergeCell ref="U15:W15"/>
  </mergeCells>
  <phoneticPr fontId="22" type="noConversion"/>
  <conditionalFormatting sqref="A136:S136 U136:X136 Z136:XFD136">
    <cfRule type="cellIs" dxfId="245" priority="5" operator="lessThan">
      <formula>0</formula>
    </cfRule>
  </conditionalFormatting>
  <conditionalFormatting sqref="B135:C135">
    <cfRule type="containsText" dxfId="244" priority="18" operator="containsText" text="TRUE">
      <formula>NOT(ISERROR(SEARCH("TRUE",B135)))</formula>
    </cfRule>
    <cfRule type="containsText" dxfId="243" priority="19" operator="containsText" text="FALSE">
      <formula>NOT(ISERROR(SEARCH("FALSE",B135)))</formula>
    </cfRule>
  </conditionalFormatting>
  <conditionalFormatting sqref="C138">
    <cfRule type="containsText" dxfId="242" priority="10" operator="containsText" text="TRUE">
      <formula>NOT(ISERROR(SEARCH("TRUE",C138)))</formula>
    </cfRule>
    <cfRule type="containsText" dxfId="241" priority="11" operator="containsText" text="FALSE">
      <formula>NOT(ISERROR(SEARCH("FALSE",C138)))</formula>
    </cfRule>
  </conditionalFormatting>
  <conditionalFormatting sqref="F135:G135">
    <cfRule type="containsText" dxfId="240" priority="16" operator="containsText" text="TRUE">
      <formula>NOT(ISERROR(SEARCH("TRUE",F135)))</formula>
    </cfRule>
    <cfRule type="containsText" dxfId="239" priority="17" operator="containsText" text="FALSE">
      <formula>NOT(ISERROR(SEARCH("FALSE",F135)))</formula>
    </cfRule>
  </conditionalFormatting>
  <conditionalFormatting sqref="F138:G138">
    <cfRule type="containsText" dxfId="238" priority="8" operator="containsText" text="TRUE">
      <formula>NOT(ISERROR(SEARCH("TRUE",F138)))</formula>
    </cfRule>
    <cfRule type="containsText" dxfId="237" priority="9" operator="containsText" text="FALSE">
      <formula>NOT(ISERROR(SEARCH("FALSE",F138)))</formula>
    </cfRule>
  </conditionalFormatting>
  <conditionalFormatting sqref="J135:K135">
    <cfRule type="containsText" dxfId="236" priority="14" operator="containsText" text="TRUE">
      <formula>NOT(ISERROR(SEARCH("TRUE",J135)))</formula>
    </cfRule>
    <cfRule type="containsText" dxfId="235" priority="15" operator="containsText" text="FALSE">
      <formula>NOT(ISERROR(SEARCH("FALSE",J135)))</formula>
    </cfRule>
  </conditionalFormatting>
  <conditionalFormatting sqref="J138:M138">
    <cfRule type="containsText" dxfId="234" priority="6" operator="containsText" text="TRUE">
      <formula>NOT(ISERROR(SEARCH("TRUE",J138)))</formula>
    </cfRule>
    <cfRule type="containsText" dxfId="233" priority="7" operator="containsText" text="FALSE">
      <formula>NOT(ISERROR(SEARCH("FALSE",J138)))</formula>
    </cfRule>
  </conditionalFormatting>
  <conditionalFormatting sqref="P138:S138">
    <cfRule type="containsText" dxfId="232" priority="3" operator="containsText" text="TRUE">
      <formula>NOT(ISERROR(SEARCH("TRUE",P138)))</formula>
    </cfRule>
    <cfRule type="containsText" dxfId="231" priority="4" operator="containsText" text="FALSE">
      <formula>NOT(ISERROR(SEARCH("FALSE",P138)))</formula>
    </cfRule>
  </conditionalFormatting>
  <conditionalFormatting sqref="U138:X138">
    <cfRule type="containsText" dxfId="230" priority="1" operator="containsText" text="TRUE">
      <formula>NOT(ISERROR(SEARCH("TRUE",U138)))</formula>
    </cfRule>
    <cfRule type="containsText" dxfId="229" priority="2" operator="containsText" text="FALSE">
      <formula>NOT(ISERROR(SEARCH("FALSE",U138)))</formula>
    </cfRule>
  </conditionalFormatting>
  <pageMargins left="0.7" right="0.7" top="0.75" bottom="0.75" header="0.3" footer="0.3"/>
  <pageSetup paperSize="9" orientation="portrait" r:id="rId1"/>
  <ignoredErrors>
    <ignoredError sqref="J62:K6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367"/>
  <sheetViews>
    <sheetView zoomScale="50" zoomScaleNormal="50" workbookViewId="0">
      <pane xSplit="2" ySplit="15" topLeftCell="AH76" activePane="bottomRight" state="frozen"/>
      <selection pane="topRight" activeCell="C1" sqref="C1"/>
      <selection pane="bottomLeft" activeCell="A16" sqref="A16"/>
      <selection pane="bottomRight" activeCell="AS3" sqref="AS3:AW3"/>
    </sheetView>
  </sheetViews>
  <sheetFormatPr defaultRowHeight="20.25"/>
  <cols>
    <col min="1" max="1" width="9.7109375" style="37" customWidth="1"/>
    <col min="2" max="2" width="18.28515625" style="3" customWidth="1"/>
    <col min="3" max="6" width="15.7109375" style="3" customWidth="1"/>
    <col min="7" max="8" width="15.7109375" style="126" customWidth="1"/>
    <col min="9" max="11" width="15.7109375" style="3" customWidth="1"/>
    <col min="12" max="12" width="15.7109375" style="126" customWidth="1"/>
    <col min="13" max="18" width="15.7109375" style="3" customWidth="1"/>
    <col min="19" max="19" width="15.7109375" style="126" customWidth="1"/>
    <col min="20" max="22" width="15.7109375" style="3" customWidth="1"/>
    <col min="23" max="23" width="15.7109375" style="126" customWidth="1"/>
    <col min="24" max="26" width="15.7109375" style="3" customWidth="1"/>
    <col min="27" max="27" width="15.7109375" style="126" customWidth="1"/>
    <col min="28" max="39" width="15.7109375" style="3" customWidth="1"/>
    <col min="40" max="41" width="15.7109375" style="126" customWidth="1"/>
    <col min="42" max="44" width="15.7109375" style="3" customWidth="1"/>
    <col min="45" max="46" width="15.7109375" style="126" customWidth="1"/>
    <col min="47" max="49" width="15.7109375" style="3" customWidth="1"/>
  </cols>
  <sheetData>
    <row r="1" spans="1:49">
      <c r="A1" s="3"/>
      <c r="B1" s="4"/>
      <c r="C1" s="119">
        <f>+C133</f>
        <v>124.8</v>
      </c>
      <c r="D1" s="119">
        <f>+D133</f>
        <v>140.4</v>
      </c>
      <c r="E1" s="4"/>
      <c r="F1" s="4"/>
      <c r="G1" s="119">
        <f>+G133</f>
        <v>608.4</v>
      </c>
      <c r="H1" s="119">
        <f>+H133</f>
        <v>608.4</v>
      </c>
      <c r="I1" s="119">
        <f>+I133</f>
        <v>608.4</v>
      </c>
      <c r="J1" s="119"/>
      <c r="K1" s="119"/>
      <c r="L1" s="119">
        <f>+L133</f>
        <v>187.2</v>
      </c>
      <c r="M1" s="119">
        <f>+M133</f>
        <v>187.2</v>
      </c>
      <c r="N1" s="119"/>
      <c r="O1" s="119"/>
      <c r="P1" s="119">
        <f>+P133</f>
        <v>171.6</v>
      </c>
      <c r="Q1" s="4"/>
      <c r="R1" s="4"/>
      <c r="S1" s="119">
        <f>+S133</f>
        <v>1762.8</v>
      </c>
      <c r="T1" s="119">
        <f>+T133</f>
        <v>1060.8</v>
      </c>
      <c r="U1" s="119"/>
      <c r="V1" s="119"/>
      <c r="W1" s="119">
        <f>+W133</f>
        <v>1091.9999999999998</v>
      </c>
      <c r="X1" s="119">
        <f>+X133</f>
        <v>1092</v>
      </c>
      <c r="Y1" s="119"/>
      <c r="Z1" s="119"/>
      <c r="AA1" s="119">
        <f>+AA133</f>
        <v>1560</v>
      </c>
      <c r="AB1" s="119">
        <f>+AB133</f>
        <v>857.99999999999989</v>
      </c>
      <c r="AC1" s="119"/>
      <c r="AD1" s="119"/>
      <c r="AE1" s="119">
        <f>+AE133</f>
        <v>452.4</v>
      </c>
      <c r="AF1" s="119">
        <f>+AF133</f>
        <v>452.4</v>
      </c>
      <c r="AG1" s="119">
        <f>+AG133</f>
        <v>452.4</v>
      </c>
      <c r="AH1" s="119">
        <f>+AH133</f>
        <v>452.4</v>
      </c>
      <c r="AI1" s="4"/>
      <c r="AJ1" s="4"/>
      <c r="AK1" s="119">
        <f>+AK133</f>
        <v>499.2</v>
      </c>
      <c r="AL1" s="4"/>
      <c r="AM1" s="4"/>
      <c r="AN1" s="119">
        <f>+AN133</f>
        <v>1965.6</v>
      </c>
      <c r="AO1" s="119">
        <f>+AO133</f>
        <v>1965.6</v>
      </c>
      <c r="AP1" s="119">
        <f>+AP133</f>
        <v>1965.6</v>
      </c>
      <c r="AQ1" s="119"/>
      <c r="AR1" s="119"/>
      <c r="AS1" s="119">
        <f>+AS133</f>
        <v>780</v>
      </c>
      <c r="AT1" s="119">
        <f>+AT133</f>
        <v>780</v>
      </c>
      <c r="AU1" s="119">
        <f>+AU133</f>
        <v>780</v>
      </c>
      <c r="AV1" s="119"/>
      <c r="AW1" s="119"/>
    </row>
    <row r="2" spans="1:49" ht="21" thickBot="1">
      <c r="A2" s="3"/>
      <c r="B2" s="66" t="s">
        <v>132</v>
      </c>
      <c r="C2" s="306" t="s">
        <v>217</v>
      </c>
      <c r="D2" s="306" t="s">
        <v>217</v>
      </c>
      <c r="E2" s="26"/>
      <c r="F2" s="26"/>
      <c r="G2" s="306" t="s">
        <v>217</v>
      </c>
      <c r="H2" s="306" t="s">
        <v>217</v>
      </c>
      <c r="I2" s="306" t="s">
        <v>217</v>
      </c>
      <c r="J2" s="307"/>
      <c r="K2" s="307"/>
      <c r="L2" s="42" t="s">
        <v>217</v>
      </c>
      <c r="M2" s="42" t="s">
        <v>217</v>
      </c>
      <c r="N2" s="42"/>
      <c r="O2" s="42"/>
      <c r="P2" s="42" t="s">
        <v>217</v>
      </c>
      <c r="Q2" s="42"/>
      <c r="R2" s="42"/>
      <c r="S2" s="306" t="s">
        <v>217</v>
      </c>
      <c r="T2" s="306" t="s">
        <v>217</v>
      </c>
      <c r="U2" s="307"/>
      <c r="V2" s="307"/>
      <c r="W2" s="306" t="s">
        <v>217</v>
      </c>
      <c r="X2" s="306" t="s">
        <v>217</v>
      </c>
      <c r="Y2" s="307"/>
      <c r="Z2" s="307"/>
      <c r="AA2" s="306" t="s">
        <v>217</v>
      </c>
      <c r="AB2" s="306" t="s">
        <v>217</v>
      </c>
      <c r="AC2" s="307"/>
      <c r="AD2" s="307"/>
      <c r="AE2" s="42" t="s">
        <v>217</v>
      </c>
      <c r="AF2" s="42" t="s">
        <v>217</v>
      </c>
      <c r="AG2" s="42" t="s">
        <v>217</v>
      </c>
      <c r="AH2" s="42" t="s">
        <v>217</v>
      </c>
      <c r="AI2" s="42"/>
      <c r="AJ2" s="42"/>
      <c r="AK2" s="42" t="s">
        <v>317</v>
      </c>
      <c r="AL2" s="42"/>
      <c r="AM2" s="42"/>
      <c r="AN2" s="42" t="s">
        <v>217</v>
      </c>
      <c r="AO2" s="42" t="s">
        <v>217</v>
      </c>
      <c r="AP2" s="42" t="s">
        <v>217</v>
      </c>
      <c r="AQ2" s="307"/>
      <c r="AR2" s="307"/>
      <c r="AS2" s="42" t="s">
        <v>217</v>
      </c>
      <c r="AT2" s="42" t="s">
        <v>217</v>
      </c>
      <c r="AU2" s="42" t="s">
        <v>217</v>
      </c>
      <c r="AV2" s="307"/>
      <c r="AW2" s="307"/>
    </row>
    <row r="3" spans="1:49" ht="23.25">
      <c r="A3" s="3"/>
      <c r="B3" s="2"/>
      <c r="C3" s="625" t="s">
        <v>199</v>
      </c>
      <c r="D3" s="626"/>
      <c r="E3" s="626"/>
      <c r="F3" s="627"/>
      <c r="G3" s="625" t="s">
        <v>201</v>
      </c>
      <c r="H3" s="672"/>
      <c r="I3" s="626"/>
      <c r="J3" s="626"/>
      <c r="K3" s="627"/>
      <c r="L3" s="625" t="s">
        <v>209</v>
      </c>
      <c r="M3" s="626"/>
      <c r="N3" s="626"/>
      <c r="O3" s="627"/>
      <c r="P3" s="625" t="s">
        <v>255</v>
      </c>
      <c r="Q3" s="626"/>
      <c r="R3" s="627"/>
      <c r="S3" s="625" t="s">
        <v>270</v>
      </c>
      <c r="T3" s="626"/>
      <c r="U3" s="626"/>
      <c r="V3" s="627"/>
      <c r="W3" s="625" t="s">
        <v>271</v>
      </c>
      <c r="X3" s="626"/>
      <c r="Y3" s="626"/>
      <c r="Z3" s="627"/>
      <c r="AA3" s="625" t="s">
        <v>280</v>
      </c>
      <c r="AB3" s="626"/>
      <c r="AC3" s="626"/>
      <c r="AD3" s="627"/>
      <c r="AE3" s="749" t="s">
        <v>227</v>
      </c>
      <c r="AF3" s="750"/>
      <c r="AG3" s="750"/>
      <c r="AH3" s="750"/>
      <c r="AI3" s="750"/>
      <c r="AJ3" s="751"/>
      <c r="AK3" s="625" t="s">
        <v>314</v>
      </c>
      <c r="AL3" s="626"/>
      <c r="AM3" s="627"/>
      <c r="AN3" s="579" t="s">
        <v>368</v>
      </c>
      <c r="AO3" s="580"/>
      <c r="AP3" s="580"/>
      <c r="AQ3" s="580"/>
      <c r="AR3" s="581"/>
      <c r="AS3" s="579" t="s">
        <v>372</v>
      </c>
      <c r="AT3" s="580"/>
      <c r="AU3" s="580"/>
      <c r="AV3" s="580"/>
      <c r="AW3" s="581"/>
    </row>
    <row r="4" spans="1:49" ht="23.25">
      <c r="A4" s="3"/>
      <c r="B4" s="18"/>
      <c r="C4" s="628" t="s">
        <v>207</v>
      </c>
      <c r="D4" s="629"/>
      <c r="E4" s="629"/>
      <c r="F4" s="629"/>
      <c r="G4" s="628" t="s">
        <v>207</v>
      </c>
      <c r="H4" s="629"/>
      <c r="I4" s="629"/>
      <c r="J4" s="629"/>
      <c r="K4" s="630"/>
      <c r="L4" s="628" t="s">
        <v>207</v>
      </c>
      <c r="M4" s="629"/>
      <c r="N4" s="629"/>
      <c r="O4" s="629"/>
      <c r="P4" s="628" t="s">
        <v>207</v>
      </c>
      <c r="Q4" s="629"/>
      <c r="R4" s="630"/>
      <c r="S4" s="628" t="s">
        <v>207</v>
      </c>
      <c r="T4" s="629"/>
      <c r="U4" s="629"/>
      <c r="V4" s="630"/>
      <c r="W4" s="628" t="s">
        <v>207</v>
      </c>
      <c r="X4" s="629"/>
      <c r="Y4" s="629"/>
      <c r="Z4" s="630"/>
      <c r="AA4" s="628" t="s">
        <v>207</v>
      </c>
      <c r="AB4" s="629"/>
      <c r="AC4" s="629"/>
      <c r="AD4" s="629"/>
      <c r="AE4" s="628" t="s">
        <v>207</v>
      </c>
      <c r="AF4" s="629"/>
      <c r="AG4" s="629"/>
      <c r="AH4" s="629"/>
      <c r="AI4" s="629"/>
      <c r="AJ4" s="630"/>
      <c r="AK4" s="628" t="s">
        <v>207</v>
      </c>
      <c r="AL4" s="629"/>
      <c r="AM4" s="630"/>
      <c r="AN4" s="582" t="s">
        <v>207</v>
      </c>
      <c r="AO4" s="583"/>
      <c r="AP4" s="583"/>
      <c r="AQ4" s="583"/>
      <c r="AR4" s="584"/>
      <c r="AS4" s="582" t="s">
        <v>207</v>
      </c>
      <c r="AT4" s="583"/>
      <c r="AU4" s="583"/>
      <c r="AV4" s="583"/>
      <c r="AW4" s="584"/>
    </row>
    <row r="5" spans="1:49">
      <c r="A5" s="3"/>
      <c r="B5" s="8" t="s">
        <v>120</v>
      </c>
      <c r="C5" s="114" t="s">
        <v>134</v>
      </c>
      <c r="D5" s="113" t="s">
        <v>135</v>
      </c>
      <c r="E5" s="610" t="s">
        <v>23</v>
      </c>
      <c r="F5" s="611" t="s">
        <v>24</v>
      </c>
      <c r="G5" s="114" t="s">
        <v>202</v>
      </c>
      <c r="H5" s="305" t="s">
        <v>203</v>
      </c>
      <c r="I5" s="113" t="s">
        <v>218</v>
      </c>
      <c r="J5" s="610" t="s">
        <v>23</v>
      </c>
      <c r="K5" s="611" t="s">
        <v>24</v>
      </c>
      <c r="L5" s="114" t="s">
        <v>210</v>
      </c>
      <c r="M5" s="113" t="s">
        <v>211</v>
      </c>
      <c r="N5" s="610" t="s">
        <v>23</v>
      </c>
      <c r="O5" s="611" t="s">
        <v>24</v>
      </c>
      <c r="P5" s="114" t="s">
        <v>256</v>
      </c>
      <c r="Q5" s="610" t="s">
        <v>23</v>
      </c>
      <c r="R5" s="611" t="s">
        <v>24</v>
      </c>
      <c r="S5" s="114" t="s">
        <v>272</v>
      </c>
      <c r="T5" s="113" t="s">
        <v>273</v>
      </c>
      <c r="U5" s="610" t="s">
        <v>23</v>
      </c>
      <c r="V5" s="611" t="s">
        <v>24</v>
      </c>
      <c r="W5" s="114" t="s">
        <v>274</v>
      </c>
      <c r="X5" s="113" t="s">
        <v>275</v>
      </c>
      <c r="Y5" s="610" t="s">
        <v>23</v>
      </c>
      <c r="Z5" s="611" t="s">
        <v>24</v>
      </c>
      <c r="AA5" s="114" t="s">
        <v>281</v>
      </c>
      <c r="AB5" s="113" t="s">
        <v>282</v>
      </c>
      <c r="AC5" s="610" t="s">
        <v>23</v>
      </c>
      <c r="AD5" s="611" t="s">
        <v>24</v>
      </c>
      <c r="AE5" s="114" t="s">
        <v>228</v>
      </c>
      <c r="AF5" s="113" t="s">
        <v>229</v>
      </c>
      <c r="AG5" s="113" t="s">
        <v>230</v>
      </c>
      <c r="AH5" s="113" t="s">
        <v>231</v>
      </c>
      <c r="AI5" s="610" t="s">
        <v>23</v>
      </c>
      <c r="AJ5" s="611" t="s">
        <v>24</v>
      </c>
      <c r="AK5" s="114" t="s">
        <v>315</v>
      </c>
      <c r="AL5" s="610" t="s">
        <v>23</v>
      </c>
      <c r="AM5" s="611" t="s">
        <v>24</v>
      </c>
      <c r="AN5" s="114" t="s">
        <v>365</v>
      </c>
      <c r="AO5" s="305" t="s">
        <v>366</v>
      </c>
      <c r="AP5" s="113" t="s">
        <v>367</v>
      </c>
      <c r="AQ5" s="585" t="s">
        <v>23</v>
      </c>
      <c r="AR5" s="588" t="s">
        <v>24</v>
      </c>
      <c r="AS5" s="114" t="s">
        <v>369</v>
      </c>
      <c r="AT5" s="305" t="s">
        <v>370</v>
      </c>
      <c r="AU5" s="113" t="s">
        <v>371</v>
      </c>
      <c r="AV5" s="585" t="s">
        <v>23</v>
      </c>
      <c r="AW5" s="588" t="s">
        <v>24</v>
      </c>
    </row>
    <row r="6" spans="1:49">
      <c r="A6" s="3"/>
      <c r="B6" s="8" t="s">
        <v>119</v>
      </c>
      <c r="C6" s="114" t="s">
        <v>136</v>
      </c>
      <c r="D6" s="113" t="s">
        <v>137</v>
      </c>
      <c r="E6" s="610"/>
      <c r="F6" s="611"/>
      <c r="G6" s="114" t="s">
        <v>204</v>
      </c>
      <c r="H6" s="305" t="s">
        <v>205</v>
      </c>
      <c r="I6" s="113" t="s">
        <v>206</v>
      </c>
      <c r="J6" s="610"/>
      <c r="K6" s="611"/>
      <c r="L6" s="114" t="s">
        <v>212</v>
      </c>
      <c r="M6" s="113" t="s">
        <v>213</v>
      </c>
      <c r="N6" s="610"/>
      <c r="O6" s="611"/>
      <c r="P6" s="114" t="s">
        <v>257</v>
      </c>
      <c r="Q6" s="610"/>
      <c r="R6" s="611"/>
      <c r="S6" s="114" t="s">
        <v>276</v>
      </c>
      <c r="T6" s="113" t="s">
        <v>277</v>
      </c>
      <c r="U6" s="610"/>
      <c r="V6" s="611"/>
      <c r="W6" s="114" t="s">
        <v>278</v>
      </c>
      <c r="X6" s="113" t="s">
        <v>279</v>
      </c>
      <c r="Y6" s="610"/>
      <c r="Z6" s="611"/>
      <c r="AA6" s="114" t="s">
        <v>283</v>
      </c>
      <c r="AB6" s="113" t="s">
        <v>284</v>
      </c>
      <c r="AC6" s="610"/>
      <c r="AD6" s="611"/>
      <c r="AE6" s="114" t="s">
        <v>223</v>
      </c>
      <c r="AF6" s="113" t="s">
        <v>224</v>
      </c>
      <c r="AG6" s="113" t="s">
        <v>225</v>
      </c>
      <c r="AH6" s="113" t="s">
        <v>226</v>
      </c>
      <c r="AI6" s="610"/>
      <c r="AJ6" s="611"/>
      <c r="AK6" s="114" t="s">
        <v>316</v>
      </c>
      <c r="AL6" s="610"/>
      <c r="AM6" s="611"/>
      <c r="AN6" s="114" t="s">
        <v>359</v>
      </c>
      <c r="AO6" s="305" t="s">
        <v>360</v>
      </c>
      <c r="AP6" s="113" t="s">
        <v>361</v>
      </c>
      <c r="AQ6" s="586"/>
      <c r="AR6" s="589"/>
      <c r="AS6" s="114" t="s">
        <v>362</v>
      </c>
      <c r="AT6" s="305" t="s">
        <v>363</v>
      </c>
      <c r="AU6" s="113" t="s">
        <v>364</v>
      </c>
      <c r="AV6" s="586"/>
      <c r="AW6" s="589"/>
    </row>
    <row r="7" spans="1:49">
      <c r="A7" s="11"/>
      <c r="B7" s="165" t="s">
        <v>25</v>
      </c>
      <c r="C7" s="673"/>
      <c r="D7" s="674"/>
      <c r="E7" s="610"/>
      <c r="F7" s="611"/>
      <c r="G7" s="673"/>
      <c r="H7" s="593"/>
      <c r="I7" s="674"/>
      <c r="J7" s="610"/>
      <c r="K7" s="611"/>
      <c r="L7" s="673"/>
      <c r="M7" s="674"/>
      <c r="N7" s="610"/>
      <c r="O7" s="611"/>
      <c r="P7" s="324"/>
      <c r="Q7" s="610"/>
      <c r="R7" s="611"/>
      <c r="S7" s="673"/>
      <c r="T7" s="674"/>
      <c r="U7" s="610"/>
      <c r="V7" s="611"/>
      <c r="W7" s="673"/>
      <c r="X7" s="674"/>
      <c r="Y7" s="610"/>
      <c r="Z7" s="611"/>
      <c r="AA7" s="673"/>
      <c r="AB7" s="674"/>
      <c r="AC7" s="610"/>
      <c r="AD7" s="611"/>
      <c r="AE7" s="591"/>
      <c r="AF7" s="592"/>
      <c r="AG7" s="592"/>
      <c r="AH7" s="593"/>
      <c r="AI7" s="610"/>
      <c r="AJ7" s="611"/>
      <c r="AK7" s="324"/>
      <c r="AL7" s="610"/>
      <c r="AM7" s="611"/>
      <c r="AN7" s="591"/>
      <c r="AO7" s="592"/>
      <c r="AP7" s="593"/>
      <c r="AQ7" s="586"/>
      <c r="AR7" s="589"/>
      <c r="AS7" s="591"/>
      <c r="AT7" s="592"/>
      <c r="AU7" s="593"/>
      <c r="AV7" s="586"/>
      <c r="AW7" s="589"/>
    </row>
    <row r="8" spans="1:49">
      <c r="A8" s="3"/>
      <c r="B8" s="8" t="s">
        <v>26</v>
      </c>
      <c r="C8" s="117">
        <v>79054757</v>
      </c>
      <c r="D8" s="118">
        <v>79054871</v>
      </c>
      <c r="E8" s="610"/>
      <c r="F8" s="611"/>
      <c r="G8" s="117">
        <v>79057113</v>
      </c>
      <c r="H8" s="308">
        <v>79057111</v>
      </c>
      <c r="I8" s="118">
        <v>79057112</v>
      </c>
      <c r="J8" s="610"/>
      <c r="K8" s="611"/>
      <c r="L8" s="117">
        <v>79054602</v>
      </c>
      <c r="M8" s="118">
        <v>79054572</v>
      </c>
      <c r="N8" s="610"/>
      <c r="O8" s="611"/>
      <c r="P8" s="117">
        <v>79058898</v>
      </c>
      <c r="Q8" s="610"/>
      <c r="R8" s="611"/>
      <c r="S8" s="117">
        <v>79057266</v>
      </c>
      <c r="T8" s="118">
        <v>79057268</v>
      </c>
      <c r="U8" s="610"/>
      <c r="V8" s="611"/>
      <c r="W8" s="117">
        <v>79057274</v>
      </c>
      <c r="X8" s="118">
        <v>79057276</v>
      </c>
      <c r="Y8" s="610"/>
      <c r="Z8" s="611"/>
      <c r="AA8" s="117">
        <v>79058658</v>
      </c>
      <c r="AB8" s="118">
        <v>79058660</v>
      </c>
      <c r="AC8" s="610"/>
      <c r="AD8" s="611"/>
      <c r="AE8" s="117">
        <v>79057475</v>
      </c>
      <c r="AF8" s="118">
        <v>79057476</v>
      </c>
      <c r="AG8" s="118">
        <v>79057473</v>
      </c>
      <c r="AH8" s="118">
        <v>79057467</v>
      </c>
      <c r="AI8" s="610"/>
      <c r="AJ8" s="611"/>
      <c r="AK8" s="117">
        <v>79064973</v>
      </c>
      <c r="AL8" s="610"/>
      <c r="AM8" s="611"/>
      <c r="AN8" s="117">
        <v>79064826</v>
      </c>
      <c r="AO8" s="308">
        <v>79064828</v>
      </c>
      <c r="AP8" s="118">
        <v>79064836</v>
      </c>
      <c r="AQ8" s="586"/>
      <c r="AR8" s="589"/>
      <c r="AS8" s="117">
        <v>79065339</v>
      </c>
      <c r="AT8" s="308">
        <v>79064002</v>
      </c>
      <c r="AU8" s="118">
        <v>79064012</v>
      </c>
      <c r="AV8" s="586"/>
      <c r="AW8" s="589"/>
    </row>
    <row r="9" spans="1:49">
      <c r="A9" s="3"/>
      <c r="B9" s="9" t="s">
        <v>115</v>
      </c>
      <c r="C9" s="1" t="s">
        <v>1</v>
      </c>
      <c r="D9" s="5" t="s">
        <v>1</v>
      </c>
      <c r="E9" s="610"/>
      <c r="F9" s="611"/>
      <c r="G9" s="1" t="s">
        <v>1</v>
      </c>
      <c r="H9" s="309" t="s">
        <v>1</v>
      </c>
      <c r="I9" s="5" t="s">
        <v>1</v>
      </c>
      <c r="J9" s="610"/>
      <c r="K9" s="611"/>
      <c r="L9" s="1" t="s">
        <v>1</v>
      </c>
      <c r="M9" s="5" t="s">
        <v>1</v>
      </c>
      <c r="N9" s="610"/>
      <c r="O9" s="611"/>
      <c r="P9" s="1" t="s">
        <v>1</v>
      </c>
      <c r="Q9" s="610"/>
      <c r="R9" s="611"/>
      <c r="S9" s="1" t="s">
        <v>0</v>
      </c>
      <c r="T9" s="5" t="s">
        <v>0</v>
      </c>
      <c r="U9" s="610"/>
      <c r="V9" s="611"/>
      <c r="W9" s="1" t="s">
        <v>0</v>
      </c>
      <c r="X9" s="5" t="s">
        <v>0</v>
      </c>
      <c r="Y9" s="610"/>
      <c r="Z9" s="611"/>
      <c r="AA9" s="1" t="s">
        <v>0</v>
      </c>
      <c r="AB9" s="5" t="s">
        <v>0</v>
      </c>
      <c r="AC9" s="610"/>
      <c r="AD9" s="611"/>
      <c r="AE9" s="345" t="s">
        <v>0</v>
      </c>
      <c r="AF9" s="346" t="s">
        <v>0</v>
      </c>
      <c r="AG9" s="346" t="s">
        <v>0</v>
      </c>
      <c r="AH9" s="346" t="s">
        <v>0</v>
      </c>
      <c r="AI9" s="610"/>
      <c r="AJ9" s="611"/>
      <c r="AK9" s="1" t="s">
        <v>1</v>
      </c>
      <c r="AL9" s="610"/>
      <c r="AM9" s="611"/>
      <c r="AN9" s="1" t="s">
        <v>1</v>
      </c>
      <c r="AO9" s="309" t="s">
        <v>1</v>
      </c>
      <c r="AP9" s="5" t="s">
        <v>1</v>
      </c>
      <c r="AQ9" s="586"/>
      <c r="AR9" s="589"/>
      <c r="AS9" s="1" t="s">
        <v>1</v>
      </c>
      <c r="AT9" s="309" t="s">
        <v>1</v>
      </c>
      <c r="AU9" s="5" t="s">
        <v>1</v>
      </c>
      <c r="AV9" s="586"/>
      <c r="AW9" s="589"/>
    </row>
    <row r="10" spans="1:49" hidden="1">
      <c r="A10" s="3"/>
      <c r="B10" s="8" t="s">
        <v>116</v>
      </c>
      <c r="C10" s="612" t="s">
        <v>27</v>
      </c>
      <c r="D10" s="613"/>
      <c r="E10" s="610"/>
      <c r="F10" s="611"/>
      <c r="G10" s="612" t="s">
        <v>27</v>
      </c>
      <c r="H10" s="596"/>
      <c r="I10" s="613"/>
      <c r="J10" s="610"/>
      <c r="K10" s="611"/>
      <c r="L10" s="612" t="s">
        <v>27</v>
      </c>
      <c r="M10" s="613"/>
      <c r="N10" s="610"/>
      <c r="O10" s="611"/>
      <c r="P10" s="114" t="s">
        <v>27</v>
      </c>
      <c r="Q10" s="610"/>
      <c r="R10" s="611"/>
      <c r="S10" s="612" t="s">
        <v>27</v>
      </c>
      <c r="T10" s="613"/>
      <c r="U10" s="610"/>
      <c r="V10" s="611"/>
      <c r="W10" s="612" t="s">
        <v>27</v>
      </c>
      <c r="X10" s="613"/>
      <c r="Y10" s="610"/>
      <c r="Z10" s="611"/>
      <c r="AA10" s="612" t="s">
        <v>27</v>
      </c>
      <c r="AB10" s="613"/>
      <c r="AC10" s="610"/>
      <c r="AD10" s="611"/>
      <c r="AE10" s="612" t="s">
        <v>27</v>
      </c>
      <c r="AF10" s="610"/>
      <c r="AG10" s="610"/>
      <c r="AH10" s="610"/>
      <c r="AI10" s="610"/>
      <c r="AJ10" s="611"/>
      <c r="AK10" s="114" t="s">
        <v>27</v>
      </c>
      <c r="AL10" s="610"/>
      <c r="AM10" s="611"/>
      <c r="AN10" s="594" t="s">
        <v>27</v>
      </c>
      <c r="AO10" s="595"/>
      <c r="AP10" s="596"/>
      <c r="AQ10" s="587"/>
      <c r="AR10" s="589"/>
      <c r="AS10" s="594" t="s">
        <v>27</v>
      </c>
      <c r="AT10" s="595"/>
      <c r="AU10" s="596"/>
      <c r="AV10" s="587"/>
      <c r="AW10" s="589"/>
    </row>
    <row r="11" spans="1:49">
      <c r="A11" s="3"/>
      <c r="B11" s="20" t="s">
        <v>112</v>
      </c>
      <c r="C11" s="12">
        <v>124.8</v>
      </c>
      <c r="D11" s="13">
        <v>140.4</v>
      </c>
      <c r="E11" s="13">
        <f>SUM(C11:D11)</f>
        <v>265.2</v>
      </c>
      <c r="F11" s="611"/>
      <c r="G11" s="12">
        <v>608.4</v>
      </c>
      <c r="H11" s="310">
        <v>608.4</v>
      </c>
      <c r="I11" s="13">
        <v>608.4</v>
      </c>
      <c r="J11" s="13">
        <f>SUM(G11:I11)</f>
        <v>1825.1999999999998</v>
      </c>
      <c r="K11" s="611"/>
      <c r="L11" s="12">
        <v>187.2</v>
      </c>
      <c r="M11" s="13">
        <v>187.2</v>
      </c>
      <c r="N11" s="13">
        <f>SUM(L11:M11)</f>
        <v>374.4</v>
      </c>
      <c r="O11" s="611"/>
      <c r="P11" s="12">
        <v>171.6</v>
      </c>
      <c r="Q11" s="13">
        <f>SUM(P11:P11)</f>
        <v>171.6</v>
      </c>
      <c r="R11" s="611"/>
      <c r="S11" s="12">
        <v>1762.8</v>
      </c>
      <c r="T11" s="13">
        <v>1060.8</v>
      </c>
      <c r="U11" s="13">
        <f>SUM(S11:T11)</f>
        <v>2823.6</v>
      </c>
      <c r="V11" s="611"/>
      <c r="W11" s="12">
        <v>1092</v>
      </c>
      <c r="X11" s="13">
        <v>1092</v>
      </c>
      <c r="Y11" s="13">
        <f>SUM(W11:X11)</f>
        <v>2184</v>
      </c>
      <c r="Z11" s="611"/>
      <c r="AA11" s="12">
        <v>1560</v>
      </c>
      <c r="AB11" s="13">
        <v>858</v>
      </c>
      <c r="AC11" s="13">
        <f>SUM(AA11:AB11)</f>
        <v>2418</v>
      </c>
      <c r="AD11" s="611"/>
      <c r="AE11" s="12">
        <v>452.4</v>
      </c>
      <c r="AF11" s="13">
        <v>452.4</v>
      </c>
      <c r="AG11" s="13">
        <v>452.4</v>
      </c>
      <c r="AH11" s="13">
        <v>452.4</v>
      </c>
      <c r="AI11" s="13">
        <f>SUM(AE11:AH11)</f>
        <v>1809.6</v>
      </c>
      <c r="AJ11" s="611"/>
      <c r="AK11" s="12">
        <v>234</v>
      </c>
      <c r="AL11" s="13">
        <f>SUM(AK11:AK11)</f>
        <v>234</v>
      </c>
      <c r="AM11" s="611"/>
      <c r="AN11" s="12">
        <v>982.8</v>
      </c>
      <c r="AO11" s="310">
        <v>982.8</v>
      </c>
      <c r="AP11" s="13">
        <v>982.8</v>
      </c>
      <c r="AQ11" s="13">
        <f>SUM(AN11:AP11)</f>
        <v>2948.3999999999996</v>
      </c>
      <c r="AR11" s="589"/>
      <c r="AS11" s="12">
        <v>234</v>
      </c>
      <c r="AT11" s="310">
        <v>234</v>
      </c>
      <c r="AU11" s="13">
        <v>234</v>
      </c>
      <c r="AV11" s="13">
        <f>SUM(AS11:AU11)</f>
        <v>702</v>
      </c>
      <c r="AW11" s="589"/>
    </row>
    <row r="12" spans="1:49">
      <c r="A12" s="3"/>
      <c r="B12" s="21" t="s">
        <v>113</v>
      </c>
      <c r="C12" s="14"/>
      <c r="D12" s="15"/>
      <c r="E12" s="15">
        <f>SUM(C12:D12)</f>
        <v>0</v>
      </c>
      <c r="F12" s="611"/>
      <c r="G12" s="14"/>
      <c r="H12" s="311"/>
      <c r="I12" s="15"/>
      <c r="J12" s="15">
        <f>SUM(G12:I12)</f>
        <v>0</v>
      </c>
      <c r="K12" s="611"/>
      <c r="L12" s="14"/>
      <c r="M12" s="15"/>
      <c r="N12" s="15">
        <f>SUM(L12:M12)</f>
        <v>0</v>
      </c>
      <c r="O12" s="611"/>
      <c r="P12" s="14"/>
      <c r="Q12" s="15">
        <f>SUM(P12:P12)</f>
        <v>0</v>
      </c>
      <c r="R12" s="611"/>
      <c r="S12" s="14"/>
      <c r="T12" s="15"/>
      <c r="U12" s="15">
        <f>SUM(S12:T12)</f>
        <v>0</v>
      </c>
      <c r="V12" s="611"/>
      <c r="W12" s="14"/>
      <c r="X12" s="15"/>
      <c r="Y12" s="15">
        <f>SUM(W12:X12)</f>
        <v>0</v>
      </c>
      <c r="Z12" s="611"/>
      <c r="AA12" s="14"/>
      <c r="AB12" s="15"/>
      <c r="AC12" s="15">
        <f>SUM(AA12:AB12)</f>
        <v>0</v>
      </c>
      <c r="AD12" s="611"/>
      <c r="AE12" s="14"/>
      <c r="AF12" s="15"/>
      <c r="AG12" s="15"/>
      <c r="AH12" s="15"/>
      <c r="AI12" s="15">
        <f>SUM(AE12:AH12)</f>
        <v>0</v>
      </c>
      <c r="AJ12" s="611"/>
      <c r="AK12" s="14">
        <v>262</v>
      </c>
      <c r="AL12" s="15">
        <f>SUM(AK12:AK12)</f>
        <v>262</v>
      </c>
      <c r="AM12" s="611"/>
      <c r="AN12" s="14">
        <v>982</v>
      </c>
      <c r="AO12" s="311">
        <v>982</v>
      </c>
      <c r="AP12" s="15">
        <v>982</v>
      </c>
      <c r="AQ12" s="15">
        <f>SUM(AN12:AP12)</f>
        <v>2946</v>
      </c>
      <c r="AR12" s="589"/>
      <c r="AS12" s="14">
        <v>532</v>
      </c>
      <c r="AT12" s="311">
        <v>532</v>
      </c>
      <c r="AU12" s="15">
        <v>532</v>
      </c>
      <c r="AV12" s="15">
        <f>SUM(AS12:AU12)</f>
        <v>1596</v>
      </c>
      <c r="AW12" s="589"/>
    </row>
    <row r="13" spans="1:49">
      <c r="A13" s="3"/>
      <c r="B13" s="10" t="s">
        <v>23</v>
      </c>
      <c r="C13" s="16">
        <f>C11+C12</f>
        <v>124.8</v>
      </c>
      <c r="D13" s="17">
        <f>D11+D12</f>
        <v>140.4</v>
      </c>
      <c r="E13" s="17">
        <f>SUM(E11:E12)</f>
        <v>265.2</v>
      </c>
      <c r="F13" s="611"/>
      <c r="G13" s="16">
        <f>G11+G12</f>
        <v>608.4</v>
      </c>
      <c r="H13" s="312">
        <f>H11+H12</f>
        <v>608.4</v>
      </c>
      <c r="I13" s="17">
        <f>I11+I12</f>
        <v>608.4</v>
      </c>
      <c r="J13" s="17">
        <f>SUM(J11:J12)</f>
        <v>1825.1999999999998</v>
      </c>
      <c r="K13" s="611"/>
      <c r="L13" s="16">
        <f>L11+L12</f>
        <v>187.2</v>
      </c>
      <c r="M13" s="17">
        <f>M11+M12</f>
        <v>187.2</v>
      </c>
      <c r="N13" s="17">
        <f>SUM(N11:N12)</f>
        <v>374.4</v>
      </c>
      <c r="O13" s="611"/>
      <c r="P13" s="16">
        <f>P11+P12</f>
        <v>171.6</v>
      </c>
      <c r="Q13" s="17">
        <f>SUM(Q11:Q12)</f>
        <v>171.6</v>
      </c>
      <c r="R13" s="611"/>
      <c r="S13" s="16">
        <f>S11+S12</f>
        <v>1762.8</v>
      </c>
      <c r="T13" s="17">
        <f>T11+T12</f>
        <v>1060.8</v>
      </c>
      <c r="U13" s="17">
        <f>SUM(U11:U12)</f>
        <v>2823.6</v>
      </c>
      <c r="V13" s="611"/>
      <c r="W13" s="16">
        <f>W11+W12</f>
        <v>1092</v>
      </c>
      <c r="X13" s="17">
        <f>X11+X12</f>
        <v>1092</v>
      </c>
      <c r="Y13" s="17">
        <f>SUM(Y11:Y12)</f>
        <v>2184</v>
      </c>
      <c r="Z13" s="611"/>
      <c r="AA13" s="16">
        <f>AA11+AA12</f>
        <v>1560</v>
      </c>
      <c r="AB13" s="17">
        <f>AB11+AB12</f>
        <v>858</v>
      </c>
      <c r="AC13" s="17">
        <f>SUM(AC11:AC12)</f>
        <v>2418</v>
      </c>
      <c r="AD13" s="611"/>
      <c r="AE13" s="16">
        <f>AE11+AE12</f>
        <v>452.4</v>
      </c>
      <c r="AF13" s="17">
        <f>AF11+AF12</f>
        <v>452.4</v>
      </c>
      <c r="AG13" s="17">
        <f>AG11+AG12</f>
        <v>452.4</v>
      </c>
      <c r="AH13" s="17">
        <f>AH11+AH12</f>
        <v>452.4</v>
      </c>
      <c r="AI13" s="17">
        <f>SUM(AE13:AH13)</f>
        <v>1809.6</v>
      </c>
      <c r="AJ13" s="611"/>
      <c r="AK13" s="16">
        <f>AK11+AK12</f>
        <v>496</v>
      </c>
      <c r="AL13" s="17">
        <f>SUM(AL11:AL12)</f>
        <v>496</v>
      </c>
      <c r="AM13" s="611"/>
      <c r="AN13" s="16">
        <f>AN11+AN12</f>
        <v>1964.8</v>
      </c>
      <c r="AO13" s="312">
        <f>AO11+AO12</f>
        <v>1964.8</v>
      </c>
      <c r="AP13" s="17">
        <f>AP11+AP12</f>
        <v>1964.8</v>
      </c>
      <c r="AQ13" s="17">
        <f>SUM(AQ11:AQ12)</f>
        <v>5894.4</v>
      </c>
      <c r="AR13" s="589"/>
      <c r="AS13" s="16">
        <f>AS11+AS12</f>
        <v>766</v>
      </c>
      <c r="AT13" s="312">
        <f>AT11+AT12</f>
        <v>766</v>
      </c>
      <c r="AU13" s="17">
        <f>AU11+AU12</f>
        <v>766</v>
      </c>
      <c r="AV13" s="17">
        <f>SUM(AV11:AV12)</f>
        <v>2298</v>
      </c>
      <c r="AW13" s="589"/>
    </row>
    <row r="14" spans="1:49" hidden="1">
      <c r="A14" s="3"/>
      <c r="B14" s="8" t="s">
        <v>114</v>
      </c>
      <c r="C14" s="614" t="s">
        <v>28</v>
      </c>
      <c r="D14" s="615"/>
      <c r="E14" s="116"/>
      <c r="F14" s="611"/>
      <c r="G14" s="614" t="s">
        <v>28</v>
      </c>
      <c r="H14" s="599"/>
      <c r="I14" s="615"/>
      <c r="J14" s="116"/>
      <c r="K14" s="611"/>
      <c r="L14" s="614" t="s">
        <v>28</v>
      </c>
      <c r="M14" s="615"/>
      <c r="N14" s="116"/>
      <c r="O14" s="611"/>
      <c r="P14" s="325" t="s">
        <v>28</v>
      </c>
      <c r="Q14" s="116"/>
      <c r="R14" s="611"/>
      <c r="S14" s="614" t="s">
        <v>28</v>
      </c>
      <c r="T14" s="615"/>
      <c r="U14" s="116"/>
      <c r="V14" s="611"/>
      <c r="W14" s="614" t="s">
        <v>28</v>
      </c>
      <c r="X14" s="615"/>
      <c r="Y14" s="116"/>
      <c r="Z14" s="611"/>
      <c r="AA14" s="614" t="s">
        <v>28</v>
      </c>
      <c r="AB14" s="615"/>
      <c r="AC14" s="116"/>
      <c r="AD14" s="611"/>
      <c r="AE14" s="658" t="s">
        <v>28</v>
      </c>
      <c r="AF14" s="659"/>
      <c r="AG14" s="659"/>
      <c r="AH14" s="659"/>
      <c r="AI14" s="329"/>
      <c r="AJ14" s="611"/>
      <c r="AK14" s="325" t="s">
        <v>28</v>
      </c>
      <c r="AL14" s="116"/>
      <c r="AM14" s="611"/>
      <c r="AN14" s="597" t="s">
        <v>28</v>
      </c>
      <c r="AO14" s="598"/>
      <c r="AP14" s="599"/>
      <c r="AQ14" s="116"/>
      <c r="AR14" s="589"/>
      <c r="AS14" s="597" t="s">
        <v>28</v>
      </c>
      <c r="AT14" s="598"/>
      <c r="AU14" s="599"/>
      <c r="AV14" s="116"/>
      <c r="AW14" s="589"/>
    </row>
    <row r="15" spans="1:49">
      <c r="A15" s="3" t="s">
        <v>105</v>
      </c>
      <c r="B15" s="8" t="s">
        <v>117</v>
      </c>
      <c r="C15" s="614" t="s">
        <v>208</v>
      </c>
      <c r="D15" s="615"/>
      <c r="E15" s="7"/>
      <c r="F15" s="611"/>
      <c r="G15" s="614" t="s">
        <v>208</v>
      </c>
      <c r="H15" s="599"/>
      <c r="I15" s="615"/>
      <c r="J15" s="7"/>
      <c r="K15" s="611"/>
      <c r="L15" s="614" t="s">
        <v>208</v>
      </c>
      <c r="M15" s="615"/>
      <c r="N15" s="7"/>
      <c r="O15" s="611"/>
      <c r="P15" s="325" t="s">
        <v>208</v>
      </c>
      <c r="Q15" s="7"/>
      <c r="R15" s="611"/>
      <c r="S15" s="614" t="s">
        <v>208</v>
      </c>
      <c r="T15" s="615"/>
      <c r="U15" s="7"/>
      <c r="V15" s="611"/>
      <c r="W15" s="614" t="s">
        <v>208</v>
      </c>
      <c r="X15" s="615"/>
      <c r="Y15" s="7"/>
      <c r="Z15" s="611"/>
      <c r="AA15" s="614" t="s">
        <v>208</v>
      </c>
      <c r="AB15" s="615"/>
      <c r="AC15" s="7"/>
      <c r="AD15" s="611"/>
      <c r="AE15" s="658" t="s">
        <v>208</v>
      </c>
      <c r="AF15" s="659"/>
      <c r="AG15" s="659"/>
      <c r="AH15" s="659"/>
      <c r="AI15" s="330"/>
      <c r="AJ15" s="611"/>
      <c r="AK15" s="325" t="s">
        <v>208</v>
      </c>
      <c r="AL15" s="7"/>
      <c r="AM15" s="611"/>
      <c r="AN15" s="597" t="s">
        <v>208</v>
      </c>
      <c r="AO15" s="598"/>
      <c r="AP15" s="599"/>
      <c r="AQ15" s="7"/>
      <c r="AR15" s="590"/>
      <c r="AS15" s="597" t="s">
        <v>208</v>
      </c>
      <c r="AT15" s="598"/>
      <c r="AU15" s="599"/>
      <c r="AV15" s="7"/>
      <c r="AW15" s="590"/>
    </row>
    <row r="16" spans="1:49">
      <c r="A16" s="28">
        <f>+SUM(K16,F16,O16,R16,V16,Z16,AD16,AJ16,AM16+AR16+AW16)</f>
        <v>0</v>
      </c>
      <c r="B16" s="27" t="s">
        <v>86</v>
      </c>
      <c r="C16" s="59"/>
      <c r="D16" s="60"/>
      <c r="E16" s="60">
        <f>SUM(C16:D16)</f>
        <v>0</v>
      </c>
      <c r="F16" s="61">
        <f>E16/7.8/2</f>
        <v>0</v>
      </c>
      <c r="G16" s="59"/>
      <c r="H16" s="313"/>
      <c r="I16" s="60"/>
      <c r="J16" s="60">
        <f>SUM(G16:I16)</f>
        <v>0</v>
      </c>
      <c r="K16" s="61">
        <f>J16/7.8/2</f>
        <v>0</v>
      </c>
      <c r="L16" s="59"/>
      <c r="M16" s="60"/>
      <c r="N16" s="60">
        <f t="shared" ref="N16:N79" si="0">SUM(L16:M16)</f>
        <v>0</v>
      </c>
      <c r="O16" s="61">
        <f t="shared" ref="O16:O79" si="1">N16/7.8/2</f>
        <v>0</v>
      </c>
      <c r="P16" s="56"/>
      <c r="Q16" s="57">
        <f>SUM(P16:P16)</f>
        <v>0</v>
      </c>
      <c r="R16" s="58">
        <f t="shared" ref="R16:R79" si="2">Q16/7.8/2</f>
        <v>0</v>
      </c>
      <c r="S16" s="59"/>
      <c r="T16" s="60"/>
      <c r="U16" s="60">
        <f t="shared" ref="U16:U59" si="3">SUM(S16:T16)</f>
        <v>0</v>
      </c>
      <c r="V16" s="61">
        <f t="shared" ref="V16:V79" si="4">U16/7.8/2</f>
        <v>0</v>
      </c>
      <c r="W16" s="59"/>
      <c r="X16" s="60"/>
      <c r="Y16" s="60">
        <f t="shared" ref="Y16:Y58" si="5">SUM(W16:X16)</f>
        <v>0</v>
      </c>
      <c r="Z16" s="61">
        <f t="shared" ref="Z16:Z79" si="6">Y16/7.8/2</f>
        <v>0</v>
      </c>
      <c r="AA16" s="59"/>
      <c r="AB16" s="60"/>
      <c r="AC16" s="60">
        <f t="shared" ref="AC16:AC59" si="7">SUM(AA16:AB16)</f>
        <v>0</v>
      </c>
      <c r="AD16" s="61">
        <f t="shared" ref="AD16:AD79" si="8">AC16/7.8/2</f>
        <v>0</v>
      </c>
      <c r="AE16" s="59"/>
      <c r="AF16" s="60"/>
      <c r="AG16" s="60"/>
      <c r="AH16" s="60"/>
      <c r="AI16" s="60">
        <f>SUM(AE16:AH16)</f>
        <v>0</v>
      </c>
      <c r="AJ16" s="61">
        <f t="shared" ref="AJ16:AJ79" si="9">AI16/7.8/2</f>
        <v>0</v>
      </c>
      <c r="AK16" s="524"/>
      <c r="AL16" s="525">
        <f>SUM(AK16:AK16)</f>
        <v>0</v>
      </c>
      <c r="AM16" s="526">
        <f t="shared" ref="AM16:AM29" si="10">AL16/7.8/2</f>
        <v>0</v>
      </c>
      <c r="AN16" s="524"/>
      <c r="AO16" s="527"/>
      <c r="AP16" s="525"/>
      <c r="AQ16" s="525">
        <f>SUM(AN16:AP16)</f>
        <v>0</v>
      </c>
      <c r="AR16" s="526">
        <f>AQ16/7.8/2</f>
        <v>0</v>
      </c>
      <c r="AS16" s="524"/>
      <c r="AT16" s="527"/>
      <c r="AU16" s="525"/>
      <c r="AV16" s="525">
        <f>SUM(AS16:AU16)</f>
        <v>0</v>
      </c>
      <c r="AW16" s="526">
        <f>AV16/7.8/2</f>
        <v>0</v>
      </c>
    </row>
    <row r="17" spans="1:49">
      <c r="A17" s="28">
        <f t="shared" ref="A17:A80" si="11">+SUM(K17,F17,O17,R17,V17,Z17,AD17,AJ17,AM17+AR17+AW17)</f>
        <v>0</v>
      </c>
      <c r="B17" s="27" t="s">
        <v>87</v>
      </c>
      <c r="C17" s="39"/>
      <c r="D17" s="40"/>
      <c r="E17" s="40">
        <f t="shared" ref="E17:E80" si="12">SUM(C17:D17)</f>
        <v>0</v>
      </c>
      <c r="F17" s="41">
        <f t="shared" ref="F17:F80" si="13">E17/7.8/2</f>
        <v>0</v>
      </c>
      <c r="G17" s="39"/>
      <c r="H17" s="314"/>
      <c r="I17" s="40"/>
      <c r="J17" s="40">
        <f t="shared" ref="J17:J80" si="14">SUM(G17:I17)</f>
        <v>0</v>
      </c>
      <c r="K17" s="41">
        <f t="shared" ref="K17:K80" si="15">J17/7.8/2</f>
        <v>0</v>
      </c>
      <c r="L17" s="39"/>
      <c r="M17" s="40"/>
      <c r="N17" s="40">
        <f t="shared" si="0"/>
        <v>0</v>
      </c>
      <c r="O17" s="41">
        <f t="shared" si="1"/>
        <v>0</v>
      </c>
      <c r="P17" s="62"/>
      <c r="Q17" s="63">
        <f t="shared" ref="Q17:Q24" si="16">SUM(P17:P17)</f>
        <v>0</v>
      </c>
      <c r="R17" s="64">
        <f t="shared" si="2"/>
        <v>0</v>
      </c>
      <c r="S17" s="39"/>
      <c r="T17" s="40"/>
      <c r="U17" s="40">
        <f t="shared" si="3"/>
        <v>0</v>
      </c>
      <c r="V17" s="41">
        <f t="shared" si="4"/>
        <v>0</v>
      </c>
      <c r="W17" s="39"/>
      <c r="X17" s="40"/>
      <c r="Y17" s="40">
        <f t="shared" si="5"/>
        <v>0</v>
      </c>
      <c r="Z17" s="41">
        <f t="shared" si="6"/>
        <v>0</v>
      </c>
      <c r="AA17" s="39"/>
      <c r="AB17" s="40"/>
      <c r="AC17" s="40">
        <f t="shared" si="7"/>
        <v>0</v>
      </c>
      <c r="AD17" s="41">
        <f t="shared" si="8"/>
        <v>0</v>
      </c>
      <c r="AE17" s="39"/>
      <c r="AF17" s="40"/>
      <c r="AG17" s="40"/>
      <c r="AH17" s="40"/>
      <c r="AI17" s="40">
        <f t="shared" ref="AI17:AI47" si="17">SUM(AE17:AH17)</f>
        <v>0</v>
      </c>
      <c r="AJ17" s="41">
        <f t="shared" si="9"/>
        <v>0</v>
      </c>
      <c r="AK17" s="34"/>
      <c r="AL17" s="35">
        <f t="shared" ref="AL17:AL22" si="18">SUM(AK17:AK17)</f>
        <v>0</v>
      </c>
      <c r="AM17" s="65">
        <f t="shared" si="10"/>
        <v>0</v>
      </c>
      <c r="AN17" s="34"/>
      <c r="AO17" s="315"/>
      <c r="AP17" s="35"/>
      <c r="AQ17" s="35">
        <f t="shared" ref="AQ17:AQ32" si="19">SUM(AN17:AP17)</f>
        <v>0</v>
      </c>
      <c r="AR17" s="65">
        <f t="shared" ref="AR17:AR80" si="20">AQ17/7.8/2</f>
        <v>0</v>
      </c>
      <c r="AS17" s="34"/>
      <c r="AT17" s="315"/>
      <c r="AU17" s="35"/>
      <c r="AV17" s="35">
        <f t="shared" ref="AV17:AV32" si="21">SUM(AS17:AU17)</f>
        <v>0</v>
      </c>
      <c r="AW17" s="65">
        <f t="shared" ref="AW17:AW80" si="22">AV17/7.8/2</f>
        <v>0</v>
      </c>
    </row>
    <row r="18" spans="1:49">
      <c r="A18" s="28">
        <f t="shared" si="11"/>
        <v>0</v>
      </c>
      <c r="B18" s="27" t="s">
        <v>88</v>
      </c>
      <c r="C18" s="39"/>
      <c r="D18" s="40"/>
      <c r="E18" s="40">
        <f t="shared" si="12"/>
        <v>0</v>
      </c>
      <c r="F18" s="41">
        <f t="shared" si="13"/>
        <v>0</v>
      </c>
      <c r="G18" s="39"/>
      <c r="H18" s="314"/>
      <c r="I18" s="40"/>
      <c r="J18" s="40">
        <f t="shared" si="14"/>
        <v>0</v>
      </c>
      <c r="K18" s="41">
        <f t="shared" si="15"/>
        <v>0</v>
      </c>
      <c r="L18" s="39"/>
      <c r="M18" s="40"/>
      <c r="N18" s="40">
        <f t="shared" si="0"/>
        <v>0</v>
      </c>
      <c r="O18" s="41">
        <f t="shared" si="1"/>
        <v>0</v>
      </c>
      <c r="P18" s="62"/>
      <c r="Q18" s="63">
        <f t="shared" si="16"/>
        <v>0</v>
      </c>
      <c r="R18" s="64">
        <f t="shared" si="2"/>
        <v>0</v>
      </c>
      <c r="S18" s="39"/>
      <c r="T18" s="40"/>
      <c r="U18" s="40">
        <f t="shared" si="3"/>
        <v>0</v>
      </c>
      <c r="V18" s="41">
        <f t="shared" si="4"/>
        <v>0</v>
      </c>
      <c r="W18" s="39"/>
      <c r="X18" s="40"/>
      <c r="Y18" s="40">
        <f t="shared" si="5"/>
        <v>0</v>
      </c>
      <c r="Z18" s="41">
        <f t="shared" si="6"/>
        <v>0</v>
      </c>
      <c r="AA18" s="39"/>
      <c r="AB18" s="40"/>
      <c r="AC18" s="40">
        <f t="shared" si="7"/>
        <v>0</v>
      </c>
      <c r="AD18" s="41">
        <f t="shared" si="8"/>
        <v>0</v>
      </c>
      <c r="AE18" s="39"/>
      <c r="AF18" s="40"/>
      <c r="AG18" s="40"/>
      <c r="AH18" s="40"/>
      <c r="AI18" s="40">
        <f t="shared" si="17"/>
        <v>0</v>
      </c>
      <c r="AJ18" s="41">
        <f t="shared" si="9"/>
        <v>0</v>
      </c>
      <c r="AK18" s="34"/>
      <c r="AL18" s="35">
        <f t="shared" si="18"/>
        <v>0</v>
      </c>
      <c r="AM18" s="65">
        <f t="shared" si="10"/>
        <v>0</v>
      </c>
      <c r="AN18" s="34"/>
      <c r="AO18" s="315"/>
      <c r="AP18" s="35"/>
      <c r="AQ18" s="35">
        <f t="shared" si="19"/>
        <v>0</v>
      </c>
      <c r="AR18" s="65">
        <f t="shared" si="20"/>
        <v>0</v>
      </c>
      <c r="AS18" s="34"/>
      <c r="AT18" s="315"/>
      <c r="AU18" s="35"/>
      <c r="AV18" s="35">
        <f t="shared" si="21"/>
        <v>0</v>
      </c>
      <c r="AW18" s="65">
        <f t="shared" si="22"/>
        <v>0</v>
      </c>
    </row>
    <row r="19" spans="1:49">
      <c r="A19" s="28">
        <f t="shared" si="11"/>
        <v>0</v>
      </c>
      <c r="B19" s="27" t="s">
        <v>89</v>
      </c>
      <c r="C19" s="39"/>
      <c r="D19" s="40"/>
      <c r="E19" s="40">
        <f t="shared" si="12"/>
        <v>0</v>
      </c>
      <c r="F19" s="41">
        <f t="shared" si="13"/>
        <v>0</v>
      </c>
      <c r="G19" s="39"/>
      <c r="H19" s="314"/>
      <c r="I19" s="40"/>
      <c r="J19" s="40">
        <f t="shared" si="14"/>
        <v>0</v>
      </c>
      <c r="K19" s="41">
        <f t="shared" si="15"/>
        <v>0</v>
      </c>
      <c r="L19" s="39"/>
      <c r="M19" s="40"/>
      <c r="N19" s="40">
        <f t="shared" si="0"/>
        <v>0</v>
      </c>
      <c r="O19" s="41">
        <f t="shared" si="1"/>
        <v>0</v>
      </c>
      <c r="P19" s="62"/>
      <c r="Q19" s="63">
        <f t="shared" si="16"/>
        <v>0</v>
      </c>
      <c r="R19" s="64">
        <f t="shared" si="2"/>
        <v>0</v>
      </c>
      <c r="S19" s="39"/>
      <c r="T19" s="40"/>
      <c r="U19" s="40">
        <f t="shared" si="3"/>
        <v>0</v>
      </c>
      <c r="V19" s="41">
        <f t="shared" si="4"/>
        <v>0</v>
      </c>
      <c r="W19" s="39"/>
      <c r="X19" s="40"/>
      <c r="Y19" s="40">
        <f t="shared" si="5"/>
        <v>0</v>
      </c>
      <c r="Z19" s="41">
        <f t="shared" si="6"/>
        <v>0</v>
      </c>
      <c r="AA19" s="39"/>
      <c r="AB19" s="40"/>
      <c r="AC19" s="40">
        <f t="shared" si="7"/>
        <v>0</v>
      </c>
      <c r="AD19" s="41">
        <f t="shared" si="8"/>
        <v>0</v>
      </c>
      <c r="AE19" s="39"/>
      <c r="AF19" s="40"/>
      <c r="AG19" s="40"/>
      <c r="AH19" s="40"/>
      <c r="AI19" s="40">
        <f t="shared" si="17"/>
        <v>0</v>
      </c>
      <c r="AJ19" s="41">
        <f t="shared" si="9"/>
        <v>0</v>
      </c>
      <c r="AK19" s="34"/>
      <c r="AL19" s="35">
        <f t="shared" si="18"/>
        <v>0</v>
      </c>
      <c r="AM19" s="65">
        <f t="shared" si="10"/>
        <v>0</v>
      </c>
      <c r="AN19" s="34"/>
      <c r="AO19" s="315"/>
      <c r="AP19" s="35"/>
      <c r="AQ19" s="35">
        <f t="shared" si="19"/>
        <v>0</v>
      </c>
      <c r="AR19" s="65">
        <f t="shared" si="20"/>
        <v>0</v>
      </c>
      <c r="AS19" s="34"/>
      <c r="AT19" s="315"/>
      <c r="AU19" s="35"/>
      <c r="AV19" s="35">
        <f t="shared" si="21"/>
        <v>0</v>
      </c>
      <c r="AW19" s="65">
        <f t="shared" si="22"/>
        <v>0</v>
      </c>
    </row>
    <row r="20" spans="1:49">
      <c r="A20" s="28">
        <f t="shared" si="11"/>
        <v>0</v>
      </c>
      <c r="B20" s="27" t="s">
        <v>90</v>
      </c>
      <c r="C20" s="39"/>
      <c r="D20" s="40"/>
      <c r="E20" s="40">
        <f t="shared" si="12"/>
        <v>0</v>
      </c>
      <c r="F20" s="41">
        <f t="shared" si="13"/>
        <v>0</v>
      </c>
      <c r="G20" s="39"/>
      <c r="H20" s="314"/>
      <c r="I20" s="40"/>
      <c r="J20" s="40">
        <f t="shared" si="14"/>
        <v>0</v>
      </c>
      <c r="K20" s="41">
        <f t="shared" si="15"/>
        <v>0</v>
      </c>
      <c r="L20" s="39"/>
      <c r="M20" s="40"/>
      <c r="N20" s="40">
        <f t="shared" si="0"/>
        <v>0</v>
      </c>
      <c r="O20" s="41">
        <f t="shared" si="1"/>
        <v>0</v>
      </c>
      <c r="P20" s="62"/>
      <c r="Q20" s="63">
        <f t="shared" si="16"/>
        <v>0</v>
      </c>
      <c r="R20" s="64">
        <f t="shared" si="2"/>
        <v>0</v>
      </c>
      <c r="S20" s="39"/>
      <c r="T20" s="40"/>
      <c r="U20" s="40">
        <f t="shared" si="3"/>
        <v>0</v>
      </c>
      <c r="V20" s="41">
        <f t="shared" si="4"/>
        <v>0</v>
      </c>
      <c r="W20" s="39"/>
      <c r="X20" s="40"/>
      <c r="Y20" s="40">
        <f t="shared" si="5"/>
        <v>0</v>
      </c>
      <c r="Z20" s="41">
        <f t="shared" si="6"/>
        <v>0</v>
      </c>
      <c r="AA20" s="39"/>
      <c r="AB20" s="40"/>
      <c r="AC20" s="40">
        <f t="shared" si="7"/>
        <v>0</v>
      </c>
      <c r="AD20" s="41">
        <f t="shared" si="8"/>
        <v>0</v>
      </c>
      <c r="AE20" s="39"/>
      <c r="AF20" s="40"/>
      <c r="AG20" s="40"/>
      <c r="AH20" s="40"/>
      <c r="AI20" s="40">
        <f t="shared" si="17"/>
        <v>0</v>
      </c>
      <c r="AJ20" s="41">
        <f t="shared" si="9"/>
        <v>0</v>
      </c>
      <c r="AK20" s="34"/>
      <c r="AL20" s="35">
        <f t="shared" si="18"/>
        <v>0</v>
      </c>
      <c r="AM20" s="65">
        <f t="shared" si="10"/>
        <v>0</v>
      </c>
      <c r="AN20" s="34"/>
      <c r="AO20" s="315"/>
      <c r="AP20" s="35"/>
      <c r="AQ20" s="35">
        <f t="shared" si="19"/>
        <v>0</v>
      </c>
      <c r="AR20" s="65">
        <f t="shared" si="20"/>
        <v>0</v>
      </c>
      <c r="AS20" s="34"/>
      <c r="AT20" s="315"/>
      <c r="AU20" s="35"/>
      <c r="AV20" s="35">
        <f t="shared" si="21"/>
        <v>0</v>
      </c>
      <c r="AW20" s="65">
        <f t="shared" si="22"/>
        <v>0</v>
      </c>
    </row>
    <row r="21" spans="1:49">
      <c r="A21" s="28">
        <f t="shared" si="11"/>
        <v>0</v>
      </c>
      <c r="B21" s="27" t="s">
        <v>91</v>
      </c>
      <c r="C21" s="39"/>
      <c r="D21" s="40"/>
      <c r="E21" s="40">
        <f t="shared" si="12"/>
        <v>0</v>
      </c>
      <c r="F21" s="41">
        <f t="shared" si="13"/>
        <v>0</v>
      </c>
      <c r="G21" s="39"/>
      <c r="H21" s="314"/>
      <c r="I21" s="40"/>
      <c r="J21" s="40">
        <f t="shared" si="14"/>
        <v>0</v>
      </c>
      <c r="K21" s="41">
        <f t="shared" si="15"/>
        <v>0</v>
      </c>
      <c r="L21" s="39"/>
      <c r="M21" s="40"/>
      <c r="N21" s="40">
        <f t="shared" si="0"/>
        <v>0</v>
      </c>
      <c r="O21" s="41">
        <f t="shared" si="1"/>
        <v>0</v>
      </c>
      <c r="P21" s="62"/>
      <c r="Q21" s="63">
        <f t="shared" si="16"/>
        <v>0</v>
      </c>
      <c r="R21" s="64">
        <f t="shared" si="2"/>
        <v>0</v>
      </c>
      <c r="S21" s="39"/>
      <c r="T21" s="40"/>
      <c r="U21" s="40">
        <f t="shared" si="3"/>
        <v>0</v>
      </c>
      <c r="V21" s="41">
        <f t="shared" si="4"/>
        <v>0</v>
      </c>
      <c r="W21" s="39"/>
      <c r="X21" s="40"/>
      <c r="Y21" s="40">
        <f t="shared" si="5"/>
        <v>0</v>
      </c>
      <c r="Z21" s="41">
        <f t="shared" si="6"/>
        <v>0</v>
      </c>
      <c r="AA21" s="39"/>
      <c r="AB21" s="40"/>
      <c r="AC21" s="40">
        <f t="shared" si="7"/>
        <v>0</v>
      </c>
      <c r="AD21" s="41">
        <f t="shared" si="8"/>
        <v>0</v>
      </c>
      <c r="AE21" s="39"/>
      <c r="AF21" s="40"/>
      <c r="AG21" s="40"/>
      <c r="AH21" s="40"/>
      <c r="AI21" s="40">
        <f t="shared" si="17"/>
        <v>0</v>
      </c>
      <c r="AJ21" s="41">
        <f t="shared" si="9"/>
        <v>0</v>
      </c>
      <c r="AK21" s="34"/>
      <c r="AL21" s="35">
        <f t="shared" si="18"/>
        <v>0</v>
      </c>
      <c r="AM21" s="65">
        <f t="shared" si="10"/>
        <v>0</v>
      </c>
      <c r="AN21" s="34"/>
      <c r="AO21" s="315"/>
      <c r="AP21" s="35"/>
      <c r="AQ21" s="35">
        <f t="shared" si="19"/>
        <v>0</v>
      </c>
      <c r="AR21" s="65">
        <f t="shared" si="20"/>
        <v>0</v>
      </c>
      <c r="AS21" s="34"/>
      <c r="AT21" s="315"/>
      <c r="AU21" s="35"/>
      <c r="AV21" s="35">
        <f t="shared" si="21"/>
        <v>0</v>
      </c>
      <c r="AW21" s="65">
        <f t="shared" si="22"/>
        <v>0</v>
      </c>
    </row>
    <row r="22" spans="1:49">
      <c r="A22" s="28">
        <f t="shared" si="11"/>
        <v>0</v>
      </c>
      <c r="B22" s="27" t="s">
        <v>92</v>
      </c>
      <c r="C22" s="39"/>
      <c r="D22" s="40"/>
      <c r="E22" s="40">
        <f t="shared" si="12"/>
        <v>0</v>
      </c>
      <c r="F22" s="41">
        <f t="shared" si="13"/>
        <v>0</v>
      </c>
      <c r="G22" s="39"/>
      <c r="H22" s="314"/>
      <c r="I22" s="40"/>
      <c r="J22" s="40">
        <f t="shared" si="14"/>
        <v>0</v>
      </c>
      <c r="K22" s="41">
        <f t="shared" si="15"/>
        <v>0</v>
      </c>
      <c r="L22" s="39"/>
      <c r="M22" s="40"/>
      <c r="N22" s="40">
        <f t="shared" si="0"/>
        <v>0</v>
      </c>
      <c r="O22" s="41">
        <f t="shared" si="1"/>
        <v>0</v>
      </c>
      <c r="P22" s="62"/>
      <c r="Q22" s="63">
        <f t="shared" si="16"/>
        <v>0</v>
      </c>
      <c r="R22" s="64">
        <f t="shared" si="2"/>
        <v>0</v>
      </c>
      <c r="S22" s="39"/>
      <c r="T22" s="40"/>
      <c r="U22" s="40">
        <f t="shared" si="3"/>
        <v>0</v>
      </c>
      <c r="V22" s="41">
        <f t="shared" si="4"/>
        <v>0</v>
      </c>
      <c r="W22" s="39"/>
      <c r="X22" s="40"/>
      <c r="Y22" s="40">
        <f t="shared" si="5"/>
        <v>0</v>
      </c>
      <c r="Z22" s="41">
        <f t="shared" si="6"/>
        <v>0</v>
      </c>
      <c r="AA22" s="39"/>
      <c r="AB22" s="40"/>
      <c r="AC22" s="40">
        <f t="shared" si="7"/>
        <v>0</v>
      </c>
      <c r="AD22" s="41">
        <f t="shared" si="8"/>
        <v>0</v>
      </c>
      <c r="AE22" s="39"/>
      <c r="AF22" s="40"/>
      <c r="AG22" s="40"/>
      <c r="AH22" s="40"/>
      <c r="AI22" s="40">
        <f t="shared" si="17"/>
        <v>0</v>
      </c>
      <c r="AJ22" s="41">
        <f t="shared" si="9"/>
        <v>0</v>
      </c>
      <c r="AK22" s="34"/>
      <c r="AL22" s="35">
        <f t="shared" si="18"/>
        <v>0</v>
      </c>
      <c r="AM22" s="65">
        <f t="shared" si="10"/>
        <v>0</v>
      </c>
      <c r="AN22" s="34"/>
      <c r="AO22" s="315"/>
      <c r="AP22" s="35"/>
      <c r="AQ22" s="35">
        <f t="shared" si="19"/>
        <v>0</v>
      </c>
      <c r="AR22" s="65">
        <f t="shared" si="20"/>
        <v>0</v>
      </c>
      <c r="AS22" s="34"/>
      <c r="AT22" s="315"/>
      <c r="AU22" s="35"/>
      <c r="AV22" s="35">
        <f t="shared" si="21"/>
        <v>0</v>
      </c>
      <c r="AW22" s="65">
        <f t="shared" si="22"/>
        <v>0</v>
      </c>
    </row>
    <row r="23" spans="1:49">
      <c r="A23" s="28">
        <f t="shared" si="11"/>
        <v>0</v>
      </c>
      <c r="B23" s="296" t="s">
        <v>93</v>
      </c>
      <c r="C23" s="52"/>
      <c r="D23" s="53"/>
      <c r="E23" s="40">
        <f t="shared" si="12"/>
        <v>0</v>
      </c>
      <c r="F23" s="41">
        <f t="shared" si="13"/>
        <v>0</v>
      </c>
      <c r="G23" s="39"/>
      <c r="H23" s="314"/>
      <c r="I23" s="40"/>
      <c r="J23" s="40">
        <f t="shared" si="14"/>
        <v>0</v>
      </c>
      <c r="K23" s="41">
        <f t="shared" si="15"/>
        <v>0</v>
      </c>
      <c r="L23" s="39"/>
      <c r="M23" s="40"/>
      <c r="N23" s="40">
        <f t="shared" si="0"/>
        <v>0</v>
      </c>
      <c r="O23" s="41">
        <f t="shared" si="1"/>
        <v>0</v>
      </c>
      <c r="P23" s="62"/>
      <c r="Q23" s="63">
        <f t="shared" si="16"/>
        <v>0</v>
      </c>
      <c r="R23" s="64">
        <f t="shared" si="2"/>
        <v>0</v>
      </c>
      <c r="S23" s="39"/>
      <c r="T23" s="40"/>
      <c r="U23" s="40">
        <f t="shared" si="3"/>
        <v>0</v>
      </c>
      <c r="V23" s="41">
        <f t="shared" si="4"/>
        <v>0</v>
      </c>
      <c r="W23" s="39"/>
      <c r="X23" s="40"/>
      <c r="Y23" s="40">
        <f t="shared" si="5"/>
        <v>0</v>
      </c>
      <c r="Z23" s="41">
        <f t="shared" si="6"/>
        <v>0</v>
      </c>
      <c r="AA23" s="39"/>
      <c r="AB23" s="40"/>
      <c r="AC23" s="40">
        <f t="shared" si="7"/>
        <v>0</v>
      </c>
      <c r="AD23" s="41">
        <f t="shared" si="8"/>
        <v>0</v>
      </c>
      <c r="AE23" s="39"/>
      <c r="AF23" s="40"/>
      <c r="AG23" s="40"/>
      <c r="AH23" s="40"/>
      <c r="AI23" s="40">
        <f t="shared" si="17"/>
        <v>0</v>
      </c>
      <c r="AJ23" s="41">
        <f t="shared" si="9"/>
        <v>0</v>
      </c>
      <c r="AK23" s="34"/>
      <c r="AL23" s="35"/>
      <c r="AM23" s="65">
        <f t="shared" si="10"/>
        <v>0</v>
      </c>
      <c r="AN23" s="34"/>
      <c r="AO23" s="315"/>
      <c r="AP23" s="35"/>
      <c r="AQ23" s="35">
        <f t="shared" si="19"/>
        <v>0</v>
      </c>
      <c r="AR23" s="65">
        <f t="shared" si="20"/>
        <v>0</v>
      </c>
      <c r="AS23" s="34"/>
      <c r="AT23" s="315"/>
      <c r="AU23" s="35"/>
      <c r="AV23" s="35">
        <f t="shared" si="21"/>
        <v>0</v>
      </c>
      <c r="AW23" s="65">
        <f t="shared" si="22"/>
        <v>0</v>
      </c>
    </row>
    <row r="24" spans="1:49">
      <c r="A24" s="28">
        <f t="shared" si="11"/>
        <v>0</v>
      </c>
      <c r="B24" s="27" t="s">
        <v>94</v>
      </c>
      <c r="C24" s="52"/>
      <c r="D24" s="53"/>
      <c r="E24" s="40">
        <f t="shared" si="12"/>
        <v>0</v>
      </c>
      <c r="F24" s="41">
        <f t="shared" si="13"/>
        <v>0</v>
      </c>
      <c r="G24" s="39"/>
      <c r="H24" s="314"/>
      <c r="I24" s="40"/>
      <c r="J24" s="40">
        <f t="shared" si="14"/>
        <v>0</v>
      </c>
      <c r="K24" s="41">
        <f t="shared" si="15"/>
        <v>0</v>
      </c>
      <c r="L24" s="39"/>
      <c r="M24" s="40"/>
      <c r="N24" s="40">
        <f t="shared" si="0"/>
        <v>0</v>
      </c>
      <c r="O24" s="41">
        <f t="shared" si="1"/>
        <v>0</v>
      </c>
      <c r="P24" s="62"/>
      <c r="Q24" s="63">
        <f t="shared" si="16"/>
        <v>0</v>
      </c>
      <c r="R24" s="64">
        <f t="shared" si="2"/>
        <v>0</v>
      </c>
      <c r="S24" s="39"/>
      <c r="T24" s="40"/>
      <c r="U24" s="40">
        <f t="shared" si="3"/>
        <v>0</v>
      </c>
      <c r="V24" s="41">
        <f t="shared" si="4"/>
        <v>0</v>
      </c>
      <c r="W24" s="39"/>
      <c r="X24" s="40"/>
      <c r="Y24" s="40">
        <f t="shared" si="5"/>
        <v>0</v>
      </c>
      <c r="Z24" s="41">
        <f t="shared" si="6"/>
        <v>0</v>
      </c>
      <c r="AA24" s="39"/>
      <c r="AB24" s="40"/>
      <c r="AC24" s="40">
        <f t="shared" si="7"/>
        <v>0</v>
      </c>
      <c r="AD24" s="41">
        <f t="shared" si="8"/>
        <v>0</v>
      </c>
      <c r="AE24" s="39"/>
      <c r="AF24" s="40"/>
      <c r="AG24" s="40"/>
      <c r="AH24" s="40"/>
      <c r="AI24" s="40">
        <f t="shared" si="17"/>
        <v>0</v>
      </c>
      <c r="AJ24" s="41">
        <f t="shared" si="9"/>
        <v>0</v>
      </c>
      <c r="AK24" s="34"/>
      <c r="AL24" s="35">
        <f>SUM(AK24:AK24)</f>
        <v>0</v>
      </c>
      <c r="AM24" s="65">
        <f t="shared" si="10"/>
        <v>0</v>
      </c>
      <c r="AN24" s="34"/>
      <c r="AO24" s="315"/>
      <c r="AP24" s="35"/>
      <c r="AQ24" s="35">
        <f t="shared" si="19"/>
        <v>0</v>
      </c>
      <c r="AR24" s="65">
        <f t="shared" si="20"/>
        <v>0</v>
      </c>
      <c r="AS24" s="34"/>
      <c r="AT24" s="315"/>
      <c r="AU24" s="35"/>
      <c r="AV24" s="35">
        <f t="shared" si="21"/>
        <v>0</v>
      </c>
      <c r="AW24" s="65">
        <f t="shared" si="22"/>
        <v>0</v>
      </c>
    </row>
    <row r="25" spans="1:49">
      <c r="A25" s="28">
        <f t="shared" si="11"/>
        <v>0</v>
      </c>
      <c r="B25" s="27" t="s">
        <v>95</v>
      </c>
      <c r="C25" s="52"/>
      <c r="D25" s="53"/>
      <c r="E25" s="40">
        <f t="shared" si="12"/>
        <v>0</v>
      </c>
      <c r="F25" s="41">
        <f t="shared" si="13"/>
        <v>0</v>
      </c>
      <c r="G25" s="39"/>
      <c r="H25" s="314"/>
      <c r="I25" s="40"/>
      <c r="J25" s="40">
        <f t="shared" si="14"/>
        <v>0</v>
      </c>
      <c r="K25" s="41">
        <f t="shared" si="15"/>
        <v>0</v>
      </c>
      <c r="L25" s="39"/>
      <c r="M25" s="40"/>
      <c r="N25" s="40">
        <f t="shared" si="0"/>
        <v>0</v>
      </c>
      <c r="O25" s="41">
        <f t="shared" si="1"/>
        <v>0</v>
      </c>
      <c r="P25" s="62"/>
      <c r="Q25" s="63"/>
      <c r="R25" s="64">
        <f t="shared" si="2"/>
        <v>0</v>
      </c>
      <c r="S25" s="39"/>
      <c r="T25" s="40"/>
      <c r="U25" s="40">
        <f t="shared" si="3"/>
        <v>0</v>
      </c>
      <c r="V25" s="41">
        <f t="shared" si="4"/>
        <v>0</v>
      </c>
      <c r="W25" s="39"/>
      <c r="X25" s="40"/>
      <c r="Y25" s="40">
        <f t="shared" si="5"/>
        <v>0</v>
      </c>
      <c r="Z25" s="41">
        <f t="shared" si="6"/>
        <v>0</v>
      </c>
      <c r="AA25" s="39"/>
      <c r="AB25" s="40"/>
      <c r="AC25" s="40">
        <f t="shared" si="7"/>
        <v>0</v>
      </c>
      <c r="AD25" s="41">
        <f t="shared" si="8"/>
        <v>0</v>
      </c>
      <c r="AE25" s="39"/>
      <c r="AF25" s="40"/>
      <c r="AG25" s="40"/>
      <c r="AH25" s="40"/>
      <c r="AI25" s="40">
        <f t="shared" si="17"/>
        <v>0</v>
      </c>
      <c r="AJ25" s="41">
        <f t="shared" si="9"/>
        <v>0</v>
      </c>
      <c r="AK25" s="34"/>
      <c r="AL25" s="35"/>
      <c r="AM25" s="65">
        <f t="shared" si="10"/>
        <v>0</v>
      </c>
      <c r="AN25" s="34"/>
      <c r="AO25" s="315"/>
      <c r="AP25" s="35"/>
      <c r="AQ25" s="35">
        <f t="shared" si="19"/>
        <v>0</v>
      </c>
      <c r="AR25" s="65">
        <f t="shared" si="20"/>
        <v>0</v>
      </c>
      <c r="AS25" s="34"/>
      <c r="AT25" s="315"/>
      <c r="AU25" s="35"/>
      <c r="AV25" s="35">
        <f t="shared" si="21"/>
        <v>0</v>
      </c>
      <c r="AW25" s="65">
        <f t="shared" si="22"/>
        <v>0</v>
      </c>
    </row>
    <row r="26" spans="1:49">
      <c r="A26" s="28">
        <f t="shared" si="11"/>
        <v>0</v>
      </c>
      <c r="B26" s="27" t="s">
        <v>96</v>
      </c>
      <c r="C26" s="52"/>
      <c r="D26" s="53"/>
      <c r="E26" s="40">
        <f t="shared" si="12"/>
        <v>0</v>
      </c>
      <c r="F26" s="41">
        <f t="shared" si="13"/>
        <v>0</v>
      </c>
      <c r="G26" s="39"/>
      <c r="H26" s="314"/>
      <c r="I26" s="40"/>
      <c r="J26" s="40">
        <f t="shared" si="14"/>
        <v>0</v>
      </c>
      <c r="K26" s="41">
        <f t="shared" si="15"/>
        <v>0</v>
      </c>
      <c r="L26" s="39"/>
      <c r="M26" s="40"/>
      <c r="N26" s="40">
        <f t="shared" si="0"/>
        <v>0</v>
      </c>
      <c r="O26" s="41">
        <f t="shared" si="1"/>
        <v>0</v>
      </c>
      <c r="P26" s="62"/>
      <c r="Q26" s="31">
        <f t="shared" ref="Q26:Q66" si="23">SUM(P26:P26)</f>
        <v>0</v>
      </c>
      <c r="R26" s="43">
        <f t="shared" si="2"/>
        <v>0</v>
      </c>
      <c r="S26" s="39"/>
      <c r="T26" s="40"/>
      <c r="U26" s="40">
        <f t="shared" si="3"/>
        <v>0</v>
      </c>
      <c r="V26" s="41">
        <f t="shared" si="4"/>
        <v>0</v>
      </c>
      <c r="W26" s="39"/>
      <c r="X26" s="40"/>
      <c r="Y26" s="40">
        <f t="shared" si="5"/>
        <v>0</v>
      </c>
      <c r="Z26" s="41">
        <f t="shared" si="6"/>
        <v>0</v>
      </c>
      <c r="AB26" s="40"/>
      <c r="AC26" s="40">
        <f t="shared" si="7"/>
        <v>0</v>
      </c>
      <c r="AD26" s="41">
        <f t="shared" si="8"/>
        <v>0</v>
      </c>
      <c r="AE26" s="39"/>
      <c r="AF26" s="40"/>
      <c r="AG26" s="40"/>
      <c r="AH26" s="40"/>
      <c r="AI26" s="40">
        <f t="shared" si="17"/>
        <v>0</v>
      </c>
      <c r="AJ26" s="41">
        <f>AI26/7.8/2</f>
        <v>0</v>
      </c>
      <c r="AK26" s="34"/>
      <c r="AL26" s="35">
        <f t="shared" ref="AL26:AL50" si="24">SUM(AK26:AK26)</f>
        <v>0</v>
      </c>
      <c r="AM26" s="65">
        <f t="shared" si="10"/>
        <v>0</v>
      </c>
      <c r="AN26" s="34"/>
      <c r="AO26" s="315"/>
      <c r="AP26" s="35"/>
      <c r="AQ26" s="35">
        <f t="shared" si="19"/>
        <v>0</v>
      </c>
      <c r="AR26" s="65">
        <f t="shared" si="20"/>
        <v>0</v>
      </c>
      <c r="AS26" s="34"/>
      <c r="AT26" s="315"/>
      <c r="AU26" s="35"/>
      <c r="AV26" s="35">
        <f t="shared" si="21"/>
        <v>0</v>
      </c>
      <c r="AW26" s="65">
        <f t="shared" si="22"/>
        <v>0</v>
      </c>
    </row>
    <row r="27" spans="1:49">
      <c r="A27" s="28">
        <f t="shared" si="11"/>
        <v>0</v>
      </c>
      <c r="B27" s="29" t="s">
        <v>97</v>
      </c>
      <c r="C27" s="52"/>
      <c r="D27" s="53"/>
      <c r="E27" s="40">
        <f t="shared" si="12"/>
        <v>0</v>
      </c>
      <c r="F27" s="41">
        <f t="shared" si="13"/>
        <v>0</v>
      </c>
      <c r="G27" s="39"/>
      <c r="H27" s="314"/>
      <c r="I27" s="40"/>
      <c r="J27" s="40">
        <f t="shared" si="14"/>
        <v>0</v>
      </c>
      <c r="K27" s="41">
        <f t="shared" si="15"/>
        <v>0</v>
      </c>
      <c r="L27" s="39"/>
      <c r="M27" s="40"/>
      <c r="N27" s="40">
        <f t="shared" si="0"/>
        <v>0</v>
      </c>
      <c r="O27" s="41">
        <f t="shared" si="1"/>
        <v>0</v>
      </c>
      <c r="P27" s="30"/>
      <c r="Q27" s="31">
        <f t="shared" si="23"/>
        <v>0</v>
      </c>
      <c r="R27" s="43">
        <f t="shared" si="2"/>
        <v>0</v>
      </c>
      <c r="S27" s="39"/>
      <c r="T27" s="40"/>
      <c r="U27" s="40">
        <f t="shared" si="3"/>
        <v>0</v>
      </c>
      <c r="V27" s="41">
        <f t="shared" si="4"/>
        <v>0</v>
      </c>
      <c r="W27" s="39"/>
      <c r="X27" s="40"/>
      <c r="Y27" s="40">
        <f t="shared" si="5"/>
        <v>0</v>
      </c>
      <c r="Z27" s="41">
        <f t="shared" si="6"/>
        <v>0</v>
      </c>
      <c r="AA27" s="39"/>
      <c r="AB27" s="40"/>
      <c r="AC27" s="40">
        <f>SUM(AA27:AB27)</f>
        <v>0</v>
      </c>
      <c r="AD27" s="41">
        <f t="shared" si="8"/>
        <v>0</v>
      </c>
      <c r="AE27" s="32"/>
      <c r="AF27" s="33"/>
      <c r="AG27" s="33"/>
      <c r="AH27" s="33"/>
      <c r="AI27" s="33">
        <f t="shared" si="17"/>
        <v>0</v>
      </c>
      <c r="AJ27" s="44">
        <f t="shared" si="9"/>
        <v>0</v>
      </c>
      <c r="AK27" s="34"/>
      <c r="AL27" s="35">
        <f t="shared" si="24"/>
        <v>0</v>
      </c>
      <c r="AM27" s="65">
        <f t="shared" si="10"/>
        <v>0</v>
      </c>
      <c r="AN27" s="34"/>
      <c r="AO27" s="315"/>
      <c r="AP27" s="35"/>
      <c r="AQ27" s="35">
        <f t="shared" si="19"/>
        <v>0</v>
      </c>
      <c r="AR27" s="65">
        <f t="shared" si="20"/>
        <v>0</v>
      </c>
      <c r="AS27" s="34"/>
      <c r="AT27" s="315"/>
      <c r="AU27" s="35"/>
      <c r="AV27" s="35">
        <f t="shared" si="21"/>
        <v>0</v>
      </c>
      <c r="AW27" s="65">
        <f t="shared" si="22"/>
        <v>0</v>
      </c>
    </row>
    <row r="28" spans="1:49">
      <c r="A28" s="28">
        <f t="shared" si="11"/>
        <v>0</v>
      </c>
      <c r="B28" s="27" t="s">
        <v>98</v>
      </c>
      <c r="C28" s="52"/>
      <c r="D28" s="53"/>
      <c r="E28" s="40">
        <f t="shared" si="12"/>
        <v>0</v>
      </c>
      <c r="F28" s="41">
        <f t="shared" si="13"/>
        <v>0</v>
      </c>
      <c r="G28" s="39"/>
      <c r="H28" s="314"/>
      <c r="I28" s="40"/>
      <c r="J28" s="40">
        <f t="shared" si="14"/>
        <v>0</v>
      </c>
      <c r="K28" s="41">
        <f t="shared" si="15"/>
        <v>0</v>
      </c>
      <c r="L28" s="39"/>
      <c r="M28" s="40"/>
      <c r="N28" s="40">
        <f t="shared" si="0"/>
        <v>0</v>
      </c>
      <c r="O28" s="41">
        <f t="shared" si="1"/>
        <v>0</v>
      </c>
      <c r="P28" s="34"/>
      <c r="Q28" s="35">
        <f t="shared" si="23"/>
        <v>0</v>
      </c>
      <c r="R28" s="65">
        <f t="shared" si="2"/>
        <v>0</v>
      </c>
      <c r="S28" s="39"/>
      <c r="T28" s="40"/>
      <c r="U28" s="40">
        <f t="shared" si="3"/>
        <v>0</v>
      </c>
      <c r="V28" s="41">
        <f t="shared" si="4"/>
        <v>0</v>
      </c>
      <c r="W28" s="39"/>
      <c r="X28" s="40"/>
      <c r="Y28" s="40">
        <f t="shared" si="5"/>
        <v>0</v>
      </c>
      <c r="Z28" s="41">
        <f t="shared" si="6"/>
        <v>0</v>
      </c>
      <c r="AA28" s="39"/>
      <c r="AB28" s="40"/>
      <c r="AC28" s="40">
        <f t="shared" si="7"/>
        <v>0</v>
      </c>
      <c r="AD28" s="41">
        <f t="shared" si="8"/>
        <v>0</v>
      </c>
      <c r="AE28" s="32"/>
      <c r="AF28" s="33"/>
      <c r="AG28" s="33"/>
      <c r="AH28" s="33"/>
      <c r="AI28" s="33">
        <f t="shared" si="17"/>
        <v>0</v>
      </c>
      <c r="AJ28" s="44">
        <f t="shared" si="9"/>
        <v>0</v>
      </c>
      <c r="AK28" s="34"/>
      <c r="AL28" s="35">
        <f t="shared" si="24"/>
        <v>0</v>
      </c>
      <c r="AM28" s="65">
        <f t="shared" si="10"/>
        <v>0</v>
      </c>
      <c r="AN28" s="34"/>
      <c r="AO28" s="315"/>
      <c r="AP28" s="35"/>
      <c r="AQ28" s="35">
        <f t="shared" si="19"/>
        <v>0</v>
      </c>
      <c r="AR28" s="65">
        <f t="shared" si="20"/>
        <v>0</v>
      </c>
      <c r="AS28" s="34"/>
      <c r="AT28" s="315"/>
      <c r="AU28" s="35"/>
      <c r="AV28" s="35">
        <f t="shared" si="21"/>
        <v>0</v>
      </c>
      <c r="AW28" s="65">
        <f t="shared" si="22"/>
        <v>0</v>
      </c>
    </row>
    <row r="29" spans="1:49">
      <c r="A29" s="28">
        <f t="shared" si="11"/>
        <v>0</v>
      </c>
      <c r="B29" s="27" t="s">
        <v>99</v>
      </c>
      <c r="C29" s="166"/>
      <c r="D29" s="167"/>
      <c r="E29" s="31">
        <f t="shared" si="12"/>
        <v>0</v>
      </c>
      <c r="F29" s="43">
        <f t="shared" si="13"/>
        <v>0</v>
      </c>
      <c r="G29" s="39"/>
      <c r="H29" s="314"/>
      <c r="I29" s="40"/>
      <c r="J29" s="40">
        <f t="shared" si="14"/>
        <v>0</v>
      </c>
      <c r="K29" s="41">
        <f t="shared" si="15"/>
        <v>0</v>
      </c>
      <c r="L29" s="39"/>
      <c r="M29" s="40"/>
      <c r="N29" s="40">
        <f t="shared" si="0"/>
        <v>0</v>
      </c>
      <c r="O29" s="41">
        <f t="shared" si="1"/>
        <v>0</v>
      </c>
      <c r="P29" s="62"/>
      <c r="Q29" s="31">
        <f t="shared" si="23"/>
        <v>0</v>
      </c>
      <c r="R29" s="65">
        <f t="shared" si="2"/>
        <v>0</v>
      </c>
      <c r="S29" s="39"/>
      <c r="T29" s="40"/>
      <c r="U29" s="40">
        <f t="shared" si="3"/>
        <v>0</v>
      </c>
      <c r="V29" s="41">
        <f t="shared" si="4"/>
        <v>0</v>
      </c>
      <c r="W29" s="39"/>
      <c r="X29" s="40"/>
      <c r="Y29" s="40">
        <f t="shared" si="5"/>
        <v>0</v>
      </c>
      <c r="Z29" s="41">
        <f t="shared" si="6"/>
        <v>0</v>
      </c>
      <c r="AA29" s="39"/>
      <c r="AB29" s="40"/>
      <c r="AC29" s="40">
        <f t="shared" si="7"/>
        <v>0</v>
      </c>
      <c r="AD29" s="41">
        <f t="shared" si="8"/>
        <v>0</v>
      </c>
      <c r="AE29" s="34"/>
      <c r="AF29" s="35"/>
      <c r="AG29" s="35"/>
      <c r="AH29" s="35"/>
      <c r="AI29" s="35">
        <f t="shared" si="17"/>
        <v>0</v>
      </c>
      <c r="AJ29" s="65">
        <f t="shared" si="9"/>
        <v>0</v>
      </c>
      <c r="AK29" s="34"/>
      <c r="AL29" s="35">
        <f t="shared" si="24"/>
        <v>0</v>
      </c>
      <c r="AM29" s="65">
        <f t="shared" si="10"/>
        <v>0</v>
      </c>
      <c r="AN29" s="34"/>
      <c r="AO29" s="315"/>
      <c r="AP29" s="35"/>
      <c r="AQ29" s="35">
        <f>SUM(AN29:AP29)</f>
        <v>0</v>
      </c>
      <c r="AR29" s="65">
        <f t="shared" si="20"/>
        <v>0</v>
      </c>
      <c r="AS29" s="34"/>
      <c r="AT29" s="315"/>
      <c r="AU29" s="35"/>
      <c r="AV29" s="35">
        <f t="shared" si="21"/>
        <v>0</v>
      </c>
      <c r="AW29" s="65">
        <f t="shared" si="22"/>
        <v>0</v>
      </c>
    </row>
    <row r="30" spans="1:49">
      <c r="A30" s="28">
        <f t="shared" si="11"/>
        <v>0</v>
      </c>
      <c r="B30" s="27" t="s">
        <v>100</v>
      </c>
      <c r="C30" s="235"/>
      <c r="D30" s="236"/>
      <c r="E30" s="31">
        <f t="shared" si="12"/>
        <v>0</v>
      </c>
      <c r="F30" s="43">
        <f t="shared" si="13"/>
        <v>0</v>
      </c>
      <c r="G30" s="39"/>
      <c r="H30" s="314"/>
      <c r="I30" s="40"/>
      <c r="J30" s="40">
        <f t="shared" si="14"/>
        <v>0</v>
      </c>
      <c r="K30" s="41">
        <f t="shared" si="15"/>
        <v>0</v>
      </c>
      <c r="L30" s="39"/>
      <c r="M30" s="40"/>
      <c r="N30" s="40">
        <f t="shared" si="0"/>
        <v>0</v>
      </c>
      <c r="O30" s="41">
        <f t="shared" si="1"/>
        <v>0</v>
      </c>
      <c r="P30" s="62"/>
      <c r="Q30" s="31">
        <f t="shared" si="23"/>
        <v>0</v>
      </c>
      <c r="R30" s="43">
        <f t="shared" si="2"/>
        <v>0</v>
      </c>
      <c r="S30" s="39"/>
      <c r="T30" s="40"/>
      <c r="U30" s="40">
        <f t="shared" si="3"/>
        <v>0</v>
      </c>
      <c r="V30" s="41">
        <f t="shared" si="4"/>
        <v>0</v>
      </c>
      <c r="W30" s="39"/>
      <c r="X30" s="40"/>
      <c r="Y30" s="40">
        <f t="shared" si="5"/>
        <v>0</v>
      </c>
      <c r="Z30" s="41">
        <f t="shared" si="6"/>
        <v>0</v>
      </c>
      <c r="AA30" s="39"/>
      <c r="AB30" s="40"/>
      <c r="AC30" s="40">
        <f t="shared" si="7"/>
        <v>0</v>
      </c>
      <c r="AD30" s="41">
        <f t="shared" si="8"/>
        <v>0</v>
      </c>
      <c r="AE30" s="32"/>
      <c r="AF30" s="33"/>
      <c r="AG30" s="33"/>
      <c r="AH30" s="33"/>
      <c r="AI30" s="33">
        <f t="shared" si="17"/>
        <v>0</v>
      </c>
      <c r="AJ30" s="44">
        <f t="shared" si="9"/>
        <v>0</v>
      </c>
      <c r="AK30" s="34"/>
      <c r="AL30" s="35">
        <f t="shared" si="24"/>
        <v>0</v>
      </c>
      <c r="AM30" s="65">
        <f>AL30/7.8/2</f>
        <v>0</v>
      </c>
      <c r="AN30" s="34"/>
      <c r="AO30" s="315"/>
      <c r="AP30" s="35"/>
      <c r="AQ30" s="35">
        <f t="shared" si="19"/>
        <v>0</v>
      </c>
      <c r="AR30" s="65">
        <f t="shared" si="20"/>
        <v>0</v>
      </c>
      <c r="AS30" s="34"/>
      <c r="AT30" s="315"/>
      <c r="AU30" s="35"/>
      <c r="AV30" s="35">
        <f t="shared" si="21"/>
        <v>0</v>
      </c>
      <c r="AW30" s="65">
        <f t="shared" si="22"/>
        <v>0</v>
      </c>
    </row>
    <row r="31" spans="1:49">
      <c r="A31" s="28">
        <f t="shared" si="11"/>
        <v>0</v>
      </c>
      <c r="B31" s="27" t="s">
        <v>101</v>
      </c>
      <c r="C31" s="235"/>
      <c r="D31" s="236"/>
      <c r="E31" s="31">
        <f t="shared" si="12"/>
        <v>0</v>
      </c>
      <c r="F31" s="43">
        <f t="shared" si="13"/>
        <v>0</v>
      </c>
      <c r="G31" s="39"/>
      <c r="H31" s="314"/>
      <c r="I31" s="40"/>
      <c r="J31" s="40">
        <f t="shared" si="14"/>
        <v>0</v>
      </c>
      <c r="K31" s="41">
        <f t="shared" si="15"/>
        <v>0</v>
      </c>
      <c r="L31" s="234"/>
      <c r="M31" s="31"/>
      <c r="N31" s="31">
        <f t="shared" si="0"/>
        <v>0</v>
      </c>
      <c r="O31" s="43">
        <f t="shared" si="1"/>
        <v>0</v>
      </c>
      <c r="P31" s="62"/>
      <c r="Q31" s="31">
        <f t="shared" si="23"/>
        <v>0</v>
      </c>
      <c r="R31" s="43">
        <f t="shared" si="2"/>
        <v>0</v>
      </c>
      <c r="S31" s="39"/>
      <c r="T31" s="40"/>
      <c r="U31" s="40">
        <f t="shared" si="3"/>
        <v>0</v>
      </c>
      <c r="V31" s="41">
        <f t="shared" si="4"/>
        <v>0</v>
      </c>
      <c r="W31" s="39"/>
      <c r="X31" s="40"/>
      <c r="Y31" s="40">
        <f t="shared" si="5"/>
        <v>0</v>
      </c>
      <c r="Z31" s="41">
        <f t="shared" si="6"/>
        <v>0</v>
      </c>
      <c r="AA31" s="39"/>
      <c r="AB31" s="40"/>
      <c r="AC31" s="40">
        <f t="shared" si="7"/>
        <v>0</v>
      </c>
      <c r="AD31" s="41">
        <f t="shared" si="8"/>
        <v>0</v>
      </c>
      <c r="AE31" s="34"/>
      <c r="AF31" s="35"/>
      <c r="AG31" s="35"/>
      <c r="AH31" s="35"/>
      <c r="AI31" s="31">
        <f t="shared" si="17"/>
        <v>0</v>
      </c>
      <c r="AJ31" s="43">
        <f t="shared" si="9"/>
        <v>0</v>
      </c>
      <c r="AK31" s="34"/>
      <c r="AL31" s="35">
        <f t="shared" si="24"/>
        <v>0</v>
      </c>
      <c r="AM31" s="65">
        <f t="shared" ref="AM31:AM40" si="25">AL31/7.8/2</f>
        <v>0</v>
      </c>
      <c r="AN31" s="34"/>
      <c r="AO31" s="315"/>
      <c r="AP31" s="35"/>
      <c r="AQ31" s="35">
        <f t="shared" si="19"/>
        <v>0</v>
      </c>
      <c r="AR31" s="65">
        <f t="shared" si="20"/>
        <v>0</v>
      </c>
      <c r="AS31" s="34"/>
      <c r="AT31" s="315"/>
      <c r="AU31" s="35"/>
      <c r="AV31" s="35">
        <f t="shared" si="21"/>
        <v>0</v>
      </c>
      <c r="AW31" s="65">
        <f t="shared" si="22"/>
        <v>0</v>
      </c>
    </row>
    <row r="32" spans="1:49">
      <c r="A32" s="28">
        <f t="shared" si="11"/>
        <v>0</v>
      </c>
      <c r="B32" s="27" t="s">
        <v>102</v>
      </c>
      <c r="C32" s="235"/>
      <c r="D32" s="236"/>
      <c r="E32" s="31">
        <f t="shared" si="12"/>
        <v>0</v>
      </c>
      <c r="F32" s="43">
        <f t="shared" si="13"/>
        <v>0</v>
      </c>
      <c r="G32" s="32"/>
      <c r="H32" s="317"/>
      <c r="I32" s="33"/>
      <c r="J32" s="40">
        <f t="shared" si="14"/>
        <v>0</v>
      </c>
      <c r="K32" s="41">
        <f t="shared" si="15"/>
        <v>0</v>
      </c>
      <c r="L32" s="237"/>
      <c r="M32" s="238"/>
      <c r="N32" s="31">
        <f t="shared" si="0"/>
        <v>0</v>
      </c>
      <c r="O32" s="43">
        <f t="shared" si="1"/>
        <v>0</v>
      </c>
      <c r="P32" s="30"/>
      <c r="Q32" s="31">
        <f t="shared" si="23"/>
        <v>0</v>
      </c>
      <c r="R32" s="43">
        <f t="shared" si="2"/>
        <v>0</v>
      </c>
      <c r="S32" s="39"/>
      <c r="T32" s="40"/>
      <c r="U32" s="40">
        <f t="shared" si="3"/>
        <v>0</v>
      </c>
      <c r="V32" s="41">
        <f t="shared" si="4"/>
        <v>0</v>
      </c>
      <c r="W32" s="39"/>
      <c r="X32" s="40"/>
      <c r="Y32" s="40">
        <f t="shared" si="5"/>
        <v>0</v>
      </c>
      <c r="Z32" s="41">
        <f t="shared" si="6"/>
        <v>0</v>
      </c>
      <c r="AA32" s="39"/>
      <c r="AB32" s="40"/>
      <c r="AC32" s="40">
        <f t="shared" si="7"/>
        <v>0</v>
      </c>
      <c r="AD32" s="41">
        <f t="shared" si="8"/>
        <v>0</v>
      </c>
      <c r="AE32" s="34"/>
      <c r="AF32" s="35"/>
      <c r="AG32" s="35"/>
      <c r="AH32" s="35"/>
      <c r="AI32" s="35">
        <f t="shared" si="17"/>
        <v>0</v>
      </c>
      <c r="AJ32" s="65">
        <f t="shared" si="9"/>
        <v>0</v>
      </c>
      <c r="AK32" s="34"/>
      <c r="AL32" s="35">
        <f t="shared" si="24"/>
        <v>0</v>
      </c>
      <c r="AM32" s="65">
        <f t="shared" si="25"/>
        <v>0</v>
      </c>
      <c r="AN32" s="34"/>
      <c r="AO32" s="315"/>
      <c r="AP32" s="35"/>
      <c r="AQ32" s="35">
        <f t="shared" si="19"/>
        <v>0</v>
      </c>
      <c r="AR32" s="65">
        <f t="shared" si="20"/>
        <v>0</v>
      </c>
      <c r="AS32" s="34"/>
      <c r="AT32" s="315"/>
      <c r="AU32" s="35"/>
      <c r="AV32" s="35">
        <f t="shared" si="21"/>
        <v>0</v>
      </c>
      <c r="AW32" s="65">
        <f t="shared" si="22"/>
        <v>0</v>
      </c>
    </row>
    <row r="33" spans="1:49">
      <c r="A33" s="28">
        <f t="shared" si="11"/>
        <v>28</v>
      </c>
      <c r="B33" s="27" t="s">
        <v>103</v>
      </c>
      <c r="C33" s="166"/>
      <c r="D33" s="167"/>
      <c r="E33" s="31">
        <f t="shared" si="12"/>
        <v>0</v>
      </c>
      <c r="F33" s="43">
        <f t="shared" si="13"/>
        <v>0</v>
      </c>
      <c r="G33" s="34">
        <v>62.4</v>
      </c>
      <c r="H33" s="315">
        <v>62.4</v>
      </c>
      <c r="I33" s="35">
        <v>62.4</v>
      </c>
      <c r="J33" s="40">
        <f t="shared" si="14"/>
        <v>187.2</v>
      </c>
      <c r="K33" s="41">
        <f t="shared" si="15"/>
        <v>12</v>
      </c>
      <c r="L33" s="237"/>
      <c r="M33" s="238"/>
      <c r="N33" s="31">
        <f t="shared" si="0"/>
        <v>0</v>
      </c>
      <c r="O33" s="43">
        <f t="shared" si="1"/>
        <v>0</v>
      </c>
      <c r="P33" s="34"/>
      <c r="Q33" s="31">
        <f t="shared" si="23"/>
        <v>0</v>
      </c>
      <c r="R33" s="43">
        <f t="shared" si="2"/>
        <v>0</v>
      </c>
      <c r="S33" s="39"/>
      <c r="T33" s="40"/>
      <c r="U33" s="40">
        <f t="shared" si="3"/>
        <v>0</v>
      </c>
      <c r="V33" s="41">
        <f t="shared" si="4"/>
        <v>0</v>
      </c>
      <c r="W33" s="34"/>
      <c r="X33" s="40"/>
      <c r="Y33" s="40">
        <f t="shared" si="5"/>
        <v>0</v>
      </c>
      <c r="Z33" s="41">
        <f t="shared" si="6"/>
        <v>0</v>
      </c>
      <c r="AA33" s="39"/>
      <c r="AB33" s="40"/>
      <c r="AC33" s="40">
        <f t="shared" si="7"/>
        <v>0</v>
      </c>
      <c r="AD33" s="41">
        <f t="shared" si="8"/>
        <v>0</v>
      </c>
      <c r="AE33" s="34">
        <v>62.4</v>
      </c>
      <c r="AF33" s="35">
        <v>62.4</v>
      </c>
      <c r="AG33" s="35">
        <v>62.4</v>
      </c>
      <c r="AH33" s="35">
        <v>62.4</v>
      </c>
      <c r="AI33" s="35">
        <f t="shared" si="17"/>
        <v>249.6</v>
      </c>
      <c r="AJ33" s="65">
        <f t="shared" si="9"/>
        <v>16</v>
      </c>
      <c r="AK33" s="34"/>
      <c r="AL33" s="35">
        <f t="shared" si="24"/>
        <v>0</v>
      </c>
      <c r="AM33" s="65">
        <f t="shared" si="25"/>
        <v>0</v>
      </c>
      <c r="AN33" s="34"/>
      <c r="AO33" s="315"/>
      <c r="AP33" s="35"/>
      <c r="AQ33" s="35">
        <f>SUM(AN33:AP33)</f>
        <v>0</v>
      </c>
      <c r="AR33" s="65">
        <f t="shared" si="20"/>
        <v>0</v>
      </c>
      <c r="AS33" s="34"/>
      <c r="AT33" s="315"/>
      <c r="AU33" s="35"/>
      <c r="AV33" s="35">
        <f>SUM(AS33:AU33)</f>
        <v>0</v>
      </c>
      <c r="AW33" s="65">
        <f t="shared" si="22"/>
        <v>0</v>
      </c>
    </row>
    <row r="34" spans="1:49">
      <c r="A34" s="28">
        <f t="shared" si="11"/>
        <v>0</v>
      </c>
      <c r="B34" s="29" t="s">
        <v>104</v>
      </c>
      <c r="C34" s="235"/>
      <c r="D34" s="236"/>
      <c r="E34" s="31">
        <f t="shared" si="12"/>
        <v>0</v>
      </c>
      <c r="F34" s="43">
        <f t="shared" si="13"/>
        <v>0</v>
      </c>
      <c r="G34" s="32"/>
      <c r="H34" s="317"/>
      <c r="I34" s="33"/>
      <c r="J34" s="40">
        <f t="shared" si="14"/>
        <v>0</v>
      </c>
      <c r="K34" s="41">
        <f t="shared" si="15"/>
        <v>0</v>
      </c>
      <c r="L34" s="237"/>
      <c r="M34" s="238"/>
      <c r="N34" s="31">
        <f t="shared" si="0"/>
        <v>0</v>
      </c>
      <c r="O34" s="43">
        <f t="shared" si="1"/>
        <v>0</v>
      </c>
      <c r="P34" s="34"/>
      <c r="Q34" s="31">
        <f t="shared" si="23"/>
        <v>0</v>
      </c>
      <c r="R34" s="43">
        <f t="shared" si="2"/>
        <v>0</v>
      </c>
      <c r="S34" s="39"/>
      <c r="T34" s="35"/>
      <c r="U34" s="40">
        <f t="shared" si="3"/>
        <v>0</v>
      </c>
      <c r="V34" s="41">
        <f t="shared" si="4"/>
        <v>0</v>
      </c>
      <c r="W34" s="34"/>
      <c r="X34" s="40"/>
      <c r="Y34" s="40">
        <f t="shared" si="5"/>
        <v>0</v>
      </c>
      <c r="Z34" s="41">
        <f t="shared" si="6"/>
        <v>0</v>
      </c>
      <c r="AA34" s="39"/>
      <c r="AB34" s="35"/>
      <c r="AC34" s="40">
        <f t="shared" si="7"/>
        <v>0</v>
      </c>
      <c r="AD34" s="41">
        <f t="shared" si="8"/>
        <v>0</v>
      </c>
      <c r="AE34" s="30"/>
      <c r="AF34" s="31"/>
      <c r="AG34" s="31"/>
      <c r="AH34" s="31"/>
      <c r="AI34" s="31">
        <f t="shared" si="17"/>
        <v>0</v>
      </c>
      <c r="AJ34" s="43">
        <f t="shared" si="9"/>
        <v>0</v>
      </c>
      <c r="AK34" s="34"/>
      <c r="AL34" s="35">
        <f t="shared" si="24"/>
        <v>0</v>
      </c>
      <c r="AM34" s="65">
        <f t="shared" si="25"/>
        <v>0</v>
      </c>
      <c r="AN34" s="34"/>
      <c r="AO34" s="315"/>
      <c r="AP34" s="35"/>
      <c r="AQ34" s="35">
        <f>SUM(AN34:AP34)</f>
        <v>0</v>
      </c>
      <c r="AR34" s="65">
        <f t="shared" si="20"/>
        <v>0</v>
      </c>
      <c r="AS34" s="34"/>
      <c r="AT34" s="315"/>
      <c r="AU34" s="35"/>
      <c r="AV34" s="35">
        <f>SUM(AS34:AU34)</f>
        <v>0</v>
      </c>
      <c r="AW34" s="65">
        <f t="shared" si="22"/>
        <v>0</v>
      </c>
    </row>
    <row r="35" spans="1:49">
      <c r="A35" s="28">
        <f t="shared" si="11"/>
        <v>0</v>
      </c>
      <c r="B35" s="27" t="s">
        <v>138</v>
      </c>
      <c r="C35" s="166"/>
      <c r="D35" s="167"/>
      <c r="E35" s="31">
        <f t="shared" si="12"/>
        <v>0</v>
      </c>
      <c r="F35" s="43">
        <f t="shared" si="13"/>
        <v>0</v>
      </c>
      <c r="G35" s="34"/>
      <c r="H35" s="315"/>
      <c r="I35" s="35"/>
      <c r="J35" s="40">
        <f t="shared" si="14"/>
        <v>0</v>
      </c>
      <c r="K35" s="41">
        <f t="shared" si="15"/>
        <v>0</v>
      </c>
      <c r="L35" s="237"/>
      <c r="M35" s="238"/>
      <c r="N35" s="31">
        <f t="shared" si="0"/>
        <v>0</v>
      </c>
      <c r="O35" s="43">
        <f t="shared" si="1"/>
        <v>0</v>
      </c>
      <c r="P35" s="30"/>
      <c r="Q35" s="31">
        <f t="shared" si="23"/>
        <v>0</v>
      </c>
      <c r="R35" s="43">
        <f t="shared" si="2"/>
        <v>0</v>
      </c>
      <c r="S35" s="52"/>
      <c r="T35" s="53"/>
      <c r="U35" s="40">
        <f t="shared" si="3"/>
        <v>0</v>
      </c>
      <c r="V35" s="41">
        <f t="shared" si="4"/>
        <v>0</v>
      </c>
      <c r="W35" s="52"/>
      <c r="X35" s="236"/>
      <c r="Y35" s="40">
        <f t="shared" si="5"/>
        <v>0</v>
      </c>
      <c r="Z35" s="41">
        <f t="shared" si="6"/>
        <v>0</v>
      </c>
      <c r="AA35" s="34"/>
      <c r="AB35" s="35"/>
      <c r="AC35" s="40">
        <f t="shared" si="7"/>
        <v>0</v>
      </c>
      <c r="AD35" s="41">
        <f t="shared" si="8"/>
        <v>0</v>
      </c>
      <c r="AE35" s="239"/>
      <c r="AF35" s="238"/>
      <c r="AG35" s="238"/>
      <c r="AH35" s="238"/>
      <c r="AI35" s="35">
        <f t="shared" si="17"/>
        <v>0</v>
      </c>
      <c r="AJ35" s="65">
        <f t="shared" si="9"/>
        <v>0</v>
      </c>
      <c r="AK35" s="34"/>
      <c r="AL35" s="35">
        <f t="shared" si="24"/>
        <v>0</v>
      </c>
      <c r="AM35" s="65">
        <f t="shared" si="25"/>
        <v>0</v>
      </c>
      <c r="AN35" s="34"/>
      <c r="AO35" s="315"/>
      <c r="AP35" s="35"/>
      <c r="AQ35" s="35">
        <f t="shared" ref="AQ35:AQ80" si="26">SUM(AN35:AP35)</f>
        <v>0</v>
      </c>
      <c r="AR35" s="65">
        <f t="shared" si="20"/>
        <v>0</v>
      </c>
      <c r="AS35" s="34"/>
      <c r="AT35" s="315"/>
      <c r="AU35" s="35"/>
      <c r="AV35" s="35">
        <f t="shared" ref="AV35:AV80" si="27">SUM(AS35:AU35)</f>
        <v>0</v>
      </c>
      <c r="AW35" s="65">
        <f t="shared" si="22"/>
        <v>0</v>
      </c>
    </row>
    <row r="36" spans="1:49">
      <c r="A36" s="28">
        <f t="shared" si="11"/>
        <v>30</v>
      </c>
      <c r="B36" s="27" t="s">
        <v>139</v>
      </c>
      <c r="C36" s="166"/>
      <c r="D36" s="167"/>
      <c r="E36" s="31">
        <f t="shared" si="12"/>
        <v>0</v>
      </c>
      <c r="F36" s="43">
        <f t="shared" si="13"/>
        <v>0</v>
      </c>
      <c r="G36" s="34"/>
      <c r="H36" s="315"/>
      <c r="I36" s="35"/>
      <c r="J36" s="40">
        <f t="shared" si="14"/>
        <v>0</v>
      </c>
      <c r="K36" s="41">
        <f t="shared" si="15"/>
        <v>0</v>
      </c>
      <c r="L36" s="234"/>
      <c r="M36" s="31"/>
      <c r="N36" s="31">
        <f t="shared" si="0"/>
        <v>0</v>
      </c>
      <c r="O36" s="43">
        <f t="shared" si="1"/>
        <v>0</v>
      </c>
      <c r="P36" s="34"/>
      <c r="Q36" s="31">
        <f t="shared" si="23"/>
        <v>0</v>
      </c>
      <c r="R36" s="43">
        <f t="shared" si="2"/>
        <v>0</v>
      </c>
      <c r="S36" s="34">
        <v>46.8</v>
      </c>
      <c r="T36" s="35">
        <v>46.8</v>
      </c>
      <c r="U36" s="35">
        <f t="shared" si="3"/>
        <v>93.6</v>
      </c>
      <c r="V36" s="65">
        <f t="shared" si="4"/>
        <v>6</v>
      </c>
      <c r="W36" s="34">
        <v>46.8</v>
      </c>
      <c r="X36" s="35">
        <v>46.8</v>
      </c>
      <c r="Y36" s="35">
        <f t="shared" si="5"/>
        <v>93.6</v>
      </c>
      <c r="Z36" s="65">
        <f t="shared" si="6"/>
        <v>6</v>
      </c>
      <c r="AA36" s="34">
        <v>46.8</v>
      </c>
      <c r="AB36" s="35">
        <v>46.8</v>
      </c>
      <c r="AC36" s="35">
        <f t="shared" si="7"/>
        <v>93.6</v>
      </c>
      <c r="AD36" s="65">
        <f t="shared" si="8"/>
        <v>6</v>
      </c>
      <c r="AE36" s="34">
        <v>46.8</v>
      </c>
      <c r="AF36" s="35">
        <v>46.8</v>
      </c>
      <c r="AG36" s="35">
        <v>46.8</v>
      </c>
      <c r="AH36" s="35">
        <v>46.8</v>
      </c>
      <c r="AI36" s="35">
        <f t="shared" si="17"/>
        <v>187.2</v>
      </c>
      <c r="AJ36" s="65">
        <f t="shared" si="9"/>
        <v>12</v>
      </c>
      <c r="AK36" s="34"/>
      <c r="AL36" s="35">
        <f t="shared" si="24"/>
        <v>0</v>
      </c>
      <c r="AM36" s="65">
        <f t="shared" si="25"/>
        <v>0</v>
      </c>
      <c r="AN36" s="34"/>
      <c r="AO36" s="315"/>
      <c r="AP36" s="35"/>
      <c r="AQ36" s="35">
        <f t="shared" si="26"/>
        <v>0</v>
      </c>
      <c r="AR36" s="65">
        <f t="shared" si="20"/>
        <v>0</v>
      </c>
      <c r="AS36" s="34"/>
      <c r="AT36" s="315"/>
      <c r="AU36" s="35"/>
      <c r="AV36" s="35">
        <f t="shared" si="27"/>
        <v>0</v>
      </c>
      <c r="AW36" s="65">
        <f t="shared" si="22"/>
        <v>0</v>
      </c>
    </row>
    <row r="37" spans="1:49">
      <c r="A37" s="28">
        <f t="shared" si="11"/>
        <v>0</v>
      </c>
      <c r="B37" s="27" t="s">
        <v>140</v>
      </c>
      <c r="C37" s="166"/>
      <c r="D37" s="167"/>
      <c r="E37" s="31">
        <f t="shared" si="12"/>
        <v>0</v>
      </c>
      <c r="F37" s="43">
        <f t="shared" si="13"/>
        <v>0</v>
      </c>
      <c r="G37" s="34"/>
      <c r="H37" s="315"/>
      <c r="I37" s="35"/>
      <c r="J37" s="40">
        <f t="shared" si="14"/>
        <v>0</v>
      </c>
      <c r="K37" s="41">
        <f t="shared" si="15"/>
        <v>0</v>
      </c>
      <c r="L37" s="234"/>
      <c r="M37" s="31"/>
      <c r="N37" s="31">
        <f t="shared" si="0"/>
        <v>0</v>
      </c>
      <c r="O37" s="43">
        <f t="shared" si="1"/>
        <v>0</v>
      </c>
      <c r="P37" s="34"/>
      <c r="Q37" s="31">
        <f t="shared" si="23"/>
        <v>0</v>
      </c>
      <c r="R37" s="43">
        <f t="shared" si="2"/>
        <v>0</v>
      </c>
      <c r="S37" s="34"/>
      <c r="T37" s="35"/>
      <c r="U37" s="35">
        <f t="shared" si="3"/>
        <v>0</v>
      </c>
      <c r="V37" s="65">
        <f t="shared" si="4"/>
        <v>0</v>
      </c>
      <c r="W37" s="34"/>
      <c r="X37" s="35"/>
      <c r="Y37" s="35">
        <f t="shared" si="5"/>
        <v>0</v>
      </c>
      <c r="Z37" s="65">
        <f t="shared" si="6"/>
        <v>0</v>
      </c>
      <c r="AA37" s="34"/>
      <c r="AB37" s="35"/>
      <c r="AC37" s="35">
        <f t="shared" si="7"/>
        <v>0</v>
      </c>
      <c r="AD37" s="65">
        <f t="shared" si="8"/>
        <v>0</v>
      </c>
      <c r="AE37" s="34"/>
      <c r="AF37" s="35"/>
      <c r="AG37" s="35"/>
      <c r="AH37" s="35"/>
      <c r="AI37" s="35">
        <f t="shared" si="17"/>
        <v>0</v>
      </c>
      <c r="AJ37" s="65">
        <f t="shared" si="9"/>
        <v>0</v>
      </c>
      <c r="AK37" s="34"/>
      <c r="AL37" s="35">
        <f>SUM(AK37:AK37)</f>
        <v>0</v>
      </c>
      <c r="AM37" s="65">
        <f t="shared" si="25"/>
        <v>0</v>
      </c>
      <c r="AN37" s="34"/>
      <c r="AO37" s="315"/>
      <c r="AP37" s="35"/>
      <c r="AQ37" s="35">
        <f t="shared" si="26"/>
        <v>0</v>
      </c>
      <c r="AR37" s="65">
        <f t="shared" si="20"/>
        <v>0</v>
      </c>
      <c r="AS37" s="34"/>
      <c r="AT37" s="315"/>
      <c r="AU37" s="35"/>
      <c r="AV37" s="35">
        <f t="shared" si="27"/>
        <v>0</v>
      </c>
      <c r="AW37" s="65">
        <f t="shared" si="22"/>
        <v>0</v>
      </c>
    </row>
    <row r="38" spans="1:49">
      <c r="A38" s="28">
        <f t="shared" si="11"/>
        <v>30</v>
      </c>
      <c r="B38" s="27" t="s">
        <v>141</v>
      </c>
      <c r="C38" s="52">
        <v>62.4</v>
      </c>
      <c r="D38" s="53">
        <v>62.4</v>
      </c>
      <c r="E38" s="31">
        <f t="shared" si="12"/>
        <v>124.8</v>
      </c>
      <c r="F38" s="43">
        <f t="shared" si="13"/>
        <v>8</v>
      </c>
      <c r="G38" s="34">
        <v>62.4</v>
      </c>
      <c r="H38" s="315">
        <v>62.4</v>
      </c>
      <c r="I38" s="35">
        <v>62.4</v>
      </c>
      <c r="J38" s="35">
        <f t="shared" si="14"/>
        <v>187.2</v>
      </c>
      <c r="K38" s="65">
        <f t="shared" si="15"/>
        <v>12</v>
      </c>
      <c r="L38" s="385">
        <v>78</v>
      </c>
      <c r="M38" s="35">
        <v>78</v>
      </c>
      <c r="N38" s="31">
        <f t="shared" si="0"/>
        <v>156</v>
      </c>
      <c r="O38" s="43">
        <f t="shared" si="1"/>
        <v>10</v>
      </c>
      <c r="P38" s="34"/>
      <c r="Q38" s="31">
        <f t="shared" si="23"/>
        <v>0</v>
      </c>
      <c r="R38" s="43">
        <f t="shared" si="2"/>
        <v>0</v>
      </c>
      <c r="S38" s="34"/>
      <c r="T38" s="35"/>
      <c r="U38" s="35">
        <f t="shared" si="3"/>
        <v>0</v>
      </c>
      <c r="V38" s="65">
        <f t="shared" si="4"/>
        <v>0</v>
      </c>
      <c r="W38" s="34"/>
      <c r="X38" s="35"/>
      <c r="Y38" s="35">
        <f t="shared" si="5"/>
        <v>0</v>
      </c>
      <c r="Z38" s="65">
        <f t="shared" si="6"/>
        <v>0</v>
      </c>
      <c r="AA38" s="34"/>
      <c r="AB38" s="35"/>
      <c r="AC38" s="35">
        <f t="shared" si="7"/>
        <v>0</v>
      </c>
      <c r="AD38" s="65">
        <f t="shared" si="8"/>
        <v>0</v>
      </c>
      <c r="AE38" s="34"/>
      <c r="AF38" s="35"/>
      <c r="AG38" s="35"/>
      <c r="AH38" s="35"/>
      <c r="AI38" s="31">
        <f t="shared" si="17"/>
        <v>0</v>
      </c>
      <c r="AJ38" s="43">
        <f t="shared" si="9"/>
        <v>0</v>
      </c>
      <c r="AK38" s="34"/>
      <c r="AL38" s="35">
        <f t="shared" si="24"/>
        <v>0</v>
      </c>
      <c r="AM38" s="65">
        <f t="shared" si="25"/>
        <v>0</v>
      </c>
      <c r="AN38" s="34"/>
      <c r="AO38" s="315"/>
      <c r="AP38" s="35"/>
      <c r="AQ38" s="35">
        <f t="shared" si="26"/>
        <v>0</v>
      </c>
      <c r="AR38" s="65">
        <f t="shared" si="20"/>
        <v>0</v>
      </c>
      <c r="AS38" s="34"/>
      <c r="AT38" s="315"/>
      <c r="AU38" s="35"/>
      <c r="AV38" s="35">
        <f t="shared" si="27"/>
        <v>0</v>
      </c>
      <c r="AW38" s="65">
        <f t="shared" si="22"/>
        <v>0</v>
      </c>
    </row>
    <row r="39" spans="1:49">
      <c r="A39" s="28">
        <f t="shared" si="11"/>
        <v>0</v>
      </c>
      <c r="B39" s="27" t="s">
        <v>142</v>
      </c>
      <c r="C39" s="166"/>
      <c r="D39" s="167"/>
      <c r="E39" s="31">
        <f t="shared" si="12"/>
        <v>0</v>
      </c>
      <c r="F39" s="43">
        <f t="shared" si="13"/>
        <v>0</v>
      </c>
      <c r="G39" s="34"/>
      <c r="H39" s="315"/>
      <c r="I39" s="35"/>
      <c r="J39" s="35">
        <f t="shared" si="14"/>
        <v>0</v>
      </c>
      <c r="K39" s="65">
        <f t="shared" si="15"/>
        <v>0</v>
      </c>
      <c r="L39" s="234"/>
      <c r="M39" s="31"/>
      <c r="N39" s="31">
        <f t="shared" si="0"/>
        <v>0</v>
      </c>
      <c r="O39" s="43">
        <f t="shared" si="1"/>
        <v>0</v>
      </c>
      <c r="P39" s="239"/>
      <c r="Q39" s="31">
        <f t="shared" si="23"/>
        <v>0</v>
      </c>
      <c r="R39" s="43">
        <f t="shared" si="2"/>
        <v>0</v>
      </c>
      <c r="S39" s="34"/>
      <c r="T39" s="35"/>
      <c r="U39" s="35">
        <f t="shared" si="3"/>
        <v>0</v>
      </c>
      <c r="V39" s="65">
        <f t="shared" si="4"/>
        <v>0</v>
      </c>
      <c r="W39" s="34"/>
      <c r="X39" s="35"/>
      <c r="Y39" s="35">
        <f t="shared" si="5"/>
        <v>0</v>
      </c>
      <c r="Z39" s="65">
        <f t="shared" si="6"/>
        <v>0</v>
      </c>
      <c r="AA39" s="34"/>
      <c r="AB39" s="35"/>
      <c r="AC39" s="35">
        <f t="shared" si="7"/>
        <v>0</v>
      </c>
      <c r="AD39" s="65">
        <f t="shared" si="8"/>
        <v>0</v>
      </c>
      <c r="AE39" s="34"/>
      <c r="AF39" s="35"/>
      <c r="AG39" s="35"/>
      <c r="AH39" s="35"/>
      <c r="AI39" s="33">
        <f t="shared" si="17"/>
        <v>0</v>
      </c>
      <c r="AJ39" s="44">
        <f t="shared" si="9"/>
        <v>0</v>
      </c>
      <c r="AK39" s="34"/>
      <c r="AL39" s="35">
        <f t="shared" si="24"/>
        <v>0</v>
      </c>
      <c r="AM39" s="65">
        <f t="shared" si="25"/>
        <v>0</v>
      </c>
      <c r="AN39" s="34"/>
      <c r="AO39" s="315"/>
      <c r="AP39" s="35"/>
      <c r="AQ39" s="35">
        <f t="shared" si="26"/>
        <v>0</v>
      </c>
      <c r="AR39" s="65">
        <f t="shared" si="20"/>
        <v>0</v>
      </c>
      <c r="AS39" s="34"/>
      <c r="AT39" s="315"/>
      <c r="AU39" s="35"/>
      <c r="AV39" s="35">
        <f t="shared" si="27"/>
        <v>0</v>
      </c>
      <c r="AW39" s="65">
        <f t="shared" si="22"/>
        <v>0</v>
      </c>
    </row>
    <row r="40" spans="1:49">
      <c r="A40" s="28">
        <f t="shared" si="11"/>
        <v>0</v>
      </c>
      <c r="B40" s="27" t="s">
        <v>143</v>
      </c>
      <c r="C40" s="166"/>
      <c r="D40" s="167"/>
      <c r="E40" s="31">
        <f t="shared" si="12"/>
        <v>0</v>
      </c>
      <c r="F40" s="43">
        <f t="shared" si="13"/>
        <v>0</v>
      </c>
      <c r="G40" s="34"/>
      <c r="H40" s="315"/>
      <c r="I40" s="35"/>
      <c r="J40" s="35">
        <f t="shared" si="14"/>
        <v>0</v>
      </c>
      <c r="K40" s="65">
        <f t="shared" si="15"/>
        <v>0</v>
      </c>
      <c r="L40" s="385"/>
      <c r="M40" s="35"/>
      <c r="N40" s="35">
        <f t="shared" si="0"/>
        <v>0</v>
      </c>
      <c r="O40" s="65">
        <f t="shared" si="1"/>
        <v>0</v>
      </c>
      <c r="P40" s="34"/>
      <c r="Q40" s="35">
        <f t="shared" si="23"/>
        <v>0</v>
      </c>
      <c r="R40" s="65">
        <f t="shared" si="2"/>
        <v>0</v>
      </c>
      <c r="S40" s="34"/>
      <c r="T40" s="35"/>
      <c r="U40" s="35">
        <f t="shared" si="3"/>
        <v>0</v>
      </c>
      <c r="V40" s="65">
        <f t="shared" si="4"/>
        <v>0</v>
      </c>
      <c r="W40" s="34"/>
      <c r="X40" s="35"/>
      <c r="Y40" s="35">
        <f t="shared" si="5"/>
        <v>0</v>
      </c>
      <c r="Z40" s="65">
        <f t="shared" si="6"/>
        <v>0</v>
      </c>
      <c r="AA40" s="34"/>
      <c r="AB40" s="35"/>
      <c r="AC40" s="35">
        <f t="shared" si="7"/>
        <v>0</v>
      </c>
      <c r="AD40" s="65">
        <f t="shared" si="8"/>
        <v>0</v>
      </c>
      <c r="AE40" s="34"/>
      <c r="AF40" s="35"/>
      <c r="AG40" s="35"/>
      <c r="AH40" s="35"/>
      <c r="AI40" s="35">
        <f t="shared" si="17"/>
        <v>0</v>
      </c>
      <c r="AJ40" s="65">
        <f t="shared" si="9"/>
        <v>0</v>
      </c>
      <c r="AK40" s="34"/>
      <c r="AL40" s="35">
        <f t="shared" si="24"/>
        <v>0</v>
      </c>
      <c r="AM40" s="65">
        <f t="shared" si="25"/>
        <v>0</v>
      </c>
      <c r="AN40" s="34"/>
      <c r="AO40" s="315"/>
      <c r="AP40" s="35"/>
      <c r="AQ40" s="35">
        <f t="shared" si="26"/>
        <v>0</v>
      </c>
      <c r="AR40" s="65">
        <f t="shared" si="20"/>
        <v>0</v>
      </c>
      <c r="AS40" s="34"/>
      <c r="AT40" s="315"/>
      <c r="AU40" s="35"/>
      <c r="AV40" s="35">
        <f t="shared" si="27"/>
        <v>0</v>
      </c>
      <c r="AW40" s="65">
        <f t="shared" si="22"/>
        <v>0</v>
      </c>
    </row>
    <row r="41" spans="1:49">
      <c r="A41" s="28">
        <f t="shared" si="11"/>
        <v>58</v>
      </c>
      <c r="B41" s="27" t="s">
        <v>144</v>
      </c>
      <c r="C41" s="166"/>
      <c r="D41" s="167"/>
      <c r="E41" s="31">
        <f t="shared" si="12"/>
        <v>0</v>
      </c>
      <c r="F41" s="43">
        <f t="shared" si="13"/>
        <v>0</v>
      </c>
      <c r="G41" s="34"/>
      <c r="H41" s="315"/>
      <c r="I41" s="35"/>
      <c r="J41" s="35">
        <f t="shared" si="14"/>
        <v>0</v>
      </c>
      <c r="K41" s="65">
        <f t="shared" si="15"/>
        <v>0</v>
      </c>
      <c r="L41" s="385"/>
      <c r="M41" s="35"/>
      <c r="N41" s="35">
        <f>SUM(L41:M41)</f>
        <v>0</v>
      </c>
      <c r="O41" s="65">
        <f t="shared" si="1"/>
        <v>0</v>
      </c>
      <c r="P41" s="34"/>
      <c r="Q41" s="35">
        <f t="shared" si="23"/>
        <v>0</v>
      </c>
      <c r="R41" s="65">
        <f t="shared" si="2"/>
        <v>0</v>
      </c>
      <c r="S41" s="34">
        <v>140.4</v>
      </c>
      <c r="T41" s="35">
        <v>140.4</v>
      </c>
      <c r="U41" s="35">
        <f t="shared" si="3"/>
        <v>280.8</v>
      </c>
      <c r="V41" s="65">
        <f t="shared" si="4"/>
        <v>18</v>
      </c>
      <c r="W41" s="34">
        <v>140.4</v>
      </c>
      <c r="X41" s="35">
        <v>140.4</v>
      </c>
      <c r="Y41" s="35">
        <f t="shared" si="5"/>
        <v>280.8</v>
      </c>
      <c r="Z41" s="65">
        <f t="shared" si="6"/>
        <v>18</v>
      </c>
      <c r="AA41" s="34">
        <v>140.4</v>
      </c>
      <c r="AB41" s="35">
        <v>140.4</v>
      </c>
      <c r="AC41" s="35">
        <f t="shared" si="7"/>
        <v>280.8</v>
      </c>
      <c r="AD41" s="65">
        <f t="shared" si="8"/>
        <v>18</v>
      </c>
      <c r="AE41" s="34">
        <v>15.6</v>
      </c>
      <c r="AF41" s="35">
        <v>15.6</v>
      </c>
      <c r="AG41" s="35">
        <v>15.6</v>
      </c>
      <c r="AH41" s="35">
        <v>15.6</v>
      </c>
      <c r="AI41" s="35">
        <f t="shared" si="17"/>
        <v>62.4</v>
      </c>
      <c r="AJ41" s="65">
        <f t="shared" si="9"/>
        <v>4</v>
      </c>
      <c r="AK41" s="34"/>
      <c r="AL41" s="35">
        <f t="shared" si="24"/>
        <v>0</v>
      </c>
      <c r="AM41" s="65">
        <f>AL41/7.8/2</f>
        <v>0</v>
      </c>
      <c r="AN41" s="34"/>
      <c r="AO41" s="315"/>
      <c r="AP41" s="35"/>
      <c r="AQ41" s="35">
        <f t="shared" si="26"/>
        <v>0</v>
      </c>
      <c r="AR41" s="65">
        <f t="shared" si="20"/>
        <v>0</v>
      </c>
      <c r="AS41" s="34"/>
      <c r="AT41" s="315"/>
      <c r="AU41" s="35"/>
      <c r="AV41" s="35">
        <f t="shared" si="27"/>
        <v>0</v>
      </c>
      <c r="AW41" s="65">
        <f t="shared" si="22"/>
        <v>0</v>
      </c>
    </row>
    <row r="42" spans="1:49">
      <c r="A42" s="28">
        <f t="shared" si="11"/>
        <v>0</v>
      </c>
      <c r="B42" s="27" t="s">
        <v>145</v>
      </c>
      <c r="C42" s="166"/>
      <c r="D42" s="167"/>
      <c r="E42" s="31">
        <f t="shared" si="12"/>
        <v>0</v>
      </c>
      <c r="F42" s="43">
        <f t="shared" si="13"/>
        <v>0</v>
      </c>
      <c r="G42" s="34"/>
      <c r="H42" s="315"/>
      <c r="I42" s="35"/>
      <c r="J42" s="35">
        <f t="shared" si="14"/>
        <v>0</v>
      </c>
      <c r="K42" s="65">
        <f t="shared" si="15"/>
        <v>0</v>
      </c>
      <c r="L42" s="385"/>
      <c r="M42" s="35"/>
      <c r="N42" s="35">
        <f>SUM(L42:M42)</f>
        <v>0</v>
      </c>
      <c r="O42" s="65">
        <f t="shared" si="1"/>
        <v>0</v>
      </c>
      <c r="P42" s="34"/>
      <c r="Q42" s="35">
        <f t="shared" si="23"/>
        <v>0</v>
      </c>
      <c r="R42" s="65">
        <f t="shared" si="2"/>
        <v>0</v>
      </c>
      <c r="S42" s="34"/>
      <c r="T42" s="35"/>
      <c r="U42" s="35">
        <f t="shared" si="3"/>
        <v>0</v>
      </c>
      <c r="V42" s="65">
        <f t="shared" si="4"/>
        <v>0</v>
      </c>
      <c r="W42" s="34"/>
      <c r="X42" s="35"/>
      <c r="Y42" s="35">
        <f t="shared" si="5"/>
        <v>0</v>
      </c>
      <c r="Z42" s="65">
        <f t="shared" si="6"/>
        <v>0</v>
      </c>
      <c r="AA42" s="34"/>
      <c r="AB42" s="35"/>
      <c r="AC42" s="35">
        <f t="shared" si="7"/>
        <v>0</v>
      </c>
      <c r="AD42" s="65">
        <f t="shared" si="8"/>
        <v>0</v>
      </c>
      <c r="AE42" s="34"/>
      <c r="AF42" s="35"/>
      <c r="AG42" s="35"/>
      <c r="AH42" s="35"/>
      <c r="AI42" s="35">
        <f t="shared" si="17"/>
        <v>0</v>
      </c>
      <c r="AJ42" s="65">
        <f t="shared" si="9"/>
        <v>0</v>
      </c>
      <c r="AK42" s="34"/>
      <c r="AL42" s="35">
        <f t="shared" si="24"/>
        <v>0</v>
      </c>
      <c r="AM42" s="65">
        <f t="shared" ref="AM42:AM79" si="28">AL42/7.8/2</f>
        <v>0</v>
      </c>
      <c r="AN42" s="34"/>
      <c r="AO42" s="315"/>
      <c r="AP42" s="35"/>
      <c r="AQ42" s="35">
        <f t="shared" si="26"/>
        <v>0</v>
      </c>
      <c r="AR42" s="65">
        <f t="shared" si="20"/>
        <v>0</v>
      </c>
      <c r="AS42" s="34"/>
      <c r="AT42" s="315"/>
      <c r="AU42" s="35"/>
      <c r="AV42" s="35">
        <f t="shared" si="27"/>
        <v>0</v>
      </c>
      <c r="AW42" s="65">
        <f t="shared" si="22"/>
        <v>0</v>
      </c>
    </row>
    <row r="43" spans="1:49">
      <c r="A43" s="28">
        <f t="shared" si="11"/>
        <v>30</v>
      </c>
      <c r="B43" s="27" t="s">
        <v>146</v>
      </c>
      <c r="C43" s="54"/>
      <c r="D43" s="55"/>
      <c r="E43" s="31">
        <f t="shared" si="12"/>
        <v>0</v>
      </c>
      <c r="F43" s="43">
        <f t="shared" si="13"/>
        <v>0</v>
      </c>
      <c r="G43" s="34">
        <v>62.4</v>
      </c>
      <c r="H43" s="315">
        <v>62.4</v>
      </c>
      <c r="I43" s="35">
        <v>62.4</v>
      </c>
      <c r="J43" s="35">
        <f t="shared" si="14"/>
        <v>187.2</v>
      </c>
      <c r="K43" s="65">
        <f t="shared" si="15"/>
        <v>12</v>
      </c>
      <c r="L43" s="34">
        <v>62.4</v>
      </c>
      <c r="M43" s="35">
        <v>62.4</v>
      </c>
      <c r="N43" s="35">
        <f t="shared" si="0"/>
        <v>124.8</v>
      </c>
      <c r="O43" s="65">
        <f t="shared" si="1"/>
        <v>8</v>
      </c>
      <c r="P43" s="34"/>
      <c r="Q43" s="35">
        <f t="shared" si="23"/>
        <v>0</v>
      </c>
      <c r="R43" s="65">
        <f t="shared" si="2"/>
        <v>0</v>
      </c>
      <c r="S43" s="34"/>
      <c r="T43" s="35"/>
      <c r="U43" s="35">
        <f t="shared" si="3"/>
        <v>0</v>
      </c>
      <c r="V43" s="65">
        <f t="shared" si="4"/>
        <v>0</v>
      </c>
      <c r="W43" s="34"/>
      <c r="X43" s="35"/>
      <c r="Y43" s="35">
        <f t="shared" si="5"/>
        <v>0</v>
      </c>
      <c r="Z43" s="65">
        <f t="shared" si="6"/>
        <v>0</v>
      </c>
      <c r="AA43" s="34"/>
      <c r="AB43" s="35"/>
      <c r="AC43" s="35">
        <f t="shared" si="7"/>
        <v>0</v>
      </c>
      <c r="AD43" s="65">
        <f t="shared" si="8"/>
        <v>0</v>
      </c>
      <c r="AE43" s="34">
        <v>31.2</v>
      </c>
      <c r="AF43" s="35">
        <v>31.2</v>
      </c>
      <c r="AG43" s="35">
        <v>46.8</v>
      </c>
      <c r="AH43" s="35">
        <v>46.8</v>
      </c>
      <c r="AI43" s="35">
        <f t="shared" si="17"/>
        <v>156</v>
      </c>
      <c r="AJ43" s="65">
        <f t="shared" si="9"/>
        <v>10</v>
      </c>
      <c r="AK43" s="34"/>
      <c r="AL43" s="35">
        <f t="shared" si="24"/>
        <v>0</v>
      </c>
      <c r="AM43" s="65">
        <f t="shared" si="28"/>
        <v>0</v>
      </c>
      <c r="AN43" s="34"/>
      <c r="AO43" s="315"/>
      <c r="AP43" s="35"/>
      <c r="AQ43" s="35">
        <f t="shared" si="26"/>
        <v>0</v>
      </c>
      <c r="AR43" s="65">
        <f t="shared" si="20"/>
        <v>0</v>
      </c>
      <c r="AS43" s="34"/>
      <c r="AT43" s="315"/>
      <c r="AU43" s="35"/>
      <c r="AV43" s="35">
        <f t="shared" si="27"/>
        <v>0</v>
      </c>
      <c r="AW43" s="65">
        <f t="shared" si="22"/>
        <v>0</v>
      </c>
    </row>
    <row r="44" spans="1:49">
      <c r="A44" s="28">
        <f t="shared" si="11"/>
        <v>0</v>
      </c>
      <c r="B44" s="29" t="s">
        <v>147</v>
      </c>
      <c r="C44" s="54"/>
      <c r="D44" s="55"/>
      <c r="E44" s="31">
        <f t="shared" si="12"/>
        <v>0</v>
      </c>
      <c r="F44" s="43">
        <f t="shared" si="13"/>
        <v>0</v>
      </c>
      <c r="G44" s="34"/>
      <c r="H44" s="315"/>
      <c r="I44" s="35"/>
      <c r="J44" s="35">
        <f t="shared" si="14"/>
        <v>0</v>
      </c>
      <c r="K44" s="65">
        <f t="shared" si="15"/>
        <v>0</v>
      </c>
      <c r="L44" s="34"/>
      <c r="M44" s="35"/>
      <c r="N44" s="35">
        <f t="shared" si="0"/>
        <v>0</v>
      </c>
      <c r="O44" s="65">
        <f t="shared" si="1"/>
        <v>0</v>
      </c>
      <c r="P44" s="34"/>
      <c r="Q44" s="35">
        <f t="shared" si="23"/>
        <v>0</v>
      </c>
      <c r="R44" s="65">
        <f t="shared" si="2"/>
        <v>0</v>
      </c>
      <c r="S44" s="34"/>
      <c r="T44" s="35"/>
      <c r="U44" s="35">
        <f t="shared" si="3"/>
        <v>0</v>
      </c>
      <c r="V44" s="65">
        <f t="shared" si="4"/>
        <v>0</v>
      </c>
      <c r="W44" s="34"/>
      <c r="X44" s="35"/>
      <c r="Y44" s="35">
        <f t="shared" si="5"/>
        <v>0</v>
      </c>
      <c r="Z44" s="65">
        <f t="shared" si="6"/>
        <v>0</v>
      </c>
      <c r="AA44" s="34"/>
      <c r="AB44" s="35"/>
      <c r="AC44" s="35">
        <f t="shared" si="7"/>
        <v>0</v>
      </c>
      <c r="AD44" s="65">
        <f t="shared" si="8"/>
        <v>0</v>
      </c>
      <c r="AE44" s="34"/>
      <c r="AF44" s="35"/>
      <c r="AG44" s="35"/>
      <c r="AH44" s="35"/>
      <c r="AI44" s="35">
        <f t="shared" si="17"/>
        <v>0</v>
      </c>
      <c r="AJ44" s="65">
        <f t="shared" si="9"/>
        <v>0</v>
      </c>
      <c r="AK44" s="34"/>
      <c r="AL44" s="35">
        <f t="shared" si="24"/>
        <v>0</v>
      </c>
      <c r="AM44" s="65">
        <f t="shared" si="28"/>
        <v>0</v>
      </c>
      <c r="AN44" s="34"/>
      <c r="AO44" s="315"/>
      <c r="AP44" s="35"/>
      <c r="AQ44" s="35">
        <f t="shared" si="26"/>
        <v>0</v>
      </c>
      <c r="AR44" s="65">
        <f t="shared" si="20"/>
        <v>0</v>
      </c>
      <c r="AS44" s="34"/>
      <c r="AT44" s="315"/>
      <c r="AU44" s="35"/>
      <c r="AV44" s="35">
        <f t="shared" si="27"/>
        <v>0</v>
      </c>
      <c r="AW44" s="65">
        <f t="shared" si="22"/>
        <v>0</v>
      </c>
    </row>
    <row r="45" spans="1:49">
      <c r="A45" s="28">
        <f t="shared" si="11"/>
        <v>42</v>
      </c>
      <c r="B45" s="27" t="s">
        <v>148</v>
      </c>
      <c r="C45" s="52"/>
      <c r="D45" s="53"/>
      <c r="E45" s="35">
        <f t="shared" si="12"/>
        <v>0</v>
      </c>
      <c r="F45" s="65">
        <f t="shared" si="13"/>
        <v>0</v>
      </c>
      <c r="G45" s="52"/>
      <c r="H45" s="315"/>
      <c r="I45" s="35"/>
      <c r="J45" s="35">
        <f>SUM(G45:I45)</f>
        <v>0</v>
      </c>
      <c r="K45" s="65">
        <f t="shared" si="15"/>
        <v>0</v>
      </c>
      <c r="L45" s="34">
        <v>46.8</v>
      </c>
      <c r="M45" s="35">
        <v>46.8</v>
      </c>
      <c r="N45" s="35">
        <f t="shared" si="0"/>
        <v>93.6</v>
      </c>
      <c r="O45" s="65">
        <f t="shared" si="1"/>
        <v>6</v>
      </c>
      <c r="P45" s="34"/>
      <c r="Q45" s="35">
        <f t="shared" si="23"/>
        <v>0</v>
      </c>
      <c r="R45" s="65">
        <f t="shared" si="2"/>
        <v>0</v>
      </c>
      <c r="S45" s="52">
        <v>93.6</v>
      </c>
      <c r="T45" s="53">
        <v>93.6</v>
      </c>
      <c r="U45" s="35">
        <f t="shared" si="3"/>
        <v>187.2</v>
      </c>
      <c r="V45" s="65">
        <f t="shared" si="4"/>
        <v>12</v>
      </c>
      <c r="W45" s="52">
        <v>93.6</v>
      </c>
      <c r="X45" s="53">
        <v>93.6</v>
      </c>
      <c r="Y45" s="35">
        <f t="shared" si="5"/>
        <v>187.2</v>
      </c>
      <c r="Z45" s="65">
        <f t="shared" si="6"/>
        <v>12</v>
      </c>
      <c r="AA45" s="52">
        <v>93.6</v>
      </c>
      <c r="AB45" s="53">
        <v>93.6</v>
      </c>
      <c r="AC45" s="35">
        <f t="shared" si="7"/>
        <v>187.2</v>
      </c>
      <c r="AD45" s="65">
        <f t="shared" si="8"/>
        <v>12</v>
      </c>
      <c r="AE45" s="34"/>
      <c r="AF45" s="35"/>
      <c r="AG45" s="35"/>
      <c r="AH45" s="35"/>
      <c r="AI45" s="35">
        <f t="shared" si="17"/>
        <v>0</v>
      </c>
      <c r="AJ45" s="65">
        <f t="shared" si="9"/>
        <v>0</v>
      </c>
      <c r="AK45" s="34"/>
      <c r="AL45" s="35">
        <f t="shared" si="24"/>
        <v>0</v>
      </c>
      <c r="AM45" s="65">
        <f t="shared" si="28"/>
        <v>0</v>
      </c>
      <c r="AN45" s="34"/>
      <c r="AO45" s="315"/>
      <c r="AP45" s="35"/>
      <c r="AQ45" s="35">
        <f t="shared" si="26"/>
        <v>0</v>
      </c>
      <c r="AR45" s="65">
        <f t="shared" si="20"/>
        <v>0</v>
      </c>
      <c r="AS45" s="34"/>
      <c r="AT45" s="315"/>
      <c r="AU45" s="35"/>
      <c r="AV45" s="35">
        <f t="shared" si="27"/>
        <v>0</v>
      </c>
      <c r="AW45" s="65">
        <f t="shared" si="22"/>
        <v>0</v>
      </c>
    </row>
    <row r="46" spans="1:49">
      <c r="A46" s="28">
        <f t="shared" si="11"/>
        <v>30</v>
      </c>
      <c r="B46" s="27" t="s">
        <v>149</v>
      </c>
      <c r="C46" s="52"/>
      <c r="D46" s="53"/>
      <c r="E46" s="35">
        <f t="shared" si="12"/>
        <v>0</v>
      </c>
      <c r="F46" s="65">
        <f t="shared" si="13"/>
        <v>0</v>
      </c>
      <c r="G46" s="52">
        <v>93.6</v>
      </c>
      <c r="H46" s="315">
        <v>78</v>
      </c>
      <c r="I46" s="35">
        <v>78</v>
      </c>
      <c r="J46" s="35">
        <f t="shared" si="14"/>
        <v>249.6</v>
      </c>
      <c r="K46" s="65">
        <f t="shared" si="15"/>
        <v>16</v>
      </c>
      <c r="L46" s="52"/>
      <c r="M46" s="53"/>
      <c r="N46" s="35">
        <f>SUM(L46:M46)</f>
        <v>0</v>
      </c>
      <c r="O46" s="65">
        <f t="shared" si="1"/>
        <v>0</v>
      </c>
      <c r="P46" s="34"/>
      <c r="Q46" s="35">
        <f t="shared" si="23"/>
        <v>0</v>
      </c>
      <c r="R46" s="65">
        <f t="shared" si="2"/>
        <v>0</v>
      </c>
      <c r="S46" s="34"/>
      <c r="T46" s="35"/>
      <c r="U46" s="35">
        <f t="shared" si="3"/>
        <v>0</v>
      </c>
      <c r="V46" s="65">
        <f t="shared" si="4"/>
        <v>0</v>
      </c>
      <c r="W46" s="34"/>
      <c r="X46" s="35"/>
      <c r="Y46" s="35">
        <f t="shared" si="5"/>
        <v>0</v>
      </c>
      <c r="Z46" s="65">
        <f t="shared" si="6"/>
        <v>0</v>
      </c>
      <c r="AA46" s="34"/>
      <c r="AB46" s="35"/>
      <c r="AC46" s="35">
        <f t="shared" si="7"/>
        <v>0</v>
      </c>
      <c r="AD46" s="65">
        <f t="shared" si="8"/>
        <v>0</v>
      </c>
      <c r="AE46" s="34">
        <v>78</v>
      </c>
      <c r="AF46" s="35">
        <v>78</v>
      </c>
      <c r="AG46" s="35">
        <v>31.2</v>
      </c>
      <c r="AH46" s="35">
        <v>31.2</v>
      </c>
      <c r="AI46" s="35">
        <f t="shared" si="17"/>
        <v>218.39999999999998</v>
      </c>
      <c r="AJ46" s="65">
        <f t="shared" si="9"/>
        <v>13.999999999999998</v>
      </c>
      <c r="AK46" s="34"/>
      <c r="AL46" s="35">
        <f t="shared" si="24"/>
        <v>0</v>
      </c>
      <c r="AM46" s="65">
        <f t="shared" si="28"/>
        <v>0</v>
      </c>
      <c r="AN46" s="34"/>
      <c r="AO46" s="315"/>
      <c r="AP46" s="35"/>
      <c r="AQ46" s="35">
        <f t="shared" si="26"/>
        <v>0</v>
      </c>
      <c r="AR46" s="65">
        <f t="shared" si="20"/>
        <v>0</v>
      </c>
      <c r="AS46" s="34"/>
      <c r="AT46" s="315"/>
      <c r="AU46" s="35"/>
      <c r="AV46" s="35">
        <f t="shared" si="27"/>
        <v>0</v>
      </c>
      <c r="AW46" s="65">
        <f t="shared" si="22"/>
        <v>0</v>
      </c>
    </row>
    <row r="47" spans="1:49">
      <c r="A47" s="28">
        <f t="shared" si="11"/>
        <v>23</v>
      </c>
      <c r="B47" s="27" t="s">
        <v>150</v>
      </c>
      <c r="C47" s="52">
        <v>62.4</v>
      </c>
      <c r="D47" s="53">
        <v>78</v>
      </c>
      <c r="E47" s="31">
        <f t="shared" si="12"/>
        <v>140.4</v>
      </c>
      <c r="F47" s="43">
        <f t="shared" si="13"/>
        <v>9</v>
      </c>
      <c r="G47" s="52">
        <v>31.2</v>
      </c>
      <c r="H47" s="390">
        <v>31.2</v>
      </c>
      <c r="I47" s="53">
        <v>46.8</v>
      </c>
      <c r="J47" s="35">
        <f t="shared" si="14"/>
        <v>109.19999999999999</v>
      </c>
      <c r="K47" s="65">
        <f t="shared" si="15"/>
        <v>6.9999999999999991</v>
      </c>
      <c r="L47" s="34"/>
      <c r="M47" s="35"/>
      <c r="N47" s="31">
        <f t="shared" si="0"/>
        <v>0</v>
      </c>
      <c r="O47" s="43">
        <f t="shared" si="1"/>
        <v>0</v>
      </c>
      <c r="P47" s="34"/>
      <c r="Q47" s="35">
        <f t="shared" si="23"/>
        <v>0</v>
      </c>
      <c r="R47" s="65">
        <f t="shared" si="2"/>
        <v>0</v>
      </c>
      <c r="S47" s="52"/>
      <c r="T47" s="53"/>
      <c r="U47" s="35">
        <f t="shared" si="3"/>
        <v>0</v>
      </c>
      <c r="V47" s="65">
        <f t="shared" si="4"/>
        <v>0</v>
      </c>
      <c r="W47" s="34"/>
      <c r="X47" s="35"/>
      <c r="Y47" s="35">
        <f t="shared" si="5"/>
        <v>0</v>
      </c>
      <c r="Z47" s="65">
        <f t="shared" si="6"/>
        <v>0</v>
      </c>
      <c r="AA47" s="52"/>
      <c r="AB47" s="53"/>
      <c r="AC47" s="35">
        <f>SUM(AA47:AB47)</f>
        <v>0</v>
      </c>
      <c r="AD47" s="65">
        <f t="shared" si="8"/>
        <v>0</v>
      </c>
      <c r="AE47" s="34"/>
      <c r="AF47" s="35">
        <v>15.6</v>
      </c>
      <c r="AG47" s="35">
        <v>46.8</v>
      </c>
      <c r="AH47" s="35">
        <v>46.8</v>
      </c>
      <c r="AI47" s="35">
        <f t="shared" si="17"/>
        <v>109.19999999999999</v>
      </c>
      <c r="AJ47" s="65">
        <f t="shared" si="9"/>
        <v>6.9999999999999991</v>
      </c>
      <c r="AK47" s="34"/>
      <c r="AL47" s="35">
        <f t="shared" si="24"/>
        <v>0</v>
      </c>
      <c r="AM47" s="65">
        <f t="shared" si="28"/>
        <v>0</v>
      </c>
      <c r="AN47" s="52"/>
      <c r="AO47" s="390"/>
      <c r="AP47" s="53"/>
      <c r="AQ47" s="35">
        <f t="shared" si="26"/>
        <v>0</v>
      </c>
      <c r="AR47" s="65">
        <f t="shared" si="20"/>
        <v>0</v>
      </c>
      <c r="AS47" s="52"/>
      <c r="AT47" s="390"/>
      <c r="AU47" s="53"/>
      <c r="AV47" s="35">
        <f t="shared" si="27"/>
        <v>0</v>
      </c>
      <c r="AW47" s="65">
        <f t="shared" si="22"/>
        <v>0</v>
      </c>
    </row>
    <row r="48" spans="1:49">
      <c r="A48" s="28">
        <f t="shared" si="11"/>
        <v>58</v>
      </c>
      <c r="B48" s="27" t="s">
        <v>151</v>
      </c>
      <c r="C48" s="54"/>
      <c r="D48" s="55"/>
      <c r="E48" s="31">
        <f t="shared" si="12"/>
        <v>0</v>
      </c>
      <c r="F48" s="43">
        <f t="shared" si="13"/>
        <v>0</v>
      </c>
      <c r="G48" s="34"/>
      <c r="H48" s="315"/>
      <c r="I48" s="35"/>
      <c r="J48" s="35">
        <f t="shared" si="14"/>
        <v>0</v>
      </c>
      <c r="K48" s="65">
        <f t="shared" si="15"/>
        <v>0</v>
      </c>
      <c r="L48" s="32"/>
      <c r="M48" s="33"/>
      <c r="N48" s="35">
        <f t="shared" si="0"/>
        <v>0</v>
      </c>
      <c r="O48" s="65">
        <f t="shared" si="1"/>
        <v>0</v>
      </c>
      <c r="P48" s="34"/>
      <c r="Q48" s="35">
        <f t="shared" si="23"/>
        <v>0</v>
      </c>
      <c r="R48" s="65">
        <f t="shared" si="2"/>
        <v>0</v>
      </c>
      <c r="S48" s="34">
        <v>156</v>
      </c>
      <c r="T48" s="35">
        <v>124.8</v>
      </c>
      <c r="U48" s="35">
        <f t="shared" si="3"/>
        <v>280.8</v>
      </c>
      <c r="V48" s="65">
        <f t="shared" si="4"/>
        <v>18</v>
      </c>
      <c r="W48" s="34">
        <v>109.2</v>
      </c>
      <c r="X48" s="35">
        <v>124.8</v>
      </c>
      <c r="Y48" s="35">
        <f t="shared" si="5"/>
        <v>234</v>
      </c>
      <c r="Z48" s="65">
        <f t="shared" si="6"/>
        <v>15</v>
      </c>
      <c r="AA48" s="34">
        <v>124.8</v>
      </c>
      <c r="AB48" s="35">
        <v>124.8</v>
      </c>
      <c r="AC48" s="35">
        <f t="shared" si="7"/>
        <v>249.6</v>
      </c>
      <c r="AD48" s="65">
        <f t="shared" si="8"/>
        <v>16</v>
      </c>
      <c r="AE48" s="34">
        <v>46.8</v>
      </c>
      <c r="AF48" s="35">
        <v>31.2</v>
      </c>
      <c r="AG48" s="35">
        <v>31.2</v>
      </c>
      <c r="AH48" s="35">
        <v>31.2</v>
      </c>
      <c r="AI48" s="35">
        <f t="shared" ref="AI48:AI61" si="29">SUM(AE48:AH48)</f>
        <v>140.4</v>
      </c>
      <c r="AJ48" s="65">
        <f t="shared" si="9"/>
        <v>9</v>
      </c>
      <c r="AK48" s="34"/>
      <c r="AL48" s="35">
        <f t="shared" si="24"/>
        <v>0</v>
      </c>
      <c r="AM48" s="65">
        <f t="shared" si="28"/>
        <v>0</v>
      </c>
      <c r="AN48" s="34"/>
      <c r="AO48" s="315"/>
      <c r="AP48" s="35"/>
      <c r="AQ48" s="35">
        <f t="shared" si="26"/>
        <v>0</v>
      </c>
      <c r="AR48" s="65">
        <f t="shared" si="20"/>
        <v>0</v>
      </c>
      <c r="AS48" s="34"/>
      <c r="AT48" s="315"/>
      <c r="AU48" s="35"/>
      <c r="AV48" s="35">
        <f t="shared" si="27"/>
        <v>0</v>
      </c>
      <c r="AW48" s="65">
        <f t="shared" si="22"/>
        <v>0</v>
      </c>
    </row>
    <row r="49" spans="1:49">
      <c r="A49" s="28">
        <f t="shared" si="11"/>
        <v>0</v>
      </c>
      <c r="B49" s="27" t="s">
        <v>152</v>
      </c>
      <c r="C49" s="54"/>
      <c r="D49" s="55"/>
      <c r="E49" s="35">
        <f t="shared" si="12"/>
        <v>0</v>
      </c>
      <c r="F49" s="65">
        <f t="shared" si="13"/>
        <v>0</v>
      </c>
      <c r="G49" s="52"/>
      <c r="H49" s="390"/>
      <c r="I49" s="53"/>
      <c r="J49" s="35">
        <f t="shared" si="14"/>
        <v>0</v>
      </c>
      <c r="K49" s="65">
        <f t="shared" si="15"/>
        <v>0</v>
      </c>
      <c r="L49" s="54"/>
      <c r="M49" s="55"/>
      <c r="N49" s="35">
        <f t="shared" si="0"/>
        <v>0</v>
      </c>
      <c r="O49" s="65">
        <f t="shared" si="1"/>
        <v>0</v>
      </c>
      <c r="P49" s="239"/>
      <c r="Q49" s="35">
        <f t="shared" si="23"/>
        <v>0</v>
      </c>
      <c r="R49" s="65">
        <f t="shared" si="2"/>
        <v>0</v>
      </c>
      <c r="S49" s="34"/>
      <c r="T49" s="35"/>
      <c r="U49" s="35">
        <f t="shared" si="3"/>
        <v>0</v>
      </c>
      <c r="V49" s="65">
        <f t="shared" si="4"/>
        <v>0</v>
      </c>
      <c r="W49" s="34"/>
      <c r="X49" s="35"/>
      <c r="Y49" s="35">
        <f t="shared" si="5"/>
        <v>0</v>
      </c>
      <c r="Z49" s="65">
        <f t="shared" si="6"/>
        <v>0</v>
      </c>
      <c r="AA49" s="34"/>
      <c r="AB49" s="35"/>
      <c r="AC49" s="35">
        <f>SUM(AA49:AB49)</f>
        <v>0</v>
      </c>
      <c r="AD49" s="65">
        <f t="shared" si="8"/>
        <v>0</v>
      </c>
      <c r="AE49" s="34"/>
      <c r="AF49" s="35"/>
      <c r="AG49" s="35"/>
      <c r="AH49" s="35"/>
      <c r="AI49" s="35">
        <f t="shared" si="29"/>
        <v>0</v>
      </c>
      <c r="AJ49" s="65">
        <f t="shared" si="9"/>
        <v>0</v>
      </c>
      <c r="AK49" s="34"/>
      <c r="AL49" s="35">
        <f t="shared" si="24"/>
        <v>0</v>
      </c>
      <c r="AM49" s="65">
        <f t="shared" si="28"/>
        <v>0</v>
      </c>
      <c r="AN49" s="34"/>
      <c r="AO49" s="315"/>
      <c r="AP49" s="35"/>
      <c r="AQ49" s="35">
        <f t="shared" si="26"/>
        <v>0</v>
      </c>
      <c r="AR49" s="65">
        <f t="shared" si="20"/>
        <v>0</v>
      </c>
      <c r="AS49" s="34"/>
      <c r="AT49" s="315"/>
      <c r="AU49" s="35"/>
      <c r="AV49" s="35">
        <f t="shared" si="27"/>
        <v>0</v>
      </c>
      <c r="AW49" s="65">
        <f t="shared" si="22"/>
        <v>0</v>
      </c>
    </row>
    <row r="50" spans="1:49">
      <c r="A50" s="28">
        <f t="shared" si="11"/>
        <v>52</v>
      </c>
      <c r="B50" s="27" t="s">
        <v>153</v>
      </c>
      <c r="C50" s="54"/>
      <c r="D50" s="55"/>
      <c r="E50" s="35">
        <f t="shared" si="12"/>
        <v>0</v>
      </c>
      <c r="F50" s="65">
        <f t="shared" si="13"/>
        <v>0</v>
      </c>
      <c r="G50" s="34">
        <v>140.4</v>
      </c>
      <c r="H50" s="315">
        <v>156</v>
      </c>
      <c r="I50" s="35">
        <v>140.4</v>
      </c>
      <c r="J50" s="35">
        <f t="shared" si="14"/>
        <v>436.79999999999995</v>
      </c>
      <c r="K50" s="65">
        <f t="shared" si="15"/>
        <v>27.999999999999996</v>
      </c>
      <c r="L50" s="32"/>
      <c r="M50" s="33"/>
      <c r="N50" s="35">
        <f t="shared" si="0"/>
        <v>0</v>
      </c>
      <c r="O50" s="65">
        <f t="shared" si="1"/>
        <v>0</v>
      </c>
      <c r="P50" s="34"/>
      <c r="Q50" s="35">
        <f t="shared" si="23"/>
        <v>0</v>
      </c>
      <c r="R50" s="65">
        <f t="shared" si="2"/>
        <v>0</v>
      </c>
      <c r="S50" s="52">
        <v>62.4</v>
      </c>
      <c r="T50" s="53">
        <v>62.4</v>
      </c>
      <c r="U50" s="35">
        <f t="shared" si="3"/>
        <v>124.8</v>
      </c>
      <c r="V50" s="65">
        <f t="shared" si="4"/>
        <v>8</v>
      </c>
      <c r="W50" s="52">
        <v>62.4</v>
      </c>
      <c r="X50" s="53">
        <v>62.4</v>
      </c>
      <c r="Y50" s="35">
        <f t="shared" si="5"/>
        <v>124.8</v>
      </c>
      <c r="Z50" s="65">
        <f t="shared" si="6"/>
        <v>8</v>
      </c>
      <c r="AA50" s="52">
        <v>62.4</v>
      </c>
      <c r="AB50" s="53">
        <v>62.4</v>
      </c>
      <c r="AC50" s="35">
        <f t="shared" si="7"/>
        <v>124.8</v>
      </c>
      <c r="AD50" s="65">
        <f t="shared" si="8"/>
        <v>8</v>
      </c>
      <c r="AE50" s="34"/>
      <c r="AF50" s="35"/>
      <c r="AG50" s="35"/>
      <c r="AH50" s="35"/>
      <c r="AI50" s="35">
        <f t="shared" si="29"/>
        <v>0</v>
      </c>
      <c r="AJ50" s="65">
        <f t="shared" si="9"/>
        <v>0</v>
      </c>
      <c r="AK50" s="34"/>
      <c r="AL50" s="35">
        <f t="shared" si="24"/>
        <v>0</v>
      </c>
      <c r="AM50" s="65">
        <f t="shared" si="28"/>
        <v>0</v>
      </c>
      <c r="AN50" s="52"/>
      <c r="AO50" s="390"/>
      <c r="AP50" s="53"/>
      <c r="AQ50" s="35">
        <f t="shared" si="26"/>
        <v>0</v>
      </c>
      <c r="AR50" s="65">
        <f t="shared" si="20"/>
        <v>0</v>
      </c>
      <c r="AS50" s="52"/>
      <c r="AT50" s="390"/>
      <c r="AU50" s="53"/>
      <c r="AV50" s="35">
        <f t="shared" si="27"/>
        <v>0</v>
      </c>
      <c r="AW50" s="65">
        <f t="shared" si="22"/>
        <v>0</v>
      </c>
    </row>
    <row r="51" spans="1:49">
      <c r="A51" s="28">
        <f t="shared" si="11"/>
        <v>0</v>
      </c>
      <c r="B51" s="27" t="s">
        <v>154</v>
      </c>
      <c r="C51" s="54"/>
      <c r="D51" s="55"/>
      <c r="E51" s="35">
        <f t="shared" si="12"/>
        <v>0</v>
      </c>
      <c r="F51" s="65">
        <f t="shared" si="13"/>
        <v>0</v>
      </c>
      <c r="G51" s="34"/>
      <c r="H51" s="315"/>
      <c r="I51" s="35"/>
      <c r="J51" s="35">
        <f t="shared" si="14"/>
        <v>0</v>
      </c>
      <c r="K51" s="65">
        <f t="shared" si="15"/>
        <v>0</v>
      </c>
      <c r="L51" s="32"/>
      <c r="M51" s="33"/>
      <c r="N51" s="35">
        <f t="shared" si="0"/>
        <v>0</v>
      </c>
      <c r="O51" s="65">
        <f t="shared" si="1"/>
        <v>0</v>
      </c>
      <c r="P51" s="34"/>
      <c r="Q51" s="35">
        <f t="shared" si="23"/>
        <v>0</v>
      </c>
      <c r="R51" s="65">
        <f t="shared" si="2"/>
        <v>0</v>
      </c>
      <c r="S51" s="34"/>
      <c r="T51" s="35"/>
      <c r="U51" s="35">
        <f t="shared" si="3"/>
        <v>0</v>
      </c>
      <c r="V51" s="65">
        <f t="shared" si="4"/>
        <v>0</v>
      </c>
      <c r="W51" s="34"/>
      <c r="X51" s="35"/>
      <c r="Y51" s="35">
        <f t="shared" si="5"/>
        <v>0</v>
      </c>
      <c r="Z51" s="65">
        <f t="shared" si="6"/>
        <v>0</v>
      </c>
      <c r="AA51" s="34"/>
      <c r="AB51" s="35"/>
      <c r="AC51" s="35">
        <f t="shared" si="7"/>
        <v>0</v>
      </c>
      <c r="AD51" s="65">
        <f t="shared" si="8"/>
        <v>0</v>
      </c>
      <c r="AE51" s="34"/>
      <c r="AF51" s="35"/>
      <c r="AG51" s="35"/>
      <c r="AH51" s="35"/>
      <c r="AI51" s="35">
        <f t="shared" si="29"/>
        <v>0</v>
      </c>
      <c r="AJ51" s="65">
        <f t="shared" si="9"/>
        <v>0</v>
      </c>
      <c r="AK51" s="34"/>
      <c r="AL51" s="35">
        <f t="shared" ref="AL51:AL58" si="30">SUM(AK51:AK51)</f>
        <v>0</v>
      </c>
      <c r="AM51" s="65">
        <f t="shared" si="28"/>
        <v>0</v>
      </c>
      <c r="AN51" s="34"/>
      <c r="AO51" s="315"/>
      <c r="AP51" s="35"/>
      <c r="AQ51" s="35">
        <f t="shared" si="26"/>
        <v>0</v>
      </c>
      <c r="AR51" s="65">
        <f t="shared" si="20"/>
        <v>0</v>
      </c>
      <c r="AS51" s="34"/>
      <c r="AT51" s="315"/>
      <c r="AU51" s="35"/>
      <c r="AV51" s="35">
        <f t="shared" si="27"/>
        <v>0</v>
      </c>
      <c r="AW51" s="65">
        <f t="shared" si="22"/>
        <v>0</v>
      </c>
    </row>
    <row r="52" spans="1:49">
      <c r="A52" s="28">
        <f t="shared" si="11"/>
        <v>0</v>
      </c>
      <c r="B52" s="27" t="s">
        <v>155</v>
      </c>
      <c r="C52" s="54"/>
      <c r="D52" s="55"/>
      <c r="E52" s="35">
        <f t="shared" si="12"/>
        <v>0</v>
      </c>
      <c r="F52" s="65">
        <f t="shared" si="13"/>
        <v>0</v>
      </c>
      <c r="G52" s="34"/>
      <c r="H52" s="315"/>
      <c r="I52" s="35"/>
      <c r="J52" s="35">
        <f t="shared" si="14"/>
        <v>0</v>
      </c>
      <c r="K52" s="65">
        <f t="shared" si="15"/>
        <v>0</v>
      </c>
      <c r="L52" s="54"/>
      <c r="M52" s="55"/>
      <c r="N52" s="35">
        <f t="shared" si="0"/>
        <v>0</v>
      </c>
      <c r="O52" s="65">
        <f t="shared" si="1"/>
        <v>0</v>
      </c>
      <c r="P52" s="34"/>
      <c r="Q52" s="35">
        <f t="shared" si="23"/>
        <v>0</v>
      </c>
      <c r="R52" s="65">
        <f t="shared" si="2"/>
        <v>0</v>
      </c>
      <c r="S52" s="34"/>
      <c r="T52" s="35"/>
      <c r="U52" s="31">
        <f t="shared" si="3"/>
        <v>0</v>
      </c>
      <c r="V52" s="43">
        <f t="shared" si="4"/>
        <v>0</v>
      </c>
      <c r="W52" s="34"/>
      <c r="X52" s="35"/>
      <c r="Y52" s="31">
        <f t="shared" si="5"/>
        <v>0</v>
      </c>
      <c r="Z52" s="43">
        <f t="shared" si="6"/>
        <v>0</v>
      </c>
      <c r="AA52" s="34"/>
      <c r="AB52" s="35"/>
      <c r="AC52" s="31">
        <f t="shared" si="7"/>
        <v>0</v>
      </c>
      <c r="AD52" s="43">
        <f t="shared" si="8"/>
        <v>0</v>
      </c>
      <c r="AE52" s="34"/>
      <c r="AF52" s="35"/>
      <c r="AG52" s="35"/>
      <c r="AH52" s="35"/>
      <c r="AI52" s="35">
        <f t="shared" si="29"/>
        <v>0</v>
      </c>
      <c r="AJ52" s="65">
        <f t="shared" si="9"/>
        <v>0</v>
      </c>
      <c r="AK52" s="34"/>
      <c r="AL52" s="35">
        <f t="shared" si="30"/>
        <v>0</v>
      </c>
      <c r="AM52" s="65">
        <f t="shared" si="28"/>
        <v>0</v>
      </c>
      <c r="AN52" s="34"/>
      <c r="AO52" s="315"/>
      <c r="AP52" s="35"/>
      <c r="AQ52" s="35">
        <f t="shared" si="26"/>
        <v>0</v>
      </c>
      <c r="AR52" s="65">
        <f t="shared" si="20"/>
        <v>0</v>
      </c>
      <c r="AS52" s="34"/>
      <c r="AT52" s="315"/>
      <c r="AU52" s="35"/>
      <c r="AV52" s="35">
        <f t="shared" si="27"/>
        <v>0</v>
      </c>
      <c r="AW52" s="65">
        <f t="shared" si="22"/>
        <v>0</v>
      </c>
    </row>
    <row r="53" spans="1:49">
      <c r="A53" s="28">
        <f t="shared" si="11"/>
        <v>0</v>
      </c>
      <c r="B53" s="27" t="s">
        <v>156</v>
      </c>
      <c r="C53" s="54"/>
      <c r="D53" s="55"/>
      <c r="E53" s="35">
        <f t="shared" si="12"/>
        <v>0</v>
      </c>
      <c r="F53" s="65">
        <f t="shared" si="13"/>
        <v>0</v>
      </c>
      <c r="G53" s="34"/>
      <c r="H53" s="315"/>
      <c r="I53" s="35"/>
      <c r="J53" s="35">
        <f t="shared" si="14"/>
        <v>0</v>
      </c>
      <c r="K53" s="65">
        <f t="shared" si="15"/>
        <v>0</v>
      </c>
      <c r="L53" s="54"/>
      <c r="M53" s="55"/>
      <c r="N53" s="35">
        <f t="shared" si="0"/>
        <v>0</v>
      </c>
      <c r="O53" s="65">
        <f t="shared" si="1"/>
        <v>0</v>
      </c>
      <c r="P53" s="34"/>
      <c r="Q53" s="35">
        <f t="shared" si="23"/>
        <v>0</v>
      </c>
      <c r="R53" s="65">
        <f t="shared" si="2"/>
        <v>0</v>
      </c>
      <c r="S53" s="34"/>
      <c r="T53" s="35"/>
      <c r="U53" s="31">
        <f>SUM(S53:T53)</f>
        <v>0</v>
      </c>
      <c r="V53" s="43">
        <f>U53/7.8/2</f>
        <v>0</v>
      </c>
      <c r="W53" s="32"/>
      <c r="X53" s="33"/>
      <c r="Y53" s="31">
        <f>SUM(W53:X53)</f>
        <v>0</v>
      </c>
      <c r="Z53" s="43">
        <f>Y53/7.8/2</f>
        <v>0</v>
      </c>
      <c r="AA53" s="34"/>
      <c r="AB53" s="33"/>
      <c r="AC53" s="31">
        <f>SUM(AA53:AB53)</f>
        <v>0</v>
      </c>
      <c r="AD53" s="43">
        <f>AC53/7.8/2</f>
        <v>0</v>
      </c>
      <c r="AE53" s="34"/>
      <c r="AF53" s="35"/>
      <c r="AG53" s="35"/>
      <c r="AH53" s="35"/>
      <c r="AI53" s="31">
        <f t="shared" si="29"/>
        <v>0</v>
      </c>
      <c r="AJ53" s="43">
        <f t="shared" si="9"/>
        <v>0</v>
      </c>
      <c r="AK53" s="34"/>
      <c r="AL53" s="35">
        <f t="shared" si="30"/>
        <v>0</v>
      </c>
      <c r="AM53" s="65">
        <f t="shared" si="28"/>
        <v>0</v>
      </c>
      <c r="AN53" s="34"/>
      <c r="AO53" s="315"/>
      <c r="AP53" s="35"/>
      <c r="AQ53" s="35">
        <f t="shared" si="26"/>
        <v>0</v>
      </c>
      <c r="AR53" s="65">
        <f t="shared" si="20"/>
        <v>0</v>
      </c>
      <c r="AS53" s="34"/>
      <c r="AT53" s="315"/>
      <c r="AU53" s="35"/>
      <c r="AV53" s="35">
        <f t="shared" si="27"/>
        <v>0</v>
      </c>
      <c r="AW53" s="65">
        <f t="shared" si="22"/>
        <v>0</v>
      </c>
    </row>
    <row r="54" spans="1:49">
      <c r="A54" s="28">
        <f t="shared" si="11"/>
        <v>52</v>
      </c>
      <c r="B54" s="27" t="s">
        <v>157</v>
      </c>
      <c r="C54" s="54"/>
      <c r="D54" s="55"/>
      <c r="E54" s="35">
        <f t="shared" si="12"/>
        <v>0</v>
      </c>
      <c r="F54" s="65">
        <f t="shared" si="13"/>
        <v>0</v>
      </c>
      <c r="G54" s="34">
        <f t="shared" ref="G54:I54" si="31">124.8+31.2</f>
        <v>156</v>
      </c>
      <c r="H54" s="315">
        <f t="shared" si="31"/>
        <v>156</v>
      </c>
      <c r="I54" s="35">
        <f t="shared" si="31"/>
        <v>156</v>
      </c>
      <c r="J54" s="35">
        <f t="shared" si="14"/>
        <v>468</v>
      </c>
      <c r="K54" s="65">
        <f t="shared" si="15"/>
        <v>30</v>
      </c>
      <c r="L54" s="32"/>
      <c r="M54" s="33"/>
      <c r="N54" s="35">
        <f>SUM(L54:M54)</f>
        <v>0</v>
      </c>
      <c r="O54" s="65">
        <f t="shared" si="1"/>
        <v>0</v>
      </c>
      <c r="P54" s="34">
        <v>78</v>
      </c>
      <c r="Q54" s="35">
        <f t="shared" si="23"/>
        <v>78</v>
      </c>
      <c r="R54" s="65">
        <f t="shared" si="2"/>
        <v>5</v>
      </c>
      <c r="S54" s="52">
        <v>15.6</v>
      </c>
      <c r="T54" s="53">
        <v>15.6</v>
      </c>
      <c r="U54" s="31">
        <f t="shared" si="3"/>
        <v>31.2</v>
      </c>
      <c r="V54" s="43">
        <f t="shared" si="4"/>
        <v>2</v>
      </c>
      <c r="W54" s="34">
        <v>15.6</v>
      </c>
      <c r="X54" s="35">
        <v>15.6</v>
      </c>
      <c r="Y54" s="31">
        <f t="shared" si="5"/>
        <v>31.2</v>
      </c>
      <c r="Z54" s="43">
        <f t="shared" si="6"/>
        <v>2</v>
      </c>
      <c r="AA54" s="34">
        <v>15.6</v>
      </c>
      <c r="AB54" s="33"/>
      <c r="AC54" s="31">
        <f t="shared" si="7"/>
        <v>15.6</v>
      </c>
      <c r="AD54" s="43">
        <f t="shared" si="8"/>
        <v>1</v>
      </c>
      <c r="AE54" s="34"/>
      <c r="AF54" s="35"/>
      <c r="AG54" s="35">
        <v>93.6</v>
      </c>
      <c r="AH54" s="35">
        <v>93.6</v>
      </c>
      <c r="AI54" s="31">
        <f t="shared" si="29"/>
        <v>187.2</v>
      </c>
      <c r="AJ54" s="43">
        <f t="shared" si="9"/>
        <v>12</v>
      </c>
      <c r="AK54" s="34"/>
      <c r="AL54" s="35">
        <f t="shared" si="30"/>
        <v>0</v>
      </c>
      <c r="AM54" s="65">
        <f t="shared" si="28"/>
        <v>0</v>
      </c>
      <c r="AN54" s="34"/>
      <c r="AO54" s="315"/>
      <c r="AP54" s="35"/>
      <c r="AQ54" s="35">
        <f t="shared" si="26"/>
        <v>0</v>
      </c>
      <c r="AR54" s="65">
        <f t="shared" si="20"/>
        <v>0</v>
      </c>
      <c r="AS54" s="34"/>
      <c r="AT54" s="315"/>
      <c r="AU54" s="35"/>
      <c r="AV54" s="35">
        <f t="shared" si="27"/>
        <v>0</v>
      </c>
      <c r="AW54" s="65">
        <f t="shared" si="22"/>
        <v>0</v>
      </c>
    </row>
    <row r="55" spans="1:49">
      <c r="A55" s="28">
        <f t="shared" si="11"/>
        <v>0</v>
      </c>
      <c r="B55" s="27" t="s">
        <v>158</v>
      </c>
      <c r="C55" s="54"/>
      <c r="D55" s="55"/>
      <c r="E55" s="35">
        <f t="shared" si="12"/>
        <v>0</v>
      </c>
      <c r="F55" s="65">
        <f t="shared" si="13"/>
        <v>0</v>
      </c>
      <c r="G55" s="34"/>
      <c r="H55" s="315"/>
      <c r="I55" s="35"/>
      <c r="J55" s="35">
        <f t="shared" si="14"/>
        <v>0</v>
      </c>
      <c r="K55" s="65">
        <f t="shared" si="15"/>
        <v>0</v>
      </c>
      <c r="L55" s="54"/>
      <c r="M55" s="55"/>
      <c r="N55" s="35">
        <f t="shared" si="0"/>
        <v>0</v>
      </c>
      <c r="O55" s="65">
        <f t="shared" si="1"/>
        <v>0</v>
      </c>
      <c r="P55" s="34"/>
      <c r="Q55" s="35">
        <f t="shared" si="23"/>
        <v>0</v>
      </c>
      <c r="R55" s="65">
        <f t="shared" si="2"/>
        <v>0</v>
      </c>
      <c r="S55" s="34"/>
      <c r="T55" s="35"/>
      <c r="U55" s="31">
        <f>SUM(S55:T55)</f>
        <v>0</v>
      </c>
      <c r="V55" s="43">
        <f>U55/7.8/2</f>
        <v>0</v>
      </c>
      <c r="W55" s="34"/>
      <c r="X55" s="35"/>
      <c r="Y55" s="31">
        <f>SUM(W55:X55)</f>
        <v>0</v>
      </c>
      <c r="Z55" s="43">
        <f>Y55/7.8/2</f>
        <v>0</v>
      </c>
      <c r="AA55" s="34"/>
      <c r="AB55" s="33"/>
      <c r="AC55" s="31">
        <f>SUM(AA55:AB55)</f>
        <v>0</v>
      </c>
      <c r="AD55" s="43">
        <f>AC55/7.8/2</f>
        <v>0</v>
      </c>
      <c r="AE55" s="34"/>
      <c r="AF55" s="35"/>
      <c r="AG55" s="35"/>
      <c r="AH55" s="35"/>
      <c r="AI55" s="31">
        <f t="shared" si="29"/>
        <v>0</v>
      </c>
      <c r="AJ55" s="43">
        <f t="shared" si="9"/>
        <v>0</v>
      </c>
      <c r="AK55" s="34"/>
      <c r="AL55" s="35">
        <f t="shared" si="30"/>
        <v>0</v>
      </c>
      <c r="AM55" s="65">
        <f t="shared" si="28"/>
        <v>0</v>
      </c>
      <c r="AN55" s="34"/>
      <c r="AO55" s="315"/>
      <c r="AP55" s="35"/>
      <c r="AQ55" s="35">
        <f t="shared" si="26"/>
        <v>0</v>
      </c>
      <c r="AR55" s="65">
        <f t="shared" si="20"/>
        <v>0</v>
      </c>
      <c r="AS55" s="34"/>
      <c r="AT55" s="315"/>
      <c r="AU55" s="35"/>
      <c r="AV55" s="35">
        <f t="shared" si="27"/>
        <v>0</v>
      </c>
      <c r="AW55" s="65">
        <f t="shared" si="22"/>
        <v>0</v>
      </c>
    </row>
    <row r="56" spans="1:49">
      <c r="A56" s="28">
        <f t="shared" si="11"/>
        <v>44</v>
      </c>
      <c r="B56" s="27" t="s">
        <v>159</v>
      </c>
      <c r="C56" s="54"/>
      <c r="D56" s="55"/>
      <c r="E56" s="35">
        <f t="shared" si="12"/>
        <v>0</v>
      </c>
      <c r="F56" s="65">
        <f t="shared" si="13"/>
        <v>0</v>
      </c>
      <c r="G56" s="32"/>
      <c r="H56" s="317"/>
      <c r="I56" s="33"/>
      <c r="J56" s="35">
        <f t="shared" si="14"/>
        <v>0</v>
      </c>
      <c r="K56" s="65">
        <f t="shared" si="15"/>
        <v>0</v>
      </c>
      <c r="L56" s="54"/>
      <c r="M56" s="55"/>
      <c r="N56" s="35">
        <f t="shared" si="0"/>
        <v>0</v>
      </c>
      <c r="O56" s="65">
        <f t="shared" si="1"/>
        <v>0</v>
      </c>
      <c r="P56" s="34"/>
      <c r="Q56" s="35">
        <f t="shared" si="23"/>
        <v>0</v>
      </c>
      <c r="R56" s="65">
        <f t="shared" si="2"/>
        <v>0</v>
      </c>
      <c r="S56" s="52">
        <v>109.2</v>
      </c>
      <c r="T56" s="53">
        <v>109.2</v>
      </c>
      <c r="U56" s="31">
        <f t="shared" si="3"/>
        <v>218.4</v>
      </c>
      <c r="V56" s="43">
        <f t="shared" si="4"/>
        <v>14</v>
      </c>
      <c r="W56" s="34">
        <v>109.2</v>
      </c>
      <c r="X56" s="35">
        <v>109.2</v>
      </c>
      <c r="Y56" s="31">
        <f t="shared" si="5"/>
        <v>218.4</v>
      </c>
      <c r="Z56" s="43">
        <f t="shared" si="6"/>
        <v>14</v>
      </c>
      <c r="AA56" s="34">
        <v>109.2</v>
      </c>
      <c r="AB56" s="35">
        <v>109.2</v>
      </c>
      <c r="AC56" s="31">
        <f t="shared" si="7"/>
        <v>218.4</v>
      </c>
      <c r="AD56" s="43">
        <f t="shared" si="8"/>
        <v>14</v>
      </c>
      <c r="AE56" s="34"/>
      <c r="AF56" s="35"/>
      <c r="AG56" s="35">
        <v>15.6</v>
      </c>
      <c r="AH56" s="35">
        <v>15.6</v>
      </c>
      <c r="AI56" s="31">
        <f t="shared" si="29"/>
        <v>31.2</v>
      </c>
      <c r="AJ56" s="43">
        <f t="shared" si="9"/>
        <v>2</v>
      </c>
      <c r="AK56" s="34"/>
      <c r="AL56" s="35">
        <f t="shared" si="30"/>
        <v>0</v>
      </c>
      <c r="AM56" s="65">
        <f t="shared" si="28"/>
        <v>0</v>
      </c>
      <c r="AN56" s="34"/>
      <c r="AO56" s="315"/>
      <c r="AP56" s="35"/>
      <c r="AQ56" s="35">
        <f t="shared" si="26"/>
        <v>0</v>
      </c>
      <c r="AR56" s="65">
        <f t="shared" si="20"/>
        <v>0</v>
      </c>
      <c r="AS56" s="34"/>
      <c r="AT56" s="315"/>
      <c r="AU56" s="35"/>
      <c r="AV56" s="35">
        <f t="shared" si="27"/>
        <v>0</v>
      </c>
      <c r="AW56" s="65">
        <f t="shared" si="22"/>
        <v>0</v>
      </c>
    </row>
    <row r="57" spans="1:49">
      <c r="A57" s="28">
        <f t="shared" si="11"/>
        <v>0</v>
      </c>
      <c r="B57" s="27" t="s">
        <v>160</v>
      </c>
      <c r="C57" s="54"/>
      <c r="D57" s="55"/>
      <c r="E57" s="35">
        <f t="shared" si="12"/>
        <v>0</v>
      </c>
      <c r="F57" s="65">
        <f t="shared" si="13"/>
        <v>0</v>
      </c>
      <c r="G57" s="32"/>
      <c r="H57" s="317"/>
      <c r="I57" s="33"/>
      <c r="J57" s="35">
        <f t="shared" si="14"/>
        <v>0</v>
      </c>
      <c r="K57" s="65">
        <f t="shared" si="15"/>
        <v>0</v>
      </c>
      <c r="L57" s="54"/>
      <c r="M57" s="55"/>
      <c r="N57" s="35">
        <f t="shared" si="0"/>
        <v>0</v>
      </c>
      <c r="O57" s="65">
        <f t="shared" si="1"/>
        <v>0</v>
      </c>
      <c r="P57" s="34"/>
      <c r="Q57" s="35">
        <f t="shared" si="23"/>
        <v>0</v>
      </c>
      <c r="R57" s="43">
        <f t="shared" si="2"/>
        <v>0</v>
      </c>
      <c r="S57" s="34"/>
      <c r="T57" s="35"/>
      <c r="U57" s="31">
        <f>SUM(S57:T57)</f>
        <v>0</v>
      </c>
      <c r="V57" s="43">
        <f>U57/7.8/2</f>
        <v>0</v>
      </c>
      <c r="W57" s="34"/>
      <c r="X57" s="35"/>
      <c r="Y57" s="31">
        <f>SUM(W57:X57)</f>
        <v>0</v>
      </c>
      <c r="Z57" s="43">
        <f>Y57/7.8/2</f>
        <v>0</v>
      </c>
      <c r="AA57" s="34"/>
      <c r="AB57" s="35"/>
      <c r="AC57" s="31">
        <f>SUM(AA57:AB57)</f>
        <v>0</v>
      </c>
      <c r="AD57" s="43">
        <f>AC57/7.8/2</f>
        <v>0</v>
      </c>
      <c r="AE57" s="34"/>
      <c r="AF57" s="35"/>
      <c r="AG57" s="35"/>
      <c r="AH57" s="35"/>
      <c r="AI57" s="31">
        <f t="shared" si="29"/>
        <v>0</v>
      </c>
      <c r="AJ57" s="43">
        <f t="shared" si="9"/>
        <v>0</v>
      </c>
      <c r="AK57" s="34"/>
      <c r="AL57" s="35">
        <f t="shared" si="30"/>
        <v>0</v>
      </c>
      <c r="AM57" s="65">
        <f t="shared" si="28"/>
        <v>0</v>
      </c>
      <c r="AN57" s="34"/>
      <c r="AO57" s="315"/>
      <c r="AP57" s="35"/>
      <c r="AQ57" s="35">
        <f t="shared" si="26"/>
        <v>0</v>
      </c>
      <c r="AR57" s="65">
        <f t="shared" si="20"/>
        <v>0</v>
      </c>
      <c r="AS57" s="34"/>
      <c r="AT57" s="315"/>
      <c r="AU57" s="35"/>
      <c r="AV57" s="35">
        <f t="shared" si="27"/>
        <v>0</v>
      </c>
      <c r="AW57" s="65">
        <f t="shared" si="22"/>
        <v>0</v>
      </c>
    </row>
    <row r="58" spans="1:49">
      <c r="A58" s="28">
        <f t="shared" si="11"/>
        <v>0</v>
      </c>
      <c r="B58" s="27" t="s">
        <v>161</v>
      </c>
      <c r="C58" s="54"/>
      <c r="D58" s="55"/>
      <c r="E58" s="35">
        <f t="shared" si="12"/>
        <v>0</v>
      </c>
      <c r="F58" s="65">
        <f t="shared" si="13"/>
        <v>0</v>
      </c>
      <c r="G58" s="32"/>
      <c r="H58" s="317"/>
      <c r="I58" s="33"/>
      <c r="J58" s="35">
        <f t="shared" si="14"/>
        <v>0</v>
      </c>
      <c r="K58" s="65">
        <f t="shared" si="15"/>
        <v>0</v>
      </c>
      <c r="L58" s="54"/>
      <c r="M58" s="55"/>
      <c r="N58" s="35">
        <f t="shared" si="0"/>
        <v>0</v>
      </c>
      <c r="O58" s="65">
        <f t="shared" si="1"/>
        <v>0</v>
      </c>
      <c r="P58" s="34"/>
      <c r="Q58" s="35">
        <f t="shared" si="23"/>
        <v>0</v>
      </c>
      <c r="R58" s="65">
        <f t="shared" si="2"/>
        <v>0</v>
      </c>
      <c r="S58" s="52"/>
      <c r="T58" s="35"/>
      <c r="U58" s="31">
        <f t="shared" si="3"/>
        <v>0</v>
      </c>
      <c r="V58" s="43">
        <f t="shared" si="4"/>
        <v>0</v>
      </c>
      <c r="W58" s="34"/>
      <c r="X58" s="35"/>
      <c r="Y58" s="31">
        <f t="shared" si="5"/>
        <v>0</v>
      </c>
      <c r="Z58" s="43">
        <f t="shared" si="6"/>
        <v>0</v>
      </c>
      <c r="AA58" s="52"/>
      <c r="AB58" s="53"/>
      <c r="AC58" s="31">
        <f t="shared" si="7"/>
        <v>0</v>
      </c>
      <c r="AD58" s="43">
        <f t="shared" si="8"/>
        <v>0</v>
      </c>
      <c r="AE58" s="34"/>
      <c r="AF58" s="35"/>
      <c r="AG58" s="35"/>
      <c r="AH58" s="35"/>
      <c r="AI58" s="31">
        <f t="shared" si="29"/>
        <v>0</v>
      </c>
      <c r="AJ58" s="43">
        <f t="shared" si="9"/>
        <v>0</v>
      </c>
      <c r="AK58" s="34"/>
      <c r="AL58" s="35">
        <f t="shared" si="30"/>
        <v>0</v>
      </c>
      <c r="AM58" s="65">
        <f t="shared" si="28"/>
        <v>0</v>
      </c>
      <c r="AN58" s="34"/>
      <c r="AO58" s="315"/>
      <c r="AP58" s="35"/>
      <c r="AQ58" s="35">
        <f t="shared" si="26"/>
        <v>0</v>
      </c>
      <c r="AR58" s="65">
        <f t="shared" si="20"/>
        <v>0</v>
      </c>
      <c r="AS58" s="34"/>
      <c r="AT58" s="315"/>
      <c r="AU58" s="35"/>
      <c r="AV58" s="35">
        <f t="shared" si="27"/>
        <v>0</v>
      </c>
      <c r="AW58" s="65">
        <f t="shared" si="22"/>
        <v>0</v>
      </c>
    </row>
    <row r="59" spans="1:49">
      <c r="A59" s="28">
        <f t="shared" si="11"/>
        <v>77</v>
      </c>
      <c r="B59" s="27" t="s">
        <v>162</v>
      </c>
      <c r="C59" s="54"/>
      <c r="D59" s="55"/>
      <c r="E59" s="31">
        <f t="shared" si="12"/>
        <v>0</v>
      </c>
      <c r="F59" s="43">
        <f t="shared" si="13"/>
        <v>0</v>
      </c>
      <c r="G59" s="30"/>
      <c r="H59" s="320"/>
      <c r="I59" s="31"/>
      <c r="J59" s="35">
        <f t="shared" si="14"/>
        <v>0</v>
      </c>
      <c r="K59" s="65">
        <f t="shared" si="15"/>
        <v>0</v>
      </c>
      <c r="L59" s="54"/>
      <c r="M59" s="55"/>
      <c r="N59" s="35">
        <f t="shared" si="0"/>
        <v>0</v>
      </c>
      <c r="O59" s="65">
        <f t="shared" si="1"/>
        <v>0</v>
      </c>
      <c r="P59" s="34">
        <v>93.6</v>
      </c>
      <c r="Q59" s="35">
        <f t="shared" si="23"/>
        <v>93.6</v>
      </c>
      <c r="R59" s="65">
        <f t="shared" si="2"/>
        <v>6</v>
      </c>
      <c r="S59" s="34">
        <f>62.4+140.4</f>
        <v>202.8</v>
      </c>
      <c r="T59" s="35">
        <v>140.4</v>
      </c>
      <c r="U59" s="35">
        <f t="shared" si="3"/>
        <v>343.20000000000005</v>
      </c>
      <c r="V59" s="65">
        <f t="shared" si="4"/>
        <v>22.000000000000004</v>
      </c>
      <c r="W59" s="34">
        <v>140.4</v>
      </c>
      <c r="X59" s="35">
        <v>140.4</v>
      </c>
      <c r="Y59" s="35">
        <f t="shared" ref="Y59:Y70" si="32">SUM(W59:X59)</f>
        <v>280.8</v>
      </c>
      <c r="Z59" s="65">
        <f t="shared" si="6"/>
        <v>18</v>
      </c>
      <c r="AA59" s="34">
        <f>62.4+140.4</f>
        <v>202.8</v>
      </c>
      <c r="AB59" s="35">
        <v>156</v>
      </c>
      <c r="AC59" s="31">
        <f t="shared" si="7"/>
        <v>358.8</v>
      </c>
      <c r="AD59" s="43">
        <f t="shared" si="8"/>
        <v>23</v>
      </c>
      <c r="AE59" s="32"/>
      <c r="AF59" s="33"/>
      <c r="AG59" s="35">
        <v>62.4</v>
      </c>
      <c r="AH59" s="35">
        <v>62.4</v>
      </c>
      <c r="AI59" s="31">
        <f t="shared" si="29"/>
        <v>124.8</v>
      </c>
      <c r="AJ59" s="43">
        <f t="shared" si="9"/>
        <v>8</v>
      </c>
      <c r="AK59" s="34"/>
      <c r="AL59" s="35">
        <f>SUM(AK59:AK59)</f>
        <v>0</v>
      </c>
      <c r="AM59" s="65">
        <f t="shared" si="28"/>
        <v>0</v>
      </c>
      <c r="AN59" s="34"/>
      <c r="AO59" s="315"/>
      <c r="AP59" s="35"/>
      <c r="AQ59" s="35">
        <f t="shared" si="26"/>
        <v>0</v>
      </c>
      <c r="AR59" s="65">
        <f t="shared" si="20"/>
        <v>0</v>
      </c>
      <c r="AS59" s="34"/>
      <c r="AT59" s="315"/>
      <c r="AU59" s="35"/>
      <c r="AV59" s="35">
        <f t="shared" si="27"/>
        <v>0</v>
      </c>
      <c r="AW59" s="65">
        <f t="shared" si="22"/>
        <v>0</v>
      </c>
    </row>
    <row r="60" spans="1:49">
      <c r="A60" s="28">
        <f t="shared" si="11"/>
        <v>0</v>
      </c>
      <c r="B60" s="27" t="s">
        <v>163</v>
      </c>
      <c r="C60" s="54"/>
      <c r="D60" s="55"/>
      <c r="E60" s="31">
        <f t="shared" si="12"/>
        <v>0</v>
      </c>
      <c r="F60" s="43">
        <f t="shared" si="13"/>
        <v>0</v>
      </c>
      <c r="G60" s="30"/>
      <c r="H60" s="320"/>
      <c r="I60" s="31"/>
      <c r="J60" s="35">
        <f t="shared" si="14"/>
        <v>0</v>
      </c>
      <c r="K60" s="65">
        <f t="shared" si="15"/>
        <v>0</v>
      </c>
      <c r="L60" s="54"/>
      <c r="M60" s="55"/>
      <c r="N60" s="31">
        <f t="shared" si="0"/>
        <v>0</v>
      </c>
      <c r="O60" s="43">
        <f t="shared" si="1"/>
        <v>0</v>
      </c>
      <c r="P60" s="34"/>
      <c r="Q60" s="35">
        <f t="shared" si="23"/>
        <v>0</v>
      </c>
      <c r="R60" s="43">
        <f t="shared" si="2"/>
        <v>0</v>
      </c>
      <c r="S60" s="34"/>
      <c r="T60" s="35"/>
      <c r="U60" s="31">
        <f t="shared" ref="U60:U70" si="33">SUM(S60:T60)</f>
        <v>0</v>
      </c>
      <c r="V60" s="43">
        <f t="shared" ref="V60:V66" si="34">U60/7.8/2</f>
        <v>0</v>
      </c>
      <c r="W60" s="34"/>
      <c r="X60" s="35"/>
      <c r="Y60" s="31">
        <f t="shared" si="32"/>
        <v>0</v>
      </c>
      <c r="Z60" s="43">
        <f t="shared" ref="Z60:Z66" si="35">Y60/7.8/2</f>
        <v>0</v>
      </c>
      <c r="AA60" s="34"/>
      <c r="AB60" s="35"/>
      <c r="AC60" s="31">
        <f t="shared" ref="AC60:AC70" si="36">SUM(AA60:AB60)</f>
        <v>0</v>
      </c>
      <c r="AD60" s="43">
        <f t="shared" ref="AD60:AD66" si="37">AC60/7.8/2</f>
        <v>0</v>
      </c>
      <c r="AE60" s="32"/>
      <c r="AF60" s="33"/>
      <c r="AG60" s="33"/>
      <c r="AH60" s="33"/>
      <c r="AI60" s="31">
        <f t="shared" si="29"/>
        <v>0</v>
      </c>
      <c r="AJ60" s="43">
        <f>AI60/7.8/2</f>
        <v>0</v>
      </c>
      <c r="AK60" s="34"/>
      <c r="AL60" s="35">
        <f>SUM(AK60:AK60)</f>
        <v>0</v>
      </c>
      <c r="AM60" s="65">
        <f t="shared" si="28"/>
        <v>0</v>
      </c>
      <c r="AN60" s="34"/>
      <c r="AO60" s="315"/>
      <c r="AP60" s="35"/>
      <c r="AQ60" s="35">
        <f t="shared" si="26"/>
        <v>0</v>
      </c>
      <c r="AR60" s="65">
        <f t="shared" si="20"/>
        <v>0</v>
      </c>
      <c r="AS60" s="34"/>
      <c r="AT60" s="315"/>
      <c r="AU60" s="35"/>
      <c r="AV60" s="35">
        <f t="shared" si="27"/>
        <v>0</v>
      </c>
      <c r="AW60" s="65">
        <f t="shared" si="22"/>
        <v>0</v>
      </c>
    </row>
    <row r="61" spans="1:49">
      <c r="A61" s="28">
        <f t="shared" si="11"/>
        <v>70</v>
      </c>
      <c r="B61" s="27" t="s">
        <v>164</v>
      </c>
      <c r="C61" s="54"/>
      <c r="D61" s="55"/>
      <c r="E61" s="31">
        <f t="shared" si="12"/>
        <v>0</v>
      </c>
      <c r="F61" s="43">
        <f t="shared" si="13"/>
        <v>0</v>
      </c>
      <c r="G61" s="30"/>
      <c r="H61" s="320"/>
      <c r="I61" s="31"/>
      <c r="J61" s="35">
        <f t="shared" si="14"/>
        <v>0</v>
      </c>
      <c r="K61" s="65">
        <f t="shared" si="15"/>
        <v>0</v>
      </c>
      <c r="L61" s="54"/>
      <c r="M61" s="55"/>
      <c r="N61" s="31">
        <f t="shared" si="0"/>
        <v>0</v>
      </c>
      <c r="O61" s="43">
        <f t="shared" si="1"/>
        <v>0</v>
      </c>
      <c r="P61" s="34"/>
      <c r="Q61" s="35">
        <f t="shared" si="23"/>
        <v>0</v>
      </c>
      <c r="R61" s="44">
        <f t="shared" si="2"/>
        <v>0</v>
      </c>
      <c r="S61" s="52">
        <f>171.6+140.4</f>
        <v>312</v>
      </c>
      <c r="T61" s="53">
        <f>15.6+109.2</f>
        <v>124.8</v>
      </c>
      <c r="U61" s="35">
        <f t="shared" si="33"/>
        <v>436.8</v>
      </c>
      <c r="V61" s="65">
        <f t="shared" si="34"/>
        <v>28</v>
      </c>
      <c r="W61" s="34">
        <v>124.8</v>
      </c>
      <c r="X61" s="35">
        <v>109.2</v>
      </c>
      <c r="Y61" s="35">
        <f t="shared" si="32"/>
        <v>234</v>
      </c>
      <c r="Z61" s="65">
        <f t="shared" si="35"/>
        <v>15</v>
      </c>
      <c r="AA61" s="52">
        <f>156+140.4</f>
        <v>296.39999999999998</v>
      </c>
      <c r="AB61" s="53">
        <f>15.6+109.2</f>
        <v>124.8</v>
      </c>
      <c r="AC61" s="31">
        <f t="shared" si="36"/>
        <v>421.2</v>
      </c>
      <c r="AD61" s="43">
        <f t="shared" si="37"/>
        <v>27</v>
      </c>
      <c r="AE61" s="32"/>
      <c r="AF61" s="33"/>
      <c r="AG61" s="33"/>
      <c r="AH61" s="33"/>
      <c r="AI61" s="31">
        <f t="shared" si="29"/>
        <v>0</v>
      </c>
      <c r="AJ61" s="43">
        <f>AI61/7.8/2</f>
        <v>0</v>
      </c>
      <c r="AK61" s="34"/>
      <c r="AL61" s="35">
        <f t="shared" ref="AL61:AL63" si="38">SUM(AK61:AK61)</f>
        <v>0</v>
      </c>
      <c r="AM61" s="65">
        <f t="shared" si="28"/>
        <v>0</v>
      </c>
      <c r="AN61" s="34"/>
      <c r="AO61" s="315"/>
      <c r="AP61" s="35"/>
      <c r="AQ61" s="35">
        <f t="shared" si="26"/>
        <v>0</v>
      </c>
      <c r="AR61" s="65">
        <f t="shared" si="20"/>
        <v>0</v>
      </c>
      <c r="AS61" s="34"/>
      <c r="AT61" s="315"/>
      <c r="AU61" s="35"/>
      <c r="AV61" s="35">
        <f t="shared" si="27"/>
        <v>0</v>
      </c>
      <c r="AW61" s="65">
        <f t="shared" si="22"/>
        <v>0</v>
      </c>
    </row>
    <row r="62" spans="1:49">
      <c r="A62" s="28">
        <f t="shared" si="11"/>
        <v>0</v>
      </c>
      <c r="B62" s="27" t="s">
        <v>165</v>
      </c>
      <c r="C62" s="54"/>
      <c r="D62" s="55"/>
      <c r="E62" s="31">
        <f t="shared" si="12"/>
        <v>0</v>
      </c>
      <c r="F62" s="43">
        <f t="shared" si="13"/>
        <v>0</v>
      </c>
      <c r="G62" s="34"/>
      <c r="H62" s="315"/>
      <c r="I62" s="35"/>
      <c r="J62" s="35">
        <f t="shared" si="14"/>
        <v>0</v>
      </c>
      <c r="K62" s="65">
        <f t="shared" si="15"/>
        <v>0</v>
      </c>
      <c r="L62" s="54"/>
      <c r="M62" s="55"/>
      <c r="N62" s="31">
        <f t="shared" si="0"/>
        <v>0</v>
      </c>
      <c r="O62" s="43">
        <f t="shared" si="1"/>
        <v>0</v>
      </c>
      <c r="P62" s="32"/>
      <c r="Q62" s="35">
        <f t="shared" si="23"/>
        <v>0</v>
      </c>
      <c r="R62" s="44">
        <f t="shared" si="2"/>
        <v>0</v>
      </c>
      <c r="S62" s="52"/>
      <c r="T62" s="53"/>
      <c r="U62" s="35">
        <f t="shared" si="33"/>
        <v>0</v>
      </c>
      <c r="V62" s="65">
        <f t="shared" si="34"/>
        <v>0</v>
      </c>
      <c r="W62" s="52"/>
      <c r="X62" s="53"/>
      <c r="Y62" s="31">
        <f t="shared" si="32"/>
        <v>0</v>
      </c>
      <c r="Z62" s="43">
        <f t="shared" si="35"/>
        <v>0</v>
      </c>
      <c r="AA62" s="52"/>
      <c r="AB62" s="53"/>
      <c r="AC62" s="31">
        <f t="shared" si="36"/>
        <v>0</v>
      </c>
      <c r="AD62" s="43">
        <f t="shared" si="37"/>
        <v>0</v>
      </c>
      <c r="AE62" s="235"/>
      <c r="AF62" s="236"/>
      <c r="AG62" s="238"/>
      <c r="AH62" s="238"/>
      <c r="AI62" s="35">
        <f t="shared" ref="AI62:AI76" si="39">SUM(AE62:AH62)</f>
        <v>0</v>
      </c>
      <c r="AJ62" s="65">
        <f>AI62/7.8/2</f>
        <v>0</v>
      </c>
      <c r="AK62" s="34"/>
      <c r="AL62" s="35">
        <f t="shared" si="38"/>
        <v>0</v>
      </c>
      <c r="AM62" s="65">
        <f t="shared" si="28"/>
        <v>0</v>
      </c>
      <c r="AN62" s="34"/>
      <c r="AO62" s="315"/>
      <c r="AP62" s="35"/>
      <c r="AQ62" s="35">
        <f t="shared" si="26"/>
        <v>0</v>
      </c>
      <c r="AR62" s="65">
        <f t="shared" si="20"/>
        <v>0</v>
      </c>
      <c r="AS62" s="34"/>
      <c r="AT62" s="315"/>
      <c r="AU62" s="35"/>
      <c r="AV62" s="35">
        <f t="shared" si="27"/>
        <v>0</v>
      </c>
      <c r="AW62" s="65">
        <f t="shared" si="22"/>
        <v>0</v>
      </c>
    </row>
    <row r="63" spans="1:49">
      <c r="A63" s="28">
        <f t="shared" si="11"/>
        <v>0</v>
      </c>
      <c r="B63" s="27" t="s">
        <v>166</v>
      </c>
      <c r="C63" s="54"/>
      <c r="D63" s="55"/>
      <c r="E63" s="33">
        <f t="shared" si="12"/>
        <v>0</v>
      </c>
      <c r="F63" s="44">
        <f t="shared" si="13"/>
        <v>0</v>
      </c>
      <c r="G63" s="166"/>
      <c r="H63" s="321"/>
      <c r="I63" s="167"/>
      <c r="J63" s="35">
        <f t="shared" si="14"/>
        <v>0</v>
      </c>
      <c r="K63" s="65">
        <f t="shared" si="15"/>
        <v>0</v>
      </c>
      <c r="L63" s="54"/>
      <c r="M63" s="55"/>
      <c r="N63" s="31">
        <f t="shared" si="0"/>
        <v>0</v>
      </c>
      <c r="O63" s="43">
        <f t="shared" si="1"/>
        <v>0</v>
      </c>
      <c r="P63" s="32"/>
      <c r="Q63" s="35">
        <f t="shared" si="23"/>
        <v>0</v>
      </c>
      <c r="R63" s="44">
        <f t="shared" si="2"/>
        <v>0</v>
      </c>
      <c r="S63" s="52"/>
      <c r="T63" s="53"/>
      <c r="U63" s="35">
        <f t="shared" si="33"/>
        <v>0</v>
      </c>
      <c r="V63" s="65">
        <f t="shared" si="34"/>
        <v>0</v>
      </c>
      <c r="W63" s="52"/>
      <c r="X63" s="53"/>
      <c r="Y63" s="35">
        <f t="shared" si="32"/>
        <v>0</v>
      </c>
      <c r="Z63" s="65">
        <f t="shared" si="35"/>
        <v>0</v>
      </c>
      <c r="AA63" s="34"/>
      <c r="AB63" s="35"/>
      <c r="AC63" s="35">
        <f t="shared" si="36"/>
        <v>0</v>
      </c>
      <c r="AD63" s="65">
        <f t="shared" si="37"/>
        <v>0</v>
      </c>
      <c r="AE63" s="52"/>
      <c r="AF63" s="53"/>
      <c r="AG63" s="33"/>
      <c r="AH63" s="33"/>
      <c r="AI63" s="35">
        <f t="shared" si="39"/>
        <v>0</v>
      </c>
      <c r="AJ63" s="65">
        <f>AI63/7.8/2</f>
        <v>0</v>
      </c>
      <c r="AK63" s="34"/>
      <c r="AL63" s="35">
        <f t="shared" si="38"/>
        <v>0</v>
      </c>
      <c r="AM63" s="65">
        <f t="shared" si="28"/>
        <v>0</v>
      </c>
      <c r="AN63" s="34"/>
      <c r="AO63" s="315"/>
      <c r="AP63" s="35"/>
      <c r="AQ63" s="35">
        <f t="shared" si="26"/>
        <v>0</v>
      </c>
      <c r="AR63" s="65">
        <f t="shared" si="20"/>
        <v>0</v>
      </c>
      <c r="AS63" s="34"/>
      <c r="AT63" s="315"/>
      <c r="AU63" s="35"/>
      <c r="AV63" s="35">
        <f t="shared" si="27"/>
        <v>0</v>
      </c>
      <c r="AW63" s="65">
        <f t="shared" si="22"/>
        <v>0</v>
      </c>
    </row>
    <row r="64" spans="1:49">
      <c r="A64" s="28">
        <f t="shared" si="11"/>
        <v>28</v>
      </c>
      <c r="B64" s="27" t="s">
        <v>167</v>
      </c>
      <c r="C64" s="54"/>
      <c r="D64" s="55"/>
      <c r="E64" s="33">
        <f t="shared" si="12"/>
        <v>0</v>
      </c>
      <c r="F64" s="44">
        <f t="shared" si="13"/>
        <v>0</v>
      </c>
      <c r="G64" s="166"/>
      <c r="H64" s="321"/>
      <c r="I64" s="167"/>
      <c r="J64" s="35">
        <f t="shared" si="14"/>
        <v>0</v>
      </c>
      <c r="K64" s="65">
        <f t="shared" si="15"/>
        <v>0</v>
      </c>
      <c r="L64" s="54"/>
      <c r="M64" s="55"/>
      <c r="N64" s="33">
        <f t="shared" si="0"/>
        <v>0</v>
      </c>
      <c r="O64" s="44">
        <f t="shared" si="1"/>
        <v>0</v>
      </c>
      <c r="P64" s="32"/>
      <c r="Q64" s="35">
        <f t="shared" si="23"/>
        <v>0</v>
      </c>
      <c r="R64" s="65">
        <f t="shared" si="2"/>
        <v>0</v>
      </c>
      <c r="S64" s="52">
        <v>156</v>
      </c>
      <c r="T64" s="53"/>
      <c r="U64" s="35">
        <f t="shared" si="33"/>
        <v>156</v>
      </c>
      <c r="V64" s="65">
        <f t="shared" si="34"/>
        <v>10</v>
      </c>
      <c r="W64" s="52">
        <v>62.4</v>
      </c>
      <c r="X64" s="53">
        <v>62.4</v>
      </c>
      <c r="Y64" s="35">
        <f t="shared" si="32"/>
        <v>124.8</v>
      </c>
      <c r="Z64" s="65">
        <f t="shared" si="35"/>
        <v>8</v>
      </c>
      <c r="AA64" s="34">
        <v>156</v>
      </c>
      <c r="AB64" s="35"/>
      <c r="AC64" s="35">
        <f t="shared" si="36"/>
        <v>156</v>
      </c>
      <c r="AD64" s="65">
        <f t="shared" si="37"/>
        <v>10</v>
      </c>
      <c r="AE64" s="52"/>
      <c r="AF64" s="53"/>
      <c r="AG64" s="33"/>
      <c r="AH64" s="33"/>
      <c r="AI64" s="35">
        <f t="shared" si="39"/>
        <v>0</v>
      </c>
      <c r="AJ64" s="65">
        <f t="shared" ref="AJ64:AJ76" si="40">AI64/7.8/2</f>
        <v>0</v>
      </c>
      <c r="AK64" s="34"/>
      <c r="AL64" s="35">
        <f>SUM(AK64:AK64)</f>
        <v>0</v>
      </c>
      <c r="AM64" s="65">
        <f t="shared" si="28"/>
        <v>0</v>
      </c>
      <c r="AN64" s="52"/>
      <c r="AO64" s="390"/>
      <c r="AP64" s="53"/>
      <c r="AQ64" s="35">
        <f t="shared" si="26"/>
        <v>0</v>
      </c>
      <c r="AR64" s="65">
        <f t="shared" si="20"/>
        <v>0</v>
      </c>
      <c r="AS64" s="52"/>
      <c r="AT64" s="390"/>
      <c r="AU64" s="53"/>
      <c r="AV64" s="35">
        <f t="shared" si="27"/>
        <v>0</v>
      </c>
      <c r="AW64" s="65">
        <f t="shared" si="22"/>
        <v>0</v>
      </c>
    </row>
    <row r="65" spans="1:49">
      <c r="A65" s="28">
        <f t="shared" si="11"/>
        <v>0</v>
      </c>
      <c r="B65" s="27" t="s">
        <v>168</v>
      </c>
      <c r="C65" s="54"/>
      <c r="D65" s="55"/>
      <c r="E65" s="33">
        <f t="shared" si="12"/>
        <v>0</v>
      </c>
      <c r="F65" s="44">
        <f t="shared" si="13"/>
        <v>0</v>
      </c>
      <c r="G65" s="166"/>
      <c r="H65" s="321"/>
      <c r="I65" s="167"/>
      <c r="J65" s="35">
        <f t="shared" si="14"/>
        <v>0</v>
      </c>
      <c r="K65" s="65">
        <f t="shared" si="15"/>
        <v>0</v>
      </c>
      <c r="L65" s="54"/>
      <c r="M65" s="55"/>
      <c r="N65" s="33">
        <f t="shared" si="0"/>
        <v>0</v>
      </c>
      <c r="O65" s="44">
        <f t="shared" si="1"/>
        <v>0</v>
      </c>
      <c r="P65" s="32"/>
      <c r="Q65" s="35">
        <f t="shared" si="23"/>
        <v>0</v>
      </c>
      <c r="R65" s="44">
        <f t="shared" si="2"/>
        <v>0</v>
      </c>
      <c r="S65" s="52"/>
      <c r="T65" s="53"/>
      <c r="U65" s="35">
        <f t="shared" si="33"/>
        <v>0</v>
      </c>
      <c r="V65" s="65">
        <f t="shared" si="34"/>
        <v>0</v>
      </c>
      <c r="W65" s="52"/>
      <c r="X65" s="53"/>
      <c r="Y65" s="35">
        <f t="shared" si="32"/>
        <v>0</v>
      </c>
      <c r="Z65" s="65">
        <f t="shared" si="35"/>
        <v>0</v>
      </c>
      <c r="AA65" s="34"/>
      <c r="AB65" s="53"/>
      <c r="AC65" s="35">
        <f t="shared" si="36"/>
        <v>0</v>
      </c>
      <c r="AD65" s="65">
        <f t="shared" si="37"/>
        <v>0</v>
      </c>
      <c r="AE65" s="52"/>
      <c r="AF65" s="53"/>
      <c r="AG65" s="33"/>
      <c r="AH65" s="33"/>
      <c r="AI65" s="35">
        <f t="shared" si="39"/>
        <v>0</v>
      </c>
      <c r="AJ65" s="65">
        <f t="shared" si="40"/>
        <v>0</v>
      </c>
      <c r="AK65" s="34"/>
      <c r="AL65" s="35">
        <f>SUM(AK65:AK65)</f>
        <v>0</v>
      </c>
      <c r="AM65" s="65">
        <f t="shared" si="28"/>
        <v>0</v>
      </c>
      <c r="AN65" s="52"/>
      <c r="AO65" s="390"/>
      <c r="AP65" s="53"/>
      <c r="AQ65" s="35">
        <f t="shared" si="26"/>
        <v>0</v>
      </c>
      <c r="AR65" s="65">
        <f t="shared" si="20"/>
        <v>0</v>
      </c>
      <c r="AS65" s="52"/>
      <c r="AT65" s="390"/>
      <c r="AU65" s="53"/>
      <c r="AV65" s="35">
        <f t="shared" si="27"/>
        <v>0</v>
      </c>
      <c r="AW65" s="65">
        <f t="shared" si="22"/>
        <v>0</v>
      </c>
    </row>
    <row r="66" spans="1:49">
      <c r="A66" s="28">
        <f t="shared" si="11"/>
        <v>59</v>
      </c>
      <c r="B66" s="27" t="s">
        <v>169</v>
      </c>
      <c r="C66" s="54"/>
      <c r="D66" s="55"/>
      <c r="E66" s="33">
        <f t="shared" si="12"/>
        <v>0</v>
      </c>
      <c r="F66" s="44">
        <f t="shared" si="13"/>
        <v>0</v>
      </c>
      <c r="G66" s="239"/>
      <c r="H66" s="322"/>
      <c r="I66" s="238"/>
      <c r="J66" s="35">
        <f t="shared" si="14"/>
        <v>0</v>
      </c>
      <c r="K66" s="65">
        <f t="shared" si="15"/>
        <v>0</v>
      </c>
      <c r="L66" s="54"/>
      <c r="M66" s="55"/>
      <c r="N66" s="33">
        <f t="shared" si="0"/>
        <v>0</v>
      </c>
      <c r="O66" s="44">
        <f t="shared" si="1"/>
        <v>0</v>
      </c>
      <c r="P66" s="32"/>
      <c r="Q66" s="35">
        <f t="shared" si="23"/>
        <v>0</v>
      </c>
      <c r="R66" s="44">
        <f t="shared" si="2"/>
        <v>0</v>
      </c>
      <c r="S66" s="52">
        <f>109.2+156</f>
        <v>265.2</v>
      </c>
      <c r="T66" s="53"/>
      <c r="U66" s="35">
        <f t="shared" si="33"/>
        <v>265.2</v>
      </c>
      <c r="V66" s="65">
        <f t="shared" si="34"/>
        <v>17</v>
      </c>
      <c r="W66" s="52">
        <f t="shared" ref="W66:X66" si="41">15.6+62.4</f>
        <v>78</v>
      </c>
      <c r="X66" s="53">
        <f t="shared" si="41"/>
        <v>78</v>
      </c>
      <c r="Y66" s="35">
        <f t="shared" si="32"/>
        <v>156</v>
      </c>
      <c r="Z66" s="65">
        <f t="shared" si="35"/>
        <v>10</v>
      </c>
      <c r="AA66" s="34">
        <f>140.4+171.6</f>
        <v>312</v>
      </c>
      <c r="AB66" s="35"/>
      <c r="AC66" s="35">
        <f t="shared" si="36"/>
        <v>312</v>
      </c>
      <c r="AD66" s="65">
        <f t="shared" si="37"/>
        <v>20</v>
      </c>
      <c r="AE66" s="52">
        <v>93.6</v>
      </c>
      <c r="AF66" s="53">
        <v>93.6</v>
      </c>
      <c r="AG66" s="33"/>
      <c r="AH66" s="33"/>
      <c r="AI66" s="35">
        <f t="shared" si="39"/>
        <v>187.2</v>
      </c>
      <c r="AJ66" s="65">
        <f t="shared" si="40"/>
        <v>12</v>
      </c>
      <c r="AK66" s="34"/>
      <c r="AL66" s="35">
        <f t="shared" ref="AL66:AL81" si="42">SUM(AK66:AK66)</f>
        <v>0</v>
      </c>
      <c r="AM66" s="65">
        <f t="shared" si="28"/>
        <v>0</v>
      </c>
      <c r="AN66" s="34"/>
      <c r="AO66" s="315"/>
      <c r="AP66" s="35"/>
      <c r="AQ66" s="35">
        <f t="shared" si="26"/>
        <v>0</v>
      </c>
      <c r="AR66" s="65">
        <f t="shared" si="20"/>
        <v>0</v>
      </c>
      <c r="AS66" s="34"/>
      <c r="AT66" s="315"/>
      <c r="AU66" s="35"/>
      <c r="AV66" s="35">
        <f t="shared" si="27"/>
        <v>0</v>
      </c>
      <c r="AW66" s="65">
        <f t="shared" si="22"/>
        <v>0</v>
      </c>
    </row>
    <row r="67" spans="1:49">
      <c r="A67" s="28">
        <f t="shared" si="11"/>
        <v>28</v>
      </c>
      <c r="B67" s="27" t="s">
        <v>170</v>
      </c>
      <c r="C67" s="54"/>
      <c r="D67" s="55"/>
      <c r="E67" s="33">
        <f t="shared" si="12"/>
        <v>0</v>
      </c>
      <c r="F67" s="44">
        <f t="shared" si="13"/>
        <v>0</v>
      </c>
      <c r="G67" s="239"/>
      <c r="H67" s="322"/>
      <c r="I67" s="238"/>
      <c r="J67" s="31">
        <f t="shared" si="14"/>
        <v>0</v>
      </c>
      <c r="K67" s="43">
        <f t="shared" si="15"/>
        <v>0</v>
      </c>
      <c r="L67" s="54"/>
      <c r="M67" s="55"/>
      <c r="N67" s="33">
        <f t="shared" si="0"/>
        <v>0</v>
      </c>
      <c r="O67" s="44">
        <f t="shared" si="1"/>
        <v>0</v>
      </c>
      <c r="P67" s="32"/>
      <c r="Q67" s="33">
        <f t="shared" ref="Q67:Q82" si="43">SUM(P67:P67)</f>
        <v>0</v>
      </c>
      <c r="R67" s="44">
        <f t="shared" si="2"/>
        <v>0</v>
      </c>
      <c r="S67" s="52">
        <v>109.2</v>
      </c>
      <c r="T67" s="53">
        <v>109.2</v>
      </c>
      <c r="U67" s="35">
        <f t="shared" si="33"/>
        <v>218.4</v>
      </c>
      <c r="V67" s="65">
        <f>U67/7.8/2</f>
        <v>14</v>
      </c>
      <c r="W67" s="52">
        <v>109.2</v>
      </c>
      <c r="X67" s="53">
        <v>109.2</v>
      </c>
      <c r="Y67" s="31">
        <f t="shared" si="32"/>
        <v>218.4</v>
      </c>
      <c r="Z67" s="43">
        <f>Y67/7.8/2</f>
        <v>14</v>
      </c>
      <c r="AA67" s="54"/>
      <c r="AB67" s="55"/>
      <c r="AC67" s="31">
        <f t="shared" si="36"/>
        <v>0</v>
      </c>
      <c r="AD67" s="43">
        <f>AC67/7.8/2</f>
        <v>0</v>
      </c>
      <c r="AE67" s="32"/>
      <c r="AF67" s="33"/>
      <c r="AG67" s="31"/>
      <c r="AH67" s="31"/>
      <c r="AI67" s="35">
        <f t="shared" si="39"/>
        <v>0</v>
      </c>
      <c r="AJ67" s="65">
        <f t="shared" si="40"/>
        <v>0</v>
      </c>
      <c r="AK67" s="34"/>
      <c r="AL67" s="35">
        <f t="shared" si="42"/>
        <v>0</v>
      </c>
      <c r="AM67" s="65">
        <f t="shared" si="28"/>
        <v>0</v>
      </c>
      <c r="AN67" s="34"/>
      <c r="AO67" s="315"/>
      <c r="AP67" s="35"/>
      <c r="AQ67" s="35">
        <f t="shared" si="26"/>
        <v>0</v>
      </c>
      <c r="AR67" s="65">
        <f t="shared" si="20"/>
        <v>0</v>
      </c>
      <c r="AS67" s="34"/>
      <c r="AT67" s="315"/>
      <c r="AU67" s="35"/>
      <c r="AV67" s="35">
        <f t="shared" si="27"/>
        <v>0</v>
      </c>
      <c r="AW67" s="65">
        <f t="shared" si="22"/>
        <v>0</v>
      </c>
    </row>
    <row r="68" spans="1:49">
      <c r="A68" s="28">
        <f t="shared" si="11"/>
        <v>0</v>
      </c>
      <c r="B68" s="27" t="s">
        <v>171</v>
      </c>
      <c r="C68" s="54"/>
      <c r="D68" s="55"/>
      <c r="E68" s="33">
        <f t="shared" si="12"/>
        <v>0</v>
      </c>
      <c r="F68" s="44">
        <f t="shared" si="13"/>
        <v>0</v>
      </c>
      <c r="G68" s="54"/>
      <c r="H68" s="316"/>
      <c r="I68" s="55"/>
      <c r="J68" s="33">
        <f t="shared" si="14"/>
        <v>0</v>
      </c>
      <c r="K68" s="44">
        <f t="shared" si="15"/>
        <v>0</v>
      </c>
      <c r="L68" s="54"/>
      <c r="M68" s="55"/>
      <c r="N68" s="33">
        <f t="shared" si="0"/>
        <v>0</v>
      </c>
      <c r="O68" s="44">
        <f t="shared" si="1"/>
        <v>0</v>
      </c>
      <c r="P68" s="32"/>
      <c r="Q68" s="33">
        <f t="shared" si="43"/>
        <v>0</v>
      </c>
      <c r="R68" s="44">
        <f t="shared" si="2"/>
        <v>0</v>
      </c>
      <c r="S68" s="52"/>
      <c r="T68" s="53"/>
      <c r="U68" s="35">
        <f t="shared" si="33"/>
        <v>0</v>
      </c>
      <c r="V68" s="65">
        <f>U68/7.8/2</f>
        <v>0</v>
      </c>
      <c r="W68" s="52"/>
      <c r="X68" s="53"/>
      <c r="Y68" s="31">
        <f t="shared" si="32"/>
        <v>0</v>
      </c>
      <c r="Z68" s="43">
        <f>Y68/7.8/2</f>
        <v>0</v>
      </c>
      <c r="AA68" s="32"/>
      <c r="AB68" s="33"/>
      <c r="AC68" s="31">
        <f t="shared" si="36"/>
        <v>0</v>
      </c>
      <c r="AD68" s="43">
        <f>AC68/7.8/2</f>
        <v>0</v>
      </c>
      <c r="AE68" s="32"/>
      <c r="AF68" s="33"/>
      <c r="AG68" s="33"/>
      <c r="AH68" s="33"/>
      <c r="AI68" s="35">
        <f t="shared" si="39"/>
        <v>0</v>
      </c>
      <c r="AJ68" s="65">
        <f t="shared" si="40"/>
        <v>0</v>
      </c>
      <c r="AK68" s="34"/>
      <c r="AL68" s="35">
        <f t="shared" si="42"/>
        <v>0</v>
      </c>
      <c r="AM68" s="65">
        <f t="shared" si="28"/>
        <v>0</v>
      </c>
      <c r="AN68" s="52"/>
      <c r="AO68" s="390"/>
      <c r="AP68" s="53"/>
      <c r="AQ68" s="35">
        <f t="shared" si="26"/>
        <v>0</v>
      </c>
      <c r="AR68" s="65">
        <f t="shared" si="20"/>
        <v>0</v>
      </c>
      <c r="AS68" s="52"/>
      <c r="AT68" s="390"/>
      <c r="AU68" s="53"/>
      <c r="AV68" s="35">
        <f t="shared" si="27"/>
        <v>0</v>
      </c>
      <c r="AW68" s="65">
        <f t="shared" si="22"/>
        <v>0</v>
      </c>
    </row>
    <row r="69" spans="1:49">
      <c r="A69" s="28">
        <f t="shared" si="11"/>
        <v>22</v>
      </c>
      <c r="B69" s="27" t="s">
        <v>172</v>
      </c>
      <c r="C69" s="54"/>
      <c r="D69" s="55"/>
      <c r="E69" s="33">
        <f t="shared" si="12"/>
        <v>0</v>
      </c>
      <c r="F69" s="44">
        <f t="shared" si="13"/>
        <v>0</v>
      </c>
      <c r="G69" s="32"/>
      <c r="H69" s="317"/>
      <c r="I69" s="33"/>
      <c r="J69" s="33">
        <f t="shared" si="14"/>
        <v>0</v>
      </c>
      <c r="K69" s="44">
        <f t="shared" si="15"/>
        <v>0</v>
      </c>
      <c r="L69" s="54"/>
      <c r="M69" s="55"/>
      <c r="N69" s="33">
        <f t="shared" si="0"/>
        <v>0</v>
      </c>
      <c r="O69" s="44">
        <f t="shared" si="1"/>
        <v>0</v>
      </c>
      <c r="P69" s="32"/>
      <c r="Q69" s="33">
        <f t="shared" si="43"/>
        <v>0</v>
      </c>
      <c r="R69" s="44">
        <f t="shared" si="2"/>
        <v>0</v>
      </c>
      <c r="S69" s="52">
        <v>93.6</v>
      </c>
      <c r="T69" s="53">
        <v>93.6</v>
      </c>
      <c r="U69" s="35">
        <f t="shared" si="33"/>
        <v>187.2</v>
      </c>
      <c r="V69" s="65">
        <f>U69/7.8/2</f>
        <v>12</v>
      </c>
      <c r="W69" s="52"/>
      <c r="X69" s="53"/>
      <c r="Y69" s="31">
        <f t="shared" si="32"/>
        <v>0</v>
      </c>
      <c r="Z69" s="43">
        <f>Y69/7.8/2</f>
        <v>0</v>
      </c>
      <c r="AA69" s="54"/>
      <c r="AB69" s="55"/>
      <c r="AC69" s="31">
        <f t="shared" si="36"/>
        <v>0</v>
      </c>
      <c r="AD69" s="43">
        <f>AC69/7.8/2</f>
        <v>0</v>
      </c>
      <c r="AE69" s="239">
        <v>78</v>
      </c>
      <c r="AF69" s="238">
        <v>78</v>
      </c>
      <c r="AG69" s="31"/>
      <c r="AH69" s="31"/>
      <c r="AI69" s="35">
        <f t="shared" si="39"/>
        <v>156</v>
      </c>
      <c r="AJ69" s="65">
        <f t="shared" si="40"/>
        <v>10</v>
      </c>
      <c r="AK69" s="34"/>
      <c r="AL69" s="35">
        <f t="shared" si="42"/>
        <v>0</v>
      </c>
      <c r="AM69" s="65">
        <f t="shared" si="28"/>
        <v>0</v>
      </c>
      <c r="AN69" s="34"/>
      <c r="AO69" s="315"/>
      <c r="AP69" s="35"/>
      <c r="AQ69" s="35">
        <f t="shared" si="26"/>
        <v>0</v>
      </c>
      <c r="AR69" s="65">
        <f t="shared" si="20"/>
        <v>0</v>
      </c>
      <c r="AS69" s="34"/>
      <c r="AT69" s="315"/>
      <c r="AU69" s="35"/>
      <c r="AV69" s="35">
        <f t="shared" si="27"/>
        <v>0</v>
      </c>
      <c r="AW69" s="65">
        <f t="shared" si="22"/>
        <v>0</v>
      </c>
    </row>
    <row r="70" spans="1:49">
      <c r="A70" s="28">
        <f t="shared" si="11"/>
        <v>0</v>
      </c>
      <c r="B70" s="27" t="s">
        <v>173</v>
      </c>
      <c r="C70" s="54"/>
      <c r="D70" s="55"/>
      <c r="E70" s="33">
        <f t="shared" si="12"/>
        <v>0</v>
      </c>
      <c r="F70" s="44">
        <f t="shared" si="13"/>
        <v>0</v>
      </c>
      <c r="G70" s="32"/>
      <c r="H70" s="317"/>
      <c r="I70" s="33"/>
      <c r="J70" s="33">
        <f t="shared" si="14"/>
        <v>0</v>
      </c>
      <c r="K70" s="44">
        <f t="shared" si="15"/>
        <v>0</v>
      </c>
      <c r="L70" s="54"/>
      <c r="M70" s="55"/>
      <c r="N70" s="33">
        <f t="shared" si="0"/>
        <v>0</v>
      </c>
      <c r="O70" s="44">
        <f t="shared" si="1"/>
        <v>0</v>
      </c>
      <c r="P70" s="32"/>
      <c r="Q70" s="33">
        <f t="shared" si="43"/>
        <v>0</v>
      </c>
      <c r="R70" s="44">
        <f t="shared" si="2"/>
        <v>0</v>
      </c>
      <c r="S70" s="54"/>
      <c r="T70" s="55"/>
      <c r="U70" s="31">
        <f t="shared" si="33"/>
        <v>0</v>
      </c>
      <c r="V70" s="43">
        <f>U70/7.8/2</f>
        <v>0</v>
      </c>
      <c r="W70" s="54"/>
      <c r="X70" s="55"/>
      <c r="Y70" s="31">
        <f t="shared" si="32"/>
        <v>0</v>
      </c>
      <c r="Z70" s="43">
        <f>Y70/7.8/2</f>
        <v>0</v>
      </c>
      <c r="AA70" s="32"/>
      <c r="AB70" s="33"/>
      <c r="AC70" s="31">
        <f t="shared" si="36"/>
        <v>0</v>
      </c>
      <c r="AD70" s="43">
        <f>AC70/7.8/2</f>
        <v>0</v>
      </c>
      <c r="AE70" s="32"/>
      <c r="AF70" s="33"/>
      <c r="AG70" s="31"/>
      <c r="AH70" s="31"/>
      <c r="AI70" s="35">
        <f t="shared" si="39"/>
        <v>0</v>
      </c>
      <c r="AJ70" s="65">
        <f t="shared" si="40"/>
        <v>0</v>
      </c>
      <c r="AK70" s="34"/>
      <c r="AL70" s="35">
        <f t="shared" si="42"/>
        <v>0</v>
      </c>
      <c r="AM70" s="65">
        <f t="shared" si="28"/>
        <v>0</v>
      </c>
      <c r="AN70" s="34"/>
      <c r="AO70" s="315"/>
      <c r="AP70" s="35"/>
      <c r="AQ70" s="35">
        <f t="shared" si="26"/>
        <v>0</v>
      </c>
      <c r="AR70" s="65">
        <f t="shared" si="20"/>
        <v>0</v>
      </c>
      <c r="AS70" s="34"/>
      <c r="AT70" s="315"/>
      <c r="AU70" s="35"/>
      <c r="AV70" s="35">
        <f t="shared" si="27"/>
        <v>0</v>
      </c>
      <c r="AW70" s="65">
        <f t="shared" si="22"/>
        <v>0</v>
      </c>
    </row>
    <row r="71" spans="1:49">
      <c r="A71" s="28">
        <f t="shared" si="11"/>
        <v>0</v>
      </c>
      <c r="B71" s="27" t="s">
        <v>174</v>
      </c>
      <c r="C71" s="54"/>
      <c r="D71" s="55"/>
      <c r="E71" s="33">
        <f t="shared" si="12"/>
        <v>0</v>
      </c>
      <c r="F71" s="44">
        <f t="shared" si="13"/>
        <v>0</v>
      </c>
      <c r="G71" s="32"/>
      <c r="H71" s="317"/>
      <c r="I71" s="33"/>
      <c r="J71" s="33">
        <f t="shared" si="14"/>
        <v>0</v>
      </c>
      <c r="K71" s="44">
        <f t="shared" si="15"/>
        <v>0</v>
      </c>
      <c r="L71" s="54"/>
      <c r="M71" s="33"/>
      <c r="N71" s="33">
        <f t="shared" si="0"/>
        <v>0</v>
      </c>
      <c r="O71" s="44">
        <f t="shared" si="1"/>
        <v>0</v>
      </c>
      <c r="P71" s="32"/>
      <c r="Q71" s="33">
        <f t="shared" si="43"/>
        <v>0</v>
      </c>
      <c r="R71" s="44">
        <f t="shared" si="2"/>
        <v>0</v>
      </c>
      <c r="S71" s="54"/>
      <c r="T71" s="55"/>
      <c r="U71" s="31">
        <f t="shared" ref="U71:U76" si="44">SUM(S71:T71)</f>
        <v>0</v>
      </c>
      <c r="V71" s="43">
        <f t="shared" si="4"/>
        <v>0</v>
      </c>
      <c r="W71" s="32"/>
      <c r="X71" s="33"/>
      <c r="Y71" s="31">
        <f t="shared" ref="Y71:Y76" si="45">SUM(W71:X71)</f>
        <v>0</v>
      </c>
      <c r="Z71" s="43">
        <f t="shared" si="6"/>
        <v>0</v>
      </c>
      <c r="AA71" s="32"/>
      <c r="AB71" s="33"/>
      <c r="AC71" s="31">
        <f t="shared" ref="AC71:AC76" si="46">SUM(AA71:AB71)</f>
        <v>0</v>
      </c>
      <c r="AD71" s="43">
        <f t="shared" si="8"/>
        <v>0</v>
      </c>
      <c r="AE71" s="32"/>
      <c r="AF71" s="33"/>
      <c r="AG71" s="31"/>
      <c r="AH71" s="31"/>
      <c r="AI71" s="35">
        <f t="shared" si="39"/>
        <v>0</v>
      </c>
      <c r="AJ71" s="65">
        <f t="shared" si="40"/>
        <v>0</v>
      </c>
      <c r="AK71" s="34"/>
      <c r="AL71" s="35">
        <f t="shared" si="42"/>
        <v>0</v>
      </c>
      <c r="AM71" s="65">
        <f t="shared" si="28"/>
        <v>0</v>
      </c>
      <c r="AN71" s="34"/>
      <c r="AO71" s="315"/>
      <c r="AP71" s="35"/>
      <c r="AQ71" s="35">
        <f t="shared" si="26"/>
        <v>0</v>
      </c>
      <c r="AR71" s="65">
        <f t="shared" si="20"/>
        <v>0</v>
      </c>
      <c r="AS71" s="34"/>
      <c r="AT71" s="315"/>
      <c r="AU71" s="35"/>
      <c r="AV71" s="35">
        <f t="shared" si="27"/>
        <v>0</v>
      </c>
      <c r="AW71" s="65">
        <f t="shared" si="22"/>
        <v>0</v>
      </c>
    </row>
    <row r="72" spans="1:49">
      <c r="A72" s="28">
        <f t="shared" si="11"/>
        <v>0</v>
      </c>
      <c r="B72" s="27" t="s">
        <v>175</v>
      </c>
      <c r="C72" s="54"/>
      <c r="D72" s="55"/>
      <c r="E72" s="33">
        <f t="shared" si="12"/>
        <v>0</v>
      </c>
      <c r="F72" s="44">
        <f t="shared" si="13"/>
        <v>0</v>
      </c>
      <c r="G72" s="32"/>
      <c r="H72" s="317"/>
      <c r="I72" s="33"/>
      <c r="J72" s="33">
        <f t="shared" si="14"/>
        <v>0</v>
      </c>
      <c r="K72" s="44">
        <f t="shared" si="15"/>
        <v>0</v>
      </c>
      <c r="L72" s="32"/>
      <c r="M72" s="33"/>
      <c r="N72" s="33">
        <f t="shared" si="0"/>
        <v>0</v>
      </c>
      <c r="O72" s="44">
        <f t="shared" si="1"/>
        <v>0</v>
      </c>
      <c r="P72" s="32"/>
      <c r="Q72" s="33">
        <f t="shared" si="43"/>
        <v>0</v>
      </c>
      <c r="R72" s="44">
        <f t="shared" si="2"/>
        <v>0</v>
      </c>
      <c r="S72" s="235"/>
      <c r="T72" s="236"/>
      <c r="U72" s="35">
        <f t="shared" si="44"/>
        <v>0</v>
      </c>
      <c r="V72" s="65">
        <f t="shared" si="4"/>
        <v>0</v>
      </c>
      <c r="W72" s="32"/>
      <c r="X72" s="33"/>
      <c r="Y72" s="31">
        <f t="shared" si="45"/>
        <v>0</v>
      </c>
      <c r="Z72" s="43">
        <f t="shared" si="6"/>
        <v>0</v>
      </c>
      <c r="AA72" s="32"/>
      <c r="AB72" s="33"/>
      <c r="AC72" s="31">
        <f t="shared" si="46"/>
        <v>0</v>
      </c>
      <c r="AD72" s="43">
        <f t="shared" si="8"/>
        <v>0</v>
      </c>
      <c r="AE72" s="34"/>
      <c r="AF72" s="35"/>
      <c r="AG72" s="31"/>
      <c r="AH72" s="31"/>
      <c r="AI72" s="35">
        <f t="shared" si="39"/>
        <v>0</v>
      </c>
      <c r="AJ72" s="65">
        <f t="shared" si="40"/>
        <v>0</v>
      </c>
      <c r="AK72" s="34"/>
      <c r="AL72" s="35">
        <f t="shared" si="42"/>
        <v>0</v>
      </c>
      <c r="AM72" s="65">
        <f t="shared" si="28"/>
        <v>0</v>
      </c>
      <c r="AN72" s="34"/>
      <c r="AO72" s="315"/>
      <c r="AP72" s="35"/>
      <c r="AQ72" s="35">
        <f t="shared" si="26"/>
        <v>0</v>
      </c>
      <c r="AR72" s="65">
        <f t="shared" si="20"/>
        <v>0</v>
      </c>
      <c r="AS72" s="34"/>
      <c r="AT72" s="315"/>
      <c r="AU72" s="35"/>
      <c r="AV72" s="35">
        <f t="shared" si="27"/>
        <v>0</v>
      </c>
      <c r="AW72" s="65">
        <f t="shared" si="22"/>
        <v>0</v>
      </c>
    </row>
    <row r="73" spans="1:49">
      <c r="A73" s="28">
        <f t="shared" si="11"/>
        <v>0</v>
      </c>
      <c r="B73" s="27" t="s">
        <v>176</v>
      </c>
      <c r="C73" s="32"/>
      <c r="D73" s="33"/>
      <c r="E73" s="33">
        <f t="shared" si="12"/>
        <v>0</v>
      </c>
      <c r="F73" s="44">
        <f t="shared" si="13"/>
        <v>0</v>
      </c>
      <c r="G73" s="32"/>
      <c r="H73" s="317"/>
      <c r="I73" s="33"/>
      <c r="J73" s="33">
        <f t="shared" si="14"/>
        <v>0</v>
      </c>
      <c r="K73" s="44">
        <f t="shared" si="15"/>
        <v>0</v>
      </c>
      <c r="L73" s="32"/>
      <c r="M73" s="33"/>
      <c r="N73" s="33">
        <f t="shared" si="0"/>
        <v>0</v>
      </c>
      <c r="O73" s="44">
        <f t="shared" si="1"/>
        <v>0</v>
      </c>
      <c r="P73" s="32"/>
      <c r="Q73" s="33">
        <f t="shared" si="43"/>
        <v>0</v>
      </c>
      <c r="R73" s="44">
        <f t="shared" si="2"/>
        <v>0</v>
      </c>
      <c r="S73" s="54"/>
      <c r="T73" s="55"/>
      <c r="U73" s="35">
        <f t="shared" si="44"/>
        <v>0</v>
      </c>
      <c r="V73" s="65">
        <f t="shared" si="4"/>
        <v>0</v>
      </c>
      <c r="W73" s="54"/>
      <c r="X73" s="55"/>
      <c r="Y73" s="35">
        <f t="shared" si="45"/>
        <v>0</v>
      </c>
      <c r="Z73" s="65">
        <f t="shared" si="6"/>
        <v>0</v>
      </c>
      <c r="AA73" s="54"/>
      <c r="AB73" s="55"/>
      <c r="AC73" s="35">
        <f t="shared" si="46"/>
        <v>0</v>
      </c>
      <c r="AD73" s="65">
        <f t="shared" si="8"/>
        <v>0</v>
      </c>
      <c r="AE73" s="30"/>
      <c r="AF73" s="31"/>
      <c r="AG73" s="31"/>
      <c r="AH73" s="31"/>
      <c r="AI73" s="35">
        <f t="shared" si="39"/>
        <v>0</v>
      </c>
      <c r="AJ73" s="65">
        <f t="shared" si="40"/>
        <v>0</v>
      </c>
      <c r="AK73" s="34"/>
      <c r="AL73" s="35">
        <f t="shared" si="42"/>
        <v>0</v>
      </c>
      <c r="AM73" s="65">
        <f t="shared" si="28"/>
        <v>0</v>
      </c>
      <c r="AN73" s="34"/>
      <c r="AO73" s="315"/>
      <c r="AP73" s="35"/>
      <c r="AQ73" s="35">
        <f t="shared" si="26"/>
        <v>0</v>
      </c>
      <c r="AR73" s="65">
        <f t="shared" si="20"/>
        <v>0</v>
      </c>
      <c r="AS73" s="34"/>
      <c r="AT73" s="315"/>
      <c r="AU73" s="35"/>
      <c r="AV73" s="35">
        <f t="shared" si="27"/>
        <v>0</v>
      </c>
      <c r="AW73" s="65">
        <f t="shared" si="22"/>
        <v>0</v>
      </c>
    </row>
    <row r="74" spans="1:49">
      <c r="A74" s="28">
        <f t="shared" si="11"/>
        <v>0</v>
      </c>
      <c r="B74" s="27" t="s">
        <v>177</v>
      </c>
      <c r="C74" s="32"/>
      <c r="D74" s="33"/>
      <c r="E74" s="33">
        <f t="shared" si="12"/>
        <v>0</v>
      </c>
      <c r="F74" s="44">
        <f t="shared" si="13"/>
        <v>0</v>
      </c>
      <c r="G74" s="32"/>
      <c r="H74" s="317"/>
      <c r="I74" s="33"/>
      <c r="J74" s="33">
        <f t="shared" si="14"/>
        <v>0</v>
      </c>
      <c r="K74" s="44">
        <f t="shared" si="15"/>
        <v>0</v>
      </c>
      <c r="L74" s="32"/>
      <c r="M74" s="33"/>
      <c r="N74" s="33">
        <f t="shared" si="0"/>
        <v>0</v>
      </c>
      <c r="O74" s="44">
        <f t="shared" si="1"/>
        <v>0</v>
      </c>
      <c r="P74" s="32"/>
      <c r="Q74" s="33">
        <f t="shared" si="43"/>
        <v>0</v>
      </c>
      <c r="R74" s="44">
        <f t="shared" si="2"/>
        <v>0</v>
      </c>
      <c r="S74" s="54"/>
      <c r="T74" s="33"/>
      <c r="U74" s="35">
        <f t="shared" si="44"/>
        <v>0</v>
      </c>
      <c r="V74" s="65">
        <f t="shared" si="4"/>
        <v>0</v>
      </c>
      <c r="W74" s="54"/>
      <c r="X74" s="33"/>
      <c r="Y74" s="33">
        <f t="shared" si="45"/>
        <v>0</v>
      </c>
      <c r="Z74" s="44">
        <f t="shared" si="6"/>
        <v>0</v>
      </c>
      <c r="AA74" s="32"/>
      <c r="AB74" s="33"/>
      <c r="AC74" s="35">
        <f t="shared" si="46"/>
        <v>0</v>
      </c>
      <c r="AD74" s="65">
        <f t="shared" si="8"/>
        <v>0</v>
      </c>
      <c r="AE74" s="32"/>
      <c r="AF74" s="33"/>
      <c r="AG74" s="31"/>
      <c r="AH74" s="31"/>
      <c r="AI74" s="35">
        <f t="shared" si="39"/>
        <v>0</v>
      </c>
      <c r="AJ74" s="65">
        <f t="shared" si="40"/>
        <v>0</v>
      </c>
      <c r="AK74" s="34"/>
      <c r="AL74" s="35">
        <f t="shared" si="42"/>
        <v>0</v>
      </c>
      <c r="AM74" s="65">
        <f t="shared" si="28"/>
        <v>0</v>
      </c>
      <c r="AN74" s="34"/>
      <c r="AO74" s="315"/>
      <c r="AP74" s="35"/>
      <c r="AQ74" s="35">
        <f t="shared" si="26"/>
        <v>0</v>
      </c>
      <c r="AR74" s="65">
        <f t="shared" si="20"/>
        <v>0</v>
      </c>
      <c r="AS74" s="34"/>
      <c r="AT74" s="315"/>
      <c r="AU74" s="35"/>
      <c r="AV74" s="35">
        <f t="shared" si="27"/>
        <v>0</v>
      </c>
      <c r="AW74" s="65">
        <f t="shared" si="22"/>
        <v>0</v>
      </c>
    </row>
    <row r="75" spans="1:49">
      <c r="A75" s="28">
        <f t="shared" si="11"/>
        <v>0</v>
      </c>
      <c r="B75" s="27" t="s">
        <v>178</v>
      </c>
      <c r="C75" s="32"/>
      <c r="D75" s="33"/>
      <c r="E75" s="33">
        <f t="shared" si="12"/>
        <v>0</v>
      </c>
      <c r="F75" s="44">
        <f t="shared" si="13"/>
        <v>0</v>
      </c>
      <c r="G75" s="32"/>
      <c r="H75" s="317"/>
      <c r="I75" s="33"/>
      <c r="J75" s="33">
        <f t="shared" si="14"/>
        <v>0</v>
      </c>
      <c r="K75" s="44">
        <f t="shared" si="15"/>
        <v>0</v>
      </c>
      <c r="L75" s="32"/>
      <c r="M75" s="33"/>
      <c r="N75" s="33">
        <f t="shared" si="0"/>
        <v>0</v>
      </c>
      <c r="O75" s="44">
        <f t="shared" si="1"/>
        <v>0</v>
      </c>
      <c r="P75" s="32"/>
      <c r="Q75" s="33">
        <f t="shared" si="43"/>
        <v>0</v>
      </c>
      <c r="R75" s="44">
        <f t="shared" si="2"/>
        <v>0</v>
      </c>
      <c r="S75" s="54"/>
      <c r="T75" s="33"/>
      <c r="U75" s="35">
        <f t="shared" si="44"/>
        <v>0</v>
      </c>
      <c r="V75" s="65">
        <f t="shared" si="4"/>
        <v>0</v>
      </c>
      <c r="W75" s="54"/>
      <c r="X75" s="33"/>
      <c r="Y75" s="33">
        <f t="shared" si="45"/>
        <v>0</v>
      </c>
      <c r="Z75" s="44">
        <f t="shared" si="6"/>
        <v>0</v>
      </c>
      <c r="AA75" s="32"/>
      <c r="AB75" s="33"/>
      <c r="AC75" s="33">
        <f t="shared" si="46"/>
        <v>0</v>
      </c>
      <c r="AD75" s="44">
        <f t="shared" si="8"/>
        <v>0</v>
      </c>
      <c r="AE75" s="32"/>
      <c r="AF75" s="33"/>
      <c r="AG75" s="33"/>
      <c r="AH75" s="33"/>
      <c r="AI75" s="33">
        <f t="shared" si="39"/>
        <v>0</v>
      </c>
      <c r="AJ75" s="44">
        <f t="shared" si="40"/>
        <v>0</v>
      </c>
      <c r="AK75" s="34"/>
      <c r="AL75" s="35">
        <f t="shared" si="42"/>
        <v>0</v>
      </c>
      <c r="AM75" s="65">
        <f t="shared" si="28"/>
        <v>0</v>
      </c>
      <c r="AN75" s="34"/>
      <c r="AO75" s="315"/>
      <c r="AP75" s="35"/>
      <c r="AQ75" s="35">
        <f t="shared" si="26"/>
        <v>0</v>
      </c>
      <c r="AR75" s="65">
        <f t="shared" si="20"/>
        <v>0</v>
      </c>
      <c r="AS75" s="34"/>
      <c r="AT75" s="315"/>
      <c r="AU75" s="35"/>
      <c r="AV75" s="35">
        <f t="shared" si="27"/>
        <v>0</v>
      </c>
      <c r="AW75" s="65">
        <f t="shared" si="22"/>
        <v>0</v>
      </c>
    </row>
    <row r="76" spans="1:49">
      <c r="A76" s="28">
        <f t="shared" si="11"/>
        <v>0</v>
      </c>
      <c r="B76" s="27" t="s">
        <v>179</v>
      </c>
      <c r="C76" s="32"/>
      <c r="D76" s="33"/>
      <c r="E76" s="33">
        <f t="shared" si="12"/>
        <v>0</v>
      </c>
      <c r="F76" s="44">
        <f t="shared" si="13"/>
        <v>0</v>
      </c>
      <c r="G76" s="32"/>
      <c r="H76" s="317"/>
      <c r="I76" s="33"/>
      <c r="J76" s="33">
        <f t="shared" si="14"/>
        <v>0</v>
      </c>
      <c r="K76" s="44">
        <f t="shared" si="15"/>
        <v>0</v>
      </c>
      <c r="L76" s="32"/>
      <c r="M76" s="33"/>
      <c r="N76" s="33">
        <f t="shared" si="0"/>
        <v>0</v>
      </c>
      <c r="O76" s="44">
        <f t="shared" si="1"/>
        <v>0</v>
      </c>
      <c r="P76" s="32"/>
      <c r="Q76" s="33">
        <f t="shared" si="43"/>
        <v>0</v>
      </c>
      <c r="R76" s="44">
        <f t="shared" si="2"/>
        <v>0</v>
      </c>
      <c r="S76" s="54"/>
      <c r="T76" s="33"/>
      <c r="U76" s="33">
        <f t="shared" si="44"/>
        <v>0</v>
      </c>
      <c r="V76" s="44">
        <f t="shared" si="4"/>
        <v>0</v>
      </c>
      <c r="W76" s="54"/>
      <c r="X76" s="33"/>
      <c r="Y76" s="33">
        <f t="shared" si="45"/>
        <v>0</v>
      </c>
      <c r="Z76" s="44">
        <f t="shared" si="6"/>
        <v>0</v>
      </c>
      <c r="AA76" s="32"/>
      <c r="AB76" s="33"/>
      <c r="AC76" s="33">
        <f t="shared" si="46"/>
        <v>0</v>
      </c>
      <c r="AD76" s="44">
        <f t="shared" si="8"/>
        <v>0</v>
      </c>
      <c r="AE76" s="32"/>
      <c r="AF76" s="33"/>
      <c r="AG76" s="33"/>
      <c r="AH76" s="33"/>
      <c r="AI76" s="33">
        <f t="shared" si="39"/>
        <v>0</v>
      </c>
      <c r="AJ76" s="44">
        <f t="shared" si="40"/>
        <v>0</v>
      </c>
      <c r="AK76" s="34"/>
      <c r="AL76" s="35">
        <f t="shared" si="42"/>
        <v>0</v>
      </c>
      <c r="AM76" s="65">
        <f t="shared" si="28"/>
        <v>0</v>
      </c>
      <c r="AN76" s="34"/>
      <c r="AO76" s="315"/>
      <c r="AP76" s="35"/>
      <c r="AQ76" s="35">
        <f t="shared" si="26"/>
        <v>0</v>
      </c>
      <c r="AR76" s="65">
        <f t="shared" si="20"/>
        <v>0</v>
      </c>
      <c r="AS76" s="34"/>
      <c r="AT76" s="315"/>
      <c r="AU76" s="35"/>
      <c r="AV76" s="35">
        <f t="shared" si="27"/>
        <v>0</v>
      </c>
      <c r="AW76" s="65">
        <f t="shared" si="22"/>
        <v>0</v>
      </c>
    </row>
    <row r="77" spans="1:49">
      <c r="A77" s="28">
        <f t="shared" si="11"/>
        <v>0</v>
      </c>
      <c r="B77" s="27" t="s">
        <v>180</v>
      </c>
      <c r="C77" s="45"/>
      <c r="D77" s="46"/>
      <c r="E77" s="33">
        <f t="shared" si="12"/>
        <v>0</v>
      </c>
      <c r="F77" s="44">
        <f t="shared" si="13"/>
        <v>0</v>
      </c>
      <c r="G77" s="32"/>
      <c r="H77" s="317"/>
      <c r="I77" s="33"/>
      <c r="J77" s="33">
        <f t="shared" si="14"/>
        <v>0</v>
      </c>
      <c r="K77" s="44">
        <f t="shared" si="15"/>
        <v>0</v>
      </c>
      <c r="L77" s="32"/>
      <c r="M77" s="33"/>
      <c r="N77" s="33">
        <f t="shared" si="0"/>
        <v>0</v>
      </c>
      <c r="O77" s="44">
        <f t="shared" si="1"/>
        <v>0</v>
      </c>
      <c r="P77" s="32"/>
      <c r="Q77" s="33">
        <f t="shared" si="43"/>
        <v>0</v>
      </c>
      <c r="R77" s="44">
        <f t="shared" si="2"/>
        <v>0</v>
      </c>
      <c r="S77" s="32"/>
      <c r="T77" s="33"/>
      <c r="U77" s="33">
        <f t="shared" ref="U77:U82" si="47">SUM(S77:T77)</f>
        <v>0</v>
      </c>
      <c r="V77" s="44">
        <f t="shared" si="4"/>
        <v>0</v>
      </c>
      <c r="W77" s="32"/>
      <c r="X77" s="33"/>
      <c r="Y77" s="33">
        <f t="shared" ref="Y77:Y82" si="48">SUM(W77:X77)</f>
        <v>0</v>
      </c>
      <c r="Z77" s="44">
        <f t="shared" si="6"/>
        <v>0</v>
      </c>
      <c r="AA77" s="32"/>
      <c r="AB77" s="33"/>
      <c r="AC77" s="33">
        <f t="shared" ref="AC77:AC82" si="49">SUM(AA77:AB77)</f>
        <v>0</v>
      </c>
      <c r="AD77" s="44">
        <f t="shared" si="8"/>
        <v>0</v>
      </c>
      <c r="AE77" s="32"/>
      <c r="AF77" s="33"/>
      <c r="AG77" s="33"/>
      <c r="AH77" s="33"/>
      <c r="AI77" s="33">
        <f t="shared" ref="AI77:AI82" si="50">SUM(AE77:AH77)</f>
        <v>0</v>
      </c>
      <c r="AJ77" s="44">
        <f t="shared" si="9"/>
        <v>0</v>
      </c>
      <c r="AK77" s="34"/>
      <c r="AL77" s="35">
        <f t="shared" si="42"/>
        <v>0</v>
      </c>
      <c r="AM77" s="65">
        <f t="shared" si="28"/>
        <v>0</v>
      </c>
      <c r="AN77" s="34"/>
      <c r="AO77" s="315"/>
      <c r="AP77" s="35"/>
      <c r="AQ77" s="35">
        <f t="shared" si="26"/>
        <v>0</v>
      </c>
      <c r="AR77" s="65">
        <f t="shared" si="20"/>
        <v>0</v>
      </c>
      <c r="AS77" s="34"/>
      <c r="AT77" s="315"/>
      <c r="AU77" s="35"/>
      <c r="AV77" s="35">
        <f t="shared" si="27"/>
        <v>0</v>
      </c>
      <c r="AW77" s="65">
        <f t="shared" si="22"/>
        <v>0</v>
      </c>
    </row>
    <row r="78" spans="1:49">
      <c r="A78" s="28">
        <f t="shared" si="11"/>
        <v>0</v>
      </c>
      <c r="B78" s="27" t="s">
        <v>181</v>
      </c>
      <c r="C78" s="32"/>
      <c r="D78" s="33"/>
      <c r="E78" s="33">
        <f t="shared" si="12"/>
        <v>0</v>
      </c>
      <c r="F78" s="44">
        <f t="shared" si="13"/>
        <v>0</v>
      </c>
      <c r="G78" s="32"/>
      <c r="H78" s="317"/>
      <c r="I78" s="33"/>
      <c r="J78" s="33">
        <f t="shared" si="14"/>
        <v>0</v>
      </c>
      <c r="K78" s="44">
        <f t="shared" si="15"/>
        <v>0</v>
      </c>
      <c r="L78" s="32"/>
      <c r="M78" s="33"/>
      <c r="N78" s="33">
        <f t="shared" si="0"/>
        <v>0</v>
      </c>
      <c r="O78" s="44">
        <f t="shared" si="1"/>
        <v>0</v>
      </c>
      <c r="P78" s="32"/>
      <c r="Q78" s="33">
        <f t="shared" si="43"/>
        <v>0</v>
      </c>
      <c r="R78" s="44">
        <f t="shared" si="2"/>
        <v>0</v>
      </c>
      <c r="S78" s="32"/>
      <c r="T78" s="33"/>
      <c r="U78" s="33">
        <f t="shared" si="47"/>
        <v>0</v>
      </c>
      <c r="V78" s="44">
        <f t="shared" si="4"/>
        <v>0</v>
      </c>
      <c r="W78" s="32"/>
      <c r="X78" s="33"/>
      <c r="Y78" s="33">
        <f t="shared" si="48"/>
        <v>0</v>
      </c>
      <c r="Z78" s="44">
        <f t="shared" si="6"/>
        <v>0</v>
      </c>
      <c r="AA78" s="32"/>
      <c r="AB78" s="33"/>
      <c r="AC78" s="33">
        <f t="shared" si="49"/>
        <v>0</v>
      </c>
      <c r="AD78" s="44">
        <f t="shared" si="8"/>
        <v>0</v>
      </c>
      <c r="AE78" s="32"/>
      <c r="AF78" s="33"/>
      <c r="AG78" s="33"/>
      <c r="AH78" s="33"/>
      <c r="AI78" s="33">
        <f t="shared" si="50"/>
        <v>0</v>
      </c>
      <c r="AJ78" s="44">
        <f t="shared" si="9"/>
        <v>0</v>
      </c>
      <c r="AK78" s="34"/>
      <c r="AL78" s="35">
        <f t="shared" si="42"/>
        <v>0</v>
      </c>
      <c r="AM78" s="65">
        <f t="shared" si="28"/>
        <v>0</v>
      </c>
      <c r="AN78" s="34"/>
      <c r="AO78" s="315"/>
      <c r="AP78" s="35"/>
      <c r="AQ78" s="35">
        <f t="shared" si="26"/>
        <v>0</v>
      </c>
      <c r="AR78" s="65">
        <f t="shared" si="20"/>
        <v>0</v>
      </c>
      <c r="AS78" s="34"/>
      <c r="AT78" s="315"/>
      <c r="AU78" s="35"/>
      <c r="AV78" s="35">
        <f t="shared" si="27"/>
        <v>0</v>
      </c>
      <c r="AW78" s="65">
        <f t="shared" si="22"/>
        <v>0</v>
      </c>
    </row>
    <row r="79" spans="1:49">
      <c r="A79" s="28">
        <f t="shared" si="11"/>
        <v>0</v>
      </c>
      <c r="B79" s="27" t="s">
        <v>313</v>
      </c>
      <c r="C79" s="32"/>
      <c r="D79" s="33"/>
      <c r="E79" s="33">
        <f t="shared" si="12"/>
        <v>0</v>
      </c>
      <c r="F79" s="44">
        <f t="shared" si="13"/>
        <v>0</v>
      </c>
      <c r="G79" s="32"/>
      <c r="H79" s="317"/>
      <c r="I79" s="33"/>
      <c r="J79" s="33">
        <f t="shared" si="14"/>
        <v>0</v>
      </c>
      <c r="K79" s="44">
        <f t="shared" si="15"/>
        <v>0</v>
      </c>
      <c r="L79" s="32"/>
      <c r="M79" s="33"/>
      <c r="N79" s="33">
        <f t="shared" si="0"/>
        <v>0</v>
      </c>
      <c r="O79" s="44">
        <f t="shared" si="1"/>
        <v>0</v>
      </c>
      <c r="P79" s="32"/>
      <c r="Q79" s="33">
        <f t="shared" si="43"/>
        <v>0</v>
      </c>
      <c r="R79" s="44">
        <f t="shared" si="2"/>
        <v>0</v>
      </c>
      <c r="S79" s="32"/>
      <c r="T79" s="33"/>
      <c r="U79" s="33">
        <f t="shared" si="47"/>
        <v>0</v>
      </c>
      <c r="V79" s="44">
        <f t="shared" si="4"/>
        <v>0</v>
      </c>
      <c r="W79" s="32"/>
      <c r="X79" s="33"/>
      <c r="Y79" s="33">
        <f t="shared" si="48"/>
        <v>0</v>
      </c>
      <c r="Z79" s="44">
        <f t="shared" si="6"/>
        <v>0</v>
      </c>
      <c r="AA79" s="32"/>
      <c r="AB79" s="33"/>
      <c r="AC79" s="33">
        <f t="shared" si="49"/>
        <v>0</v>
      </c>
      <c r="AD79" s="44">
        <f t="shared" si="8"/>
        <v>0</v>
      </c>
      <c r="AE79" s="32"/>
      <c r="AF79" s="33"/>
      <c r="AG79" s="33"/>
      <c r="AH79" s="33"/>
      <c r="AI79" s="33">
        <f t="shared" si="50"/>
        <v>0</v>
      </c>
      <c r="AJ79" s="44">
        <f t="shared" si="9"/>
        <v>0</v>
      </c>
      <c r="AK79" s="34"/>
      <c r="AL79" s="35">
        <f t="shared" si="42"/>
        <v>0</v>
      </c>
      <c r="AM79" s="65">
        <f t="shared" si="28"/>
        <v>0</v>
      </c>
      <c r="AN79" s="34"/>
      <c r="AO79" s="315"/>
      <c r="AP79" s="35"/>
      <c r="AQ79" s="35">
        <f t="shared" si="26"/>
        <v>0</v>
      </c>
      <c r="AR79" s="65">
        <f t="shared" si="20"/>
        <v>0</v>
      </c>
      <c r="AS79" s="34"/>
      <c r="AT79" s="315"/>
      <c r="AU79" s="35"/>
      <c r="AV79" s="35">
        <f t="shared" si="27"/>
        <v>0</v>
      </c>
      <c r="AW79" s="65">
        <f t="shared" si="22"/>
        <v>0</v>
      </c>
    </row>
    <row r="80" spans="1:49">
      <c r="A80" s="28">
        <f t="shared" si="11"/>
        <v>0</v>
      </c>
      <c r="B80" s="29" t="s">
        <v>182</v>
      </c>
      <c r="C80" s="32"/>
      <c r="D80" s="33"/>
      <c r="E80" s="33">
        <f t="shared" si="12"/>
        <v>0</v>
      </c>
      <c r="F80" s="44">
        <f t="shared" si="13"/>
        <v>0</v>
      </c>
      <c r="G80" s="32"/>
      <c r="H80" s="317"/>
      <c r="I80" s="33"/>
      <c r="J80" s="33">
        <f t="shared" si="14"/>
        <v>0</v>
      </c>
      <c r="K80" s="44">
        <f t="shared" si="15"/>
        <v>0</v>
      </c>
      <c r="L80" s="32"/>
      <c r="M80" s="33"/>
      <c r="N80" s="33">
        <f>SUM(L80:M80)</f>
        <v>0</v>
      </c>
      <c r="O80" s="44">
        <f>N80/7.8/2</f>
        <v>0</v>
      </c>
      <c r="P80" s="32"/>
      <c r="Q80" s="33">
        <f t="shared" si="43"/>
        <v>0</v>
      </c>
      <c r="R80" s="44">
        <f>Q80/7.8/2</f>
        <v>0</v>
      </c>
      <c r="S80" s="32"/>
      <c r="T80" s="33"/>
      <c r="U80" s="33">
        <f t="shared" si="47"/>
        <v>0</v>
      </c>
      <c r="V80" s="44">
        <f>U80/7.8/2</f>
        <v>0</v>
      </c>
      <c r="W80" s="32"/>
      <c r="X80" s="33"/>
      <c r="Y80" s="33">
        <f t="shared" si="48"/>
        <v>0</v>
      </c>
      <c r="Z80" s="44">
        <f>Y80/7.8/2</f>
        <v>0</v>
      </c>
      <c r="AA80" s="32"/>
      <c r="AB80" s="33"/>
      <c r="AC80" s="33">
        <f t="shared" si="49"/>
        <v>0</v>
      </c>
      <c r="AD80" s="44">
        <f>AC80/7.8/2</f>
        <v>0</v>
      </c>
      <c r="AE80" s="32"/>
      <c r="AF80" s="33"/>
      <c r="AG80" s="33"/>
      <c r="AH80" s="33"/>
      <c r="AI80" s="33">
        <f t="shared" si="50"/>
        <v>0</v>
      </c>
      <c r="AJ80" s="44">
        <f>AI80/7.8/2</f>
        <v>0</v>
      </c>
      <c r="AK80" s="34"/>
      <c r="AL80" s="35">
        <f t="shared" si="42"/>
        <v>0</v>
      </c>
      <c r="AM80" s="65">
        <f>AL80/7.8/2</f>
        <v>0</v>
      </c>
      <c r="AN80" s="34"/>
      <c r="AO80" s="315"/>
      <c r="AP80" s="35"/>
      <c r="AQ80" s="35">
        <f t="shared" si="26"/>
        <v>0</v>
      </c>
      <c r="AR80" s="65">
        <f t="shared" si="20"/>
        <v>0</v>
      </c>
      <c r="AS80" s="34"/>
      <c r="AT80" s="315"/>
      <c r="AU80" s="35"/>
      <c r="AV80" s="35">
        <f t="shared" si="27"/>
        <v>0</v>
      </c>
      <c r="AW80" s="65">
        <f t="shared" si="22"/>
        <v>0</v>
      </c>
    </row>
    <row r="81" spans="1:49">
      <c r="A81" s="28">
        <f t="shared" ref="A81:A134" si="51">+SUM(K81,F81,O81,R81,V81,Z81,AD81,AJ81,AM81+AR81+AW81)</f>
        <v>0</v>
      </c>
      <c r="B81" s="27" t="s">
        <v>183</v>
      </c>
      <c r="C81" s="32"/>
      <c r="D81" s="33"/>
      <c r="E81" s="33">
        <f>SUM(C81:D81)</f>
        <v>0</v>
      </c>
      <c r="F81" s="44">
        <f>E81/7.8/2</f>
        <v>0</v>
      </c>
      <c r="G81" s="32"/>
      <c r="H81" s="317"/>
      <c r="I81" s="33"/>
      <c r="J81" s="33">
        <f>SUM(G81:I81)</f>
        <v>0</v>
      </c>
      <c r="K81" s="44">
        <f>J81/7.8/2</f>
        <v>0</v>
      </c>
      <c r="L81" s="32"/>
      <c r="M81" s="33"/>
      <c r="N81" s="33">
        <f>SUM(L81:M81)</f>
        <v>0</v>
      </c>
      <c r="O81" s="44">
        <f>N81/7.8/2</f>
        <v>0</v>
      </c>
      <c r="P81" s="32"/>
      <c r="Q81" s="33">
        <f t="shared" si="43"/>
        <v>0</v>
      </c>
      <c r="R81" s="44">
        <f>Q81/7.8/2</f>
        <v>0</v>
      </c>
      <c r="S81" s="32"/>
      <c r="T81" s="33"/>
      <c r="U81" s="33">
        <f t="shared" si="47"/>
        <v>0</v>
      </c>
      <c r="V81" s="44">
        <f>U81/7.8/2</f>
        <v>0</v>
      </c>
      <c r="W81" s="32"/>
      <c r="X81" s="33"/>
      <c r="Y81" s="33">
        <f t="shared" si="48"/>
        <v>0</v>
      </c>
      <c r="Z81" s="44">
        <f>Y81/7.8/2</f>
        <v>0</v>
      </c>
      <c r="AA81" s="32"/>
      <c r="AB81" s="33"/>
      <c r="AC81" s="33">
        <f t="shared" si="49"/>
        <v>0</v>
      </c>
      <c r="AD81" s="44">
        <f>AC81/7.8/2</f>
        <v>0</v>
      </c>
      <c r="AE81" s="32"/>
      <c r="AF81" s="33"/>
      <c r="AG81" s="33"/>
      <c r="AH81" s="33"/>
      <c r="AI81" s="33">
        <f t="shared" si="50"/>
        <v>0</v>
      </c>
      <c r="AJ81" s="44">
        <f>AI81/7.8/2</f>
        <v>0</v>
      </c>
      <c r="AK81" s="34"/>
      <c r="AL81" s="35">
        <f t="shared" si="42"/>
        <v>0</v>
      </c>
      <c r="AM81" s="65">
        <f>AL81/7.8/2</f>
        <v>0</v>
      </c>
      <c r="AN81" s="34">
        <v>0</v>
      </c>
      <c r="AO81" s="315">
        <v>0</v>
      </c>
      <c r="AP81" s="35">
        <v>0</v>
      </c>
      <c r="AQ81" s="35">
        <f>SUM(AN81:AP81)</f>
        <v>0</v>
      </c>
      <c r="AR81" s="65">
        <f>AQ81/7.8/2</f>
        <v>0</v>
      </c>
      <c r="AS81" s="34"/>
      <c r="AT81" s="315"/>
      <c r="AU81" s="35"/>
      <c r="AV81" s="35">
        <f>SUM(AS81:AU81)</f>
        <v>0</v>
      </c>
      <c r="AW81" s="65">
        <f>AV81/7.8/2</f>
        <v>0</v>
      </c>
    </row>
    <row r="82" spans="1:49">
      <c r="A82" s="28">
        <f t="shared" si="51"/>
        <v>0</v>
      </c>
      <c r="B82" s="27" t="s">
        <v>184</v>
      </c>
      <c r="C82" s="47"/>
      <c r="D82" s="48"/>
      <c r="E82" s="48">
        <f>SUM(C82:D82)</f>
        <v>0</v>
      </c>
      <c r="F82" s="49">
        <f>E82/7.8/2</f>
        <v>0</v>
      </c>
      <c r="G82" s="47"/>
      <c r="H82" s="318"/>
      <c r="I82" s="48"/>
      <c r="J82" s="48">
        <f>SUM(G82:I82)</f>
        <v>0</v>
      </c>
      <c r="K82" s="49">
        <f>J82/7.8/2</f>
        <v>0</v>
      </c>
      <c r="L82" s="47"/>
      <c r="M82" s="48"/>
      <c r="N82" s="48">
        <f>SUM(L82:M82)</f>
        <v>0</v>
      </c>
      <c r="O82" s="49">
        <f>N82/7.8/2</f>
        <v>0</v>
      </c>
      <c r="P82" s="47"/>
      <c r="Q82" s="48">
        <f t="shared" si="43"/>
        <v>0</v>
      </c>
      <c r="R82" s="49">
        <f>Q82/7.8/2</f>
        <v>0</v>
      </c>
      <c r="S82" s="47"/>
      <c r="T82" s="48"/>
      <c r="U82" s="48">
        <f t="shared" si="47"/>
        <v>0</v>
      </c>
      <c r="V82" s="49">
        <f>U82/7.8/2</f>
        <v>0</v>
      </c>
      <c r="W82" s="47"/>
      <c r="X82" s="48"/>
      <c r="Y82" s="48">
        <f t="shared" si="48"/>
        <v>0</v>
      </c>
      <c r="Z82" s="49">
        <f>Y82/7.8/2</f>
        <v>0</v>
      </c>
      <c r="AA82" s="47"/>
      <c r="AB82" s="48"/>
      <c r="AC82" s="48">
        <f t="shared" si="49"/>
        <v>0</v>
      </c>
      <c r="AD82" s="49">
        <f>AC82/7.8/2</f>
        <v>0</v>
      </c>
      <c r="AE82" s="47"/>
      <c r="AF82" s="48"/>
      <c r="AG82" s="48"/>
      <c r="AH82" s="48"/>
      <c r="AI82" s="48">
        <f t="shared" si="50"/>
        <v>0</v>
      </c>
      <c r="AJ82" s="49">
        <f>AI82/7.8/2</f>
        <v>0</v>
      </c>
      <c r="AK82" s="522"/>
      <c r="AL82" s="523">
        <f>SUM(AK82:AK82)</f>
        <v>0</v>
      </c>
      <c r="AM82" s="531">
        <f>AL82/7.8/2</f>
        <v>0</v>
      </c>
      <c r="AN82" s="522"/>
      <c r="AO82" s="532"/>
      <c r="AP82" s="523"/>
      <c r="AQ82" s="35">
        <f t="shared" ref="AQ82:AQ102" si="52">SUM(AN82:AP82)</f>
        <v>0</v>
      </c>
      <c r="AR82" s="531">
        <f>AQ82/7.8/2</f>
        <v>0</v>
      </c>
      <c r="AS82" s="522"/>
      <c r="AT82" s="532"/>
      <c r="AU82" s="523"/>
      <c r="AV82" s="35">
        <f t="shared" ref="AV82:AV101" si="53">SUM(AS82:AU82)</f>
        <v>0</v>
      </c>
      <c r="AW82" s="531">
        <f>AV82/7.8/2</f>
        <v>0</v>
      </c>
    </row>
    <row r="83" spans="1:49">
      <c r="A83" s="28">
        <f t="shared" si="51"/>
        <v>0</v>
      </c>
      <c r="B83" s="27" t="s">
        <v>185</v>
      </c>
      <c r="C83" s="47"/>
      <c r="D83" s="48"/>
      <c r="E83" s="48">
        <f t="shared" ref="E83:E85" si="54">SUM(C83:D83)</f>
        <v>0</v>
      </c>
      <c r="F83" s="49">
        <f t="shared" ref="F83:F85" si="55">E83/7.8/2</f>
        <v>0</v>
      </c>
      <c r="G83" s="47"/>
      <c r="H83" s="318"/>
      <c r="I83" s="48"/>
      <c r="J83" s="48">
        <f t="shared" ref="J83:J85" si="56">SUM(G83:I83)</f>
        <v>0</v>
      </c>
      <c r="K83" s="49">
        <f t="shared" ref="K83:K85" si="57">J83/7.8/2</f>
        <v>0</v>
      </c>
      <c r="L83" s="47"/>
      <c r="M83" s="48"/>
      <c r="N83" s="48">
        <f t="shared" ref="N83:N85" si="58">SUM(L83:M83)</f>
        <v>0</v>
      </c>
      <c r="O83" s="49">
        <f t="shared" ref="O83:O85" si="59">N83/7.8/2</f>
        <v>0</v>
      </c>
      <c r="P83" s="47"/>
      <c r="Q83" s="48">
        <f t="shared" ref="Q83:Q85" si="60">SUM(P83:P83)</f>
        <v>0</v>
      </c>
      <c r="R83" s="49">
        <f t="shared" ref="R83:R85" si="61">Q83/7.8/2</f>
        <v>0</v>
      </c>
      <c r="S83" s="47"/>
      <c r="T83" s="48"/>
      <c r="U83" s="48">
        <f t="shared" ref="U83:U85" si="62">SUM(S83:T83)</f>
        <v>0</v>
      </c>
      <c r="V83" s="49">
        <f t="shared" ref="V83:V85" si="63">U83/7.8/2</f>
        <v>0</v>
      </c>
      <c r="W83" s="47"/>
      <c r="X83" s="48"/>
      <c r="Y83" s="48">
        <f t="shared" ref="Y83:Y85" si="64">SUM(W83:X83)</f>
        <v>0</v>
      </c>
      <c r="Z83" s="49">
        <f>Y83/7.8/2</f>
        <v>0</v>
      </c>
      <c r="AA83" s="47"/>
      <c r="AB83" s="48"/>
      <c r="AC83" s="48">
        <f t="shared" ref="AC83:AC85" si="65">SUM(AA83:AB83)</f>
        <v>0</v>
      </c>
      <c r="AD83" s="49">
        <f t="shared" ref="AD83:AD85" si="66">AC83/7.8/2</f>
        <v>0</v>
      </c>
      <c r="AE83" s="47"/>
      <c r="AF83" s="48"/>
      <c r="AG83" s="48"/>
      <c r="AH83" s="48"/>
      <c r="AI83" s="48">
        <f t="shared" ref="AI83:AI85" si="67">SUM(AE83:AH83)</f>
        <v>0</v>
      </c>
      <c r="AJ83" s="49">
        <f t="shared" ref="AJ83:AJ85" si="68">AI83/7.8/2</f>
        <v>0</v>
      </c>
      <c r="AK83" s="522"/>
      <c r="AL83" s="523">
        <f t="shared" ref="AL83:AL85" si="69">SUM(AK83:AK83)</f>
        <v>0</v>
      </c>
      <c r="AM83" s="531">
        <f t="shared" ref="AM83:AM85" si="70">AL83/7.8/2</f>
        <v>0</v>
      </c>
      <c r="AN83" s="522"/>
      <c r="AO83" s="532"/>
      <c r="AP83" s="523"/>
      <c r="AQ83" s="35">
        <f t="shared" si="52"/>
        <v>0</v>
      </c>
      <c r="AR83" s="531">
        <f t="shared" ref="AR83:AR102" si="71">AQ83/7.8/2</f>
        <v>0</v>
      </c>
      <c r="AS83" s="522"/>
      <c r="AT83" s="532"/>
      <c r="AU83" s="523"/>
      <c r="AV83" s="35">
        <f t="shared" si="53"/>
        <v>0</v>
      </c>
      <c r="AW83" s="531">
        <f t="shared" ref="AW83:AW101" si="72">AV83/7.8/2</f>
        <v>0</v>
      </c>
    </row>
    <row r="84" spans="1:49">
      <c r="A84" s="28">
        <f t="shared" si="51"/>
        <v>0</v>
      </c>
      <c r="B84" s="29" t="s">
        <v>308</v>
      </c>
      <c r="C84" s="47"/>
      <c r="D84" s="48"/>
      <c r="E84" s="48">
        <f t="shared" si="54"/>
        <v>0</v>
      </c>
      <c r="F84" s="49">
        <f t="shared" si="55"/>
        <v>0</v>
      </c>
      <c r="G84" s="47"/>
      <c r="H84" s="318"/>
      <c r="I84" s="48"/>
      <c r="J84" s="48">
        <f t="shared" si="56"/>
        <v>0</v>
      </c>
      <c r="K84" s="49">
        <f t="shared" si="57"/>
        <v>0</v>
      </c>
      <c r="L84" s="47"/>
      <c r="M84" s="48"/>
      <c r="N84" s="48">
        <f t="shared" si="58"/>
        <v>0</v>
      </c>
      <c r="O84" s="49">
        <f t="shared" si="59"/>
        <v>0</v>
      </c>
      <c r="P84" s="47"/>
      <c r="Q84" s="48">
        <f t="shared" si="60"/>
        <v>0</v>
      </c>
      <c r="R84" s="49">
        <f t="shared" si="61"/>
        <v>0</v>
      </c>
      <c r="S84" s="47"/>
      <c r="T84" s="48"/>
      <c r="U84" s="48">
        <f t="shared" si="62"/>
        <v>0</v>
      </c>
      <c r="V84" s="49">
        <f t="shared" si="63"/>
        <v>0</v>
      </c>
      <c r="W84" s="47"/>
      <c r="X84" s="48"/>
      <c r="Y84" s="48">
        <f t="shared" si="64"/>
        <v>0</v>
      </c>
      <c r="Z84" s="49">
        <f t="shared" ref="Z84:Z85" si="73">Y84/7.8/2</f>
        <v>0</v>
      </c>
      <c r="AA84" s="47"/>
      <c r="AB84" s="48"/>
      <c r="AC84" s="48">
        <f t="shared" si="65"/>
        <v>0</v>
      </c>
      <c r="AD84" s="49">
        <f t="shared" si="66"/>
        <v>0</v>
      </c>
      <c r="AE84" s="47"/>
      <c r="AF84" s="48"/>
      <c r="AG84" s="48"/>
      <c r="AH84" s="48"/>
      <c r="AI84" s="48">
        <f t="shared" si="67"/>
        <v>0</v>
      </c>
      <c r="AJ84" s="49">
        <f t="shared" si="68"/>
        <v>0</v>
      </c>
      <c r="AK84" s="522"/>
      <c r="AL84" s="523">
        <f t="shared" si="69"/>
        <v>0</v>
      </c>
      <c r="AM84" s="531">
        <f t="shared" si="70"/>
        <v>0</v>
      </c>
      <c r="AN84" s="522">
        <v>0</v>
      </c>
      <c r="AO84" s="532">
        <v>0</v>
      </c>
      <c r="AP84" s="523">
        <v>0</v>
      </c>
      <c r="AQ84" s="35">
        <f t="shared" si="52"/>
        <v>0</v>
      </c>
      <c r="AR84" s="531">
        <f t="shared" si="71"/>
        <v>0</v>
      </c>
      <c r="AS84" s="522"/>
      <c r="AT84" s="532"/>
      <c r="AU84" s="523"/>
      <c r="AV84" s="35">
        <f t="shared" si="53"/>
        <v>0</v>
      </c>
      <c r="AW84" s="531">
        <f t="shared" si="72"/>
        <v>0</v>
      </c>
    </row>
    <row r="85" spans="1:49" ht="21.75" customHeight="1">
      <c r="A85" s="28">
        <f t="shared" si="51"/>
        <v>0</v>
      </c>
      <c r="B85" s="29" t="s">
        <v>309</v>
      </c>
      <c r="C85" s="47"/>
      <c r="D85" s="48"/>
      <c r="E85" s="48">
        <f t="shared" si="54"/>
        <v>0</v>
      </c>
      <c r="F85" s="49">
        <f t="shared" si="55"/>
        <v>0</v>
      </c>
      <c r="G85" s="47"/>
      <c r="H85" s="318"/>
      <c r="I85" s="48"/>
      <c r="J85" s="48">
        <f t="shared" si="56"/>
        <v>0</v>
      </c>
      <c r="K85" s="49">
        <f t="shared" si="57"/>
        <v>0</v>
      </c>
      <c r="L85" s="47"/>
      <c r="M85" s="48"/>
      <c r="N85" s="48">
        <f t="shared" si="58"/>
        <v>0</v>
      </c>
      <c r="O85" s="49">
        <f t="shared" si="59"/>
        <v>0</v>
      </c>
      <c r="P85" s="47"/>
      <c r="Q85" s="48">
        <f t="shared" si="60"/>
        <v>0</v>
      </c>
      <c r="R85" s="49">
        <f t="shared" si="61"/>
        <v>0</v>
      </c>
      <c r="S85" s="47"/>
      <c r="T85" s="48"/>
      <c r="U85" s="48">
        <f t="shared" si="62"/>
        <v>0</v>
      </c>
      <c r="V85" s="49">
        <f t="shared" si="63"/>
        <v>0</v>
      </c>
      <c r="W85" s="47"/>
      <c r="X85" s="48"/>
      <c r="Y85" s="48">
        <f t="shared" si="64"/>
        <v>0</v>
      </c>
      <c r="Z85" s="49">
        <f t="shared" si="73"/>
        <v>0</v>
      </c>
      <c r="AA85" s="47"/>
      <c r="AB85" s="48"/>
      <c r="AC85" s="48">
        <f t="shared" si="65"/>
        <v>0</v>
      </c>
      <c r="AD85" s="49">
        <f t="shared" si="66"/>
        <v>0</v>
      </c>
      <c r="AE85" s="47"/>
      <c r="AF85" s="48"/>
      <c r="AG85" s="48"/>
      <c r="AH85" s="48"/>
      <c r="AI85" s="48">
        <f t="shared" si="67"/>
        <v>0</v>
      </c>
      <c r="AJ85" s="49">
        <f t="shared" si="68"/>
        <v>0</v>
      </c>
      <c r="AK85" s="522"/>
      <c r="AL85" s="523">
        <f t="shared" si="69"/>
        <v>0</v>
      </c>
      <c r="AM85" s="531">
        <f t="shared" si="70"/>
        <v>0</v>
      </c>
      <c r="AN85" s="522">
        <v>0</v>
      </c>
      <c r="AO85" s="532">
        <v>0</v>
      </c>
      <c r="AP85" s="523">
        <v>0</v>
      </c>
      <c r="AQ85" s="35">
        <f t="shared" si="52"/>
        <v>0</v>
      </c>
      <c r="AR85" s="531">
        <f t="shared" si="71"/>
        <v>0</v>
      </c>
      <c r="AS85" s="522"/>
      <c r="AT85" s="532"/>
      <c r="AU85" s="523"/>
      <c r="AV85" s="35">
        <f t="shared" si="53"/>
        <v>0</v>
      </c>
      <c r="AW85" s="531">
        <f t="shared" si="72"/>
        <v>0</v>
      </c>
    </row>
    <row r="86" spans="1:49">
      <c r="A86" s="28">
        <f t="shared" si="51"/>
        <v>0</v>
      </c>
      <c r="B86" s="27" t="s">
        <v>318</v>
      </c>
      <c r="C86" s="47"/>
      <c r="D86" s="48"/>
      <c r="E86" s="48">
        <f t="shared" ref="E86:E132" si="74">SUM(C86:D86)</f>
        <v>0</v>
      </c>
      <c r="F86" s="49">
        <f t="shared" ref="F86:F132" si="75">E86/7.8/2</f>
        <v>0</v>
      </c>
      <c r="G86" s="47"/>
      <c r="H86" s="318"/>
      <c r="I86" s="48"/>
      <c r="J86" s="48">
        <f t="shared" ref="J86:J132" si="76">SUM(G86:I86)</f>
        <v>0</v>
      </c>
      <c r="K86" s="49">
        <f t="shared" ref="K86:K132" si="77">J86/7.8/2</f>
        <v>0</v>
      </c>
      <c r="L86" s="47"/>
      <c r="M86" s="48"/>
      <c r="N86" s="48">
        <f t="shared" ref="N86:N132" si="78">SUM(L86:M86)</f>
        <v>0</v>
      </c>
      <c r="O86" s="49">
        <f t="shared" ref="O86:O132" si="79">N86/7.8/2</f>
        <v>0</v>
      </c>
      <c r="P86" s="47"/>
      <c r="Q86" s="48">
        <f t="shared" ref="Q86:Q132" si="80">SUM(P86:P86)</f>
        <v>0</v>
      </c>
      <c r="R86" s="49">
        <f t="shared" ref="R86:R132" si="81">Q86/7.8/2</f>
        <v>0</v>
      </c>
      <c r="S86" s="47"/>
      <c r="T86" s="48"/>
      <c r="U86" s="48">
        <f t="shared" ref="U86:U132" si="82">SUM(S86:T86)</f>
        <v>0</v>
      </c>
      <c r="V86" s="49">
        <f t="shared" ref="V86:V132" si="83">U86/7.8/2</f>
        <v>0</v>
      </c>
      <c r="W86" s="47"/>
      <c r="X86" s="48"/>
      <c r="Y86" s="48">
        <f t="shared" ref="Y86:Y132" si="84">SUM(W86:X86)</f>
        <v>0</v>
      </c>
      <c r="Z86" s="49">
        <f t="shared" ref="Z86:Z132" si="85">Y86/7.8/2</f>
        <v>0</v>
      </c>
      <c r="AA86" s="47"/>
      <c r="AB86" s="48"/>
      <c r="AC86" s="48">
        <f t="shared" ref="AC86:AC132" si="86">SUM(AA86:AB86)</f>
        <v>0</v>
      </c>
      <c r="AD86" s="49">
        <f t="shared" ref="AD86:AD132" si="87">AC86/7.8/2</f>
        <v>0</v>
      </c>
      <c r="AE86" s="47"/>
      <c r="AF86" s="48"/>
      <c r="AG86" s="48"/>
      <c r="AH86" s="48"/>
      <c r="AI86" s="48">
        <f t="shared" ref="AI86:AI132" si="88">SUM(AE86:AH86)</f>
        <v>0</v>
      </c>
      <c r="AJ86" s="49">
        <f t="shared" ref="AJ86:AJ132" si="89">AI86/7.8/2</f>
        <v>0</v>
      </c>
      <c r="AK86" s="522"/>
      <c r="AL86" s="523">
        <f t="shared" ref="AL86:AL102" si="90">SUM(AK86:AK86)</f>
        <v>0</v>
      </c>
      <c r="AM86" s="531">
        <f t="shared" ref="AM86:AM102" si="91">AL86/7.8/2</f>
        <v>0</v>
      </c>
      <c r="AN86" s="522"/>
      <c r="AO86" s="532"/>
      <c r="AP86" s="523"/>
      <c r="AQ86" s="35">
        <f t="shared" si="52"/>
        <v>0</v>
      </c>
      <c r="AR86" s="531">
        <f t="shared" si="71"/>
        <v>0</v>
      </c>
      <c r="AS86" s="522"/>
      <c r="AT86" s="532"/>
      <c r="AU86" s="523"/>
      <c r="AV86" s="35">
        <f t="shared" si="53"/>
        <v>0</v>
      </c>
      <c r="AW86" s="531">
        <f t="shared" si="72"/>
        <v>0</v>
      </c>
    </row>
    <row r="87" spans="1:49">
      <c r="A87" s="28">
        <f t="shared" si="51"/>
        <v>33</v>
      </c>
      <c r="B87" s="27" t="s">
        <v>319</v>
      </c>
      <c r="C87" s="47"/>
      <c r="D87" s="48"/>
      <c r="E87" s="48">
        <f t="shared" si="74"/>
        <v>0</v>
      </c>
      <c r="F87" s="49">
        <f t="shared" si="75"/>
        <v>0</v>
      </c>
      <c r="G87" s="47"/>
      <c r="H87" s="318"/>
      <c r="I87" s="48"/>
      <c r="J87" s="48">
        <f t="shared" si="76"/>
        <v>0</v>
      </c>
      <c r="K87" s="49">
        <f t="shared" si="77"/>
        <v>0</v>
      </c>
      <c r="L87" s="47"/>
      <c r="M87" s="48"/>
      <c r="N87" s="48">
        <f t="shared" si="78"/>
        <v>0</v>
      </c>
      <c r="O87" s="49">
        <f t="shared" si="79"/>
        <v>0</v>
      </c>
      <c r="P87" s="47"/>
      <c r="Q87" s="48">
        <f t="shared" si="80"/>
        <v>0</v>
      </c>
      <c r="R87" s="49">
        <f t="shared" si="81"/>
        <v>0</v>
      </c>
      <c r="S87" s="47"/>
      <c r="T87" s="48"/>
      <c r="U87" s="48">
        <f t="shared" si="82"/>
        <v>0</v>
      </c>
      <c r="V87" s="49">
        <f t="shared" si="83"/>
        <v>0</v>
      </c>
      <c r="W87" s="47"/>
      <c r="X87" s="48"/>
      <c r="Y87" s="48">
        <f t="shared" si="84"/>
        <v>0</v>
      </c>
      <c r="Z87" s="49">
        <f t="shared" si="85"/>
        <v>0</v>
      </c>
      <c r="AA87" s="47"/>
      <c r="AB87" s="48"/>
      <c r="AC87" s="48">
        <f t="shared" si="86"/>
        <v>0</v>
      </c>
      <c r="AD87" s="49">
        <f t="shared" si="87"/>
        <v>0</v>
      </c>
      <c r="AE87" s="47"/>
      <c r="AF87" s="48"/>
      <c r="AG87" s="48"/>
      <c r="AH87" s="48"/>
      <c r="AI87" s="48">
        <f t="shared" si="88"/>
        <v>0</v>
      </c>
      <c r="AJ87" s="49">
        <f t="shared" si="89"/>
        <v>0</v>
      </c>
      <c r="AK87" s="522"/>
      <c r="AL87" s="523">
        <f t="shared" si="90"/>
        <v>0</v>
      </c>
      <c r="AM87" s="531">
        <f t="shared" si="91"/>
        <v>0</v>
      </c>
      <c r="AN87" s="522">
        <v>171.6</v>
      </c>
      <c r="AO87" s="532">
        <v>171.6</v>
      </c>
      <c r="AP87" s="523">
        <v>171.6</v>
      </c>
      <c r="AQ87" s="35">
        <f t="shared" si="52"/>
        <v>514.79999999999995</v>
      </c>
      <c r="AR87" s="531">
        <f t="shared" si="71"/>
        <v>33</v>
      </c>
      <c r="AS87" s="522"/>
      <c r="AT87" s="532"/>
      <c r="AU87" s="523"/>
      <c r="AV87" s="35">
        <f t="shared" si="53"/>
        <v>0</v>
      </c>
      <c r="AW87" s="531">
        <f t="shared" si="72"/>
        <v>0</v>
      </c>
    </row>
    <row r="88" spans="1:49">
      <c r="A88" s="28">
        <f t="shared" si="51"/>
        <v>0</v>
      </c>
      <c r="B88" s="27" t="s">
        <v>320</v>
      </c>
      <c r="C88" s="47"/>
      <c r="D88" s="48"/>
      <c r="E88" s="48">
        <f t="shared" si="74"/>
        <v>0</v>
      </c>
      <c r="F88" s="49">
        <f t="shared" si="75"/>
        <v>0</v>
      </c>
      <c r="G88" s="47"/>
      <c r="H88" s="318"/>
      <c r="I88" s="48"/>
      <c r="J88" s="48">
        <f t="shared" si="76"/>
        <v>0</v>
      </c>
      <c r="K88" s="49">
        <f t="shared" si="77"/>
        <v>0</v>
      </c>
      <c r="L88" s="47"/>
      <c r="M88" s="48"/>
      <c r="N88" s="48">
        <f t="shared" si="78"/>
        <v>0</v>
      </c>
      <c r="O88" s="49">
        <f t="shared" si="79"/>
        <v>0</v>
      </c>
      <c r="P88" s="47"/>
      <c r="Q88" s="48">
        <f t="shared" si="80"/>
        <v>0</v>
      </c>
      <c r="R88" s="49">
        <f t="shared" si="81"/>
        <v>0</v>
      </c>
      <c r="S88" s="47"/>
      <c r="T88" s="48"/>
      <c r="U88" s="48">
        <f t="shared" si="82"/>
        <v>0</v>
      </c>
      <c r="V88" s="49">
        <f t="shared" si="83"/>
        <v>0</v>
      </c>
      <c r="W88" s="47"/>
      <c r="X88" s="48"/>
      <c r="Y88" s="48">
        <f t="shared" si="84"/>
        <v>0</v>
      </c>
      <c r="Z88" s="49">
        <f t="shared" si="85"/>
        <v>0</v>
      </c>
      <c r="AA88" s="47"/>
      <c r="AB88" s="48"/>
      <c r="AC88" s="48">
        <f t="shared" si="86"/>
        <v>0</v>
      </c>
      <c r="AD88" s="49">
        <f t="shared" si="87"/>
        <v>0</v>
      </c>
      <c r="AE88" s="47"/>
      <c r="AF88" s="48"/>
      <c r="AG88" s="48"/>
      <c r="AH88" s="48"/>
      <c r="AI88" s="48">
        <f t="shared" si="88"/>
        <v>0</v>
      </c>
      <c r="AJ88" s="49">
        <f t="shared" si="89"/>
        <v>0</v>
      </c>
      <c r="AK88" s="522"/>
      <c r="AL88" s="523">
        <f t="shared" si="90"/>
        <v>0</v>
      </c>
      <c r="AM88" s="531">
        <f t="shared" si="91"/>
        <v>0</v>
      </c>
      <c r="AN88" s="47"/>
      <c r="AO88" s="318"/>
      <c r="AP88" s="48"/>
      <c r="AQ88" s="35">
        <f t="shared" si="52"/>
        <v>0</v>
      </c>
      <c r="AR88" s="531">
        <f t="shared" si="71"/>
        <v>0</v>
      </c>
      <c r="AS88" s="522"/>
      <c r="AT88" s="532"/>
      <c r="AU88" s="523"/>
      <c r="AV88" s="35">
        <f t="shared" si="53"/>
        <v>0</v>
      </c>
      <c r="AW88" s="531">
        <f t="shared" si="72"/>
        <v>0</v>
      </c>
    </row>
    <row r="89" spans="1:49">
      <c r="A89" s="28">
        <f t="shared" si="51"/>
        <v>60</v>
      </c>
      <c r="B89" s="27" t="s">
        <v>321</v>
      </c>
      <c r="C89" s="47"/>
      <c r="D89" s="48"/>
      <c r="E89" s="48">
        <f t="shared" si="74"/>
        <v>0</v>
      </c>
      <c r="F89" s="49">
        <f t="shared" si="75"/>
        <v>0</v>
      </c>
      <c r="G89" s="47"/>
      <c r="H89" s="318"/>
      <c r="I89" s="48"/>
      <c r="J89" s="48">
        <f t="shared" si="76"/>
        <v>0</v>
      </c>
      <c r="K89" s="49">
        <f t="shared" si="77"/>
        <v>0</v>
      </c>
      <c r="L89" s="47"/>
      <c r="M89" s="48"/>
      <c r="N89" s="48">
        <f t="shared" si="78"/>
        <v>0</v>
      </c>
      <c r="O89" s="49">
        <f t="shared" si="79"/>
        <v>0</v>
      </c>
      <c r="P89" s="47"/>
      <c r="Q89" s="48">
        <f t="shared" si="80"/>
        <v>0</v>
      </c>
      <c r="R89" s="49">
        <f t="shared" si="81"/>
        <v>0</v>
      </c>
      <c r="S89" s="47"/>
      <c r="T89" s="48"/>
      <c r="U89" s="48">
        <f t="shared" si="82"/>
        <v>0</v>
      </c>
      <c r="V89" s="49">
        <f t="shared" si="83"/>
        <v>0</v>
      </c>
      <c r="W89" s="47"/>
      <c r="X89" s="48"/>
      <c r="Y89" s="48">
        <f t="shared" si="84"/>
        <v>0</v>
      </c>
      <c r="Z89" s="49">
        <f t="shared" si="85"/>
        <v>0</v>
      </c>
      <c r="AA89" s="47"/>
      <c r="AB89" s="48"/>
      <c r="AC89" s="48">
        <f t="shared" si="86"/>
        <v>0</v>
      </c>
      <c r="AD89" s="49">
        <f t="shared" si="87"/>
        <v>0</v>
      </c>
      <c r="AE89" s="47"/>
      <c r="AF89" s="48"/>
      <c r="AG89" s="48"/>
      <c r="AH89" s="48"/>
      <c r="AI89" s="48">
        <f t="shared" si="88"/>
        <v>0</v>
      </c>
      <c r="AJ89" s="49">
        <f t="shared" si="89"/>
        <v>0</v>
      </c>
      <c r="AK89" s="522"/>
      <c r="AL89" s="523">
        <f t="shared" si="90"/>
        <v>0</v>
      </c>
      <c r="AM89" s="531">
        <f t="shared" si="91"/>
        <v>0</v>
      </c>
      <c r="AN89" s="522">
        <v>312</v>
      </c>
      <c r="AO89" s="532">
        <v>312</v>
      </c>
      <c r="AP89" s="523">
        <v>312</v>
      </c>
      <c r="AQ89" s="35">
        <f t="shared" si="52"/>
        <v>936</v>
      </c>
      <c r="AR89" s="531">
        <f t="shared" si="71"/>
        <v>60</v>
      </c>
      <c r="AS89" s="522"/>
      <c r="AT89" s="532"/>
      <c r="AU89" s="523"/>
      <c r="AV89" s="35">
        <f t="shared" si="53"/>
        <v>0</v>
      </c>
      <c r="AW89" s="531">
        <f t="shared" si="72"/>
        <v>0</v>
      </c>
    </row>
    <row r="90" spans="1:49">
      <c r="A90" s="28">
        <f t="shared" si="51"/>
        <v>0</v>
      </c>
      <c r="B90" s="27" t="s">
        <v>322</v>
      </c>
      <c r="C90" s="47"/>
      <c r="D90" s="48"/>
      <c r="E90" s="48">
        <f t="shared" si="74"/>
        <v>0</v>
      </c>
      <c r="F90" s="49">
        <f t="shared" si="75"/>
        <v>0</v>
      </c>
      <c r="G90" s="47"/>
      <c r="H90" s="318"/>
      <c r="I90" s="48"/>
      <c r="J90" s="48">
        <f t="shared" si="76"/>
        <v>0</v>
      </c>
      <c r="K90" s="49">
        <f t="shared" si="77"/>
        <v>0</v>
      </c>
      <c r="L90" s="47"/>
      <c r="M90" s="48"/>
      <c r="N90" s="48">
        <f t="shared" si="78"/>
        <v>0</v>
      </c>
      <c r="O90" s="49">
        <f t="shared" si="79"/>
        <v>0</v>
      </c>
      <c r="P90" s="47"/>
      <c r="Q90" s="48">
        <f t="shared" si="80"/>
        <v>0</v>
      </c>
      <c r="R90" s="49">
        <f t="shared" si="81"/>
        <v>0</v>
      </c>
      <c r="S90" s="47"/>
      <c r="T90" s="48"/>
      <c r="U90" s="48">
        <f t="shared" si="82"/>
        <v>0</v>
      </c>
      <c r="V90" s="49">
        <f t="shared" si="83"/>
        <v>0</v>
      </c>
      <c r="W90" s="47"/>
      <c r="X90" s="48"/>
      <c r="Y90" s="48">
        <f t="shared" si="84"/>
        <v>0</v>
      </c>
      <c r="Z90" s="49">
        <f t="shared" si="85"/>
        <v>0</v>
      </c>
      <c r="AA90" s="47"/>
      <c r="AB90" s="48"/>
      <c r="AC90" s="48">
        <f t="shared" si="86"/>
        <v>0</v>
      </c>
      <c r="AD90" s="49">
        <f t="shared" si="87"/>
        <v>0</v>
      </c>
      <c r="AE90" s="47"/>
      <c r="AF90" s="48"/>
      <c r="AG90" s="48"/>
      <c r="AH90" s="48"/>
      <c r="AI90" s="48">
        <f t="shared" si="88"/>
        <v>0</v>
      </c>
      <c r="AJ90" s="49">
        <f t="shared" si="89"/>
        <v>0</v>
      </c>
      <c r="AK90" s="522"/>
      <c r="AL90" s="523">
        <f t="shared" si="90"/>
        <v>0</v>
      </c>
      <c r="AM90" s="531">
        <f t="shared" si="91"/>
        <v>0</v>
      </c>
      <c r="AN90" s="522"/>
      <c r="AO90" s="532"/>
      <c r="AP90" s="523"/>
      <c r="AQ90" s="35">
        <f t="shared" si="52"/>
        <v>0</v>
      </c>
      <c r="AR90" s="531">
        <f t="shared" si="71"/>
        <v>0</v>
      </c>
      <c r="AS90" s="522"/>
      <c r="AT90" s="532"/>
      <c r="AU90" s="523"/>
      <c r="AV90" s="35">
        <f t="shared" si="53"/>
        <v>0</v>
      </c>
      <c r="AW90" s="531">
        <f t="shared" si="72"/>
        <v>0</v>
      </c>
    </row>
    <row r="91" spans="1:49">
      <c r="A91" s="28">
        <f t="shared" si="51"/>
        <v>60</v>
      </c>
      <c r="B91" s="27" t="s">
        <v>323</v>
      </c>
      <c r="C91" s="47"/>
      <c r="D91" s="48"/>
      <c r="E91" s="48">
        <f t="shared" si="74"/>
        <v>0</v>
      </c>
      <c r="F91" s="49">
        <f t="shared" si="75"/>
        <v>0</v>
      </c>
      <c r="G91" s="47"/>
      <c r="H91" s="318"/>
      <c r="I91" s="48"/>
      <c r="J91" s="48">
        <f t="shared" si="76"/>
        <v>0</v>
      </c>
      <c r="K91" s="49">
        <f t="shared" si="77"/>
        <v>0</v>
      </c>
      <c r="L91" s="47"/>
      <c r="M91" s="48"/>
      <c r="N91" s="48">
        <f t="shared" si="78"/>
        <v>0</v>
      </c>
      <c r="O91" s="49">
        <f t="shared" si="79"/>
        <v>0</v>
      </c>
      <c r="P91" s="47"/>
      <c r="Q91" s="48">
        <f t="shared" si="80"/>
        <v>0</v>
      </c>
      <c r="R91" s="49">
        <f t="shared" si="81"/>
        <v>0</v>
      </c>
      <c r="S91" s="47"/>
      <c r="T91" s="48"/>
      <c r="U91" s="48">
        <f t="shared" si="82"/>
        <v>0</v>
      </c>
      <c r="V91" s="49">
        <f t="shared" si="83"/>
        <v>0</v>
      </c>
      <c r="W91" s="47"/>
      <c r="X91" s="48"/>
      <c r="Y91" s="48">
        <f t="shared" si="84"/>
        <v>0</v>
      </c>
      <c r="Z91" s="49">
        <f t="shared" si="85"/>
        <v>0</v>
      </c>
      <c r="AA91" s="47"/>
      <c r="AB91" s="48"/>
      <c r="AC91" s="48">
        <f t="shared" si="86"/>
        <v>0</v>
      </c>
      <c r="AD91" s="49">
        <f t="shared" si="87"/>
        <v>0</v>
      </c>
      <c r="AE91" s="47"/>
      <c r="AF91" s="48"/>
      <c r="AG91" s="48"/>
      <c r="AH91" s="48"/>
      <c r="AI91" s="48">
        <f t="shared" si="88"/>
        <v>0</v>
      </c>
      <c r="AJ91" s="49">
        <f t="shared" si="89"/>
        <v>0</v>
      </c>
      <c r="AK91" s="522"/>
      <c r="AL91" s="523">
        <f t="shared" si="90"/>
        <v>0</v>
      </c>
      <c r="AM91" s="531">
        <f t="shared" si="91"/>
        <v>0</v>
      </c>
      <c r="AN91" s="522">
        <v>312</v>
      </c>
      <c r="AO91" s="532">
        <v>312</v>
      </c>
      <c r="AP91" s="523">
        <v>312</v>
      </c>
      <c r="AQ91" s="35">
        <f t="shared" si="52"/>
        <v>936</v>
      </c>
      <c r="AR91" s="531">
        <f t="shared" si="71"/>
        <v>60</v>
      </c>
      <c r="AS91" s="522"/>
      <c r="AT91" s="532"/>
      <c r="AU91" s="523"/>
      <c r="AV91" s="35">
        <f t="shared" si="53"/>
        <v>0</v>
      </c>
      <c r="AW91" s="531">
        <f t="shared" si="72"/>
        <v>0</v>
      </c>
    </row>
    <row r="92" spans="1:49">
      <c r="A92" s="28">
        <f t="shared" si="51"/>
        <v>60</v>
      </c>
      <c r="B92" s="27" t="s">
        <v>324</v>
      </c>
      <c r="C92" s="47"/>
      <c r="D92" s="48"/>
      <c r="E92" s="48">
        <f t="shared" si="74"/>
        <v>0</v>
      </c>
      <c r="F92" s="49">
        <f t="shared" si="75"/>
        <v>0</v>
      </c>
      <c r="G92" s="47"/>
      <c r="H92" s="318"/>
      <c r="I92" s="48"/>
      <c r="J92" s="48">
        <f t="shared" si="76"/>
        <v>0</v>
      </c>
      <c r="K92" s="49">
        <f t="shared" si="77"/>
        <v>0</v>
      </c>
      <c r="L92" s="47"/>
      <c r="M92" s="48"/>
      <c r="N92" s="48">
        <f t="shared" si="78"/>
        <v>0</v>
      </c>
      <c r="O92" s="49">
        <f t="shared" si="79"/>
        <v>0</v>
      </c>
      <c r="P92" s="47"/>
      <c r="Q92" s="48">
        <f t="shared" si="80"/>
        <v>0</v>
      </c>
      <c r="R92" s="49">
        <f t="shared" si="81"/>
        <v>0</v>
      </c>
      <c r="S92" s="47"/>
      <c r="T92" s="48"/>
      <c r="U92" s="48">
        <f t="shared" si="82"/>
        <v>0</v>
      </c>
      <c r="V92" s="49">
        <f t="shared" si="83"/>
        <v>0</v>
      </c>
      <c r="W92" s="47"/>
      <c r="X92" s="48"/>
      <c r="Y92" s="48">
        <f t="shared" si="84"/>
        <v>0</v>
      </c>
      <c r="Z92" s="49">
        <f t="shared" si="85"/>
        <v>0</v>
      </c>
      <c r="AA92" s="47"/>
      <c r="AB92" s="48"/>
      <c r="AC92" s="48">
        <f t="shared" si="86"/>
        <v>0</v>
      </c>
      <c r="AD92" s="49">
        <f t="shared" si="87"/>
        <v>0</v>
      </c>
      <c r="AE92" s="47"/>
      <c r="AF92" s="48"/>
      <c r="AG92" s="48"/>
      <c r="AH92" s="48"/>
      <c r="AI92" s="48">
        <f t="shared" si="88"/>
        <v>0</v>
      </c>
      <c r="AJ92" s="49">
        <f t="shared" si="89"/>
        <v>0</v>
      </c>
      <c r="AK92" s="522">
        <v>234</v>
      </c>
      <c r="AL92" s="523">
        <f t="shared" si="90"/>
        <v>234</v>
      </c>
      <c r="AM92" s="531">
        <f t="shared" si="91"/>
        <v>15</v>
      </c>
      <c r="AN92" s="522"/>
      <c r="AO92" s="532"/>
      <c r="AP92" s="523"/>
      <c r="AQ92" s="35">
        <f t="shared" si="52"/>
        <v>0</v>
      </c>
      <c r="AR92" s="531">
        <f t="shared" si="71"/>
        <v>0</v>
      </c>
      <c r="AS92" s="522">
        <v>234</v>
      </c>
      <c r="AT92" s="532">
        <v>234</v>
      </c>
      <c r="AU92" s="523">
        <v>234</v>
      </c>
      <c r="AV92" s="35">
        <f t="shared" si="53"/>
        <v>702</v>
      </c>
      <c r="AW92" s="531">
        <f t="shared" si="72"/>
        <v>45</v>
      </c>
    </row>
    <row r="93" spans="1:49">
      <c r="A93" s="28">
        <f t="shared" si="51"/>
        <v>60</v>
      </c>
      <c r="B93" s="27" t="s">
        <v>325</v>
      </c>
      <c r="C93" s="47"/>
      <c r="D93" s="48"/>
      <c r="E93" s="48">
        <f t="shared" si="74"/>
        <v>0</v>
      </c>
      <c r="F93" s="49">
        <f t="shared" si="75"/>
        <v>0</v>
      </c>
      <c r="G93" s="47"/>
      <c r="H93" s="318"/>
      <c r="I93" s="48"/>
      <c r="J93" s="48">
        <f t="shared" si="76"/>
        <v>0</v>
      </c>
      <c r="K93" s="49">
        <f t="shared" si="77"/>
        <v>0</v>
      </c>
      <c r="L93" s="47"/>
      <c r="M93" s="48"/>
      <c r="N93" s="48">
        <f t="shared" si="78"/>
        <v>0</v>
      </c>
      <c r="O93" s="49">
        <f t="shared" si="79"/>
        <v>0</v>
      </c>
      <c r="P93" s="47"/>
      <c r="Q93" s="48">
        <f t="shared" si="80"/>
        <v>0</v>
      </c>
      <c r="R93" s="49">
        <f t="shared" si="81"/>
        <v>0</v>
      </c>
      <c r="S93" s="47"/>
      <c r="T93" s="48"/>
      <c r="U93" s="48">
        <f t="shared" si="82"/>
        <v>0</v>
      </c>
      <c r="V93" s="49">
        <f t="shared" si="83"/>
        <v>0</v>
      </c>
      <c r="W93" s="47"/>
      <c r="X93" s="48"/>
      <c r="Y93" s="48">
        <f t="shared" si="84"/>
        <v>0</v>
      </c>
      <c r="Z93" s="49">
        <f t="shared" si="85"/>
        <v>0</v>
      </c>
      <c r="AA93" s="47"/>
      <c r="AB93" s="48"/>
      <c r="AC93" s="48">
        <f t="shared" si="86"/>
        <v>0</v>
      </c>
      <c r="AD93" s="49">
        <f t="shared" si="87"/>
        <v>0</v>
      </c>
      <c r="AE93" s="47"/>
      <c r="AF93" s="48"/>
      <c r="AG93" s="48"/>
      <c r="AH93" s="48"/>
      <c r="AI93" s="48">
        <f t="shared" si="88"/>
        <v>0</v>
      </c>
      <c r="AJ93" s="49">
        <f t="shared" si="89"/>
        <v>0</v>
      </c>
      <c r="AK93" s="522"/>
      <c r="AL93" s="523">
        <f t="shared" si="90"/>
        <v>0</v>
      </c>
      <c r="AM93" s="531">
        <f t="shared" si="91"/>
        <v>0</v>
      </c>
      <c r="AN93" s="522">
        <v>312</v>
      </c>
      <c r="AO93" s="532">
        <v>312</v>
      </c>
      <c r="AP93" s="523">
        <v>312</v>
      </c>
      <c r="AQ93" s="35">
        <f t="shared" si="52"/>
        <v>936</v>
      </c>
      <c r="AR93" s="531">
        <f t="shared" si="71"/>
        <v>60</v>
      </c>
      <c r="AS93" s="522"/>
      <c r="AT93" s="532"/>
      <c r="AU93" s="523"/>
      <c r="AV93" s="35">
        <f t="shared" si="53"/>
        <v>0</v>
      </c>
      <c r="AW93" s="531">
        <f t="shared" si="72"/>
        <v>0</v>
      </c>
    </row>
    <row r="94" spans="1:49">
      <c r="A94" s="28">
        <f t="shared" si="51"/>
        <v>0</v>
      </c>
      <c r="B94" s="27" t="s">
        <v>326</v>
      </c>
      <c r="C94" s="47"/>
      <c r="D94" s="48"/>
      <c r="E94" s="48">
        <f t="shared" si="74"/>
        <v>0</v>
      </c>
      <c r="F94" s="49">
        <f t="shared" si="75"/>
        <v>0</v>
      </c>
      <c r="G94" s="47"/>
      <c r="H94" s="318"/>
      <c r="I94" s="48"/>
      <c r="J94" s="48">
        <f t="shared" si="76"/>
        <v>0</v>
      </c>
      <c r="K94" s="49">
        <f t="shared" si="77"/>
        <v>0</v>
      </c>
      <c r="L94" s="47"/>
      <c r="M94" s="48"/>
      <c r="N94" s="48">
        <f t="shared" si="78"/>
        <v>0</v>
      </c>
      <c r="O94" s="49">
        <f t="shared" si="79"/>
        <v>0</v>
      </c>
      <c r="P94" s="47"/>
      <c r="Q94" s="48">
        <f t="shared" si="80"/>
        <v>0</v>
      </c>
      <c r="R94" s="49">
        <f t="shared" si="81"/>
        <v>0</v>
      </c>
      <c r="S94" s="47"/>
      <c r="T94" s="48"/>
      <c r="U94" s="48">
        <f t="shared" si="82"/>
        <v>0</v>
      </c>
      <c r="V94" s="49">
        <f t="shared" si="83"/>
        <v>0</v>
      </c>
      <c r="W94" s="47"/>
      <c r="X94" s="48"/>
      <c r="Y94" s="48">
        <f t="shared" si="84"/>
        <v>0</v>
      </c>
      <c r="Z94" s="49">
        <f t="shared" si="85"/>
        <v>0</v>
      </c>
      <c r="AA94" s="47"/>
      <c r="AB94" s="48"/>
      <c r="AC94" s="48">
        <f t="shared" si="86"/>
        <v>0</v>
      </c>
      <c r="AD94" s="49">
        <f t="shared" si="87"/>
        <v>0</v>
      </c>
      <c r="AE94" s="47"/>
      <c r="AF94" s="48"/>
      <c r="AG94" s="48"/>
      <c r="AH94" s="48"/>
      <c r="AI94" s="48">
        <f t="shared" si="88"/>
        <v>0</v>
      </c>
      <c r="AJ94" s="49">
        <f t="shared" si="89"/>
        <v>0</v>
      </c>
      <c r="AK94" s="522"/>
      <c r="AL94" s="523">
        <f t="shared" si="90"/>
        <v>0</v>
      </c>
      <c r="AM94" s="531">
        <f t="shared" si="91"/>
        <v>0</v>
      </c>
      <c r="AN94" s="522"/>
      <c r="AO94" s="532"/>
      <c r="AP94" s="523"/>
      <c r="AQ94" s="35">
        <f t="shared" si="52"/>
        <v>0</v>
      </c>
      <c r="AR94" s="531">
        <f t="shared" si="71"/>
        <v>0</v>
      </c>
      <c r="AS94" s="522"/>
      <c r="AT94" s="532"/>
      <c r="AU94" s="523"/>
      <c r="AV94" s="35">
        <f t="shared" si="53"/>
        <v>0</v>
      </c>
      <c r="AW94" s="531">
        <f t="shared" si="72"/>
        <v>0</v>
      </c>
    </row>
    <row r="95" spans="1:49">
      <c r="A95" s="28">
        <f t="shared" si="51"/>
        <v>60</v>
      </c>
      <c r="B95" s="27" t="s">
        <v>327</v>
      </c>
      <c r="C95" s="47"/>
      <c r="D95" s="48"/>
      <c r="E95" s="48">
        <f t="shared" si="74"/>
        <v>0</v>
      </c>
      <c r="F95" s="49">
        <f t="shared" si="75"/>
        <v>0</v>
      </c>
      <c r="G95" s="47"/>
      <c r="H95" s="318"/>
      <c r="I95" s="48"/>
      <c r="J95" s="48">
        <f t="shared" si="76"/>
        <v>0</v>
      </c>
      <c r="K95" s="49">
        <f t="shared" si="77"/>
        <v>0</v>
      </c>
      <c r="L95" s="47"/>
      <c r="M95" s="48"/>
      <c r="N95" s="48">
        <f t="shared" si="78"/>
        <v>0</v>
      </c>
      <c r="O95" s="49">
        <f t="shared" si="79"/>
        <v>0</v>
      </c>
      <c r="P95" s="47"/>
      <c r="Q95" s="48">
        <f t="shared" si="80"/>
        <v>0</v>
      </c>
      <c r="R95" s="49">
        <f t="shared" si="81"/>
        <v>0</v>
      </c>
      <c r="S95" s="47"/>
      <c r="T95" s="48"/>
      <c r="U95" s="48">
        <f t="shared" si="82"/>
        <v>0</v>
      </c>
      <c r="V95" s="49">
        <f t="shared" si="83"/>
        <v>0</v>
      </c>
      <c r="W95" s="47"/>
      <c r="X95" s="48"/>
      <c r="Y95" s="48">
        <f t="shared" si="84"/>
        <v>0</v>
      </c>
      <c r="Z95" s="49">
        <f t="shared" si="85"/>
        <v>0</v>
      </c>
      <c r="AA95" s="47"/>
      <c r="AB95" s="48"/>
      <c r="AC95" s="48">
        <f t="shared" si="86"/>
        <v>0</v>
      </c>
      <c r="AD95" s="49">
        <f t="shared" si="87"/>
        <v>0</v>
      </c>
      <c r="AE95" s="47"/>
      <c r="AF95" s="48"/>
      <c r="AG95" s="48"/>
      <c r="AH95" s="48"/>
      <c r="AI95" s="48">
        <f t="shared" si="88"/>
        <v>0</v>
      </c>
      <c r="AJ95" s="49">
        <f t="shared" si="89"/>
        <v>0</v>
      </c>
      <c r="AK95" s="522"/>
      <c r="AL95" s="523">
        <f t="shared" si="90"/>
        <v>0</v>
      </c>
      <c r="AM95" s="531">
        <f t="shared" si="91"/>
        <v>0</v>
      </c>
      <c r="AN95" s="47">
        <v>312</v>
      </c>
      <c r="AO95" s="318">
        <v>312</v>
      </c>
      <c r="AP95" s="48">
        <v>312</v>
      </c>
      <c r="AQ95" s="35">
        <f t="shared" si="52"/>
        <v>936</v>
      </c>
      <c r="AR95" s="531">
        <f t="shared" si="71"/>
        <v>60</v>
      </c>
      <c r="AS95" s="522"/>
      <c r="AT95" s="532"/>
      <c r="AU95" s="523"/>
      <c r="AV95" s="35">
        <f t="shared" si="53"/>
        <v>0</v>
      </c>
      <c r="AW95" s="531">
        <f t="shared" si="72"/>
        <v>0</v>
      </c>
    </row>
    <row r="96" spans="1:49">
      <c r="A96" s="28">
        <f t="shared" si="51"/>
        <v>0</v>
      </c>
      <c r="B96" s="27" t="s">
        <v>328</v>
      </c>
      <c r="C96" s="47"/>
      <c r="D96" s="48"/>
      <c r="E96" s="48">
        <f t="shared" si="74"/>
        <v>0</v>
      </c>
      <c r="F96" s="49">
        <f t="shared" si="75"/>
        <v>0</v>
      </c>
      <c r="G96" s="47"/>
      <c r="H96" s="318"/>
      <c r="I96" s="48"/>
      <c r="J96" s="48">
        <f t="shared" si="76"/>
        <v>0</v>
      </c>
      <c r="K96" s="49">
        <f t="shared" si="77"/>
        <v>0</v>
      </c>
      <c r="L96" s="47"/>
      <c r="M96" s="48"/>
      <c r="N96" s="48">
        <f t="shared" si="78"/>
        <v>0</v>
      </c>
      <c r="O96" s="49">
        <f t="shared" si="79"/>
        <v>0</v>
      </c>
      <c r="P96" s="47"/>
      <c r="Q96" s="48">
        <f t="shared" si="80"/>
        <v>0</v>
      </c>
      <c r="R96" s="49">
        <f t="shared" si="81"/>
        <v>0</v>
      </c>
      <c r="S96" s="47"/>
      <c r="T96" s="48"/>
      <c r="U96" s="48">
        <f t="shared" si="82"/>
        <v>0</v>
      </c>
      <c r="V96" s="49">
        <f t="shared" si="83"/>
        <v>0</v>
      </c>
      <c r="W96" s="47"/>
      <c r="X96" s="48"/>
      <c r="Y96" s="48">
        <f t="shared" si="84"/>
        <v>0</v>
      </c>
      <c r="Z96" s="49">
        <f t="shared" si="85"/>
        <v>0</v>
      </c>
      <c r="AA96" s="47"/>
      <c r="AB96" s="48"/>
      <c r="AC96" s="48">
        <f t="shared" si="86"/>
        <v>0</v>
      </c>
      <c r="AD96" s="49">
        <f t="shared" si="87"/>
        <v>0</v>
      </c>
      <c r="AE96" s="47"/>
      <c r="AF96" s="48"/>
      <c r="AG96" s="48"/>
      <c r="AH96" s="48"/>
      <c r="AI96" s="48">
        <f t="shared" si="88"/>
        <v>0</v>
      </c>
      <c r="AJ96" s="49">
        <f t="shared" si="89"/>
        <v>0</v>
      </c>
      <c r="AK96" s="522"/>
      <c r="AL96" s="523">
        <f t="shared" si="90"/>
        <v>0</v>
      </c>
      <c r="AM96" s="531">
        <f t="shared" si="91"/>
        <v>0</v>
      </c>
      <c r="AN96" s="47"/>
      <c r="AO96" s="318"/>
      <c r="AP96" s="48"/>
      <c r="AQ96" s="35">
        <f t="shared" si="52"/>
        <v>0</v>
      </c>
      <c r="AR96" s="531">
        <f t="shared" si="71"/>
        <v>0</v>
      </c>
      <c r="AS96" s="47"/>
      <c r="AT96" s="318"/>
      <c r="AU96" s="48"/>
      <c r="AV96" s="35">
        <f t="shared" si="53"/>
        <v>0</v>
      </c>
      <c r="AW96" s="531">
        <f t="shared" si="72"/>
        <v>0</v>
      </c>
    </row>
    <row r="97" spans="1:49">
      <c r="A97" s="28">
        <f t="shared" si="51"/>
        <v>0</v>
      </c>
      <c r="B97" s="29" t="s">
        <v>329</v>
      </c>
      <c r="C97" s="47"/>
      <c r="D97" s="48"/>
      <c r="E97" s="48">
        <f t="shared" si="74"/>
        <v>0</v>
      </c>
      <c r="F97" s="49">
        <f t="shared" si="75"/>
        <v>0</v>
      </c>
      <c r="G97" s="47"/>
      <c r="H97" s="318"/>
      <c r="I97" s="48"/>
      <c r="J97" s="48">
        <f t="shared" si="76"/>
        <v>0</v>
      </c>
      <c r="K97" s="49">
        <f t="shared" si="77"/>
        <v>0</v>
      </c>
      <c r="L97" s="47"/>
      <c r="M97" s="48"/>
      <c r="N97" s="48">
        <f t="shared" si="78"/>
        <v>0</v>
      </c>
      <c r="O97" s="49">
        <f t="shared" si="79"/>
        <v>0</v>
      </c>
      <c r="P97" s="47"/>
      <c r="Q97" s="48">
        <f t="shared" si="80"/>
        <v>0</v>
      </c>
      <c r="R97" s="49">
        <f t="shared" si="81"/>
        <v>0</v>
      </c>
      <c r="S97" s="47"/>
      <c r="T97" s="48"/>
      <c r="U97" s="48">
        <f t="shared" si="82"/>
        <v>0</v>
      </c>
      <c r="V97" s="49">
        <f t="shared" si="83"/>
        <v>0</v>
      </c>
      <c r="W97" s="47"/>
      <c r="X97" s="48"/>
      <c r="Y97" s="48">
        <f t="shared" si="84"/>
        <v>0</v>
      </c>
      <c r="Z97" s="49">
        <f t="shared" si="85"/>
        <v>0</v>
      </c>
      <c r="AA97" s="47"/>
      <c r="AB97" s="48"/>
      <c r="AC97" s="48">
        <f t="shared" si="86"/>
        <v>0</v>
      </c>
      <c r="AD97" s="49">
        <f t="shared" si="87"/>
        <v>0</v>
      </c>
      <c r="AE97" s="47"/>
      <c r="AF97" s="48"/>
      <c r="AG97" s="48"/>
      <c r="AH97" s="48"/>
      <c r="AI97" s="48">
        <f t="shared" si="88"/>
        <v>0</v>
      </c>
      <c r="AJ97" s="49">
        <f t="shared" si="89"/>
        <v>0</v>
      </c>
      <c r="AK97" s="522"/>
      <c r="AL97" s="523">
        <f t="shared" si="90"/>
        <v>0</v>
      </c>
      <c r="AM97" s="531">
        <f t="shared" si="91"/>
        <v>0</v>
      </c>
      <c r="AN97" s="47"/>
      <c r="AO97" s="318"/>
      <c r="AP97" s="48"/>
      <c r="AQ97" s="35">
        <f t="shared" si="52"/>
        <v>0</v>
      </c>
      <c r="AR97" s="531">
        <f t="shared" si="71"/>
        <v>0</v>
      </c>
      <c r="AS97" s="47"/>
      <c r="AT97" s="318"/>
      <c r="AU97" s="48"/>
      <c r="AV97" s="35">
        <f t="shared" si="53"/>
        <v>0</v>
      </c>
      <c r="AW97" s="531">
        <f t="shared" si="72"/>
        <v>0</v>
      </c>
    </row>
    <row r="98" spans="1:49">
      <c r="A98" s="28">
        <f t="shared" si="51"/>
        <v>0</v>
      </c>
      <c r="B98" s="27" t="s">
        <v>330</v>
      </c>
      <c r="C98" s="47"/>
      <c r="D98" s="48"/>
      <c r="E98" s="48">
        <f t="shared" si="74"/>
        <v>0</v>
      </c>
      <c r="F98" s="49">
        <f t="shared" si="75"/>
        <v>0</v>
      </c>
      <c r="G98" s="47"/>
      <c r="H98" s="318"/>
      <c r="I98" s="48"/>
      <c r="J98" s="48">
        <f t="shared" si="76"/>
        <v>0</v>
      </c>
      <c r="K98" s="49">
        <f t="shared" si="77"/>
        <v>0</v>
      </c>
      <c r="L98" s="47"/>
      <c r="M98" s="48"/>
      <c r="N98" s="48">
        <f t="shared" si="78"/>
        <v>0</v>
      </c>
      <c r="O98" s="49">
        <f t="shared" si="79"/>
        <v>0</v>
      </c>
      <c r="P98" s="47"/>
      <c r="Q98" s="48">
        <f t="shared" si="80"/>
        <v>0</v>
      </c>
      <c r="R98" s="49">
        <f t="shared" si="81"/>
        <v>0</v>
      </c>
      <c r="S98" s="47"/>
      <c r="T98" s="48"/>
      <c r="U98" s="48">
        <f t="shared" si="82"/>
        <v>0</v>
      </c>
      <c r="V98" s="49">
        <f t="shared" si="83"/>
        <v>0</v>
      </c>
      <c r="W98" s="47"/>
      <c r="X98" s="48"/>
      <c r="Y98" s="48">
        <f t="shared" si="84"/>
        <v>0</v>
      </c>
      <c r="Z98" s="49">
        <f t="shared" si="85"/>
        <v>0</v>
      </c>
      <c r="AA98" s="47"/>
      <c r="AB98" s="48"/>
      <c r="AC98" s="48">
        <f t="shared" si="86"/>
        <v>0</v>
      </c>
      <c r="AD98" s="49">
        <f t="shared" si="87"/>
        <v>0</v>
      </c>
      <c r="AE98" s="47"/>
      <c r="AF98" s="48"/>
      <c r="AG98" s="48"/>
      <c r="AH98" s="48"/>
      <c r="AI98" s="48">
        <f t="shared" si="88"/>
        <v>0</v>
      </c>
      <c r="AJ98" s="49">
        <f t="shared" si="89"/>
        <v>0</v>
      </c>
      <c r="AK98" s="522"/>
      <c r="AL98" s="523">
        <f t="shared" si="90"/>
        <v>0</v>
      </c>
      <c r="AM98" s="531">
        <f t="shared" si="91"/>
        <v>0</v>
      </c>
      <c r="AN98" s="47"/>
      <c r="AO98" s="318"/>
      <c r="AP98" s="48"/>
      <c r="AQ98" s="35">
        <f t="shared" si="52"/>
        <v>0</v>
      </c>
      <c r="AR98" s="531">
        <f t="shared" si="71"/>
        <v>0</v>
      </c>
      <c r="AS98" s="47"/>
      <c r="AT98" s="318"/>
      <c r="AU98" s="48"/>
      <c r="AV98" s="35">
        <f t="shared" si="53"/>
        <v>0</v>
      </c>
      <c r="AW98" s="531">
        <f t="shared" si="72"/>
        <v>0</v>
      </c>
    </row>
    <row r="99" spans="1:49">
      <c r="A99" s="28">
        <f t="shared" si="51"/>
        <v>60</v>
      </c>
      <c r="B99" s="27" t="s">
        <v>331</v>
      </c>
      <c r="C99" s="47"/>
      <c r="D99" s="48"/>
      <c r="E99" s="48">
        <f t="shared" si="74"/>
        <v>0</v>
      </c>
      <c r="F99" s="49">
        <f t="shared" si="75"/>
        <v>0</v>
      </c>
      <c r="G99" s="47"/>
      <c r="H99" s="318"/>
      <c r="I99" s="48"/>
      <c r="J99" s="48">
        <f t="shared" si="76"/>
        <v>0</v>
      </c>
      <c r="K99" s="49">
        <f t="shared" si="77"/>
        <v>0</v>
      </c>
      <c r="L99" s="47"/>
      <c r="M99" s="48"/>
      <c r="N99" s="48">
        <f t="shared" si="78"/>
        <v>0</v>
      </c>
      <c r="O99" s="49">
        <f t="shared" si="79"/>
        <v>0</v>
      </c>
      <c r="P99" s="47"/>
      <c r="Q99" s="48">
        <f t="shared" si="80"/>
        <v>0</v>
      </c>
      <c r="R99" s="49">
        <f t="shared" si="81"/>
        <v>0</v>
      </c>
      <c r="S99" s="47"/>
      <c r="T99" s="48"/>
      <c r="U99" s="48">
        <f t="shared" si="82"/>
        <v>0</v>
      </c>
      <c r="V99" s="49">
        <f t="shared" si="83"/>
        <v>0</v>
      </c>
      <c r="W99" s="47"/>
      <c r="X99" s="48"/>
      <c r="Y99" s="48">
        <f t="shared" si="84"/>
        <v>0</v>
      </c>
      <c r="Z99" s="49">
        <f t="shared" si="85"/>
        <v>0</v>
      </c>
      <c r="AA99" s="47"/>
      <c r="AB99" s="48"/>
      <c r="AC99" s="48">
        <f t="shared" si="86"/>
        <v>0</v>
      </c>
      <c r="AD99" s="49">
        <f t="shared" si="87"/>
        <v>0</v>
      </c>
      <c r="AE99" s="47"/>
      <c r="AF99" s="48"/>
      <c r="AG99" s="48"/>
      <c r="AH99" s="48"/>
      <c r="AI99" s="48">
        <f t="shared" si="88"/>
        <v>0</v>
      </c>
      <c r="AJ99" s="49">
        <f t="shared" si="89"/>
        <v>0</v>
      </c>
      <c r="AK99" s="522"/>
      <c r="AL99" s="523">
        <f t="shared" si="90"/>
        <v>0</v>
      </c>
      <c r="AM99" s="531">
        <f t="shared" si="91"/>
        <v>0</v>
      </c>
      <c r="AN99" s="47">
        <v>312</v>
      </c>
      <c r="AO99" s="318">
        <v>312</v>
      </c>
      <c r="AP99" s="48">
        <v>312</v>
      </c>
      <c r="AQ99" s="35">
        <f t="shared" si="52"/>
        <v>936</v>
      </c>
      <c r="AR99" s="531">
        <f t="shared" si="71"/>
        <v>60</v>
      </c>
      <c r="AS99" s="47"/>
      <c r="AT99" s="318"/>
      <c r="AU99" s="48"/>
      <c r="AV99" s="35">
        <f t="shared" si="53"/>
        <v>0</v>
      </c>
      <c r="AW99" s="531">
        <f t="shared" si="72"/>
        <v>0</v>
      </c>
    </row>
    <row r="100" spans="1:49">
      <c r="A100" s="28">
        <f t="shared" si="51"/>
        <v>0</v>
      </c>
      <c r="B100" s="27" t="s">
        <v>332</v>
      </c>
      <c r="C100" s="47"/>
      <c r="D100" s="48"/>
      <c r="E100" s="48">
        <f t="shared" si="74"/>
        <v>0</v>
      </c>
      <c r="F100" s="49">
        <f t="shared" si="75"/>
        <v>0</v>
      </c>
      <c r="G100" s="47"/>
      <c r="H100" s="318"/>
      <c r="I100" s="48"/>
      <c r="J100" s="48">
        <f t="shared" si="76"/>
        <v>0</v>
      </c>
      <c r="K100" s="49">
        <f t="shared" si="77"/>
        <v>0</v>
      </c>
      <c r="L100" s="47"/>
      <c r="M100" s="48"/>
      <c r="N100" s="48">
        <f t="shared" si="78"/>
        <v>0</v>
      </c>
      <c r="O100" s="49">
        <f t="shared" si="79"/>
        <v>0</v>
      </c>
      <c r="P100" s="47"/>
      <c r="Q100" s="48">
        <f t="shared" si="80"/>
        <v>0</v>
      </c>
      <c r="R100" s="49">
        <f t="shared" si="81"/>
        <v>0</v>
      </c>
      <c r="S100" s="47"/>
      <c r="T100" s="48"/>
      <c r="U100" s="48">
        <f t="shared" si="82"/>
        <v>0</v>
      </c>
      <c r="V100" s="49">
        <f t="shared" si="83"/>
        <v>0</v>
      </c>
      <c r="W100" s="47"/>
      <c r="X100" s="48"/>
      <c r="Y100" s="48">
        <f t="shared" si="84"/>
        <v>0</v>
      </c>
      <c r="Z100" s="49">
        <f t="shared" si="85"/>
        <v>0</v>
      </c>
      <c r="AA100" s="47"/>
      <c r="AB100" s="48"/>
      <c r="AC100" s="48">
        <f t="shared" si="86"/>
        <v>0</v>
      </c>
      <c r="AD100" s="49">
        <f t="shared" si="87"/>
        <v>0</v>
      </c>
      <c r="AE100" s="47"/>
      <c r="AF100" s="48"/>
      <c r="AG100" s="48"/>
      <c r="AH100" s="48"/>
      <c r="AI100" s="48">
        <f t="shared" si="88"/>
        <v>0</v>
      </c>
      <c r="AJ100" s="49">
        <f t="shared" si="89"/>
        <v>0</v>
      </c>
      <c r="AK100" s="47"/>
      <c r="AL100" s="523">
        <f t="shared" si="90"/>
        <v>0</v>
      </c>
      <c r="AM100" s="531">
        <f t="shared" si="91"/>
        <v>0</v>
      </c>
      <c r="AN100" s="47"/>
      <c r="AO100" s="318"/>
      <c r="AP100" s="48"/>
      <c r="AQ100" s="35">
        <f t="shared" si="52"/>
        <v>0</v>
      </c>
      <c r="AR100" s="531">
        <f t="shared" si="71"/>
        <v>0</v>
      </c>
      <c r="AS100" s="47"/>
      <c r="AT100" s="318"/>
      <c r="AU100" s="48"/>
      <c r="AV100" s="35">
        <f t="shared" si="53"/>
        <v>0</v>
      </c>
      <c r="AW100" s="531">
        <f t="shared" si="72"/>
        <v>0</v>
      </c>
    </row>
    <row r="101" spans="1:49">
      <c r="A101" s="28">
        <f t="shared" si="51"/>
        <v>54</v>
      </c>
      <c r="B101" s="27" t="s">
        <v>333</v>
      </c>
      <c r="C101" s="47"/>
      <c r="D101" s="48"/>
      <c r="E101" s="48">
        <f t="shared" si="74"/>
        <v>0</v>
      </c>
      <c r="F101" s="49">
        <f t="shared" si="75"/>
        <v>0</v>
      </c>
      <c r="G101" s="47"/>
      <c r="H101" s="318"/>
      <c r="I101" s="48"/>
      <c r="J101" s="48">
        <f t="shared" si="76"/>
        <v>0</v>
      </c>
      <c r="K101" s="49">
        <f t="shared" si="77"/>
        <v>0</v>
      </c>
      <c r="L101" s="47"/>
      <c r="M101" s="48"/>
      <c r="N101" s="48">
        <f t="shared" si="78"/>
        <v>0</v>
      </c>
      <c r="O101" s="49">
        <f t="shared" si="79"/>
        <v>0</v>
      </c>
      <c r="P101" s="47"/>
      <c r="Q101" s="48">
        <f t="shared" si="80"/>
        <v>0</v>
      </c>
      <c r="R101" s="49">
        <f t="shared" si="81"/>
        <v>0</v>
      </c>
      <c r="S101" s="47"/>
      <c r="T101" s="48"/>
      <c r="U101" s="48">
        <f t="shared" si="82"/>
        <v>0</v>
      </c>
      <c r="V101" s="49">
        <f t="shared" si="83"/>
        <v>0</v>
      </c>
      <c r="W101" s="47"/>
      <c r="X101" s="48"/>
      <c r="Y101" s="48">
        <f t="shared" si="84"/>
        <v>0</v>
      </c>
      <c r="Z101" s="49">
        <f t="shared" si="85"/>
        <v>0</v>
      </c>
      <c r="AA101" s="47"/>
      <c r="AB101" s="48"/>
      <c r="AC101" s="48">
        <f t="shared" si="86"/>
        <v>0</v>
      </c>
      <c r="AD101" s="49">
        <f t="shared" si="87"/>
        <v>0</v>
      </c>
      <c r="AE101" s="47"/>
      <c r="AF101" s="48"/>
      <c r="AG101" s="48"/>
      <c r="AH101" s="48"/>
      <c r="AI101" s="48">
        <f t="shared" si="88"/>
        <v>0</v>
      </c>
      <c r="AJ101" s="49">
        <f t="shared" si="89"/>
        <v>0</v>
      </c>
      <c r="AK101" s="47"/>
      <c r="AL101" s="523">
        <f t="shared" si="90"/>
        <v>0</v>
      </c>
      <c r="AM101" s="531">
        <f t="shared" si="91"/>
        <v>0</v>
      </c>
      <c r="AN101" s="47">
        <v>234</v>
      </c>
      <c r="AO101" s="318">
        <v>234</v>
      </c>
      <c r="AP101" s="48">
        <v>234</v>
      </c>
      <c r="AQ101" s="35">
        <f t="shared" si="52"/>
        <v>702</v>
      </c>
      <c r="AR101" s="531">
        <f t="shared" si="71"/>
        <v>45</v>
      </c>
      <c r="AS101" s="47">
        <v>46.8</v>
      </c>
      <c r="AT101" s="318">
        <v>46.8</v>
      </c>
      <c r="AU101" s="48">
        <v>46.8</v>
      </c>
      <c r="AV101" s="35">
        <f t="shared" si="53"/>
        <v>140.39999999999998</v>
      </c>
      <c r="AW101" s="531">
        <f t="shared" si="72"/>
        <v>8.9999999999999982</v>
      </c>
    </row>
    <row r="102" spans="1:49">
      <c r="A102" s="28">
        <f t="shared" si="51"/>
        <v>17</v>
      </c>
      <c r="B102" s="27" t="s">
        <v>334</v>
      </c>
      <c r="C102" s="47"/>
      <c r="D102" s="48"/>
      <c r="E102" s="48">
        <f t="shared" si="74"/>
        <v>0</v>
      </c>
      <c r="F102" s="49">
        <f t="shared" si="75"/>
        <v>0</v>
      </c>
      <c r="G102" s="47"/>
      <c r="H102" s="318"/>
      <c r="I102" s="48"/>
      <c r="J102" s="48">
        <f t="shared" si="76"/>
        <v>0</v>
      </c>
      <c r="K102" s="49">
        <f t="shared" si="77"/>
        <v>0</v>
      </c>
      <c r="L102" s="47"/>
      <c r="M102" s="48"/>
      <c r="N102" s="48">
        <f t="shared" si="78"/>
        <v>0</v>
      </c>
      <c r="O102" s="49">
        <f t="shared" si="79"/>
        <v>0</v>
      </c>
      <c r="P102" s="47"/>
      <c r="Q102" s="48">
        <f t="shared" si="80"/>
        <v>0</v>
      </c>
      <c r="R102" s="49">
        <f t="shared" si="81"/>
        <v>0</v>
      </c>
      <c r="S102" s="47"/>
      <c r="T102" s="48"/>
      <c r="U102" s="48">
        <f t="shared" si="82"/>
        <v>0</v>
      </c>
      <c r="V102" s="49">
        <f t="shared" si="83"/>
        <v>0</v>
      </c>
      <c r="W102" s="47"/>
      <c r="X102" s="48"/>
      <c r="Y102" s="48">
        <f t="shared" si="84"/>
        <v>0</v>
      </c>
      <c r="Z102" s="49">
        <f t="shared" si="85"/>
        <v>0</v>
      </c>
      <c r="AA102" s="47"/>
      <c r="AB102" s="48"/>
      <c r="AC102" s="48">
        <f t="shared" si="86"/>
        <v>0</v>
      </c>
      <c r="AD102" s="49">
        <f t="shared" si="87"/>
        <v>0</v>
      </c>
      <c r="AE102" s="47"/>
      <c r="AF102" s="48"/>
      <c r="AG102" s="48"/>
      <c r="AH102" s="48"/>
      <c r="AI102" s="48">
        <f t="shared" si="88"/>
        <v>0</v>
      </c>
      <c r="AJ102" s="49">
        <f t="shared" si="89"/>
        <v>0</v>
      </c>
      <c r="AK102" s="47">
        <v>265.2</v>
      </c>
      <c r="AL102" s="523">
        <f t="shared" si="90"/>
        <v>265.2</v>
      </c>
      <c r="AM102" s="531">
        <f t="shared" si="91"/>
        <v>17</v>
      </c>
      <c r="AN102" s="522"/>
      <c r="AO102" s="532"/>
      <c r="AP102" s="523"/>
      <c r="AQ102" s="35">
        <f t="shared" si="52"/>
        <v>0</v>
      </c>
      <c r="AR102" s="531">
        <f t="shared" si="71"/>
        <v>0</v>
      </c>
      <c r="AS102" s="47"/>
      <c r="AT102" s="318"/>
      <c r="AU102" s="48"/>
      <c r="AV102" s="35">
        <f t="shared" ref="AV102:AV132" si="92">SUM(AS102:AU102)</f>
        <v>0</v>
      </c>
      <c r="AW102" s="531">
        <f t="shared" ref="AW102:AW132" si="93">AV102/7.8/2</f>
        <v>0</v>
      </c>
    </row>
    <row r="103" spans="1:49">
      <c r="A103" s="28">
        <f t="shared" si="51"/>
        <v>57</v>
      </c>
      <c r="B103" s="27" t="s">
        <v>335</v>
      </c>
      <c r="C103" s="47"/>
      <c r="D103" s="48"/>
      <c r="E103" s="48">
        <f t="shared" si="74"/>
        <v>0</v>
      </c>
      <c r="F103" s="49">
        <f t="shared" si="75"/>
        <v>0</v>
      </c>
      <c r="G103" s="47"/>
      <c r="H103" s="318"/>
      <c r="I103" s="48"/>
      <c r="J103" s="48">
        <f t="shared" si="76"/>
        <v>0</v>
      </c>
      <c r="K103" s="49">
        <f t="shared" si="77"/>
        <v>0</v>
      </c>
      <c r="L103" s="47"/>
      <c r="M103" s="48"/>
      <c r="N103" s="48">
        <f t="shared" si="78"/>
        <v>0</v>
      </c>
      <c r="O103" s="49">
        <f t="shared" si="79"/>
        <v>0</v>
      </c>
      <c r="P103" s="47"/>
      <c r="Q103" s="48">
        <f t="shared" si="80"/>
        <v>0</v>
      </c>
      <c r="R103" s="49">
        <f t="shared" si="81"/>
        <v>0</v>
      </c>
      <c r="S103" s="47"/>
      <c r="T103" s="48"/>
      <c r="U103" s="48">
        <f t="shared" si="82"/>
        <v>0</v>
      </c>
      <c r="V103" s="49">
        <f t="shared" si="83"/>
        <v>0</v>
      </c>
      <c r="W103" s="47"/>
      <c r="X103" s="48"/>
      <c r="Y103" s="48">
        <f t="shared" si="84"/>
        <v>0</v>
      </c>
      <c r="Z103" s="49">
        <f t="shared" si="85"/>
        <v>0</v>
      </c>
      <c r="AA103" s="47"/>
      <c r="AB103" s="48"/>
      <c r="AC103" s="48">
        <f t="shared" si="86"/>
        <v>0</v>
      </c>
      <c r="AD103" s="49">
        <f t="shared" si="87"/>
        <v>0</v>
      </c>
      <c r="AE103" s="47"/>
      <c r="AF103" s="48"/>
      <c r="AG103" s="48"/>
      <c r="AH103" s="48"/>
      <c r="AI103" s="48">
        <f t="shared" si="88"/>
        <v>0</v>
      </c>
      <c r="AJ103" s="49">
        <f t="shared" si="89"/>
        <v>0</v>
      </c>
      <c r="AK103" s="522"/>
      <c r="AL103" s="523">
        <f t="shared" ref="AL103:AL132" si="94">SUM(AK103:AK103)</f>
        <v>0</v>
      </c>
      <c r="AM103" s="531">
        <f t="shared" ref="AM103:AM132" si="95">AL103/7.8/2</f>
        <v>0</v>
      </c>
      <c r="AN103" s="522"/>
      <c r="AO103" s="532"/>
      <c r="AP103" s="523"/>
      <c r="AQ103" s="35">
        <f t="shared" ref="AQ103:AQ132" si="96">SUM(AN103:AP103)</f>
        <v>0</v>
      </c>
      <c r="AR103" s="531">
        <f t="shared" ref="AR103:AR132" si="97">AQ103/7.8/2</f>
        <v>0</v>
      </c>
      <c r="AS103" s="47">
        <v>296.39999999999998</v>
      </c>
      <c r="AT103" s="318">
        <v>296.39999999999998</v>
      </c>
      <c r="AU103" s="48">
        <v>296.39999999999998</v>
      </c>
      <c r="AV103" s="35">
        <f t="shared" si="92"/>
        <v>889.19999999999993</v>
      </c>
      <c r="AW103" s="531">
        <f t="shared" si="93"/>
        <v>57</v>
      </c>
    </row>
    <row r="104" spans="1:49">
      <c r="A104" s="28">
        <f t="shared" si="51"/>
        <v>0</v>
      </c>
      <c r="B104" s="27" t="s">
        <v>336</v>
      </c>
      <c r="C104" s="47"/>
      <c r="D104" s="48"/>
      <c r="E104" s="48">
        <f t="shared" si="74"/>
        <v>0</v>
      </c>
      <c r="F104" s="49">
        <f t="shared" si="75"/>
        <v>0</v>
      </c>
      <c r="G104" s="47"/>
      <c r="H104" s="318"/>
      <c r="I104" s="48"/>
      <c r="J104" s="48">
        <f t="shared" si="76"/>
        <v>0</v>
      </c>
      <c r="K104" s="49">
        <f t="shared" si="77"/>
        <v>0</v>
      </c>
      <c r="L104" s="47"/>
      <c r="M104" s="48"/>
      <c r="N104" s="48">
        <f t="shared" si="78"/>
        <v>0</v>
      </c>
      <c r="O104" s="49">
        <f t="shared" si="79"/>
        <v>0</v>
      </c>
      <c r="P104" s="47"/>
      <c r="Q104" s="48">
        <f t="shared" si="80"/>
        <v>0</v>
      </c>
      <c r="R104" s="49">
        <f t="shared" si="81"/>
        <v>0</v>
      </c>
      <c r="S104" s="47"/>
      <c r="T104" s="48"/>
      <c r="U104" s="48">
        <f t="shared" si="82"/>
        <v>0</v>
      </c>
      <c r="V104" s="49">
        <f t="shared" si="83"/>
        <v>0</v>
      </c>
      <c r="W104" s="47"/>
      <c r="X104" s="48"/>
      <c r="Y104" s="48">
        <f t="shared" si="84"/>
        <v>0</v>
      </c>
      <c r="Z104" s="49">
        <f t="shared" si="85"/>
        <v>0</v>
      </c>
      <c r="AA104" s="47"/>
      <c r="AB104" s="48"/>
      <c r="AC104" s="48">
        <f t="shared" si="86"/>
        <v>0</v>
      </c>
      <c r="AD104" s="49">
        <f t="shared" si="87"/>
        <v>0</v>
      </c>
      <c r="AE104" s="47"/>
      <c r="AF104" s="48"/>
      <c r="AG104" s="48"/>
      <c r="AH104" s="48"/>
      <c r="AI104" s="48">
        <f t="shared" si="88"/>
        <v>0</v>
      </c>
      <c r="AJ104" s="49">
        <f t="shared" si="89"/>
        <v>0</v>
      </c>
      <c r="AK104" s="522"/>
      <c r="AL104" s="523">
        <f t="shared" si="94"/>
        <v>0</v>
      </c>
      <c r="AM104" s="531">
        <f t="shared" si="95"/>
        <v>0</v>
      </c>
      <c r="AN104" s="522"/>
      <c r="AO104" s="532"/>
      <c r="AP104" s="523"/>
      <c r="AQ104" s="35">
        <f t="shared" si="96"/>
        <v>0</v>
      </c>
      <c r="AR104" s="531">
        <f t="shared" si="97"/>
        <v>0</v>
      </c>
      <c r="AS104" s="47"/>
      <c r="AT104" s="318"/>
      <c r="AU104" s="48"/>
      <c r="AV104" s="35">
        <f t="shared" si="92"/>
        <v>0</v>
      </c>
      <c r="AW104" s="531">
        <f t="shared" si="93"/>
        <v>0</v>
      </c>
    </row>
    <row r="105" spans="1:49">
      <c r="A105" s="28">
        <f t="shared" si="51"/>
        <v>39.000000000000007</v>
      </c>
      <c r="B105" s="27" t="s">
        <v>337</v>
      </c>
      <c r="C105" s="47"/>
      <c r="D105" s="48"/>
      <c r="E105" s="48">
        <f t="shared" si="74"/>
        <v>0</v>
      </c>
      <c r="F105" s="49">
        <f t="shared" si="75"/>
        <v>0</v>
      </c>
      <c r="G105" s="47"/>
      <c r="H105" s="318"/>
      <c r="I105" s="48"/>
      <c r="J105" s="48">
        <f t="shared" si="76"/>
        <v>0</v>
      </c>
      <c r="K105" s="49">
        <f t="shared" si="77"/>
        <v>0</v>
      </c>
      <c r="L105" s="47"/>
      <c r="M105" s="48"/>
      <c r="N105" s="48">
        <f t="shared" si="78"/>
        <v>0</v>
      </c>
      <c r="O105" s="49">
        <f t="shared" si="79"/>
        <v>0</v>
      </c>
      <c r="P105" s="47"/>
      <c r="Q105" s="48">
        <f t="shared" si="80"/>
        <v>0</v>
      </c>
      <c r="R105" s="49">
        <f t="shared" si="81"/>
        <v>0</v>
      </c>
      <c r="S105" s="47"/>
      <c r="T105" s="48"/>
      <c r="U105" s="48">
        <f t="shared" si="82"/>
        <v>0</v>
      </c>
      <c r="V105" s="49">
        <f t="shared" si="83"/>
        <v>0</v>
      </c>
      <c r="W105" s="47"/>
      <c r="X105" s="48"/>
      <c r="Y105" s="48">
        <f t="shared" si="84"/>
        <v>0</v>
      </c>
      <c r="Z105" s="49">
        <f t="shared" si="85"/>
        <v>0</v>
      </c>
      <c r="AA105" s="47"/>
      <c r="AB105" s="48"/>
      <c r="AC105" s="48">
        <f t="shared" si="86"/>
        <v>0</v>
      </c>
      <c r="AD105" s="49">
        <f t="shared" si="87"/>
        <v>0</v>
      </c>
      <c r="AE105" s="47"/>
      <c r="AF105" s="48"/>
      <c r="AG105" s="48"/>
      <c r="AH105" s="48"/>
      <c r="AI105" s="48">
        <f t="shared" si="88"/>
        <v>0</v>
      </c>
      <c r="AJ105" s="49">
        <f t="shared" si="89"/>
        <v>0</v>
      </c>
      <c r="AK105" s="522"/>
      <c r="AL105" s="523">
        <f t="shared" si="94"/>
        <v>0</v>
      </c>
      <c r="AM105" s="531">
        <f t="shared" si="95"/>
        <v>0</v>
      </c>
      <c r="AN105" s="522"/>
      <c r="AO105" s="532"/>
      <c r="AP105" s="523"/>
      <c r="AQ105" s="35">
        <f t="shared" si="96"/>
        <v>0</v>
      </c>
      <c r="AR105" s="531">
        <f t="shared" si="97"/>
        <v>0</v>
      </c>
      <c r="AS105" s="47">
        <v>202.8</v>
      </c>
      <c r="AT105" s="318">
        <v>202.8</v>
      </c>
      <c r="AU105" s="48">
        <v>202.8</v>
      </c>
      <c r="AV105" s="35">
        <f t="shared" si="92"/>
        <v>608.40000000000009</v>
      </c>
      <c r="AW105" s="531">
        <f t="shared" si="93"/>
        <v>39.000000000000007</v>
      </c>
    </row>
    <row r="106" spans="1:49">
      <c r="A106" s="28">
        <f t="shared" si="51"/>
        <v>0</v>
      </c>
      <c r="B106" s="27" t="s">
        <v>338</v>
      </c>
      <c r="C106" s="47"/>
      <c r="D106" s="48"/>
      <c r="E106" s="48">
        <f t="shared" si="74"/>
        <v>0</v>
      </c>
      <c r="F106" s="49">
        <f t="shared" si="75"/>
        <v>0</v>
      </c>
      <c r="G106" s="47"/>
      <c r="H106" s="318"/>
      <c r="I106" s="48"/>
      <c r="J106" s="48">
        <f t="shared" si="76"/>
        <v>0</v>
      </c>
      <c r="K106" s="49">
        <f t="shared" si="77"/>
        <v>0</v>
      </c>
      <c r="L106" s="47"/>
      <c r="M106" s="48"/>
      <c r="N106" s="48">
        <f t="shared" si="78"/>
        <v>0</v>
      </c>
      <c r="O106" s="49">
        <f t="shared" si="79"/>
        <v>0</v>
      </c>
      <c r="P106" s="47"/>
      <c r="Q106" s="48">
        <f t="shared" si="80"/>
        <v>0</v>
      </c>
      <c r="R106" s="49">
        <f t="shared" si="81"/>
        <v>0</v>
      </c>
      <c r="S106" s="47"/>
      <c r="T106" s="48"/>
      <c r="U106" s="48">
        <f t="shared" si="82"/>
        <v>0</v>
      </c>
      <c r="V106" s="49">
        <f t="shared" si="83"/>
        <v>0</v>
      </c>
      <c r="W106" s="47"/>
      <c r="X106" s="48"/>
      <c r="Y106" s="48">
        <f t="shared" si="84"/>
        <v>0</v>
      </c>
      <c r="Z106" s="49">
        <f t="shared" si="85"/>
        <v>0</v>
      </c>
      <c r="AA106" s="47"/>
      <c r="AB106" s="48"/>
      <c r="AC106" s="48">
        <f t="shared" si="86"/>
        <v>0</v>
      </c>
      <c r="AD106" s="49">
        <f t="shared" si="87"/>
        <v>0</v>
      </c>
      <c r="AE106" s="47"/>
      <c r="AF106" s="48"/>
      <c r="AG106" s="48"/>
      <c r="AH106" s="48"/>
      <c r="AI106" s="48">
        <f t="shared" si="88"/>
        <v>0</v>
      </c>
      <c r="AJ106" s="49">
        <f t="shared" si="89"/>
        <v>0</v>
      </c>
      <c r="AK106" s="522"/>
      <c r="AL106" s="523">
        <f t="shared" si="94"/>
        <v>0</v>
      </c>
      <c r="AM106" s="531">
        <f t="shared" si="95"/>
        <v>0</v>
      </c>
      <c r="AN106" s="522"/>
      <c r="AO106" s="532"/>
      <c r="AP106" s="523"/>
      <c r="AQ106" s="35">
        <f t="shared" si="96"/>
        <v>0</v>
      </c>
      <c r="AR106" s="531">
        <f t="shared" si="97"/>
        <v>0</v>
      </c>
      <c r="AS106" s="47"/>
      <c r="AT106" s="318"/>
      <c r="AU106" s="48"/>
      <c r="AV106" s="35">
        <f t="shared" si="92"/>
        <v>0</v>
      </c>
      <c r="AW106" s="531">
        <f t="shared" si="93"/>
        <v>0</v>
      </c>
    </row>
    <row r="107" spans="1:49">
      <c r="A107" s="28">
        <f t="shared" si="51"/>
        <v>0</v>
      </c>
      <c r="B107" s="27" t="s">
        <v>339</v>
      </c>
      <c r="C107" s="47"/>
      <c r="D107" s="48"/>
      <c r="E107" s="48">
        <f t="shared" si="74"/>
        <v>0</v>
      </c>
      <c r="F107" s="49">
        <f t="shared" si="75"/>
        <v>0</v>
      </c>
      <c r="G107" s="47"/>
      <c r="H107" s="318"/>
      <c r="I107" s="48"/>
      <c r="J107" s="48">
        <f t="shared" si="76"/>
        <v>0</v>
      </c>
      <c r="K107" s="49">
        <f t="shared" si="77"/>
        <v>0</v>
      </c>
      <c r="L107" s="47"/>
      <c r="M107" s="48"/>
      <c r="N107" s="48">
        <f t="shared" si="78"/>
        <v>0</v>
      </c>
      <c r="O107" s="49">
        <f t="shared" si="79"/>
        <v>0</v>
      </c>
      <c r="P107" s="47"/>
      <c r="Q107" s="48">
        <f t="shared" si="80"/>
        <v>0</v>
      </c>
      <c r="R107" s="49">
        <f t="shared" si="81"/>
        <v>0</v>
      </c>
      <c r="S107" s="47"/>
      <c r="T107" s="48"/>
      <c r="U107" s="48">
        <f t="shared" si="82"/>
        <v>0</v>
      </c>
      <c r="V107" s="49">
        <f t="shared" si="83"/>
        <v>0</v>
      </c>
      <c r="W107" s="47"/>
      <c r="X107" s="48"/>
      <c r="Y107" s="48">
        <f t="shared" si="84"/>
        <v>0</v>
      </c>
      <c r="Z107" s="49">
        <f t="shared" si="85"/>
        <v>0</v>
      </c>
      <c r="AA107" s="47"/>
      <c r="AB107" s="48"/>
      <c r="AC107" s="48">
        <f t="shared" si="86"/>
        <v>0</v>
      </c>
      <c r="AD107" s="49">
        <f t="shared" si="87"/>
        <v>0</v>
      </c>
      <c r="AE107" s="47"/>
      <c r="AF107" s="48"/>
      <c r="AG107" s="48"/>
      <c r="AH107" s="48"/>
      <c r="AI107" s="48">
        <f t="shared" si="88"/>
        <v>0</v>
      </c>
      <c r="AJ107" s="49">
        <f t="shared" si="89"/>
        <v>0</v>
      </c>
      <c r="AK107" s="522"/>
      <c r="AL107" s="523">
        <f t="shared" si="94"/>
        <v>0</v>
      </c>
      <c r="AM107" s="531">
        <f t="shared" si="95"/>
        <v>0</v>
      </c>
      <c r="AN107" s="522"/>
      <c r="AO107" s="532"/>
      <c r="AP107" s="523"/>
      <c r="AQ107" s="35">
        <f t="shared" si="96"/>
        <v>0</v>
      </c>
      <c r="AR107" s="531">
        <f t="shared" si="97"/>
        <v>0</v>
      </c>
      <c r="AS107" s="47"/>
      <c r="AT107" s="318"/>
      <c r="AU107" s="48"/>
      <c r="AV107" s="35">
        <f t="shared" si="92"/>
        <v>0</v>
      </c>
      <c r="AW107" s="531">
        <f t="shared" si="93"/>
        <v>0</v>
      </c>
    </row>
    <row r="108" spans="1:49">
      <c r="A108" s="28">
        <f t="shared" si="51"/>
        <v>0</v>
      </c>
      <c r="B108" s="27" t="s">
        <v>340</v>
      </c>
      <c r="C108" s="47"/>
      <c r="D108" s="48"/>
      <c r="E108" s="48"/>
      <c r="F108" s="49"/>
      <c r="G108" s="47"/>
      <c r="H108" s="318"/>
      <c r="I108" s="48"/>
      <c r="J108" s="48"/>
      <c r="K108" s="49"/>
      <c r="L108" s="47"/>
      <c r="M108" s="48"/>
      <c r="N108" s="48"/>
      <c r="O108" s="49"/>
      <c r="P108" s="47"/>
      <c r="Q108" s="48"/>
      <c r="R108" s="49"/>
      <c r="S108" s="47"/>
      <c r="T108" s="48"/>
      <c r="U108" s="48"/>
      <c r="V108" s="49"/>
      <c r="W108" s="47"/>
      <c r="X108" s="48"/>
      <c r="Y108" s="48"/>
      <c r="Z108" s="49"/>
      <c r="AA108" s="47"/>
      <c r="AB108" s="48"/>
      <c r="AC108" s="48"/>
      <c r="AD108" s="49"/>
      <c r="AE108" s="47"/>
      <c r="AF108" s="48"/>
      <c r="AG108" s="48"/>
      <c r="AH108" s="48"/>
      <c r="AI108" s="48"/>
      <c r="AJ108" s="49"/>
      <c r="AK108" s="522"/>
      <c r="AL108" s="523">
        <f t="shared" si="94"/>
        <v>0</v>
      </c>
      <c r="AM108" s="531">
        <f t="shared" si="95"/>
        <v>0</v>
      </c>
      <c r="AN108" s="522"/>
      <c r="AO108" s="532"/>
      <c r="AP108" s="523"/>
      <c r="AQ108" s="35">
        <f t="shared" si="96"/>
        <v>0</v>
      </c>
      <c r="AR108" s="531">
        <f t="shared" si="97"/>
        <v>0</v>
      </c>
      <c r="AS108" s="522"/>
      <c r="AT108" s="532"/>
      <c r="AU108" s="523"/>
      <c r="AV108" s="35">
        <f t="shared" si="92"/>
        <v>0</v>
      </c>
      <c r="AW108" s="531">
        <f t="shared" si="93"/>
        <v>0</v>
      </c>
    </row>
    <row r="109" spans="1:49">
      <c r="A109" s="28">
        <f t="shared" si="51"/>
        <v>0</v>
      </c>
      <c r="B109" s="27" t="s">
        <v>341</v>
      </c>
      <c r="C109" s="47"/>
      <c r="D109" s="48"/>
      <c r="E109" s="48"/>
      <c r="F109" s="49"/>
      <c r="G109" s="47"/>
      <c r="H109" s="318"/>
      <c r="I109" s="48"/>
      <c r="J109" s="48"/>
      <c r="K109" s="49"/>
      <c r="L109" s="47"/>
      <c r="M109" s="48"/>
      <c r="N109" s="48"/>
      <c r="O109" s="49"/>
      <c r="P109" s="47"/>
      <c r="Q109" s="48"/>
      <c r="R109" s="49"/>
      <c r="S109" s="47"/>
      <c r="T109" s="48"/>
      <c r="U109" s="48"/>
      <c r="V109" s="49"/>
      <c r="W109" s="47"/>
      <c r="X109" s="48"/>
      <c r="Y109" s="48"/>
      <c r="Z109" s="49"/>
      <c r="AA109" s="47"/>
      <c r="AB109" s="48"/>
      <c r="AC109" s="48"/>
      <c r="AD109" s="49"/>
      <c r="AE109" s="47"/>
      <c r="AF109" s="48"/>
      <c r="AG109" s="48"/>
      <c r="AH109" s="48"/>
      <c r="AI109" s="48"/>
      <c r="AJ109" s="49"/>
      <c r="AK109" s="522"/>
      <c r="AL109" s="523">
        <f t="shared" si="94"/>
        <v>0</v>
      </c>
      <c r="AM109" s="531">
        <f t="shared" si="95"/>
        <v>0</v>
      </c>
      <c r="AN109" s="522"/>
      <c r="AO109" s="532"/>
      <c r="AP109" s="523"/>
      <c r="AQ109" s="35">
        <f t="shared" si="96"/>
        <v>0</v>
      </c>
      <c r="AR109" s="531">
        <f t="shared" si="97"/>
        <v>0</v>
      </c>
      <c r="AS109" s="522"/>
      <c r="AT109" s="532"/>
      <c r="AU109" s="523"/>
      <c r="AV109" s="35">
        <f t="shared" si="92"/>
        <v>0</v>
      </c>
      <c r="AW109" s="531">
        <f t="shared" si="93"/>
        <v>0</v>
      </c>
    </row>
    <row r="110" spans="1:49">
      <c r="A110" s="28">
        <f t="shared" si="51"/>
        <v>0</v>
      </c>
      <c r="B110" s="27" t="s">
        <v>342</v>
      </c>
      <c r="C110" s="47"/>
      <c r="D110" s="48"/>
      <c r="E110" s="48"/>
      <c r="F110" s="49"/>
      <c r="G110" s="47"/>
      <c r="H110" s="318"/>
      <c r="I110" s="48"/>
      <c r="J110" s="48"/>
      <c r="K110" s="49"/>
      <c r="L110" s="47"/>
      <c r="M110" s="48"/>
      <c r="N110" s="48"/>
      <c r="O110" s="49"/>
      <c r="P110" s="47"/>
      <c r="Q110" s="48"/>
      <c r="R110" s="49"/>
      <c r="S110" s="47"/>
      <c r="T110" s="48"/>
      <c r="U110" s="48"/>
      <c r="V110" s="49"/>
      <c r="W110" s="47"/>
      <c r="X110" s="48"/>
      <c r="Y110" s="48"/>
      <c r="Z110" s="49"/>
      <c r="AA110" s="47"/>
      <c r="AB110" s="48"/>
      <c r="AC110" s="48"/>
      <c r="AD110" s="49"/>
      <c r="AE110" s="47"/>
      <c r="AF110" s="48"/>
      <c r="AG110" s="48"/>
      <c r="AH110" s="48"/>
      <c r="AI110" s="48"/>
      <c r="AJ110" s="49"/>
      <c r="AK110" s="522"/>
      <c r="AL110" s="523">
        <f t="shared" si="94"/>
        <v>0</v>
      </c>
      <c r="AM110" s="531">
        <f t="shared" si="95"/>
        <v>0</v>
      </c>
      <c r="AN110" s="522"/>
      <c r="AO110" s="532"/>
      <c r="AP110" s="523"/>
      <c r="AQ110" s="35">
        <f t="shared" si="96"/>
        <v>0</v>
      </c>
      <c r="AR110" s="531">
        <f t="shared" si="97"/>
        <v>0</v>
      </c>
      <c r="AS110" s="522"/>
      <c r="AT110" s="532"/>
      <c r="AU110" s="523"/>
      <c r="AV110" s="35">
        <f t="shared" si="92"/>
        <v>0</v>
      </c>
      <c r="AW110" s="531">
        <f t="shared" si="93"/>
        <v>0</v>
      </c>
    </row>
    <row r="111" spans="1:49">
      <c r="A111" s="28">
        <f t="shared" si="51"/>
        <v>0</v>
      </c>
      <c r="B111" s="27" t="s">
        <v>343</v>
      </c>
      <c r="C111" s="47"/>
      <c r="D111" s="48"/>
      <c r="E111" s="48"/>
      <c r="F111" s="49"/>
      <c r="G111" s="47"/>
      <c r="H111" s="318"/>
      <c r="I111" s="48"/>
      <c r="J111" s="48"/>
      <c r="K111" s="49"/>
      <c r="L111" s="47"/>
      <c r="M111" s="48"/>
      <c r="N111" s="48"/>
      <c r="O111" s="49"/>
      <c r="P111" s="47"/>
      <c r="Q111" s="48"/>
      <c r="R111" s="49"/>
      <c r="S111" s="47"/>
      <c r="T111" s="48"/>
      <c r="U111" s="48"/>
      <c r="V111" s="49"/>
      <c r="W111" s="47"/>
      <c r="X111" s="48"/>
      <c r="Y111" s="48"/>
      <c r="Z111" s="49"/>
      <c r="AA111" s="47"/>
      <c r="AB111" s="48"/>
      <c r="AC111" s="48"/>
      <c r="AD111" s="49"/>
      <c r="AE111" s="47"/>
      <c r="AF111" s="48"/>
      <c r="AG111" s="48"/>
      <c r="AH111" s="48"/>
      <c r="AI111" s="48"/>
      <c r="AJ111" s="49"/>
      <c r="AK111" s="522"/>
      <c r="AL111" s="523">
        <f t="shared" si="94"/>
        <v>0</v>
      </c>
      <c r="AM111" s="531">
        <f t="shared" si="95"/>
        <v>0</v>
      </c>
      <c r="AN111" s="522"/>
      <c r="AO111" s="532"/>
      <c r="AP111" s="523"/>
      <c r="AQ111" s="35">
        <f t="shared" si="96"/>
        <v>0</v>
      </c>
      <c r="AR111" s="531">
        <f t="shared" si="97"/>
        <v>0</v>
      </c>
      <c r="AS111" s="522"/>
      <c r="AT111" s="532"/>
      <c r="AU111" s="523"/>
      <c r="AV111" s="35">
        <f t="shared" si="92"/>
        <v>0</v>
      </c>
      <c r="AW111" s="531">
        <f t="shared" si="93"/>
        <v>0</v>
      </c>
    </row>
    <row r="112" spans="1:49">
      <c r="A112" s="28">
        <f t="shared" si="51"/>
        <v>0</v>
      </c>
      <c r="B112" s="27" t="s">
        <v>344</v>
      </c>
      <c r="C112" s="47"/>
      <c r="D112" s="48"/>
      <c r="E112" s="48"/>
      <c r="F112" s="49"/>
      <c r="G112" s="47"/>
      <c r="H112" s="318"/>
      <c r="I112" s="48"/>
      <c r="J112" s="48"/>
      <c r="K112" s="49"/>
      <c r="L112" s="47"/>
      <c r="M112" s="48"/>
      <c r="N112" s="48"/>
      <c r="O112" s="49"/>
      <c r="P112" s="47"/>
      <c r="Q112" s="48"/>
      <c r="R112" s="49"/>
      <c r="S112" s="47"/>
      <c r="T112" s="48"/>
      <c r="U112" s="48"/>
      <c r="V112" s="49"/>
      <c r="W112" s="47"/>
      <c r="X112" s="48"/>
      <c r="Y112" s="48"/>
      <c r="Z112" s="49"/>
      <c r="AA112" s="47"/>
      <c r="AB112" s="48"/>
      <c r="AC112" s="48"/>
      <c r="AD112" s="49"/>
      <c r="AE112" s="47"/>
      <c r="AF112" s="48"/>
      <c r="AG112" s="48"/>
      <c r="AH112" s="48"/>
      <c r="AI112" s="48"/>
      <c r="AJ112" s="49"/>
      <c r="AK112" s="522"/>
      <c r="AL112" s="523">
        <f t="shared" si="94"/>
        <v>0</v>
      </c>
      <c r="AM112" s="531">
        <f t="shared" si="95"/>
        <v>0</v>
      </c>
      <c r="AN112" s="522"/>
      <c r="AO112" s="532"/>
      <c r="AP112" s="523"/>
      <c r="AQ112" s="35">
        <f t="shared" si="96"/>
        <v>0</v>
      </c>
      <c r="AR112" s="531">
        <f t="shared" si="97"/>
        <v>0</v>
      </c>
      <c r="AS112" s="522"/>
      <c r="AT112" s="532"/>
      <c r="AU112" s="523"/>
      <c r="AV112" s="35">
        <f t="shared" si="92"/>
        <v>0</v>
      </c>
      <c r="AW112" s="531">
        <f t="shared" si="93"/>
        <v>0</v>
      </c>
    </row>
    <row r="113" spans="1:49">
      <c r="A113" s="28">
        <f t="shared" si="51"/>
        <v>0</v>
      </c>
      <c r="B113" s="27" t="s">
        <v>345</v>
      </c>
      <c r="C113" s="47"/>
      <c r="D113" s="48"/>
      <c r="E113" s="48"/>
      <c r="F113" s="49"/>
      <c r="G113" s="47"/>
      <c r="H113" s="318"/>
      <c r="I113" s="48"/>
      <c r="J113" s="48"/>
      <c r="K113" s="49"/>
      <c r="L113" s="47"/>
      <c r="M113" s="48"/>
      <c r="N113" s="48"/>
      <c r="O113" s="49"/>
      <c r="P113" s="47"/>
      <c r="Q113" s="48"/>
      <c r="R113" s="49"/>
      <c r="S113" s="47"/>
      <c r="T113" s="48"/>
      <c r="U113" s="48"/>
      <c r="V113" s="49"/>
      <c r="W113" s="47"/>
      <c r="X113" s="48"/>
      <c r="Y113" s="48"/>
      <c r="Z113" s="49"/>
      <c r="AA113" s="47"/>
      <c r="AB113" s="48"/>
      <c r="AC113" s="48"/>
      <c r="AD113" s="49"/>
      <c r="AE113" s="47"/>
      <c r="AF113" s="48"/>
      <c r="AG113" s="48"/>
      <c r="AH113" s="48"/>
      <c r="AI113" s="48"/>
      <c r="AJ113" s="49"/>
      <c r="AK113" s="522"/>
      <c r="AL113" s="523">
        <f t="shared" si="94"/>
        <v>0</v>
      </c>
      <c r="AM113" s="531">
        <f t="shared" si="95"/>
        <v>0</v>
      </c>
      <c r="AN113" s="522"/>
      <c r="AO113" s="532"/>
      <c r="AP113" s="523"/>
      <c r="AQ113" s="35">
        <f t="shared" si="96"/>
        <v>0</v>
      </c>
      <c r="AR113" s="531">
        <f t="shared" si="97"/>
        <v>0</v>
      </c>
      <c r="AS113" s="522"/>
      <c r="AT113" s="532"/>
      <c r="AU113" s="523"/>
      <c r="AV113" s="35">
        <f t="shared" si="92"/>
        <v>0</v>
      </c>
      <c r="AW113" s="531">
        <f t="shared" si="93"/>
        <v>0</v>
      </c>
    </row>
    <row r="114" spans="1:49">
      <c r="A114" s="28">
        <f t="shared" si="51"/>
        <v>0</v>
      </c>
      <c r="B114" s="27" t="s">
        <v>346</v>
      </c>
      <c r="C114" s="47"/>
      <c r="D114" s="48"/>
      <c r="E114" s="48"/>
      <c r="F114" s="49"/>
      <c r="G114" s="47"/>
      <c r="H114" s="318"/>
      <c r="I114" s="48"/>
      <c r="J114" s="48"/>
      <c r="K114" s="49"/>
      <c r="L114" s="47"/>
      <c r="M114" s="48"/>
      <c r="N114" s="48"/>
      <c r="O114" s="49"/>
      <c r="P114" s="47"/>
      <c r="Q114" s="48"/>
      <c r="R114" s="49"/>
      <c r="S114" s="47"/>
      <c r="T114" s="48"/>
      <c r="U114" s="48"/>
      <c r="V114" s="49"/>
      <c r="W114" s="47"/>
      <c r="X114" s="48"/>
      <c r="Y114" s="48"/>
      <c r="Z114" s="49"/>
      <c r="AA114" s="47"/>
      <c r="AB114" s="48"/>
      <c r="AC114" s="48"/>
      <c r="AD114" s="49"/>
      <c r="AE114" s="47"/>
      <c r="AF114" s="48"/>
      <c r="AG114" s="48"/>
      <c r="AH114" s="48"/>
      <c r="AI114" s="48"/>
      <c r="AJ114" s="49"/>
      <c r="AK114" s="522"/>
      <c r="AL114" s="523">
        <f t="shared" si="94"/>
        <v>0</v>
      </c>
      <c r="AM114" s="531">
        <f t="shared" si="95"/>
        <v>0</v>
      </c>
      <c r="AN114" s="522"/>
      <c r="AO114" s="532"/>
      <c r="AP114" s="523"/>
      <c r="AQ114" s="35">
        <f t="shared" si="96"/>
        <v>0</v>
      </c>
      <c r="AR114" s="531">
        <f t="shared" si="97"/>
        <v>0</v>
      </c>
      <c r="AS114" s="522"/>
      <c r="AT114" s="532"/>
      <c r="AU114" s="523"/>
      <c r="AV114" s="35">
        <f t="shared" si="92"/>
        <v>0</v>
      </c>
      <c r="AW114" s="531">
        <f t="shared" si="93"/>
        <v>0</v>
      </c>
    </row>
    <row r="115" spans="1:49">
      <c r="A115" s="28">
        <f t="shared" si="51"/>
        <v>0</v>
      </c>
      <c r="B115" s="27" t="s">
        <v>347</v>
      </c>
      <c r="C115" s="47"/>
      <c r="D115" s="48"/>
      <c r="E115" s="48"/>
      <c r="F115" s="49"/>
      <c r="G115" s="47"/>
      <c r="H115" s="318"/>
      <c r="I115" s="48"/>
      <c r="J115" s="48"/>
      <c r="K115" s="49"/>
      <c r="L115" s="47"/>
      <c r="M115" s="48"/>
      <c r="N115" s="48"/>
      <c r="O115" s="49"/>
      <c r="P115" s="47"/>
      <c r="Q115" s="48"/>
      <c r="R115" s="49"/>
      <c r="S115" s="47"/>
      <c r="T115" s="48"/>
      <c r="U115" s="48"/>
      <c r="V115" s="49"/>
      <c r="W115" s="47"/>
      <c r="X115" s="48"/>
      <c r="Y115" s="48"/>
      <c r="Z115" s="49"/>
      <c r="AA115" s="47"/>
      <c r="AB115" s="48"/>
      <c r="AC115" s="48"/>
      <c r="AD115" s="49"/>
      <c r="AE115" s="47"/>
      <c r="AF115" s="48"/>
      <c r="AG115" s="48"/>
      <c r="AH115" s="48"/>
      <c r="AI115" s="48"/>
      <c r="AJ115" s="49"/>
      <c r="AK115" s="522"/>
      <c r="AL115" s="523">
        <f t="shared" si="94"/>
        <v>0</v>
      </c>
      <c r="AM115" s="531">
        <f t="shared" si="95"/>
        <v>0</v>
      </c>
      <c r="AN115" s="522"/>
      <c r="AO115" s="532"/>
      <c r="AP115" s="523"/>
      <c r="AQ115" s="35">
        <f t="shared" si="96"/>
        <v>0</v>
      </c>
      <c r="AR115" s="531">
        <f t="shared" si="97"/>
        <v>0</v>
      </c>
      <c r="AS115" s="522"/>
      <c r="AT115" s="532"/>
      <c r="AU115" s="523"/>
      <c r="AV115" s="35">
        <f t="shared" si="92"/>
        <v>0</v>
      </c>
      <c r="AW115" s="531">
        <f t="shared" si="93"/>
        <v>0</v>
      </c>
    </row>
    <row r="116" spans="1:49">
      <c r="A116" s="28">
        <f t="shared" si="51"/>
        <v>0</v>
      </c>
      <c r="B116" s="27" t="s">
        <v>348</v>
      </c>
      <c r="C116" s="47"/>
      <c r="D116" s="48"/>
      <c r="E116" s="48"/>
      <c r="F116" s="49"/>
      <c r="G116" s="47"/>
      <c r="H116" s="318"/>
      <c r="I116" s="48"/>
      <c r="J116" s="48"/>
      <c r="K116" s="49"/>
      <c r="L116" s="47"/>
      <c r="M116" s="48"/>
      <c r="N116" s="48"/>
      <c r="O116" s="49"/>
      <c r="P116" s="47"/>
      <c r="Q116" s="48"/>
      <c r="R116" s="49"/>
      <c r="S116" s="47"/>
      <c r="T116" s="48"/>
      <c r="U116" s="48"/>
      <c r="V116" s="49"/>
      <c r="W116" s="47"/>
      <c r="X116" s="48"/>
      <c r="Y116" s="48"/>
      <c r="Z116" s="49"/>
      <c r="AA116" s="47"/>
      <c r="AB116" s="48"/>
      <c r="AC116" s="48"/>
      <c r="AD116" s="49"/>
      <c r="AE116" s="47"/>
      <c r="AF116" s="48"/>
      <c r="AG116" s="48"/>
      <c r="AH116" s="48"/>
      <c r="AI116" s="48"/>
      <c r="AJ116" s="49"/>
      <c r="AK116" s="522"/>
      <c r="AL116" s="523">
        <f t="shared" si="94"/>
        <v>0</v>
      </c>
      <c r="AM116" s="531">
        <f t="shared" si="95"/>
        <v>0</v>
      </c>
      <c r="AN116" s="522"/>
      <c r="AO116" s="532"/>
      <c r="AP116" s="523"/>
      <c r="AQ116" s="35">
        <f t="shared" si="96"/>
        <v>0</v>
      </c>
      <c r="AR116" s="531">
        <f t="shared" si="97"/>
        <v>0</v>
      </c>
      <c r="AS116" s="522"/>
      <c r="AT116" s="532"/>
      <c r="AU116" s="523"/>
      <c r="AV116" s="35">
        <f t="shared" si="92"/>
        <v>0</v>
      </c>
      <c r="AW116" s="531">
        <f t="shared" si="93"/>
        <v>0</v>
      </c>
    </row>
    <row r="117" spans="1:49">
      <c r="A117" s="28">
        <f t="shared" si="51"/>
        <v>0</v>
      </c>
      <c r="B117" s="27" t="s">
        <v>349</v>
      </c>
      <c r="C117" s="47"/>
      <c r="D117" s="48"/>
      <c r="E117" s="48"/>
      <c r="F117" s="49"/>
      <c r="G117" s="47"/>
      <c r="H117" s="318"/>
      <c r="I117" s="48"/>
      <c r="J117" s="48"/>
      <c r="K117" s="49"/>
      <c r="L117" s="47"/>
      <c r="M117" s="48"/>
      <c r="N117" s="48"/>
      <c r="O117" s="49"/>
      <c r="P117" s="47"/>
      <c r="Q117" s="48"/>
      <c r="R117" s="49"/>
      <c r="S117" s="47"/>
      <c r="T117" s="48"/>
      <c r="U117" s="48"/>
      <c r="V117" s="49"/>
      <c r="W117" s="47"/>
      <c r="X117" s="48"/>
      <c r="Y117" s="48"/>
      <c r="Z117" s="49"/>
      <c r="AA117" s="47"/>
      <c r="AB117" s="48"/>
      <c r="AC117" s="48"/>
      <c r="AD117" s="49"/>
      <c r="AE117" s="47"/>
      <c r="AF117" s="48"/>
      <c r="AG117" s="48"/>
      <c r="AH117" s="48"/>
      <c r="AI117" s="48"/>
      <c r="AJ117" s="49"/>
      <c r="AK117" s="522"/>
      <c r="AL117" s="523">
        <f t="shared" si="94"/>
        <v>0</v>
      </c>
      <c r="AM117" s="531">
        <f t="shared" si="95"/>
        <v>0</v>
      </c>
      <c r="AN117" s="522"/>
      <c r="AO117" s="532"/>
      <c r="AP117" s="523"/>
      <c r="AQ117" s="35">
        <f t="shared" si="96"/>
        <v>0</v>
      </c>
      <c r="AR117" s="531">
        <f t="shared" si="97"/>
        <v>0</v>
      </c>
      <c r="AS117" s="522"/>
      <c r="AT117" s="532"/>
      <c r="AU117" s="523"/>
      <c r="AV117" s="35">
        <f t="shared" si="92"/>
        <v>0</v>
      </c>
      <c r="AW117" s="531">
        <f t="shared" si="93"/>
        <v>0</v>
      </c>
    </row>
    <row r="118" spans="1:49">
      <c r="A118" s="28">
        <f t="shared" si="51"/>
        <v>0</v>
      </c>
      <c r="B118" s="27" t="s">
        <v>350</v>
      </c>
      <c r="C118" s="47"/>
      <c r="D118" s="48"/>
      <c r="E118" s="48"/>
      <c r="F118" s="49"/>
      <c r="G118" s="47"/>
      <c r="H118" s="318"/>
      <c r="I118" s="48"/>
      <c r="J118" s="48"/>
      <c r="K118" s="49"/>
      <c r="L118" s="47"/>
      <c r="M118" s="48"/>
      <c r="N118" s="48"/>
      <c r="O118" s="49"/>
      <c r="P118" s="47"/>
      <c r="Q118" s="48"/>
      <c r="R118" s="49"/>
      <c r="S118" s="47"/>
      <c r="T118" s="48"/>
      <c r="U118" s="48"/>
      <c r="V118" s="49"/>
      <c r="W118" s="47"/>
      <c r="X118" s="48"/>
      <c r="Y118" s="48"/>
      <c r="Z118" s="49"/>
      <c r="AA118" s="47"/>
      <c r="AB118" s="48"/>
      <c r="AC118" s="48"/>
      <c r="AD118" s="49"/>
      <c r="AE118" s="47"/>
      <c r="AF118" s="48"/>
      <c r="AG118" s="48"/>
      <c r="AH118" s="48"/>
      <c r="AI118" s="48"/>
      <c r="AJ118" s="49"/>
      <c r="AK118" s="522"/>
      <c r="AL118" s="523">
        <f t="shared" si="94"/>
        <v>0</v>
      </c>
      <c r="AM118" s="531">
        <f t="shared" si="95"/>
        <v>0</v>
      </c>
      <c r="AN118" s="522"/>
      <c r="AO118" s="532"/>
      <c r="AP118" s="523"/>
      <c r="AQ118" s="35">
        <f t="shared" si="96"/>
        <v>0</v>
      </c>
      <c r="AR118" s="531">
        <f t="shared" si="97"/>
        <v>0</v>
      </c>
      <c r="AS118" s="522"/>
      <c r="AT118" s="532"/>
      <c r="AU118" s="523"/>
      <c r="AV118" s="35">
        <f t="shared" si="92"/>
        <v>0</v>
      </c>
      <c r="AW118" s="531">
        <f t="shared" si="93"/>
        <v>0</v>
      </c>
    </row>
    <row r="119" spans="1:49">
      <c r="A119" s="28">
        <f t="shared" si="51"/>
        <v>0</v>
      </c>
      <c r="B119" s="27" t="s">
        <v>351</v>
      </c>
      <c r="C119" s="47"/>
      <c r="D119" s="48"/>
      <c r="E119" s="48"/>
      <c r="F119" s="49"/>
      <c r="G119" s="47"/>
      <c r="H119" s="318"/>
      <c r="I119" s="48"/>
      <c r="J119" s="48"/>
      <c r="K119" s="49"/>
      <c r="L119" s="47"/>
      <c r="M119" s="48"/>
      <c r="N119" s="48"/>
      <c r="O119" s="49"/>
      <c r="P119" s="47"/>
      <c r="Q119" s="48"/>
      <c r="R119" s="49"/>
      <c r="S119" s="47"/>
      <c r="T119" s="48"/>
      <c r="U119" s="48"/>
      <c r="V119" s="49"/>
      <c r="W119" s="47"/>
      <c r="X119" s="48"/>
      <c r="Y119" s="48"/>
      <c r="Z119" s="49"/>
      <c r="AA119" s="47"/>
      <c r="AB119" s="48"/>
      <c r="AC119" s="48"/>
      <c r="AD119" s="49"/>
      <c r="AE119" s="47"/>
      <c r="AF119" s="48"/>
      <c r="AG119" s="48"/>
      <c r="AH119" s="48"/>
      <c r="AI119" s="48"/>
      <c r="AJ119" s="49"/>
      <c r="AK119" s="522"/>
      <c r="AL119" s="523">
        <f t="shared" si="94"/>
        <v>0</v>
      </c>
      <c r="AM119" s="531">
        <f t="shared" si="95"/>
        <v>0</v>
      </c>
      <c r="AN119" s="522"/>
      <c r="AO119" s="532"/>
      <c r="AP119" s="523"/>
      <c r="AQ119" s="35">
        <f t="shared" si="96"/>
        <v>0</v>
      </c>
      <c r="AR119" s="531">
        <f t="shared" si="97"/>
        <v>0</v>
      </c>
      <c r="AS119" s="522"/>
      <c r="AT119" s="532"/>
      <c r="AU119" s="523"/>
      <c r="AV119" s="35">
        <f t="shared" si="92"/>
        <v>0</v>
      </c>
      <c r="AW119" s="531">
        <f t="shared" si="93"/>
        <v>0</v>
      </c>
    </row>
    <row r="120" spans="1:49">
      <c r="A120" s="28">
        <f t="shared" si="51"/>
        <v>0</v>
      </c>
      <c r="B120" s="27" t="s">
        <v>352</v>
      </c>
      <c r="C120" s="47"/>
      <c r="D120" s="48"/>
      <c r="E120" s="48"/>
      <c r="F120" s="49"/>
      <c r="G120" s="47"/>
      <c r="H120" s="318"/>
      <c r="I120" s="48"/>
      <c r="J120" s="48"/>
      <c r="K120" s="49"/>
      <c r="L120" s="47"/>
      <c r="M120" s="48"/>
      <c r="N120" s="48"/>
      <c r="O120" s="49"/>
      <c r="P120" s="47"/>
      <c r="Q120" s="48"/>
      <c r="R120" s="49"/>
      <c r="S120" s="47"/>
      <c r="T120" s="48"/>
      <c r="U120" s="48"/>
      <c r="V120" s="49"/>
      <c r="W120" s="47"/>
      <c r="X120" s="48"/>
      <c r="Y120" s="48"/>
      <c r="Z120" s="49"/>
      <c r="AA120" s="47"/>
      <c r="AB120" s="48"/>
      <c r="AC120" s="48"/>
      <c r="AD120" s="49"/>
      <c r="AE120" s="47"/>
      <c r="AF120" s="48"/>
      <c r="AG120" s="48"/>
      <c r="AH120" s="48"/>
      <c r="AI120" s="48"/>
      <c r="AJ120" s="49"/>
      <c r="AK120" s="522"/>
      <c r="AL120" s="523">
        <f t="shared" si="94"/>
        <v>0</v>
      </c>
      <c r="AM120" s="531">
        <f t="shared" si="95"/>
        <v>0</v>
      </c>
      <c r="AN120" s="522"/>
      <c r="AO120" s="532"/>
      <c r="AP120" s="523"/>
      <c r="AQ120" s="35">
        <f t="shared" si="96"/>
        <v>0</v>
      </c>
      <c r="AR120" s="531">
        <f t="shared" si="97"/>
        <v>0</v>
      </c>
      <c r="AS120" s="522"/>
      <c r="AT120" s="532"/>
      <c r="AU120" s="523"/>
      <c r="AV120" s="35">
        <f t="shared" si="92"/>
        <v>0</v>
      </c>
      <c r="AW120" s="531">
        <f t="shared" si="93"/>
        <v>0</v>
      </c>
    </row>
    <row r="121" spans="1:49">
      <c r="A121" s="28">
        <f t="shared" si="51"/>
        <v>0</v>
      </c>
      <c r="B121" s="27" t="s">
        <v>353</v>
      </c>
      <c r="C121" s="47"/>
      <c r="D121" s="48"/>
      <c r="E121" s="48"/>
      <c r="F121" s="49"/>
      <c r="G121" s="47"/>
      <c r="H121" s="318"/>
      <c r="I121" s="48"/>
      <c r="J121" s="48"/>
      <c r="K121" s="49"/>
      <c r="L121" s="47"/>
      <c r="M121" s="48"/>
      <c r="N121" s="48"/>
      <c r="O121" s="49"/>
      <c r="P121" s="47"/>
      <c r="Q121" s="48"/>
      <c r="R121" s="49"/>
      <c r="S121" s="47"/>
      <c r="T121" s="48"/>
      <c r="U121" s="48"/>
      <c r="V121" s="49"/>
      <c r="W121" s="47"/>
      <c r="X121" s="48"/>
      <c r="Y121" s="48"/>
      <c r="Z121" s="49"/>
      <c r="AA121" s="47"/>
      <c r="AB121" s="48"/>
      <c r="AC121" s="48"/>
      <c r="AD121" s="49"/>
      <c r="AE121" s="47"/>
      <c r="AF121" s="48"/>
      <c r="AG121" s="48"/>
      <c r="AH121" s="48"/>
      <c r="AI121" s="48"/>
      <c r="AJ121" s="49"/>
      <c r="AK121" s="522"/>
      <c r="AL121" s="523">
        <f t="shared" si="94"/>
        <v>0</v>
      </c>
      <c r="AM121" s="531">
        <f t="shared" si="95"/>
        <v>0</v>
      </c>
      <c r="AN121" s="522"/>
      <c r="AO121" s="532"/>
      <c r="AP121" s="523"/>
      <c r="AQ121" s="35">
        <f t="shared" si="96"/>
        <v>0</v>
      </c>
      <c r="AR121" s="531">
        <f t="shared" si="97"/>
        <v>0</v>
      </c>
      <c r="AS121" s="522"/>
      <c r="AT121" s="532"/>
      <c r="AU121" s="523"/>
      <c r="AV121" s="35">
        <f t="shared" si="92"/>
        <v>0</v>
      </c>
      <c r="AW121" s="531">
        <f t="shared" si="93"/>
        <v>0</v>
      </c>
    </row>
    <row r="122" spans="1:49">
      <c r="A122" s="28">
        <f t="shared" si="51"/>
        <v>0</v>
      </c>
      <c r="B122" s="27" t="s">
        <v>354</v>
      </c>
      <c r="C122" s="47"/>
      <c r="D122" s="48"/>
      <c r="E122" s="48"/>
      <c r="F122" s="49"/>
      <c r="G122" s="47"/>
      <c r="H122" s="318"/>
      <c r="I122" s="48"/>
      <c r="J122" s="48"/>
      <c r="K122" s="49"/>
      <c r="L122" s="47"/>
      <c r="M122" s="48"/>
      <c r="N122" s="48"/>
      <c r="O122" s="49"/>
      <c r="P122" s="47"/>
      <c r="Q122" s="48"/>
      <c r="R122" s="49"/>
      <c r="S122" s="47"/>
      <c r="T122" s="48"/>
      <c r="U122" s="48"/>
      <c r="V122" s="49"/>
      <c r="W122" s="47"/>
      <c r="X122" s="48"/>
      <c r="Y122" s="48"/>
      <c r="Z122" s="49"/>
      <c r="AA122" s="47"/>
      <c r="AB122" s="48"/>
      <c r="AC122" s="48"/>
      <c r="AD122" s="49"/>
      <c r="AE122" s="47"/>
      <c r="AF122" s="48"/>
      <c r="AG122" s="48"/>
      <c r="AH122" s="48"/>
      <c r="AI122" s="48"/>
      <c r="AJ122" s="49"/>
      <c r="AK122" s="522"/>
      <c r="AL122" s="523">
        <f t="shared" si="94"/>
        <v>0</v>
      </c>
      <c r="AM122" s="531">
        <f t="shared" si="95"/>
        <v>0</v>
      </c>
      <c r="AN122" s="522"/>
      <c r="AO122" s="532"/>
      <c r="AP122" s="523"/>
      <c r="AQ122" s="35">
        <f t="shared" si="96"/>
        <v>0</v>
      </c>
      <c r="AR122" s="531">
        <f t="shared" si="97"/>
        <v>0</v>
      </c>
      <c r="AS122" s="522"/>
      <c r="AT122" s="532"/>
      <c r="AU122" s="523"/>
      <c r="AV122" s="35">
        <f t="shared" si="92"/>
        <v>0</v>
      </c>
      <c r="AW122" s="531">
        <f t="shared" si="93"/>
        <v>0</v>
      </c>
    </row>
    <row r="123" spans="1:49">
      <c r="A123" s="28">
        <f t="shared" si="51"/>
        <v>0</v>
      </c>
      <c r="B123" s="27" t="s">
        <v>355</v>
      </c>
      <c r="C123" s="47"/>
      <c r="D123" s="48"/>
      <c r="E123" s="48"/>
      <c r="F123" s="49"/>
      <c r="G123" s="47"/>
      <c r="H123" s="318"/>
      <c r="I123" s="48"/>
      <c r="J123" s="48"/>
      <c r="K123" s="49"/>
      <c r="L123" s="47"/>
      <c r="M123" s="48"/>
      <c r="N123" s="48"/>
      <c r="O123" s="49"/>
      <c r="P123" s="47"/>
      <c r="Q123" s="48"/>
      <c r="R123" s="49"/>
      <c r="S123" s="47"/>
      <c r="T123" s="48"/>
      <c r="U123" s="48"/>
      <c r="V123" s="49"/>
      <c r="W123" s="47"/>
      <c r="X123" s="48"/>
      <c r="Y123" s="48"/>
      <c r="Z123" s="49"/>
      <c r="AA123" s="47"/>
      <c r="AB123" s="48"/>
      <c r="AC123" s="48"/>
      <c r="AD123" s="49"/>
      <c r="AE123" s="47"/>
      <c r="AF123" s="48"/>
      <c r="AG123" s="48"/>
      <c r="AH123" s="48"/>
      <c r="AI123" s="48"/>
      <c r="AJ123" s="49"/>
      <c r="AK123" s="522"/>
      <c r="AL123" s="523">
        <f t="shared" si="94"/>
        <v>0</v>
      </c>
      <c r="AM123" s="531">
        <f t="shared" si="95"/>
        <v>0</v>
      </c>
      <c r="AN123" s="522"/>
      <c r="AO123" s="532"/>
      <c r="AP123" s="523"/>
      <c r="AQ123" s="35">
        <f t="shared" si="96"/>
        <v>0</v>
      </c>
      <c r="AR123" s="531">
        <f t="shared" si="97"/>
        <v>0</v>
      </c>
      <c r="AS123" s="522"/>
      <c r="AT123" s="532"/>
      <c r="AU123" s="523"/>
      <c r="AV123" s="35">
        <f t="shared" si="92"/>
        <v>0</v>
      </c>
      <c r="AW123" s="531">
        <f t="shared" si="93"/>
        <v>0</v>
      </c>
    </row>
    <row r="124" spans="1:49">
      <c r="A124" s="28">
        <f t="shared" si="51"/>
        <v>0</v>
      </c>
      <c r="B124" s="27" t="s">
        <v>356</v>
      </c>
      <c r="C124" s="47"/>
      <c r="D124" s="48"/>
      <c r="E124" s="48"/>
      <c r="F124" s="49"/>
      <c r="G124" s="47"/>
      <c r="H124" s="318"/>
      <c r="I124" s="48"/>
      <c r="J124" s="48"/>
      <c r="K124" s="49"/>
      <c r="L124" s="47"/>
      <c r="M124" s="48"/>
      <c r="N124" s="48"/>
      <c r="O124" s="49"/>
      <c r="P124" s="47"/>
      <c r="Q124" s="48"/>
      <c r="R124" s="49"/>
      <c r="S124" s="47"/>
      <c r="T124" s="48"/>
      <c r="U124" s="48"/>
      <c r="V124" s="49"/>
      <c r="W124" s="47"/>
      <c r="X124" s="48"/>
      <c r="Y124" s="48"/>
      <c r="Z124" s="49"/>
      <c r="AA124" s="47"/>
      <c r="AB124" s="48"/>
      <c r="AC124" s="48"/>
      <c r="AD124" s="49"/>
      <c r="AE124" s="47"/>
      <c r="AF124" s="48"/>
      <c r="AG124" s="48"/>
      <c r="AH124" s="48"/>
      <c r="AI124" s="48"/>
      <c r="AJ124" s="49"/>
      <c r="AK124" s="522"/>
      <c r="AL124" s="523">
        <f t="shared" si="94"/>
        <v>0</v>
      </c>
      <c r="AM124" s="531">
        <f t="shared" si="95"/>
        <v>0</v>
      </c>
      <c r="AN124" s="522"/>
      <c r="AO124" s="532"/>
      <c r="AP124" s="523"/>
      <c r="AQ124" s="35">
        <f t="shared" si="96"/>
        <v>0</v>
      </c>
      <c r="AR124" s="531">
        <f t="shared" si="97"/>
        <v>0</v>
      </c>
      <c r="AS124" s="522"/>
      <c r="AT124" s="532"/>
      <c r="AU124" s="523"/>
      <c r="AV124" s="35">
        <f t="shared" si="92"/>
        <v>0</v>
      </c>
      <c r="AW124" s="531">
        <f t="shared" si="93"/>
        <v>0</v>
      </c>
    </row>
    <row r="125" spans="1:49">
      <c r="A125" s="28">
        <f t="shared" si="51"/>
        <v>0</v>
      </c>
      <c r="B125" s="27" t="s">
        <v>357</v>
      </c>
      <c r="C125" s="47"/>
      <c r="D125" s="48"/>
      <c r="E125" s="48"/>
      <c r="F125" s="49"/>
      <c r="G125" s="47"/>
      <c r="H125" s="318"/>
      <c r="I125" s="48"/>
      <c r="J125" s="48"/>
      <c r="K125" s="49"/>
      <c r="L125" s="47"/>
      <c r="M125" s="48"/>
      <c r="N125" s="48"/>
      <c r="O125" s="49"/>
      <c r="P125" s="47"/>
      <c r="Q125" s="48"/>
      <c r="R125" s="49"/>
      <c r="S125" s="47"/>
      <c r="T125" s="48"/>
      <c r="U125" s="48"/>
      <c r="V125" s="49"/>
      <c r="W125" s="47"/>
      <c r="X125" s="48"/>
      <c r="Y125" s="48"/>
      <c r="Z125" s="49"/>
      <c r="AA125" s="47"/>
      <c r="AB125" s="48"/>
      <c r="AC125" s="48"/>
      <c r="AD125" s="49"/>
      <c r="AE125" s="47"/>
      <c r="AF125" s="48"/>
      <c r="AG125" s="48"/>
      <c r="AH125" s="48"/>
      <c r="AI125" s="48"/>
      <c r="AJ125" s="49"/>
      <c r="AK125" s="522"/>
      <c r="AL125" s="523">
        <f t="shared" si="94"/>
        <v>0</v>
      </c>
      <c r="AM125" s="531">
        <f t="shared" si="95"/>
        <v>0</v>
      </c>
      <c r="AN125" s="522"/>
      <c r="AO125" s="532"/>
      <c r="AP125" s="523"/>
      <c r="AQ125" s="35">
        <f t="shared" si="96"/>
        <v>0</v>
      </c>
      <c r="AR125" s="531">
        <f t="shared" si="97"/>
        <v>0</v>
      </c>
      <c r="AS125" s="522"/>
      <c r="AT125" s="532"/>
      <c r="AU125" s="523"/>
      <c r="AV125" s="35">
        <f t="shared" si="92"/>
        <v>0</v>
      </c>
      <c r="AW125" s="531">
        <f t="shared" si="93"/>
        <v>0</v>
      </c>
    </row>
    <row r="126" spans="1:49">
      <c r="A126" s="28">
        <f t="shared" si="51"/>
        <v>0</v>
      </c>
      <c r="B126" s="27" t="s">
        <v>358</v>
      </c>
      <c r="C126" s="47"/>
      <c r="D126" s="48"/>
      <c r="E126" s="48"/>
      <c r="F126" s="49"/>
      <c r="G126" s="47"/>
      <c r="H126" s="318"/>
      <c r="I126" s="48"/>
      <c r="J126" s="48"/>
      <c r="K126" s="49"/>
      <c r="L126" s="47"/>
      <c r="M126" s="48"/>
      <c r="N126" s="48"/>
      <c r="O126" s="49"/>
      <c r="P126" s="47"/>
      <c r="Q126" s="48"/>
      <c r="R126" s="49"/>
      <c r="S126" s="47"/>
      <c r="T126" s="48"/>
      <c r="U126" s="48"/>
      <c r="V126" s="49"/>
      <c r="W126" s="47"/>
      <c r="X126" s="48"/>
      <c r="Y126" s="48"/>
      <c r="Z126" s="49"/>
      <c r="AA126" s="47"/>
      <c r="AB126" s="48"/>
      <c r="AC126" s="48"/>
      <c r="AD126" s="49"/>
      <c r="AE126" s="47"/>
      <c r="AF126" s="48"/>
      <c r="AG126" s="48"/>
      <c r="AH126" s="48"/>
      <c r="AI126" s="48"/>
      <c r="AJ126" s="49"/>
      <c r="AK126" s="522"/>
      <c r="AL126" s="523">
        <f t="shared" si="94"/>
        <v>0</v>
      </c>
      <c r="AM126" s="531">
        <f t="shared" si="95"/>
        <v>0</v>
      </c>
      <c r="AN126" s="522"/>
      <c r="AO126" s="532"/>
      <c r="AP126" s="523"/>
      <c r="AQ126" s="35">
        <f t="shared" si="96"/>
        <v>0</v>
      </c>
      <c r="AR126" s="531">
        <f t="shared" si="97"/>
        <v>0</v>
      </c>
      <c r="AS126" s="522"/>
      <c r="AT126" s="532"/>
      <c r="AU126" s="523"/>
      <c r="AV126" s="35">
        <f t="shared" si="92"/>
        <v>0</v>
      </c>
      <c r="AW126" s="531">
        <f t="shared" si="93"/>
        <v>0</v>
      </c>
    </row>
    <row r="127" spans="1:49">
      <c r="A127" s="28">
        <f t="shared" si="51"/>
        <v>0</v>
      </c>
      <c r="B127" s="27" t="s">
        <v>373</v>
      </c>
      <c r="C127" s="47"/>
      <c r="D127" s="48"/>
      <c r="E127" s="48"/>
      <c r="F127" s="49"/>
      <c r="G127" s="47"/>
      <c r="H127" s="318"/>
      <c r="I127" s="48"/>
      <c r="J127" s="48"/>
      <c r="K127" s="49"/>
      <c r="L127" s="47"/>
      <c r="M127" s="48"/>
      <c r="N127" s="48"/>
      <c r="O127" s="49"/>
      <c r="P127" s="47"/>
      <c r="Q127" s="48"/>
      <c r="R127" s="49"/>
      <c r="S127" s="47"/>
      <c r="T127" s="48"/>
      <c r="U127" s="48"/>
      <c r="V127" s="49"/>
      <c r="W127" s="47"/>
      <c r="X127" s="48"/>
      <c r="Y127" s="48"/>
      <c r="Z127" s="49"/>
      <c r="AA127" s="47"/>
      <c r="AB127" s="48"/>
      <c r="AC127" s="48"/>
      <c r="AD127" s="49"/>
      <c r="AE127" s="47"/>
      <c r="AF127" s="48"/>
      <c r="AG127" s="48"/>
      <c r="AH127" s="48"/>
      <c r="AI127" s="48"/>
      <c r="AJ127" s="49"/>
      <c r="AK127" s="522"/>
      <c r="AL127" s="523">
        <f t="shared" si="94"/>
        <v>0</v>
      </c>
      <c r="AM127" s="531">
        <f t="shared" si="95"/>
        <v>0</v>
      </c>
      <c r="AN127" s="522"/>
      <c r="AO127" s="532"/>
      <c r="AP127" s="523"/>
      <c r="AQ127" s="35">
        <f t="shared" si="96"/>
        <v>0</v>
      </c>
      <c r="AR127" s="531">
        <f t="shared" si="97"/>
        <v>0</v>
      </c>
      <c r="AS127" s="522"/>
      <c r="AT127" s="532"/>
      <c r="AU127" s="523"/>
      <c r="AV127" s="35">
        <f t="shared" si="92"/>
        <v>0</v>
      </c>
      <c r="AW127" s="531">
        <f t="shared" si="93"/>
        <v>0</v>
      </c>
    </row>
    <row r="128" spans="1:49">
      <c r="A128" s="28">
        <f t="shared" si="51"/>
        <v>0</v>
      </c>
      <c r="B128" s="27" t="s">
        <v>374</v>
      </c>
      <c r="C128" s="47"/>
      <c r="D128" s="48"/>
      <c r="E128" s="48"/>
      <c r="F128" s="49"/>
      <c r="G128" s="47"/>
      <c r="H128" s="318"/>
      <c r="I128" s="48"/>
      <c r="J128" s="48"/>
      <c r="K128" s="49"/>
      <c r="L128" s="47"/>
      <c r="M128" s="48"/>
      <c r="N128" s="48"/>
      <c r="O128" s="49"/>
      <c r="P128" s="47"/>
      <c r="Q128" s="48"/>
      <c r="R128" s="49"/>
      <c r="S128" s="47"/>
      <c r="T128" s="48"/>
      <c r="U128" s="48"/>
      <c r="V128" s="49"/>
      <c r="W128" s="47"/>
      <c r="X128" s="48"/>
      <c r="Y128" s="48"/>
      <c r="Z128" s="49"/>
      <c r="AA128" s="47"/>
      <c r="AB128" s="48"/>
      <c r="AC128" s="48"/>
      <c r="AD128" s="49"/>
      <c r="AE128" s="47"/>
      <c r="AF128" s="48"/>
      <c r="AG128" s="48"/>
      <c r="AH128" s="48"/>
      <c r="AI128" s="48"/>
      <c r="AJ128" s="49"/>
      <c r="AK128" s="522"/>
      <c r="AL128" s="523">
        <f t="shared" si="94"/>
        <v>0</v>
      </c>
      <c r="AM128" s="531">
        <f t="shared" si="95"/>
        <v>0</v>
      </c>
      <c r="AN128" s="522"/>
      <c r="AO128" s="532"/>
      <c r="AP128" s="523"/>
      <c r="AQ128" s="35">
        <f t="shared" si="96"/>
        <v>0</v>
      </c>
      <c r="AR128" s="531">
        <f t="shared" si="97"/>
        <v>0</v>
      </c>
      <c r="AS128" s="522"/>
      <c r="AT128" s="532"/>
      <c r="AU128" s="523"/>
      <c r="AV128" s="35">
        <f t="shared" si="92"/>
        <v>0</v>
      </c>
      <c r="AW128" s="531">
        <f t="shared" si="93"/>
        <v>0</v>
      </c>
    </row>
    <row r="129" spans="1:49">
      <c r="A129" s="28">
        <f t="shared" si="51"/>
        <v>0</v>
      </c>
      <c r="B129" s="27" t="s">
        <v>375</v>
      </c>
      <c r="C129" s="47"/>
      <c r="D129" s="48"/>
      <c r="E129" s="48"/>
      <c r="F129" s="49"/>
      <c r="G129" s="47"/>
      <c r="H129" s="318"/>
      <c r="I129" s="48"/>
      <c r="J129" s="48"/>
      <c r="K129" s="49"/>
      <c r="L129" s="47"/>
      <c r="M129" s="48"/>
      <c r="N129" s="48"/>
      <c r="O129" s="49"/>
      <c r="P129" s="47"/>
      <c r="Q129" s="48"/>
      <c r="R129" s="49"/>
      <c r="S129" s="47"/>
      <c r="T129" s="48"/>
      <c r="U129" s="48"/>
      <c r="V129" s="49"/>
      <c r="W129" s="47"/>
      <c r="X129" s="48"/>
      <c r="Y129" s="48"/>
      <c r="Z129" s="49"/>
      <c r="AA129" s="47"/>
      <c r="AB129" s="48"/>
      <c r="AC129" s="48"/>
      <c r="AD129" s="49"/>
      <c r="AE129" s="47"/>
      <c r="AF129" s="48"/>
      <c r="AG129" s="48"/>
      <c r="AH129" s="48"/>
      <c r="AI129" s="48"/>
      <c r="AJ129" s="49"/>
      <c r="AK129" s="522"/>
      <c r="AL129" s="523">
        <f t="shared" si="94"/>
        <v>0</v>
      </c>
      <c r="AM129" s="531">
        <f t="shared" si="95"/>
        <v>0</v>
      </c>
      <c r="AN129" s="522"/>
      <c r="AO129" s="532"/>
      <c r="AP129" s="523"/>
      <c r="AQ129" s="35">
        <f t="shared" si="96"/>
        <v>0</v>
      </c>
      <c r="AR129" s="531">
        <f t="shared" si="97"/>
        <v>0</v>
      </c>
      <c r="AS129" s="522"/>
      <c r="AT129" s="532"/>
      <c r="AU129" s="523"/>
      <c r="AV129" s="35">
        <f t="shared" si="92"/>
        <v>0</v>
      </c>
      <c r="AW129" s="531">
        <f t="shared" si="93"/>
        <v>0</v>
      </c>
    </row>
    <row r="130" spans="1:49">
      <c r="A130" s="28">
        <f t="shared" si="51"/>
        <v>0</v>
      </c>
      <c r="B130" s="27" t="s">
        <v>376</v>
      </c>
      <c r="C130" s="47"/>
      <c r="D130" s="48"/>
      <c r="E130" s="48"/>
      <c r="F130" s="49"/>
      <c r="G130" s="47"/>
      <c r="H130" s="318"/>
      <c r="I130" s="48"/>
      <c r="J130" s="48"/>
      <c r="K130" s="49"/>
      <c r="L130" s="47"/>
      <c r="M130" s="48"/>
      <c r="N130" s="48"/>
      <c r="O130" s="49"/>
      <c r="P130" s="47"/>
      <c r="Q130" s="48"/>
      <c r="R130" s="49"/>
      <c r="S130" s="47"/>
      <c r="T130" s="48"/>
      <c r="U130" s="48"/>
      <c r="V130" s="49"/>
      <c r="W130" s="47"/>
      <c r="X130" s="48"/>
      <c r="Y130" s="48"/>
      <c r="Z130" s="49"/>
      <c r="AA130" s="47"/>
      <c r="AB130" s="48"/>
      <c r="AC130" s="48"/>
      <c r="AD130" s="49"/>
      <c r="AE130" s="47"/>
      <c r="AF130" s="48"/>
      <c r="AG130" s="48"/>
      <c r="AH130" s="48"/>
      <c r="AI130" s="48"/>
      <c r="AJ130" s="49"/>
      <c r="AK130" s="522"/>
      <c r="AL130" s="523">
        <f t="shared" si="94"/>
        <v>0</v>
      </c>
      <c r="AM130" s="531">
        <f t="shared" si="95"/>
        <v>0</v>
      </c>
      <c r="AN130" s="522"/>
      <c r="AO130" s="532"/>
      <c r="AP130" s="523"/>
      <c r="AQ130" s="35">
        <f t="shared" si="96"/>
        <v>0</v>
      </c>
      <c r="AR130" s="531">
        <f t="shared" si="97"/>
        <v>0</v>
      </c>
      <c r="AS130" s="522"/>
      <c r="AT130" s="532"/>
      <c r="AU130" s="523"/>
      <c r="AV130" s="35">
        <f t="shared" si="92"/>
        <v>0</v>
      </c>
      <c r="AW130" s="531">
        <f t="shared" si="93"/>
        <v>0</v>
      </c>
    </row>
    <row r="131" spans="1:49">
      <c r="A131" s="28">
        <f t="shared" si="51"/>
        <v>0</v>
      </c>
      <c r="B131" s="27" t="s">
        <v>377</v>
      </c>
      <c r="C131" s="47"/>
      <c r="D131" s="48"/>
      <c r="E131" s="48"/>
      <c r="F131" s="49"/>
      <c r="G131" s="47"/>
      <c r="H131" s="318"/>
      <c r="I131" s="48"/>
      <c r="J131" s="48"/>
      <c r="K131" s="49"/>
      <c r="L131" s="47"/>
      <c r="M131" s="48"/>
      <c r="N131" s="48"/>
      <c r="O131" s="49"/>
      <c r="P131" s="47"/>
      <c r="Q131" s="48"/>
      <c r="R131" s="49"/>
      <c r="S131" s="47"/>
      <c r="T131" s="48"/>
      <c r="U131" s="48"/>
      <c r="V131" s="49"/>
      <c r="W131" s="47"/>
      <c r="X131" s="48"/>
      <c r="Y131" s="48"/>
      <c r="Z131" s="49"/>
      <c r="AA131" s="47"/>
      <c r="AB131" s="48"/>
      <c r="AC131" s="48"/>
      <c r="AD131" s="49"/>
      <c r="AE131" s="47"/>
      <c r="AF131" s="48"/>
      <c r="AG131" s="48"/>
      <c r="AH131" s="48"/>
      <c r="AI131" s="48"/>
      <c r="AJ131" s="49"/>
      <c r="AK131" s="522"/>
      <c r="AL131" s="523">
        <f t="shared" si="94"/>
        <v>0</v>
      </c>
      <c r="AM131" s="531">
        <f t="shared" si="95"/>
        <v>0</v>
      </c>
      <c r="AN131" s="522"/>
      <c r="AO131" s="532"/>
      <c r="AP131" s="523"/>
      <c r="AQ131" s="35">
        <f t="shared" si="96"/>
        <v>0</v>
      </c>
      <c r="AR131" s="531">
        <f t="shared" si="97"/>
        <v>0</v>
      </c>
      <c r="AS131" s="522"/>
      <c r="AT131" s="532"/>
      <c r="AU131" s="523"/>
      <c r="AV131" s="35">
        <f t="shared" si="92"/>
        <v>0</v>
      </c>
      <c r="AW131" s="531">
        <f t="shared" si="93"/>
        <v>0</v>
      </c>
    </row>
    <row r="132" spans="1:49">
      <c r="A132" s="28">
        <f t="shared" si="51"/>
        <v>0</v>
      </c>
      <c r="B132" s="27" t="s">
        <v>378</v>
      </c>
      <c r="C132" s="47"/>
      <c r="D132" s="48"/>
      <c r="E132" s="48">
        <f t="shared" si="74"/>
        <v>0</v>
      </c>
      <c r="F132" s="49">
        <f t="shared" si="75"/>
        <v>0</v>
      </c>
      <c r="G132" s="47"/>
      <c r="H132" s="318"/>
      <c r="I132" s="48"/>
      <c r="J132" s="48">
        <f t="shared" si="76"/>
        <v>0</v>
      </c>
      <c r="K132" s="49">
        <f t="shared" si="77"/>
        <v>0</v>
      </c>
      <c r="L132" s="47"/>
      <c r="M132" s="48"/>
      <c r="N132" s="48">
        <f t="shared" si="78"/>
        <v>0</v>
      </c>
      <c r="O132" s="49">
        <f t="shared" si="79"/>
        <v>0</v>
      </c>
      <c r="P132" s="47"/>
      <c r="Q132" s="48">
        <f t="shared" si="80"/>
        <v>0</v>
      </c>
      <c r="R132" s="49">
        <f t="shared" si="81"/>
        <v>0</v>
      </c>
      <c r="S132" s="47"/>
      <c r="T132" s="48"/>
      <c r="U132" s="48">
        <f t="shared" si="82"/>
        <v>0</v>
      </c>
      <c r="V132" s="49">
        <f t="shared" si="83"/>
        <v>0</v>
      </c>
      <c r="W132" s="47"/>
      <c r="X132" s="48"/>
      <c r="Y132" s="48">
        <f t="shared" si="84"/>
        <v>0</v>
      </c>
      <c r="Z132" s="49">
        <f t="shared" si="85"/>
        <v>0</v>
      </c>
      <c r="AA132" s="47"/>
      <c r="AB132" s="48"/>
      <c r="AC132" s="48">
        <f t="shared" si="86"/>
        <v>0</v>
      </c>
      <c r="AD132" s="49">
        <f t="shared" si="87"/>
        <v>0</v>
      </c>
      <c r="AE132" s="47"/>
      <c r="AF132" s="48"/>
      <c r="AG132" s="48"/>
      <c r="AH132" s="48"/>
      <c r="AI132" s="48">
        <f t="shared" si="88"/>
        <v>0</v>
      </c>
      <c r="AJ132" s="49">
        <f t="shared" si="89"/>
        <v>0</v>
      </c>
      <c r="AK132" s="522"/>
      <c r="AL132" s="523">
        <f t="shared" si="94"/>
        <v>0</v>
      </c>
      <c r="AM132" s="531">
        <f t="shared" si="95"/>
        <v>0</v>
      </c>
      <c r="AN132" s="522"/>
      <c r="AO132" s="532"/>
      <c r="AP132" s="523"/>
      <c r="AQ132" s="35">
        <f t="shared" si="96"/>
        <v>0</v>
      </c>
      <c r="AR132" s="531">
        <f t="shared" si="97"/>
        <v>0</v>
      </c>
      <c r="AS132" s="522"/>
      <c r="AT132" s="532"/>
      <c r="AU132" s="523"/>
      <c r="AV132" s="35">
        <f t="shared" si="92"/>
        <v>0</v>
      </c>
      <c r="AW132" s="531">
        <f t="shared" si="93"/>
        <v>0</v>
      </c>
    </row>
    <row r="133" spans="1:49" ht="21" thickBot="1">
      <c r="A133" s="28">
        <f>+SUM(K133,F133,O133,R133,V133,Z133,AD133,AJ133,AM133+AR133+AW133)</f>
        <v>1321</v>
      </c>
      <c r="B133" s="112" t="s">
        <v>23</v>
      </c>
      <c r="C133" s="143">
        <f>SUM(C16:C132)</f>
        <v>124.8</v>
      </c>
      <c r="D133" s="144">
        <f t="shared" ref="D133:AW133" si="98">SUM(D16:D132)</f>
        <v>140.4</v>
      </c>
      <c r="E133" s="144">
        <f t="shared" si="98"/>
        <v>265.2</v>
      </c>
      <c r="F133" s="145">
        <f t="shared" si="98"/>
        <v>17</v>
      </c>
      <c r="G133" s="138">
        <f t="shared" si="98"/>
        <v>608.4</v>
      </c>
      <c r="H133" s="319">
        <f t="shared" si="98"/>
        <v>608.4</v>
      </c>
      <c r="I133" s="139">
        <f t="shared" si="98"/>
        <v>608.4</v>
      </c>
      <c r="J133" s="139">
        <f t="shared" si="98"/>
        <v>1825.1999999999998</v>
      </c>
      <c r="K133" s="140">
        <f t="shared" si="98"/>
        <v>117</v>
      </c>
      <c r="L133" s="138">
        <f t="shared" si="98"/>
        <v>187.2</v>
      </c>
      <c r="M133" s="139">
        <f t="shared" si="98"/>
        <v>187.2</v>
      </c>
      <c r="N133" s="139">
        <f t="shared" si="98"/>
        <v>374.4</v>
      </c>
      <c r="O133" s="140">
        <f t="shared" si="98"/>
        <v>24</v>
      </c>
      <c r="P133" s="141">
        <f t="shared" si="98"/>
        <v>171.6</v>
      </c>
      <c r="Q133" s="112">
        <f t="shared" si="98"/>
        <v>171.6</v>
      </c>
      <c r="R133" s="142">
        <f t="shared" si="98"/>
        <v>11</v>
      </c>
      <c r="S133" s="138">
        <f t="shared" si="98"/>
        <v>1762.8</v>
      </c>
      <c r="T133" s="139">
        <f t="shared" si="98"/>
        <v>1060.8</v>
      </c>
      <c r="U133" s="139">
        <f t="shared" si="98"/>
        <v>2823.6</v>
      </c>
      <c r="V133" s="140">
        <f t="shared" si="98"/>
        <v>181</v>
      </c>
      <c r="W133" s="138">
        <f t="shared" si="98"/>
        <v>1091.9999999999998</v>
      </c>
      <c r="X133" s="139">
        <f t="shared" si="98"/>
        <v>1092</v>
      </c>
      <c r="Y133" s="139">
        <f t="shared" si="98"/>
        <v>2184</v>
      </c>
      <c r="Z133" s="140">
        <f t="shared" si="98"/>
        <v>140</v>
      </c>
      <c r="AA133" s="138">
        <f t="shared" si="98"/>
        <v>1560</v>
      </c>
      <c r="AB133" s="139">
        <f t="shared" si="98"/>
        <v>857.99999999999989</v>
      </c>
      <c r="AC133" s="139">
        <f t="shared" si="98"/>
        <v>2418</v>
      </c>
      <c r="AD133" s="140">
        <f t="shared" si="98"/>
        <v>155</v>
      </c>
      <c r="AE133" s="143">
        <f t="shared" si="98"/>
        <v>452.4</v>
      </c>
      <c r="AF133" s="144">
        <f t="shared" si="98"/>
        <v>452.4</v>
      </c>
      <c r="AG133" s="144">
        <f t="shared" si="98"/>
        <v>452.4</v>
      </c>
      <c r="AH133" s="144">
        <f t="shared" si="98"/>
        <v>452.4</v>
      </c>
      <c r="AI133" s="144">
        <f t="shared" si="98"/>
        <v>1809.6000000000001</v>
      </c>
      <c r="AJ133" s="145">
        <f t="shared" si="98"/>
        <v>116</v>
      </c>
      <c r="AK133" s="141">
        <f>SUM(AK16:AK132)</f>
        <v>499.2</v>
      </c>
      <c r="AL133" s="112">
        <f t="shared" si="98"/>
        <v>499.2</v>
      </c>
      <c r="AM133" s="142">
        <f t="shared" si="98"/>
        <v>32</v>
      </c>
      <c r="AN133" s="138">
        <f t="shared" si="98"/>
        <v>1965.6</v>
      </c>
      <c r="AO133" s="319">
        <f t="shared" si="98"/>
        <v>1965.6</v>
      </c>
      <c r="AP133" s="139">
        <f t="shared" si="98"/>
        <v>1965.6</v>
      </c>
      <c r="AQ133" s="139">
        <f t="shared" si="98"/>
        <v>5896.8</v>
      </c>
      <c r="AR133" s="140">
        <f t="shared" si="98"/>
        <v>378</v>
      </c>
      <c r="AS133" s="138">
        <f t="shared" si="98"/>
        <v>780</v>
      </c>
      <c r="AT133" s="319">
        <f t="shared" si="98"/>
        <v>780</v>
      </c>
      <c r="AU133" s="139">
        <f t="shared" si="98"/>
        <v>780</v>
      </c>
      <c r="AV133" s="139">
        <f t="shared" si="98"/>
        <v>2340</v>
      </c>
      <c r="AW133" s="140">
        <f t="shared" si="98"/>
        <v>150</v>
      </c>
    </row>
    <row r="134" spans="1:49">
      <c r="A134" s="28">
        <f t="shared" si="51"/>
        <v>0</v>
      </c>
      <c r="B134" s="323"/>
      <c r="G134" s="3"/>
      <c r="H134" s="3"/>
      <c r="L134" s="3"/>
      <c r="S134" s="3"/>
      <c r="W134" s="3"/>
      <c r="AA134" s="3"/>
      <c r="AN134" s="3"/>
      <c r="AO134" s="3"/>
      <c r="AS134" s="3"/>
      <c r="AT134" s="3"/>
    </row>
    <row r="135" spans="1:49">
      <c r="A135" s="3"/>
      <c r="B135" s="323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73"/>
      <c r="AH135" s="373"/>
      <c r="AI135" s="373"/>
      <c r="AJ135" s="373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</row>
    <row r="136" spans="1:49">
      <c r="B136" s="240" t="s">
        <v>267</v>
      </c>
      <c r="C136" s="419">
        <f>+C1-C13</f>
        <v>0</v>
      </c>
      <c r="D136" s="419">
        <f>+D1-D13</f>
        <v>0</v>
      </c>
      <c r="G136" s="419">
        <f>+G1-G13</f>
        <v>0</v>
      </c>
      <c r="H136" s="419">
        <f>+H1-H13</f>
        <v>0</v>
      </c>
      <c r="I136" s="419">
        <f>+I1-I13</f>
        <v>0</v>
      </c>
      <c r="L136" s="419">
        <f>+L1-L13</f>
        <v>0</v>
      </c>
      <c r="M136" s="419">
        <f>+M1-M13</f>
        <v>0</v>
      </c>
      <c r="P136" s="419">
        <f>+P1-P13</f>
        <v>0</v>
      </c>
      <c r="S136" s="419">
        <f>+S1-S13</f>
        <v>0</v>
      </c>
      <c r="T136" s="419">
        <f>+T1-T13</f>
        <v>0</v>
      </c>
      <c r="W136" s="419">
        <f>+W1-W13</f>
        <v>0</v>
      </c>
      <c r="X136" s="419">
        <f>+X1-X13</f>
        <v>0</v>
      </c>
      <c r="AA136" s="419">
        <f>+AA1-AA13</f>
        <v>0</v>
      </c>
      <c r="AB136" s="419">
        <f>+AB1-AB13</f>
        <v>0</v>
      </c>
      <c r="AE136" s="419">
        <f>+AE1-AE13</f>
        <v>0</v>
      </c>
      <c r="AF136" s="419">
        <f>+AF1-AF13</f>
        <v>0</v>
      </c>
      <c r="AG136" s="419">
        <f>+AG1-AG13</f>
        <v>0</v>
      </c>
      <c r="AH136" s="419">
        <f>+AH1-AH13</f>
        <v>0</v>
      </c>
      <c r="AK136" s="419">
        <f>+AK1-AK13</f>
        <v>3.1999999999999886</v>
      </c>
      <c r="AL136" s="36"/>
      <c r="AN136" s="419">
        <f>+AN1-AN13</f>
        <v>0.79999999999995453</v>
      </c>
      <c r="AO136" s="419">
        <f>+AO1-AO13</f>
        <v>0.79999999999995453</v>
      </c>
      <c r="AP136" s="419">
        <f>+AP1-AP13</f>
        <v>0.79999999999995453</v>
      </c>
      <c r="AS136" s="419">
        <f>+AS1-AS13</f>
        <v>14</v>
      </c>
      <c r="AT136" s="419">
        <f>+AT1-AT13</f>
        <v>14</v>
      </c>
      <c r="AU136" s="419">
        <f>+AU1-AU13</f>
        <v>14</v>
      </c>
    </row>
    <row r="137" spans="1:49">
      <c r="B137" s="240" t="s">
        <v>268</v>
      </c>
      <c r="C137" s="420">
        <v>15.6</v>
      </c>
      <c r="D137" s="420">
        <v>15.6</v>
      </c>
      <c r="G137" s="420">
        <v>15.6</v>
      </c>
      <c r="H137" s="420">
        <v>15.6</v>
      </c>
      <c r="I137" s="420">
        <v>15.6</v>
      </c>
      <c r="L137" s="420">
        <v>15.6</v>
      </c>
      <c r="M137" s="420">
        <v>15.6</v>
      </c>
      <c r="P137" s="420">
        <v>15.6</v>
      </c>
      <c r="S137" s="420">
        <v>15.6</v>
      </c>
      <c r="T137" s="420">
        <v>15.6</v>
      </c>
      <c r="W137" s="420">
        <v>15.6</v>
      </c>
      <c r="X137" s="420">
        <v>15.6</v>
      </c>
      <c r="AA137" s="420">
        <v>15.6</v>
      </c>
      <c r="AB137" s="420">
        <v>15.6</v>
      </c>
      <c r="AE137" s="420">
        <v>15.6</v>
      </c>
      <c r="AF137" s="420">
        <v>15.6</v>
      </c>
      <c r="AG137" s="420">
        <v>15.6</v>
      </c>
      <c r="AH137" s="420">
        <v>15.6</v>
      </c>
      <c r="AK137" s="420">
        <v>15.6</v>
      </c>
      <c r="AN137" s="420">
        <v>15.6</v>
      </c>
      <c r="AO137" s="420">
        <v>15.6</v>
      </c>
      <c r="AP137" s="420">
        <v>15.6</v>
      </c>
      <c r="AS137" s="420">
        <v>15.6</v>
      </c>
      <c r="AT137" s="420">
        <v>15.6</v>
      </c>
      <c r="AU137" s="420">
        <v>15.6</v>
      </c>
    </row>
    <row r="138" spans="1:49">
      <c r="B138" s="240" t="s">
        <v>269</v>
      </c>
      <c r="C138" s="36" t="b">
        <f>+C136&lt;=C137</f>
        <v>1</v>
      </c>
      <c r="D138" s="36" t="b">
        <f>+D136&lt;=D137</f>
        <v>1</v>
      </c>
      <c r="G138" s="36" t="b">
        <f>+G136&lt;=G137</f>
        <v>1</v>
      </c>
      <c r="H138" s="36" t="b">
        <f>+H136&lt;=H137</f>
        <v>1</v>
      </c>
      <c r="I138" s="36" t="b">
        <f>+I136&lt;=I137</f>
        <v>1</v>
      </c>
      <c r="L138" s="36" t="b">
        <f>+L136&lt;=L137</f>
        <v>1</v>
      </c>
      <c r="M138" s="36" t="b">
        <f>+M136&lt;=M137</f>
        <v>1</v>
      </c>
      <c r="P138" s="36" t="b">
        <f>+P136&lt;=P137</f>
        <v>1</v>
      </c>
      <c r="S138" s="36" t="b">
        <f>+S136&lt;=S137</f>
        <v>1</v>
      </c>
      <c r="T138" s="36" t="b">
        <f>+T136&lt;=T137</f>
        <v>1</v>
      </c>
      <c r="W138" s="36" t="b">
        <f>+W136&lt;=W137</f>
        <v>1</v>
      </c>
      <c r="X138" s="36" t="b">
        <f>+X136&lt;=X137</f>
        <v>1</v>
      </c>
      <c r="AA138" s="36" t="b">
        <f>+AA136&lt;=AA137</f>
        <v>1</v>
      </c>
      <c r="AB138" s="36" t="b">
        <f>+AB136&lt;=AB137</f>
        <v>1</v>
      </c>
      <c r="AE138" s="36" t="b">
        <f>+AE136&lt;=AE137</f>
        <v>1</v>
      </c>
      <c r="AF138" s="36" t="b">
        <f>+AF136&lt;=AF137</f>
        <v>1</v>
      </c>
      <c r="AG138" s="36" t="b">
        <f>+AG136&lt;=AG137</f>
        <v>1</v>
      </c>
      <c r="AH138" s="36" t="b">
        <f>+AH136&lt;=AH137</f>
        <v>1</v>
      </c>
      <c r="AK138" s="36" t="b">
        <f>+AK136&lt;=AK137</f>
        <v>1</v>
      </c>
      <c r="AN138" s="36" t="b">
        <f>+AN136&lt;=AN137</f>
        <v>1</v>
      </c>
      <c r="AO138" s="36" t="b">
        <f>+AO136&lt;=AO137</f>
        <v>1</v>
      </c>
      <c r="AP138" s="36" t="b">
        <f>+AP136&lt;=AP137</f>
        <v>1</v>
      </c>
      <c r="AS138" s="36" t="b">
        <f>+AS136&lt;=AS137</f>
        <v>1</v>
      </c>
      <c r="AT138" s="36" t="b">
        <f>+AT136&lt;=AT137</f>
        <v>1</v>
      </c>
      <c r="AU138" s="36" t="b">
        <f>+AU136&lt;=AU137</f>
        <v>1</v>
      </c>
    </row>
    <row r="139" spans="1:49">
      <c r="G139" s="123"/>
      <c r="H139" s="123"/>
      <c r="L139" s="123"/>
      <c r="S139" s="123"/>
      <c r="W139" s="123"/>
      <c r="AA139" s="123"/>
      <c r="AN139" s="123"/>
      <c r="AO139" s="123"/>
      <c r="AS139" s="123"/>
      <c r="AT139" s="123"/>
    </row>
    <row r="140" spans="1:49">
      <c r="G140" s="123"/>
      <c r="H140" s="123"/>
      <c r="L140" s="123"/>
      <c r="S140" s="123"/>
      <c r="W140" s="123"/>
      <c r="AA140" s="123"/>
      <c r="AN140" s="123"/>
      <c r="AO140" s="123"/>
      <c r="AS140" s="123"/>
      <c r="AT140" s="123"/>
    </row>
    <row r="141" spans="1:49">
      <c r="G141" s="123"/>
      <c r="H141" s="123"/>
      <c r="L141" s="123"/>
      <c r="S141" s="123"/>
      <c r="W141" s="123"/>
      <c r="AA141" s="123"/>
      <c r="AN141" s="123"/>
      <c r="AO141" s="123"/>
      <c r="AS141" s="123"/>
      <c r="AT141" s="123"/>
    </row>
    <row r="142" spans="1:49">
      <c r="G142" s="123"/>
      <c r="H142" s="123"/>
      <c r="L142" s="123"/>
      <c r="S142" s="123"/>
      <c r="W142" s="123"/>
      <c r="AA142" s="123"/>
      <c r="AN142" s="123"/>
      <c r="AO142" s="123"/>
      <c r="AS142" s="123"/>
      <c r="AT142" s="123"/>
    </row>
    <row r="143" spans="1:49">
      <c r="G143" s="123"/>
      <c r="H143" s="123"/>
      <c r="L143" s="123"/>
      <c r="S143" s="123"/>
      <c r="W143" s="123"/>
      <c r="AA143" s="123"/>
      <c r="AN143" s="123"/>
      <c r="AO143" s="123"/>
      <c r="AS143" s="123"/>
      <c r="AT143" s="123"/>
    </row>
    <row r="144" spans="1:49">
      <c r="G144" s="123"/>
      <c r="H144" s="123"/>
      <c r="L144" s="123"/>
      <c r="S144" s="123"/>
      <c r="W144" s="123"/>
      <c r="AA144" s="123"/>
      <c r="AN144" s="123"/>
      <c r="AO144" s="123"/>
      <c r="AS144" s="123"/>
      <c r="AT144" s="123"/>
    </row>
    <row r="145" spans="7:46">
      <c r="G145" s="123"/>
      <c r="H145" s="123"/>
      <c r="L145" s="123"/>
      <c r="S145" s="123"/>
      <c r="W145" s="123"/>
      <c r="AA145" s="123"/>
      <c r="AN145" s="123"/>
      <c r="AO145" s="123"/>
      <c r="AS145" s="123"/>
      <c r="AT145" s="123"/>
    </row>
    <row r="146" spans="7:46">
      <c r="G146" s="123"/>
      <c r="H146" s="123"/>
      <c r="L146" s="123"/>
      <c r="S146" s="123"/>
      <c r="W146" s="123"/>
      <c r="AA146" s="123"/>
      <c r="AN146" s="123"/>
      <c r="AO146" s="123"/>
      <c r="AS146" s="123"/>
      <c r="AT146" s="123"/>
    </row>
    <row r="147" spans="7:46">
      <c r="G147" s="123"/>
      <c r="H147" s="123"/>
      <c r="L147" s="123"/>
      <c r="S147" s="123"/>
      <c r="W147" s="123"/>
      <c r="AA147" s="123"/>
      <c r="AN147" s="123"/>
      <c r="AO147" s="123"/>
      <c r="AS147" s="123"/>
      <c r="AT147" s="123"/>
    </row>
    <row r="148" spans="7:46">
      <c r="G148" s="123"/>
      <c r="H148" s="123"/>
      <c r="L148" s="123"/>
      <c r="S148" s="123"/>
      <c r="W148" s="123"/>
      <c r="AA148" s="123"/>
      <c r="AN148" s="123"/>
      <c r="AO148" s="123"/>
      <c r="AS148" s="123"/>
      <c r="AT148" s="123"/>
    </row>
    <row r="149" spans="7:46">
      <c r="G149" s="123"/>
      <c r="H149" s="123"/>
      <c r="L149" s="123"/>
      <c r="S149" s="123"/>
      <c r="W149" s="123"/>
      <c r="AA149" s="123"/>
      <c r="AN149" s="123"/>
      <c r="AO149" s="123"/>
      <c r="AS149" s="123"/>
      <c r="AT149" s="123"/>
    </row>
    <row r="150" spans="7:46">
      <c r="G150" s="123"/>
      <c r="H150" s="123"/>
      <c r="L150" s="123"/>
      <c r="S150" s="123"/>
      <c r="W150" s="123"/>
      <c r="AA150" s="123"/>
      <c r="AN150" s="123"/>
      <c r="AO150" s="123"/>
      <c r="AS150" s="123"/>
      <c r="AT150" s="123"/>
    </row>
    <row r="151" spans="7:46">
      <c r="G151" s="123"/>
      <c r="H151" s="123"/>
      <c r="L151" s="123"/>
      <c r="S151" s="123"/>
      <c r="W151" s="123"/>
      <c r="AA151" s="123"/>
      <c r="AN151" s="123"/>
      <c r="AO151" s="123"/>
      <c r="AS151" s="123"/>
      <c r="AT151" s="123"/>
    </row>
    <row r="152" spans="7:46">
      <c r="G152" s="123"/>
      <c r="H152" s="123"/>
      <c r="L152" s="123"/>
      <c r="S152" s="123"/>
      <c r="W152" s="123"/>
      <c r="AA152" s="123"/>
      <c r="AN152" s="123"/>
      <c r="AO152" s="123"/>
      <c r="AS152" s="123"/>
      <c r="AT152" s="123"/>
    </row>
    <row r="153" spans="7:46">
      <c r="G153" s="123"/>
      <c r="H153" s="123"/>
      <c r="L153" s="123"/>
      <c r="S153" s="123"/>
      <c r="W153" s="123"/>
      <c r="AA153" s="123"/>
      <c r="AN153" s="123"/>
      <c r="AO153" s="123"/>
      <c r="AS153" s="123"/>
      <c r="AT153" s="123"/>
    </row>
    <row r="154" spans="7:46">
      <c r="G154" s="123"/>
      <c r="H154" s="123"/>
      <c r="L154" s="123"/>
      <c r="S154" s="123"/>
      <c r="W154" s="123"/>
      <c r="AA154" s="123"/>
      <c r="AN154" s="123"/>
      <c r="AO154" s="123"/>
      <c r="AS154" s="123"/>
      <c r="AT154" s="123"/>
    </row>
    <row r="155" spans="7:46">
      <c r="G155" s="123"/>
      <c r="H155" s="123"/>
      <c r="L155" s="123"/>
      <c r="S155" s="123"/>
      <c r="W155" s="123"/>
      <c r="AA155" s="123"/>
      <c r="AN155" s="123"/>
      <c r="AO155" s="123"/>
      <c r="AS155" s="123"/>
      <c r="AT155" s="123"/>
    </row>
    <row r="156" spans="7:46">
      <c r="G156" s="123"/>
      <c r="H156" s="123"/>
      <c r="L156" s="123"/>
      <c r="S156" s="123"/>
      <c r="W156" s="123"/>
      <c r="AA156" s="123"/>
      <c r="AN156" s="123"/>
      <c r="AO156" s="123"/>
      <c r="AS156" s="123"/>
      <c r="AT156" s="123"/>
    </row>
    <row r="157" spans="7:46">
      <c r="G157" s="123"/>
      <c r="H157" s="123"/>
      <c r="L157" s="123"/>
      <c r="S157" s="123"/>
      <c r="W157" s="123"/>
      <c r="AA157" s="123"/>
      <c r="AN157" s="123"/>
      <c r="AO157" s="123"/>
      <c r="AS157" s="123"/>
      <c r="AT157" s="123"/>
    </row>
    <row r="158" spans="7:46">
      <c r="G158" s="123"/>
      <c r="H158" s="123"/>
      <c r="L158" s="123"/>
      <c r="S158" s="123"/>
      <c r="W158" s="123"/>
      <c r="AA158" s="123"/>
      <c r="AN158" s="123"/>
      <c r="AO158" s="123"/>
      <c r="AS158" s="123"/>
      <c r="AT158" s="123"/>
    </row>
    <row r="159" spans="7:46">
      <c r="G159" s="123"/>
      <c r="H159" s="123"/>
      <c r="L159" s="123"/>
      <c r="S159" s="123"/>
      <c r="W159" s="123"/>
      <c r="AA159" s="123"/>
      <c r="AN159" s="123"/>
      <c r="AO159" s="123"/>
      <c r="AS159" s="123"/>
      <c r="AT159" s="123"/>
    </row>
    <row r="160" spans="7:46">
      <c r="G160" s="123"/>
      <c r="H160" s="123"/>
      <c r="L160" s="123"/>
      <c r="S160" s="123"/>
      <c r="W160" s="123"/>
      <c r="AA160" s="123"/>
      <c r="AN160" s="123"/>
      <c r="AO160" s="123"/>
      <c r="AS160" s="123"/>
      <c r="AT160" s="123"/>
    </row>
    <row r="161" spans="7:46">
      <c r="G161" s="123"/>
      <c r="H161" s="123"/>
      <c r="L161" s="123"/>
      <c r="S161" s="123"/>
      <c r="W161" s="123"/>
      <c r="AA161" s="123"/>
      <c r="AN161" s="123"/>
      <c r="AO161" s="123"/>
      <c r="AS161" s="123"/>
      <c r="AT161" s="123"/>
    </row>
    <row r="162" spans="7:46">
      <c r="G162" s="123"/>
      <c r="H162" s="123"/>
      <c r="L162" s="123"/>
      <c r="S162" s="123"/>
      <c r="W162" s="123"/>
      <c r="AA162" s="123"/>
      <c r="AN162" s="123"/>
      <c r="AO162" s="123"/>
      <c r="AS162" s="123"/>
      <c r="AT162" s="123"/>
    </row>
    <row r="163" spans="7:46">
      <c r="G163" s="123"/>
      <c r="H163" s="123"/>
      <c r="L163" s="123"/>
      <c r="S163" s="123"/>
      <c r="W163" s="123"/>
      <c r="AA163" s="123"/>
      <c r="AN163" s="123"/>
      <c r="AO163" s="123"/>
      <c r="AS163" s="123"/>
      <c r="AT163" s="123"/>
    </row>
    <row r="164" spans="7:46">
      <c r="G164" s="123"/>
      <c r="H164" s="123"/>
      <c r="L164" s="123"/>
      <c r="S164" s="123"/>
      <c r="W164" s="123"/>
      <c r="AA164" s="123"/>
      <c r="AN164" s="123"/>
      <c r="AO164" s="123"/>
      <c r="AS164" s="123"/>
      <c r="AT164" s="123"/>
    </row>
    <row r="165" spans="7:46">
      <c r="G165" s="123"/>
      <c r="H165" s="123"/>
      <c r="L165" s="123"/>
      <c r="S165" s="123"/>
      <c r="W165" s="123"/>
      <c r="AA165" s="123"/>
      <c r="AN165" s="123"/>
      <c r="AO165" s="123"/>
      <c r="AS165" s="123"/>
      <c r="AT165" s="123"/>
    </row>
    <row r="166" spans="7:46">
      <c r="G166" s="123"/>
      <c r="H166" s="123"/>
      <c r="L166" s="123"/>
      <c r="S166" s="123"/>
      <c r="W166" s="123"/>
      <c r="AA166" s="123"/>
      <c r="AN166" s="123"/>
      <c r="AO166" s="123"/>
      <c r="AS166" s="123"/>
      <c r="AT166" s="123"/>
    </row>
    <row r="167" spans="7:46">
      <c r="G167" s="123"/>
      <c r="H167" s="123"/>
      <c r="L167" s="123"/>
      <c r="S167" s="123"/>
      <c r="W167" s="123"/>
      <c r="AA167" s="123"/>
      <c r="AN167" s="123"/>
      <c r="AO167" s="123"/>
      <c r="AS167" s="123"/>
      <c r="AT167" s="123"/>
    </row>
    <row r="168" spans="7:46">
      <c r="G168" s="123"/>
      <c r="H168" s="123"/>
      <c r="L168" s="123"/>
      <c r="S168" s="123"/>
      <c r="W168" s="123"/>
      <c r="AA168" s="123"/>
      <c r="AN168" s="123"/>
      <c r="AO168" s="123"/>
      <c r="AS168" s="123"/>
      <c r="AT168" s="123"/>
    </row>
    <row r="169" spans="7:46">
      <c r="G169" s="123"/>
      <c r="H169" s="123"/>
      <c r="L169" s="123"/>
      <c r="S169" s="123"/>
      <c r="W169" s="123"/>
      <c r="AA169" s="123"/>
      <c r="AN169" s="123"/>
      <c r="AO169" s="123"/>
      <c r="AS169" s="123"/>
      <c r="AT169" s="123"/>
    </row>
    <row r="170" spans="7:46">
      <c r="G170" s="123"/>
      <c r="H170" s="123"/>
      <c r="L170" s="123"/>
      <c r="S170" s="123"/>
      <c r="W170" s="123"/>
      <c r="AA170" s="123"/>
      <c r="AN170" s="123"/>
      <c r="AO170" s="123"/>
      <c r="AS170" s="123"/>
      <c r="AT170" s="123"/>
    </row>
    <row r="171" spans="7:46">
      <c r="G171" s="123"/>
      <c r="H171" s="123"/>
      <c r="L171" s="123"/>
      <c r="S171" s="123"/>
      <c r="W171" s="123"/>
      <c r="AA171" s="123"/>
      <c r="AN171" s="123"/>
      <c r="AO171" s="123"/>
      <c r="AS171" s="123"/>
      <c r="AT171" s="123"/>
    </row>
    <row r="172" spans="7:46">
      <c r="G172" s="123"/>
      <c r="H172" s="123"/>
      <c r="L172" s="123"/>
      <c r="S172" s="123"/>
      <c r="W172" s="123"/>
      <c r="AA172" s="123"/>
      <c r="AN172" s="123"/>
      <c r="AO172" s="123"/>
      <c r="AS172" s="123"/>
      <c r="AT172" s="123"/>
    </row>
    <row r="173" spans="7:46">
      <c r="G173" s="123"/>
      <c r="H173" s="123"/>
      <c r="L173" s="123"/>
      <c r="S173" s="123"/>
      <c r="W173" s="123"/>
      <c r="AA173" s="123"/>
      <c r="AN173" s="123"/>
      <c r="AO173" s="123"/>
      <c r="AS173" s="123"/>
      <c r="AT173" s="123"/>
    </row>
    <row r="174" spans="7:46">
      <c r="G174" s="123"/>
      <c r="H174" s="123"/>
      <c r="L174" s="123"/>
      <c r="S174" s="123"/>
      <c r="W174" s="123"/>
      <c r="AA174" s="123"/>
      <c r="AN174" s="123"/>
      <c r="AO174" s="123"/>
      <c r="AS174" s="123"/>
      <c r="AT174" s="123"/>
    </row>
    <row r="175" spans="7:46">
      <c r="G175" s="123"/>
      <c r="H175" s="123"/>
      <c r="L175" s="123"/>
      <c r="S175" s="123"/>
      <c r="W175" s="123"/>
      <c r="AA175" s="123"/>
      <c r="AN175" s="123"/>
      <c r="AO175" s="123"/>
      <c r="AS175" s="123"/>
      <c r="AT175" s="123"/>
    </row>
    <row r="176" spans="7:46">
      <c r="G176" s="123"/>
      <c r="H176" s="123"/>
      <c r="L176" s="123"/>
      <c r="S176" s="123"/>
      <c r="W176" s="123"/>
      <c r="AA176" s="123"/>
      <c r="AN176" s="123"/>
      <c r="AO176" s="123"/>
      <c r="AS176" s="123"/>
      <c r="AT176" s="123"/>
    </row>
    <row r="177" spans="7:46">
      <c r="G177" s="123"/>
      <c r="H177" s="123"/>
      <c r="L177" s="123"/>
      <c r="S177" s="123"/>
      <c r="W177" s="123"/>
      <c r="AA177" s="123"/>
      <c r="AN177" s="123"/>
      <c r="AO177" s="123"/>
      <c r="AS177" s="123"/>
      <c r="AT177" s="123"/>
    </row>
    <row r="178" spans="7:46">
      <c r="G178" s="123"/>
      <c r="H178" s="123"/>
      <c r="L178" s="123"/>
      <c r="S178" s="123"/>
      <c r="W178" s="123"/>
      <c r="AA178" s="123"/>
      <c r="AN178" s="123"/>
      <c r="AO178" s="123"/>
      <c r="AS178" s="123"/>
      <c r="AT178" s="123"/>
    </row>
    <row r="179" spans="7:46">
      <c r="G179" s="123"/>
      <c r="H179" s="123"/>
      <c r="L179" s="123"/>
      <c r="S179" s="123"/>
      <c r="W179" s="123"/>
      <c r="AA179" s="123"/>
      <c r="AN179" s="123"/>
      <c r="AO179" s="123"/>
      <c r="AS179" s="123"/>
      <c r="AT179" s="123"/>
    </row>
    <row r="180" spans="7:46">
      <c r="G180" s="123"/>
      <c r="H180" s="123"/>
      <c r="L180" s="123"/>
      <c r="S180" s="123"/>
      <c r="W180" s="123"/>
      <c r="AA180" s="123"/>
      <c r="AN180" s="123"/>
      <c r="AO180" s="123"/>
      <c r="AS180" s="123"/>
      <c r="AT180" s="123"/>
    </row>
    <row r="181" spans="7:46">
      <c r="G181" s="123"/>
      <c r="H181" s="123"/>
      <c r="L181" s="123"/>
      <c r="S181" s="123"/>
      <c r="W181" s="123"/>
      <c r="AA181" s="123"/>
      <c r="AN181" s="123"/>
      <c r="AO181" s="123"/>
      <c r="AS181" s="123"/>
      <c r="AT181" s="123"/>
    </row>
    <row r="182" spans="7:46">
      <c r="G182" s="123"/>
      <c r="H182" s="123"/>
      <c r="L182" s="123"/>
      <c r="S182" s="123"/>
      <c r="W182" s="123"/>
      <c r="AA182" s="123"/>
      <c r="AN182" s="123"/>
      <c r="AO182" s="123"/>
      <c r="AS182" s="123"/>
      <c r="AT182" s="123"/>
    </row>
    <row r="183" spans="7:46">
      <c r="G183" s="123"/>
      <c r="H183" s="123"/>
      <c r="L183" s="123"/>
      <c r="S183" s="123"/>
      <c r="W183" s="123"/>
      <c r="AA183" s="123"/>
      <c r="AN183" s="123"/>
      <c r="AO183" s="123"/>
      <c r="AS183" s="123"/>
      <c r="AT183" s="123"/>
    </row>
    <row r="184" spans="7:46">
      <c r="G184" s="123"/>
      <c r="H184" s="123"/>
      <c r="L184" s="123"/>
      <c r="S184" s="123"/>
      <c r="W184" s="123"/>
      <c r="AA184" s="123"/>
      <c r="AN184" s="123"/>
      <c r="AO184" s="123"/>
      <c r="AS184" s="123"/>
      <c r="AT184" s="123"/>
    </row>
    <row r="185" spans="7:46">
      <c r="G185" s="123"/>
      <c r="H185" s="123"/>
      <c r="L185" s="123"/>
      <c r="S185" s="123"/>
      <c r="W185" s="123"/>
      <c r="AA185" s="123"/>
      <c r="AN185" s="123"/>
      <c r="AO185" s="123"/>
      <c r="AS185" s="123"/>
      <c r="AT185" s="123"/>
    </row>
    <row r="186" spans="7:46">
      <c r="G186" s="123"/>
      <c r="H186" s="123"/>
      <c r="L186" s="123"/>
      <c r="S186" s="123"/>
      <c r="W186" s="123"/>
      <c r="AA186" s="123"/>
      <c r="AN186" s="123"/>
      <c r="AO186" s="123"/>
      <c r="AS186" s="123"/>
      <c r="AT186" s="123"/>
    </row>
    <row r="187" spans="7:46">
      <c r="G187" s="123"/>
      <c r="H187" s="123"/>
      <c r="L187" s="123"/>
      <c r="S187" s="123"/>
      <c r="W187" s="123"/>
      <c r="AA187" s="123"/>
      <c r="AN187" s="123"/>
      <c r="AO187" s="123"/>
      <c r="AS187" s="123"/>
      <c r="AT187" s="123"/>
    </row>
    <row r="188" spans="7:46">
      <c r="G188" s="123"/>
      <c r="H188" s="123"/>
      <c r="L188" s="123"/>
      <c r="S188" s="123"/>
      <c r="W188" s="123"/>
      <c r="AA188" s="123"/>
      <c r="AN188" s="123"/>
      <c r="AO188" s="123"/>
      <c r="AS188" s="123"/>
      <c r="AT188" s="123"/>
    </row>
    <row r="189" spans="7:46">
      <c r="G189" s="123"/>
      <c r="H189" s="123"/>
      <c r="L189" s="123"/>
      <c r="S189" s="123"/>
      <c r="W189" s="123"/>
      <c r="AA189" s="123"/>
      <c r="AN189" s="123"/>
      <c r="AO189" s="123"/>
      <c r="AS189" s="123"/>
      <c r="AT189" s="123"/>
    </row>
    <row r="190" spans="7:46">
      <c r="G190" s="123"/>
      <c r="H190" s="123"/>
      <c r="L190" s="123"/>
      <c r="S190" s="123"/>
      <c r="W190" s="123"/>
      <c r="AA190" s="123"/>
      <c r="AN190" s="123"/>
      <c r="AO190" s="123"/>
      <c r="AS190" s="123"/>
      <c r="AT190" s="123"/>
    </row>
    <row r="191" spans="7:46">
      <c r="G191" s="123"/>
      <c r="H191" s="123"/>
      <c r="L191" s="123"/>
      <c r="S191" s="123"/>
      <c r="W191" s="123"/>
      <c r="AA191" s="123"/>
      <c r="AN191" s="123"/>
      <c r="AO191" s="123"/>
      <c r="AS191" s="123"/>
      <c r="AT191" s="123"/>
    </row>
    <row r="192" spans="7:46">
      <c r="G192" s="123"/>
      <c r="H192" s="123"/>
      <c r="L192" s="123"/>
      <c r="S192" s="123"/>
      <c r="W192" s="123"/>
      <c r="AA192" s="123"/>
      <c r="AN192" s="123"/>
      <c r="AO192" s="123"/>
      <c r="AS192" s="123"/>
      <c r="AT192" s="123"/>
    </row>
    <row r="193" spans="7:46">
      <c r="G193" s="123"/>
      <c r="H193" s="123"/>
      <c r="L193" s="123"/>
      <c r="S193" s="123"/>
      <c r="W193" s="123"/>
      <c r="AA193" s="123"/>
      <c r="AN193" s="123"/>
      <c r="AO193" s="123"/>
      <c r="AS193" s="123"/>
      <c r="AT193" s="123"/>
    </row>
    <row r="194" spans="7:46">
      <c r="G194" s="123"/>
      <c r="H194" s="123"/>
      <c r="L194" s="123"/>
      <c r="S194" s="123"/>
      <c r="W194" s="123"/>
      <c r="AA194" s="123"/>
      <c r="AN194" s="123"/>
      <c r="AO194" s="123"/>
      <c r="AS194" s="123"/>
      <c r="AT194" s="123"/>
    </row>
    <row r="195" spans="7:46">
      <c r="G195" s="123"/>
      <c r="H195" s="123"/>
      <c r="L195" s="123"/>
      <c r="S195" s="123"/>
      <c r="W195" s="123"/>
      <c r="AA195" s="123"/>
      <c r="AN195" s="123"/>
      <c r="AO195" s="123"/>
      <c r="AS195" s="123"/>
      <c r="AT195" s="123"/>
    </row>
    <row r="196" spans="7:46">
      <c r="G196" s="123"/>
      <c r="H196" s="123"/>
      <c r="L196" s="123"/>
      <c r="S196" s="123"/>
      <c r="W196" s="123"/>
      <c r="AA196" s="123"/>
      <c r="AN196" s="123"/>
      <c r="AO196" s="123"/>
      <c r="AS196" s="123"/>
      <c r="AT196" s="123"/>
    </row>
    <row r="197" spans="7:46">
      <c r="G197" s="123"/>
      <c r="H197" s="123"/>
      <c r="L197" s="123"/>
      <c r="S197" s="123"/>
      <c r="W197" s="123"/>
      <c r="AA197" s="123"/>
      <c r="AN197" s="123"/>
      <c r="AO197" s="123"/>
      <c r="AS197" s="123"/>
      <c r="AT197" s="123"/>
    </row>
    <row r="198" spans="7:46">
      <c r="G198" s="123"/>
      <c r="H198" s="123"/>
      <c r="L198" s="123"/>
      <c r="S198" s="123"/>
      <c r="W198" s="123"/>
      <c r="AA198" s="123"/>
      <c r="AN198" s="123"/>
      <c r="AO198" s="123"/>
      <c r="AS198" s="123"/>
      <c r="AT198" s="123"/>
    </row>
    <row r="199" spans="7:46">
      <c r="G199" s="123"/>
      <c r="H199" s="123"/>
      <c r="L199" s="123"/>
      <c r="S199" s="123"/>
      <c r="W199" s="123"/>
      <c r="AA199" s="123"/>
      <c r="AN199" s="123"/>
      <c r="AO199" s="123"/>
      <c r="AS199" s="123"/>
      <c r="AT199" s="123"/>
    </row>
    <row r="200" spans="7:46">
      <c r="G200" s="123"/>
      <c r="H200" s="123"/>
      <c r="L200" s="123"/>
      <c r="S200" s="123"/>
      <c r="W200" s="123"/>
      <c r="AA200" s="123"/>
      <c r="AN200" s="123"/>
      <c r="AO200" s="123"/>
      <c r="AS200" s="123"/>
      <c r="AT200" s="123"/>
    </row>
    <row r="201" spans="7:46">
      <c r="G201" s="123"/>
      <c r="H201" s="123"/>
      <c r="L201" s="123"/>
      <c r="S201" s="123"/>
      <c r="W201" s="123"/>
      <c r="AA201" s="123"/>
      <c r="AN201" s="123"/>
      <c r="AO201" s="123"/>
      <c r="AS201" s="123"/>
      <c r="AT201" s="123"/>
    </row>
    <row r="202" spans="7:46">
      <c r="G202" s="123"/>
      <c r="H202" s="123"/>
      <c r="L202" s="123"/>
      <c r="S202" s="123"/>
      <c r="W202" s="123"/>
      <c r="AA202" s="123"/>
      <c r="AN202" s="123"/>
      <c r="AO202" s="123"/>
      <c r="AS202" s="123"/>
      <c r="AT202" s="123"/>
    </row>
    <row r="203" spans="7:46">
      <c r="G203" s="123"/>
      <c r="H203" s="123"/>
      <c r="L203" s="123"/>
      <c r="S203" s="123"/>
      <c r="W203" s="123"/>
      <c r="AA203" s="123"/>
      <c r="AN203" s="123"/>
      <c r="AO203" s="123"/>
      <c r="AS203" s="123"/>
      <c r="AT203" s="123"/>
    </row>
    <row r="204" spans="7:46">
      <c r="G204" s="123"/>
      <c r="H204" s="123"/>
      <c r="L204" s="123"/>
      <c r="S204" s="123"/>
      <c r="W204" s="123"/>
      <c r="AA204" s="123"/>
      <c r="AN204" s="123"/>
      <c r="AO204" s="123"/>
      <c r="AS204" s="123"/>
      <c r="AT204" s="123"/>
    </row>
    <row r="205" spans="7:46">
      <c r="G205" s="123"/>
      <c r="H205" s="123"/>
      <c r="L205" s="123"/>
      <c r="S205" s="123"/>
      <c r="W205" s="123"/>
      <c r="AA205" s="123"/>
      <c r="AN205" s="123"/>
      <c r="AO205" s="123"/>
      <c r="AS205" s="123"/>
      <c r="AT205" s="123"/>
    </row>
    <row r="206" spans="7:46">
      <c r="G206" s="123"/>
      <c r="H206" s="123"/>
      <c r="L206" s="123"/>
      <c r="S206" s="123"/>
      <c r="W206" s="123"/>
      <c r="AA206" s="123"/>
      <c r="AN206" s="123"/>
      <c r="AO206" s="123"/>
      <c r="AS206" s="123"/>
      <c r="AT206" s="123"/>
    </row>
    <row r="207" spans="7:46">
      <c r="G207" s="123"/>
      <c r="H207" s="123"/>
      <c r="L207" s="123"/>
      <c r="S207" s="123"/>
      <c r="W207" s="123"/>
      <c r="AA207" s="123"/>
      <c r="AN207" s="123"/>
      <c r="AO207" s="123"/>
      <c r="AS207" s="123"/>
      <c r="AT207" s="123"/>
    </row>
    <row r="208" spans="7:46">
      <c r="G208" s="123"/>
      <c r="H208" s="123"/>
      <c r="L208" s="123"/>
      <c r="S208" s="123"/>
      <c r="W208" s="123"/>
      <c r="AA208" s="123"/>
      <c r="AN208" s="123"/>
      <c r="AO208" s="123"/>
      <c r="AS208" s="123"/>
      <c r="AT208" s="123"/>
    </row>
    <row r="209" spans="7:46">
      <c r="G209" s="123"/>
      <c r="H209" s="123"/>
      <c r="L209" s="123"/>
      <c r="S209" s="123"/>
      <c r="W209" s="123"/>
      <c r="AA209" s="123"/>
      <c r="AN209" s="123"/>
      <c r="AO209" s="123"/>
      <c r="AS209" s="123"/>
      <c r="AT209" s="123"/>
    </row>
    <row r="210" spans="7:46">
      <c r="G210" s="123"/>
      <c r="H210" s="123"/>
      <c r="L210" s="123"/>
      <c r="S210" s="123"/>
      <c r="W210" s="123"/>
      <c r="AA210" s="123"/>
      <c r="AN210" s="123"/>
      <c r="AO210" s="123"/>
      <c r="AS210" s="123"/>
      <c r="AT210" s="123"/>
    </row>
    <row r="211" spans="7:46">
      <c r="G211" s="123"/>
      <c r="H211" s="123"/>
      <c r="L211" s="123"/>
      <c r="S211" s="123"/>
      <c r="W211" s="123"/>
      <c r="AA211" s="123"/>
      <c r="AN211" s="123"/>
      <c r="AO211" s="123"/>
      <c r="AS211" s="123"/>
      <c r="AT211" s="123"/>
    </row>
    <row r="212" spans="7:46">
      <c r="G212" s="123"/>
      <c r="H212" s="123"/>
      <c r="L212" s="123"/>
      <c r="S212" s="123"/>
      <c r="W212" s="123"/>
      <c r="AA212" s="123"/>
      <c r="AN212" s="123"/>
      <c r="AO212" s="123"/>
      <c r="AS212" s="123"/>
      <c r="AT212" s="123"/>
    </row>
    <row r="213" spans="7:46">
      <c r="G213" s="123"/>
      <c r="H213" s="123"/>
      <c r="L213" s="123"/>
      <c r="S213" s="123"/>
      <c r="W213" s="123"/>
      <c r="AA213" s="123"/>
      <c r="AN213" s="123"/>
      <c r="AO213" s="123"/>
      <c r="AS213" s="123"/>
      <c r="AT213" s="123"/>
    </row>
    <row r="214" spans="7:46">
      <c r="G214" s="123"/>
      <c r="H214" s="123"/>
      <c r="L214" s="123"/>
      <c r="S214" s="123"/>
      <c r="W214" s="123"/>
      <c r="AA214" s="123"/>
      <c r="AN214" s="123"/>
      <c r="AO214" s="123"/>
      <c r="AS214" s="123"/>
      <c r="AT214" s="123"/>
    </row>
    <row r="215" spans="7:46">
      <c r="G215" s="123"/>
      <c r="H215" s="123"/>
      <c r="L215" s="123"/>
      <c r="S215" s="123"/>
      <c r="W215" s="123"/>
      <c r="AA215" s="123"/>
      <c r="AN215" s="123"/>
      <c r="AO215" s="123"/>
      <c r="AS215" s="123"/>
      <c r="AT215" s="123"/>
    </row>
    <row r="216" spans="7:46">
      <c r="G216" s="123"/>
      <c r="H216" s="123"/>
      <c r="L216" s="123"/>
      <c r="S216" s="123"/>
      <c r="W216" s="123"/>
      <c r="AA216" s="123"/>
      <c r="AN216" s="123"/>
      <c r="AO216" s="123"/>
      <c r="AS216" s="123"/>
      <c r="AT216" s="123"/>
    </row>
    <row r="217" spans="7:46">
      <c r="G217" s="123"/>
      <c r="H217" s="123"/>
      <c r="L217" s="123"/>
      <c r="S217" s="123"/>
      <c r="W217" s="123"/>
      <c r="AA217" s="123"/>
      <c r="AN217" s="123"/>
      <c r="AO217" s="123"/>
      <c r="AS217" s="123"/>
      <c r="AT217" s="123"/>
    </row>
    <row r="218" spans="7:46">
      <c r="G218" s="123"/>
      <c r="H218" s="123"/>
      <c r="L218" s="123"/>
      <c r="S218" s="123"/>
      <c r="W218" s="123"/>
      <c r="AA218" s="123"/>
      <c r="AN218" s="123"/>
      <c r="AO218" s="123"/>
      <c r="AS218" s="123"/>
      <c r="AT218" s="123"/>
    </row>
    <row r="219" spans="7:46">
      <c r="G219" s="123"/>
      <c r="H219" s="123"/>
      <c r="L219" s="123"/>
      <c r="S219" s="123"/>
      <c r="W219" s="123"/>
      <c r="AA219" s="123"/>
      <c r="AN219" s="123"/>
      <c r="AO219" s="123"/>
      <c r="AS219" s="123"/>
      <c r="AT219" s="123"/>
    </row>
    <row r="220" spans="7:46">
      <c r="G220" s="123"/>
      <c r="H220" s="123"/>
      <c r="L220" s="123"/>
      <c r="S220" s="123"/>
      <c r="W220" s="123"/>
      <c r="AA220" s="123"/>
      <c r="AN220" s="123"/>
      <c r="AO220" s="123"/>
      <c r="AS220" s="123"/>
      <c r="AT220" s="123"/>
    </row>
    <row r="221" spans="7:46">
      <c r="G221" s="123"/>
      <c r="H221" s="123"/>
      <c r="L221" s="123"/>
      <c r="S221" s="123"/>
      <c r="W221" s="123"/>
      <c r="AA221" s="123"/>
      <c r="AN221" s="123"/>
      <c r="AO221" s="123"/>
      <c r="AS221" s="123"/>
      <c r="AT221" s="123"/>
    </row>
    <row r="222" spans="7:46">
      <c r="G222" s="123"/>
      <c r="H222" s="123"/>
      <c r="L222" s="123"/>
      <c r="S222" s="123"/>
      <c r="W222" s="123"/>
      <c r="AA222" s="123"/>
      <c r="AN222" s="123"/>
      <c r="AO222" s="123"/>
      <c r="AS222" s="123"/>
      <c r="AT222" s="123"/>
    </row>
    <row r="223" spans="7:46">
      <c r="G223" s="123"/>
      <c r="H223" s="123"/>
      <c r="L223" s="123"/>
      <c r="S223" s="123"/>
      <c r="W223" s="123"/>
      <c r="AA223" s="123"/>
      <c r="AN223" s="123"/>
      <c r="AO223" s="123"/>
      <c r="AS223" s="123"/>
      <c r="AT223" s="123"/>
    </row>
    <row r="224" spans="7:46">
      <c r="G224" s="123"/>
      <c r="H224" s="123"/>
      <c r="L224" s="123"/>
      <c r="S224" s="123"/>
      <c r="W224" s="123"/>
      <c r="AA224" s="123"/>
      <c r="AN224" s="123"/>
      <c r="AO224" s="123"/>
      <c r="AS224" s="123"/>
      <c r="AT224" s="123"/>
    </row>
    <row r="225" spans="7:46">
      <c r="G225" s="123"/>
      <c r="H225" s="123"/>
      <c r="L225" s="123"/>
      <c r="S225" s="123"/>
      <c r="W225" s="123"/>
      <c r="AA225" s="123"/>
      <c r="AN225" s="123"/>
      <c r="AO225" s="123"/>
      <c r="AS225" s="123"/>
      <c r="AT225" s="123"/>
    </row>
    <row r="226" spans="7:46">
      <c r="G226" s="123"/>
      <c r="H226" s="123"/>
      <c r="L226" s="123"/>
      <c r="S226" s="123"/>
      <c r="W226" s="123"/>
      <c r="AA226" s="123"/>
      <c r="AN226" s="123"/>
      <c r="AO226" s="123"/>
      <c r="AS226" s="123"/>
      <c r="AT226" s="123"/>
    </row>
    <row r="227" spans="7:46">
      <c r="G227" s="123"/>
      <c r="H227" s="123"/>
      <c r="L227" s="123"/>
      <c r="S227" s="123"/>
      <c r="W227" s="123"/>
      <c r="AA227" s="123"/>
      <c r="AN227" s="123"/>
      <c r="AO227" s="123"/>
      <c r="AS227" s="123"/>
      <c r="AT227" s="123"/>
    </row>
    <row r="228" spans="7:46">
      <c r="G228" s="123"/>
      <c r="H228" s="123"/>
      <c r="L228" s="123"/>
      <c r="S228" s="123"/>
      <c r="W228" s="123"/>
      <c r="AA228" s="123"/>
      <c r="AN228" s="123"/>
      <c r="AO228" s="123"/>
      <c r="AS228" s="123"/>
      <c r="AT228" s="123"/>
    </row>
    <row r="229" spans="7:46">
      <c r="G229" s="123"/>
      <c r="H229" s="123"/>
      <c r="L229" s="123"/>
      <c r="S229" s="123"/>
      <c r="W229" s="123"/>
      <c r="AA229" s="123"/>
      <c r="AN229" s="123"/>
      <c r="AO229" s="123"/>
      <c r="AS229" s="123"/>
      <c r="AT229" s="123"/>
    </row>
    <row r="230" spans="7:46">
      <c r="G230" s="123"/>
      <c r="H230" s="123"/>
      <c r="L230" s="123"/>
      <c r="S230" s="123"/>
      <c r="W230" s="123"/>
      <c r="AA230" s="123"/>
      <c r="AN230" s="123"/>
      <c r="AO230" s="123"/>
      <c r="AS230" s="123"/>
      <c r="AT230" s="123"/>
    </row>
    <row r="231" spans="7:46">
      <c r="G231" s="123"/>
      <c r="H231" s="123"/>
      <c r="L231" s="123"/>
      <c r="S231" s="123"/>
      <c r="W231" s="123"/>
      <c r="AA231" s="123"/>
      <c r="AN231" s="123"/>
      <c r="AO231" s="123"/>
      <c r="AS231" s="123"/>
      <c r="AT231" s="123"/>
    </row>
    <row r="232" spans="7:46">
      <c r="G232" s="123"/>
      <c r="H232" s="123"/>
      <c r="L232" s="123"/>
      <c r="S232" s="123"/>
      <c r="W232" s="123"/>
      <c r="AA232" s="123"/>
      <c r="AN232" s="123"/>
      <c r="AO232" s="123"/>
      <c r="AS232" s="123"/>
      <c r="AT232" s="123"/>
    </row>
    <row r="233" spans="7:46">
      <c r="G233" s="123"/>
      <c r="H233" s="123"/>
      <c r="L233" s="123"/>
      <c r="S233" s="123"/>
      <c r="W233" s="123"/>
      <c r="AA233" s="123"/>
      <c r="AN233" s="123"/>
      <c r="AO233" s="123"/>
      <c r="AS233" s="123"/>
      <c r="AT233" s="123"/>
    </row>
    <row r="234" spans="7:46">
      <c r="G234" s="123"/>
      <c r="H234" s="123"/>
      <c r="L234" s="123"/>
      <c r="S234" s="123"/>
      <c r="W234" s="123"/>
      <c r="AA234" s="123"/>
      <c r="AN234" s="123"/>
      <c r="AO234" s="123"/>
      <c r="AS234" s="123"/>
      <c r="AT234" s="123"/>
    </row>
    <row r="235" spans="7:46">
      <c r="G235" s="123"/>
      <c r="H235" s="123"/>
      <c r="L235" s="123"/>
      <c r="S235" s="123"/>
      <c r="W235" s="123"/>
      <c r="AA235" s="123"/>
      <c r="AN235" s="123"/>
      <c r="AO235" s="123"/>
      <c r="AS235" s="123"/>
      <c r="AT235" s="123"/>
    </row>
    <row r="236" spans="7:46">
      <c r="G236" s="123"/>
      <c r="H236" s="123"/>
      <c r="L236" s="123"/>
      <c r="S236" s="123"/>
      <c r="W236" s="123"/>
      <c r="AA236" s="123"/>
      <c r="AN236" s="123"/>
      <c r="AO236" s="123"/>
      <c r="AS236" s="123"/>
      <c r="AT236" s="123"/>
    </row>
    <row r="237" spans="7:46">
      <c r="G237" s="123"/>
      <c r="H237" s="123"/>
      <c r="L237" s="123"/>
      <c r="S237" s="123"/>
      <c r="W237" s="123"/>
      <c r="AA237" s="123"/>
      <c r="AN237" s="123"/>
      <c r="AO237" s="123"/>
      <c r="AS237" s="123"/>
      <c r="AT237" s="123"/>
    </row>
    <row r="238" spans="7:46">
      <c r="G238" s="123"/>
      <c r="H238" s="123"/>
      <c r="L238" s="123"/>
      <c r="S238" s="123"/>
      <c r="W238" s="123"/>
      <c r="AA238" s="123"/>
      <c r="AN238" s="123"/>
      <c r="AO238" s="123"/>
      <c r="AS238" s="123"/>
      <c r="AT238" s="123"/>
    </row>
    <row r="239" spans="7:46">
      <c r="G239" s="123"/>
      <c r="H239" s="123"/>
      <c r="L239" s="123"/>
      <c r="S239" s="123"/>
      <c r="W239" s="123"/>
      <c r="AA239" s="123"/>
      <c r="AN239" s="123"/>
      <c r="AO239" s="123"/>
      <c r="AS239" s="123"/>
      <c r="AT239" s="123"/>
    </row>
    <row r="240" spans="7:46">
      <c r="G240" s="123"/>
      <c r="H240" s="123"/>
      <c r="L240" s="123"/>
      <c r="S240" s="123"/>
      <c r="W240" s="123"/>
      <c r="AA240" s="123"/>
      <c r="AN240" s="123"/>
      <c r="AO240" s="123"/>
      <c r="AS240" s="123"/>
      <c r="AT240" s="123"/>
    </row>
    <row r="241" spans="7:46">
      <c r="G241" s="123"/>
      <c r="H241" s="123"/>
      <c r="L241" s="123"/>
      <c r="S241" s="123"/>
      <c r="W241" s="123"/>
      <c r="AA241" s="123"/>
      <c r="AN241" s="123"/>
      <c r="AO241" s="123"/>
      <c r="AS241" s="123"/>
      <c r="AT241" s="123"/>
    </row>
    <row r="242" spans="7:46">
      <c r="G242" s="123"/>
      <c r="H242" s="123"/>
      <c r="L242" s="123"/>
      <c r="S242" s="123"/>
      <c r="W242" s="123"/>
      <c r="AA242" s="123"/>
      <c r="AN242" s="123"/>
      <c r="AO242" s="123"/>
      <c r="AS242" s="123"/>
      <c r="AT242" s="123"/>
    </row>
    <row r="243" spans="7:46">
      <c r="G243" s="123"/>
      <c r="H243" s="123"/>
      <c r="L243" s="123"/>
      <c r="S243" s="123"/>
      <c r="W243" s="123"/>
      <c r="AA243" s="123"/>
      <c r="AN243" s="123"/>
      <c r="AO243" s="123"/>
      <c r="AS243" s="123"/>
      <c r="AT243" s="123"/>
    </row>
    <row r="244" spans="7:46">
      <c r="G244" s="123"/>
      <c r="H244" s="123"/>
      <c r="L244" s="123"/>
      <c r="S244" s="123"/>
      <c r="W244" s="123"/>
      <c r="AA244" s="123"/>
      <c r="AN244" s="123"/>
      <c r="AO244" s="123"/>
      <c r="AS244" s="123"/>
      <c r="AT244" s="123"/>
    </row>
    <row r="245" spans="7:46">
      <c r="G245" s="123"/>
      <c r="H245" s="123"/>
      <c r="L245" s="123"/>
      <c r="S245" s="123"/>
      <c r="W245" s="123"/>
      <c r="AA245" s="123"/>
      <c r="AN245" s="123"/>
      <c r="AO245" s="123"/>
      <c r="AS245" s="123"/>
      <c r="AT245" s="123"/>
    </row>
    <row r="246" spans="7:46">
      <c r="G246" s="123"/>
      <c r="H246" s="123"/>
      <c r="L246" s="123"/>
      <c r="S246" s="123"/>
      <c r="W246" s="123"/>
      <c r="AA246" s="123"/>
      <c r="AN246" s="123"/>
      <c r="AO246" s="123"/>
      <c r="AS246" s="123"/>
      <c r="AT246" s="123"/>
    </row>
    <row r="247" spans="7:46">
      <c r="G247" s="123"/>
      <c r="H247" s="123"/>
      <c r="L247" s="123"/>
      <c r="S247" s="123"/>
      <c r="W247" s="123"/>
      <c r="AA247" s="123"/>
      <c r="AN247" s="123"/>
      <c r="AO247" s="123"/>
      <c r="AS247" s="123"/>
      <c r="AT247" s="123"/>
    </row>
    <row r="248" spans="7:46">
      <c r="G248" s="123"/>
      <c r="H248" s="123"/>
      <c r="L248" s="123"/>
      <c r="S248" s="123"/>
      <c r="W248" s="123"/>
      <c r="AA248" s="123"/>
      <c r="AN248" s="123"/>
      <c r="AO248" s="123"/>
      <c r="AS248" s="123"/>
      <c r="AT248" s="123"/>
    </row>
    <row r="249" spans="7:46">
      <c r="G249" s="123"/>
      <c r="H249" s="123"/>
      <c r="L249" s="123"/>
      <c r="S249" s="123"/>
      <c r="W249" s="123"/>
      <c r="AA249" s="123"/>
      <c r="AN249" s="123"/>
      <c r="AO249" s="123"/>
      <c r="AS249" s="123"/>
      <c r="AT249" s="123"/>
    </row>
    <row r="250" spans="7:46">
      <c r="G250" s="123"/>
      <c r="H250" s="123"/>
      <c r="L250" s="123"/>
      <c r="S250" s="123"/>
      <c r="W250" s="123"/>
      <c r="AA250" s="123"/>
      <c r="AN250" s="123"/>
      <c r="AO250" s="123"/>
      <c r="AS250" s="123"/>
      <c r="AT250" s="123"/>
    </row>
    <row r="251" spans="7:46">
      <c r="G251" s="123"/>
      <c r="H251" s="123"/>
      <c r="L251" s="123"/>
      <c r="S251" s="123"/>
      <c r="W251" s="123"/>
      <c r="AA251" s="123"/>
      <c r="AN251" s="123"/>
      <c r="AO251" s="123"/>
      <c r="AS251" s="123"/>
      <c r="AT251" s="123"/>
    </row>
    <row r="252" spans="7:46">
      <c r="G252" s="123"/>
      <c r="H252" s="123"/>
      <c r="L252" s="123"/>
      <c r="S252" s="123"/>
      <c r="W252" s="123"/>
      <c r="AA252" s="123"/>
      <c r="AN252" s="123"/>
      <c r="AO252" s="123"/>
      <c r="AS252" s="123"/>
      <c r="AT252" s="123"/>
    </row>
    <row r="253" spans="7:46">
      <c r="G253" s="123"/>
      <c r="H253" s="123"/>
      <c r="L253" s="123"/>
      <c r="S253" s="123"/>
      <c r="W253" s="123"/>
      <c r="AA253" s="123"/>
      <c r="AN253" s="123"/>
      <c r="AO253" s="123"/>
      <c r="AS253" s="123"/>
      <c r="AT253" s="123"/>
    </row>
    <row r="254" spans="7:46">
      <c r="G254" s="123"/>
      <c r="H254" s="123"/>
      <c r="L254" s="123"/>
      <c r="S254" s="123"/>
      <c r="W254" s="123"/>
      <c r="AA254" s="123"/>
      <c r="AN254" s="123"/>
      <c r="AO254" s="123"/>
      <c r="AS254" s="123"/>
      <c r="AT254" s="123"/>
    </row>
    <row r="255" spans="7:46">
      <c r="G255" s="123"/>
      <c r="H255" s="123"/>
      <c r="L255" s="123"/>
      <c r="S255" s="123"/>
      <c r="W255" s="123"/>
      <c r="AA255" s="123"/>
      <c r="AN255" s="123"/>
      <c r="AO255" s="123"/>
      <c r="AS255" s="123"/>
      <c r="AT255" s="123"/>
    </row>
    <row r="256" spans="7:46">
      <c r="G256" s="123"/>
      <c r="H256" s="123"/>
      <c r="L256" s="123"/>
      <c r="S256" s="123"/>
      <c r="W256" s="123"/>
      <c r="AA256" s="123"/>
      <c r="AN256" s="123"/>
      <c r="AO256" s="123"/>
      <c r="AS256" s="123"/>
      <c r="AT256" s="123"/>
    </row>
    <row r="257" spans="7:46">
      <c r="G257" s="123"/>
      <c r="H257" s="123"/>
      <c r="L257" s="123"/>
      <c r="S257" s="123"/>
      <c r="W257" s="123"/>
      <c r="AA257" s="123"/>
      <c r="AN257" s="123"/>
      <c r="AO257" s="123"/>
      <c r="AS257" s="123"/>
      <c r="AT257" s="123"/>
    </row>
    <row r="258" spans="7:46">
      <c r="G258" s="123"/>
      <c r="H258" s="123"/>
      <c r="L258" s="123"/>
      <c r="S258" s="123"/>
      <c r="W258" s="123"/>
      <c r="AA258" s="123"/>
      <c r="AN258" s="123"/>
      <c r="AO258" s="123"/>
      <c r="AS258" s="123"/>
      <c r="AT258" s="123"/>
    </row>
    <row r="259" spans="7:46">
      <c r="G259" s="123"/>
      <c r="H259" s="123"/>
      <c r="L259" s="123"/>
      <c r="S259" s="123"/>
      <c r="W259" s="123"/>
      <c r="AA259" s="123"/>
      <c r="AN259" s="123"/>
      <c r="AO259" s="123"/>
      <c r="AS259" s="123"/>
      <c r="AT259" s="123"/>
    </row>
    <row r="260" spans="7:46">
      <c r="G260" s="123"/>
      <c r="H260" s="123"/>
      <c r="L260" s="123"/>
      <c r="S260" s="123"/>
      <c r="W260" s="123"/>
      <c r="AA260" s="123"/>
      <c r="AN260" s="123"/>
      <c r="AO260" s="123"/>
      <c r="AS260" s="123"/>
      <c r="AT260" s="123"/>
    </row>
    <row r="261" spans="7:46">
      <c r="G261" s="123"/>
      <c r="H261" s="123"/>
      <c r="L261" s="123"/>
      <c r="S261" s="123"/>
      <c r="W261" s="123"/>
      <c r="AA261" s="123"/>
      <c r="AN261" s="123"/>
      <c r="AO261" s="123"/>
      <c r="AS261" s="123"/>
      <c r="AT261" s="123"/>
    </row>
    <row r="262" spans="7:46">
      <c r="G262" s="123"/>
      <c r="H262" s="123"/>
      <c r="L262" s="123"/>
      <c r="S262" s="123"/>
      <c r="W262" s="123"/>
      <c r="AA262" s="123"/>
      <c r="AN262" s="123"/>
      <c r="AO262" s="123"/>
      <c r="AS262" s="123"/>
      <c r="AT262" s="123"/>
    </row>
    <row r="263" spans="7:46">
      <c r="G263" s="123"/>
      <c r="H263" s="123"/>
      <c r="L263" s="123"/>
      <c r="S263" s="123"/>
      <c r="W263" s="123"/>
      <c r="AA263" s="123"/>
      <c r="AN263" s="123"/>
      <c r="AO263" s="123"/>
      <c r="AS263" s="123"/>
      <c r="AT263" s="123"/>
    </row>
    <row r="264" spans="7:46">
      <c r="G264" s="123"/>
      <c r="H264" s="123"/>
      <c r="L264" s="123"/>
      <c r="S264" s="123"/>
      <c r="W264" s="123"/>
      <c r="AA264" s="123"/>
      <c r="AN264" s="123"/>
      <c r="AO264" s="123"/>
      <c r="AS264" s="123"/>
      <c r="AT264" s="123"/>
    </row>
    <row r="265" spans="7:46">
      <c r="G265" s="123"/>
      <c r="H265" s="123"/>
      <c r="L265" s="123"/>
      <c r="S265" s="123"/>
      <c r="W265" s="123"/>
      <c r="AA265" s="123"/>
      <c r="AN265" s="123"/>
      <c r="AO265" s="123"/>
      <c r="AS265" s="123"/>
      <c r="AT265" s="123"/>
    </row>
    <row r="266" spans="7:46">
      <c r="G266" s="123"/>
      <c r="H266" s="123"/>
      <c r="L266" s="123"/>
      <c r="S266" s="123"/>
      <c r="W266" s="123"/>
      <c r="AA266" s="123"/>
      <c r="AN266" s="123"/>
      <c r="AO266" s="123"/>
      <c r="AS266" s="123"/>
      <c r="AT266" s="123"/>
    </row>
    <row r="267" spans="7:46">
      <c r="G267" s="123"/>
      <c r="H267" s="123"/>
      <c r="L267" s="123"/>
      <c r="S267" s="123"/>
      <c r="W267" s="123"/>
      <c r="AA267" s="123"/>
      <c r="AN267" s="123"/>
      <c r="AO267" s="123"/>
      <c r="AS267" s="123"/>
      <c r="AT267" s="123"/>
    </row>
    <row r="268" spans="7:46">
      <c r="G268" s="123"/>
      <c r="H268" s="123"/>
      <c r="L268" s="123"/>
      <c r="S268" s="123"/>
      <c r="W268" s="123"/>
      <c r="AA268" s="123"/>
      <c r="AN268" s="123"/>
      <c r="AO268" s="123"/>
      <c r="AS268" s="123"/>
      <c r="AT268" s="123"/>
    </row>
    <row r="269" spans="7:46">
      <c r="G269" s="123"/>
      <c r="H269" s="123"/>
      <c r="L269" s="123"/>
      <c r="S269" s="123"/>
      <c r="W269" s="123"/>
      <c r="AA269" s="123"/>
      <c r="AN269" s="123"/>
      <c r="AO269" s="123"/>
      <c r="AS269" s="123"/>
      <c r="AT269" s="123"/>
    </row>
    <row r="270" spans="7:46">
      <c r="G270" s="123"/>
      <c r="H270" s="123"/>
      <c r="L270" s="123"/>
      <c r="S270" s="123"/>
      <c r="W270" s="123"/>
      <c r="AA270" s="123"/>
      <c r="AN270" s="123"/>
      <c r="AO270" s="123"/>
      <c r="AS270" s="123"/>
      <c r="AT270" s="123"/>
    </row>
    <row r="271" spans="7:46">
      <c r="G271" s="123"/>
      <c r="H271" s="123"/>
      <c r="L271" s="123"/>
      <c r="S271" s="123"/>
      <c r="W271" s="123"/>
      <c r="AA271" s="123"/>
      <c r="AN271" s="123"/>
      <c r="AO271" s="123"/>
      <c r="AS271" s="123"/>
      <c r="AT271" s="123"/>
    </row>
    <row r="272" spans="7:46">
      <c r="G272" s="123"/>
      <c r="H272" s="123"/>
      <c r="L272" s="123"/>
      <c r="S272" s="123"/>
      <c r="W272" s="123"/>
      <c r="AA272" s="123"/>
      <c r="AN272" s="123"/>
      <c r="AO272" s="123"/>
      <c r="AS272" s="123"/>
      <c r="AT272" s="123"/>
    </row>
    <row r="273" spans="7:46">
      <c r="G273" s="123"/>
      <c r="H273" s="123"/>
      <c r="L273" s="123"/>
      <c r="S273" s="123"/>
      <c r="W273" s="123"/>
      <c r="AA273" s="123"/>
      <c r="AN273" s="123"/>
      <c r="AO273" s="123"/>
      <c r="AS273" s="123"/>
      <c r="AT273" s="123"/>
    </row>
    <row r="274" spans="7:46">
      <c r="G274" s="123"/>
      <c r="H274" s="123"/>
      <c r="L274" s="123"/>
      <c r="S274" s="123"/>
      <c r="W274" s="123"/>
      <c r="AA274" s="123"/>
      <c r="AN274" s="123"/>
      <c r="AO274" s="123"/>
      <c r="AS274" s="123"/>
      <c r="AT274" s="123"/>
    </row>
    <row r="275" spans="7:46">
      <c r="G275" s="123"/>
      <c r="H275" s="123"/>
      <c r="L275" s="123"/>
      <c r="S275" s="123"/>
      <c r="W275" s="123"/>
      <c r="AA275" s="123"/>
      <c r="AN275" s="123"/>
      <c r="AO275" s="123"/>
      <c r="AS275" s="123"/>
      <c r="AT275" s="123"/>
    </row>
    <row r="276" spans="7:46">
      <c r="G276" s="123"/>
      <c r="H276" s="123"/>
      <c r="L276" s="123"/>
      <c r="S276" s="123"/>
      <c r="W276" s="123"/>
      <c r="AA276" s="123"/>
      <c r="AN276" s="123"/>
      <c r="AO276" s="123"/>
      <c r="AS276" s="123"/>
      <c r="AT276" s="123"/>
    </row>
    <row r="277" spans="7:46">
      <c r="G277" s="123"/>
      <c r="H277" s="123"/>
      <c r="L277" s="123"/>
      <c r="S277" s="123"/>
      <c r="W277" s="123"/>
      <c r="AA277" s="123"/>
      <c r="AN277" s="123"/>
      <c r="AO277" s="123"/>
      <c r="AS277" s="123"/>
      <c r="AT277" s="123"/>
    </row>
    <row r="278" spans="7:46">
      <c r="G278" s="123"/>
      <c r="H278" s="123"/>
      <c r="L278" s="123"/>
      <c r="S278" s="123"/>
      <c r="W278" s="123"/>
      <c r="AA278" s="123"/>
      <c r="AN278" s="123"/>
      <c r="AO278" s="123"/>
      <c r="AS278" s="123"/>
      <c r="AT278" s="123"/>
    </row>
    <row r="279" spans="7:46">
      <c r="G279" s="123"/>
      <c r="H279" s="123"/>
      <c r="L279" s="123"/>
      <c r="S279" s="123"/>
      <c r="W279" s="123"/>
      <c r="AA279" s="123"/>
      <c r="AN279" s="123"/>
      <c r="AO279" s="123"/>
      <c r="AS279" s="123"/>
      <c r="AT279" s="123"/>
    </row>
    <row r="280" spans="7:46">
      <c r="G280" s="123"/>
      <c r="H280" s="123"/>
      <c r="L280" s="123"/>
      <c r="S280" s="123"/>
      <c r="W280" s="123"/>
      <c r="AA280" s="123"/>
      <c r="AN280" s="123"/>
      <c r="AO280" s="123"/>
      <c r="AS280" s="123"/>
      <c r="AT280" s="123"/>
    </row>
    <row r="281" spans="7:46">
      <c r="G281" s="123"/>
      <c r="H281" s="123"/>
      <c r="L281" s="123"/>
      <c r="S281" s="123"/>
      <c r="W281" s="123"/>
      <c r="AA281" s="123"/>
      <c r="AN281" s="123"/>
      <c r="AO281" s="123"/>
      <c r="AS281" s="123"/>
      <c r="AT281" s="123"/>
    </row>
    <row r="282" spans="7:46">
      <c r="G282" s="123"/>
      <c r="H282" s="123"/>
      <c r="L282" s="123"/>
      <c r="S282" s="123"/>
      <c r="W282" s="123"/>
      <c r="AA282" s="123"/>
      <c r="AN282" s="123"/>
      <c r="AO282" s="123"/>
      <c r="AS282" s="123"/>
      <c r="AT282" s="123"/>
    </row>
    <row r="283" spans="7:46">
      <c r="G283" s="123"/>
      <c r="H283" s="123"/>
      <c r="L283" s="123"/>
      <c r="S283" s="123"/>
      <c r="W283" s="123"/>
      <c r="AA283" s="123"/>
      <c r="AN283" s="123"/>
      <c r="AO283" s="123"/>
      <c r="AS283" s="123"/>
      <c r="AT283" s="123"/>
    </row>
    <row r="284" spans="7:46">
      <c r="G284" s="123"/>
      <c r="H284" s="123"/>
      <c r="L284" s="123"/>
      <c r="S284" s="123"/>
      <c r="W284" s="123"/>
      <c r="AA284" s="123"/>
      <c r="AN284" s="123"/>
      <c r="AO284" s="123"/>
      <c r="AS284" s="123"/>
      <c r="AT284" s="123"/>
    </row>
    <row r="285" spans="7:46">
      <c r="G285" s="123"/>
      <c r="H285" s="123"/>
      <c r="L285" s="123"/>
      <c r="S285" s="123"/>
      <c r="W285" s="123"/>
      <c r="AA285" s="123"/>
      <c r="AN285" s="123"/>
      <c r="AO285" s="123"/>
      <c r="AS285" s="123"/>
      <c r="AT285" s="123"/>
    </row>
    <row r="286" spans="7:46">
      <c r="G286" s="123"/>
      <c r="H286" s="123"/>
      <c r="L286" s="123"/>
      <c r="S286" s="123"/>
      <c r="W286" s="123"/>
      <c r="AA286" s="123"/>
      <c r="AN286" s="123"/>
      <c r="AO286" s="123"/>
      <c r="AS286" s="123"/>
      <c r="AT286" s="123"/>
    </row>
    <row r="287" spans="7:46">
      <c r="G287" s="123"/>
      <c r="H287" s="123"/>
      <c r="L287" s="123"/>
      <c r="S287" s="123"/>
      <c r="W287" s="123"/>
      <c r="AA287" s="123"/>
      <c r="AN287" s="123"/>
      <c r="AO287" s="123"/>
      <c r="AS287" s="123"/>
      <c r="AT287" s="123"/>
    </row>
    <row r="288" spans="7:46">
      <c r="G288" s="123"/>
      <c r="H288" s="123"/>
      <c r="L288" s="123"/>
      <c r="S288" s="123"/>
      <c r="W288" s="123"/>
      <c r="AA288" s="123"/>
      <c r="AN288" s="123"/>
      <c r="AO288" s="123"/>
      <c r="AS288" s="123"/>
      <c r="AT288" s="123"/>
    </row>
    <row r="289" spans="7:46">
      <c r="G289" s="123"/>
      <c r="H289" s="123"/>
      <c r="L289" s="123"/>
      <c r="S289" s="123"/>
      <c r="W289" s="123"/>
      <c r="AA289" s="123"/>
      <c r="AN289" s="123"/>
      <c r="AO289" s="123"/>
      <c r="AS289" s="123"/>
      <c r="AT289" s="123"/>
    </row>
    <row r="290" spans="7:46">
      <c r="G290" s="123"/>
      <c r="H290" s="123"/>
      <c r="L290" s="123"/>
      <c r="S290" s="123"/>
      <c r="W290" s="123"/>
      <c r="AA290" s="123"/>
      <c r="AN290" s="123"/>
      <c r="AO290" s="123"/>
      <c r="AS290" s="123"/>
      <c r="AT290" s="123"/>
    </row>
    <row r="291" spans="7:46">
      <c r="G291" s="123"/>
      <c r="H291" s="123"/>
      <c r="L291" s="123"/>
      <c r="S291" s="123"/>
      <c r="W291" s="123"/>
      <c r="AA291" s="123"/>
      <c r="AN291" s="123"/>
      <c r="AO291" s="123"/>
      <c r="AS291" s="123"/>
      <c r="AT291" s="123"/>
    </row>
    <row r="292" spans="7:46">
      <c r="G292" s="123"/>
      <c r="H292" s="123"/>
      <c r="L292" s="123"/>
      <c r="S292" s="123"/>
      <c r="W292" s="123"/>
      <c r="AA292" s="123"/>
      <c r="AN292" s="123"/>
      <c r="AO292" s="123"/>
      <c r="AS292" s="123"/>
      <c r="AT292" s="123"/>
    </row>
    <row r="293" spans="7:46">
      <c r="G293" s="123"/>
      <c r="H293" s="123"/>
      <c r="L293" s="123"/>
      <c r="S293" s="123"/>
      <c r="W293" s="123"/>
      <c r="AA293" s="123"/>
      <c r="AN293" s="123"/>
      <c r="AO293" s="123"/>
      <c r="AS293" s="123"/>
      <c r="AT293" s="123"/>
    </row>
    <row r="294" spans="7:46">
      <c r="G294" s="123"/>
      <c r="H294" s="123"/>
      <c r="L294" s="123"/>
      <c r="S294" s="123"/>
      <c r="W294" s="123"/>
      <c r="AA294" s="123"/>
      <c r="AN294" s="123"/>
      <c r="AO294" s="123"/>
      <c r="AS294" s="123"/>
      <c r="AT294" s="123"/>
    </row>
    <row r="295" spans="7:46">
      <c r="G295" s="123"/>
      <c r="H295" s="123"/>
      <c r="L295" s="123"/>
      <c r="S295" s="123"/>
      <c r="W295" s="123"/>
      <c r="AA295" s="123"/>
      <c r="AN295" s="123"/>
      <c r="AO295" s="123"/>
      <c r="AS295" s="123"/>
      <c r="AT295" s="123"/>
    </row>
    <row r="296" spans="7:46">
      <c r="G296" s="123"/>
      <c r="H296" s="123"/>
      <c r="L296" s="123"/>
      <c r="S296" s="123"/>
      <c r="W296" s="123"/>
      <c r="AA296" s="123"/>
      <c r="AN296" s="123"/>
      <c r="AO296" s="123"/>
      <c r="AS296" s="123"/>
      <c r="AT296" s="123"/>
    </row>
    <row r="297" spans="7:46">
      <c r="G297" s="123"/>
      <c r="H297" s="123"/>
      <c r="L297" s="123"/>
      <c r="S297" s="123"/>
      <c r="W297" s="123"/>
      <c r="AA297" s="123"/>
      <c r="AN297" s="123"/>
      <c r="AO297" s="123"/>
      <c r="AS297" s="123"/>
      <c r="AT297" s="123"/>
    </row>
    <row r="298" spans="7:46">
      <c r="G298" s="123"/>
      <c r="H298" s="123"/>
      <c r="L298" s="123"/>
      <c r="S298" s="123"/>
      <c r="W298" s="123"/>
      <c r="AA298" s="123"/>
      <c r="AN298" s="123"/>
      <c r="AO298" s="123"/>
      <c r="AS298" s="123"/>
      <c r="AT298" s="123"/>
    </row>
    <row r="299" spans="7:46">
      <c r="G299" s="123"/>
      <c r="H299" s="123"/>
      <c r="L299" s="123"/>
      <c r="S299" s="123"/>
      <c r="W299" s="123"/>
      <c r="AA299" s="123"/>
      <c r="AN299" s="123"/>
      <c r="AO299" s="123"/>
      <c r="AS299" s="123"/>
      <c r="AT299" s="123"/>
    </row>
    <row r="300" spans="7:46">
      <c r="G300" s="123"/>
      <c r="H300" s="123"/>
      <c r="L300" s="123"/>
      <c r="S300" s="123"/>
      <c r="W300" s="123"/>
      <c r="AA300" s="123"/>
      <c r="AN300" s="123"/>
      <c r="AO300" s="123"/>
      <c r="AS300" s="123"/>
      <c r="AT300" s="123"/>
    </row>
    <row r="301" spans="7:46">
      <c r="G301" s="123"/>
      <c r="H301" s="123"/>
      <c r="L301" s="123"/>
      <c r="S301" s="123"/>
      <c r="W301" s="123"/>
      <c r="AA301" s="123"/>
      <c r="AN301" s="123"/>
      <c r="AO301" s="123"/>
      <c r="AS301" s="123"/>
      <c r="AT301" s="123"/>
    </row>
    <row r="302" spans="7:46">
      <c r="G302" s="123"/>
      <c r="H302" s="123"/>
      <c r="L302" s="123"/>
      <c r="S302" s="123"/>
      <c r="W302" s="123"/>
      <c r="AA302" s="123"/>
      <c r="AN302" s="123"/>
      <c r="AO302" s="123"/>
      <c r="AS302" s="123"/>
      <c r="AT302" s="123"/>
    </row>
    <row r="303" spans="7:46">
      <c r="G303" s="123"/>
      <c r="H303" s="123"/>
      <c r="L303" s="123"/>
      <c r="S303" s="123"/>
      <c r="W303" s="123"/>
      <c r="AA303" s="123"/>
      <c r="AN303" s="123"/>
      <c r="AO303" s="123"/>
      <c r="AS303" s="123"/>
      <c r="AT303" s="123"/>
    </row>
    <row r="304" spans="7:46">
      <c r="G304" s="123"/>
      <c r="H304" s="123"/>
      <c r="L304" s="123"/>
      <c r="S304" s="123"/>
      <c r="W304" s="123"/>
      <c r="AA304" s="123"/>
      <c r="AN304" s="123"/>
      <c r="AO304" s="123"/>
      <c r="AS304" s="123"/>
      <c r="AT304" s="123"/>
    </row>
    <row r="305" spans="7:46">
      <c r="G305" s="123"/>
      <c r="H305" s="123"/>
      <c r="L305" s="123"/>
      <c r="S305" s="123"/>
      <c r="W305" s="123"/>
      <c r="AA305" s="123"/>
      <c r="AN305" s="123"/>
      <c r="AO305" s="123"/>
      <c r="AS305" s="123"/>
      <c r="AT305" s="123"/>
    </row>
    <row r="306" spans="7:46">
      <c r="G306" s="123"/>
      <c r="H306" s="123"/>
      <c r="L306" s="123"/>
      <c r="S306" s="123"/>
      <c r="W306" s="123"/>
      <c r="AA306" s="123"/>
      <c r="AN306" s="123"/>
      <c r="AO306" s="123"/>
      <c r="AS306" s="123"/>
      <c r="AT306" s="123"/>
    </row>
    <row r="307" spans="7:46">
      <c r="G307" s="123"/>
      <c r="H307" s="123"/>
      <c r="L307" s="123"/>
      <c r="S307" s="123"/>
      <c r="W307" s="123"/>
      <c r="AA307" s="123"/>
      <c r="AN307" s="123"/>
      <c r="AO307" s="123"/>
      <c r="AS307" s="123"/>
      <c r="AT307" s="123"/>
    </row>
    <row r="308" spans="7:46">
      <c r="G308" s="123"/>
      <c r="H308" s="123"/>
      <c r="L308" s="123"/>
      <c r="S308" s="123"/>
      <c r="W308" s="123"/>
      <c r="AA308" s="123"/>
      <c r="AN308" s="123"/>
      <c r="AO308" s="123"/>
      <c r="AS308" s="123"/>
      <c r="AT308" s="123"/>
    </row>
    <row r="309" spans="7:46">
      <c r="G309" s="123"/>
      <c r="H309" s="123"/>
      <c r="L309" s="123"/>
      <c r="S309" s="123"/>
      <c r="W309" s="123"/>
      <c r="AA309" s="123"/>
      <c r="AN309" s="123"/>
      <c r="AO309" s="123"/>
      <c r="AS309" s="123"/>
      <c r="AT309" s="123"/>
    </row>
    <row r="310" spans="7:46">
      <c r="G310" s="123"/>
      <c r="H310" s="123"/>
      <c r="L310" s="123"/>
      <c r="S310" s="123"/>
      <c r="W310" s="123"/>
      <c r="AA310" s="123"/>
      <c r="AN310" s="123"/>
      <c r="AO310" s="123"/>
      <c r="AS310" s="123"/>
      <c r="AT310" s="123"/>
    </row>
    <row r="311" spans="7:46">
      <c r="G311" s="123"/>
      <c r="H311" s="123"/>
      <c r="L311" s="123"/>
      <c r="S311" s="123"/>
      <c r="W311" s="123"/>
      <c r="AA311" s="123"/>
      <c r="AN311" s="123"/>
      <c r="AO311" s="123"/>
      <c r="AS311" s="123"/>
      <c r="AT311" s="123"/>
    </row>
    <row r="312" spans="7:46">
      <c r="G312" s="123"/>
      <c r="H312" s="123"/>
      <c r="L312" s="123"/>
      <c r="S312" s="123"/>
      <c r="W312" s="123"/>
      <c r="AA312" s="123"/>
      <c r="AN312" s="123"/>
      <c r="AO312" s="123"/>
      <c r="AS312" s="123"/>
      <c r="AT312" s="123"/>
    </row>
    <row r="313" spans="7:46">
      <c r="G313" s="123"/>
      <c r="H313" s="123"/>
      <c r="L313" s="123"/>
      <c r="S313" s="123"/>
      <c r="W313" s="123"/>
      <c r="AA313" s="123"/>
      <c r="AN313" s="123"/>
      <c r="AO313" s="123"/>
      <c r="AS313" s="123"/>
      <c r="AT313" s="123"/>
    </row>
    <row r="314" spans="7:46">
      <c r="G314" s="123"/>
      <c r="H314" s="123"/>
      <c r="L314" s="123"/>
      <c r="S314" s="123"/>
      <c r="W314" s="123"/>
      <c r="AA314" s="123"/>
      <c r="AN314" s="123"/>
      <c r="AO314" s="123"/>
      <c r="AS314" s="123"/>
      <c r="AT314" s="123"/>
    </row>
    <row r="315" spans="7:46">
      <c r="G315" s="123"/>
      <c r="H315" s="123"/>
      <c r="L315" s="123"/>
      <c r="S315" s="123"/>
      <c r="W315" s="123"/>
      <c r="AA315" s="123"/>
      <c r="AN315" s="123"/>
      <c r="AO315" s="123"/>
      <c r="AS315" s="123"/>
      <c r="AT315" s="123"/>
    </row>
    <row r="316" spans="7:46">
      <c r="G316" s="123"/>
      <c r="H316" s="123"/>
      <c r="L316" s="123"/>
      <c r="S316" s="123"/>
      <c r="W316" s="123"/>
      <c r="AA316" s="123"/>
      <c r="AN316" s="123"/>
      <c r="AO316" s="123"/>
      <c r="AS316" s="123"/>
      <c r="AT316" s="123"/>
    </row>
    <row r="317" spans="7:46">
      <c r="G317" s="123"/>
      <c r="H317" s="123"/>
      <c r="L317" s="123"/>
      <c r="S317" s="123"/>
      <c r="W317" s="123"/>
      <c r="AA317" s="123"/>
      <c r="AN317" s="123"/>
      <c r="AO317" s="123"/>
      <c r="AS317" s="123"/>
      <c r="AT317" s="123"/>
    </row>
    <row r="318" spans="7:46">
      <c r="G318" s="123"/>
      <c r="H318" s="123"/>
      <c r="L318" s="123"/>
      <c r="S318" s="123"/>
      <c r="W318" s="123"/>
      <c r="AA318" s="123"/>
      <c r="AN318" s="123"/>
      <c r="AO318" s="123"/>
      <c r="AS318" s="123"/>
      <c r="AT318" s="123"/>
    </row>
    <row r="319" spans="7:46">
      <c r="G319" s="123"/>
      <c r="H319" s="123"/>
      <c r="L319" s="123"/>
      <c r="S319" s="123"/>
      <c r="W319" s="123"/>
      <c r="AA319" s="123"/>
      <c r="AN319" s="123"/>
      <c r="AO319" s="123"/>
      <c r="AS319" s="123"/>
      <c r="AT319" s="123"/>
    </row>
    <row r="320" spans="7:46">
      <c r="G320" s="123"/>
      <c r="H320" s="123"/>
      <c r="L320" s="123"/>
      <c r="S320" s="123"/>
      <c r="W320" s="123"/>
      <c r="AA320" s="123"/>
      <c r="AN320" s="123"/>
      <c r="AO320" s="123"/>
      <c r="AS320" s="123"/>
      <c r="AT320" s="123"/>
    </row>
    <row r="321" spans="7:46">
      <c r="G321" s="123"/>
      <c r="H321" s="123"/>
      <c r="L321" s="123"/>
      <c r="S321" s="123"/>
      <c r="W321" s="123"/>
      <c r="AA321" s="123"/>
      <c r="AN321" s="123"/>
      <c r="AO321" s="123"/>
      <c r="AS321" s="123"/>
      <c r="AT321" s="123"/>
    </row>
    <row r="322" spans="7:46">
      <c r="G322" s="123"/>
      <c r="H322" s="123"/>
      <c r="L322" s="123"/>
      <c r="S322" s="123"/>
      <c r="W322" s="123"/>
      <c r="AA322" s="123"/>
      <c r="AN322" s="123"/>
      <c r="AO322" s="123"/>
      <c r="AS322" s="123"/>
      <c r="AT322" s="123"/>
    </row>
    <row r="323" spans="7:46">
      <c r="G323" s="123"/>
      <c r="H323" s="123"/>
      <c r="L323" s="123"/>
      <c r="S323" s="123"/>
      <c r="W323" s="123"/>
      <c r="AA323" s="123"/>
      <c r="AN323" s="123"/>
      <c r="AO323" s="123"/>
      <c r="AS323" s="123"/>
      <c r="AT323" s="123"/>
    </row>
    <row r="324" spans="7:46">
      <c r="G324" s="123"/>
      <c r="H324" s="123"/>
      <c r="L324" s="123"/>
      <c r="S324" s="123"/>
      <c r="W324" s="123"/>
      <c r="AA324" s="123"/>
      <c r="AN324" s="123"/>
      <c r="AO324" s="123"/>
      <c r="AS324" s="123"/>
      <c r="AT324" s="123"/>
    </row>
    <row r="325" spans="7:46">
      <c r="G325" s="123"/>
      <c r="H325" s="123"/>
      <c r="L325" s="123"/>
      <c r="S325" s="123"/>
      <c r="W325" s="123"/>
      <c r="AA325" s="123"/>
      <c r="AN325" s="123"/>
      <c r="AO325" s="123"/>
      <c r="AS325" s="123"/>
      <c r="AT325" s="123"/>
    </row>
    <row r="326" spans="7:46">
      <c r="G326" s="123"/>
      <c r="H326" s="123"/>
      <c r="L326" s="123"/>
      <c r="S326" s="123"/>
      <c r="W326" s="123"/>
      <c r="AA326" s="123"/>
      <c r="AN326" s="123"/>
      <c r="AO326" s="123"/>
      <c r="AS326" s="123"/>
      <c r="AT326" s="123"/>
    </row>
    <row r="327" spans="7:46">
      <c r="G327" s="123"/>
      <c r="H327" s="123"/>
      <c r="L327" s="123"/>
      <c r="S327" s="123"/>
      <c r="W327" s="123"/>
      <c r="AA327" s="123"/>
      <c r="AN327" s="123"/>
      <c r="AO327" s="123"/>
      <c r="AS327" s="123"/>
      <c r="AT327" s="123"/>
    </row>
    <row r="328" spans="7:46">
      <c r="G328" s="123"/>
      <c r="H328" s="123"/>
      <c r="L328" s="123"/>
      <c r="S328" s="123"/>
      <c r="W328" s="123"/>
      <c r="AA328" s="123"/>
      <c r="AN328" s="123"/>
      <c r="AO328" s="123"/>
      <c r="AS328" s="123"/>
      <c r="AT328" s="123"/>
    </row>
    <row r="329" spans="7:46">
      <c r="G329" s="123"/>
      <c r="H329" s="123"/>
      <c r="L329" s="123"/>
      <c r="S329" s="123"/>
      <c r="W329" s="123"/>
      <c r="AA329" s="123"/>
      <c r="AN329" s="123"/>
      <c r="AO329" s="123"/>
      <c r="AS329" s="123"/>
      <c r="AT329" s="123"/>
    </row>
    <row r="330" spans="7:46">
      <c r="G330" s="123"/>
      <c r="H330" s="123"/>
      <c r="L330" s="123"/>
      <c r="S330" s="123"/>
      <c r="W330" s="123"/>
      <c r="AA330" s="123"/>
      <c r="AN330" s="123"/>
      <c r="AO330" s="123"/>
      <c r="AS330" s="123"/>
      <c r="AT330" s="123"/>
    </row>
    <row r="331" spans="7:46">
      <c r="G331" s="123"/>
      <c r="H331" s="123"/>
      <c r="L331" s="123"/>
      <c r="S331" s="123"/>
      <c r="W331" s="123"/>
      <c r="AA331" s="123"/>
      <c r="AN331" s="123"/>
      <c r="AO331" s="123"/>
      <c r="AS331" s="123"/>
      <c r="AT331" s="123"/>
    </row>
    <row r="332" spans="7:46">
      <c r="G332" s="123"/>
      <c r="H332" s="123"/>
      <c r="L332" s="123"/>
      <c r="S332" s="123"/>
      <c r="W332" s="123"/>
      <c r="AA332" s="123"/>
      <c r="AN332" s="123"/>
      <c r="AO332" s="123"/>
      <c r="AS332" s="123"/>
      <c r="AT332" s="123"/>
    </row>
    <row r="333" spans="7:46">
      <c r="G333" s="123"/>
      <c r="H333" s="123"/>
      <c r="L333" s="123"/>
      <c r="S333" s="123"/>
      <c r="W333" s="123"/>
      <c r="AA333" s="123"/>
      <c r="AN333" s="123"/>
      <c r="AO333" s="123"/>
      <c r="AS333" s="123"/>
      <c r="AT333" s="123"/>
    </row>
    <row r="334" spans="7:46">
      <c r="G334" s="123"/>
      <c r="H334" s="123"/>
      <c r="L334" s="123"/>
      <c r="S334" s="123"/>
      <c r="W334" s="123"/>
      <c r="AA334" s="123"/>
      <c r="AN334" s="123"/>
      <c r="AO334" s="123"/>
      <c r="AS334" s="123"/>
      <c r="AT334" s="123"/>
    </row>
    <row r="335" spans="7:46">
      <c r="G335" s="123"/>
      <c r="H335" s="123"/>
      <c r="L335" s="123"/>
      <c r="S335" s="123"/>
      <c r="W335" s="123"/>
      <c r="AA335" s="123"/>
      <c r="AN335" s="123"/>
      <c r="AO335" s="123"/>
      <c r="AS335" s="123"/>
      <c r="AT335" s="123"/>
    </row>
    <row r="336" spans="7:46">
      <c r="G336" s="123"/>
      <c r="H336" s="123"/>
      <c r="L336" s="123"/>
      <c r="S336" s="123"/>
      <c r="W336" s="123"/>
      <c r="AA336" s="123"/>
      <c r="AN336" s="123"/>
      <c r="AO336" s="123"/>
      <c r="AS336" s="123"/>
      <c r="AT336" s="123"/>
    </row>
    <row r="337" spans="7:46">
      <c r="G337" s="123"/>
      <c r="H337" s="123"/>
      <c r="L337" s="123"/>
      <c r="S337" s="123"/>
      <c r="W337" s="123"/>
      <c r="AA337" s="123"/>
      <c r="AN337" s="123"/>
      <c r="AO337" s="123"/>
      <c r="AS337" s="123"/>
      <c r="AT337" s="123"/>
    </row>
    <row r="338" spans="7:46">
      <c r="G338" s="123"/>
      <c r="H338" s="123"/>
      <c r="L338" s="123"/>
      <c r="S338" s="123"/>
      <c r="W338" s="123"/>
      <c r="AA338" s="123"/>
      <c r="AN338" s="123"/>
      <c r="AO338" s="123"/>
      <c r="AS338" s="123"/>
      <c r="AT338" s="123"/>
    </row>
    <row r="339" spans="7:46">
      <c r="G339" s="123"/>
      <c r="H339" s="123"/>
      <c r="L339" s="123"/>
      <c r="S339" s="123"/>
      <c r="W339" s="123"/>
      <c r="AA339" s="123"/>
      <c r="AN339" s="123"/>
      <c r="AO339" s="123"/>
      <c r="AS339" s="123"/>
      <c r="AT339" s="123"/>
    </row>
    <row r="340" spans="7:46">
      <c r="G340" s="123"/>
      <c r="H340" s="123"/>
      <c r="L340" s="123"/>
      <c r="S340" s="123"/>
      <c r="W340" s="123"/>
      <c r="AA340" s="123"/>
      <c r="AN340" s="123"/>
      <c r="AO340" s="123"/>
      <c r="AS340" s="123"/>
      <c r="AT340" s="123"/>
    </row>
    <row r="341" spans="7:46">
      <c r="G341" s="123"/>
      <c r="H341" s="123"/>
      <c r="L341" s="123"/>
      <c r="S341" s="123"/>
      <c r="W341" s="123"/>
      <c r="AA341" s="123"/>
      <c r="AN341" s="123"/>
      <c r="AO341" s="123"/>
      <c r="AS341" s="123"/>
      <c r="AT341" s="123"/>
    </row>
    <row r="342" spans="7:46">
      <c r="G342" s="123"/>
      <c r="H342" s="123"/>
      <c r="L342" s="123"/>
      <c r="S342" s="123"/>
      <c r="W342" s="123"/>
      <c r="AA342" s="123"/>
      <c r="AN342" s="123"/>
      <c r="AO342" s="123"/>
      <c r="AS342" s="123"/>
      <c r="AT342" s="123"/>
    </row>
    <row r="343" spans="7:46">
      <c r="G343" s="123"/>
      <c r="H343" s="123"/>
      <c r="L343" s="123"/>
      <c r="S343" s="123"/>
      <c r="W343" s="123"/>
      <c r="AA343" s="123"/>
      <c r="AN343" s="123"/>
      <c r="AO343" s="123"/>
      <c r="AS343" s="123"/>
      <c r="AT343" s="123"/>
    </row>
    <row r="344" spans="7:46">
      <c r="G344" s="123"/>
      <c r="H344" s="123"/>
      <c r="L344" s="123"/>
      <c r="S344" s="123"/>
      <c r="W344" s="123"/>
      <c r="AA344" s="123"/>
      <c r="AN344" s="123"/>
      <c r="AO344" s="123"/>
      <c r="AS344" s="123"/>
      <c r="AT344" s="123"/>
    </row>
    <row r="345" spans="7:46">
      <c r="G345" s="123"/>
      <c r="H345" s="123"/>
      <c r="L345" s="123"/>
      <c r="S345" s="123"/>
      <c r="W345" s="123"/>
      <c r="AA345" s="123"/>
      <c r="AN345" s="123"/>
      <c r="AO345" s="123"/>
      <c r="AS345" s="123"/>
      <c r="AT345" s="123"/>
    </row>
    <row r="346" spans="7:46">
      <c r="G346" s="123"/>
      <c r="H346" s="123"/>
      <c r="L346" s="123"/>
      <c r="S346" s="123"/>
      <c r="W346" s="123"/>
      <c r="AA346" s="123"/>
      <c r="AN346" s="123"/>
      <c r="AO346" s="123"/>
      <c r="AS346" s="123"/>
      <c r="AT346" s="123"/>
    </row>
    <row r="347" spans="7:46">
      <c r="G347" s="123"/>
      <c r="H347" s="123"/>
      <c r="L347" s="123"/>
      <c r="S347" s="123"/>
      <c r="W347" s="123"/>
      <c r="AA347" s="123"/>
      <c r="AN347" s="123"/>
      <c r="AO347" s="123"/>
      <c r="AS347" s="123"/>
      <c r="AT347" s="123"/>
    </row>
    <row r="348" spans="7:46">
      <c r="G348" s="123"/>
      <c r="H348" s="123"/>
      <c r="L348" s="123"/>
      <c r="S348" s="123"/>
      <c r="W348" s="123"/>
      <c r="AA348" s="123"/>
      <c r="AN348" s="123"/>
      <c r="AO348" s="123"/>
      <c r="AS348" s="123"/>
      <c r="AT348" s="123"/>
    </row>
    <row r="349" spans="7:46">
      <c r="G349" s="123"/>
      <c r="H349" s="123"/>
      <c r="L349" s="123"/>
      <c r="S349" s="123"/>
      <c r="W349" s="123"/>
      <c r="AA349" s="123"/>
      <c r="AN349" s="123"/>
      <c r="AO349" s="123"/>
      <c r="AS349" s="123"/>
      <c r="AT349" s="123"/>
    </row>
    <row r="350" spans="7:46">
      <c r="G350" s="123"/>
      <c r="H350" s="123"/>
      <c r="L350" s="123"/>
      <c r="S350" s="123"/>
      <c r="W350" s="123"/>
      <c r="AA350" s="123"/>
      <c r="AN350" s="123"/>
      <c r="AO350" s="123"/>
      <c r="AS350" s="123"/>
      <c r="AT350" s="123"/>
    </row>
    <row r="351" spans="7:46">
      <c r="G351" s="123"/>
      <c r="H351" s="123"/>
      <c r="L351" s="123"/>
      <c r="S351" s="123"/>
      <c r="W351" s="123"/>
      <c r="AA351" s="123"/>
      <c r="AN351" s="123"/>
      <c r="AO351" s="123"/>
      <c r="AS351" s="123"/>
      <c r="AT351" s="123"/>
    </row>
    <row r="352" spans="7:46">
      <c r="G352" s="123"/>
      <c r="H352" s="123"/>
      <c r="L352" s="123"/>
      <c r="S352" s="123"/>
      <c r="W352" s="123"/>
      <c r="AA352" s="123"/>
      <c r="AN352" s="123"/>
      <c r="AO352" s="123"/>
      <c r="AS352" s="123"/>
      <c r="AT352" s="123"/>
    </row>
    <row r="353" spans="7:46">
      <c r="G353" s="123"/>
      <c r="H353" s="123"/>
      <c r="L353" s="123"/>
      <c r="S353" s="123"/>
      <c r="W353" s="123"/>
      <c r="AA353" s="123"/>
      <c r="AN353" s="123"/>
      <c r="AO353" s="123"/>
      <c r="AS353" s="123"/>
      <c r="AT353" s="123"/>
    </row>
    <row r="354" spans="7:46">
      <c r="G354" s="123"/>
      <c r="H354" s="123"/>
      <c r="L354" s="123"/>
      <c r="S354" s="123"/>
      <c r="W354" s="123"/>
      <c r="AA354" s="123"/>
      <c r="AN354" s="123"/>
      <c r="AO354" s="123"/>
      <c r="AS354" s="123"/>
      <c r="AT354" s="123"/>
    </row>
    <row r="355" spans="7:46">
      <c r="G355" s="123"/>
      <c r="H355" s="123"/>
      <c r="L355" s="123"/>
      <c r="S355" s="123"/>
      <c r="W355" s="123"/>
      <c r="AA355" s="123"/>
      <c r="AN355" s="123"/>
      <c r="AO355" s="123"/>
      <c r="AS355" s="123"/>
      <c r="AT355" s="123"/>
    </row>
    <row r="356" spans="7:46">
      <c r="G356" s="123"/>
      <c r="H356" s="123"/>
      <c r="L356" s="123"/>
      <c r="S356" s="123"/>
      <c r="W356" s="123"/>
      <c r="AA356" s="123"/>
      <c r="AN356" s="123"/>
      <c r="AO356" s="123"/>
      <c r="AS356" s="123"/>
      <c r="AT356" s="123"/>
    </row>
    <row r="357" spans="7:46">
      <c r="G357" s="123"/>
      <c r="H357" s="123"/>
      <c r="L357" s="123"/>
      <c r="S357" s="123"/>
      <c r="W357" s="123"/>
      <c r="AA357" s="123"/>
      <c r="AN357" s="123"/>
      <c r="AO357" s="123"/>
      <c r="AS357" s="123"/>
      <c r="AT357" s="123"/>
    </row>
    <row r="358" spans="7:46">
      <c r="G358" s="123"/>
      <c r="H358" s="123"/>
      <c r="L358" s="123"/>
      <c r="S358" s="123"/>
      <c r="W358" s="123"/>
      <c r="AA358" s="123"/>
      <c r="AN358" s="123"/>
      <c r="AO358" s="123"/>
      <c r="AS358" s="123"/>
      <c r="AT358" s="123"/>
    </row>
    <row r="359" spans="7:46">
      <c r="G359" s="123"/>
      <c r="H359" s="123"/>
      <c r="L359" s="123"/>
      <c r="S359" s="123"/>
      <c r="W359" s="123"/>
      <c r="AA359" s="123"/>
      <c r="AN359" s="123"/>
      <c r="AO359" s="123"/>
      <c r="AS359" s="123"/>
      <c r="AT359" s="123"/>
    </row>
    <row r="360" spans="7:46">
      <c r="G360" s="123"/>
      <c r="H360" s="123"/>
      <c r="L360" s="123"/>
      <c r="S360" s="123"/>
      <c r="W360" s="123"/>
      <c r="AA360" s="123"/>
      <c r="AN360" s="123"/>
      <c r="AO360" s="123"/>
      <c r="AS360" s="123"/>
      <c r="AT360" s="123"/>
    </row>
    <row r="361" spans="7:46">
      <c r="G361" s="123"/>
      <c r="H361" s="123"/>
      <c r="L361" s="123"/>
      <c r="S361" s="123"/>
      <c r="W361" s="123"/>
      <c r="AA361" s="123"/>
      <c r="AN361" s="123"/>
      <c r="AO361" s="123"/>
      <c r="AS361" s="123"/>
      <c r="AT361" s="123"/>
    </row>
    <row r="362" spans="7:46">
      <c r="G362" s="123"/>
      <c r="H362" s="123"/>
      <c r="L362" s="123"/>
      <c r="S362" s="123"/>
      <c r="W362" s="123"/>
      <c r="AA362" s="123"/>
      <c r="AN362" s="123"/>
      <c r="AO362" s="123"/>
      <c r="AS362" s="123"/>
      <c r="AT362" s="123"/>
    </row>
    <row r="363" spans="7:46">
      <c r="G363" s="123"/>
      <c r="H363" s="123"/>
      <c r="L363" s="123"/>
      <c r="S363" s="123"/>
      <c r="W363" s="123"/>
      <c r="AA363" s="123"/>
      <c r="AN363" s="123"/>
      <c r="AO363" s="123"/>
      <c r="AS363" s="123"/>
      <c r="AT363" s="123"/>
    </row>
    <row r="364" spans="7:46">
      <c r="G364" s="123"/>
      <c r="H364" s="123"/>
      <c r="L364" s="123"/>
      <c r="S364" s="123"/>
      <c r="W364" s="123"/>
      <c r="AA364" s="123"/>
      <c r="AN364" s="123"/>
      <c r="AO364" s="123"/>
      <c r="AS364" s="123"/>
      <c r="AT364" s="123"/>
    </row>
    <row r="365" spans="7:46">
      <c r="G365" s="123"/>
      <c r="H365" s="123"/>
      <c r="L365" s="123"/>
      <c r="S365" s="123"/>
      <c r="W365" s="123"/>
      <c r="AA365" s="123"/>
      <c r="AN365" s="123"/>
      <c r="AO365" s="123"/>
      <c r="AS365" s="123"/>
      <c r="AT365" s="123"/>
    </row>
    <row r="366" spans="7:46">
      <c r="G366" s="123"/>
      <c r="H366" s="123"/>
      <c r="L366" s="123"/>
      <c r="S366" s="123"/>
      <c r="W366" s="123"/>
      <c r="AA366" s="123"/>
      <c r="AN366" s="123"/>
      <c r="AO366" s="123"/>
      <c r="AS366" s="123"/>
      <c r="AT366" s="123"/>
    </row>
    <row r="367" spans="7:46">
      <c r="G367" s="123"/>
      <c r="H367" s="123"/>
      <c r="L367" s="123"/>
      <c r="S367" s="123"/>
      <c r="W367" s="123"/>
      <c r="AA367" s="123"/>
      <c r="AN367" s="123"/>
      <c r="AO367" s="123"/>
      <c r="AS367" s="123"/>
      <c r="AT367" s="123"/>
    </row>
  </sheetData>
  <mergeCells count="80">
    <mergeCell ref="L7:M7"/>
    <mergeCell ref="L10:M10"/>
    <mergeCell ref="L14:M14"/>
    <mergeCell ref="L15:M15"/>
    <mergeCell ref="C3:F3"/>
    <mergeCell ref="C4:F4"/>
    <mergeCell ref="E5:E10"/>
    <mergeCell ref="F5:F15"/>
    <mergeCell ref="C7:D7"/>
    <mergeCell ref="C10:D10"/>
    <mergeCell ref="C14:D14"/>
    <mergeCell ref="C15:D15"/>
    <mergeCell ref="P3:R3"/>
    <mergeCell ref="P4:R4"/>
    <mergeCell ref="Q5:Q10"/>
    <mergeCell ref="R5:R15"/>
    <mergeCell ref="G3:K3"/>
    <mergeCell ref="G4:K4"/>
    <mergeCell ref="J5:J10"/>
    <mergeCell ref="K5:K15"/>
    <mergeCell ref="G7:I7"/>
    <mergeCell ref="G10:I10"/>
    <mergeCell ref="G14:I14"/>
    <mergeCell ref="G15:I15"/>
    <mergeCell ref="L3:O3"/>
    <mergeCell ref="L4:O4"/>
    <mergeCell ref="N5:N10"/>
    <mergeCell ref="O5:O15"/>
    <mergeCell ref="S3:V3"/>
    <mergeCell ref="W3:Z3"/>
    <mergeCell ref="S4:V4"/>
    <mergeCell ref="W4:Z4"/>
    <mergeCell ref="U5:U10"/>
    <mergeCell ref="V5:V15"/>
    <mergeCell ref="Y5:Y10"/>
    <mergeCell ref="Z5:Z15"/>
    <mergeCell ref="S7:T7"/>
    <mergeCell ref="W7:X7"/>
    <mergeCell ref="S10:T10"/>
    <mergeCell ref="W10:X10"/>
    <mergeCell ref="S14:T14"/>
    <mergeCell ref="W14:X14"/>
    <mergeCell ref="S15:T15"/>
    <mergeCell ref="W15:X15"/>
    <mergeCell ref="AA3:AD3"/>
    <mergeCell ref="AA4:AD4"/>
    <mergeCell ref="AC5:AC10"/>
    <mergeCell ref="AD5:AD15"/>
    <mergeCell ref="AA7:AB7"/>
    <mergeCell ref="AA10:AB10"/>
    <mergeCell ref="AA14:AB14"/>
    <mergeCell ref="AA15:AB15"/>
    <mergeCell ref="AK3:AM3"/>
    <mergeCell ref="AK4:AM4"/>
    <mergeCell ref="AL5:AL10"/>
    <mergeCell ref="AM5:AM15"/>
    <mergeCell ref="AE3:AJ3"/>
    <mergeCell ref="AE4:AJ4"/>
    <mergeCell ref="AI5:AI10"/>
    <mergeCell ref="AJ5:AJ15"/>
    <mergeCell ref="AE7:AH7"/>
    <mergeCell ref="AE10:AH10"/>
    <mergeCell ref="AE14:AH14"/>
    <mergeCell ref="AE15:AH15"/>
    <mergeCell ref="AN3:AR3"/>
    <mergeCell ref="AN4:AR4"/>
    <mergeCell ref="AQ5:AQ10"/>
    <mergeCell ref="AR5:AR15"/>
    <mergeCell ref="AN7:AP7"/>
    <mergeCell ref="AN10:AP10"/>
    <mergeCell ref="AN14:AP14"/>
    <mergeCell ref="AN15:AP15"/>
    <mergeCell ref="AS3:AW3"/>
    <mergeCell ref="AS4:AW4"/>
    <mergeCell ref="AV5:AV10"/>
    <mergeCell ref="AW5:AW15"/>
    <mergeCell ref="AS7:AU7"/>
    <mergeCell ref="AS10:AU10"/>
    <mergeCell ref="AS14:AU14"/>
    <mergeCell ref="AS15:AU15"/>
  </mergeCells>
  <phoneticPr fontId="22" type="noConversion"/>
  <conditionalFormatting sqref="A136:AM136">
    <cfRule type="cellIs" dxfId="228" priority="21" operator="lessThan">
      <formula>0</formula>
    </cfRule>
  </conditionalFormatting>
  <conditionalFormatting sqref="C138:D138">
    <cfRule type="containsText" dxfId="227" priority="39" operator="containsText" text="TRUE">
      <formula>NOT(ISERROR(SEARCH("TRUE",C138)))</formula>
    </cfRule>
    <cfRule type="containsText" dxfId="226" priority="40" operator="containsText" text="FALSE">
      <formula>NOT(ISERROR(SEARCH("FALSE",C138)))</formula>
    </cfRule>
  </conditionalFormatting>
  <conditionalFormatting sqref="C134:F134">
    <cfRule type="containsText" dxfId="225" priority="53" operator="containsText" text="TRUE">
      <formula>NOT(ISERROR(SEARCH("TRUE",C134)))</formula>
    </cfRule>
  </conditionalFormatting>
  <conditionalFormatting sqref="C134:F135">
    <cfRule type="containsText" dxfId="224" priority="48" operator="containsText" text="FALSE">
      <formula>NOT(ISERROR(SEARCH("FALSE",C134)))</formula>
    </cfRule>
  </conditionalFormatting>
  <conditionalFormatting sqref="C135:I135">
    <cfRule type="containsText" dxfId="223" priority="45" operator="containsText" text="TRUE">
      <formula>NOT(ISERROR(SEARCH("TRUE",C135)))</formula>
    </cfRule>
  </conditionalFormatting>
  <conditionalFormatting sqref="G135:I135">
    <cfRule type="containsText" dxfId="222" priority="46" operator="containsText" text="FALSE">
      <formula>NOT(ISERROR(SEARCH("FALSE",G135)))</formula>
    </cfRule>
  </conditionalFormatting>
  <conditionalFormatting sqref="G138:I138">
    <cfRule type="containsText" dxfId="221" priority="37" operator="containsText" text="TRUE">
      <formula>NOT(ISERROR(SEARCH("TRUE",G138)))</formula>
    </cfRule>
    <cfRule type="containsText" dxfId="220" priority="38" operator="containsText" text="FALSE">
      <formula>NOT(ISERROR(SEARCH("FALSE",G138)))</formula>
    </cfRule>
  </conditionalFormatting>
  <conditionalFormatting sqref="L135:M135">
    <cfRule type="containsText" dxfId="219" priority="43" operator="containsText" text="TRUE">
      <formula>NOT(ISERROR(SEARCH("TRUE",L135)))</formula>
    </cfRule>
    <cfRule type="containsText" dxfId="218" priority="44" operator="containsText" text="FALSE">
      <formula>NOT(ISERROR(SEARCH("FALSE",L135)))</formula>
    </cfRule>
  </conditionalFormatting>
  <conditionalFormatting sqref="L138:M138">
    <cfRule type="containsText" dxfId="217" priority="35" operator="containsText" text="TRUE">
      <formula>NOT(ISERROR(SEARCH("TRUE",L138)))</formula>
    </cfRule>
    <cfRule type="containsText" dxfId="216" priority="36" operator="containsText" text="FALSE">
      <formula>NOT(ISERROR(SEARCH("FALSE",L138)))</formula>
    </cfRule>
  </conditionalFormatting>
  <conditionalFormatting sqref="P135">
    <cfRule type="containsText" dxfId="215" priority="41" operator="containsText" text="TRUE">
      <formula>NOT(ISERROR(SEARCH("TRUE",P135)))</formula>
    </cfRule>
    <cfRule type="containsText" dxfId="214" priority="42" operator="containsText" text="FALSE">
      <formula>NOT(ISERROR(SEARCH("FALSE",P135)))</formula>
    </cfRule>
  </conditionalFormatting>
  <conditionalFormatting sqref="P138">
    <cfRule type="containsText" dxfId="213" priority="33" operator="containsText" text="TRUE">
      <formula>NOT(ISERROR(SEARCH("TRUE",P138)))</formula>
    </cfRule>
    <cfRule type="containsText" dxfId="212" priority="34" operator="containsText" text="FALSE">
      <formula>NOT(ISERROR(SEARCH("FALSE",P138)))</formula>
    </cfRule>
  </conditionalFormatting>
  <conditionalFormatting sqref="S138:T138">
    <cfRule type="containsText" dxfId="211" priority="27" operator="containsText" text="TRUE">
      <formula>NOT(ISERROR(SEARCH("TRUE",S138)))</formula>
    </cfRule>
    <cfRule type="containsText" dxfId="210" priority="28" operator="containsText" text="FALSE">
      <formula>NOT(ISERROR(SEARCH("FALSE",S138)))</formula>
    </cfRule>
  </conditionalFormatting>
  <conditionalFormatting sqref="W138:X138">
    <cfRule type="containsText" dxfId="209" priority="25" operator="containsText" text="TRUE">
      <formula>NOT(ISERROR(SEARCH("TRUE",W138)))</formula>
    </cfRule>
    <cfRule type="containsText" dxfId="208" priority="26" operator="containsText" text="FALSE">
      <formula>NOT(ISERROR(SEARCH("FALSE",W138)))</formula>
    </cfRule>
  </conditionalFormatting>
  <conditionalFormatting sqref="AA138:AB138">
    <cfRule type="containsText" dxfId="207" priority="23" operator="containsText" text="TRUE">
      <formula>NOT(ISERROR(SEARCH("TRUE",AA138)))</formula>
    </cfRule>
    <cfRule type="containsText" dxfId="206" priority="24" operator="containsText" text="FALSE">
      <formula>NOT(ISERROR(SEARCH("FALSE",AA138)))</formula>
    </cfRule>
  </conditionalFormatting>
  <conditionalFormatting sqref="AE135:AF135">
    <cfRule type="containsText" dxfId="205" priority="31" operator="containsText" text="TRUE">
      <formula>NOT(ISERROR(SEARCH("TRUE",AE135)))</formula>
    </cfRule>
    <cfRule type="containsText" dxfId="204" priority="32" operator="containsText" text="FALSE">
      <formula>NOT(ISERROR(SEARCH("FALSE",AE135)))</formula>
    </cfRule>
  </conditionalFormatting>
  <conditionalFormatting sqref="AE138:AH138">
    <cfRule type="containsText" dxfId="203" priority="29" operator="containsText" text="TRUE">
      <formula>NOT(ISERROR(SEARCH("TRUE",AE138)))</formula>
    </cfRule>
    <cfRule type="containsText" dxfId="202" priority="30" operator="containsText" text="FALSE">
      <formula>NOT(ISERROR(SEARCH("FALSE",AE138)))</formula>
    </cfRule>
  </conditionalFormatting>
  <conditionalFormatting sqref="AK138">
    <cfRule type="containsText" dxfId="201" priority="15" operator="containsText" text="TRUE">
      <formula>NOT(ISERROR(SEARCH("TRUE",AK138)))</formula>
    </cfRule>
    <cfRule type="containsText" dxfId="200" priority="16" operator="containsText" text="FALSE">
      <formula>NOT(ISERROR(SEARCH("FALSE",AK138)))</formula>
    </cfRule>
  </conditionalFormatting>
  <conditionalFormatting sqref="AK135:AL135">
    <cfRule type="containsText" dxfId="199" priority="17" operator="containsText" text="TRUE">
      <formula>NOT(ISERROR(SEARCH("TRUE",AK135)))</formula>
    </cfRule>
    <cfRule type="containsText" dxfId="198" priority="18" operator="containsText" text="FALSE">
      <formula>NOT(ISERROR(SEARCH("FALSE",AK135)))</formula>
    </cfRule>
  </conditionalFormatting>
  <conditionalFormatting sqref="AM136">
    <cfRule type="containsText" dxfId="197" priority="19" operator="containsText" text="FALSE">
      <formula>NOT(ISERROR(SEARCH("FALSE",AM136)))</formula>
    </cfRule>
    <cfRule type="containsText" dxfId="196" priority="20" operator="containsText" text="TRUE">
      <formula>NOT(ISERROR(SEARCH("TRUE",AM136)))</formula>
    </cfRule>
  </conditionalFormatting>
  <conditionalFormatting sqref="AN135:AP135">
    <cfRule type="containsText" dxfId="195" priority="10" operator="containsText" text="TRUE">
      <formula>NOT(ISERROR(SEARCH("TRUE",AN135)))</formula>
    </cfRule>
    <cfRule type="containsText" dxfId="194" priority="11" operator="containsText" text="FALSE">
      <formula>NOT(ISERROR(SEARCH("FALSE",AN135)))</formula>
    </cfRule>
  </conditionalFormatting>
  <conditionalFormatting sqref="AN138:AP138">
    <cfRule type="containsText" dxfId="193" priority="8" operator="containsText" text="TRUE">
      <formula>NOT(ISERROR(SEARCH("TRUE",AN138)))</formula>
    </cfRule>
    <cfRule type="containsText" dxfId="192" priority="9" operator="containsText" text="FALSE">
      <formula>NOT(ISERROR(SEARCH("FALSE",AN138)))</formula>
    </cfRule>
  </conditionalFormatting>
  <conditionalFormatting sqref="AN136:XFD136">
    <cfRule type="cellIs" dxfId="191" priority="7" operator="lessThan">
      <formula>0</formula>
    </cfRule>
  </conditionalFormatting>
  <conditionalFormatting sqref="AQ135:AR135">
    <cfRule type="containsText" dxfId="190" priority="12" operator="containsText" text="FALSE">
      <formula>NOT(ISERROR(SEARCH("FALSE",AQ135)))</formula>
    </cfRule>
    <cfRule type="containsText" dxfId="189" priority="13" operator="containsText" text="TRUE">
      <formula>NOT(ISERROR(SEARCH("TRUE",AQ135)))</formula>
    </cfRule>
  </conditionalFormatting>
  <conditionalFormatting sqref="AS135:AU135">
    <cfRule type="containsText" dxfId="188" priority="3" operator="containsText" text="TRUE">
      <formula>NOT(ISERROR(SEARCH("TRUE",AS135)))</formula>
    </cfRule>
    <cfRule type="containsText" dxfId="187" priority="4" operator="containsText" text="FALSE">
      <formula>NOT(ISERROR(SEARCH("FALSE",AS135)))</formula>
    </cfRule>
  </conditionalFormatting>
  <conditionalFormatting sqref="AS138:AU138">
    <cfRule type="containsText" dxfId="186" priority="1" operator="containsText" text="TRUE">
      <formula>NOT(ISERROR(SEARCH("TRUE",AS138)))</formula>
    </cfRule>
    <cfRule type="containsText" dxfId="185" priority="2" operator="containsText" text="FALSE">
      <formula>NOT(ISERROR(SEARCH("FALSE",AS138)))</formula>
    </cfRule>
  </conditionalFormatting>
  <conditionalFormatting sqref="AV135:AW135">
    <cfRule type="containsText" dxfId="184" priority="5" operator="containsText" text="FALSE">
      <formula>NOT(ISERROR(SEARCH("FALSE",AV135)))</formula>
    </cfRule>
    <cfRule type="containsText" dxfId="183" priority="6" operator="containsText" text="TRUE">
      <formula>NOT(ISERROR(SEARCH("TRUE",AV135)))</formula>
    </cfRule>
  </conditionalFormatting>
  <pageMargins left="0.7" right="0.7" top="0.75" bottom="0.75" header="0.3" footer="0.3"/>
  <ignoredErrors>
    <ignoredError sqref="S61:T61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367"/>
  <sheetViews>
    <sheetView zoomScale="50" zoomScaleNormal="50" workbookViewId="0">
      <pane xSplit="2" ySplit="15" topLeftCell="N76" activePane="bottomRight" state="frozen"/>
      <selection pane="topRight"/>
      <selection pane="bottomLeft"/>
      <selection pane="bottomRight" activeCell="AN3" sqref="AN3:AR3"/>
    </sheetView>
  </sheetViews>
  <sheetFormatPr defaultColWidth="9" defaultRowHeight="20.25"/>
  <cols>
    <col min="1" max="1" width="9.7109375" style="495" customWidth="1"/>
    <col min="2" max="2" width="18.28515625" style="428" bestFit="1" customWidth="1"/>
    <col min="3" max="14" width="15.7109375" style="428" customWidth="1"/>
    <col min="15" max="16" width="15.7109375" style="126" customWidth="1"/>
    <col min="17" max="19" width="15.7109375" style="3" customWidth="1"/>
    <col min="20" max="21" width="15.7109375" style="126" customWidth="1"/>
    <col min="22" max="24" width="15.7109375" style="3" customWidth="1"/>
    <col min="25" max="36" width="15.7109375" style="428" customWidth="1"/>
    <col min="37" max="39" width="15.7109375" style="3" customWidth="1"/>
    <col min="40" max="41" width="15.7109375" style="126" customWidth="1"/>
    <col min="42" max="44" width="15.7109375" style="3" customWidth="1"/>
    <col min="45" max="16384" width="9" style="428"/>
  </cols>
  <sheetData>
    <row r="1" spans="1:44">
      <c r="A1" s="428"/>
      <c r="B1" s="429"/>
      <c r="C1" s="430">
        <f>+C133</f>
        <v>452.4</v>
      </c>
      <c r="D1" s="430">
        <f>+D133</f>
        <v>452.4</v>
      </c>
      <c r="E1" s="431"/>
      <c r="F1" s="431"/>
      <c r="G1" s="430">
        <f>+G133</f>
        <v>452.4</v>
      </c>
      <c r="H1" s="430">
        <f>+H133</f>
        <v>452.4</v>
      </c>
      <c r="I1" s="431"/>
      <c r="J1" s="431"/>
      <c r="K1" s="430">
        <f>+K133</f>
        <v>452.4</v>
      </c>
      <c r="L1" s="430">
        <f>+L133</f>
        <v>452.4</v>
      </c>
      <c r="M1" s="431"/>
      <c r="N1" s="431"/>
      <c r="O1" s="119">
        <f>+O133</f>
        <v>936</v>
      </c>
      <c r="P1" s="119">
        <f>+P133</f>
        <v>936</v>
      </c>
      <c r="Q1" s="119">
        <f>+Q133</f>
        <v>936</v>
      </c>
      <c r="R1" s="119"/>
      <c r="S1" s="119"/>
      <c r="T1" s="119">
        <f>+T133</f>
        <v>62.4</v>
      </c>
      <c r="U1" s="119">
        <f>+U133</f>
        <v>62.4</v>
      </c>
      <c r="V1" s="119">
        <f>+V133</f>
        <v>62.4</v>
      </c>
      <c r="W1" s="119"/>
      <c r="X1" s="119"/>
      <c r="Y1" s="430">
        <f>+Y133</f>
        <v>483.6</v>
      </c>
      <c r="Z1" s="430">
        <f>+Z133</f>
        <v>483.6</v>
      </c>
      <c r="AA1" s="432"/>
      <c r="AB1" s="432"/>
      <c r="AC1" s="430">
        <f>+AC133</f>
        <v>483.6</v>
      </c>
      <c r="AD1" s="430">
        <f>+AD133</f>
        <v>483.6</v>
      </c>
      <c r="AE1" s="432"/>
      <c r="AF1" s="432"/>
      <c r="AG1" s="430">
        <f>+AG133</f>
        <v>468</v>
      </c>
      <c r="AH1" s="430">
        <f>+AH133</f>
        <v>468</v>
      </c>
      <c r="AI1" s="432"/>
      <c r="AJ1" s="432"/>
      <c r="AK1" s="119">
        <f>+AK133</f>
        <v>312</v>
      </c>
      <c r="AL1" s="4"/>
      <c r="AM1" s="4"/>
      <c r="AN1" s="119">
        <f>+AN133</f>
        <v>1622.4</v>
      </c>
      <c r="AO1" s="119">
        <f>+AO133</f>
        <v>1622.4</v>
      </c>
      <c r="AP1" s="119">
        <f>+AP133</f>
        <v>1622.4</v>
      </c>
      <c r="AQ1" s="119"/>
      <c r="AR1" s="119"/>
    </row>
    <row r="2" spans="1:44" ht="21.75" customHeight="1" thickBot="1">
      <c r="A2" s="428"/>
      <c r="B2" s="433" t="s">
        <v>132</v>
      </c>
      <c r="C2" s="434" t="s">
        <v>217</v>
      </c>
      <c r="D2" s="434" t="s">
        <v>217</v>
      </c>
      <c r="E2" s="434"/>
      <c r="G2" s="434" t="s">
        <v>217</v>
      </c>
      <c r="H2" s="434" t="s">
        <v>217</v>
      </c>
      <c r="I2" s="434"/>
      <c r="K2" s="434" t="s">
        <v>217</v>
      </c>
      <c r="L2" s="434" t="s">
        <v>217</v>
      </c>
      <c r="M2" s="434"/>
      <c r="O2" s="42" t="s">
        <v>217</v>
      </c>
      <c r="P2" s="42" t="s">
        <v>217</v>
      </c>
      <c r="Q2" s="42" t="s">
        <v>217</v>
      </c>
      <c r="R2" s="307"/>
      <c r="S2" s="307"/>
      <c r="T2" s="42" t="s">
        <v>217</v>
      </c>
      <c r="U2" s="42" t="s">
        <v>217</v>
      </c>
      <c r="V2" s="42" t="s">
        <v>217</v>
      </c>
      <c r="W2" s="307"/>
      <c r="X2" s="307"/>
      <c r="Y2" s="434" t="s">
        <v>285</v>
      </c>
      <c r="Z2" s="434" t="s">
        <v>285</v>
      </c>
      <c r="AA2" s="434"/>
      <c r="AB2" s="434"/>
      <c r="AC2" s="434" t="s">
        <v>285</v>
      </c>
      <c r="AD2" s="434" t="s">
        <v>285</v>
      </c>
      <c r="AE2" s="434"/>
      <c r="AF2" s="434"/>
      <c r="AG2" s="434" t="s">
        <v>285</v>
      </c>
      <c r="AH2" s="434" t="s">
        <v>285</v>
      </c>
      <c r="AI2" s="434"/>
      <c r="AJ2" s="434"/>
      <c r="AK2" s="42" t="s">
        <v>285</v>
      </c>
      <c r="AL2" s="42"/>
      <c r="AM2" s="42"/>
      <c r="AN2" s="42" t="s">
        <v>285</v>
      </c>
      <c r="AO2" s="42" t="s">
        <v>285</v>
      </c>
      <c r="AP2" s="42" t="s">
        <v>285</v>
      </c>
      <c r="AQ2" s="307"/>
      <c r="AR2" s="307"/>
    </row>
    <row r="3" spans="1:44" ht="23.25">
      <c r="A3" s="428"/>
      <c r="B3" s="429"/>
      <c r="C3" s="778" t="s">
        <v>270</v>
      </c>
      <c r="D3" s="779"/>
      <c r="E3" s="779"/>
      <c r="F3" s="780"/>
      <c r="G3" s="778" t="s">
        <v>271</v>
      </c>
      <c r="H3" s="779"/>
      <c r="I3" s="779"/>
      <c r="J3" s="780"/>
      <c r="K3" s="778" t="s">
        <v>280</v>
      </c>
      <c r="L3" s="779"/>
      <c r="M3" s="779"/>
      <c r="N3" s="780"/>
      <c r="O3" s="579" t="s">
        <v>368</v>
      </c>
      <c r="P3" s="580"/>
      <c r="Q3" s="580"/>
      <c r="R3" s="580"/>
      <c r="S3" s="581"/>
      <c r="T3" s="579" t="s">
        <v>372</v>
      </c>
      <c r="U3" s="580"/>
      <c r="V3" s="580"/>
      <c r="W3" s="580"/>
      <c r="X3" s="581"/>
      <c r="Y3" s="639" t="s">
        <v>270</v>
      </c>
      <c r="Z3" s="640"/>
      <c r="AA3" s="640"/>
      <c r="AB3" s="641"/>
      <c r="AC3" s="639" t="s">
        <v>271</v>
      </c>
      <c r="AD3" s="640"/>
      <c r="AE3" s="640"/>
      <c r="AF3" s="641"/>
      <c r="AG3" s="639" t="s">
        <v>280</v>
      </c>
      <c r="AH3" s="640"/>
      <c r="AI3" s="640"/>
      <c r="AJ3" s="641"/>
      <c r="AK3" s="625" t="s">
        <v>314</v>
      </c>
      <c r="AL3" s="626"/>
      <c r="AM3" s="627"/>
      <c r="AN3" s="579" t="s">
        <v>368</v>
      </c>
      <c r="AO3" s="580"/>
      <c r="AP3" s="580"/>
      <c r="AQ3" s="580"/>
      <c r="AR3" s="581"/>
    </row>
    <row r="4" spans="1:44" ht="23.25">
      <c r="A4" s="428"/>
      <c r="B4" s="435"/>
      <c r="C4" s="763" t="s">
        <v>286</v>
      </c>
      <c r="D4" s="764"/>
      <c r="E4" s="764"/>
      <c r="F4" s="765"/>
      <c r="G4" s="763" t="s">
        <v>286</v>
      </c>
      <c r="H4" s="764"/>
      <c r="I4" s="764"/>
      <c r="J4" s="765"/>
      <c r="K4" s="763" t="s">
        <v>286</v>
      </c>
      <c r="L4" s="764"/>
      <c r="M4" s="764"/>
      <c r="N4" s="765"/>
      <c r="O4" s="600" t="s">
        <v>286</v>
      </c>
      <c r="P4" s="601"/>
      <c r="Q4" s="601"/>
      <c r="R4" s="601"/>
      <c r="S4" s="602"/>
      <c r="T4" s="600" t="s">
        <v>286</v>
      </c>
      <c r="U4" s="601"/>
      <c r="V4" s="601"/>
      <c r="W4" s="601"/>
      <c r="X4" s="602"/>
      <c r="Y4" s="783" t="s">
        <v>287</v>
      </c>
      <c r="Z4" s="784"/>
      <c r="AA4" s="784"/>
      <c r="AB4" s="785"/>
      <c r="AC4" s="783" t="s">
        <v>287</v>
      </c>
      <c r="AD4" s="784"/>
      <c r="AE4" s="784"/>
      <c r="AF4" s="785"/>
      <c r="AG4" s="783" t="s">
        <v>287</v>
      </c>
      <c r="AH4" s="784"/>
      <c r="AI4" s="784"/>
      <c r="AJ4" s="785"/>
      <c r="AK4" s="622" t="s">
        <v>287</v>
      </c>
      <c r="AL4" s="623"/>
      <c r="AM4" s="624"/>
      <c r="AN4" s="622" t="s">
        <v>287</v>
      </c>
      <c r="AO4" s="623"/>
      <c r="AP4" s="623"/>
      <c r="AQ4" s="623"/>
      <c r="AR4" s="624"/>
    </row>
    <row r="5" spans="1:44" ht="21.95" customHeight="1">
      <c r="A5" s="428"/>
      <c r="B5" s="436" t="s">
        <v>120</v>
      </c>
      <c r="C5" s="437" t="s">
        <v>272</v>
      </c>
      <c r="D5" s="438" t="s">
        <v>273</v>
      </c>
      <c r="E5" s="642" t="s">
        <v>23</v>
      </c>
      <c r="F5" s="643" t="s">
        <v>24</v>
      </c>
      <c r="G5" s="437" t="s">
        <v>274</v>
      </c>
      <c r="H5" s="438" t="s">
        <v>275</v>
      </c>
      <c r="I5" s="642" t="s">
        <v>23</v>
      </c>
      <c r="J5" s="643" t="s">
        <v>24</v>
      </c>
      <c r="K5" s="437" t="s">
        <v>281</v>
      </c>
      <c r="L5" s="438" t="s">
        <v>282</v>
      </c>
      <c r="M5" s="642" t="s">
        <v>23</v>
      </c>
      <c r="N5" s="643" t="s">
        <v>24</v>
      </c>
      <c r="O5" s="114" t="s">
        <v>365</v>
      </c>
      <c r="P5" s="305" t="s">
        <v>366</v>
      </c>
      <c r="Q5" s="113" t="s">
        <v>367</v>
      </c>
      <c r="R5" s="585" t="s">
        <v>23</v>
      </c>
      <c r="S5" s="588" t="s">
        <v>24</v>
      </c>
      <c r="T5" s="114" t="s">
        <v>369</v>
      </c>
      <c r="U5" s="305" t="s">
        <v>370</v>
      </c>
      <c r="V5" s="113" t="s">
        <v>371</v>
      </c>
      <c r="W5" s="585" t="s">
        <v>23</v>
      </c>
      <c r="X5" s="588" t="s">
        <v>24</v>
      </c>
      <c r="Y5" s="437" t="s">
        <v>272</v>
      </c>
      <c r="Z5" s="438" t="s">
        <v>273</v>
      </c>
      <c r="AA5" s="664" t="s">
        <v>23</v>
      </c>
      <c r="AB5" s="667" t="s">
        <v>24</v>
      </c>
      <c r="AC5" s="437" t="s">
        <v>274</v>
      </c>
      <c r="AD5" s="438" t="s">
        <v>275</v>
      </c>
      <c r="AE5" s="664" t="s">
        <v>23</v>
      </c>
      <c r="AF5" s="667" t="s">
        <v>24</v>
      </c>
      <c r="AG5" s="437" t="s">
        <v>281</v>
      </c>
      <c r="AH5" s="438" t="s">
        <v>282</v>
      </c>
      <c r="AI5" s="664" t="s">
        <v>23</v>
      </c>
      <c r="AJ5" s="667" t="s">
        <v>24</v>
      </c>
      <c r="AK5" s="114" t="s">
        <v>315</v>
      </c>
      <c r="AL5" s="610" t="s">
        <v>23</v>
      </c>
      <c r="AM5" s="611" t="s">
        <v>24</v>
      </c>
      <c r="AN5" s="114" t="s">
        <v>365</v>
      </c>
      <c r="AO5" s="305" t="s">
        <v>366</v>
      </c>
      <c r="AP5" s="113" t="s">
        <v>367</v>
      </c>
      <c r="AQ5" s="585" t="s">
        <v>23</v>
      </c>
      <c r="AR5" s="588" t="s">
        <v>24</v>
      </c>
    </row>
    <row r="6" spans="1:44" ht="21.95" customHeight="1">
      <c r="A6" s="428"/>
      <c r="B6" s="436" t="s">
        <v>119</v>
      </c>
      <c r="C6" s="437" t="s">
        <v>276</v>
      </c>
      <c r="D6" s="438" t="s">
        <v>277</v>
      </c>
      <c r="E6" s="642"/>
      <c r="F6" s="643"/>
      <c r="G6" s="437" t="s">
        <v>278</v>
      </c>
      <c r="H6" s="438" t="s">
        <v>279</v>
      </c>
      <c r="I6" s="642"/>
      <c r="J6" s="643"/>
      <c r="K6" s="437" t="s">
        <v>283</v>
      </c>
      <c r="L6" s="438" t="s">
        <v>284</v>
      </c>
      <c r="M6" s="642"/>
      <c r="N6" s="643"/>
      <c r="O6" s="114" t="s">
        <v>359</v>
      </c>
      <c r="P6" s="305" t="s">
        <v>360</v>
      </c>
      <c r="Q6" s="113" t="s">
        <v>361</v>
      </c>
      <c r="R6" s="586"/>
      <c r="S6" s="589"/>
      <c r="T6" s="114" t="s">
        <v>362</v>
      </c>
      <c r="U6" s="305" t="s">
        <v>363</v>
      </c>
      <c r="V6" s="113" t="s">
        <v>364</v>
      </c>
      <c r="W6" s="586"/>
      <c r="X6" s="589"/>
      <c r="Y6" s="437" t="s">
        <v>276</v>
      </c>
      <c r="Z6" s="438" t="s">
        <v>277</v>
      </c>
      <c r="AA6" s="665"/>
      <c r="AB6" s="668"/>
      <c r="AC6" s="437" t="s">
        <v>278</v>
      </c>
      <c r="AD6" s="438" t="s">
        <v>279</v>
      </c>
      <c r="AE6" s="665"/>
      <c r="AF6" s="668"/>
      <c r="AG6" s="437" t="s">
        <v>283</v>
      </c>
      <c r="AH6" s="438" t="s">
        <v>284</v>
      </c>
      <c r="AI6" s="665"/>
      <c r="AJ6" s="668"/>
      <c r="AK6" s="114" t="s">
        <v>316</v>
      </c>
      <c r="AL6" s="610"/>
      <c r="AM6" s="611"/>
      <c r="AN6" s="114" t="s">
        <v>359</v>
      </c>
      <c r="AO6" s="305" t="s">
        <v>360</v>
      </c>
      <c r="AP6" s="113" t="s">
        <v>361</v>
      </c>
      <c r="AQ6" s="586"/>
      <c r="AR6" s="589"/>
    </row>
    <row r="7" spans="1:44" s="431" customFormat="1" ht="21.95" customHeight="1">
      <c r="B7" s="439" t="s">
        <v>25</v>
      </c>
      <c r="C7" s="776"/>
      <c r="D7" s="777"/>
      <c r="E7" s="642"/>
      <c r="F7" s="643"/>
      <c r="G7" s="776"/>
      <c r="H7" s="777"/>
      <c r="I7" s="642"/>
      <c r="J7" s="643"/>
      <c r="K7" s="776"/>
      <c r="L7" s="777"/>
      <c r="M7" s="642"/>
      <c r="N7" s="643"/>
      <c r="O7" s="591"/>
      <c r="P7" s="592"/>
      <c r="Q7" s="593"/>
      <c r="R7" s="586"/>
      <c r="S7" s="589"/>
      <c r="T7" s="591"/>
      <c r="U7" s="592"/>
      <c r="V7" s="593"/>
      <c r="W7" s="586"/>
      <c r="X7" s="589"/>
      <c r="Y7" s="644"/>
      <c r="Z7" s="645"/>
      <c r="AA7" s="665"/>
      <c r="AB7" s="668"/>
      <c r="AC7" s="644"/>
      <c r="AD7" s="645"/>
      <c r="AE7" s="665"/>
      <c r="AF7" s="668"/>
      <c r="AG7" s="644"/>
      <c r="AH7" s="645"/>
      <c r="AI7" s="665"/>
      <c r="AJ7" s="668"/>
      <c r="AK7" s="324"/>
      <c r="AL7" s="610"/>
      <c r="AM7" s="611"/>
      <c r="AN7" s="591"/>
      <c r="AO7" s="592"/>
      <c r="AP7" s="593"/>
      <c r="AQ7" s="586"/>
      <c r="AR7" s="589"/>
    </row>
    <row r="8" spans="1:44" ht="21.95" customHeight="1">
      <c r="A8" s="428"/>
      <c r="B8" s="436" t="s">
        <v>26</v>
      </c>
      <c r="C8" s="440">
        <v>79057266</v>
      </c>
      <c r="D8" s="441">
        <v>79057268</v>
      </c>
      <c r="E8" s="642"/>
      <c r="F8" s="643"/>
      <c r="G8" s="440">
        <v>79057274</v>
      </c>
      <c r="H8" s="441">
        <v>79057276</v>
      </c>
      <c r="I8" s="642"/>
      <c r="J8" s="643"/>
      <c r="K8" s="440">
        <v>79058658</v>
      </c>
      <c r="L8" s="441">
        <v>79058660</v>
      </c>
      <c r="M8" s="642"/>
      <c r="N8" s="643"/>
      <c r="O8" s="117">
        <v>79064826</v>
      </c>
      <c r="P8" s="308">
        <v>79064828</v>
      </c>
      <c r="Q8" s="118">
        <v>79064836</v>
      </c>
      <c r="R8" s="586"/>
      <c r="S8" s="589"/>
      <c r="T8" s="117">
        <v>79065339</v>
      </c>
      <c r="U8" s="308">
        <v>79064002</v>
      </c>
      <c r="V8" s="118">
        <v>79064012</v>
      </c>
      <c r="W8" s="586"/>
      <c r="X8" s="589"/>
      <c r="Y8" s="440">
        <v>79057265</v>
      </c>
      <c r="Z8" s="441">
        <v>79057267</v>
      </c>
      <c r="AA8" s="665"/>
      <c r="AB8" s="668"/>
      <c r="AC8" s="440">
        <v>79057273</v>
      </c>
      <c r="AD8" s="441">
        <v>79057275</v>
      </c>
      <c r="AE8" s="665"/>
      <c r="AF8" s="668"/>
      <c r="AG8" s="440">
        <v>79058657</v>
      </c>
      <c r="AH8" s="441">
        <v>79058659</v>
      </c>
      <c r="AI8" s="665"/>
      <c r="AJ8" s="668"/>
      <c r="AK8" s="117">
        <v>79064974</v>
      </c>
      <c r="AL8" s="610"/>
      <c r="AM8" s="611"/>
      <c r="AN8" s="117">
        <v>79064827</v>
      </c>
      <c r="AO8" s="308">
        <v>79064829</v>
      </c>
      <c r="AP8" s="118">
        <v>79064837</v>
      </c>
      <c r="AQ8" s="586"/>
      <c r="AR8" s="589"/>
    </row>
    <row r="9" spans="1:44" ht="21.95" customHeight="1">
      <c r="A9" s="428"/>
      <c r="B9" s="442" t="s">
        <v>115</v>
      </c>
      <c r="C9" s="443" t="s">
        <v>0</v>
      </c>
      <c r="D9" s="444" t="s">
        <v>0</v>
      </c>
      <c r="E9" s="642"/>
      <c r="F9" s="643"/>
      <c r="G9" s="443" t="s">
        <v>0</v>
      </c>
      <c r="H9" s="444" t="s">
        <v>0</v>
      </c>
      <c r="I9" s="642"/>
      <c r="J9" s="643"/>
      <c r="K9" s="443" t="s">
        <v>0</v>
      </c>
      <c r="L9" s="444" t="s">
        <v>0</v>
      </c>
      <c r="M9" s="642"/>
      <c r="N9" s="643"/>
      <c r="O9" s="1" t="s">
        <v>1</v>
      </c>
      <c r="P9" s="309" t="s">
        <v>1</v>
      </c>
      <c r="Q9" s="5" t="s">
        <v>1</v>
      </c>
      <c r="R9" s="586"/>
      <c r="S9" s="589"/>
      <c r="T9" s="1" t="s">
        <v>1</v>
      </c>
      <c r="U9" s="309" t="s">
        <v>1</v>
      </c>
      <c r="V9" s="5" t="s">
        <v>1</v>
      </c>
      <c r="W9" s="586"/>
      <c r="X9" s="589"/>
      <c r="Y9" s="443" t="s">
        <v>2</v>
      </c>
      <c r="Z9" s="444" t="s">
        <v>2</v>
      </c>
      <c r="AA9" s="665"/>
      <c r="AB9" s="668"/>
      <c r="AC9" s="443" t="s">
        <v>2</v>
      </c>
      <c r="AD9" s="444" t="s">
        <v>2</v>
      </c>
      <c r="AE9" s="665"/>
      <c r="AF9" s="668"/>
      <c r="AG9" s="443" t="s">
        <v>2</v>
      </c>
      <c r="AH9" s="444" t="s">
        <v>2</v>
      </c>
      <c r="AI9" s="665"/>
      <c r="AJ9" s="668"/>
      <c r="AK9" s="1" t="s">
        <v>2</v>
      </c>
      <c r="AL9" s="610"/>
      <c r="AM9" s="611"/>
      <c r="AN9" s="1" t="s">
        <v>2</v>
      </c>
      <c r="AO9" s="309" t="s">
        <v>2</v>
      </c>
      <c r="AP9" s="5" t="s">
        <v>2</v>
      </c>
      <c r="AQ9" s="586"/>
      <c r="AR9" s="589"/>
    </row>
    <row r="10" spans="1:44" ht="20.25" hidden="1" customHeight="1">
      <c r="A10" s="428"/>
      <c r="B10" s="436" t="s">
        <v>116</v>
      </c>
      <c r="C10" s="646" t="s">
        <v>27</v>
      </c>
      <c r="D10" s="647"/>
      <c r="E10" s="642"/>
      <c r="F10" s="643"/>
      <c r="G10" s="646" t="s">
        <v>27</v>
      </c>
      <c r="H10" s="647"/>
      <c r="I10" s="642"/>
      <c r="J10" s="643"/>
      <c r="K10" s="646" t="s">
        <v>27</v>
      </c>
      <c r="L10" s="647"/>
      <c r="M10" s="642"/>
      <c r="N10" s="643"/>
      <c r="O10" s="594" t="s">
        <v>27</v>
      </c>
      <c r="P10" s="595"/>
      <c r="Q10" s="596"/>
      <c r="R10" s="587"/>
      <c r="S10" s="589"/>
      <c r="T10" s="594" t="s">
        <v>27</v>
      </c>
      <c r="U10" s="595"/>
      <c r="V10" s="596"/>
      <c r="W10" s="587"/>
      <c r="X10" s="589"/>
      <c r="Y10" s="786" t="s">
        <v>27</v>
      </c>
      <c r="Z10" s="787"/>
      <c r="AA10" s="666"/>
      <c r="AB10" s="668"/>
      <c r="AC10" s="646" t="s">
        <v>27</v>
      </c>
      <c r="AD10" s="647"/>
      <c r="AE10" s="666"/>
      <c r="AF10" s="668"/>
      <c r="AG10" s="646" t="s">
        <v>27</v>
      </c>
      <c r="AH10" s="647"/>
      <c r="AI10" s="666"/>
      <c r="AJ10" s="668"/>
      <c r="AK10" s="114" t="s">
        <v>27</v>
      </c>
      <c r="AL10" s="610"/>
      <c r="AM10" s="611"/>
      <c r="AN10" s="594" t="s">
        <v>27</v>
      </c>
      <c r="AO10" s="595"/>
      <c r="AP10" s="596"/>
      <c r="AQ10" s="587"/>
      <c r="AR10" s="589"/>
    </row>
    <row r="11" spans="1:44" ht="21.95" customHeight="1">
      <c r="A11" s="428"/>
      <c r="B11" s="445" t="s">
        <v>112</v>
      </c>
      <c r="C11" s="446">
        <v>452.4</v>
      </c>
      <c r="D11" s="447">
        <v>452.4</v>
      </c>
      <c r="E11" s="447">
        <f>SUM(C11:D11)</f>
        <v>904.8</v>
      </c>
      <c r="F11" s="643"/>
      <c r="G11" s="446">
        <v>452.4</v>
      </c>
      <c r="H11" s="447">
        <v>452.4</v>
      </c>
      <c r="I11" s="447">
        <f>SUM(G11:H11)</f>
        <v>904.8</v>
      </c>
      <c r="J11" s="643"/>
      <c r="K11" s="446">
        <v>452.4</v>
      </c>
      <c r="L11" s="447">
        <v>452.4</v>
      </c>
      <c r="M11" s="447">
        <f>SUM(K11:L11)</f>
        <v>904.8</v>
      </c>
      <c r="N11" s="643"/>
      <c r="O11" s="12">
        <v>468</v>
      </c>
      <c r="P11" s="310">
        <v>468</v>
      </c>
      <c r="Q11" s="13">
        <v>468</v>
      </c>
      <c r="R11" s="13">
        <f>SUM(O11:Q11)</f>
        <v>1404</v>
      </c>
      <c r="S11" s="589"/>
      <c r="T11" s="12">
        <v>15.6</v>
      </c>
      <c r="U11" s="310">
        <v>15.6</v>
      </c>
      <c r="V11" s="13">
        <v>15.6</v>
      </c>
      <c r="W11" s="13">
        <f>SUM(T11:V11)</f>
        <v>46.8</v>
      </c>
      <c r="X11" s="589"/>
      <c r="Y11" s="446">
        <v>483.6</v>
      </c>
      <c r="Z11" s="447">
        <v>483.6</v>
      </c>
      <c r="AA11" s="447">
        <f>SUM(Y11:Z11)</f>
        <v>967.2</v>
      </c>
      <c r="AB11" s="668"/>
      <c r="AC11" s="446">
        <v>483.6</v>
      </c>
      <c r="AD11" s="447">
        <v>483.6</v>
      </c>
      <c r="AE11" s="447">
        <f>SUM(AC11:AD11)</f>
        <v>967.2</v>
      </c>
      <c r="AF11" s="668"/>
      <c r="AG11" s="446">
        <v>468</v>
      </c>
      <c r="AH11" s="447">
        <v>468</v>
      </c>
      <c r="AI11" s="447">
        <f>SUM(AG11:AH11)</f>
        <v>936</v>
      </c>
      <c r="AJ11" s="668"/>
      <c r="AK11" s="12">
        <v>140.4</v>
      </c>
      <c r="AL11" s="13">
        <f>SUM(AK11:AK11)</f>
        <v>140.4</v>
      </c>
      <c r="AM11" s="611"/>
      <c r="AN11" s="12">
        <v>811.2</v>
      </c>
      <c r="AO11" s="310">
        <v>811.2</v>
      </c>
      <c r="AP11" s="13">
        <v>811.2</v>
      </c>
      <c r="AQ11" s="13">
        <f>SUM(AN11:AP11)</f>
        <v>2433.6000000000004</v>
      </c>
      <c r="AR11" s="589"/>
    </row>
    <row r="12" spans="1:44" ht="21.95" customHeight="1">
      <c r="A12" s="428"/>
      <c r="B12" s="448" t="s">
        <v>113</v>
      </c>
      <c r="C12" s="449"/>
      <c r="D12" s="450"/>
      <c r="E12" s="450">
        <f>SUM(C12:D12)</f>
        <v>0</v>
      </c>
      <c r="F12" s="643"/>
      <c r="G12" s="449"/>
      <c r="H12" s="450"/>
      <c r="I12" s="450">
        <f>SUM(G12:H12)</f>
        <v>0</v>
      </c>
      <c r="J12" s="643"/>
      <c r="K12" s="449"/>
      <c r="L12" s="450"/>
      <c r="M12" s="450">
        <f>SUM(K12:L12)</f>
        <v>0</v>
      </c>
      <c r="N12" s="643"/>
      <c r="O12" s="14">
        <v>465</v>
      </c>
      <c r="P12" s="311">
        <v>465</v>
      </c>
      <c r="Q12" s="15">
        <v>465</v>
      </c>
      <c r="R12" s="15">
        <f>SUM(O12:Q12)</f>
        <v>1395</v>
      </c>
      <c r="S12" s="589"/>
      <c r="T12" s="14">
        <v>38</v>
      </c>
      <c r="U12" s="311">
        <v>38</v>
      </c>
      <c r="V12" s="15">
        <v>38</v>
      </c>
      <c r="W12" s="15">
        <f>SUM(T12:V12)</f>
        <v>114</v>
      </c>
      <c r="X12" s="589"/>
      <c r="Y12" s="449"/>
      <c r="Z12" s="450"/>
      <c r="AA12" s="450">
        <f>SUM(Y12:Z12)</f>
        <v>0</v>
      </c>
      <c r="AB12" s="668"/>
      <c r="AC12" s="449"/>
      <c r="AD12" s="450"/>
      <c r="AE12" s="450">
        <f>SUM(AC12:AD12)</f>
        <v>0</v>
      </c>
      <c r="AF12" s="668"/>
      <c r="AG12" s="449"/>
      <c r="AH12" s="450"/>
      <c r="AI12" s="450">
        <f>SUM(AG12:AH12)</f>
        <v>0</v>
      </c>
      <c r="AJ12" s="668"/>
      <c r="AK12" s="14">
        <v>159</v>
      </c>
      <c r="AL12" s="15">
        <f>SUM(AK12:AK12)</f>
        <v>159</v>
      </c>
      <c r="AM12" s="611"/>
      <c r="AN12" s="14">
        <v>802</v>
      </c>
      <c r="AO12" s="311">
        <v>802</v>
      </c>
      <c r="AP12" s="15">
        <v>802</v>
      </c>
      <c r="AQ12" s="15">
        <f>SUM(AN12:AP12)</f>
        <v>2406</v>
      </c>
      <c r="AR12" s="589"/>
    </row>
    <row r="13" spans="1:44" ht="21.95" customHeight="1">
      <c r="A13" s="428"/>
      <c r="B13" s="451" t="s">
        <v>23</v>
      </c>
      <c r="C13" s="452">
        <f>C11+C12</f>
        <v>452.4</v>
      </c>
      <c r="D13" s="453">
        <f>D11+D12</f>
        <v>452.4</v>
      </c>
      <c r="E13" s="453">
        <f>SUM(E11:E12)</f>
        <v>904.8</v>
      </c>
      <c r="F13" s="643"/>
      <c r="G13" s="452">
        <f>G11+G12</f>
        <v>452.4</v>
      </c>
      <c r="H13" s="453">
        <f>H11+H12</f>
        <v>452.4</v>
      </c>
      <c r="I13" s="453">
        <f>SUM(I11:I12)</f>
        <v>904.8</v>
      </c>
      <c r="J13" s="643"/>
      <c r="K13" s="452">
        <f>K11+K12</f>
        <v>452.4</v>
      </c>
      <c r="L13" s="453">
        <f>L11+L12</f>
        <v>452.4</v>
      </c>
      <c r="M13" s="453">
        <f>SUM(M11:M12)</f>
        <v>904.8</v>
      </c>
      <c r="N13" s="643"/>
      <c r="O13" s="16">
        <f>O11+O12</f>
        <v>933</v>
      </c>
      <c r="P13" s="312">
        <f>P11+P12</f>
        <v>933</v>
      </c>
      <c r="Q13" s="17">
        <f>Q11+Q12</f>
        <v>933</v>
      </c>
      <c r="R13" s="17">
        <f>SUM(R11:R12)</f>
        <v>2799</v>
      </c>
      <c r="S13" s="589"/>
      <c r="T13" s="16">
        <f>T11+T12</f>
        <v>53.6</v>
      </c>
      <c r="U13" s="312">
        <f>U11+U12</f>
        <v>53.6</v>
      </c>
      <c r="V13" s="17">
        <f>V11+V12</f>
        <v>53.6</v>
      </c>
      <c r="W13" s="17">
        <f>SUM(W11:W12)</f>
        <v>160.80000000000001</v>
      </c>
      <c r="X13" s="589"/>
      <c r="Y13" s="452">
        <f>Y11+Y12</f>
        <v>483.6</v>
      </c>
      <c r="Z13" s="453">
        <f>Z11+Z12</f>
        <v>483.6</v>
      </c>
      <c r="AA13" s="453">
        <f>SUM(AA11:AA12)</f>
        <v>967.2</v>
      </c>
      <c r="AB13" s="668"/>
      <c r="AC13" s="452">
        <f>AC11+AC12</f>
        <v>483.6</v>
      </c>
      <c r="AD13" s="453">
        <f>AD11+AD12</f>
        <v>483.6</v>
      </c>
      <c r="AE13" s="453">
        <f>SUM(AE11:AE12)</f>
        <v>967.2</v>
      </c>
      <c r="AF13" s="668"/>
      <c r="AG13" s="452">
        <f>AG11+AG12</f>
        <v>468</v>
      </c>
      <c r="AH13" s="453">
        <f>AH11+AH12</f>
        <v>468</v>
      </c>
      <c r="AI13" s="453">
        <f>SUM(AI11:AI12)</f>
        <v>936</v>
      </c>
      <c r="AJ13" s="668"/>
      <c r="AK13" s="16">
        <f>AK11+AK12</f>
        <v>299.39999999999998</v>
      </c>
      <c r="AL13" s="17">
        <f>SUM(AL11:AL12)</f>
        <v>299.39999999999998</v>
      </c>
      <c r="AM13" s="611"/>
      <c r="AN13" s="16">
        <f>AN11+AN12</f>
        <v>1613.2</v>
      </c>
      <c r="AO13" s="312">
        <f>AO11+AO12</f>
        <v>1613.2</v>
      </c>
      <c r="AP13" s="17">
        <f>AP11+AP12</f>
        <v>1613.2</v>
      </c>
      <c r="AQ13" s="17">
        <f>SUM(AQ11:AQ12)</f>
        <v>4839.6000000000004</v>
      </c>
      <c r="AR13" s="589"/>
    </row>
    <row r="14" spans="1:44" ht="20.25" hidden="1" customHeight="1">
      <c r="A14" s="428"/>
      <c r="B14" s="436" t="s">
        <v>114</v>
      </c>
      <c r="C14" s="648" t="s">
        <v>28</v>
      </c>
      <c r="D14" s="649"/>
      <c r="E14" s="454"/>
      <c r="F14" s="643"/>
      <c r="G14" s="648" t="s">
        <v>28</v>
      </c>
      <c r="H14" s="649"/>
      <c r="I14" s="454"/>
      <c r="J14" s="643"/>
      <c r="K14" s="648" t="s">
        <v>28</v>
      </c>
      <c r="L14" s="649"/>
      <c r="M14" s="454"/>
      <c r="N14" s="643"/>
      <c r="O14" s="597" t="s">
        <v>28</v>
      </c>
      <c r="P14" s="598"/>
      <c r="Q14" s="599"/>
      <c r="R14" s="116"/>
      <c r="S14" s="589"/>
      <c r="T14" s="597" t="s">
        <v>28</v>
      </c>
      <c r="U14" s="598"/>
      <c r="V14" s="599"/>
      <c r="W14" s="116"/>
      <c r="X14" s="589"/>
      <c r="Y14" s="670" t="s">
        <v>28</v>
      </c>
      <c r="Z14" s="649"/>
      <c r="AA14" s="454"/>
      <c r="AB14" s="668"/>
      <c r="AC14" s="670" t="s">
        <v>28</v>
      </c>
      <c r="AD14" s="649"/>
      <c r="AE14" s="454"/>
      <c r="AF14" s="668"/>
      <c r="AG14" s="670" t="s">
        <v>28</v>
      </c>
      <c r="AH14" s="649"/>
      <c r="AI14" s="454"/>
      <c r="AJ14" s="668"/>
      <c r="AK14" s="325" t="s">
        <v>28</v>
      </c>
      <c r="AL14" s="116"/>
      <c r="AM14" s="611"/>
      <c r="AN14" s="597" t="s">
        <v>28</v>
      </c>
      <c r="AO14" s="598"/>
      <c r="AP14" s="599"/>
      <c r="AQ14" s="116"/>
      <c r="AR14" s="589"/>
    </row>
    <row r="15" spans="1:44" ht="21.95" customHeight="1">
      <c r="A15" s="428" t="s">
        <v>105</v>
      </c>
      <c r="B15" s="436" t="s">
        <v>117</v>
      </c>
      <c r="C15" s="650" t="s">
        <v>288</v>
      </c>
      <c r="D15" s="781"/>
      <c r="E15" s="455"/>
      <c r="F15" s="643"/>
      <c r="G15" s="650" t="s">
        <v>288</v>
      </c>
      <c r="H15" s="781"/>
      <c r="I15" s="455"/>
      <c r="J15" s="643"/>
      <c r="K15" s="650" t="s">
        <v>288</v>
      </c>
      <c r="L15" s="781"/>
      <c r="M15" s="455"/>
      <c r="N15" s="643"/>
      <c r="O15" s="597" t="s">
        <v>288</v>
      </c>
      <c r="P15" s="598"/>
      <c r="Q15" s="599"/>
      <c r="R15" s="7"/>
      <c r="S15" s="590"/>
      <c r="T15" s="597" t="s">
        <v>288</v>
      </c>
      <c r="U15" s="598"/>
      <c r="V15" s="599"/>
      <c r="W15" s="7"/>
      <c r="X15" s="590"/>
      <c r="Y15" s="670" t="s">
        <v>288</v>
      </c>
      <c r="Z15" s="649"/>
      <c r="AA15" s="455"/>
      <c r="AB15" s="669"/>
      <c r="AC15" s="781" t="s">
        <v>288</v>
      </c>
      <c r="AD15" s="781"/>
      <c r="AE15" s="455"/>
      <c r="AF15" s="669"/>
      <c r="AG15" s="781" t="s">
        <v>288</v>
      </c>
      <c r="AH15" s="781"/>
      <c r="AI15" s="455"/>
      <c r="AJ15" s="669"/>
      <c r="AK15" s="325" t="s">
        <v>288</v>
      </c>
      <c r="AL15" s="7"/>
      <c r="AM15" s="611"/>
      <c r="AN15" s="597" t="s">
        <v>288</v>
      </c>
      <c r="AO15" s="598"/>
      <c r="AP15" s="599"/>
      <c r="AQ15" s="7"/>
      <c r="AR15" s="590"/>
    </row>
    <row r="16" spans="1:44" s="456" customFormat="1" ht="21" customHeight="1">
      <c r="A16" s="456">
        <f>+SUM(F16,AB16,J16,N16,AF16,AJ16,AM16+S16+X16+AR16)</f>
        <v>0</v>
      </c>
      <c r="B16" s="27" t="s">
        <v>86</v>
      </c>
      <c r="C16" s="457"/>
      <c r="D16" s="458"/>
      <c r="E16" s="458">
        <f t="shared" ref="E16:E79" si="0">SUM(C16:D16)</f>
        <v>0</v>
      </c>
      <c r="F16" s="459">
        <f t="shared" ref="F16:F79" si="1">E16/7.8/2</f>
        <v>0</v>
      </c>
      <c r="G16" s="457"/>
      <c r="H16" s="458"/>
      <c r="I16" s="458">
        <f t="shared" ref="I16:I79" si="2">SUM(G16:H16)</f>
        <v>0</v>
      </c>
      <c r="J16" s="459">
        <f t="shared" ref="J16:J79" si="3">I16/7.8/2</f>
        <v>0</v>
      </c>
      <c r="K16" s="457"/>
      <c r="L16" s="458"/>
      <c r="M16" s="458">
        <f t="shared" ref="M16:M79" si="4">SUM(K16:L16)</f>
        <v>0</v>
      </c>
      <c r="N16" s="459">
        <f t="shared" ref="N16:N79" si="5">M16/7.8/2</f>
        <v>0</v>
      </c>
      <c r="O16" s="524"/>
      <c r="P16" s="527"/>
      <c r="Q16" s="525"/>
      <c r="R16" s="525">
        <f>SUM(O16:Q16)</f>
        <v>0</v>
      </c>
      <c r="S16" s="526">
        <f>R16/7.8/2</f>
        <v>0</v>
      </c>
      <c r="T16" s="524"/>
      <c r="U16" s="527"/>
      <c r="V16" s="525"/>
      <c r="W16" s="525">
        <f>SUM(T16:V16)</f>
        <v>0</v>
      </c>
      <c r="X16" s="526">
        <f>W16/7.8/2</f>
        <v>0</v>
      </c>
      <c r="Y16" s="460"/>
      <c r="Z16" s="461"/>
      <c r="AA16" s="461">
        <f t="shared" ref="AA16:AA79" si="6">SUM(Y16:Z16)</f>
        <v>0</v>
      </c>
      <c r="AB16" s="462">
        <f t="shared" ref="AB16:AB79" si="7">AA16/7.8/2</f>
        <v>0</v>
      </c>
      <c r="AC16" s="460"/>
      <c r="AD16" s="461"/>
      <c r="AE16" s="461">
        <f t="shared" ref="AE16:AE79" si="8">SUM(AC16:AD16)</f>
        <v>0</v>
      </c>
      <c r="AF16" s="462">
        <f>AE16/7.8/2</f>
        <v>0</v>
      </c>
      <c r="AG16" s="460"/>
      <c r="AH16" s="461"/>
      <c r="AI16" s="461">
        <f t="shared" ref="AI16:AI79" si="9">SUM(AG16:AH16)</f>
        <v>0</v>
      </c>
      <c r="AJ16" s="462">
        <f>AI16/7.8/2</f>
        <v>0</v>
      </c>
      <c r="AK16" s="524"/>
      <c r="AL16" s="525">
        <f>SUM(AK16:AK16)</f>
        <v>0</v>
      </c>
      <c r="AM16" s="526">
        <f t="shared" ref="AM16:AM29" si="10">AL16/7.8/2</f>
        <v>0</v>
      </c>
      <c r="AN16" s="524"/>
      <c r="AO16" s="527"/>
      <c r="AP16" s="525"/>
      <c r="AQ16" s="525">
        <f>SUM(AN16:AP16)</f>
        <v>0</v>
      </c>
      <c r="AR16" s="526">
        <f>AQ16/7.8/2</f>
        <v>0</v>
      </c>
    </row>
    <row r="17" spans="1:44" s="456" customFormat="1" ht="21" customHeight="1">
      <c r="A17" s="456">
        <f t="shared" ref="A17:A80" si="11">+SUM(F17,AB17,J17,N17,AF17,AJ17,AM17+S17+X17+AR17)</f>
        <v>0</v>
      </c>
      <c r="B17" s="27" t="s">
        <v>87</v>
      </c>
      <c r="C17" s="463"/>
      <c r="D17" s="464"/>
      <c r="E17" s="464">
        <f t="shared" si="0"/>
        <v>0</v>
      </c>
      <c r="F17" s="465">
        <f t="shared" si="1"/>
        <v>0</v>
      </c>
      <c r="G17" s="463"/>
      <c r="H17" s="464"/>
      <c r="I17" s="464">
        <f t="shared" si="2"/>
        <v>0</v>
      </c>
      <c r="J17" s="465">
        <f t="shared" si="3"/>
        <v>0</v>
      </c>
      <c r="K17" s="463"/>
      <c r="L17" s="464"/>
      <c r="M17" s="464">
        <f t="shared" si="4"/>
        <v>0</v>
      </c>
      <c r="N17" s="465">
        <f t="shared" si="5"/>
        <v>0</v>
      </c>
      <c r="O17" s="34"/>
      <c r="P17" s="315"/>
      <c r="Q17" s="35"/>
      <c r="R17" s="35">
        <f t="shared" ref="R17:R32" si="12">SUM(O17:Q17)</f>
        <v>0</v>
      </c>
      <c r="S17" s="65">
        <f t="shared" ref="S17:S80" si="13">R17/7.8/2</f>
        <v>0</v>
      </c>
      <c r="T17" s="34"/>
      <c r="U17" s="315"/>
      <c r="V17" s="35"/>
      <c r="W17" s="35">
        <f t="shared" ref="W17:W32" si="14">SUM(T17:V17)</f>
        <v>0</v>
      </c>
      <c r="X17" s="65">
        <f t="shared" ref="X17:X80" si="15">W17/7.8/2</f>
        <v>0</v>
      </c>
      <c r="Y17" s="466"/>
      <c r="Z17" s="467"/>
      <c r="AA17" s="467">
        <f t="shared" si="6"/>
        <v>0</v>
      </c>
      <c r="AB17" s="468">
        <f>AA17/7.8/2</f>
        <v>0</v>
      </c>
      <c r="AC17" s="466"/>
      <c r="AD17" s="467"/>
      <c r="AE17" s="467">
        <f t="shared" si="8"/>
        <v>0</v>
      </c>
      <c r="AF17" s="468">
        <f>AE17/7.8/2</f>
        <v>0</v>
      </c>
      <c r="AG17" s="466"/>
      <c r="AH17" s="467"/>
      <c r="AI17" s="467">
        <f t="shared" si="9"/>
        <v>0</v>
      </c>
      <c r="AJ17" s="468">
        <f>AI17/7.8/2</f>
        <v>0</v>
      </c>
      <c r="AK17" s="34"/>
      <c r="AL17" s="35">
        <f t="shared" ref="AL17:AL22" si="16">SUM(AK17:AK17)</f>
        <v>0</v>
      </c>
      <c r="AM17" s="65">
        <f t="shared" si="10"/>
        <v>0</v>
      </c>
      <c r="AN17" s="34"/>
      <c r="AO17" s="315"/>
      <c r="AP17" s="35"/>
      <c r="AQ17" s="35">
        <f t="shared" ref="AQ17:AQ32" si="17">SUM(AN17:AP17)</f>
        <v>0</v>
      </c>
      <c r="AR17" s="65">
        <f t="shared" ref="AR17:AR80" si="18">AQ17/7.8/2</f>
        <v>0</v>
      </c>
    </row>
    <row r="18" spans="1:44" s="456" customFormat="1" ht="21" customHeight="1">
      <c r="A18" s="456">
        <f t="shared" si="11"/>
        <v>0</v>
      </c>
      <c r="B18" s="27" t="s">
        <v>88</v>
      </c>
      <c r="C18" s="463"/>
      <c r="D18" s="464"/>
      <c r="E18" s="464">
        <f t="shared" si="0"/>
        <v>0</v>
      </c>
      <c r="F18" s="465">
        <f t="shared" si="1"/>
        <v>0</v>
      </c>
      <c r="G18" s="463"/>
      <c r="H18" s="464"/>
      <c r="I18" s="464">
        <f t="shared" si="2"/>
        <v>0</v>
      </c>
      <c r="J18" s="465">
        <f t="shared" si="3"/>
        <v>0</v>
      </c>
      <c r="K18" s="463"/>
      <c r="L18" s="464"/>
      <c r="M18" s="464">
        <f t="shared" si="4"/>
        <v>0</v>
      </c>
      <c r="N18" s="465">
        <f t="shared" si="5"/>
        <v>0</v>
      </c>
      <c r="O18" s="34"/>
      <c r="P18" s="315"/>
      <c r="Q18" s="35"/>
      <c r="R18" s="35">
        <f t="shared" si="12"/>
        <v>0</v>
      </c>
      <c r="S18" s="65">
        <f t="shared" si="13"/>
        <v>0</v>
      </c>
      <c r="T18" s="34"/>
      <c r="U18" s="315"/>
      <c r="V18" s="35"/>
      <c r="W18" s="35">
        <f t="shared" si="14"/>
        <v>0</v>
      </c>
      <c r="X18" s="65">
        <f t="shared" si="15"/>
        <v>0</v>
      </c>
      <c r="Y18" s="466"/>
      <c r="Z18" s="467"/>
      <c r="AA18" s="467">
        <f t="shared" si="6"/>
        <v>0</v>
      </c>
      <c r="AB18" s="468">
        <f t="shared" si="7"/>
        <v>0</v>
      </c>
      <c r="AC18" s="466"/>
      <c r="AD18" s="467"/>
      <c r="AE18" s="467">
        <f t="shared" si="8"/>
        <v>0</v>
      </c>
      <c r="AF18" s="468">
        <f t="shared" ref="AF18:AF79" si="19">AE18/7.8/2</f>
        <v>0</v>
      </c>
      <c r="AG18" s="466"/>
      <c r="AH18" s="467"/>
      <c r="AI18" s="467">
        <f t="shared" si="9"/>
        <v>0</v>
      </c>
      <c r="AJ18" s="468">
        <f t="shared" ref="AJ18:AJ79" si="20">AI18/7.8/2</f>
        <v>0</v>
      </c>
      <c r="AK18" s="34"/>
      <c r="AL18" s="35">
        <f t="shared" si="16"/>
        <v>0</v>
      </c>
      <c r="AM18" s="65">
        <f t="shared" si="10"/>
        <v>0</v>
      </c>
      <c r="AN18" s="34"/>
      <c r="AO18" s="315"/>
      <c r="AP18" s="35"/>
      <c r="AQ18" s="35">
        <f t="shared" si="17"/>
        <v>0</v>
      </c>
      <c r="AR18" s="65">
        <f t="shared" si="18"/>
        <v>0</v>
      </c>
    </row>
    <row r="19" spans="1:44" s="456" customFormat="1" ht="21" customHeight="1">
      <c r="A19" s="456">
        <f t="shared" si="11"/>
        <v>0</v>
      </c>
      <c r="B19" s="27" t="s">
        <v>89</v>
      </c>
      <c r="C19" s="463"/>
      <c r="D19" s="464"/>
      <c r="E19" s="464">
        <f t="shared" si="0"/>
        <v>0</v>
      </c>
      <c r="F19" s="465">
        <f t="shared" si="1"/>
        <v>0</v>
      </c>
      <c r="G19" s="463"/>
      <c r="H19" s="464"/>
      <c r="I19" s="464">
        <f t="shared" si="2"/>
        <v>0</v>
      </c>
      <c r="J19" s="465">
        <f t="shared" si="3"/>
        <v>0</v>
      </c>
      <c r="K19" s="463"/>
      <c r="L19" s="464"/>
      <c r="M19" s="464">
        <f t="shared" si="4"/>
        <v>0</v>
      </c>
      <c r="N19" s="465">
        <f t="shared" si="5"/>
        <v>0</v>
      </c>
      <c r="O19" s="34"/>
      <c r="P19" s="315"/>
      <c r="Q19" s="35"/>
      <c r="R19" s="35">
        <f t="shared" si="12"/>
        <v>0</v>
      </c>
      <c r="S19" s="65">
        <f t="shared" si="13"/>
        <v>0</v>
      </c>
      <c r="T19" s="34"/>
      <c r="U19" s="315"/>
      <c r="V19" s="35"/>
      <c r="W19" s="35">
        <f t="shared" si="14"/>
        <v>0</v>
      </c>
      <c r="X19" s="65">
        <f t="shared" si="15"/>
        <v>0</v>
      </c>
      <c r="Y19" s="466"/>
      <c r="Z19" s="467"/>
      <c r="AA19" s="467">
        <f t="shared" si="6"/>
        <v>0</v>
      </c>
      <c r="AB19" s="468">
        <f t="shared" si="7"/>
        <v>0</v>
      </c>
      <c r="AC19" s="466"/>
      <c r="AD19" s="467"/>
      <c r="AE19" s="467">
        <f t="shared" si="8"/>
        <v>0</v>
      </c>
      <c r="AF19" s="468">
        <f t="shared" si="19"/>
        <v>0</v>
      </c>
      <c r="AG19" s="466"/>
      <c r="AH19" s="467"/>
      <c r="AI19" s="467">
        <f t="shared" si="9"/>
        <v>0</v>
      </c>
      <c r="AJ19" s="468">
        <f t="shared" si="20"/>
        <v>0</v>
      </c>
      <c r="AK19" s="34"/>
      <c r="AL19" s="35">
        <f t="shared" si="16"/>
        <v>0</v>
      </c>
      <c r="AM19" s="65">
        <f t="shared" si="10"/>
        <v>0</v>
      </c>
      <c r="AN19" s="34"/>
      <c r="AO19" s="315"/>
      <c r="AP19" s="35"/>
      <c r="AQ19" s="35">
        <f t="shared" si="17"/>
        <v>0</v>
      </c>
      <c r="AR19" s="65">
        <f t="shared" si="18"/>
        <v>0</v>
      </c>
    </row>
    <row r="20" spans="1:44" s="456" customFormat="1" ht="21" customHeight="1">
      <c r="A20" s="456">
        <f t="shared" si="11"/>
        <v>0</v>
      </c>
      <c r="B20" s="27" t="s">
        <v>90</v>
      </c>
      <c r="C20" s="463"/>
      <c r="D20" s="464"/>
      <c r="E20" s="464">
        <f t="shared" si="0"/>
        <v>0</v>
      </c>
      <c r="F20" s="465">
        <f t="shared" si="1"/>
        <v>0</v>
      </c>
      <c r="G20" s="463"/>
      <c r="H20" s="464"/>
      <c r="I20" s="464">
        <f t="shared" si="2"/>
        <v>0</v>
      </c>
      <c r="J20" s="465">
        <f t="shared" si="3"/>
        <v>0</v>
      </c>
      <c r="K20" s="463"/>
      <c r="L20" s="464"/>
      <c r="M20" s="464">
        <f t="shared" si="4"/>
        <v>0</v>
      </c>
      <c r="N20" s="465">
        <f t="shared" si="5"/>
        <v>0</v>
      </c>
      <c r="O20" s="34"/>
      <c r="P20" s="315"/>
      <c r="Q20" s="35"/>
      <c r="R20" s="35">
        <f t="shared" si="12"/>
        <v>0</v>
      </c>
      <c r="S20" s="65">
        <f t="shared" si="13"/>
        <v>0</v>
      </c>
      <c r="T20" s="34"/>
      <c r="U20" s="315"/>
      <c r="V20" s="35"/>
      <c r="W20" s="35">
        <f t="shared" si="14"/>
        <v>0</v>
      </c>
      <c r="X20" s="65">
        <f t="shared" si="15"/>
        <v>0</v>
      </c>
      <c r="Y20" s="466"/>
      <c r="Z20" s="467"/>
      <c r="AA20" s="467">
        <f t="shared" si="6"/>
        <v>0</v>
      </c>
      <c r="AB20" s="468">
        <f t="shared" si="7"/>
        <v>0</v>
      </c>
      <c r="AC20" s="466"/>
      <c r="AD20" s="467"/>
      <c r="AE20" s="467">
        <f t="shared" si="8"/>
        <v>0</v>
      </c>
      <c r="AF20" s="468">
        <f t="shared" si="19"/>
        <v>0</v>
      </c>
      <c r="AG20" s="466"/>
      <c r="AH20" s="467"/>
      <c r="AI20" s="467">
        <f t="shared" si="9"/>
        <v>0</v>
      </c>
      <c r="AJ20" s="468">
        <f t="shared" si="20"/>
        <v>0</v>
      </c>
      <c r="AK20" s="34"/>
      <c r="AL20" s="35">
        <f t="shared" si="16"/>
        <v>0</v>
      </c>
      <c r="AM20" s="65">
        <f t="shared" si="10"/>
        <v>0</v>
      </c>
      <c r="AN20" s="34"/>
      <c r="AO20" s="315"/>
      <c r="AP20" s="35"/>
      <c r="AQ20" s="35">
        <f t="shared" si="17"/>
        <v>0</v>
      </c>
      <c r="AR20" s="65">
        <f t="shared" si="18"/>
        <v>0</v>
      </c>
    </row>
    <row r="21" spans="1:44" s="456" customFormat="1" ht="21" customHeight="1">
      <c r="A21" s="456">
        <f t="shared" si="11"/>
        <v>0</v>
      </c>
      <c r="B21" s="27" t="s">
        <v>91</v>
      </c>
      <c r="C21" s="463"/>
      <c r="D21" s="464"/>
      <c r="E21" s="464">
        <f t="shared" si="0"/>
        <v>0</v>
      </c>
      <c r="F21" s="465">
        <f t="shared" si="1"/>
        <v>0</v>
      </c>
      <c r="G21" s="463"/>
      <c r="H21" s="464"/>
      <c r="I21" s="464">
        <f t="shared" si="2"/>
        <v>0</v>
      </c>
      <c r="J21" s="465">
        <f t="shared" si="3"/>
        <v>0</v>
      </c>
      <c r="K21" s="463"/>
      <c r="L21" s="464"/>
      <c r="M21" s="464">
        <f t="shared" si="4"/>
        <v>0</v>
      </c>
      <c r="N21" s="465">
        <f t="shared" si="5"/>
        <v>0</v>
      </c>
      <c r="O21" s="34"/>
      <c r="P21" s="315"/>
      <c r="Q21" s="35"/>
      <c r="R21" s="35">
        <f t="shared" si="12"/>
        <v>0</v>
      </c>
      <c r="S21" s="65">
        <f t="shared" si="13"/>
        <v>0</v>
      </c>
      <c r="T21" s="34"/>
      <c r="U21" s="315"/>
      <c r="V21" s="35"/>
      <c r="W21" s="35">
        <f t="shared" si="14"/>
        <v>0</v>
      </c>
      <c r="X21" s="65">
        <f t="shared" si="15"/>
        <v>0</v>
      </c>
      <c r="Y21" s="466"/>
      <c r="Z21" s="467"/>
      <c r="AA21" s="467">
        <f t="shared" si="6"/>
        <v>0</v>
      </c>
      <c r="AB21" s="468">
        <f t="shared" si="7"/>
        <v>0</v>
      </c>
      <c r="AC21" s="466"/>
      <c r="AD21" s="467"/>
      <c r="AE21" s="467">
        <f t="shared" si="8"/>
        <v>0</v>
      </c>
      <c r="AF21" s="468">
        <f t="shared" si="19"/>
        <v>0</v>
      </c>
      <c r="AG21" s="466"/>
      <c r="AH21" s="467"/>
      <c r="AI21" s="467">
        <f t="shared" si="9"/>
        <v>0</v>
      </c>
      <c r="AJ21" s="468">
        <f t="shared" si="20"/>
        <v>0</v>
      </c>
      <c r="AK21" s="34"/>
      <c r="AL21" s="35">
        <f t="shared" si="16"/>
        <v>0</v>
      </c>
      <c r="AM21" s="65">
        <f t="shared" si="10"/>
        <v>0</v>
      </c>
      <c r="AN21" s="34"/>
      <c r="AO21" s="315"/>
      <c r="AP21" s="35"/>
      <c r="AQ21" s="35">
        <f t="shared" si="17"/>
        <v>0</v>
      </c>
      <c r="AR21" s="65">
        <f t="shared" si="18"/>
        <v>0</v>
      </c>
    </row>
    <row r="22" spans="1:44" s="456" customFormat="1" ht="21" customHeight="1">
      <c r="A22" s="456">
        <f t="shared" si="11"/>
        <v>0</v>
      </c>
      <c r="B22" s="27" t="s">
        <v>92</v>
      </c>
      <c r="C22" s="463"/>
      <c r="D22" s="464"/>
      <c r="E22" s="464">
        <f t="shared" si="0"/>
        <v>0</v>
      </c>
      <c r="F22" s="465">
        <f t="shared" si="1"/>
        <v>0</v>
      </c>
      <c r="G22" s="463"/>
      <c r="H22" s="464"/>
      <c r="I22" s="464">
        <f t="shared" si="2"/>
        <v>0</v>
      </c>
      <c r="J22" s="465">
        <f t="shared" si="3"/>
        <v>0</v>
      </c>
      <c r="K22" s="463"/>
      <c r="L22" s="464"/>
      <c r="M22" s="464">
        <f t="shared" si="4"/>
        <v>0</v>
      </c>
      <c r="N22" s="465">
        <f t="shared" si="5"/>
        <v>0</v>
      </c>
      <c r="O22" s="34"/>
      <c r="P22" s="315"/>
      <c r="Q22" s="35"/>
      <c r="R22" s="35">
        <f t="shared" si="12"/>
        <v>0</v>
      </c>
      <c r="S22" s="65">
        <f t="shared" si="13"/>
        <v>0</v>
      </c>
      <c r="T22" s="34"/>
      <c r="U22" s="315"/>
      <c r="V22" s="35"/>
      <c r="W22" s="35">
        <f t="shared" si="14"/>
        <v>0</v>
      </c>
      <c r="X22" s="65">
        <f t="shared" si="15"/>
        <v>0</v>
      </c>
      <c r="Y22" s="466"/>
      <c r="Z22" s="467"/>
      <c r="AA22" s="467">
        <f t="shared" si="6"/>
        <v>0</v>
      </c>
      <c r="AB22" s="468">
        <f t="shared" si="7"/>
        <v>0</v>
      </c>
      <c r="AC22" s="466"/>
      <c r="AD22" s="467"/>
      <c r="AE22" s="467">
        <f t="shared" si="8"/>
        <v>0</v>
      </c>
      <c r="AF22" s="468">
        <f t="shared" si="19"/>
        <v>0</v>
      </c>
      <c r="AG22" s="466"/>
      <c r="AH22" s="467"/>
      <c r="AI22" s="467">
        <f t="shared" si="9"/>
        <v>0</v>
      </c>
      <c r="AJ22" s="468">
        <f t="shared" si="20"/>
        <v>0</v>
      </c>
      <c r="AK22" s="34"/>
      <c r="AL22" s="35">
        <f t="shared" si="16"/>
        <v>0</v>
      </c>
      <c r="AM22" s="65">
        <f t="shared" si="10"/>
        <v>0</v>
      </c>
      <c r="AN22" s="34"/>
      <c r="AO22" s="315"/>
      <c r="AP22" s="35"/>
      <c r="AQ22" s="35">
        <f t="shared" si="17"/>
        <v>0</v>
      </c>
      <c r="AR22" s="65">
        <f t="shared" si="18"/>
        <v>0</v>
      </c>
    </row>
    <row r="23" spans="1:44" s="456" customFormat="1" ht="21" customHeight="1">
      <c r="A23" s="456">
        <f t="shared" si="11"/>
        <v>0</v>
      </c>
      <c r="B23" s="296" t="s">
        <v>93</v>
      </c>
      <c r="C23" s="463"/>
      <c r="D23" s="464"/>
      <c r="E23" s="464">
        <f t="shared" si="0"/>
        <v>0</v>
      </c>
      <c r="F23" s="465">
        <f t="shared" si="1"/>
        <v>0</v>
      </c>
      <c r="G23" s="463"/>
      <c r="H23" s="464"/>
      <c r="I23" s="464">
        <f t="shared" si="2"/>
        <v>0</v>
      </c>
      <c r="J23" s="465">
        <f t="shared" si="3"/>
        <v>0</v>
      </c>
      <c r="K23" s="463"/>
      <c r="L23" s="464"/>
      <c r="M23" s="464">
        <f t="shared" si="4"/>
        <v>0</v>
      </c>
      <c r="N23" s="465">
        <f t="shared" si="5"/>
        <v>0</v>
      </c>
      <c r="O23" s="34"/>
      <c r="P23" s="315"/>
      <c r="Q23" s="35"/>
      <c r="R23" s="35">
        <f t="shared" si="12"/>
        <v>0</v>
      </c>
      <c r="S23" s="65">
        <f t="shared" si="13"/>
        <v>0</v>
      </c>
      <c r="T23" s="34"/>
      <c r="U23" s="315"/>
      <c r="V23" s="35"/>
      <c r="W23" s="35">
        <f t="shared" si="14"/>
        <v>0</v>
      </c>
      <c r="X23" s="65">
        <f t="shared" si="15"/>
        <v>0</v>
      </c>
      <c r="Y23" s="466"/>
      <c r="Z23" s="467"/>
      <c r="AA23" s="467">
        <f t="shared" si="6"/>
        <v>0</v>
      </c>
      <c r="AB23" s="468">
        <f t="shared" si="7"/>
        <v>0</v>
      </c>
      <c r="AC23" s="466"/>
      <c r="AD23" s="467"/>
      <c r="AE23" s="467">
        <f t="shared" si="8"/>
        <v>0</v>
      </c>
      <c r="AF23" s="468">
        <f t="shared" si="19"/>
        <v>0</v>
      </c>
      <c r="AG23" s="466"/>
      <c r="AH23" s="467"/>
      <c r="AI23" s="467">
        <f t="shared" si="9"/>
        <v>0</v>
      </c>
      <c r="AJ23" s="468">
        <f t="shared" si="20"/>
        <v>0</v>
      </c>
      <c r="AK23" s="34"/>
      <c r="AL23" s="35"/>
      <c r="AM23" s="65">
        <f t="shared" si="10"/>
        <v>0</v>
      </c>
      <c r="AN23" s="34"/>
      <c r="AO23" s="315"/>
      <c r="AP23" s="35"/>
      <c r="AQ23" s="35">
        <f t="shared" si="17"/>
        <v>0</v>
      </c>
      <c r="AR23" s="65">
        <f t="shared" si="18"/>
        <v>0</v>
      </c>
    </row>
    <row r="24" spans="1:44" s="456" customFormat="1" ht="21" customHeight="1">
      <c r="A24" s="456">
        <f t="shared" si="11"/>
        <v>0</v>
      </c>
      <c r="B24" s="27" t="s">
        <v>94</v>
      </c>
      <c r="C24" s="463"/>
      <c r="D24" s="464"/>
      <c r="E24" s="464">
        <f t="shared" si="0"/>
        <v>0</v>
      </c>
      <c r="F24" s="465">
        <f t="shared" si="1"/>
        <v>0</v>
      </c>
      <c r="G24" s="463"/>
      <c r="H24" s="464"/>
      <c r="I24" s="464">
        <f t="shared" si="2"/>
        <v>0</v>
      </c>
      <c r="J24" s="465">
        <f t="shared" si="3"/>
        <v>0</v>
      </c>
      <c r="K24" s="463"/>
      <c r="L24" s="464"/>
      <c r="M24" s="464">
        <f t="shared" si="4"/>
        <v>0</v>
      </c>
      <c r="N24" s="465">
        <f t="shared" si="5"/>
        <v>0</v>
      </c>
      <c r="O24" s="34"/>
      <c r="P24" s="315"/>
      <c r="Q24" s="35"/>
      <c r="R24" s="35">
        <f t="shared" si="12"/>
        <v>0</v>
      </c>
      <c r="S24" s="65">
        <f t="shared" si="13"/>
        <v>0</v>
      </c>
      <c r="T24" s="34"/>
      <c r="U24" s="315"/>
      <c r="V24" s="35"/>
      <c r="W24" s="35">
        <f t="shared" si="14"/>
        <v>0</v>
      </c>
      <c r="X24" s="65">
        <f t="shared" si="15"/>
        <v>0</v>
      </c>
      <c r="Y24" s="466"/>
      <c r="Z24" s="467"/>
      <c r="AA24" s="467">
        <f t="shared" si="6"/>
        <v>0</v>
      </c>
      <c r="AB24" s="468">
        <f t="shared" si="7"/>
        <v>0</v>
      </c>
      <c r="AC24" s="466"/>
      <c r="AD24" s="467"/>
      <c r="AE24" s="467">
        <f t="shared" si="8"/>
        <v>0</v>
      </c>
      <c r="AF24" s="468">
        <f t="shared" si="19"/>
        <v>0</v>
      </c>
      <c r="AG24" s="466"/>
      <c r="AH24" s="467"/>
      <c r="AI24" s="467">
        <f t="shared" si="9"/>
        <v>0</v>
      </c>
      <c r="AJ24" s="468">
        <f t="shared" si="20"/>
        <v>0</v>
      </c>
      <c r="AK24" s="34"/>
      <c r="AL24" s="35">
        <f>SUM(AK24:AK24)</f>
        <v>0</v>
      </c>
      <c r="AM24" s="65">
        <f t="shared" si="10"/>
        <v>0</v>
      </c>
      <c r="AN24" s="34"/>
      <c r="AO24" s="315"/>
      <c r="AP24" s="35"/>
      <c r="AQ24" s="35">
        <f t="shared" si="17"/>
        <v>0</v>
      </c>
      <c r="AR24" s="65">
        <f t="shared" si="18"/>
        <v>0</v>
      </c>
    </row>
    <row r="25" spans="1:44" s="456" customFormat="1" ht="21" customHeight="1">
      <c r="A25" s="456">
        <f t="shared" si="11"/>
        <v>0</v>
      </c>
      <c r="B25" s="27" t="s">
        <v>95</v>
      </c>
      <c r="C25" s="463"/>
      <c r="D25" s="464"/>
      <c r="E25" s="464">
        <f t="shared" si="0"/>
        <v>0</v>
      </c>
      <c r="F25" s="465">
        <f t="shared" si="1"/>
        <v>0</v>
      </c>
      <c r="G25" s="463"/>
      <c r="H25" s="464"/>
      <c r="I25" s="464">
        <f t="shared" si="2"/>
        <v>0</v>
      </c>
      <c r="J25" s="465">
        <f t="shared" si="3"/>
        <v>0</v>
      </c>
      <c r="K25" s="463"/>
      <c r="L25" s="464"/>
      <c r="M25" s="464">
        <f t="shared" si="4"/>
        <v>0</v>
      </c>
      <c r="N25" s="465">
        <f t="shared" si="5"/>
        <v>0</v>
      </c>
      <c r="O25" s="34"/>
      <c r="P25" s="315"/>
      <c r="Q25" s="35"/>
      <c r="R25" s="35">
        <f t="shared" si="12"/>
        <v>0</v>
      </c>
      <c r="S25" s="65">
        <f t="shared" si="13"/>
        <v>0</v>
      </c>
      <c r="T25" s="34"/>
      <c r="U25" s="315"/>
      <c r="V25" s="35"/>
      <c r="W25" s="35">
        <f t="shared" si="14"/>
        <v>0</v>
      </c>
      <c r="X25" s="65">
        <f t="shared" si="15"/>
        <v>0</v>
      </c>
      <c r="Y25" s="466"/>
      <c r="Z25" s="467"/>
      <c r="AA25" s="467">
        <f t="shared" si="6"/>
        <v>0</v>
      </c>
      <c r="AB25" s="468">
        <f t="shared" si="7"/>
        <v>0</v>
      </c>
      <c r="AC25" s="466"/>
      <c r="AD25" s="467"/>
      <c r="AE25" s="467">
        <f t="shared" si="8"/>
        <v>0</v>
      </c>
      <c r="AF25" s="468">
        <f t="shared" si="19"/>
        <v>0</v>
      </c>
      <c r="AG25" s="466"/>
      <c r="AH25" s="467"/>
      <c r="AI25" s="467">
        <f t="shared" si="9"/>
        <v>0</v>
      </c>
      <c r="AJ25" s="468">
        <f t="shared" si="20"/>
        <v>0</v>
      </c>
      <c r="AK25" s="34"/>
      <c r="AL25" s="35"/>
      <c r="AM25" s="65">
        <f t="shared" si="10"/>
        <v>0</v>
      </c>
      <c r="AN25" s="34"/>
      <c r="AO25" s="315"/>
      <c r="AP25" s="35"/>
      <c r="AQ25" s="35">
        <f t="shared" si="17"/>
        <v>0</v>
      </c>
      <c r="AR25" s="65">
        <f t="shared" si="18"/>
        <v>0</v>
      </c>
    </row>
    <row r="26" spans="1:44" s="456" customFormat="1" ht="21" customHeight="1">
      <c r="A26" s="456">
        <f t="shared" si="11"/>
        <v>0</v>
      </c>
      <c r="B26" s="27" t="s">
        <v>96</v>
      </c>
      <c r="C26" s="463"/>
      <c r="D26" s="464"/>
      <c r="E26" s="464">
        <f t="shared" si="0"/>
        <v>0</v>
      </c>
      <c r="F26" s="465">
        <f t="shared" si="1"/>
        <v>0</v>
      </c>
      <c r="G26" s="463"/>
      <c r="H26" s="464"/>
      <c r="I26" s="464">
        <f t="shared" si="2"/>
        <v>0</v>
      </c>
      <c r="J26" s="465">
        <f t="shared" si="3"/>
        <v>0</v>
      </c>
      <c r="K26" s="463"/>
      <c r="L26" s="464"/>
      <c r="M26" s="464">
        <f t="shared" si="4"/>
        <v>0</v>
      </c>
      <c r="N26" s="465">
        <f t="shared" si="5"/>
        <v>0</v>
      </c>
      <c r="O26" s="34"/>
      <c r="P26" s="315"/>
      <c r="Q26" s="35"/>
      <c r="R26" s="35">
        <f t="shared" si="12"/>
        <v>0</v>
      </c>
      <c r="S26" s="65">
        <f t="shared" si="13"/>
        <v>0</v>
      </c>
      <c r="T26" s="34"/>
      <c r="U26" s="315"/>
      <c r="V26" s="35"/>
      <c r="W26" s="35">
        <f t="shared" si="14"/>
        <v>0</v>
      </c>
      <c r="X26" s="65">
        <f t="shared" si="15"/>
        <v>0</v>
      </c>
      <c r="Y26" s="469"/>
      <c r="Z26" s="470"/>
      <c r="AA26" s="470">
        <f t="shared" si="6"/>
        <v>0</v>
      </c>
      <c r="AB26" s="471">
        <f t="shared" si="7"/>
        <v>0</v>
      </c>
      <c r="AC26" s="469"/>
      <c r="AD26" s="470"/>
      <c r="AE26" s="470">
        <f t="shared" si="8"/>
        <v>0</v>
      </c>
      <c r="AF26" s="471">
        <f t="shared" si="19"/>
        <v>0</v>
      </c>
      <c r="AG26" s="469"/>
      <c r="AH26" s="470"/>
      <c r="AI26" s="470">
        <f t="shared" si="9"/>
        <v>0</v>
      </c>
      <c r="AJ26" s="471">
        <f t="shared" si="20"/>
        <v>0</v>
      </c>
      <c r="AK26" s="34"/>
      <c r="AL26" s="35">
        <f t="shared" ref="AL26:AL50" si="21">SUM(AK26:AK26)</f>
        <v>0</v>
      </c>
      <c r="AM26" s="65">
        <f t="shared" si="10"/>
        <v>0</v>
      </c>
      <c r="AN26" s="34"/>
      <c r="AO26" s="315"/>
      <c r="AP26" s="35"/>
      <c r="AQ26" s="35">
        <f t="shared" si="17"/>
        <v>0</v>
      </c>
      <c r="AR26" s="65">
        <f t="shared" si="18"/>
        <v>0</v>
      </c>
    </row>
    <row r="27" spans="1:44" s="456" customFormat="1" ht="21" customHeight="1">
      <c r="A27" s="456">
        <f t="shared" si="11"/>
        <v>0</v>
      </c>
      <c r="B27" s="29" t="s">
        <v>97</v>
      </c>
      <c r="C27" s="463"/>
      <c r="D27" s="464"/>
      <c r="E27" s="464">
        <f t="shared" si="0"/>
        <v>0</v>
      </c>
      <c r="F27" s="465">
        <f t="shared" si="1"/>
        <v>0</v>
      </c>
      <c r="G27" s="463"/>
      <c r="H27" s="464"/>
      <c r="I27" s="464">
        <f t="shared" si="2"/>
        <v>0</v>
      </c>
      <c r="J27" s="465">
        <f t="shared" si="3"/>
        <v>0</v>
      </c>
      <c r="K27" s="463"/>
      <c r="L27" s="464"/>
      <c r="M27" s="464">
        <f t="shared" si="4"/>
        <v>0</v>
      </c>
      <c r="N27" s="465">
        <f t="shared" si="5"/>
        <v>0</v>
      </c>
      <c r="O27" s="34"/>
      <c r="P27" s="315"/>
      <c r="Q27" s="35"/>
      <c r="R27" s="35">
        <f t="shared" si="12"/>
        <v>0</v>
      </c>
      <c r="S27" s="65">
        <f t="shared" si="13"/>
        <v>0</v>
      </c>
      <c r="T27" s="34"/>
      <c r="U27" s="315"/>
      <c r="V27" s="35"/>
      <c r="W27" s="35">
        <f t="shared" si="14"/>
        <v>0</v>
      </c>
      <c r="X27" s="65">
        <f t="shared" si="15"/>
        <v>0</v>
      </c>
      <c r="Y27" s="469"/>
      <c r="Z27" s="470"/>
      <c r="AA27" s="470">
        <f t="shared" si="6"/>
        <v>0</v>
      </c>
      <c r="AB27" s="471">
        <f t="shared" si="7"/>
        <v>0</v>
      </c>
      <c r="AC27" s="469"/>
      <c r="AD27" s="470"/>
      <c r="AE27" s="470">
        <f t="shared" si="8"/>
        <v>0</v>
      </c>
      <c r="AF27" s="471">
        <f t="shared" si="19"/>
        <v>0</v>
      </c>
      <c r="AG27" s="469"/>
      <c r="AH27" s="470"/>
      <c r="AI27" s="470">
        <f t="shared" si="9"/>
        <v>0</v>
      </c>
      <c r="AJ27" s="471">
        <f t="shared" si="20"/>
        <v>0</v>
      </c>
      <c r="AK27" s="34"/>
      <c r="AL27" s="35">
        <f t="shared" si="21"/>
        <v>0</v>
      </c>
      <c r="AM27" s="65">
        <f t="shared" si="10"/>
        <v>0</v>
      </c>
      <c r="AN27" s="34"/>
      <c r="AO27" s="315"/>
      <c r="AP27" s="35"/>
      <c r="AQ27" s="35">
        <f t="shared" si="17"/>
        <v>0</v>
      </c>
      <c r="AR27" s="65">
        <f t="shared" si="18"/>
        <v>0</v>
      </c>
    </row>
    <row r="28" spans="1:44" s="456" customFormat="1" ht="21" customHeight="1">
      <c r="A28" s="456">
        <f t="shared" si="11"/>
        <v>0</v>
      </c>
      <c r="B28" s="27" t="s">
        <v>98</v>
      </c>
      <c r="C28" s="463"/>
      <c r="D28" s="464"/>
      <c r="E28" s="464">
        <f t="shared" si="0"/>
        <v>0</v>
      </c>
      <c r="F28" s="465">
        <f t="shared" si="1"/>
        <v>0</v>
      </c>
      <c r="G28" s="463"/>
      <c r="H28" s="464"/>
      <c r="I28" s="464">
        <f t="shared" si="2"/>
        <v>0</v>
      </c>
      <c r="J28" s="465">
        <f t="shared" si="3"/>
        <v>0</v>
      </c>
      <c r="K28" s="463"/>
      <c r="L28" s="464"/>
      <c r="M28" s="464">
        <f t="shared" si="4"/>
        <v>0</v>
      </c>
      <c r="N28" s="465">
        <f t="shared" si="5"/>
        <v>0</v>
      </c>
      <c r="O28" s="34"/>
      <c r="P28" s="315"/>
      <c r="Q28" s="35"/>
      <c r="R28" s="35">
        <f t="shared" si="12"/>
        <v>0</v>
      </c>
      <c r="S28" s="65">
        <f t="shared" si="13"/>
        <v>0</v>
      </c>
      <c r="T28" s="34"/>
      <c r="U28" s="315"/>
      <c r="V28" s="35"/>
      <c r="W28" s="35">
        <f t="shared" si="14"/>
        <v>0</v>
      </c>
      <c r="X28" s="65">
        <f t="shared" si="15"/>
        <v>0</v>
      </c>
      <c r="Y28" s="475"/>
      <c r="Z28" s="476"/>
      <c r="AA28" s="476">
        <f t="shared" si="6"/>
        <v>0</v>
      </c>
      <c r="AB28" s="477">
        <f t="shared" si="7"/>
        <v>0</v>
      </c>
      <c r="AC28" s="475"/>
      <c r="AD28" s="476"/>
      <c r="AE28" s="476">
        <f t="shared" si="8"/>
        <v>0</v>
      </c>
      <c r="AF28" s="477">
        <f t="shared" si="19"/>
        <v>0</v>
      </c>
      <c r="AG28" s="475"/>
      <c r="AH28" s="476"/>
      <c r="AI28" s="476">
        <f t="shared" si="9"/>
        <v>0</v>
      </c>
      <c r="AJ28" s="477">
        <f t="shared" si="20"/>
        <v>0</v>
      </c>
      <c r="AK28" s="34"/>
      <c r="AL28" s="35">
        <f t="shared" si="21"/>
        <v>0</v>
      </c>
      <c r="AM28" s="65">
        <f t="shared" si="10"/>
        <v>0</v>
      </c>
      <c r="AN28" s="34"/>
      <c r="AO28" s="315"/>
      <c r="AP28" s="35"/>
      <c r="AQ28" s="35">
        <f t="shared" si="17"/>
        <v>0</v>
      </c>
      <c r="AR28" s="65">
        <f t="shared" si="18"/>
        <v>0</v>
      </c>
    </row>
    <row r="29" spans="1:44" s="456" customFormat="1" ht="21" customHeight="1">
      <c r="A29" s="456">
        <f t="shared" si="11"/>
        <v>0</v>
      </c>
      <c r="B29" s="27" t="s">
        <v>99</v>
      </c>
      <c r="C29" s="463"/>
      <c r="D29" s="464"/>
      <c r="E29" s="464">
        <f t="shared" si="0"/>
        <v>0</v>
      </c>
      <c r="F29" s="465">
        <f t="shared" si="1"/>
        <v>0</v>
      </c>
      <c r="G29" s="463"/>
      <c r="H29" s="464"/>
      <c r="I29" s="464">
        <f t="shared" si="2"/>
        <v>0</v>
      </c>
      <c r="J29" s="465">
        <f t="shared" si="3"/>
        <v>0</v>
      </c>
      <c r="K29" s="463"/>
      <c r="L29" s="464"/>
      <c r="M29" s="464">
        <f t="shared" si="4"/>
        <v>0</v>
      </c>
      <c r="N29" s="465">
        <f t="shared" si="5"/>
        <v>0</v>
      </c>
      <c r="O29" s="34"/>
      <c r="P29" s="315"/>
      <c r="Q29" s="35"/>
      <c r="R29" s="35">
        <f>SUM(O29:Q29)</f>
        <v>0</v>
      </c>
      <c r="S29" s="65">
        <f t="shared" si="13"/>
        <v>0</v>
      </c>
      <c r="T29" s="34"/>
      <c r="U29" s="315"/>
      <c r="V29" s="35"/>
      <c r="W29" s="35">
        <f t="shared" si="14"/>
        <v>0</v>
      </c>
      <c r="X29" s="65">
        <f t="shared" si="15"/>
        <v>0</v>
      </c>
      <c r="Y29" s="475"/>
      <c r="Z29" s="476"/>
      <c r="AA29" s="476">
        <f t="shared" si="6"/>
        <v>0</v>
      </c>
      <c r="AB29" s="477">
        <f t="shared" si="7"/>
        <v>0</v>
      </c>
      <c r="AC29" s="475"/>
      <c r="AD29" s="476"/>
      <c r="AE29" s="476">
        <f t="shared" si="8"/>
        <v>0</v>
      </c>
      <c r="AF29" s="477">
        <f t="shared" si="19"/>
        <v>0</v>
      </c>
      <c r="AG29" s="475"/>
      <c r="AH29" s="476"/>
      <c r="AI29" s="476">
        <f t="shared" si="9"/>
        <v>0</v>
      </c>
      <c r="AJ29" s="477">
        <f t="shared" si="20"/>
        <v>0</v>
      </c>
      <c r="AK29" s="34"/>
      <c r="AL29" s="35">
        <f t="shared" si="21"/>
        <v>0</v>
      </c>
      <c r="AM29" s="65">
        <f t="shared" si="10"/>
        <v>0</v>
      </c>
      <c r="AN29" s="34"/>
      <c r="AO29" s="315"/>
      <c r="AP29" s="35"/>
      <c r="AQ29" s="35">
        <f t="shared" si="17"/>
        <v>0</v>
      </c>
      <c r="AR29" s="65">
        <f t="shared" si="18"/>
        <v>0</v>
      </c>
    </row>
    <row r="30" spans="1:44" s="456" customFormat="1" ht="21" customHeight="1">
      <c r="A30" s="456">
        <f t="shared" si="11"/>
        <v>0</v>
      </c>
      <c r="B30" s="27" t="s">
        <v>100</v>
      </c>
      <c r="C30" s="463"/>
      <c r="D30" s="464"/>
      <c r="E30" s="464">
        <f t="shared" si="0"/>
        <v>0</v>
      </c>
      <c r="F30" s="465">
        <f t="shared" si="1"/>
        <v>0</v>
      </c>
      <c r="G30" s="463"/>
      <c r="H30" s="464"/>
      <c r="I30" s="464">
        <f t="shared" si="2"/>
        <v>0</v>
      </c>
      <c r="J30" s="465">
        <f t="shared" si="3"/>
        <v>0</v>
      </c>
      <c r="K30" s="463"/>
      <c r="L30" s="464"/>
      <c r="M30" s="464">
        <f t="shared" si="4"/>
        <v>0</v>
      </c>
      <c r="N30" s="465">
        <f t="shared" si="5"/>
        <v>0</v>
      </c>
      <c r="O30" s="34"/>
      <c r="P30" s="315"/>
      <c r="Q30" s="35"/>
      <c r="R30" s="35">
        <f t="shared" si="12"/>
        <v>0</v>
      </c>
      <c r="S30" s="65">
        <f t="shared" si="13"/>
        <v>0</v>
      </c>
      <c r="T30" s="34"/>
      <c r="U30" s="315"/>
      <c r="V30" s="35"/>
      <c r="W30" s="35">
        <f t="shared" si="14"/>
        <v>0</v>
      </c>
      <c r="X30" s="65">
        <f t="shared" si="15"/>
        <v>0</v>
      </c>
      <c r="Y30" s="475"/>
      <c r="Z30" s="476"/>
      <c r="AA30" s="470">
        <f t="shared" si="6"/>
        <v>0</v>
      </c>
      <c r="AB30" s="471">
        <f t="shared" si="7"/>
        <v>0</v>
      </c>
      <c r="AC30" s="475"/>
      <c r="AD30" s="476"/>
      <c r="AE30" s="470">
        <f t="shared" si="8"/>
        <v>0</v>
      </c>
      <c r="AF30" s="471">
        <f t="shared" si="19"/>
        <v>0</v>
      </c>
      <c r="AG30" s="475"/>
      <c r="AH30" s="476"/>
      <c r="AI30" s="470">
        <f t="shared" si="9"/>
        <v>0</v>
      </c>
      <c r="AJ30" s="471">
        <f t="shared" si="20"/>
        <v>0</v>
      </c>
      <c r="AK30" s="34"/>
      <c r="AL30" s="35">
        <f t="shared" si="21"/>
        <v>0</v>
      </c>
      <c r="AM30" s="65">
        <f>AL30/7.8/2</f>
        <v>0</v>
      </c>
      <c r="AN30" s="34"/>
      <c r="AO30" s="315"/>
      <c r="AP30" s="35"/>
      <c r="AQ30" s="35">
        <f t="shared" si="17"/>
        <v>0</v>
      </c>
      <c r="AR30" s="65">
        <f t="shared" si="18"/>
        <v>0</v>
      </c>
    </row>
    <row r="31" spans="1:44" s="456" customFormat="1" ht="21" customHeight="1">
      <c r="A31" s="456">
        <f t="shared" si="11"/>
        <v>0</v>
      </c>
      <c r="B31" s="27" t="s">
        <v>101</v>
      </c>
      <c r="C31" s="472"/>
      <c r="D31" s="473"/>
      <c r="E31" s="473">
        <f t="shared" si="0"/>
        <v>0</v>
      </c>
      <c r="F31" s="474">
        <f t="shared" si="1"/>
        <v>0</v>
      </c>
      <c r="G31" s="472"/>
      <c r="H31" s="473"/>
      <c r="I31" s="473">
        <f t="shared" si="2"/>
        <v>0</v>
      </c>
      <c r="J31" s="474">
        <f t="shared" si="3"/>
        <v>0</v>
      </c>
      <c r="K31" s="472"/>
      <c r="L31" s="473"/>
      <c r="M31" s="473">
        <f t="shared" si="4"/>
        <v>0</v>
      </c>
      <c r="N31" s="474">
        <f t="shared" si="5"/>
        <v>0</v>
      </c>
      <c r="O31" s="34"/>
      <c r="P31" s="315"/>
      <c r="Q31" s="35"/>
      <c r="R31" s="35">
        <f t="shared" si="12"/>
        <v>0</v>
      </c>
      <c r="S31" s="65">
        <f t="shared" si="13"/>
        <v>0</v>
      </c>
      <c r="T31" s="34"/>
      <c r="U31" s="315"/>
      <c r="V31" s="35"/>
      <c r="W31" s="35">
        <f t="shared" si="14"/>
        <v>0</v>
      </c>
      <c r="X31" s="65">
        <f t="shared" si="15"/>
        <v>0</v>
      </c>
      <c r="Y31" s="472"/>
      <c r="Z31" s="473"/>
      <c r="AA31" s="473">
        <f t="shared" si="6"/>
        <v>0</v>
      </c>
      <c r="AB31" s="474">
        <f t="shared" si="7"/>
        <v>0</v>
      </c>
      <c r="AC31" s="472"/>
      <c r="AD31" s="473"/>
      <c r="AE31" s="473">
        <f t="shared" si="8"/>
        <v>0</v>
      </c>
      <c r="AF31" s="474">
        <f t="shared" si="19"/>
        <v>0</v>
      </c>
      <c r="AG31" s="472"/>
      <c r="AH31" s="473"/>
      <c r="AI31" s="473">
        <f t="shared" si="9"/>
        <v>0</v>
      </c>
      <c r="AJ31" s="474">
        <f t="shared" si="20"/>
        <v>0</v>
      </c>
      <c r="AK31" s="34"/>
      <c r="AL31" s="35">
        <f t="shared" si="21"/>
        <v>0</v>
      </c>
      <c r="AM31" s="65">
        <f t="shared" ref="AM31:AM40" si="22">AL31/7.8/2</f>
        <v>0</v>
      </c>
      <c r="AN31" s="34"/>
      <c r="AO31" s="315"/>
      <c r="AP31" s="35"/>
      <c r="AQ31" s="35">
        <f t="shared" si="17"/>
        <v>0</v>
      </c>
      <c r="AR31" s="65">
        <f t="shared" si="18"/>
        <v>0</v>
      </c>
    </row>
    <row r="32" spans="1:44" s="456" customFormat="1" ht="21" customHeight="1">
      <c r="A32" s="456">
        <f t="shared" si="11"/>
        <v>0</v>
      </c>
      <c r="B32" s="27" t="s">
        <v>102</v>
      </c>
      <c r="C32" s="472"/>
      <c r="D32" s="473"/>
      <c r="E32" s="473">
        <f t="shared" si="0"/>
        <v>0</v>
      </c>
      <c r="F32" s="474">
        <f t="shared" si="1"/>
        <v>0</v>
      </c>
      <c r="G32" s="472"/>
      <c r="H32" s="473"/>
      <c r="I32" s="473">
        <f t="shared" si="2"/>
        <v>0</v>
      </c>
      <c r="J32" s="474">
        <f t="shared" si="3"/>
        <v>0</v>
      </c>
      <c r="K32" s="472"/>
      <c r="L32" s="473"/>
      <c r="M32" s="473">
        <f t="shared" si="4"/>
        <v>0</v>
      </c>
      <c r="N32" s="474">
        <f t="shared" si="5"/>
        <v>0</v>
      </c>
      <c r="O32" s="34"/>
      <c r="P32" s="315"/>
      <c r="Q32" s="35"/>
      <c r="R32" s="35">
        <f t="shared" si="12"/>
        <v>0</v>
      </c>
      <c r="S32" s="65">
        <f t="shared" si="13"/>
        <v>0</v>
      </c>
      <c r="T32" s="34"/>
      <c r="U32" s="315"/>
      <c r="V32" s="35"/>
      <c r="W32" s="35">
        <f t="shared" si="14"/>
        <v>0</v>
      </c>
      <c r="X32" s="65">
        <f t="shared" si="15"/>
        <v>0</v>
      </c>
      <c r="Y32" s="472"/>
      <c r="Z32" s="473"/>
      <c r="AA32" s="473">
        <f t="shared" si="6"/>
        <v>0</v>
      </c>
      <c r="AB32" s="474">
        <f t="shared" si="7"/>
        <v>0</v>
      </c>
      <c r="AC32" s="472"/>
      <c r="AD32" s="473"/>
      <c r="AE32" s="473">
        <f t="shared" si="8"/>
        <v>0</v>
      </c>
      <c r="AF32" s="474">
        <f t="shared" si="19"/>
        <v>0</v>
      </c>
      <c r="AG32" s="472"/>
      <c r="AH32" s="473"/>
      <c r="AI32" s="473">
        <f t="shared" si="9"/>
        <v>0</v>
      </c>
      <c r="AJ32" s="474">
        <f t="shared" si="20"/>
        <v>0</v>
      </c>
      <c r="AK32" s="34"/>
      <c r="AL32" s="35">
        <f t="shared" si="21"/>
        <v>0</v>
      </c>
      <c r="AM32" s="65">
        <f t="shared" si="22"/>
        <v>0</v>
      </c>
      <c r="AN32" s="34"/>
      <c r="AO32" s="315"/>
      <c r="AP32" s="35"/>
      <c r="AQ32" s="35">
        <f t="shared" si="17"/>
        <v>0</v>
      </c>
      <c r="AR32" s="65">
        <f t="shared" si="18"/>
        <v>0</v>
      </c>
    </row>
    <row r="33" spans="1:44" s="456" customFormat="1" ht="21" customHeight="1">
      <c r="A33" s="456">
        <f t="shared" si="11"/>
        <v>0</v>
      </c>
      <c r="B33" s="27" t="s">
        <v>103</v>
      </c>
      <c r="C33" s="472"/>
      <c r="D33" s="473"/>
      <c r="E33" s="473">
        <f t="shared" si="0"/>
        <v>0</v>
      </c>
      <c r="F33" s="474">
        <f t="shared" si="1"/>
        <v>0</v>
      </c>
      <c r="G33" s="472"/>
      <c r="H33" s="473"/>
      <c r="I33" s="473">
        <f t="shared" si="2"/>
        <v>0</v>
      </c>
      <c r="J33" s="474">
        <f t="shared" si="3"/>
        <v>0</v>
      </c>
      <c r="K33" s="472"/>
      <c r="L33" s="473"/>
      <c r="M33" s="473">
        <f t="shared" si="4"/>
        <v>0</v>
      </c>
      <c r="N33" s="474">
        <f t="shared" si="5"/>
        <v>0</v>
      </c>
      <c r="O33" s="34"/>
      <c r="P33" s="315"/>
      <c r="Q33" s="35"/>
      <c r="R33" s="35">
        <f>SUM(O33:Q33)</f>
        <v>0</v>
      </c>
      <c r="S33" s="65">
        <f t="shared" si="13"/>
        <v>0</v>
      </c>
      <c r="T33" s="34"/>
      <c r="U33" s="315"/>
      <c r="V33" s="35"/>
      <c r="W33" s="35">
        <f>SUM(T33:V33)</f>
        <v>0</v>
      </c>
      <c r="X33" s="65">
        <f t="shared" si="15"/>
        <v>0</v>
      </c>
      <c r="Y33" s="472"/>
      <c r="Z33" s="473"/>
      <c r="AA33" s="473">
        <f t="shared" si="6"/>
        <v>0</v>
      </c>
      <c r="AB33" s="474">
        <f t="shared" si="7"/>
        <v>0</v>
      </c>
      <c r="AC33" s="472"/>
      <c r="AD33" s="473"/>
      <c r="AE33" s="473">
        <f t="shared" si="8"/>
        <v>0</v>
      </c>
      <c r="AF33" s="474">
        <f t="shared" si="19"/>
        <v>0</v>
      </c>
      <c r="AG33" s="472"/>
      <c r="AH33" s="473"/>
      <c r="AI33" s="473">
        <f t="shared" si="9"/>
        <v>0</v>
      </c>
      <c r="AJ33" s="474">
        <f t="shared" si="20"/>
        <v>0</v>
      </c>
      <c r="AK33" s="34"/>
      <c r="AL33" s="35">
        <f t="shared" si="21"/>
        <v>0</v>
      </c>
      <c r="AM33" s="65">
        <f t="shared" si="22"/>
        <v>0</v>
      </c>
      <c r="AN33" s="34"/>
      <c r="AO33" s="315"/>
      <c r="AP33" s="35"/>
      <c r="AQ33" s="35">
        <f>SUM(AN33:AP33)</f>
        <v>0</v>
      </c>
      <c r="AR33" s="65">
        <f t="shared" si="18"/>
        <v>0</v>
      </c>
    </row>
    <row r="34" spans="1:44" s="456" customFormat="1" ht="21" customHeight="1">
      <c r="A34" s="456">
        <f t="shared" si="11"/>
        <v>0</v>
      </c>
      <c r="B34" s="29" t="s">
        <v>104</v>
      </c>
      <c r="C34" s="472"/>
      <c r="D34" s="473"/>
      <c r="E34" s="473">
        <f t="shared" si="0"/>
        <v>0</v>
      </c>
      <c r="F34" s="474">
        <f t="shared" si="1"/>
        <v>0</v>
      </c>
      <c r="G34" s="472"/>
      <c r="H34" s="473"/>
      <c r="I34" s="473">
        <f t="shared" si="2"/>
        <v>0</v>
      </c>
      <c r="J34" s="474">
        <f t="shared" si="3"/>
        <v>0</v>
      </c>
      <c r="K34" s="472"/>
      <c r="L34" s="473"/>
      <c r="M34" s="473">
        <f t="shared" si="4"/>
        <v>0</v>
      </c>
      <c r="N34" s="474">
        <f t="shared" si="5"/>
        <v>0</v>
      </c>
      <c r="O34" s="34"/>
      <c r="P34" s="315"/>
      <c r="Q34" s="35"/>
      <c r="R34" s="35">
        <f>SUM(O34:Q34)</f>
        <v>0</v>
      </c>
      <c r="S34" s="65">
        <f t="shared" si="13"/>
        <v>0</v>
      </c>
      <c r="T34" s="34"/>
      <c r="U34" s="315"/>
      <c r="V34" s="35"/>
      <c r="W34" s="35">
        <f>SUM(T34:V34)</f>
        <v>0</v>
      </c>
      <c r="X34" s="65">
        <f t="shared" si="15"/>
        <v>0</v>
      </c>
      <c r="Y34" s="472"/>
      <c r="Z34" s="473"/>
      <c r="AA34" s="473">
        <f t="shared" si="6"/>
        <v>0</v>
      </c>
      <c r="AB34" s="474">
        <f t="shared" si="7"/>
        <v>0</v>
      </c>
      <c r="AC34" s="472"/>
      <c r="AD34" s="473"/>
      <c r="AE34" s="473">
        <f t="shared" si="8"/>
        <v>0</v>
      </c>
      <c r="AF34" s="474">
        <f t="shared" si="19"/>
        <v>0</v>
      </c>
      <c r="AG34" s="472"/>
      <c r="AH34" s="473"/>
      <c r="AI34" s="473">
        <f t="shared" si="9"/>
        <v>0</v>
      </c>
      <c r="AJ34" s="474">
        <f t="shared" si="20"/>
        <v>0</v>
      </c>
      <c r="AK34" s="34"/>
      <c r="AL34" s="35">
        <f t="shared" si="21"/>
        <v>0</v>
      </c>
      <c r="AM34" s="65">
        <f t="shared" si="22"/>
        <v>0</v>
      </c>
      <c r="AN34" s="34"/>
      <c r="AO34" s="315"/>
      <c r="AP34" s="35"/>
      <c r="AQ34" s="35">
        <f>SUM(AN34:AP34)</f>
        <v>0</v>
      </c>
      <c r="AR34" s="65">
        <f t="shared" si="18"/>
        <v>0</v>
      </c>
    </row>
    <row r="35" spans="1:44" s="456" customFormat="1" ht="21" customHeight="1">
      <c r="A35" s="456">
        <f t="shared" si="11"/>
        <v>0</v>
      </c>
      <c r="B35" s="27" t="s">
        <v>138</v>
      </c>
      <c r="C35" s="472"/>
      <c r="D35" s="473"/>
      <c r="E35" s="473">
        <f t="shared" si="0"/>
        <v>0</v>
      </c>
      <c r="F35" s="474">
        <f t="shared" si="1"/>
        <v>0</v>
      </c>
      <c r="G35" s="472"/>
      <c r="H35" s="473"/>
      <c r="I35" s="473">
        <f t="shared" si="2"/>
        <v>0</v>
      </c>
      <c r="J35" s="474">
        <f t="shared" si="3"/>
        <v>0</v>
      </c>
      <c r="K35" s="472"/>
      <c r="L35" s="473"/>
      <c r="M35" s="473">
        <f t="shared" si="4"/>
        <v>0</v>
      </c>
      <c r="N35" s="474">
        <f t="shared" si="5"/>
        <v>0</v>
      </c>
      <c r="O35" s="34"/>
      <c r="P35" s="315"/>
      <c r="Q35" s="35"/>
      <c r="R35" s="35">
        <f t="shared" ref="R35:R80" si="23">SUM(O35:Q35)</f>
        <v>0</v>
      </c>
      <c r="S35" s="65">
        <f t="shared" si="13"/>
        <v>0</v>
      </c>
      <c r="T35" s="34"/>
      <c r="U35" s="315"/>
      <c r="V35" s="35"/>
      <c r="W35" s="35">
        <f t="shared" ref="W35:W80" si="24">SUM(T35:V35)</f>
        <v>0</v>
      </c>
      <c r="X35" s="65">
        <f t="shared" si="15"/>
        <v>0</v>
      </c>
      <c r="Y35" s="472"/>
      <c r="Z35" s="473"/>
      <c r="AA35" s="473">
        <f t="shared" si="6"/>
        <v>0</v>
      </c>
      <c r="AB35" s="474">
        <f t="shared" si="7"/>
        <v>0</v>
      </c>
      <c r="AC35" s="472"/>
      <c r="AD35" s="473"/>
      <c r="AE35" s="473">
        <f t="shared" si="8"/>
        <v>0</v>
      </c>
      <c r="AF35" s="474">
        <f t="shared" si="19"/>
        <v>0</v>
      </c>
      <c r="AG35" s="472"/>
      <c r="AH35" s="473"/>
      <c r="AI35" s="473">
        <f t="shared" si="9"/>
        <v>0</v>
      </c>
      <c r="AJ35" s="474">
        <f t="shared" si="20"/>
        <v>0</v>
      </c>
      <c r="AK35" s="34"/>
      <c r="AL35" s="35">
        <f t="shared" si="21"/>
        <v>0</v>
      </c>
      <c r="AM35" s="65">
        <f t="shared" si="22"/>
        <v>0</v>
      </c>
      <c r="AN35" s="34"/>
      <c r="AO35" s="315"/>
      <c r="AP35" s="35"/>
      <c r="AQ35" s="35">
        <f t="shared" ref="AQ35:AQ80" si="25">SUM(AN35:AP35)</f>
        <v>0</v>
      </c>
      <c r="AR35" s="65">
        <f t="shared" si="18"/>
        <v>0</v>
      </c>
    </row>
    <row r="36" spans="1:44" s="456" customFormat="1" ht="21" customHeight="1">
      <c r="A36" s="456">
        <f t="shared" si="11"/>
        <v>0</v>
      </c>
      <c r="B36" s="27" t="s">
        <v>139</v>
      </c>
      <c r="C36" s="472"/>
      <c r="D36" s="473"/>
      <c r="E36" s="473">
        <f t="shared" si="0"/>
        <v>0</v>
      </c>
      <c r="F36" s="474">
        <f t="shared" si="1"/>
        <v>0</v>
      </c>
      <c r="G36" s="472"/>
      <c r="H36" s="473"/>
      <c r="I36" s="473">
        <f t="shared" si="2"/>
        <v>0</v>
      </c>
      <c r="J36" s="474">
        <f t="shared" si="3"/>
        <v>0</v>
      </c>
      <c r="K36" s="472"/>
      <c r="L36" s="473"/>
      <c r="M36" s="473">
        <f t="shared" si="4"/>
        <v>0</v>
      </c>
      <c r="N36" s="474">
        <f t="shared" si="5"/>
        <v>0</v>
      </c>
      <c r="O36" s="34"/>
      <c r="P36" s="315"/>
      <c r="Q36" s="35"/>
      <c r="R36" s="35">
        <f t="shared" si="23"/>
        <v>0</v>
      </c>
      <c r="S36" s="65">
        <f t="shared" si="13"/>
        <v>0</v>
      </c>
      <c r="T36" s="34"/>
      <c r="U36" s="315"/>
      <c r="V36" s="35"/>
      <c r="W36" s="35">
        <f t="shared" si="24"/>
        <v>0</v>
      </c>
      <c r="X36" s="65">
        <f t="shared" si="15"/>
        <v>0</v>
      </c>
      <c r="Y36" s="472"/>
      <c r="Z36" s="473"/>
      <c r="AA36" s="473">
        <f t="shared" si="6"/>
        <v>0</v>
      </c>
      <c r="AB36" s="474">
        <f t="shared" si="7"/>
        <v>0</v>
      </c>
      <c r="AC36" s="472"/>
      <c r="AD36" s="473"/>
      <c r="AE36" s="473">
        <f t="shared" si="8"/>
        <v>0</v>
      </c>
      <c r="AF36" s="474">
        <f t="shared" si="19"/>
        <v>0</v>
      </c>
      <c r="AG36" s="472"/>
      <c r="AH36" s="473"/>
      <c r="AI36" s="473">
        <f t="shared" si="9"/>
        <v>0</v>
      </c>
      <c r="AJ36" s="474">
        <f t="shared" si="20"/>
        <v>0</v>
      </c>
      <c r="AK36" s="34"/>
      <c r="AL36" s="35">
        <f t="shared" si="21"/>
        <v>0</v>
      </c>
      <c r="AM36" s="65">
        <f t="shared" si="22"/>
        <v>0</v>
      </c>
      <c r="AN36" s="34"/>
      <c r="AO36" s="315"/>
      <c r="AP36" s="35"/>
      <c r="AQ36" s="35">
        <f t="shared" si="25"/>
        <v>0</v>
      </c>
      <c r="AR36" s="65">
        <f t="shared" si="18"/>
        <v>0</v>
      </c>
    </row>
    <row r="37" spans="1:44" s="456" customFormat="1" ht="21" customHeight="1">
      <c r="A37" s="456">
        <f t="shared" si="11"/>
        <v>0</v>
      </c>
      <c r="B37" s="27" t="s">
        <v>140</v>
      </c>
      <c r="C37" s="472"/>
      <c r="D37" s="473"/>
      <c r="E37" s="473">
        <f t="shared" si="0"/>
        <v>0</v>
      </c>
      <c r="F37" s="474">
        <f t="shared" si="1"/>
        <v>0</v>
      </c>
      <c r="G37" s="472"/>
      <c r="H37" s="473"/>
      <c r="I37" s="473">
        <f t="shared" si="2"/>
        <v>0</v>
      </c>
      <c r="J37" s="474">
        <f t="shared" si="3"/>
        <v>0</v>
      </c>
      <c r="K37" s="472"/>
      <c r="L37" s="473"/>
      <c r="M37" s="473">
        <f t="shared" si="4"/>
        <v>0</v>
      </c>
      <c r="N37" s="474">
        <f t="shared" si="5"/>
        <v>0</v>
      </c>
      <c r="O37" s="34"/>
      <c r="P37" s="315"/>
      <c r="Q37" s="35"/>
      <c r="R37" s="35">
        <f t="shared" si="23"/>
        <v>0</v>
      </c>
      <c r="S37" s="65">
        <f t="shared" si="13"/>
        <v>0</v>
      </c>
      <c r="T37" s="34"/>
      <c r="U37" s="315"/>
      <c r="V37" s="35"/>
      <c r="W37" s="35">
        <f t="shared" si="24"/>
        <v>0</v>
      </c>
      <c r="X37" s="65">
        <f t="shared" si="15"/>
        <v>0</v>
      </c>
      <c r="Y37" s="472"/>
      <c r="Z37" s="473"/>
      <c r="AA37" s="473">
        <f t="shared" si="6"/>
        <v>0</v>
      </c>
      <c r="AB37" s="474">
        <f t="shared" si="7"/>
        <v>0</v>
      </c>
      <c r="AC37" s="472"/>
      <c r="AD37" s="473"/>
      <c r="AE37" s="473">
        <f t="shared" si="8"/>
        <v>0</v>
      </c>
      <c r="AF37" s="474">
        <f t="shared" si="19"/>
        <v>0</v>
      </c>
      <c r="AG37" s="472"/>
      <c r="AH37" s="473"/>
      <c r="AI37" s="473">
        <f t="shared" si="9"/>
        <v>0</v>
      </c>
      <c r="AJ37" s="474">
        <f t="shared" si="20"/>
        <v>0</v>
      </c>
      <c r="AK37" s="34"/>
      <c r="AL37" s="35">
        <f>SUM(AK37:AK37)</f>
        <v>0</v>
      </c>
      <c r="AM37" s="65">
        <f t="shared" si="22"/>
        <v>0</v>
      </c>
      <c r="AN37" s="34"/>
      <c r="AO37" s="315"/>
      <c r="AP37" s="35"/>
      <c r="AQ37" s="35">
        <f t="shared" si="25"/>
        <v>0</v>
      </c>
      <c r="AR37" s="65">
        <f t="shared" si="18"/>
        <v>0</v>
      </c>
    </row>
    <row r="38" spans="1:44" s="456" customFormat="1" ht="21" customHeight="1">
      <c r="A38" s="456">
        <f t="shared" si="11"/>
        <v>0</v>
      </c>
      <c r="B38" s="27" t="s">
        <v>141</v>
      </c>
      <c r="C38" s="475"/>
      <c r="D38" s="473"/>
      <c r="E38" s="473">
        <f t="shared" si="0"/>
        <v>0</v>
      </c>
      <c r="F38" s="474">
        <f t="shared" si="1"/>
        <v>0</v>
      </c>
      <c r="G38" s="472"/>
      <c r="H38" s="473"/>
      <c r="I38" s="473">
        <f t="shared" si="2"/>
        <v>0</v>
      </c>
      <c r="J38" s="474">
        <f t="shared" si="3"/>
        <v>0</v>
      </c>
      <c r="K38" s="472"/>
      <c r="L38" s="473"/>
      <c r="M38" s="473">
        <f t="shared" si="4"/>
        <v>0</v>
      </c>
      <c r="N38" s="474">
        <f t="shared" si="5"/>
        <v>0</v>
      </c>
      <c r="O38" s="34"/>
      <c r="P38" s="315"/>
      <c r="Q38" s="35"/>
      <c r="R38" s="35">
        <f t="shared" si="23"/>
        <v>0</v>
      </c>
      <c r="S38" s="65">
        <f t="shared" si="13"/>
        <v>0</v>
      </c>
      <c r="T38" s="34"/>
      <c r="U38" s="315"/>
      <c r="V38" s="35"/>
      <c r="W38" s="35">
        <f t="shared" si="24"/>
        <v>0</v>
      </c>
      <c r="X38" s="65">
        <f t="shared" si="15"/>
        <v>0</v>
      </c>
      <c r="Y38" s="472"/>
      <c r="Z38" s="473"/>
      <c r="AA38" s="473">
        <f t="shared" si="6"/>
        <v>0</v>
      </c>
      <c r="AB38" s="474">
        <f t="shared" si="7"/>
        <v>0</v>
      </c>
      <c r="AC38" s="472"/>
      <c r="AD38" s="473"/>
      <c r="AE38" s="473">
        <f t="shared" si="8"/>
        <v>0</v>
      </c>
      <c r="AF38" s="474">
        <f t="shared" si="19"/>
        <v>0</v>
      </c>
      <c r="AG38" s="472"/>
      <c r="AH38" s="473"/>
      <c r="AI38" s="473">
        <f t="shared" si="9"/>
        <v>0</v>
      </c>
      <c r="AJ38" s="474">
        <f t="shared" si="20"/>
        <v>0</v>
      </c>
      <c r="AK38" s="34"/>
      <c r="AL38" s="35">
        <f t="shared" si="21"/>
        <v>0</v>
      </c>
      <c r="AM38" s="65">
        <f t="shared" si="22"/>
        <v>0</v>
      </c>
      <c r="AN38" s="34"/>
      <c r="AO38" s="315"/>
      <c r="AP38" s="35"/>
      <c r="AQ38" s="35">
        <f t="shared" si="25"/>
        <v>0</v>
      </c>
      <c r="AR38" s="65">
        <f t="shared" si="18"/>
        <v>0</v>
      </c>
    </row>
    <row r="39" spans="1:44" s="456" customFormat="1" ht="21" customHeight="1">
      <c r="A39" s="456">
        <f t="shared" si="11"/>
        <v>30</v>
      </c>
      <c r="B39" s="27" t="s">
        <v>142</v>
      </c>
      <c r="C39" s="475">
        <v>78</v>
      </c>
      <c r="D39" s="479">
        <v>78</v>
      </c>
      <c r="E39" s="476">
        <f t="shared" si="0"/>
        <v>156</v>
      </c>
      <c r="F39" s="477">
        <f t="shared" si="1"/>
        <v>10</v>
      </c>
      <c r="G39" s="475">
        <v>78</v>
      </c>
      <c r="H39" s="479">
        <v>78</v>
      </c>
      <c r="I39" s="476">
        <f t="shared" si="2"/>
        <v>156</v>
      </c>
      <c r="J39" s="477">
        <f t="shared" si="3"/>
        <v>10</v>
      </c>
      <c r="K39" s="475">
        <v>78</v>
      </c>
      <c r="L39" s="479">
        <v>78</v>
      </c>
      <c r="M39" s="476">
        <f t="shared" si="4"/>
        <v>156</v>
      </c>
      <c r="N39" s="477">
        <f t="shared" si="5"/>
        <v>10</v>
      </c>
      <c r="O39" s="34"/>
      <c r="P39" s="315"/>
      <c r="Q39" s="35"/>
      <c r="R39" s="35">
        <f t="shared" si="23"/>
        <v>0</v>
      </c>
      <c r="S39" s="65">
        <f t="shared" si="13"/>
        <v>0</v>
      </c>
      <c r="T39" s="34"/>
      <c r="U39" s="315"/>
      <c r="V39" s="35"/>
      <c r="W39" s="35">
        <f t="shared" si="24"/>
        <v>0</v>
      </c>
      <c r="X39" s="65">
        <f t="shared" si="15"/>
        <v>0</v>
      </c>
      <c r="Y39" s="472"/>
      <c r="Z39" s="473"/>
      <c r="AA39" s="473">
        <f t="shared" si="6"/>
        <v>0</v>
      </c>
      <c r="AB39" s="474">
        <f t="shared" si="7"/>
        <v>0</v>
      </c>
      <c r="AC39" s="472"/>
      <c r="AD39" s="473"/>
      <c r="AE39" s="473">
        <f t="shared" si="8"/>
        <v>0</v>
      </c>
      <c r="AF39" s="474">
        <f t="shared" si="19"/>
        <v>0</v>
      </c>
      <c r="AG39" s="472"/>
      <c r="AH39" s="473"/>
      <c r="AI39" s="473">
        <f t="shared" si="9"/>
        <v>0</v>
      </c>
      <c r="AJ39" s="474">
        <f t="shared" si="20"/>
        <v>0</v>
      </c>
      <c r="AK39" s="34"/>
      <c r="AL39" s="35">
        <f t="shared" si="21"/>
        <v>0</v>
      </c>
      <c r="AM39" s="65">
        <f t="shared" si="22"/>
        <v>0</v>
      </c>
      <c r="AN39" s="34"/>
      <c r="AO39" s="315"/>
      <c r="AP39" s="35"/>
      <c r="AQ39" s="35">
        <f t="shared" si="25"/>
        <v>0</v>
      </c>
      <c r="AR39" s="65">
        <f t="shared" si="18"/>
        <v>0</v>
      </c>
    </row>
    <row r="40" spans="1:44" s="456" customFormat="1" ht="21" customHeight="1">
      <c r="A40" s="456">
        <f t="shared" si="11"/>
        <v>0</v>
      </c>
      <c r="B40" s="27" t="s">
        <v>143</v>
      </c>
      <c r="C40" s="475"/>
      <c r="D40" s="470"/>
      <c r="E40" s="476">
        <f t="shared" si="0"/>
        <v>0</v>
      </c>
      <c r="F40" s="477">
        <f t="shared" si="1"/>
        <v>0</v>
      </c>
      <c r="G40" s="475"/>
      <c r="H40" s="476"/>
      <c r="I40" s="476">
        <f t="shared" si="2"/>
        <v>0</v>
      </c>
      <c r="J40" s="477">
        <f t="shared" si="3"/>
        <v>0</v>
      </c>
      <c r="K40" s="475"/>
      <c r="L40" s="476"/>
      <c r="M40" s="476">
        <f t="shared" si="4"/>
        <v>0</v>
      </c>
      <c r="N40" s="477">
        <f t="shared" si="5"/>
        <v>0</v>
      </c>
      <c r="O40" s="34"/>
      <c r="P40" s="315"/>
      <c r="Q40" s="35"/>
      <c r="R40" s="35">
        <f t="shared" si="23"/>
        <v>0</v>
      </c>
      <c r="S40" s="65">
        <f t="shared" si="13"/>
        <v>0</v>
      </c>
      <c r="T40" s="34"/>
      <c r="U40" s="315"/>
      <c r="V40" s="35"/>
      <c r="W40" s="35">
        <f t="shared" si="24"/>
        <v>0</v>
      </c>
      <c r="X40" s="65">
        <f t="shared" si="15"/>
        <v>0</v>
      </c>
      <c r="Y40" s="475"/>
      <c r="Z40" s="476"/>
      <c r="AA40" s="476">
        <f t="shared" si="6"/>
        <v>0</v>
      </c>
      <c r="AB40" s="477">
        <f t="shared" si="7"/>
        <v>0</v>
      </c>
      <c r="AC40" s="475"/>
      <c r="AD40" s="476"/>
      <c r="AE40" s="476">
        <f t="shared" si="8"/>
        <v>0</v>
      </c>
      <c r="AF40" s="477">
        <f t="shared" si="19"/>
        <v>0</v>
      </c>
      <c r="AG40" s="475"/>
      <c r="AH40" s="476"/>
      <c r="AI40" s="476">
        <f t="shared" si="9"/>
        <v>0</v>
      </c>
      <c r="AJ40" s="477">
        <f t="shared" si="20"/>
        <v>0</v>
      </c>
      <c r="AK40" s="34"/>
      <c r="AL40" s="35">
        <f t="shared" si="21"/>
        <v>0</v>
      </c>
      <c r="AM40" s="65">
        <f t="shared" si="22"/>
        <v>0</v>
      </c>
      <c r="AN40" s="34"/>
      <c r="AO40" s="315"/>
      <c r="AP40" s="35"/>
      <c r="AQ40" s="35">
        <f t="shared" si="25"/>
        <v>0</v>
      </c>
      <c r="AR40" s="65">
        <f t="shared" si="18"/>
        <v>0</v>
      </c>
    </row>
    <row r="41" spans="1:44" s="456" customFormat="1" ht="21" customHeight="1">
      <c r="A41" s="456">
        <f t="shared" si="11"/>
        <v>30</v>
      </c>
      <c r="B41" s="27" t="s">
        <v>144</v>
      </c>
      <c r="C41" s="478"/>
      <c r="D41" s="498"/>
      <c r="E41" s="476">
        <f t="shared" si="0"/>
        <v>0</v>
      </c>
      <c r="F41" s="477">
        <f t="shared" si="1"/>
        <v>0</v>
      </c>
      <c r="G41" s="478"/>
      <c r="H41" s="479"/>
      <c r="I41" s="476">
        <f t="shared" si="2"/>
        <v>0</v>
      </c>
      <c r="J41" s="477">
        <f t="shared" si="3"/>
        <v>0</v>
      </c>
      <c r="K41" s="478"/>
      <c r="L41" s="479"/>
      <c r="M41" s="476">
        <f t="shared" si="4"/>
        <v>0</v>
      </c>
      <c r="N41" s="477">
        <f t="shared" si="5"/>
        <v>0</v>
      </c>
      <c r="O41" s="34"/>
      <c r="P41" s="315"/>
      <c r="Q41" s="35"/>
      <c r="R41" s="35">
        <f t="shared" si="23"/>
        <v>0</v>
      </c>
      <c r="S41" s="65">
        <f t="shared" si="13"/>
        <v>0</v>
      </c>
      <c r="T41" s="34"/>
      <c r="U41" s="315"/>
      <c r="V41" s="35"/>
      <c r="W41" s="35">
        <f t="shared" si="24"/>
        <v>0</v>
      </c>
      <c r="X41" s="65">
        <f t="shared" si="15"/>
        <v>0</v>
      </c>
      <c r="Y41" s="475">
        <v>78</v>
      </c>
      <c r="Z41" s="476">
        <v>78</v>
      </c>
      <c r="AA41" s="476">
        <f t="shared" si="6"/>
        <v>156</v>
      </c>
      <c r="AB41" s="477">
        <f t="shared" si="7"/>
        <v>10</v>
      </c>
      <c r="AC41" s="475">
        <v>78</v>
      </c>
      <c r="AD41" s="476">
        <v>78</v>
      </c>
      <c r="AE41" s="476">
        <f t="shared" si="8"/>
        <v>156</v>
      </c>
      <c r="AF41" s="477">
        <f t="shared" si="19"/>
        <v>10</v>
      </c>
      <c r="AG41" s="475">
        <v>78</v>
      </c>
      <c r="AH41" s="476">
        <v>78</v>
      </c>
      <c r="AI41" s="476">
        <f t="shared" si="9"/>
        <v>156</v>
      </c>
      <c r="AJ41" s="477">
        <f t="shared" si="20"/>
        <v>10</v>
      </c>
      <c r="AK41" s="34"/>
      <c r="AL41" s="35">
        <f t="shared" si="21"/>
        <v>0</v>
      </c>
      <c r="AM41" s="65">
        <f>AL41/7.8/2</f>
        <v>0</v>
      </c>
      <c r="AN41" s="34"/>
      <c r="AO41" s="315"/>
      <c r="AP41" s="35"/>
      <c r="AQ41" s="35">
        <f t="shared" si="25"/>
        <v>0</v>
      </c>
      <c r="AR41" s="65">
        <f t="shared" si="18"/>
        <v>0</v>
      </c>
    </row>
    <row r="42" spans="1:44" s="456" customFormat="1" ht="21" customHeight="1">
      <c r="A42" s="456">
        <f t="shared" si="11"/>
        <v>60</v>
      </c>
      <c r="B42" s="27" t="s">
        <v>145</v>
      </c>
      <c r="C42" s="475">
        <v>78</v>
      </c>
      <c r="D42" s="476">
        <v>78</v>
      </c>
      <c r="E42" s="476">
        <f t="shared" si="0"/>
        <v>156</v>
      </c>
      <c r="F42" s="477">
        <f t="shared" si="1"/>
        <v>10</v>
      </c>
      <c r="G42" s="475">
        <v>78</v>
      </c>
      <c r="H42" s="476">
        <v>78</v>
      </c>
      <c r="I42" s="476">
        <f t="shared" si="2"/>
        <v>156</v>
      </c>
      <c r="J42" s="477">
        <f t="shared" si="3"/>
        <v>10</v>
      </c>
      <c r="K42" s="475">
        <v>78</v>
      </c>
      <c r="L42" s="476">
        <v>78</v>
      </c>
      <c r="M42" s="476">
        <f t="shared" si="4"/>
        <v>156</v>
      </c>
      <c r="N42" s="477">
        <f t="shared" si="5"/>
        <v>10</v>
      </c>
      <c r="O42" s="34"/>
      <c r="P42" s="315"/>
      <c r="Q42" s="35"/>
      <c r="R42" s="35">
        <f t="shared" si="23"/>
        <v>0</v>
      </c>
      <c r="S42" s="65">
        <f t="shared" si="13"/>
        <v>0</v>
      </c>
      <c r="T42" s="34"/>
      <c r="U42" s="315"/>
      <c r="V42" s="35"/>
      <c r="W42" s="35">
        <f t="shared" si="24"/>
        <v>0</v>
      </c>
      <c r="X42" s="65">
        <f t="shared" si="15"/>
        <v>0</v>
      </c>
      <c r="Y42" s="475">
        <v>78</v>
      </c>
      <c r="Z42" s="476">
        <v>78</v>
      </c>
      <c r="AA42" s="476">
        <f t="shared" si="6"/>
        <v>156</v>
      </c>
      <c r="AB42" s="477">
        <f t="shared" si="7"/>
        <v>10</v>
      </c>
      <c r="AC42" s="475">
        <v>78</v>
      </c>
      <c r="AD42" s="476">
        <v>78</v>
      </c>
      <c r="AE42" s="476">
        <f t="shared" si="8"/>
        <v>156</v>
      </c>
      <c r="AF42" s="477">
        <f t="shared" si="19"/>
        <v>10</v>
      </c>
      <c r="AG42" s="475">
        <v>78</v>
      </c>
      <c r="AH42" s="476">
        <v>78</v>
      </c>
      <c r="AI42" s="476">
        <f t="shared" si="9"/>
        <v>156</v>
      </c>
      <c r="AJ42" s="477">
        <f t="shared" si="20"/>
        <v>10</v>
      </c>
      <c r="AK42" s="34"/>
      <c r="AL42" s="35">
        <f t="shared" si="21"/>
        <v>0</v>
      </c>
      <c r="AM42" s="65">
        <f t="shared" ref="AM42:AM79" si="26">AL42/7.8/2</f>
        <v>0</v>
      </c>
      <c r="AN42" s="34"/>
      <c r="AO42" s="315"/>
      <c r="AP42" s="35"/>
      <c r="AQ42" s="35">
        <f t="shared" si="25"/>
        <v>0</v>
      </c>
      <c r="AR42" s="65">
        <f t="shared" si="18"/>
        <v>0</v>
      </c>
    </row>
    <row r="43" spans="1:44" s="456" customFormat="1" ht="21" customHeight="1">
      <c r="A43" s="456">
        <f t="shared" si="11"/>
        <v>36</v>
      </c>
      <c r="B43" s="27" t="s">
        <v>146</v>
      </c>
      <c r="C43" s="475">
        <v>15.6</v>
      </c>
      <c r="D43" s="470">
        <v>15.6</v>
      </c>
      <c r="E43" s="476">
        <f t="shared" si="0"/>
        <v>31.2</v>
      </c>
      <c r="F43" s="477">
        <f t="shared" si="1"/>
        <v>2</v>
      </c>
      <c r="G43" s="475">
        <v>15.6</v>
      </c>
      <c r="H43" s="476">
        <v>15.6</v>
      </c>
      <c r="I43" s="476">
        <f t="shared" si="2"/>
        <v>31.2</v>
      </c>
      <c r="J43" s="477">
        <f t="shared" si="3"/>
        <v>2</v>
      </c>
      <c r="K43" s="475">
        <v>15.6</v>
      </c>
      <c r="L43" s="476">
        <v>15.6</v>
      </c>
      <c r="M43" s="476">
        <f t="shared" si="4"/>
        <v>31.2</v>
      </c>
      <c r="N43" s="477">
        <f t="shared" si="5"/>
        <v>2</v>
      </c>
      <c r="O43" s="34"/>
      <c r="P43" s="315"/>
      <c r="Q43" s="35"/>
      <c r="R43" s="35">
        <f t="shared" si="23"/>
        <v>0</v>
      </c>
      <c r="S43" s="65">
        <f t="shared" si="13"/>
        <v>0</v>
      </c>
      <c r="T43" s="34"/>
      <c r="U43" s="315"/>
      <c r="V43" s="35"/>
      <c r="W43" s="35">
        <f t="shared" si="24"/>
        <v>0</v>
      </c>
      <c r="X43" s="65">
        <f t="shared" si="15"/>
        <v>0</v>
      </c>
      <c r="Y43" s="475">
        <v>78</v>
      </c>
      <c r="Z43" s="476">
        <v>78</v>
      </c>
      <c r="AA43" s="476">
        <f t="shared" si="6"/>
        <v>156</v>
      </c>
      <c r="AB43" s="477">
        <f t="shared" si="7"/>
        <v>10</v>
      </c>
      <c r="AC43" s="475">
        <v>78</v>
      </c>
      <c r="AD43" s="476">
        <v>78</v>
      </c>
      <c r="AE43" s="476">
        <f t="shared" si="8"/>
        <v>156</v>
      </c>
      <c r="AF43" s="477">
        <f t="shared" si="19"/>
        <v>10</v>
      </c>
      <c r="AG43" s="475">
        <v>78</v>
      </c>
      <c r="AH43" s="476">
        <v>78</v>
      </c>
      <c r="AI43" s="476">
        <f t="shared" si="9"/>
        <v>156</v>
      </c>
      <c r="AJ43" s="477">
        <f t="shared" si="20"/>
        <v>10</v>
      </c>
      <c r="AK43" s="34"/>
      <c r="AL43" s="35">
        <f t="shared" si="21"/>
        <v>0</v>
      </c>
      <c r="AM43" s="65">
        <f t="shared" si="26"/>
        <v>0</v>
      </c>
      <c r="AN43" s="34"/>
      <c r="AO43" s="315"/>
      <c r="AP43" s="35"/>
      <c r="AQ43" s="35">
        <f t="shared" si="25"/>
        <v>0</v>
      </c>
      <c r="AR43" s="65">
        <f t="shared" si="18"/>
        <v>0</v>
      </c>
    </row>
    <row r="44" spans="1:44" s="456" customFormat="1" ht="21" customHeight="1">
      <c r="A44" s="456">
        <f t="shared" si="11"/>
        <v>0</v>
      </c>
      <c r="B44" s="29" t="s">
        <v>147</v>
      </c>
      <c r="C44" s="475"/>
      <c r="D44" s="473"/>
      <c r="E44" s="473">
        <f t="shared" si="0"/>
        <v>0</v>
      </c>
      <c r="F44" s="474">
        <f t="shared" si="1"/>
        <v>0</v>
      </c>
      <c r="G44" s="472"/>
      <c r="H44" s="473"/>
      <c r="I44" s="473">
        <f t="shared" si="2"/>
        <v>0</v>
      </c>
      <c r="J44" s="474">
        <f t="shared" si="3"/>
        <v>0</v>
      </c>
      <c r="K44" s="472"/>
      <c r="L44" s="473"/>
      <c r="M44" s="473">
        <f t="shared" si="4"/>
        <v>0</v>
      </c>
      <c r="N44" s="474">
        <f t="shared" si="5"/>
        <v>0</v>
      </c>
      <c r="O44" s="34"/>
      <c r="P44" s="315"/>
      <c r="Q44" s="35"/>
      <c r="R44" s="35">
        <f t="shared" si="23"/>
        <v>0</v>
      </c>
      <c r="S44" s="65">
        <f t="shared" si="13"/>
        <v>0</v>
      </c>
      <c r="T44" s="34"/>
      <c r="U44" s="315"/>
      <c r="V44" s="35"/>
      <c r="W44" s="35">
        <f t="shared" si="24"/>
        <v>0</v>
      </c>
      <c r="X44" s="65">
        <f t="shared" si="15"/>
        <v>0</v>
      </c>
      <c r="Y44" s="472"/>
      <c r="Z44" s="473"/>
      <c r="AA44" s="473">
        <f t="shared" si="6"/>
        <v>0</v>
      </c>
      <c r="AB44" s="474">
        <f t="shared" si="7"/>
        <v>0</v>
      </c>
      <c r="AC44" s="472"/>
      <c r="AD44" s="473"/>
      <c r="AE44" s="473">
        <f t="shared" si="8"/>
        <v>0</v>
      </c>
      <c r="AF44" s="474">
        <f t="shared" si="19"/>
        <v>0</v>
      </c>
      <c r="AG44" s="472"/>
      <c r="AH44" s="473"/>
      <c r="AI44" s="473">
        <f t="shared" si="9"/>
        <v>0</v>
      </c>
      <c r="AJ44" s="474">
        <f t="shared" si="20"/>
        <v>0</v>
      </c>
      <c r="AK44" s="34"/>
      <c r="AL44" s="35">
        <f t="shared" si="21"/>
        <v>0</v>
      </c>
      <c r="AM44" s="65">
        <f t="shared" si="26"/>
        <v>0</v>
      </c>
      <c r="AN44" s="34"/>
      <c r="AO44" s="315"/>
      <c r="AP44" s="35"/>
      <c r="AQ44" s="35">
        <f t="shared" si="25"/>
        <v>0</v>
      </c>
      <c r="AR44" s="65">
        <f t="shared" si="18"/>
        <v>0</v>
      </c>
    </row>
    <row r="45" spans="1:44" s="456" customFormat="1" ht="21" customHeight="1">
      <c r="A45" s="456">
        <f t="shared" si="11"/>
        <v>0</v>
      </c>
      <c r="B45" s="27" t="s">
        <v>148</v>
      </c>
      <c r="C45" s="475"/>
      <c r="D45" s="473"/>
      <c r="E45" s="473">
        <f t="shared" si="0"/>
        <v>0</v>
      </c>
      <c r="F45" s="474">
        <f t="shared" si="1"/>
        <v>0</v>
      </c>
      <c r="G45" s="472"/>
      <c r="H45" s="473"/>
      <c r="I45" s="473">
        <f t="shared" si="2"/>
        <v>0</v>
      </c>
      <c r="J45" s="474">
        <f t="shared" si="3"/>
        <v>0</v>
      </c>
      <c r="K45" s="472"/>
      <c r="L45" s="473"/>
      <c r="M45" s="473">
        <f t="shared" si="4"/>
        <v>0</v>
      </c>
      <c r="N45" s="474">
        <f t="shared" si="5"/>
        <v>0</v>
      </c>
      <c r="O45" s="34"/>
      <c r="P45" s="315"/>
      <c r="Q45" s="35"/>
      <c r="R45" s="35">
        <f t="shared" si="23"/>
        <v>0</v>
      </c>
      <c r="S45" s="65">
        <f t="shared" si="13"/>
        <v>0</v>
      </c>
      <c r="T45" s="34"/>
      <c r="U45" s="315"/>
      <c r="V45" s="35"/>
      <c r="W45" s="35">
        <f t="shared" si="24"/>
        <v>0</v>
      </c>
      <c r="X45" s="65">
        <f t="shared" si="15"/>
        <v>0</v>
      </c>
      <c r="Y45" s="472"/>
      <c r="Z45" s="473"/>
      <c r="AA45" s="473">
        <f t="shared" si="6"/>
        <v>0</v>
      </c>
      <c r="AB45" s="474">
        <f t="shared" si="7"/>
        <v>0</v>
      </c>
      <c r="AC45" s="472"/>
      <c r="AD45" s="473"/>
      <c r="AE45" s="473">
        <f t="shared" si="8"/>
        <v>0</v>
      </c>
      <c r="AF45" s="474">
        <f t="shared" si="19"/>
        <v>0</v>
      </c>
      <c r="AG45" s="472"/>
      <c r="AH45" s="473"/>
      <c r="AI45" s="473">
        <f t="shared" si="9"/>
        <v>0</v>
      </c>
      <c r="AJ45" s="474">
        <f t="shared" si="20"/>
        <v>0</v>
      </c>
      <c r="AK45" s="34"/>
      <c r="AL45" s="35">
        <f t="shared" si="21"/>
        <v>0</v>
      </c>
      <c r="AM45" s="65">
        <f t="shared" si="26"/>
        <v>0</v>
      </c>
      <c r="AN45" s="34"/>
      <c r="AO45" s="315"/>
      <c r="AP45" s="35"/>
      <c r="AQ45" s="35">
        <f t="shared" si="25"/>
        <v>0</v>
      </c>
      <c r="AR45" s="65">
        <f t="shared" si="18"/>
        <v>0</v>
      </c>
    </row>
    <row r="46" spans="1:44" s="456" customFormat="1" ht="21" customHeight="1">
      <c r="A46" s="456">
        <f t="shared" si="11"/>
        <v>0</v>
      </c>
      <c r="B46" s="27" t="s">
        <v>149</v>
      </c>
      <c r="C46" s="478"/>
      <c r="D46" s="479"/>
      <c r="E46" s="476">
        <f>SUM(C46:D46)</f>
        <v>0</v>
      </c>
      <c r="F46" s="477">
        <f>E46/7.8/2</f>
        <v>0</v>
      </c>
      <c r="G46" s="478"/>
      <c r="H46" s="479"/>
      <c r="I46" s="476">
        <f>SUM(G46:H46)</f>
        <v>0</v>
      </c>
      <c r="J46" s="477">
        <f>I46/7.8/2</f>
        <v>0</v>
      </c>
      <c r="K46" s="478"/>
      <c r="L46" s="479"/>
      <c r="M46" s="476">
        <f>SUM(K46:L46)</f>
        <v>0</v>
      </c>
      <c r="N46" s="477">
        <f>M46/7.8/2</f>
        <v>0</v>
      </c>
      <c r="O46" s="34"/>
      <c r="P46" s="315"/>
      <c r="Q46" s="35"/>
      <c r="R46" s="35">
        <f t="shared" si="23"/>
        <v>0</v>
      </c>
      <c r="S46" s="65">
        <f t="shared" si="13"/>
        <v>0</v>
      </c>
      <c r="T46" s="34"/>
      <c r="U46" s="315"/>
      <c r="V46" s="35"/>
      <c r="W46" s="35">
        <f t="shared" si="24"/>
        <v>0</v>
      </c>
      <c r="X46" s="65">
        <f t="shared" si="15"/>
        <v>0</v>
      </c>
      <c r="Y46" s="475"/>
      <c r="Z46" s="476"/>
      <c r="AA46" s="476">
        <f>SUM(Y46:Z46)</f>
        <v>0</v>
      </c>
      <c r="AB46" s="477">
        <f>AA46/7.8/2</f>
        <v>0</v>
      </c>
      <c r="AC46" s="475"/>
      <c r="AD46" s="476"/>
      <c r="AE46" s="476">
        <f>SUM(AC46:AD46)</f>
        <v>0</v>
      </c>
      <c r="AF46" s="477">
        <f>AE46/7.8/2</f>
        <v>0</v>
      </c>
      <c r="AG46" s="475"/>
      <c r="AH46" s="476"/>
      <c r="AI46" s="476">
        <f>SUM(AG46:AH46)</f>
        <v>0</v>
      </c>
      <c r="AJ46" s="477">
        <f>AI46/7.8/2</f>
        <v>0</v>
      </c>
      <c r="AK46" s="34"/>
      <c r="AL46" s="35">
        <f t="shared" si="21"/>
        <v>0</v>
      </c>
      <c r="AM46" s="65">
        <f t="shared" si="26"/>
        <v>0</v>
      </c>
      <c r="AN46" s="34"/>
      <c r="AO46" s="315"/>
      <c r="AP46" s="35"/>
      <c r="AQ46" s="35">
        <f t="shared" si="25"/>
        <v>0</v>
      </c>
      <c r="AR46" s="65">
        <f t="shared" si="18"/>
        <v>0</v>
      </c>
    </row>
    <row r="47" spans="1:44" s="456" customFormat="1" ht="21" customHeight="1">
      <c r="A47" s="456">
        <f t="shared" si="11"/>
        <v>0</v>
      </c>
      <c r="B47" s="27" t="s">
        <v>150</v>
      </c>
      <c r="C47" s="475"/>
      <c r="D47" s="473"/>
      <c r="E47" s="473">
        <f t="shared" si="0"/>
        <v>0</v>
      </c>
      <c r="F47" s="474">
        <f t="shared" si="1"/>
        <v>0</v>
      </c>
      <c r="G47" s="472"/>
      <c r="H47" s="473"/>
      <c r="I47" s="473">
        <f t="shared" si="2"/>
        <v>0</v>
      </c>
      <c r="J47" s="474">
        <f t="shared" si="3"/>
        <v>0</v>
      </c>
      <c r="K47" s="472"/>
      <c r="L47" s="473"/>
      <c r="M47" s="473">
        <f t="shared" si="4"/>
        <v>0</v>
      </c>
      <c r="N47" s="474">
        <f t="shared" si="5"/>
        <v>0</v>
      </c>
      <c r="O47" s="52"/>
      <c r="P47" s="390"/>
      <c r="Q47" s="53"/>
      <c r="R47" s="35">
        <f t="shared" si="23"/>
        <v>0</v>
      </c>
      <c r="S47" s="65">
        <f t="shared" si="13"/>
        <v>0</v>
      </c>
      <c r="T47" s="52"/>
      <c r="U47" s="390"/>
      <c r="V47" s="53"/>
      <c r="W47" s="35">
        <f t="shared" si="24"/>
        <v>0</v>
      </c>
      <c r="X47" s="65">
        <f t="shared" si="15"/>
        <v>0</v>
      </c>
      <c r="Y47" s="472"/>
      <c r="Z47" s="473"/>
      <c r="AA47" s="473">
        <f t="shared" si="6"/>
        <v>0</v>
      </c>
      <c r="AB47" s="474">
        <f t="shared" si="7"/>
        <v>0</v>
      </c>
      <c r="AC47" s="472"/>
      <c r="AD47" s="473"/>
      <c r="AE47" s="473">
        <f t="shared" si="8"/>
        <v>0</v>
      </c>
      <c r="AF47" s="474">
        <f t="shared" si="19"/>
        <v>0</v>
      </c>
      <c r="AG47" s="472"/>
      <c r="AH47" s="473"/>
      <c r="AI47" s="473">
        <f t="shared" si="9"/>
        <v>0</v>
      </c>
      <c r="AJ47" s="474">
        <f t="shared" si="20"/>
        <v>0</v>
      </c>
      <c r="AK47" s="34"/>
      <c r="AL47" s="35">
        <f t="shared" si="21"/>
        <v>0</v>
      </c>
      <c r="AM47" s="65">
        <f t="shared" si="26"/>
        <v>0</v>
      </c>
      <c r="AN47" s="52"/>
      <c r="AO47" s="390"/>
      <c r="AP47" s="53"/>
      <c r="AQ47" s="35">
        <f t="shared" si="25"/>
        <v>0</v>
      </c>
      <c r="AR47" s="65">
        <f t="shared" si="18"/>
        <v>0</v>
      </c>
    </row>
    <row r="48" spans="1:44" s="456" customFormat="1" ht="21" customHeight="1">
      <c r="A48" s="456">
        <f t="shared" si="11"/>
        <v>0</v>
      </c>
      <c r="B48" s="27" t="s">
        <v>151</v>
      </c>
      <c r="C48" s="475"/>
      <c r="D48" s="476"/>
      <c r="E48" s="476">
        <f>SUM(C48:D48)</f>
        <v>0</v>
      </c>
      <c r="F48" s="477">
        <f>E48/7.8/2</f>
        <v>0</v>
      </c>
      <c r="G48" s="475"/>
      <c r="H48" s="476"/>
      <c r="I48" s="476">
        <f>SUM(G48:H48)</f>
        <v>0</v>
      </c>
      <c r="J48" s="477">
        <f>I48/7.8/2</f>
        <v>0</v>
      </c>
      <c r="K48" s="475"/>
      <c r="L48" s="476"/>
      <c r="M48" s="476">
        <f>SUM(K48:L48)</f>
        <v>0</v>
      </c>
      <c r="N48" s="477">
        <f>M48/7.8/2</f>
        <v>0</v>
      </c>
      <c r="O48" s="34"/>
      <c r="P48" s="315"/>
      <c r="Q48" s="35"/>
      <c r="R48" s="35">
        <f t="shared" si="23"/>
        <v>0</v>
      </c>
      <c r="S48" s="65">
        <f t="shared" si="13"/>
        <v>0</v>
      </c>
      <c r="T48" s="34"/>
      <c r="U48" s="315"/>
      <c r="V48" s="35"/>
      <c r="W48" s="35">
        <f t="shared" si="24"/>
        <v>0</v>
      </c>
      <c r="X48" s="65">
        <f t="shared" si="15"/>
        <v>0</v>
      </c>
      <c r="Y48" s="475"/>
      <c r="Z48" s="476"/>
      <c r="AA48" s="476">
        <f>SUM(Y48:Z48)</f>
        <v>0</v>
      </c>
      <c r="AB48" s="477">
        <f>AA48/7.8/2</f>
        <v>0</v>
      </c>
      <c r="AC48" s="475"/>
      <c r="AD48" s="476"/>
      <c r="AE48" s="476">
        <f>SUM(AC48:AD48)</f>
        <v>0</v>
      </c>
      <c r="AF48" s="477">
        <f>AE48/7.8/2</f>
        <v>0</v>
      </c>
      <c r="AG48" s="475"/>
      <c r="AH48" s="476"/>
      <c r="AI48" s="476">
        <f>SUM(AG48:AH48)</f>
        <v>0</v>
      </c>
      <c r="AJ48" s="477">
        <f>AI48/7.8/2</f>
        <v>0</v>
      </c>
      <c r="AK48" s="34"/>
      <c r="AL48" s="35">
        <f t="shared" si="21"/>
        <v>0</v>
      </c>
      <c r="AM48" s="65">
        <f t="shared" si="26"/>
        <v>0</v>
      </c>
      <c r="AN48" s="34"/>
      <c r="AO48" s="315"/>
      <c r="AP48" s="35"/>
      <c r="AQ48" s="35">
        <f t="shared" si="25"/>
        <v>0</v>
      </c>
      <c r="AR48" s="65">
        <f t="shared" si="18"/>
        <v>0</v>
      </c>
    </row>
    <row r="49" spans="1:44" s="456" customFormat="1" ht="21" customHeight="1">
      <c r="A49" s="456">
        <f t="shared" si="11"/>
        <v>0</v>
      </c>
      <c r="B49" s="27" t="s">
        <v>152</v>
      </c>
      <c r="C49" s="475"/>
      <c r="D49" s="473"/>
      <c r="E49" s="473">
        <f t="shared" si="0"/>
        <v>0</v>
      </c>
      <c r="F49" s="474">
        <f t="shared" si="1"/>
        <v>0</v>
      </c>
      <c r="G49" s="472"/>
      <c r="H49" s="473"/>
      <c r="I49" s="473">
        <f t="shared" si="2"/>
        <v>0</v>
      </c>
      <c r="J49" s="474">
        <f t="shared" si="3"/>
        <v>0</v>
      </c>
      <c r="K49" s="472"/>
      <c r="L49" s="473"/>
      <c r="M49" s="473">
        <f t="shared" si="4"/>
        <v>0</v>
      </c>
      <c r="N49" s="474">
        <f t="shared" si="5"/>
        <v>0</v>
      </c>
      <c r="O49" s="34"/>
      <c r="P49" s="315"/>
      <c r="Q49" s="35"/>
      <c r="R49" s="35">
        <f t="shared" si="23"/>
        <v>0</v>
      </c>
      <c r="S49" s="65">
        <f t="shared" si="13"/>
        <v>0</v>
      </c>
      <c r="T49" s="34"/>
      <c r="U49" s="315"/>
      <c r="V49" s="35"/>
      <c r="W49" s="35">
        <f t="shared" si="24"/>
        <v>0</v>
      </c>
      <c r="X49" s="65">
        <f t="shared" si="15"/>
        <v>0</v>
      </c>
      <c r="Y49" s="472"/>
      <c r="Z49" s="473"/>
      <c r="AA49" s="473">
        <f t="shared" si="6"/>
        <v>0</v>
      </c>
      <c r="AB49" s="474">
        <f t="shared" si="7"/>
        <v>0</v>
      </c>
      <c r="AC49" s="472"/>
      <c r="AD49" s="473"/>
      <c r="AE49" s="473">
        <f t="shared" si="8"/>
        <v>0</v>
      </c>
      <c r="AF49" s="474">
        <f t="shared" si="19"/>
        <v>0</v>
      </c>
      <c r="AG49" s="472"/>
      <c r="AH49" s="473"/>
      <c r="AI49" s="473">
        <f t="shared" si="9"/>
        <v>0</v>
      </c>
      <c r="AJ49" s="474">
        <f t="shared" si="20"/>
        <v>0</v>
      </c>
      <c r="AK49" s="34"/>
      <c r="AL49" s="35">
        <f t="shared" si="21"/>
        <v>0</v>
      </c>
      <c r="AM49" s="65">
        <f t="shared" si="26"/>
        <v>0</v>
      </c>
      <c r="AN49" s="34"/>
      <c r="AO49" s="315"/>
      <c r="AP49" s="35"/>
      <c r="AQ49" s="35">
        <f t="shared" si="25"/>
        <v>0</v>
      </c>
      <c r="AR49" s="65">
        <f t="shared" si="18"/>
        <v>0</v>
      </c>
    </row>
    <row r="50" spans="1:44" s="456" customFormat="1" ht="21" customHeight="1">
      <c r="A50" s="456">
        <f t="shared" si="11"/>
        <v>0</v>
      </c>
      <c r="B50" s="27" t="s">
        <v>153</v>
      </c>
      <c r="C50" s="475"/>
      <c r="D50" s="473"/>
      <c r="E50" s="473">
        <f t="shared" si="0"/>
        <v>0</v>
      </c>
      <c r="F50" s="474">
        <f t="shared" si="1"/>
        <v>0</v>
      </c>
      <c r="G50" s="472"/>
      <c r="H50" s="473"/>
      <c r="I50" s="473">
        <f t="shared" si="2"/>
        <v>0</v>
      </c>
      <c r="J50" s="474">
        <f t="shared" si="3"/>
        <v>0</v>
      </c>
      <c r="K50" s="472"/>
      <c r="L50" s="473"/>
      <c r="M50" s="473">
        <f t="shared" si="4"/>
        <v>0</v>
      </c>
      <c r="N50" s="474">
        <f t="shared" si="5"/>
        <v>0</v>
      </c>
      <c r="O50" s="52"/>
      <c r="P50" s="390"/>
      <c r="Q50" s="53"/>
      <c r="R50" s="35">
        <f t="shared" si="23"/>
        <v>0</v>
      </c>
      <c r="S50" s="65">
        <f t="shared" si="13"/>
        <v>0</v>
      </c>
      <c r="T50" s="52"/>
      <c r="U50" s="390"/>
      <c r="V50" s="53"/>
      <c r="W50" s="35">
        <f t="shared" si="24"/>
        <v>0</v>
      </c>
      <c r="X50" s="65">
        <f t="shared" si="15"/>
        <v>0</v>
      </c>
      <c r="Y50" s="472"/>
      <c r="Z50" s="473"/>
      <c r="AA50" s="473">
        <f t="shared" si="6"/>
        <v>0</v>
      </c>
      <c r="AB50" s="474">
        <f t="shared" si="7"/>
        <v>0</v>
      </c>
      <c r="AC50" s="472"/>
      <c r="AD50" s="473"/>
      <c r="AE50" s="473">
        <f t="shared" si="8"/>
        <v>0</v>
      </c>
      <c r="AF50" s="474">
        <f t="shared" si="19"/>
        <v>0</v>
      </c>
      <c r="AG50" s="472"/>
      <c r="AH50" s="473"/>
      <c r="AI50" s="473">
        <f t="shared" si="9"/>
        <v>0</v>
      </c>
      <c r="AJ50" s="474">
        <f t="shared" si="20"/>
        <v>0</v>
      </c>
      <c r="AK50" s="34"/>
      <c r="AL50" s="35">
        <f t="shared" si="21"/>
        <v>0</v>
      </c>
      <c r="AM50" s="65">
        <f t="shared" si="26"/>
        <v>0</v>
      </c>
      <c r="AN50" s="52"/>
      <c r="AO50" s="390"/>
      <c r="AP50" s="53"/>
      <c r="AQ50" s="35">
        <f t="shared" si="25"/>
        <v>0</v>
      </c>
      <c r="AR50" s="65">
        <f t="shared" si="18"/>
        <v>0</v>
      </c>
    </row>
    <row r="51" spans="1:44" s="456" customFormat="1" ht="21" customHeight="1">
      <c r="A51" s="456">
        <f t="shared" si="11"/>
        <v>0</v>
      </c>
      <c r="B51" s="27" t="s">
        <v>154</v>
      </c>
      <c r="C51" s="475"/>
      <c r="D51" s="473"/>
      <c r="E51" s="473">
        <f t="shared" si="0"/>
        <v>0</v>
      </c>
      <c r="F51" s="474">
        <f t="shared" si="1"/>
        <v>0</v>
      </c>
      <c r="G51" s="472"/>
      <c r="H51" s="473"/>
      <c r="I51" s="473">
        <f t="shared" si="2"/>
        <v>0</v>
      </c>
      <c r="J51" s="474">
        <f t="shared" si="3"/>
        <v>0</v>
      </c>
      <c r="K51" s="472"/>
      <c r="L51" s="473"/>
      <c r="M51" s="473">
        <f t="shared" si="4"/>
        <v>0</v>
      </c>
      <c r="N51" s="474">
        <f t="shared" si="5"/>
        <v>0</v>
      </c>
      <c r="O51" s="34"/>
      <c r="P51" s="315"/>
      <c r="Q51" s="35"/>
      <c r="R51" s="35">
        <f t="shared" si="23"/>
        <v>0</v>
      </c>
      <c r="S51" s="65">
        <f t="shared" si="13"/>
        <v>0</v>
      </c>
      <c r="T51" s="34"/>
      <c r="U51" s="315"/>
      <c r="V51" s="35"/>
      <c r="W51" s="35">
        <f t="shared" si="24"/>
        <v>0</v>
      </c>
      <c r="X51" s="65">
        <f t="shared" si="15"/>
        <v>0</v>
      </c>
      <c r="Y51" s="472"/>
      <c r="Z51" s="473"/>
      <c r="AA51" s="473">
        <f t="shared" si="6"/>
        <v>0</v>
      </c>
      <c r="AB51" s="474">
        <f t="shared" si="7"/>
        <v>0</v>
      </c>
      <c r="AC51" s="472"/>
      <c r="AD51" s="473"/>
      <c r="AE51" s="473">
        <f t="shared" si="8"/>
        <v>0</v>
      </c>
      <c r="AF51" s="474">
        <f t="shared" si="19"/>
        <v>0</v>
      </c>
      <c r="AG51" s="472"/>
      <c r="AH51" s="473"/>
      <c r="AI51" s="473">
        <f t="shared" si="9"/>
        <v>0</v>
      </c>
      <c r="AJ51" s="474">
        <f t="shared" si="20"/>
        <v>0</v>
      </c>
      <c r="AK51" s="34"/>
      <c r="AL51" s="35">
        <f t="shared" ref="AL51:AL58" si="27">SUM(AK51:AK51)</f>
        <v>0</v>
      </c>
      <c r="AM51" s="65">
        <f t="shared" si="26"/>
        <v>0</v>
      </c>
      <c r="AN51" s="34"/>
      <c r="AO51" s="315"/>
      <c r="AP51" s="35"/>
      <c r="AQ51" s="35">
        <f t="shared" si="25"/>
        <v>0</v>
      </c>
      <c r="AR51" s="65">
        <f t="shared" si="18"/>
        <v>0</v>
      </c>
    </row>
    <row r="52" spans="1:44" s="456" customFormat="1" ht="21" customHeight="1">
      <c r="A52" s="456">
        <f t="shared" si="11"/>
        <v>60</v>
      </c>
      <c r="B52" s="27" t="s">
        <v>155</v>
      </c>
      <c r="C52" s="478">
        <v>156</v>
      </c>
      <c r="D52" s="479">
        <v>156</v>
      </c>
      <c r="E52" s="476">
        <f>SUM(C52:D52)</f>
        <v>312</v>
      </c>
      <c r="F52" s="477">
        <f>E52/7.8/2</f>
        <v>20</v>
      </c>
      <c r="G52" s="478">
        <v>156</v>
      </c>
      <c r="H52" s="479">
        <v>156</v>
      </c>
      <c r="I52" s="476">
        <f>SUM(G52:H52)</f>
        <v>312</v>
      </c>
      <c r="J52" s="477">
        <f>I52/7.8/2</f>
        <v>20</v>
      </c>
      <c r="K52" s="478">
        <v>156</v>
      </c>
      <c r="L52" s="479">
        <v>156</v>
      </c>
      <c r="M52" s="476">
        <f>SUM(K52:L52)</f>
        <v>312</v>
      </c>
      <c r="N52" s="477">
        <f>M52/7.8/2</f>
        <v>20</v>
      </c>
      <c r="O52" s="34"/>
      <c r="P52" s="315"/>
      <c r="Q52" s="35"/>
      <c r="R52" s="35">
        <f t="shared" si="23"/>
        <v>0</v>
      </c>
      <c r="S52" s="65">
        <f t="shared" si="13"/>
        <v>0</v>
      </c>
      <c r="T52" s="34"/>
      <c r="U52" s="315"/>
      <c r="V52" s="35"/>
      <c r="W52" s="35">
        <f t="shared" si="24"/>
        <v>0</v>
      </c>
      <c r="X52" s="65">
        <f t="shared" si="15"/>
        <v>0</v>
      </c>
      <c r="Y52" s="475"/>
      <c r="Z52" s="476"/>
      <c r="AA52" s="476">
        <f>SUM(Y52:Z52)</f>
        <v>0</v>
      </c>
      <c r="AB52" s="477">
        <f>AA52/7.8/2</f>
        <v>0</v>
      </c>
      <c r="AC52" s="475"/>
      <c r="AD52" s="476"/>
      <c r="AE52" s="476">
        <f>SUM(AC52:AD52)</f>
        <v>0</v>
      </c>
      <c r="AF52" s="477">
        <f>AE52/7.8/2</f>
        <v>0</v>
      </c>
      <c r="AG52" s="475"/>
      <c r="AH52" s="476"/>
      <c r="AI52" s="476">
        <f>SUM(AG52:AH52)</f>
        <v>0</v>
      </c>
      <c r="AJ52" s="477">
        <f>AI52/7.8/2</f>
        <v>0</v>
      </c>
      <c r="AK52" s="34"/>
      <c r="AL52" s="35">
        <f t="shared" si="27"/>
        <v>0</v>
      </c>
      <c r="AM52" s="65">
        <f t="shared" si="26"/>
        <v>0</v>
      </c>
      <c r="AN52" s="34"/>
      <c r="AO52" s="315"/>
      <c r="AP52" s="35"/>
      <c r="AQ52" s="35">
        <f t="shared" si="25"/>
        <v>0</v>
      </c>
      <c r="AR52" s="65">
        <f t="shared" si="18"/>
        <v>0</v>
      </c>
    </row>
    <row r="53" spans="1:44" s="456" customFormat="1" ht="21" customHeight="1">
      <c r="A53" s="456">
        <f t="shared" si="11"/>
        <v>0</v>
      </c>
      <c r="B53" s="27" t="s">
        <v>156</v>
      </c>
      <c r="C53" s="478"/>
      <c r="D53" s="479"/>
      <c r="E53" s="476">
        <f t="shared" si="0"/>
        <v>0</v>
      </c>
      <c r="F53" s="477">
        <f t="shared" si="1"/>
        <v>0</v>
      </c>
      <c r="G53" s="478"/>
      <c r="H53" s="479"/>
      <c r="I53" s="476">
        <f t="shared" si="2"/>
        <v>0</v>
      </c>
      <c r="J53" s="477">
        <f t="shared" si="3"/>
        <v>0</v>
      </c>
      <c r="K53" s="478"/>
      <c r="L53" s="479"/>
      <c r="M53" s="476">
        <f t="shared" si="4"/>
        <v>0</v>
      </c>
      <c r="N53" s="477">
        <f t="shared" si="5"/>
        <v>0</v>
      </c>
      <c r="O53" s="34"/>
      <c r="P53" s="315"/>
      <c r="Q53" s="35"/>
      <c r="R53" s="35">
        <f t="shared" si="23"/>
        <v>0</v>
      </c>
      <c r="S53" s="65">
        <f t="shared" si="13"/>
        <v>0</v>
      </c>
      <c r="T53" s="34"/>
      <c r="U53" s="315"/>
      <c r="V53" s="35"/>
      <c r="W53" s="35">
        <f t="shared" si="24"/>
        <v>0</v>
      </c>
      <c r="X53" s="65">
        <f t="shared" si="15"/>
        <v>0</v>
      </c>
      <c r="Y53" s="475"/>
      <c r="Z53" s="476"/>
      <c r="AA53" s="476">
        <f t="shared" si="6"/>
        <v>0</v>
      </c>
      <c r="AB53" s="477">
        <f t="shared" si="7"/>
        <v>0</v>
      </c>
      <c r="AC53" s="475"/>
      <c r="AD53" s="476"/>
      <c r="AE53" s="476">
        <f t="shared" si="8"/>
        <v>0</v>
      </c>
      <c r="AF53" s="477">
        <f t="shared" si="19"/>
        <v>0</v>
      </c>
      <c r="AG53" s="475"/>
      <c r="AH53" s="476"/>
      <c r="AI53" s="476">
        <f t="shared" si="9"/>
        <v>0</v>
      </c>
      <c r="AJ53" s="477">
        <f t="shared" si="20"/>
        <v>0</v>
      </c>
      <c r="AK53" s="34"/>
      <c r="AL53" s="35">
        <f t="shared" si="27"/>
        <v>0</v>
      </c>
      <c r="AM53" s="65">
        <f t="shared" si="26"/>
        <v>0</v>
      </c>
      <c r="AN53" s="34"/>
      <c r="AO53" s="315"/>
      <c r="AP53" s="35"/>
      <c r="AQ53" s="35">
        <f t="shared" si="25"/>
        <v>0</v>
      </c>
      <c r="AR53" s="65">
        <f t="shared" si="18"/>
        <v>0</v>
      </c>
    </row>
    <row r="54" spans="1:44" s="456" customFormat="1" ht="21" customHeight="1">
      <c r="A54" s="456">
        <f t="shared" si="11"/>
        <v>0</v>
      </c>
      <c r="B54" s="27" t="s">
        <v>157</v>
      </c>
      <c r="C54" s="475"/>
      <c r="D54" s="476"/>
      <c r="E54" s="476">
        <f t="shared" si="0"/>
        <v>0</v>
      </c>
      <c r="F54" s="477">
        <f t="shared" si="1"/>
        <v>0</v>
      </c>
      <c r="G54" s="475"/>
      <c r="H54" s="476"/>
      <c r="I54" s="476">
        <f t="shared" si="2"/>
        <v>0</v>
      </c>
      <c r="J54" s="477">
        <f t="shared" si="3"/>
        <v>0</v>
      </c>
      <c r="K54" s="475"/>
      <c r="L54" s="476"/>
      <c r="M54" s="476">
        <f t="shared" si="4"/>
        <v>0</v>
      </c>
      <c r="N54" s="477">
        <f t="shared" si="5"/>
        <v>0</v>
      </c>
      <c r="O54" s="34"/>
      <c r="P54" s="315"/>
      <c r="Q54" s="35"/>
      <c r="R54" s="35">
        <f t="shared" si="23"/>
        <v>0</v>
      </c>
      <c r="S54" s="65">
        <f t="shared" si="13"/>
        <v>0</v>
      </c>
      <c r="T54" s="34"/>
      <c r="U54" s="315"/>
      <c r="V54" s="35"/>
      <c r="W54" s="35">
        <f t="shared" si="24"/>
        <v>0</v>
      </c>
      <c r="X54" s="65">
        <f t="shared" si="15"/>
        <v>0</v>
      </c>
      <c r="Y54" s="475"/>
      <c r="Z54" s="476"/>
      <c r="AA54" s="476">
        <f t="shared" si="6"/>
        <v>0</v>
      </c>
      <c r="AB54" s="477">
        <f t="shared" si="7"/>
        <v>0</v>
      </c>
      <c r="AC54" s="475"/>
      <c r="AD54" s="476"/>
      <c r="AE54" s="476">
        <f t="shared" si="8"/>
        <v>0</v>
      </c>
      <c r="AF54" s="477">
        <f t="shared" si="19"/>
        <v>0</v>
      </c>
      <c r="AG54" s="475"/>
      <c r="AH54" s="476"/>
      <c r="AI54" s="476">
        <f t="shared" si="9"/>
        <v>0</v>
      </c>
      <c r="AJ54" s="477">
        <f t="shared" si="20"/>
        <v>0</v>
      </c>
      <c r="AK54" s="34"/>
      <c r="AL54" s="35">
        <f t="shared" si="27"/>
        <v>0</v>
      </c>
      <c r="AM54" s="65">
        <f t="shared" si="26"/>
        <v>0</v>
      </c>
      <c r="AN54" s="34"/>
      <c r="AO54" s="315"/>
      <c r="AP54" s="35"/>
      <c r="AQ54" s="35">
        <f t="shared" si="25"/>
        <v>0</v>
      </c>
      <c r="AR54" s="65">
        <f t="shared" si="18"/>
        <v>0</v>
      </c>
    </row>
    <row r="55" spans="1:44" s="456" customFormat="1" ht="21" customHeight="1">
      <c r="A55" s="456">
        <f t="shared" si="11"/>
        <v>0</v>
      </c>
      <c r="B55" s="27" t="s">
        <v>158</v>
      </c>
      <c r="C55" s="475"/>
      <c r="D55" s="473"/>
      <c r="E55" s="473">
        <f t="shared" si="0"/>
        <v>0</v>
      </c>
      <c r="F55" s="474">
        <f t="shared" si="1"/>
        <v>0</v>
      </c>
      <c r="G55" s="472"/>
      <c r="H55" s="473"/>
      <c r="I55" s="473">
        <f t="shared" si="2"/>
        <v>0</v>
      </c>
      <c r="J55" s="474">
        <f t="shared" si="3"/>
        <v>0</v>
      </c>
      <c r="K55" s="472"/>
      <c r="L55" s="473"/>
      <c r="M55" s="473">
        <f t="shared" si="4"/>
        <v>0</v>
      </c>
      <c r="N55" s="474">
        <f t="shared" si="5"/>
        <v>0</v>
      </c>
      <c r="O55" s="34"/>
      <c r="P55" s="315"/>
      <c r="Q55" s="35"/>
      <c r="R55" s="35">
        <f t="shared" si="23"/>
        <v>0</v>
      </c>
      <c r="S55" s="65">
        <f t="shared" si="13"/>
        <v>0</v>
      </c>
      <c r="T55" s="34"/>
      <c r="U55" s="315"/>
      <c r="V55" s="35"/>
      <c r="W55" s="35">
        <f t="shared" si="24"/>
        <v>0</v>
      </c>
      <c r="X55" s="65">
        <f t="shared" si="15"/>
        <v>0</v>
      </c>
      <c r="Y55" s="475"/>
      <c r="Z55" s="482"/>
      <c r="AA55" s="476">
        <f t="shared" si="6"/>
        <v>0</v>
      </c>
      <c r="AB55" s="477">
        <f t="shared" si="7"/>
        <v>0</v>
      </c>
      <c r="AC55" s="475"/>
      <c r="AD55" s="482"/>
      <c r="AE55" s="476">
        <f t="shared" si="8"/>
        <v>0</v>
      </c>
      <c r="AF55" s="477">
        <f t="shared" si="19"/>
        <v>0</v>
      </c>
      <c r="AG55" s="475"/>
      <c r="AH55" s="482"/>
      <c r="AI55" s="476">
        <f t="shared" si="9"/>
        <v>0</v>
      </c>
      <c r="AJ55" s="477">
        <f t="shared" si="20"/>
        <v>0</v>
      </c>
      <c r="AK55" s="34"/>
      <c r="AL55" s="35">
        <f t="shared" si="27"/>
        <v>0</v>
      </c>
      <c r="AM55" s="65">
        <f t="shared" si="26"/>
        <v>0</v>
      </c>
      <c r="AN55" s="34"/>
      <c r="AO55" s="315"/>
      <c r="AP55" s="35"/>
      <c r="AQ55" s="35">
        <f t="shared" si="25"/>
        <v>0</v>
      </c>
      <c r="AR55" s="65">
        <f t="shared" si="18"/>
        <v>0</v>
      </c>
    </row>
    <row r="56" spans="1:44" s="456" customFormat="1" ht="21" customHeight="1">
      <c r="A56" s="456">
        <f t="shared" si="11"/>
        <v>0</v>
      </c>
      <c r="B56" s="27" t="s">
        <v>159</v>
      </c>
      <c r="C56" s="475"/>
      <c r="D56" s="476"/>
      <c r="E56" s="476">
        <f t="shared" si="0"/>
        <v>0</v>
      </c>
      <c r="F56" s="477">
        <f t="shared" si="1"/>
        <v>0</v>
      </c>
      <c r="G56" s="475"/>
      <c r="H56" s="476"/>
      <c r="I56" s="476">
        <f t="shared" si="2"/>
        <v>0</v>
      </c>
      <c r="J56" s="477">
        <f t="shared" si="3"/>
        <v>0</v>
      </c>
      <c r="K56" s="475"/>
      <c r="L56" s="476"/>
      <c r="M56" s="476">
        <f t="shared" si="4"/>
        <v>0</v>
      </c>
      <c r="N56" s="477">
        <f t="shared" si="5"/>
        <v>0</v>
      </c>
      <c r="O56" s="34"/>
      <c r="P56" s="315"/>
      <c r="Q56" s="35"/>
      <c r="R56" s="35">
        <f t="shared" si="23"/>
        <v>0</v>
      </c>
      <c r="S56" s="65">
        <f t="shared" si="13"/>
        <v>0</v>
      </c>
      <c r="T56" s="34"/>
      <c r="U56" s="315"/>
      <c r="V56" s="35"/>
      <c r="W56" s="35">
        <f t="shared" si="24"/>
        <v>0</v>
      </c>
      <c r="X56" s="65">
        <f t="shared" si="15"/>
        <v>0</v>
      </c>
      <c r="Y56" s="475"/>
      <c r="Z56" s="476"/>
      <c r="AA56" s="476">
        <f t="shared" si="6"/>
        <v>0</v>
      </c>
      <c r="AB56" s="477">
        <f t="shared" si="7"/>
        <v>0</v>
      </c>
      <c r="AC56" s="475"/>
      <c r="AD56" s="476"/>
      <c r="AE56" s="476">
        <f t="shared" si="8"/>
        <v>0</v>
      </c>
      <c r="AF56" s="477">
        <f t="shared" si="19"/>
        <v>0</v>
      </c>
      <c r="AG56" s="475"/>
      <c r="AH56" s="476"/>
      <c r="AI56" s="476">
        <f t="shared" si="9"/>
        <v>0</v>
      </c>
      <c r="AJ56" s="477">
        <f t="shared" si="20"/>
        <v>0</v>
      </c>
      <c r="AK56" s="34"/>
      <c r="AL56" s="35">
        <f t="shared" si="27"/>
        <v>0</v>
      </c>
      <c r="AM56" s="65">
        <f t="shared" si="26"/>
        <v>0</v>
      </c>
      <c r="AN56" s="34"/>
      <c r="AO56" s="315"/>
      <c r="AP56" s="35"/>
      <c r="AQ56" s="35">
        <f t="shared" si="25"/>
        <v>0</v>
      </c>
      <c r="AR56" s="65">
        <f t="shared" si="18"/>
        <v>0</v>
      </c>
    </row>
    <row r="57" spans="1:44" s="456" customFormat="1" ht="21" customHeight="1">
      <c r="A57" s="456">
        <f t="shared" si="11"/>
        <v>0</v>
      </c>
      <c r="B57" s="27" t="s">
        <v>160</v>
      </c>
      <c r="C57" s="478"/>
      <c r="D57" s="479"/>
      <c r="E57" s="476">
        <f t="shared" si="0"/>
        <v>0</v>
      </c>
      <c r="F57" s="477">
        <f t="shared" si="1"/>
        <v>0</v>
      </c>
      <c r="G57" s="478"/>
      <c r="H57" s="479"/>
      <c r="I57" s="476">
        <f t="shared" si="2"/>
        <v>0</v>
      </c>
      <c r="J57" s="477">
        <f t="shared" si="3"/>
        <v>0</v>
      </c>
      <c r="K57" s="478"/>
      <c r="L57" s="479"/>
      <c r="M57" s="476">
        <f t="shared" si="4"/>
        <v>0</v>
      </c>
      <c r="N57" s="477">
        <f t="shared" si="5"/>
        <v>0</v>
      </c>
      <c r="O57" s="34"/>
      <c r="P57" s="315"/>
      <c r="Q57" s="35"/>
      <c r="R57" s="35">
        <f t="shared" si="23"/>
        <v>0</v>
      </c>
      <c r="S57" s="65">
        <f t="shared" si="13"/>
        <v>0</v>
      </c>
      <c r="T57" s="34"/>
      <c r="U57" s="315"/>
      <c r="V57" s="35"/>
      <c r="W57" s="35">
        <f t="shared" si="24"/>
        <v>0</v>
      </c>
      <c r="X57" s="65">
        <f t="shared" si="15"/>
        <v>0</v>
      </c>
      <c r="Y57" s="472"/>
      <c r="Z57" s="473"/>
      <c r="AA57" s="476">
        <f t="shared" si="6"/>
        <v>0</v>
      </c>
      <c r="AB57" s="477">
        <f t="shared" si="7"/>
        <v>0</v>
      </c>
      <c r="AC57" s="472"/>
      <c r="AD57" s="473"/>
      <c r="AE57" s="476">
        <f t="shared" si="8"/>
        <v>0</v>
      </c>
      <c r="AF57" s="477">
        <f t="shared" si="19"/>
        <v>0</v>
      </c>
      <c r="AG57" s="472"/>
      <c r="AH57" s="473"/>
      <c r="AI57" s="476">
        <f t="shared" si="9"/>
        <v>0</v>
      </c>
      <c r="AJ57" s="477">
        <f t="shared" si="20"/>
        <v>0</v>
      </c>
      <c r="AK57" s="34"/>
      <c r="AL57" s="35">
        <f t="shared" si="27"/>
        <v>0</v>
      </c>
      <c r="AM57" s="65">
        <f t="shared" si="26"/>
        <v>0</v>
      </c>
      <c r="AN57" s="34"/>
      <c r="AO57" s="315"/>
      <c r="AP57" s="35"/>
      <c r="AQ57" s="35">
        <f t="shared" si="25"/>
        <v>0</v>
      </c>
      <c r="AR57" s="65">
        <f t="shared" si="18"/>
        <v>0</v>
      </c>
    </row>
    <row r="58" spans="1:44" s="456" customFormat="1" ht="21" customHeight="1">
      <c r="A58" s="456">
        <f t="shared" si="11"/>
        <v>0</v>
      </c>
      <c r="B58" s="27" t="s">
        <v>161</v>
      </c>
      <c r="C58" s="475"/>
      <c r="D58" s="476"/>
      <c r="E58" s="476">
        <f>SUM(C58:D58)</f>
        <v>0</v>
      </c>
      <c r="F58" s="477">
        <f>E58/7.8/2</f>
        <v>0</v>
      </c>
      <c r="G58" s="475"/>
      <c r="H58" s="476"/>
      <c r="I58" s="476">
        <f t="shared" si="2"/>
        <v>0</v>
      </c>
      <c r="J58" s="477">
        <f t="shared" si="3"/>
        <v>0</v>
      </c>
      <c r="K58" s="475"/>
      <c r="L58" s="476"/>
      <c r="M58" s="476">
        <f t="shared" si="4"/>
        <v>0</v>
      </c>
      <c r="N58" s="477">
        <f t="shared" si="5"/>
        <v>0</v>
      </c>
      <c r="O58" s="34"/>
      <c r="P58" s="315"/>
      <c r="Q58" s="35"/>
      <c r="R58" s="35">
        <f t="shared" si="23"/>
        <v>0</v>
      </c>
      <c r="S58" s="65">
        <f t="shared" si="13"/>
        <v>0</v>
      </c>
      <c r="T58" s="34"/>
      <c r="U58" s="315"/>
      <c r="V58" s="35"/>
      <c r="W58" s="35">
        <f t="shared" si="24"/>
        <v>0</v>
      </c>
      <c r="X58" s="65">
        <f t="shared" si="15"/>
        <v>0</v>
      </c>
      <c r="Y58" s="475"/>
      <c r="Z58" s="476"/>
      <c r="AA58" s="476">
        <f t="shared" si="6"/>
        <v>0</v>
      </c>
      <c r="AB58" s="477">
        <f t="shared" si="7"/>
        <v>0</v>
      </c>
      <c r="AC58" s="475"/>
      <c r="AD58" s="476"/>
      <c r="AE58" s="476">
        <f t="shared" si="8"/>
        <v>0</v>
      </c>
      <c r="AF58" s="477">
        <f t="shared" si="19"/>
        <v>0</v>
      </c>
      <c r="AG58" s="475"/>
      <c r="AH58" s="476"/>
      <c r="AI58" s="476">
        <f t="shared" si="9"/>
        <v>0</v>
      </c>
      <c r="AJ58" s="477">
        <f t="shared" si="20"/>
        <v>0</v>
      </c>
      <c r="AK58" s="34"/>
      <c r="AL58" s="35">
        <f t="shared" si="27"/>
        <v>0</v>
      </c>
      <c r="AM58" s="65">
        <f t="shared" si="26"/>
        <v>0</v>
      </c>
      <c r="AN58" s="34"/>
      <c r="AO58" s="315"/>
      <c r="AP58" s="35"/>
      <c r="AQ58" s="35">
        <f t="shared" si="25"/>
        <v>0</v>
      </c>
      <c r="AR58" s="65">
        <f t="shared" si="18"/>
        <v>0</v>
      </c>
    </row>
    <row r="59" spans="1:44" s="456" customFormat="1" ht="21" customHeight="1">
      <c r="A59" s="456">
        <f t="shared" si="11"/>
        <v>60</v>
      </c>
      <c r="B59" s="27" t="s">
        <v>162</v>
      </c>
      <c r="C59" s="475">
        <v>31.2</v>
      </c>
      <c r="D59" s="476">
        <v>31.2</v>
      </c>
      <c r="E59" s="476">
        <f t="shared" ref="E59" si="28">SUM(C59:D59)</f>
        <v>62.4</v>
      </c>
      <c r="F59" s="477">
        <f t="shared" ref="F59" si="29">E59/7.8/2</f>
        <v>4</v>
      </c>
      <c r="G59" s="475">
        <v>31.2</v>
      </c>
      <c r="H59" s="476">
        <v>31.2</v>
      </c>
      <c r="I59" s="476">
        <f t="shared" ref="I59" si="30">SUM(G59:H59)</f>
        <v>62.4</v>
      </c>
      <c r="J59" s="477">
        <f t="shared" ref="J59" si="31">I59/7.8/2</f>
        <v>4</v>
      </c>
      <c r="K59" s="475">
        <v>31.2</v>
      </c>
      <c r="L59" s="476">
        <v>31.2</v>
      </c>
      <c r="M59" s="476">
        <f t="shared" ref="M59" si="32">SUM(K59:L59)</f>
        <v>62.4</v>
      </c>
      <c r="N59" s="477">
        <f t="shared" ref="N59" si="33">M59/7.8/2</f>
        <v>4</v>
      </c>
      <c r="O59" s="34"/>
      <c r="P59" s="315"/>
      <c r="Q59" s="35"/>
      <c r="R59" s="35">
        <f t="shared" si="23"/>
        <v>0</v>
      </c>
      <c r="S59" s="65">
        <f t="shared" si="13"/>
        <v>0</v>
      </c>
      <c r="T59" s="34"/>
      <c r="U59" s="315"/>
      <c r="V59" s="35"/>
      <c r="W59" s="35">
        <f t="shared" si="24"/>
        <v>0</v>
      </c>
      <c r="X59" s="65">
        <f t="shared" si="15"/>
        <v>0</v>
      </c>
      <c r="Y59" s="475">
        <v>124.8</v>
      </c>
      <c r="Z59" s="476">
        <v>124.8</v>
      </c>
      <c r="AA59" s="476">
        <f t="shared" si="6"/>
        <v>249.6</v>
      </c>
      <c r="AB59" s="477">
        <f t="shared" si="7"/>
        <v>16</v>
      </c>
      <c r="AC59" s="475">
        <v>124.8</v>
      </c>
      <c r="AD59" s="476">
        <v>124.8</v>
      </c>
      <c r="AE59" s="476">
        <f t="shared" si="8"/>
        <v>249.6</v>
      </c>
      <c r="AF59" s="477">
        <f t="shared" si="19"/>
        <v>16</v>
      </c>
      <c r="AG59" s="475">
        <v>124.8</v>
      </c>
      <c r="AH59" s="476">
        <v>124.8</v>
      </c>
      <c r="AI59" s="476">
        <f t="shared" si="9"/>
        <v>249.6</v>
      </c>
      <c r="AJ59" s="477">
        <f t="shared" si="20"/>
        <v>16</v>
      </c>
      <c r="AK59" s="34"/>
      <c r="AL59" s="35">
        <f>SUM(AK59:AK59)</f>
        <v>0</v>
      </c>
      <c r="AM59" s="65">
        <f t="shared" si="26"/>
        <v>0</v>
      </c>
      <c r="AN59" s="34"/>
      <c r="AO59" s="315"/>
      <c r="AP59" s="35"/>
      <c r="AQ59" s="35">
        <f t="shared" si="25"/>
        <v>0</v>
      </c>
      <c r="AR59" s="65">
        <f t="shared" si="18"/>
        <v>0</v>
      </c>
    </row>
    <row r="60" spans="1:44" s="456" customFormat="1" ht="21" customHeight="1">
      <c r="A60" s="456">
        <f t="shared" si="11"/>
        <v>82</v>
      </c>
      <c r="B60" s="27" t="s">
        <v>163</v>
      </c>
      <c r="C60" s="475">
        <v>93.6</v>
      </c>
      <c r="D60" s="476">
        <v>93.6</v>
      </c>
      <c r="E60" s="476">
        <f t="shared" ref="E60:E62" si="34">SUM(C60:D60)</f>
        <v>187.2</v>
      </c>
      <c r="F60" s="477">
        <f t="shared" ref="F60:F62" si="35">E60/7.8/2</f>
        <v>12</v>
      </c>
      <c r="G60" s="475">
        <v>93.6</v>
      </c>
      <c r="H60" s="476">
        <v>93.6</v>
      </c>
      <c r="I60" s="476">
        <f t="shared" ref="I60:I62" si="36">SUM(G60:H60)</f>
        <v>187.2</v>
      </c>
      <c r="J60" s="477">
        <f t="shared" ref="J60:J62" si="37">I60/7.8/2</f>
        <v>12</v>
      </c>
      <c r="K60" s="475">
        <v>93.6</v>
      </c>
      <c r="L60" s="476">
        <v>93.6</v>
      </c>
      <c r="M60" s="476">
        <f t="shared" ref="M60:M62" si="38">SUM(K60:L60)</f>
        <v>187.2</v>
      </c>
      <c r="N60" s="477">
        <f t="shared" ref="N60:N62" si="39">M60/7.8/2</f>
        <v>12</v>
      </c>
      <c r="O60" s="34"/>
      <c r="P60" s="315"/>
      <c r="Q60" s="35"/>
      <c r="R60" s="35">
        <f t="shared" si="23"/>
        <v>0</v>
      </c>
      <c r="S60" s="65">
        <f t="shared" si="13"/>
        <v>0</v>
      </c>
      <c r="T60" s="34"/>
      <c r="U60" s="315"/>
      <c r="V60" s="35"/>
      <c r="W60" s="35">
        <f t="shared" si="24"/>
        <v>0</v>
      </c>
      <c r="X60" s="65">
        <f t="shared" si="15"/>
        <v>0</v>
      </c>
      <c r="Y60" s="475">
        <v>124.8</v>
      </c>
      <c r="Z60" s="476">
        <v>124.8</v>
      </c>
      <c r="AA60" s="476">
        <f t="shared" ref="AA60" si="40">SUM(Y60:Z60)</f>
        <v>249.6</v>
      </c>
      <c r="AB60" s="477">
        <f t="shared" ref="AB60" si="41">AA60/7.8/2</f>
        <v>16</v>
      </c>
      <c r="AC60" s="475">
        <v>124.8</v>
      </c>
      <c r="AD60" s="476">
        <v>124.8</v>
      </c>
      <c r="AE60" s="476">
        <f t="shared" ref="AE60" si="42">SUM(AC60:AD60)</f>
        <v>249.6</v>
      </c>
      <c r="AF60" s="477">
        <f t="shared" ref="AF60" si="43">AE60/7.8/2</f>
        <v>16</v>
      </c>
      <c r="AG60" s="475">
        <v>109.2</v>
      </c>
      <c r="AH60" s="476">
        <v>109.2</v>
      </c>
      <c r="AI60" s="476">
        <f t="shared" ref="AI60:AI63" si="44">SUM(AG60:AH60)</f>
        <v>218.4</v>
      </c>
      <c r="AJ60" s="477">
        <f t="shared" ref="AJ60:AJ63" si="45">AI60/7.8/2</f>
        <v>14</v>
      </c>
      <c r="AK60" s="34"/>
      <c r="AL60" s="35">
        <f>SUM(AK60:AK60)</f>
        <v>0</v>
      </c>
      <c r="AM60" s="65">
        <f t="shared" si="26"/>
        <v>0</v>
      </c>
      <c r="AN60" s="34"/>
      <c r="AO60" s="315"/>
      <c r="AP60" s="35"/>
      <c r="AQ60" s="35">
        <f t="shared" si="25"/>
        <v>0</v>
      </c>
      <c r="AR60" s="65">
        <f t="shared" si="18"/>
        <v>0</v>
      </c>
    </row>
    <row r="61" spans="1:44" s="456" customFormat="1" ht="21" customHeight="1">
      <c r="A61" s="456">
        <f t="shared" si="11"/>
        <v>0</v>
      </c>
      <c r="B61" s="27" t="s">
        <v>164</v>
      </c>
      <c r="C61" s="480"/>
      <c r="D61" s="481"/>
      <c r="E61" s="476">
        <f t="shared" si="34"/>
        <v>0</v>
      </c>
      <c r="F61" s="477">
        <f t="shared" si="35"/>
        <v>0</v>
      </c>
      <c r="G61" s="480"/>
      <c r="H61" s="481"/>
      <c r="I61" s="476">
        <f t="shared" si="36"/>
        <v>0</v>
      </c>
      <c r="J61" s="477">
        <f t="shared" si="37"/>
        <v>0</v>
      </c>
      <c r="K61" s="480"/>
      <c r="L61" s="481"/>
      <c r="M61" s="476">
        <f t="shared" si="38"/>
        <v>0</v>
      </c>
      <c r="N61" s="477">
        <f t="shared" si="39"/>
        <v>0</v>
      </c>
      <c r="O61" s="34"/>
      <c r="P61" s="315"/>
      <c r="Q61" s="35"/>
      <c r="R61" s="35">
        <f t="shared" si="23"/>
        <v>0</v>
      </c>
      <c r="S61" s="65">
        <f t="shared" si="13"/>
        <v>0</v>
      </c>
      <c r="T61" s="34"/>
      <c r="U61" s="315"/>
      <c r="V61" s="35"/>
      <c r="W61" s="35">
        <f t="shared" si="24"/>
        <v>0</v>
      </c>
      <c r="X61" s="65">
        <f t="shared" si="15"/>
        <v>0</v>
      </c>
      <c r="Y61" s="472"/>
      <c r="Z61" s="473"/>
      <c r="AA61" s="473"/>
      <c r="AB61" s="474"/>
      <c r="AC61" s="472"/>
      <c r="AD61" s="473"/>
      <c r="AE61" s="473"/>
      <c r="AF61" s="474"/>
      <c r="AG61" s="472"/>
      <c r="AH61" s="473"/>
      <c r="AI61" s="476">
        <f t="shared" si="44"/>
        <v>0</v>
      </c>
      <c r="AJ61" s="477">
        <f t="shared" si="45"/>
        <v>0</v>
      </c>
      <c r="AK61" s="34"/>
      <c r="AL61" s="35">
        <f t="shared" ref="AL61:AL63" si="46">SUM(AK61:AK61)</f>
        <v>0</v>
      </c>
      <c r="AM61" s="65">
        <f t="shared" si="26"/>
        <v>0</v>
      </c>
      <c r="AN61" s="34"/>
      <c r="AO61" s="315"/>
      <c r="AP61" s="35"/>
      <c r="AQ61" s="35">
        <f t="shared" si="25"/>
        <v>0</v>
      </c>
      <c r="AR61" s="65">
        <f t="shared" si="18"/>
        <v>0</v>
      </c>
    </row>
    <row r="62" spans="1:44" s="456" customFormat="1" ht="21" customHeight="1">
      <c r="A62" s="456">
        <f t="shared" si="11"/>
        <v>0</v>
      </c>
      <c r="B62" s="27" t="s">
        <v>165</v>
      </c>
      <c r="C62" s="472"/>
      <c r="D62" s="473"/>
      <c r="E62" s="476">
        <f t="shared" si="34"/>
        <v>0</v>
      </c>
      <c r="F62" s="477">
        <f t="shared" si="35"/>
        <v>0</v>
      </c>
      <c r="G62" s="472"/>
      <c r="H62" s="473"/>
      <c r="I62" s="476">
        <f t="shared" si="36"/>
        <v>0</v>
      </c>
      <c r="J62" s="477">
        <f t="shared" si="37"/>
        <v>0</v>
      </c>
      <c r="K62" s="472"/>
      <c r="L62" s="473"/>
      <c r="M62" s="476">
        <f t="shared" si="38"/>
        <v>0</v>
      </c>
      <c r="N62" s="477">
        <f t="shared" si="39"/>
        <v>0</v>
      </c>
      <c r="O62" s="34"/>
      <c r="P62" s="315"/>
      <c r="Q62" s="35"/>
      <c r="R62" s="35">
        <f t="shared" si="23"/>
        <v>0</v>
      </c>
      <c r="S62" s="65">
        <f t="shared" si="13"/>
        <v>0</v>
      </c>
      <c r="T62" s="34"/>
      <c r="U62" s="315"/>
      <c r="V62" s="35"/>
      <c r="W62" s="35">
        <f t="shared" si="24"/>
        <v>0</v>
      </c>
      <c r="X62" s="65">
        <f t="shared" si="15"/>
        <v>0</v>
      </c>
      <c r="Y62" s="472"/>
      <c r="Z62" s="473"/>
      <c r="AA62" s="473"/>
      <c r="AB62" s="474"/>
      <c r="AC62" s="472"/>
      <c r="AD62" s="473"/>
      <c r="AE62" s="473"/>
      <c r="AF62" s="474"/>
      <c r="AG62" s="472"/>
      <c r="AH62" s="473"/>
      <c r="AI62" s="476">
        <f t="shared" si="44"/>
        <v>0</v>
      </c>
      <c r="AJ62" s="477">
        <f t="shared" si="45"/>
        <v>0</v>
      </c>
      <c r="AK62" s="34"/>
      <c r="AL62" s="35">
        <f t="shared" si="46"/>
        <v>0</v>
      </c>
      <c r="AM62" s="65">
        <f t="shared" si="26"/>
        <v>0</v>
      </c>
      <c r="AN62" s="34"/>
      <c r="AO62" s="315"/>
      <c r="AP62" s="35"/>
      <c r="AQ62" s="35">
        <f t="shared" si="25"/>
        <v>0</v>
      </c>
      <c r="AR62" s="65">
        <f t="shared" si="18"/>
        <v>0</v>
      </c>
    </row>
    <row r="63" spans="1:44" s="456" customFormat="1" ht="21" customHeight="1">
      <c r="A63" s="456">
        <f t="shared" si="11"/>
        <v>0</v>
      </c>
      <c r="B63" s="27" t="s">
        <v>166</v>
      </c>
      <c r="C63" s="472"/>
      <c r="D63" s="473"/>
      <c r="E63" s="473"/>
      <c r="F63" s="474"/>
      <c r="G63" s="472"/>
      <c r="H63" s="473"/>
      <c r="I63" s="473"/>
      <c r="J63" s="474"/>
      <c r="K63" s="472"/>
      <c r="L63" s="473"/>
      <c r="M63" s="473"/>
      <c r="N63" s="474"/>
      <c r="O63" s="34"/>
      <c r="P63" s="315"/>
      <c r="Q63" s="35"/>
      <c r="R63" s="35">
        <f t="shared" si="23"/>
        <v>0</v>
      </c>
      <c r="S63" s="65">
        <f t="shared" si="13"/>
        <v>0</v>
      </c>
      <c r="T63" s="34"/>
      <c r="U63" s="315"/>
      <c r="V63" s="35"/>
      <c r="W63" s="35">
        <f t="shared" si="24"/>
        <v>0</v>
      </c>
      <c r="X63" s="65">
        <f t="shared" si="15"/>
        <v>0</v>
      </c>
      <c r="Y63" s="475"/>
      <c r="Z63" s="476"/>
      <c r="AA63" s="476"/>
      <c r="AB63" s="477"/>
      <c r="AC63" s="475"/>
      <c r="AD63" s="476"/>
      <c r="AE63" s="476"/>
      <c r="AF63" s="477"/>
      <c r="AG63" s="475"/>
      <c r="AH63" s="476"/>
      <c r="AI63" s="476">
        <f t="shared" si="44"/>
        <v>0</v>
      </c>
      <c r="AJ63" s="477">
        <f t="shared" si="45"/>
        <v>0</v>
      </c>
      <c r="AK63" s="34"/>
      <c r="AL63" s="35">
        <f t="shared" si="46"/>
        <v>0</v>
      </c>
      <c r="AM63" s="65">
        <f t="shared" si="26"/>
        <v>0</v>
      </c>
      <c r="AN63" s="34"/>
      <c r="AO63" s="315"/>
      <c r="AP63" s="35"/>
      <c r="AQ63" s="35">
        <f t="shared" si="25"/>
        <v>0</v>
      </c>
      <c r="AR63" s="65">
        <f t="shared" si="18"/>
        <v>0</v>
      </c>
    </row>
    <row r="64" spans="1:44" s="456" customFormat="1" ht="21" customHeight="1">
      <c r="A64" s="456">
        <f t="shared" si="11"/>
        <v>0</v>
      </c>
      <c r="B64" s="27" t="s">
        <v>167</v>
      </c>
      <c r="C64" s="472"/>
      <c r="D64" s="473"/>
      <c r="E64" s="473"/>
      <c r="F64" s="474"/>
      <c r="G64" s="472"/>
      <c r="H64" s="473"/>
      <c r="I64" s="473"/>
      <c r="J64" s="474"/>
      <c r="K64" s="472"/>
      <c r="L64" s="473"/>
      <c r="M64" s="473"/>
      <c r="N64" s="474"/>
      <c r="O64" s="52"/>
      <c r="P64" s="390"/>
      <c r="Q64" s="53"/>
      <c r="R64" s="35">
        <f t="shared" si="23"/>
        <v>0</v>
      </c>
      <c r="S64" s="65">
        <f t="shared" si="13"/>
        <v>0</v>
      </c>
      <c r="T64" s="52"/>
      <c r="U64" s="390"/>
      <c r="V64" s="53"/>
      <c r="W64" s="35">
        <f t="shared" si="24"/>
        <v>0</v>
      </c>
      <c r="X64" s="65">
        <f t="shared" si="15"/>
        <v>0</v>
      </c>
      <c r="Y64" s="472"/>
      <c r="Z64" s="473"/>
      <c r="AA64" s="473">
        <f>SUM(Y64:Z64)</f>
        <v>0</v>
      </c>
      <c r="AB64" s="474">
        <f>AA64/7.8/2</f>
        <v>0</v>
      </c>
      <c r="AC64" s="472"/>
      <c r="AD64" s="473"/>
      <c r="AE64" s="473">
        <f>SUM(AC64:AD64)</f>
        <v>0</v>
      </c>
      <c r="AF64" s="474">
        <f>AE64/7.8/2</f>
        <v>0</v>
      </c>
      <c r="AG64" s="472"/>
      <c r="AH64" s="473"/>
      <c r="AI64" s="473">
        <f>SUM(AG64:AH64)</f>
        <v>0</v>
      </c>
      <c r="AJ64" s="474">
        <f>AI64/7.8/2</f>
        <v>0</v>
      </c>
      <c r="AK64" s="34"/>
      <c r="AL64" s="35">
        <f>SUM(AK64:AK64)</f>
        <v>0</v>
      </c>
      <c r="AM64" s="65">
        <f t="shared" si="26"/>
        <v>0</v>
      </c>
      <c r="AN64" s="52"/>
      <c r="AO64" s="390"/>
      <c r="AP64" s="53"/>
      <c r="AQ64" s="35">
        <f t="shared" si="25"/>
        <v>0</v>
      </c>
      <c r="AR64" s="65">
        <f t="shared" si="18"/>
        <v>0</v>
      </c>
    </row>
    <row r="65" spans="1:44" s="456" customFormat="1" ht="21" customHeight="1">
      <c r="A65" s="456">
        <f t="shared" si="11"/>
        <v>0</v>
      </c>
      <c r="B65" s="27" t="s">
        <v>168</v>
      </c>
      <c r="C65" s="472"/>
      <c r="D65" s="473"/>
      <c r="E65" s="473"/>
      <c r="F65" s="474"/>
      <c r="G65" s="472"/>
      <c r="H65" s="473"/>
      <c r="I65" s="473"/>
      <c r="J65" s="474"/>
      <c r="K65" s="472"/>
      <c r="L65" s="473"/>
      <c r="M65" s="473"/>
      <c r="N65" s="474"/>
      <c r="O65" s="52"/>
      <c r="P65" s="390"/>
      <c r="Q65" s="53"/>
      <c r="R65" s="35">
        <f t="shared" si="23"/>
        <v>0</v>
      </c>
      <c r="S65" s="65">
        <f t="shared" si="13"/>
        <v>0</v>
      </c>
      <c r="T65" s="52"/>
      <c r="U65" s="390"/>
      <c r="V65" s="53"/>
      <c r="W65" s="35">
        <f t="shared" si="24"/>
        <v>0</v>
      </c>
      <c r="X65" s="65">
        <f t="shared" si="15"/>
        <v>0</v>
      </c>
      <c r="Y65" s="472"/>
      <c r="Z65" s="473"/>
      <c r="AA65" s="473"/>
      <c r="AB65" s="474"/>
      <c r="AC65" s="472"/>
      <c r="AD65" s="473"/>
      <c r="AE65" s="473"/>
      <c r="AF65" s="474"/>
      <c r="AG65" s="472"/>
      <c r="AH65" s="473"/>
      <c r="AI65" s="473"/>
      <c r="AJ65" s="474"/>
      <c r="AK65" s="34"/>
      <c r="AL65" s="35">
        <f>SUM(AK65:AK65)</f>
        <v>0</v>
      </c>
      <c r="AM65" s="65">
        <f t="shared" si="26"/>
        <v>0</v>
      </c>
      <c r="AN65" s="52"/>
      <c r="AO65" s="390"/>
      <c r="AP65" s="53"/>
      <c r="AQ65" s="35">
        <f t="shared" si="25"/>
        <v>0</v>
      </c>
      <c r="AR65" s="65">
        <f t="shared" si="18"/>
        <v>0</v>
      </c>
    </row>
    <row r="66" spans="1:44" s="456" customFormat="1" ht="21" customHeight="1">
      <c r="A66" s="456">
        <f t="shared" si="11"/>
        <v>0</v>
      </c>
      <c r="B66" s="27" t="s">
        <v>169</v>
      </c>
      <c r="C66" s="472"/>
      <c r="D66" s="473"/>
      <c r="E66" s="473">
        <f>SUM(C66:D66)</f>
        <v>0</v>
      </c>
      <c r="F66" s="474">
        <f t="shared" ref="F66:F74" si="47">E66/7.8/2</f>
        <v>0</v>
      </c>
      <c r="G66" s="472"/>
      <c r="H66" s="473"/>
      <c r="I66" s="473">
        <f t="shared" ref="I66:I74" si="48">SUM(G66:H66)</f>
        <v>0</v>
      </c>
      <c r="J66" s="474">
        <f t="shared" ref="J66:J74" si="49">I66/7.8/2</f>
        <v>0</v>
      </c>
      <c r="K66" s="472"/>
      <c r="L66" s="473"/>
      <c r="M66" s="473">
        <f t="shared" ref="M66:M74" si="50">SUM(K66:L66)</f>
        <v>0</v>
      </c>
      <c r="N66" s="474">
        <f t="shared" ref="N66:N74" si="51">M66/7.8/2</f>
        <v>0</v>
      </c>
      <c r="O66" s="34"/>
      <c r="P66" s="315"/>
      <c r="Q66" s="35"/>
      <c r="R66" s="35">
        <f t="shared" si="23"/>
        <v>0</v>
      </c>
      <c r="S66" s="65">
        <f t="shared" si="13"/>
        <v>0</v>
      </c>
      <c r="T66" s="34"/>
      <c r="U66" s="315"/>
      <c r="V66" s="35"/>
      <c r="W66" s="35">
        <f t="shared" si="24"/>
        <v>0</v>
      </c>
      <c r="X66" s="65">
        <f t="shared" si="15"/>
        <v>0</v>
      </c>
      <c r="Y66" s="472"/>
      <c r="Z66" s="473"/>
      <c r="AA66" s="473">
        <f t="shared" ref="AA66:AA74" si="52">SUM(Y66:Z66)</f>
        <v>0</v>
      </c>
      <c r="AB66" s="474">
        <f t="shared" ref="AB66:AB74" si="53">AA66/7.8/2</f>
        <v>0</v>
      </c>
      <c r="AC66" s="472"/>
      <c r="AD66" s="473"/>
      <c r="AE66" s="473">
        <f t="shared" ref="AE66:AE74" si="54">SUM(AC66:AD66)</f>
        <v>0</v>
      </c>
      <c r="AF66" s="474">
        <f t="shared" ref="AF66:AF74" si="55">AE66/7.8/2</f>
        <v>0</v>
      </c>
      <c r="AG66" s="472"/>
      <c r="AH66" s="473"/>
      <c r="AI66" s="473">
        <f t="shared" ref="AI66:AI74" si="56">SUM(AG66:AH66)</f>
        <v>0</v>
      </c>
      <c r="AJ66" s="474">
        <f t="shared" ref="AJ66:AJ74" si="57">AI66/7.8/2</f>
        <v>0</v>
      </c>
      <c r="AK66" s="34"/>
      <c r="AL66" s="35">
        <f t="shared" ref="AL66:AL81" si="58">SUM(AK66:AK66)</f>
        <v>0</v>
      </c>
      <c r="AM66" s="65">
        <f t="shared" si="26"/>
        <v>0</v>
      </c>
      <c r="AN66" s="34"/>
      <c r="AO66" s="315"/>
      <c r="AP66" s="35"/>
      <c r="AQ66" s="35">
        <f t="shared" si="25"/>
        <v>0</v>
      </c>
      <c r="AR66" s="65">
        <f t="shared" si="18"/>
        <v>0</v>
      </c>
    </row>
    <row r="67" spans="1:44" s="456" customFormat="1" ht="21" customHeight="1">
      <c r="A67" s="456">
        <f t="shared" si="11"/>
        <v>0</v>
      </c>
      <c r="B67" s="27" t="s">
        <v>170</v>
      </c>
      <c r="C67" s="480"/>
      <c r="D67" s="481"/>
      <c r="E67" s="473">
        <f t="shared" ref="E67:E74" si="59">SUM(C67:D67)</f>
        <v>0</v>
      </c>
      <c r="F67" s="474">
        <f t="shared" si="47"/>
        <v>0</v>
      </c>
      <c r="G67" s="480"/>
      <c r="H67" s="481"/>
      <c r="I67" s="473">
        <f t="shared" si="48"/>
        <v>0</v>
      </c>
      <c r="J67" s="474">
        <f t="shared" si="49"/>
        <v>0</v>
      </c>
      <c r="K67" s="480"/>
      <c r="L67" s="481"/>
      <c r="M67" s="473">
        <f t="shared" si="50"/>
        <v>0</v>
      </c>
      <c r="N67" s="474">
        <f t="shared" si="51"/>
        <v>0</v>
      </c>
      <c r="O67" s="34"/>
      <c r="P67" s="315"/>
      <c r="Q67" s="35"/>
      <c r="R67" s="35">
        <f t="shared" si="23"/>
        <v>0</v>
      </c>
      <c r="S67" s="65">
        <f t="shared" si="13"/>
        <v>0</v>
      </c>
      <c r="T67" s="34"/>
      <c r="U67" s="315"/>
      <c r="V67" s="35"/>
      <c r="W67" s="35">
        <f t="shared" si="24"/>
        <v>0</v>
      </c>
      <c r="X67" s="65">
        <f t="shared" si="15"/>
        <v>0</v>
      </c>
      <c r="Y67" s="472"/>
      <c r="Z67" s="473"/>
      <c r="AA67" s="473">
        <f t="shared" si="52"/>
        <v>0</v>
      </c>
      <c r="AB67" s="474">
        <f t="shared" si="53"/>
        <v>0</v>
      </c>
      <c r="AC67" s="472"/>
      <c r="AD67" s="473"/>
      <c r="AE67" s="473">
        <f t="shared" si="54"/>
        <v>0</v>
      </c>
      <c r="AF67" s="474">
        <f t="shared" si="55"/>
        <v>0</v>
      </c>
      <c r="AG67" s="472"/>
      <c r="AH67" s="473"/>
      <c r="AI67" s="473">
        <f t="shared" si="56"/>
        <v>0</v>
      </c>
      <c r="AJ67" s="474">
        <f t="shared" si="57"/>
        <v>0</v>
      </c>
      <c r="AK67" s="34"/>
      <c r="AL67" s="35">
        <f t="shared" si="58"/>
        <v>0</v>
      </c>
      <c r="AM67" s="65">
        <f t="shared" si="26"/>
        <v>0</v>
      </c>
      <c r="AN67" s="34"/>
      <c r="AO67" s="315"/>
      <c r="AP67" s="35"/>
      <c r="AQ67" s="35">
        <f t="shared" si="25"/>
        <v>0</v>
      </c>
      <c r="AR67" s="65">
        <f t="shared" si="18"/>
        <v>0</v>
      </c>
    </row>
    <row r="68" spans="1:44" s="456" customFormat="1" ht="21" customHeight="1">
      <c r="A68" s="456">
        <f t="shared" si="11"/>
        <v>0</v>
      </c>
      <c r="B68" s="27" t="s">
        <v>171</v>
      </c>
      <c r="C68" s="472"/>
      <c r="D68" s="473"/>
      <c r="E68" s="473">
        <f t="shared" si="59"/>
        <v>0</v>
      </c>
      <c r="F68" s="474">
        <f t="shared" si="47"/>
        <v>0</v>
      </c>
      <c r="G68" s="472"/>
      <c r="H68" s="473"/>
      <c r="I68" s="473">
        <f t="shared" si="48"/>
        <v>0</v>
      </c>
      <c r="J68" s="474">
        <f t="shared" si="49"/>
        <v>0</v>
      </c>
      <c r="K68" s="472"/>
      <c r="L68" s="473"/>
      <c r="M68" s="473">
        <f t="shared" si="50"/>
        <v>0</v>
      </c>
      <c r="N68" s="474">
        <f t="shared" si="51"/>
        <v>0</v>
      </c>
      <c r="O68" s="52"/>
      <c r="P68" s="390"/>
      <c r="Q68" s="53"/>
      <c r="R68" s="35">
        <f t="shared" si="23"/>
        <v>0</v>
      </c>
      <c r="S68" s="65">
        <f t="shared" si="13"/>
        <v>0</v>
      </c>
      <c r="T68" s="52"/>
      <c r="U68" s="390"/>
      <c r="V68" s="53"/>
      <c r="W68" s="35">
        <f t="shared" si="24"/>
        <v>0</v>
      </c>
      <c r="X68" s="65">
        <f t="shared" si="15"/>
        <v>0</v>
      </c>
      <c r="Y68" s="472"/>
      <c r="Z68" s="473"/>
      <c r="AA68" s="473">
        <f t="shared" si="52"/>
        <v>0</v>
      </c>
      <c r="AB68" s="474">
        <f t="shared" si="53"/>
        <v>0</v>
      </c>
      <c r="AC68" s="472"/>
      <c r="AD68" s="473"/>
      <c r="AE68" s="473">
        <f t="shared" si="54"/>
        <v>0</v>
      </c>
      <c r="AF68" s="474">
        <f t="shared" si="55"/>
        <v>0</v>
      </c>
      <c r="AG68" s="472"/>
      <c r="AH68" s="473"/>
      <c r="AI68" s="473">
        <f t="shared" si="56"/>
        <v>0</v>
      </c>
      <c r="AJ68" s="474">
        <f t="shared" si="57"/>
        <v>0</v>
      </c>
      <c r="AK68" s="34"/>
      <c r="AL68" s="35">
        <f t="shared" si="58"/>
        <v>0</v>
      </c>
      <c r="AM68" s="65">
        <f t="shared" si="26"/>
        <v>0</v>
      </c>
      <c r="AN68" s="52"/>
      <c r="AO68" s="390"/>
      <c r="AP68" s="53"/>
      <c r="AQ68" s="35">
        <f t="shared" si="25"/>
        <v>0</v>
      </c>
      <c r="AR68" s="65">
        <f t="shared" si="18"/>
        <v>0</v>
      </c>
    </row>
    <row r="69" spans="1:44" s="456" customFormat="1" ht="21" customHeight="1">
      <c r="A69" s="456">
        <f t="shared" si="11"/>
        <v>0</v>
      </c>
      <c r="B69" s="27" t="s">
        <v>172</v>
      </c>
      <c r="C69" s="472"/>
      <c r="D69" s="473"/>
      <c r="E69" s="473">
        <f t="shared" si="59"/>
        <v>0</v>
      </c>
      <c r="F69" s="474">
        <f t="shared" si="47"/>
        <v>0</v>
      </c>
      <c r="G69" s="472"/>
      <c r="H69" s="473"/>
      <c r="I69" s="473">
        <f t="shared" si="48"/>
        <v>0</v>
      </c>
      <c r="J69" s="474">
        <f t="shared" si="49"/>
        <v>0</v>
      </c>
      <c r="K69" s="472"/>
      <c r="L69" s="473"/>
      <c r="M69" s="473">
        <f t="shared" si="50"/>
        <v>0</v>
      </c>
      <c r="N69" s="474">
        <f t="shared" si="51"/>
        <v>0</v>
      </c>
      <c r="O69" s="34"/>
      <c r="P69" s="315"/>
      <c r="Q69" s="35"/>
      <c r="R69" s="35">
        <f t="shared" si="23"/>
        <v>0</v>
      </c>
      <c r="S69" s="65">
        <f t="shared" si="13"/>
        <v>0</v>
      </c>
      <c r="T69" s="34"/>
      <c r="U69" s="315"/>
      <c r="V69" s="35"/>
      <c r="W69" s="35">
        <f t="shared" si="24"/>
        <v>0</v>
      </c>
      <c r="X69" s="65">
        <f t="shared" si="15"/>
        <v>0</v>
      </c>
      <c r="Y69" s="475"/>
      <c r="Z69" s="476"/>
      <c r="AA69" s="476">
        <f t="shared" si="52"/>
        <v>0</v>
      </c>
      <c r="AB69" s="477">
        <f t="shared" si="53"/>
        <v>0</v>
      </c>
      <c r="AC69" s="475"/>
      <c r="AD69" s="476"/>
      <c r="AE69" s="476">
        <f t="shared" si="54"/>
        <v>0</v>
      </c>
      <c r="AF69" s="477">
        <f t="shared" si="55"/>
        <v>0</v>
      </c>
      <c r="AG69" s="475"/>
      <c r="AH69" s="476"/>
      <c r="AI69" s="476">
        <f t="shared" si="56"/>
        <v>0</v>
      </c>
      <c r="AJ69" s="477">
        <f t="shared" si="57"/>
        <v>0</v>
      </c>
      <c r="AK69" s="34"/>
      <c r="AL69" s="35">
        <f t="shared" si="58"/>
        <v>0</v>
      </c>
      <c r="AM69" s="65">
        <f t="shared" si="26"/>
        <v>0</v>
      </c>
      <c r="AN69" s="34"/>
      <c r="AO69" s="315"/>
      <c r="AP69" s="35"/>
      <c r="AQ69" s="35">
        <f t="shared" si="25"/>
        <v>0</v>
      </c>
      <c r="AR69" s="65">
        <f t="shared" si="18"/>
        <v>0</v>
      </c>
    </row>
    <row r="70" spans="1:44" s="456" customFormat="1" ht="21" customHeight="1">
      <c r="A70" s="456">
        <f t="shared" si="11"/>
        <v>0</v>
      </c>
      <c r="B70" s="27" t="s">
        <v>173</v>
      </c>
      <c r="C70" s="472"/>
      <c r="D70" s="473"/>
      <c r="E70" s="473">
        <f t="shared" si="59"/>
        <v>0</v>
      </c>
      <c r="F70" s="474">
        <f t="shared" si="47"/>
        <v>0</v>
      </c>
      <c r="G70" s="472"/>
      <c r="H70" s="473"/>
      <c r="I70" s="473">
        <f t="shared" si="48"/>
        <v>0</v>
      </c>
      <c r="J70" s="474">
        <f t="shared" si="49"/>
        <v>0</v>
      </c>
      <c r="K70" s="472"/>
      <c r="L70" s="473"/>
      <c r="M70" s="473">
        <f t="shared" si="50"/>
        <v>0</v>
      </c>
      <c r="N70" s="474">
        <f t="shared" si="51"/>
        <v>0</v>
      </c>
      <c r="O70" s="34"/>
      <c r="P70" s="315"/>
      <c r="Q70" s="35"/>
      <c r="R70" s="35">
        <f t="shared" si="23"/>
        <v>0</v>
      </c>
      <c r="S70" s="65">
        <f t="shared" si="13"/>
        <v>0</v>
      </c>
      <c r="T70" s="34"/>
      <c r="U70" s="315"/>
      <c r="V70" s="35"/>
      <c r="W70" s="35">
        <f t="shared" si="24"/>
        <v>0</v>
      </c>
      <c r="X70" s="65">
        <f t="shared" si="15"/>
        <v>0</v>
      </c>
      <c r="Y70" s="472"/>
      <c r="Z70" s="473"/>
      <c r="AA70" s="473">
        <f t="shared" si="52"/>
        <v>0</v>
      </c>
      <c r="AB70" s="474">
        <f t="shared" si="53"/>
        <v>0</v>
      </c>
      <c r="AC70" s="472"/>
      <c r="AD70" s="473"/>
      <c r="AE70" s="473">
        <f t="shared" si="54"/>
        <v>0</v>
      </c>
      <c r="AF70" s="474">
        <f t="shared" si="55"/>
        <v>0</v>
      </c>
      <c r="AG70" s="472"/>
      <c r="AH70" s="473"/>
      <c r="AI70" s="473">
        <f t="shared" si="56"/>
        <v>0</v>
      </c>
      <c r="AJ70" s="474">
        <f t="shared" si="57"/>
        <v>0</v>
      </c>
      <c r="AK70" s="34"/>
      <c r="AL70" s="35">
        <f t="shared" si="58"/>
        <v>0</v>
      </c>
      <c r="AM70" s="65">
        <f t="shared" si="26"/>
        <v>0</v>
      </c>
      <c r="AN70" s="34"/>
      <c r="AO70" s="315"/>
      <c r="AP70" s="35"/>
      <c r="AQ70" s="35">
        <f t="shared" si="25"/>
        <v>0</v>
      </c>
      <c r="AR70" s="65">
        <f t="shared" si="18"/>
        <v>0</v>
      </c>
    </row>
    <row r="71" spans="1:44" s="456" customFormat="1" ht="21" customHeight="1">
      <c r="A71" s="456">
        <f t="shared" si="11"/>
        <v>0</v>
      </c>
      <c r="B71" s="27" t="s">
        <v>174</v>
      </c>
      <c r="C71" s="472"/>
      <c r="D71" s="473"/>
      <c r="E71" s="473">
        <f t="shared" si="59"/>
        <v>0</v>
      </c>
      <c r="F71" s="474">
        <f t="shared" si="47"/>
        <v>0</v>
      </c>
      <c r="G71" s="472"/>
      <c r="H71" s="473"/>
      <c r="I71" s="473">
        <f t="shared" si="48"/>
        <v>0</v>
      </c>
      <c r="J71" s="474">
        <f t="shared" si="49"/>
        <v>0</v>
      </c>
      <c r="K71" s="472"/>
      <c r="L71" s="473"/>
      <c r="M71" s="473">
        <f t="shared" si="50"/>
        <v>0</v>
      </c>
      <c r="N71" s="474">
        <f t="shared" si="51"/>
        <v>0</v>
      </c>
      <c r="O71" s="34"/>
      <c r="P71" s="315"/>
      <c r="Q71" s="35"/>
      <c r="R71" s="35">
        <f t="shared" si="23"/>
        <v>0</v>
      </c>
      <c r="S71" s="65">
        <f t="shared" si="13"/>
        <v>0</v>
      </c>
      <c r="T71" s="34"/>
      <c r="U71" s="315"/>
      <c r="V71" s="35"/>
      <c r="W71" s="35">
        <f t="shared" si="24"/>
        <v>0</v>
      </c>
      <c r="X71" s="65">
        <f t="shared" si="15"/>
        <v>0</v>
      </c>
      <c r="Y71" s="472"/>
      <c r="Z71" s="473"/>
      <c r="AA71" s="473">
        <f t="shared" si="52"/>
        <v>0</v>
      </c>
      <c r="AB71" s="474">
        <f t="shared" si="53"/>
        <v>0</v>
      </c>
      <c r="AC71" s="472"/>
      <c r="AD71" s="473"/>
      <c r="AE71" s="473">
        <f t="shared" si="54"/>
        <v>0</v>
      </c>
      <c r="AF71" s="474">
        <f t="shared" si="55"/>
        <v>0</v>
      </c>
      <c r="AG71" s="472"/>
      <c r="AH71" s="473"/>
      <c r="AI71" s="473">
        <f t="shared" si="56"/>
        <v>0</v>
      </c>
      <c r="AJ71" s="474">
        <f t="shared" si="57"/>
        <v>0</v>
      </c>
      <c r="AK71" s="34"/>
      <c r="AL71" s="35">
        <f t="shared" si="58"/>
        <v>0</v>
      </c>
      <c r="AM71" s="65">
        <f t="shared" si="26"/>
        <v>0</v>
      </c>
      <c r="AN71" s="34"/>
      <c r="AO71" s="315"/>
      <c r="AP71" s="35"/>
      <c r="AQ71" s="35">
        <f t="shared" si="25"/>
        <v>0</v>
      </c>
      <c r="AR71" s="65">
        <f t="shared" si="18"/>
        <v>0</v>
      </c>
    </row>
    <row r="72" spans="1:44" s="456" customFormat="1" ht="21" customHeight="1">
      <c r="A72" s="456">
        <f t="shared" si="11"/>
        <v>0</v>
      </c>
      <c r="B72" s="27" t="s">
        <v>175</v>
      </c>
      <c r="C72" s="472"/>
      <c r="D72" s="473"/>
      <c r="E72" s="473">
        <f t="shared" si="59"/>
        <v>0</v>
      </c>
      <c r="F72" s="474">
        <f t="shared" si="47"/>
        <v>0</v>
      </c>
      <c r="G72" s="472"/>
      <c r="H72" s="473"/>
      <c r="I72" s="473">
        <f t="shared" si="48"/>
        <v>0</v>
      </c>
      <c r="J72" s="474">
        <f t="shared" si="49"/>
        <v>0</v>
      </c>
      <c r="K72" s="472"/>
      <c r="L72" s="473"/>
      <c r="M72" s="473">
        <f t="shared" si="50"/>
        <v>0</v>
      </c>
      <c r="N72" s="474">
        <f t="shared" si="51"/>
        <v>0</v>
      </c>
      <c r="O72" s="34"/>
      <c r="P72" s="315"/>
      <c r="Q72" s="35"/>
      <c r="R72" s="35">
        <f t="shared" si="23"/>
        <v>0</v>
      </c>
      <c r="S72" s="65">
        <f t="shared" si="13"/>
        <v>0</v>
      </c>
      <c r="T72" s="34"/>
      <c r="U72" s="315"/>
      <c r="V72" s="35"/>
      <c r="W72" s="35">
        <f t="shared" si="24"/>
        <v>0</v>
      </c>
      <c r="X72" s="65">
        <f t="shared" si="15"/>
        <v>0</v>
      </c>
      <c r="Y72" s="472"/>
      <c r="Z72" s="473"/>
      <c r="AA72" s="473">
        <f t="shared" si="52"/>
        <v>0</v>
      </c>
      <c r="AB72" s="474">
        <f t="shared" si="53"/>
        <v>0</v>
      </c>
      <c r="AC72" s="472"/>
      <c r="AD72" s="473"/>
      <c r="AE72" s="473">
        <f t="shared" si="54"/>
        <v>0</v>
      </c>
      <c r="AF72" s="474">
        <f t="shared" si="55"/>
        <v>0</v>
      </c>
      <c r="AG72" s="472"/>
      <c r="AH72" s="473"/>
      <c r="AI72" s="473">
        <f t="shared" si="56"/>
        <v>0</v>
      </c>
      <c r="AJ72" s="474">
        <f t="shared" si="57"/>
        <v>0</v>
      </c>
      <c r="AK72" s="34"/>
      <c r="AL72" s="35">
        <f t="shared" si="58"/>
        <v>0</v>
      </c>
      <c r="AM72" s="65">
        <f t="shared" si="26"/>
        <v>0</v>
      </c>
      <c r="AN72" s="34"/>
      <c r="AO72" s="315"/>
      <c r="AP72" s="35"/>
      <c r="AQ72" s="35">
        <f t="shared" si="25"/>
        <v>0</v>
      </c>
      <c r="AR72" s="65">
        <f t="shared" si="18"/>
        <v>0</v>
      </c>
    </row>
    <row r="73" spans="1:44" s="456" customFormat="1" ht="21" customHeight="1">
      <c r="A73" s="456">
        <f t="shared" si="11"/>
        <v>0</v>
      </c>
      <c r="B73" s="27" t="s">
        <v>176</v>
      </c>
      <c r="C73" s="472"/>
      <c r="D73" s="473"/>
      <c r="E73" s="473">
        <f t="shared" si="59"/>
        <v>0</v>
      </c>
      <c r="F73" s="474">
        <f t="shared" si="47"/>
        <v>0</v>
      </c>
      <c r="G73" s="472"/>
      <c r="H73" s="473"/>
      <c r="I73" s="473">
        <f t="shared" si="48"/>
        <v>0</v>
      </c>
      <c r="J73" s="474">
        <f t="shared" si="49"/>
        <v>0</v>
      </c>
      <c r="K73" s="472"/>
      <c r="L73" s="473"/>
      <c r="M73" s="473">
        <f t="shared" si="50"/>
        <v>0</v>
      </c>
      <c r="N73" s="474">
        <f t="shared" si="51"/>
        <v>0</v>
      </c>
      <c r="O73" s="34"/>
      <c r="P73" s="315"/>
      <c r="Q73" s="35"/>
      <c r="R73" s="35">
        <f t="shared" si="23"/>
        <v>0</v>
      </c>
      <c r="S73" s="65">
        <f t="shared" si="13"/>
        <v>0</v>
      </c>
      <c r="T73" s="34"/>
      <c r="U73" s="315"/>
      <c r="V73" s="35"/>
      <c r="W73" s="35">
        <f t="shared" si="24"/>
        <v>0</v>
      </c>
      <c r="X73" s="65">
        <f t="shared" si="15"/>
        <v>0</v>
      </c>
      <c r="Y73" s="472"/>
      <c r="Z73" s="473"/>
      <c r="AA73" s="473">
        <f t="shared" si="52"/>
        <v>0</v>
      </c>
      <c r="AB73" s="474">
        <f t="shared" si="53"/>
        <v>0</v>
      </c>
      <c r="AC73" s="472"/>
      <c r="AD73" s="473"/>
      <c r="AE73" s="473">
        <f t="shared" si="54"/>
        <v>0</v>
      </c>
      <c r="AF73" s="474">
        <f t="shared" si="55"/>
        <v>0</v>
      </c>
      <c r="AG73" s="472"/>
      <c r="AH73" s="473"/>
      <c r="AI73" s="473">
        <f t="shared" si="56"/>
        <v>0</v>
      </c>
      <c r="AJ73" s="474">
        <f t="shared" si="57"/>
        <v>0</v>
      </c>
      <c r="AK73" s="34"/>
      <c r="AL73" s="35">
        <f t="shared" si="58"/>
        <v>0</v>
      </c>
      <c r="AM73" s="65">
        <f t="shared" si="26"/>
        <v>0</v>
      </c>
      <c r="AN73" s="34"/>
      <c r="AO73" s="315"/>
      <c r="AP73" s="35"/>
      <c r="AQ73" s="35">
        <f t="shared" si="25"/>
        <v>0</v>
      </c>
      <c r="AR73" s="65">
        <f t="shared" si="18"/>
        <v>0</v>
      </c>
    </row>
    <row r="74" spans="1:44" s="456" customFormat="1" ht="21" customHeight="1">
      <c r="A74" s="456">
        <f t="shared" si="11"/>
        <v>0</v>
      </c>
      <c r="B74" s="27" t="s">
        <v>177</v>
      </c>
      <c r="C74" s="472"/>
      <c r="D74" s="473"/>
      <c r="E74" s="473">
        <f t="shared" si="59"/>
        <v>0</v>
      </c>
      <c r="F74" s="474">
        <f t="shared" si="47"/>
        <v>0</v>
      </c>
      <c r="G74" s="472"/>
      <c r="H74" s="473"/>
      <c r="I74" s="473">
        <f t="shared" si="48"/>
        <v>0</v>
      </c>
      <c r="J74" s="474">
        <f t="shared" si="49"/>
        <v>0</v>
      </c>
      <c r="K74" s="472"/>
      <c r="L74" s="473"/>
      <c r="M74" s="473">
        <f t="shared" si="50"/>
        <v>0</v>
      </c>
      <c r="N74" s="474">
        <f t="shared" si="51"/>
        <v>0</v>
      </c>
      <c r="O74" s="34"/>
      <c r="P74" s="315"/>
      <c r="Q74" s="35"/>
      <c r="R74" s="35">
        <f t="shared" si="23"/>
        <v>0</v>
      </c>
      <c r="S74" s="65">
        <f t="shared" si="13"/>
        <v>0</v>
      </c>
      <c r="T74" s="34"/>
      <c r="U74" s="315"/>
      <c r="V74" s="35"/>
      <c r="W74" s="35">
        <f t="shared" si="24"/>
        <v>0</v>
      </c>
      <c r="X74" s="65">
        <f t="shared" si="15"/>
        <v>0</v>
      </c>
      <c r="Y74" s="472"/>
      <c r="Z74" s="473"/>
      <c r="AA74" s="473">
        <f t="shared" si="52"/>
        <v>0</v>
      </c>
      <c r="AB74" s="474">
        <f t="shared" si="53"/>
        <v>0</v>
      </c>
      <c r="AC74" s="472"/>
      <c r="AD74" s="473"/>
      <c r="AE74" s="473">
        <f t="shared" si="54"/>
        <v>0</v>
      </c>
      <c r="AF74" s="474">
        <f t="shared" si="55"/>
        <v>0</v>
      </c>
      <c r="AG74" s="472"/>
      <c r="AH74" s="473"/>
      <c r="AI74" s="473">
        <f t="shared" si="56"/>
        <v>0</v>
      </c>
      <c r="AJ74" s="474">
        <f t="shared" si="57"/>
        <v>0</v>
      </c>
      <c r="AK74" s="34"/>
      <c r="AL74" s="35">
        <f t="shared" si="58"/>
        <v>0</v>
      </c>
      <c r="AM74" s="65">
        <f t="shared" si="26"/>
        <v>0</v>
      </c>
      <c r="AN74" s="34"/>
      <c r="AO74" s="315"/>
      <c r="AP74" s="35"/>
      <c r="AQ74" s="35">
        <f t="shared" si="25"/>
        <v>0</v>
      </c>
      <c r="AR74" s="65">
        <f t="shared" si="18"/>
        <v>0</v>
      </c>
    </row>
    <row r="75" spans="1:44" s="456" customFormat="1" ht="21" customHeight="1">
      <c r="A75" s="456">
        <f t="shared" si="11"/>
        <v>0</v>
      </c>
      <c r="B75" s="27" t="s">
        <v>178</v>
      </c>
      <c r="C75" s="472"/>
      <c r="D75" s="473"/>
      <c r="E75" s="473">
        <f t="shared" si="0"/>
        <v>0</v>
      </c>
      <c r="F75" s="474">
        <f t="shared" si="1"/>
        <v>0</v>
      </c>
      <c r="G75" s="472"/>
      <c r="H75" s="473"/>
      <c r="I75" s="473">
        <f t="shared" si="2"/>
        <v>0</v>
      </c>
      <c r="J75" s="474">
        <f t="shared" si="3"/>
        <v>0</v>
      </c>
      <c r="K75" s="472"/>
      <c r="L75" s="473"/>
      <c r="M75" s="473">
        <f t="shared" si="4"/>
        <v>0</v>
      </c>
      <c r="N75" s="474">
        <f t="shared" si="5"/>
        <v>0</v>
      </c>
      <c r="O75" s="34"/>
      <c r="P75" s="315"/>
      <c r="Q75" s="35"/>
      <c r="R75" s="35">
        <f t="shared" si="23"/>
        <v>0</v>
      </c>
      <c r="S75" s="65">
        <f t="shared" si="13"/>
        <v>0</v>
      </c>
      <c r="T75" s="34"/>
      <c r="U75" s="315"/>
      <c r="V75" s="35"/>
      <c r="W75" s="35">
        <f t="shared" si="24"/>
        <v>0</v>
      </c>
      <c r="X75" s="65">
        <f t="shared" si="15"/>
        <v>0</v>
      </c>
      <c r="Y75" s="472"/>
      <c r="Z75" s="473"/>
      <c r="AA75" s="473">
        <f t="shared" si="6"/>
        <v>0</v>
      </c>
      <c r="AB75" s="474">
        <f t="shared" si="7"/>
        <v>0</v>
      </c>
      <c r="AC75" s="472"/>
      <c r="AD75" s="473"/>
      <c r="AE75" s="473">
        <f t="shared" si="8"/>
        <v>0</v>
      </c>
      <c r="AF75" s="474">
        <f t="shared" si="19"/>
        <v>0</v>
      </c>
      <c r="AG75" s="472"/>
      <c r="AH75" s="473"/>
      <c r="AI75" s="473">
        <f t="shared" si="9"/>
        <v>0</v>
      </c>
      <c r="AJ75" s="474">
        <f t="shared" si="20"/>
        <v>0</v>
      </c>
      <c r="AK75" s="34"/>
      <c r="AL75" s="35">
        <f t="shared" si="58"/>
        <v>0</v>
      </c>
      <c r="AM75" s="65">
        <f t="shared" si="26"/>
        <v>0</v>
      </c>
      <c r="AN75" s="34"/>
      <c r="AO75" s="315"/>
      <c r="AP75" s="35"/>
      <c r="AQ75" s="35">
        <f t="shared" si="25"/>
        <v>0</v>
      </c>
      <c r="AR75" s="65">
        <f t="shared" si="18"/>
        <v>0</v>
      </c>
    </row>
    <row r="76" spans="1:44" s="456" customFormat="1" ht="21" customHeight="1">
      <c r="A76" s="456">
        <f t="shared" si="11"/>
        <v>0</v>
      </c>
      <c r="B76" s="27" t="s">
        <v>179</v>
      </c>
      <c r="C76" s="472"/>
      <c r="D76" s="473"/>
      <c r="E76" s="473">
        <f t="shared" si="0"/>
        <v>0</v>
      </c>
      <c r="F76" s="474">
        <f t="shared" si="1"/>
        <v>0</v>
      </c>
      <c r="G76" s="472"/>
      <c r="H76" s="473"/>
      <c r="I76" s="473">
        <f t="shared" si="2"/>
        <v>0</v>
      </c>
      <c r="J76" s="474">
        <f t="shared" si="3"/>
        <v>0</v>
      </c>
      <c r="K76" s="472"/>
      <c r="L76" s="473"/>
      <c r="M76" s="473">
        <f t="shared" si="4"/>
        <v>0</v>
      </c>
      <c r="N76" s="474">
        <f t="shared" si="5"/>
        <v>0</v>
      </c>
      <c r="O76" s="34"/>
      <c r="P76" s="315"/>
      <c r="Q76" s="35"/>
      <c r="R76" s="35">
        <f t="shared" si="23"/>
        <v>0</v>
      </c>
      <c r="S76" s="65">
        <f t="shared" si="13"/>
        <v>0</v>
      </c>
      <c r="T76" s="34"/>
      <c r="U76" s="315"/>
      <c r="V76" s="35"/>
      <c r="W76" s="35">
        <f t="shared" si="24"/>
        <v>0</v>
      </c>
      <c r="X76" s="65">
        <f t="shared" si="15"/>
        <v>0</v>
      </c>
      <c r="Y76" s="472"/>
      <c r="Z76" s="473"/>
      <c r="AA76" s="473">
        <f t="shared" si="6"/>
        <v>0</v>
      </c>
      <c r="AB76" s="474">
        <f t="shared" si="7"/>
        <v>0</v>
      </c>
      <c r="AC76" s="472"/>
      <c r="AD76" s="473"/>
      <c r="AE76" s="473">
        <f t="shared" si="8"/>
        <v>0</v>
      </c>
      <c r="AF76" s="474">
        <f t="shared" si="19"/>
        <v>0</v>
      </c>
      <c r="AG76" s="472"/>
      <c r="AH76" s="473"/>
      <c r="AI76" s="473">
        <f t="shared" si="9"/>
        <v>0</v>
      </c>
      <c r="AJ76" s="474">
        <f t="shared" si="20"/>
        <v>0</v>
      </c>
      <c r="AK76" s="34"/>
      <c r="AL76" s="35">
        <f t="shared" si="58"/>
        <v>0</v>
      </c>
      <c r="AM76" s="65">
        <f t="shared" si="26"/>
        <v>0</v>
      </c>
      <c r="AN76" s="34"/>
      <c r="AO76" s="315"/>
      <c r="AP76" s="35"/>
      <c r="AQ76" s="35">
        <f t="shared" si="25"/>
        <v>0</v>
      </c>
      <c r="AR76" s="65">
        <f t="shared" si="18"/>
        <v>0</v>
      </c>
    </row>
    <row r="77" spans="1:44" s="456" customFormat="1" ht="21" customHeight="1">
      <c r="A77" s="456">
        <f t="shared" si="11"/>
        <v>0</v>
      </c>
      <c r="B77" s="27" t="s">
        <v>180</v>
      </c>
      <c r="C77" s="472"/>
      <c r="D77" s="473"/>
      <c r="E77" s="473">
        <f t="shared" si="0"/>
        <v>0</v>
      </c>
      <c r="F77" s="474">
        <f t="shared" si="1"/>
        <v>0</v>
      </c>
      <c r="G77" s="472"/>
      <c r="H77" s="473"/>
      <c r="I77" s="473">
        <f t="shared" si="2"/>
        <v>0</v>
      </c>
      <c r="J77" s="474">
        <f t="shared" si="3"/>
        <v>0</v>
      </c>
      <c r="K77" s="472"/>
      <c r="L77" s="473"/>
      <c r="M77" s="473">
        <f t="shared" si="4"/>
        <v>0</v>
      </c>
      <c r="N77" s="474">
        <f t="shared" si="5"/>
        <v>0</v>
      </c>
      <c r="O77" s="34"/>
      <c r="P77" s="315"/>
      <c r="Q77" s="35"/>
      <c r="R77" s="35">
        <f t="shared" si="23"/>
        <v>0</v>
      </c>
      <c r="S77" s="65">
        <f t="shared" si="13"/>
        <v>0</v>
      </c>
      <c r="T77" s="34"/>
      <c r="U77" s="315"/>
      <c r="V77" s="35"/>
      <c r="W77" s="35">
        <f t="shared" si="24"/>
        <v>0</v>
      </c>
      <c r="X77" s="65">
        <f t="shared" si="15"/>
        <v>0</v>
      </c>
      <c r="Y77" s="472"/>
      <c r="Z77" s="473"/>
      <c r="AA77" s="473">
        <f t="shared" si="6"/>
        <v>0</v>
      </c>
      <c r="AB77" s="474">
        <f t="shared" si="7"/>
        <v>0</v>
      </c>
      <c r="AC77" s="472"/>
      <c r="AD77" s="473"/>
      <c r="AE77" s="473">
        <f t="shared" si="8"/>
        <v>0</v>
      </c>
      <c r="AF77" s="474">
        <f t="shared" si="19"/>
        <v>0</v>
      </c>
      <c r="AG77" s="472"/>
      <c r="AH77" s="473"/>
      <c r="AI77" s="473">
        <f t="shared" si="9"/>
        <v>0</v>
      </c>
      <c r="AJ77" s="474">
        <f t="shared" si="20"/>
        <v>0</v>
      </c>
      <c r="AK77" s="34"/>
      <c r="AL77" s="35">
        <f t="shared" si="58"/>
        <v>0</v>
      </c>
      <c r="AM77" s="65">
        <f t="shared" si="26"/>
        <v>0</v>
      </c>
      <c r="AN77" s="34"/>
      <c r="AO77" s="315"/>
      <c r="AP77" s="35"/>
      <c r="AQ77" s="35">
        <f t="shared" si="25"/>
        <v>0</v>
      </c>
      <c r="AR77" s="65">
        <f t="shared" si="18"/>
        <v>0</v>
      </c>
    </row>
    <row r="78" spans="1:44" s="456" customFormat="1" ht="21" customHeight="1">
      <c r="A78" s="456">
        <f t="shared" si="11"/>
        <v>0</v>
      </c>
      <c r="B78" s="27" t="s">
        <v>181</v>
      </c>
      <c r="C78" s="472"/>
      <c r="D78" s="473"/>
      <c r="E78" s="473">
        <f t="shared" si="0"/>
        <v>0</v>
      </c>
      <c r="F78" s="474">
        <f t="shared" si="1"/>
        <v>0</v>
      </c>
      <c r="G78" s="472"/>
      <c r="H78" s="473"/>
      <c r="I78" s="473">
        <f t="shared" si="2"/>
        <v>0</v>
      </c>
      <c r="J78" s="474">
        <f t="shared" si="3"/>
        <v>0</v>
      </c>
      <c r="K78" s="472"/>
      <c r="L78" s="473"/>
      <c r="M78" s="473">
        <f t="shared" si="4"/>
        <v>0</v>
      </c>
      <c r="N78" s="474">
        <f t="shared" si="5"/>
        <v>0</v>
      </c>
      <c r="O78" s="34"/>
      <c r="P78" s="315"/>
      <c r="Q78" s="35"/>
      <c r="R78" s="35">
        <f t="shared" si="23"/>
        <v>0</v>
      </c>
      <c r="S78" s="65">
        <f t="shared" si="13"/>
        <v>0</v>
      </c>
      <c r="T78" s="34"/>
      <c r="U78" s="315"/>
      <c r="V78" s="35"/>
      <c r="W78" s="35">
        <f t="shared" si="24"/>
        <v>0</v>
      </c>
      <c r="X78" s="65">
        <f t="shared" si="15"/>
        <v>0</v>
      </c>
      <c r="Y78" s="472"/>
      <c r="Z78" s="473"/>
      <c r="AA78" s="473">
        <f t="shared" si="6"/>
        <v>0</v>
      </c>
      <c r="AB78" s="474">
        <f t="shared" si="7"/>
        <v>0</v>
      </c>
      <c r="AC78" s="472"/>
      <c r="AD78" s="473"/>
      <c r="AE78" s="473">
        <f t="shared" si="8"/>
        <v>0</v>
      </c>
      <c r="AF78" s="474">
        <f t="shared" si="19"/>
        <v>0</v>
      </c>
      <c r="AG78" s="472"/>
      <c r="AH78" s="473"/>
      <c r="AI78" s="473">
        <f t="shared" si="9"/>
        <v>0</v>
      </c>
      <c r="AJ78" s="474">
        <f t="shared" si="20"/>
        <v>0</v>
      </c>
      <c r="AK78" s="34"/>
      <c r="AL78" s="35">
        <f t="shared" si="58"/>
        <v>0</v>
      </c>
      <c r="AM78" s="65">
        <f t="shared" si="26"/>
        <v>0</v>
      </c>
      <c r="AN78" s="34"/>
      <c r="AO78" s="315"/>
      <c r="AP78" s="35"/>
      <c r="AQ78" s="35">
        <f t="shared" si="25"/>
        <v>0</v>
      </c>
      <c r="AR78" s="65">
        <f t="shared" si="18"/>
        <v>0</v>
      </c>
    </row>
    <row r="79" spans="1:44" s="456" customFormat="1" ht="21" customHeight="1">
      <c r="A79" s="456">
        <f t="shared" si="11"/>
        <v>0</v>
      </c>
      <c r="B79" s="27" t="s">
        <v>313</v>
      </c>
      <c r="C79" s="472"/>
      <c r="D79" s="473"/>
      <c r="E79" s="473">
        <f t="shared" si="0"/>
        <v>0</v>
      </c>
      <c r="F79" s="474">
        <f t="shared" si="1"/>
        <v>0</v>
      </c>
      <c r="G79" s="472"/>
      <c r="H79" s="473"/>
      <c r="I79" s="473">
        <f t="shared" si="2"/>
        <v>0</v>
      </c>
      <c r="J79" s="474">
        <f t="shared" si="3"/>
        <v>0</v>
      </c>
      <c r="K79" s="472"/>
      <c r="L79" s="473"/>
      <c r="M79" s="473">
        <f t="shared" si="4"/>
        <v>0</v>
      </c>
      <c r="N79" s="474">
        <f t="shared" si="5"/>
        <v>0</v>
      </c>
      <c r="O79" s="34"/>
      <c r="P79" s="315"/>
      <c r="Q79" s="35"/>
      <c r="R79" s="35">
        <f t="shared" si="23"/>
        <v>0</v>
      </c>
      <c r="S79" s="65">
        <f t="shared" si="13"/>
        <v>0</v>
      </c>
      <c r="T79" s="34"/>
      <c r="U79" s="315"/>
      <c r="V79" s="35"/>
      <c r="W79" s="35">
        <f t="shared" si="24"/>
        <v>0</v>
      </c>
      <c r="X79" s="65">
        <f t="shared" si="15"/>
        <v>0</v>
      </c>
      <c r="Y79" s="472"/>
      <c r="Z79" s="473"/>
      <c r="AA79" s="473">
        <f t="shared" si="6"/>
        <v>0</v>
      </c>
      <c r="AB79" s="474">
        <f t="shared" si="7"/>
        <v>0</v>
      </c>
      <c r="AC79" s="472"/>
      <c r="AD79" s="473"/>
      <c r="AE79" s="473">
        <f t="shared" si="8"/>
        <v>0</v>
      </c>
      <c r="AF79" s="474">
        <f t="shared" si="19"/>
        <v>0</v>
      </c>
      <c r="AG79" s="472"/>
      <c r="AH79" s="473"/>
      <c r="AI79" s="473">
        <f t="shared" si="9"/>
        <v>0</v>
      </c>
      <c r="AJ79" s="474">
        <f t="shared" si="20"/>
        <v>0</v>
      </c>
      <c r="AK79" s="34"/>
      <c r="AL79" s="35">
        <f t="shared" si="58"/>
        <v>0</v>
      </c>
      <c r="AM79" s="65">
        <f t="shared" si="26"/>
        <v>0</v>
      </c>
      <c r="AN79" s="34"/>
      <c r="AO79" s="315"/>
      <c r="AP79" s="35"/>
      <c r="AQ79" s="35">
        <f t="shared" si="25"/>
        <v>0</v>
      </c>
      <c r="AR79" s="65">
        <f t="shared" si="18"/>
        <v>0</v>
      </c>
    </row>
    <row r="80" spans="1:44" s="456" customFormat="1" ht="21" customHeight="1">
      <c r="A80" s="456">
        <f t="shared" si="11"/>
        <v>0</v>
      </c>
      <c r="B80" s="29" t="s">
        <v>182</v>
      </c>
      <c r="C80" s="472"/>
      <c r="D80" s="473"/>
      <c r="E80" s="473">
        <f>SUM(C80:D80)</f>
        <v>0</v>
      </c>
      <c r="F80" s="474">
        <f>E80/7.8/2</f>
        <v>0</v>
      </c>
      <c r="G80" s="472"/>
      <c r="H80" s="473"/>
      <c r="I80" s="473">
        <f>SUM(G80:H80)</f>
        <v>0</v>
      </c>
      <c r="J80" s="474">
        <f>I80/7.8/2</f>
        <v>0</v>
      </c>
      <c r="K80" s="472"/>
      <c r="L80" s="473"/>
      <c r="M80" s="473">
        <f>SUM(K80:L80)</f>
        <v>0</v>
      </c>
      <c r="N80" s="474">
        <f>M80/7.8/2</f>
        <v>0</v>
      </c>
      <c r="O80" s="34">
        <v>0</v>
      </c>
      <c r="P80" s="315">
        <v>0</v>
      </c>
      <c r="Q80" s="35">
        <v>0</v>
      </c>
      <c r="R80" s="35">
        <f t="shared" si="23"/>
        <v>0</v>
      </c>
      <c r="S80" s="65">
        <f t="shared" si="13"/>
        <v>0</v>
      </c>
      <c r="T80" s="34"/>
      <c r="U80" s="315"/>
      <c r="V80" s="35"/>
      <c r="W80" s="35">
        <f t="shared" si="24"/>
        <v>0</v>
      </c>
      <c r="X80" s="65">
        <f t="shared" si="15"/>
        <v>0</v>
      </c>
      <c r="Y80" s="472"/>
      <c r="Z80" s="473"/>
      <c r="AA80" s="473">
        <f>SUM(Y80:Z80)</f>
        <v>0</v>
      </c>
      <c r="AB80" s="474">
        <f>AA80/7.8/2</f>
        <v>0</v>
      </c>
      <c r="AC80" s="472"/>
      <c r="AD80" s="473"/>
      <c r="AE80" s="473">
        <f>SUM(AC80:AD80)</f>
        <v>0</v>
      </c>
      <c r="AF80" s="474">
        <f>AE80/7.8/2</f>
        <v>0</v>
      </c>
      <c r="AG80" s="472"/>
      <c r="AH80" s="473"/>
      <c r="AI80" s="473">
        <f>SUM(AG80:AH80)</f>
        <v>0</v>
      </c>
      <c r="AJ80" s="474">
        <f>AI80/7.8/2</f>
        <v>0</v>
      </c>
      <c r="AK80" s="34"/>
      <c r="AL80" s="35">
        <f t="shared" si="58"/>
        <v>0</v>
      </c>
      <c r="AM80" s="65">
        <f>AL80/7.8/2</f>
        <v>0</v>
      </c>
      <c r="AN80" s="34">
        <v>0</v>
      </c>
      <c r="AO80" s="315">
        <v>0</v>
      </c>
      <c r="AP80" s="35">
        <v>0</v>
      </c>
      <c r="AQ80" s="35">
        <f t="shared" si="25"/>
        <v>0</v>
      </c>
      <c r="AR80" s="65">
        <f t="shared" si="18"/>
        <v>0</v>
      </c>
    </row>
    <row r="81" spans="1:44" s="456" customFormat="1" ht="21" customHeight="1">
      <c r="A81" s="456">
        <f t="shared" ref="A81:A132" si="60">+SUM(F81,AB81,J81,N81,AF81,AJ81,AM81+S81+X81+AR81)</f>
        <v>0</v>
      </c>
      <c r="B81" s="27" t="s">
        <v>183</v>
      </c>
      <c r="C81" s="472"/>
      <c r="D81" s="473"/>
      <c r="E81" s="473">
        <f>SUM(C81:D81)</f>
        <v>0</v>
      </c>
      <c r="F81" s="474">
        <f>E81/7.8/2</f>
        <v>0</v>
      </c>
      <c r="G81" s="472"/>
      <c r="H81" s="473"/>
      <c r="I81" s="473">
        <f>SUM(G81:H81)</f>
        <v>0</v>
      </c>
      <c r="J81" s="474">
        <f>I81/7.8/2</f>
        <v>0</v>
      </c>
      <c r="K81" s="472"/>
      <c r="L81" s="473"/>
      <c r="M81" s="473">
        <f>SUM(K81:L81)</f>
        <v>0</v>
      </c>
      <c r="N81" s="474">
        <f>M81/7.8/2</f>
        <v>0</v>
      </c>
      <c r="O81" s="34">
        <v>0</v>
      </c>
      <c r="P81" s="315">
        <v>0</v>
      </c>
      <c r="Q81" s="35">
        <v>0</v>
      </c>
      <c r="R81" s="35">
        <f>SUM(O81:Q81)</f>
        <v>0</v>
      </c>
      <c r="S81" s="65">
        <f>R81/7.8/2</f>
        <v>0</v>
      </c>
      <c r="T81" s="34"/>
      <c r="U81" s="315"/>
      <c r="V81" s="35"/>
      <c r="W81" s="35">
        <f>SUM(T81:V81)</f>
        <v>0</v>
      </c>
      <c r="X81" s="65">
        <f>W81/7.8/2</f>
        <v>0</v>
      </c>
      <c r="Y81" s="472"/>
      <c r="Z81" s="473"/>
      <c r="AA81" s="473">
        <f>SUM(Y81:Z81)</f>
        <v>0</v>
      </c>
      <c r="AB81" s="474">
        <f>AA81/7.8/2</f>
        <v>0</v>
      </c>
      <c r="AC81" s="472"/>
      <c r="AD81" s="473"/>
      <c r="AE81" s="473">
        <f>SUM(AC81:AD81)</f>
        <v>0</v>
      </c>
      <c r="AF81" s="474">
        <f>AE81/7.8/2</f>
        <v>0</v>
      </c>
      <c r="AG81" s="472"/>
      <c r="AH81" s="473"/>
      <c r="AI81" s="473">
        <f>SUM(AG81:AH81)</f>
        <v>0</v>
      </c>
      <c r="AJ81" s="474">
        <f>AI81/7.8/2</f>
        <v>0</v>
      </c>
      <c r="AK81" s="34"/>
      <c r="AL81" s="35">
        <f t="shared" si="58"/>
        <v>0</v>
      </c>
      <c r="AM81" s="65">
        <f>AL81/7.8/2</f>
        <v>0</v>
      </c>
      <c r="AN81" s="34">
        <v>0</v>
      </c>
      <c r="AO81" s="315">
        <v>0</v>
      </c>
      <c r="AP81" s="35">
        <v>0</v>
      </c>
      <c r="AQ81" s="35">
        <f>SUM(AN81:AP81)</f>
        <v>0</v>
      </c>
      <c r="AR81" s="65">
        <f>AQ81/7.8/2</f>
        <v>0</v>
      </c>
    </row>
    <row r="82" spans="1:44" s="456" customFormat="1" ht="21" customHeight="1">
      <c r="A82" s="456">
        <f t="shared" si="60"/>
        <v>0</v>
      </c>
      <c r="B82" s="27" t="s">
        <v>184</v>
      </c>
      <c r="C82" s="483"/>
      <c r="D82" s="484"/>
      <c r="E82" s="484">
        <f>SUM(C82:D82)</f>
        <v>0</v>
      </c>
      <c r="F82" s="485">
        <f>E82/7.8/2</f>
        <v>0</v>
      </c>
      <c r="G82" s="483"/>
      <c r="H82" s="484"/>
      <c r="I82" s="484">
        <f>SUM(G82:H82)</f>
        <v>0</v>
      </c>
      <c r="J82" s="485">
        <f>I82/7.8/2</f>
        <v>0</v>
      </c>
      <c r="K82" s="483"/>
      <c r="L82" s="484"/>
      <c r="M82" s="484">
        <f>SUM(K82:L82)</f>
        <v>0</v>
      </c>
      <c r="N82" s="485">
        <f>M82/7.8/2</f>
        <v>0</v>
      </c>
      <c r="O82" s="522">
        <v>0</v>
      </c>
      <c r="P82" s="532">
        <v>0</v>
      </c>
      <c r="Q82" s="523">
        <v>0</v>
      </c>
      <c r="R82" s="35">
        <f t="shared" ref="R82:R101" si="61">SUM(O82:Q82)</f>
        <v>0</v>
      </c>
      <c r="S82" s="531">
        <f>R82/7.8/2</f>
        <v>0</v>
      </c>
      <c r="T82" s="522"/>
      <c r="U82" s="532"/>
      <c r="V82" s="523"/>
      <c r="W82" s="35">
        <f t="shared" ref="W82:W101" si="62">SUM(T82:V82)</f>
        <v>0</v>
      </c>
      <c r="X82" s="531">
        <f>W82/7.8/2</f>
        <v>0</v>
      </c>
      <c r="Y82" s="483"/>
      <c r="Z82" s="484"/>
      <c r="AA82" s="484">
        <f>SUM(Y82:Z82)</f>
        <v>0</v>
      </c>
      <c r="AB82" s="485">
        <f>AA82/7.8/2</f>
        <v>0</v>
      </c>
      <c r="AC82" s="483"/>
      <c r="AD82" s="484"/>
      <c r="AE82" s="484">
        <f>SUM(AC82:AD82)</f>
        <v>0</v>
      </c>
      <c r="AF82" s="485">
        <f>AE82/7.8/2</f>
        <v>0</v>
      </c>
      <c r="AG82" s="483"/>
      <c r="AH82" s="484"/>
      <c r="AI82" s="484">
        <f>SUM(AG82:AH82)</f>
        <v>0</v>
      </c>
      <c r="AJ82" s="485">
        <f>AI82/7.8/2</f>
        <v>0</v>
      </c>
      <c r="AK82" s="522"/>
      <c r="AL82" s="523">
        <f>SUM(AK82:AK82)</f>
        <v>0</v>
      </c>
      <c r="AM82" s="531">
        <f>AL82/7.8/2</f>
        <v>0</v>
      </c>
      <c r="AN82" s="522">
        <v>0</v>
      </c>
      <c r="AO82" s="532">
        <v>0</v>
      </c>
      <c r="AP82" s="523">
        <v>0</v>
      </c>
      <c r="AQ82" s="35">
        <f t="shared" ref="AQ82:AQ131" si="63">SUM(AN82:AP82)</f>
        <v>0</v>
      </c>
      <c r="AR82" s="531">
        <f>AQ82/7.8/2</f>
        <v>0</v>
      </c>
    </row>
    <row r="83" spans="1:44" s="456" customFormat="1" ht="21" customHeight="1">
      <c r="A83" s="456">
        <f t="shared" si="60"/>
        <v>0</v>
      </c>
      <c r="B83" s="27" t="s">
        <v>185</v>
      </c>
      <c r="C83" s="483"/>
      <c r="D83" s="484"/>
      <c r="E83" s="484">
        <f t="shared" ref="E83:E85" si="64">SUM(C83:D83)</f>
        <v>0</v>
      </c>
      <c r="F83" s="485">
        <f t="shared" ref="F83:F85" si="65">E83/7.8/2</f>
        <v>0</v>
      </c>
      <c r="G83" s="483"/>
      <c r="H83" s="484"/>
      <c r="I83" s="484">
        <f t="shared" ref="I83:I85" si="66">SUM(G83:H83)</f>
        <v>0</v>
      </c>
      <c r="J83" s="485">
        <f t="shared" ref="J83:J85" si="67">I83/7.8/2</f>
        <v>0</v>
      </c>
      <c r="K83" s="483"/>
      <c r="L83" s="484"/>
      <c r="M83" s="484">
        <f t="shared" ref="M83:M85" si="68">SUM(K83:L83)</f>
        <v>0</v>
      </c>
      <c r="N83" s="485">
        <f t="shared" ref="N83:N85" si="69">M83/7.8/2</f>
        <v>0</v>
      </c>
      <c r="O83" s="522">
        <v>0</v>
      </c>
      <c r="P83" s="532">
        <v>0</v>
      </c>
      <c r="Q83" s="523">
        <v>0</v>
      </c>
      <c r="R83" s="35">
        <f t="shared" si="61"/>
        <v>0</v>
      </c>
      <c r="S83" s="531">
        <f t="shared" ref="S83:S101" si="70">R83/7.8/2</f>
        <v>0</v>
      </c>
      <c r="T83" s="522"/>
      <c r="U83" s="532"/>
      <c r="V83" s="523"/>
      <c r="W83" s="35">
        <f t="shared" si="62"/>
        <v>0</v>
      </c>
      <c r="X83" s="531">
        <f t="shared" ref="X83:X101" si="71">W83/7.8/2</f>
        <v>0</v>
      </c>
      <c r="Y83" s="483"/>
      <c r="Z83" s="484"/>
      <c r="AA83" s="484">
        <f t="shared" ref="AA83:AA85" si="72">SUM(Y83:Z83)</f>
        <v>0</v>
      </c>
      <c r="AB83" s="485">
        <f t="shared" ref="AB83:AB85" si="73">AA83/7.8/2</f>
        <v>0</v>
      </c>
      <c r="AC83" s="483"/>
      <c r="AD83" s="484"/>
      <c r="AE83" s="484">
        <f t="shared" ref="AE83:AE85" si="74">SUM(AC83:AD83)</f>
        <v>0</v>
      </c>
      <c r="AF83" s="485">
        <f t="shared" ref="AF83:AF85" si="75">AE83/7.8/2</f>
        <v>0</v>
      </c>
      <c r="AG83" s="483"/>
      <c r="AH83" s="484"/>
      <c r="AI83" s="484">
        <f t="shared" ref="AI83:AI85" si="76">SUM(AG83:AH83)</f>
        <v>0</v>
      </c>
      <c r="AJ83" s="485">
        <f t="shared" ref="AJ83:AJ85" si="77">AI83/7.8/2</f>
        <v>0</v>
      </c>
      <c r="AK83" s="522"/>
      <c r="AL83" s="523">
        <f t="shared" ref="AL83:AL85" si="78">SUM(AK83:AK83)</f>
        <v>0</v>
      </c>
      <c r="AM83" s="531">
        <f t="shared" ref="AM83:AM85" si="79">AL83/7.8/2</f>
        <v>0</v>
      </c>
      <c r="AN83" s="522">
        <v>0</v>
      </c>
      <c r="AO83" s="532">
        <v>0</v>
      </c>
      <c r="AP83" s="523">
        <v>0</v>
      </c>
      <c r="AQ83" s="35">
        <f t="shared" si="63"/>
        <v>0</v>
      </c>
      <c r="AR83" s="531">
        <f t="shared" ref="AR83:AR131" si="80">AQ83/7.8/2</f>
        <v>0</v>
      </c>
    </row>
    <row r="84" spans="1:44" s="456" customFormat="1" ht="21" customHeight="1">
      <c r="A84" s="456">
        <f t="shared" si="60"/>
        <v>0</v>
      </c>
      <c r="B84" s="29" t="s">
        <v>308</v>
      </c>
      <c r="C84" s="483"/>
      <c r="D84" s="484"/>
      <c r="E84" s="484">
        <f t="shared" si="64"/>
        <v>0</v>
      </c>
      <c r="F84" s="485">
        <f t="shared" si="65"/>
        <v>0</v>
      </c>
      <c r="G84" s="483"/>
      <c r="H84" s="484"/>
      <c r="I84" s="484">
        <f t="shared" si="66"/>
        <v>0</v>
      </c>
      <c r="J84" s="485">
        <f t="shared" si="67"/>
        <v>0</v>
      </c>
      <c r="K84" s="483"/>
      <c r="L84" s="484"/>
      <c r="M84" s="484">
        <f t="shared" si="68"/>
        <v>0</v>
      </c>
      <c r="N84" s="485">
        <f t="shared" si="69"/>
        <v>0</v>
      </c>
      <c r="O84" s="522">
        <v>0</v>
      </c>
      <c r="P84" s="532">
        <v>0</v>
      </c>
      <c r="Q84" s="523">
        <v>0</v>
      </c>
      <c r="R84" s="35">
        <f t="shared" si="61"/>
        <v>0</v>
      </c>
      <c r="S84" s="531">
        <f t="shared" si="70"/>
        <v>0</v>
      </c>
      <c r="T84" s="522"/>
      <c r="U84" s="532"/>
      <c r="V84" s="523"/>
      <c r="W84" s="35">
        <f t="shared" si="62"/>
        <v>0</v>
      </c>
      <c r="X84" s="531">
        <f t="shared" si="71"/>
        <v>0</v>
      </c>
      <c r="Y84" s="483"/>
      <c r="Z84" s="484"/>
      <c r="AA84" s="484">
        <f t="shared" si="72"/>
        <v>0</v>
      </c>
      <c r="AB84" s="485">
        <f t="shared" si="73"/>
        <v>0</v>
      </c>
      <c r="AC84" s="483"/>
      <c r="AD84" s="484"/>
      <c r="AE84" s="484">
        <f t="shared" si="74"/>
        <v>0</v>
      </c>
      <c r="AF84" s="485">
        <f t="shared" si="75"/>
        <v>0</v>
      </c>
      <c r="AG84" s="483"/>
      <c r="AH84" s="484"/>
      <c r="AI84" s="484">
        <f t="shared" si="76"/>
        <v>0</v>
      </c>
      <c r="AJ84" s="485">
        <f t="shared" si="77"/>
        <v>0</v>
      </c>
      <c r="AK84" s="522"/>
      <c r="AL84" s="523">
        <f t="shared" si="78"/>
        <v>0</v>
      </c>
      <c r="AM84" s="531">
        <f t="shared" si="79"/>
        <v>0</v>
      </c>
      <c r="AN84" s="522">
        <v>0</v>
      </c>
      <c r="AO84" s="532">
        <v>0</v>
      </c>
      <c r="AP84" s="523">
        <v>0</v>
      </c>
      <c r="AQ84" s="35">
        <f t="shared" si="63"/>
        <v>0</v>
      </c>
      <c r="AR84" s="531">
        <f t="shared" si="80"/>
        <v>0</v>
      </c>
    </row>
    <row r="85" spans="1:44" s="456" customFormat="1" ht="21" customHeight="1">
      <c r="A85" s="456">
        <f t="shared" si="60"/>
        <v>0</v>
      </c>
      <c r="B85" s="29" t="s">
        <v>309</v>
      </c>
      <c r="C85" s="483"/>
      <c r="D85" s="484"/>
      <c r="E85" s="484">
        <f t="shared" si="64"/>
        <v>0</v>
      </c>
      <c r="F85" s="485">
        <f t="shared" si="65"/>
        <v>0</v>
      </c>
      <c r="G85" s="483"/>
      <c r="H85" s="484"/>
      <c r="I85" s="484">
        <f t="shared" si="66"/>
        <v>0</v>
      </c>
      <c r="J85" s="485">
        <f t="shared" si="67"/>
        <v>0</v>
      </c>
      <c r="K85" s="483"/>
      <c r="L85" s="484"/>
      <c r="M85" s="484">
        <f t="shared" si="68"/>
        <v>0</v>
      </c>
      <c r="N85" s="485">
        <f t="shared" si="69"/>
        <v>0</v>
      </c>
      <c r="O85" s="522">
        <v>0</v>
      </c>
      <c r="P85" s="532">
        <v>0</v>
      </c>
      <c r="Q85" s="523">
        <v>0</v>
      </c>
      <c r="R85" s="35">
        <f t="shared" si="61"/>
        <v>0</v>
      </c>
      <c r="S85" s="531">
        <f t="shared" si="70"/>
        <v>0</v>
      </c>
      <c r="T85" s="522"/>
      <c r="U85" s="532"/>
      <c r="V85" s="523"/>
      <c r="W85" s="35">
        <f t="shared" si="62"/>
        <v>0</v>
      </c>
      <c r="X85" s="531">
        <f t="shared" si="71"/>
        <v>0</v>
      </c>
      <c r="Y85" s="483"/>
      <c r="Z85" s="484"/>
      <c r="AA85" s="484">
        <f t="shared" si="72"/>
        <v>0</v>
      </c>
      <c r="AB85" s="485">
        <f t="shared" si="73"/>
        <v>0</v>
      </c>
      <c r="AC85" s="483"/>
      <c r="AD85" s="484"/>
      <c r="AE85" s="484">
        <f t="shared" si="74"/>
        <v>0</v>
      </c>
      <c r="AF85" s="485">
        <f t="shared" si="75"/>
        <v>0</v>
      </c>
      <c r="AG85" s="483"/>
      <c r="AH85" s="484"/>
      <c r="AI85" s="484">
        <f t="shared" si="76"/>
        <v>0</v>
      </c>
      <c r="AJ85" s="485">
        <f t="shared" si="77"/>
        <v>0</v>
      </c>
      <c r="AK85" s="522"/>
      <c r="AL85" s="523">
        <f t="shared" si="78"/>
        <v>0</v>
      </c>
      <c r="AM85" s="531">
        <f t="shared" si="79"/>
        <v>0</v>
      </c>
      <c r="AN85" s="522">
        <v>0</v>
      </c>
      <c r="AO85" s="532">
        <v>0</v>
      </c>
      <c r="AP85" s="523">
        <v>0</v>
      </c>
      <c r="AQ85" s="35">
        <f t="shared" si="63"/>
        <v>0</v>
      </c>
      <c r="AR85" s="531">
        <f t="shared" si="80"/>
        <v>0</v>
      </c>
    </row>
    <row r="86" spans="1:44" s="456" customFormat="1" ht="21" customHeight="1">
      <c r="A86" s="456">
        <f t="shared" si="60"/>
        <v>0</v>
      </c>
      <c r="B86" s="27" t="s">
        <v>318</v>
      </c>
      <c r="C86" s="483"/>
      <c r="D86" s="484"/>
      <c r="E86" s="484">
        <f t="shared" ref="E86:E131" si="81">SUM(C86:D86)</f>
        <v>0</v>
      </c>
      <c r="F86" s="485">
        <f t="shared" ref="F86:F131" si="82">E86/7.8/2</f>
        <v>0</v>
      </c>
      <c r="G86" s="483"/>
      <c r="H86" s="484"/>
      <c r="I86" s="484">
        <f t="shared" ref="I86:I131" si="83">SUM(G86:H86)</f>
        <v>0</v>
      </c>
      <c r="J86" s="485">
        <f t="shared" ref="J86:J131" si="84">I86/7.8/2</f>
        <v>0</v>
      </c>
      <c r="K86" s="483"/>
      <c r="L86" s="484"/>
      <c r="M86" s="484">
        <f t="shared" ref="M86:M131" si="85">SUM(K86:L86)</f>
        <v>0</v>
      </c>
      <c r="N86" s="485">
        <f t="shared" ref="N86:N131" si="86">M86/7.8/2</f>
        <v>0</v>
      </c>
      <c r="O86" s="522">
        <v>0</v>
      </c>
      <c r="P86" s="532">
        <v>0</v>
      </c>
      <c r="Q86" s="523">
        <v>0</v>
      </c>
      <c r="R86" s="35">
        <f t="shared" si="61"/>
        <v>0</v>
      </c>
      <c r="S86" s="531">
        <f t="shared" si="70"/>
        <v>0</v>
      </c>
      <c r="T86" s="522"/>
      <c r="U86" s="532"/>
      <c r="V86" s="523"/>
      <c r="W86" s="35">
        <f t="shared" si="62"/>
        <v>0</v>
      </c>
      <c r="X86" s="531">
        <f t="shared" si="71"/>
        <v>0</v>
      </c>
      <c r="Y86" s="483"/>
      <c r="Z86" s="484"/>
      <c r="AA86" s="484">
        <f t="shared" ref="AA86:AA131" si="87">SUM(Y86:Z86)</f>
        <v>0</v>
      </c>
      <c r="AB86" s="485">
        <f t="shared" ref="AB86:AB131" si="88">AA86/7.8/2</f>
        <v>0</v>
      </c>
      <c r="AC86" s="483"/>
      <c r="AD86" s="484"/>
      <c r="AE86" s="484">
        <f t="shared" ref="AE86:AE131" si="89">SUM(AC86:AD86)</f>
        <v>0</v>
      </c>
      <c r="AF86" s="485">
        <f t="shared" ref="AF86:AF131" si="90">AE86/7.8/2</f>
        <v>0</v>
      </c>
      <c r="AG86" s="483"/>
      <c r="AH86" s="484"/>
      <c r="AI86" s="484">
        <f t="shared" ref="AI86:AI131" si="91">SUM(AG86:AH86)</f>
        <v>0</v>
      </c>
      <c r="AJ86" s="485">
        <f t="shared" ref="AJ86:AJ131" si="92">AI86/7.8/2</f>
        <v>0</v>
      </c>
      <c r="AK86" s="522"/>
      <c r="AL86" s="523">
        <f t="shared" ref="AL86:AL131" si="93">SUM(AK86:AK86)</f>
        <v>0</v>
      </c>
      <c r="AM86" s="531">
        <f t="shared" ref="AM86:AM131" si="94">AL86/7.8/2</f>
        <v>0</v>
      </c>
      <c r="AN86" s="522">
        <v>0</v>
      </c>
      <c r="AO86" s="532">
        <v>0</v>
      </c>
      <c r="AP86" s="523">
        <v>0</v>
      </c>
      <c r="AQ86" s="35">
        <f t="shared" si="63"/>
        <v>0</v>
      </c>
      <c r="AR86" s="531">
        <f t="shared" si="80"/>
        <v>0</v>
      </c>
    </row>
    <row r="87" spans="1:44" s="456" customFormat="1" ht="21" customHeight="1">
      <c r="A87" s="456">
        <f t="shared" si="60"/>
        <v>0</v>
      </c>
      <c r="B87" s="27" t="s">
        <v>319</v>
      </c>
      <c r="C87" s="483"/>
      <c r="D87" s="484"/>
      <c r="E87" s="484">
        <f t="shared" si="81"/>
        <v>0</v>
      </c>
      <c r="F87" s="485">
        <f t="shared" si="82"/>
        <v>0</v>
      </c>
      <c r="G87" s="483"/>
      <c r="H87" s="484"/>
      <c r="I87" s="484">
        <f t="shared" si="83"/>
        <v>0</v>
      </c>
      <c r="J87" s="485">
        <f t="shared" si="84"/>
        <v>0</v>
      </c>
      <c r="K87" s="483"/>
      <c r="L87" s="484"/>
      <c r="M87" s="484">
        <f t="shared" si="85"/>
        <v>0</v>
      </c>
      <c r="N87" s="485">
        <f t="shared" si="86"/>
        <v>0</v>
      </c>
      <c r="O87" s="522">
        <v>0</v>
      </c>
      <c r="P87" s="532">
        <v>0</v>
      </c>
      <c r="Q87" s="523">
        <v>0</v>
      </c>
      <c r="R87" s="35">
        <f t="shared" si="61"/>
        <v>0</v>
      </c>
      <c r="S87" s="531">
        <f t="shared" si="70"/>
        <v>0</v>
      </c>
      <c r="T87" s="522"/>
      <c r="U87" s="532"/>
      <c r="V87" s="523"/>
      <c r="W87" s="35">
        <f t="shared" si="62"/>
        <v>0</v>
      </c>
      <c r="X87" s="531">
        <f t="shared" si="71"/>
        <v>0</v>
      </c>
      <c r="Y87" s="483"/>
      <c r="Z87" s="484"/>
      <c r="AA87" s="484">
        <f t="shared" si="87"/>
        <v>0</v>
      </c>
      <c r="AB87" s="485">
        <f t="shared" si="88"/>
        <v>0</v>
      </c>
      <c r="AC87" s="483"/>
      <c r="AD87" s="484"/>
      <c r="AE87" s="484">
        <f t="shared" si="89"/>
        <v>0</v>
      </c>
      <c r="AF87" s="485">
        <f t="shared" si="90"/>
        <v>0</v>
      </c>
      <c r="AG87" s="483"/>
      <c r="AH87" s="484"/>
      <c r="AI87" s="484">
        <f t="shared" si="91"/>
        <v>0</v>
      </c>
      <c r="AJ87" s="485">
        <f t="shared" si="92"/>
        <v>0</v>
      </c>
      <c r="AK87" s="522"/>
      <c r="AL87" s="523">
        <f t="shared" si="93"/>
        <v>0</v>
      </c>
      <c r="AM87" s="531">
        <f t="shared" si="94"/>
        <v>0</v>
      </c>
      <c r="AN87" s="522">
        <v>0</v>
      </c>
      <c r="AO87" s="532">
        <v>0</v>
      </c>
      <c r="AP87" s="523">
        <v>0</v>
      </c>
      <c r="AQ87" s="35">
        <f t="shared" si="63"/>
        <v>0</v>
      </c>
      <c r="AR87" s="531">
        <f t="shared" si="80"/>
        <v>0</v>
      </c>
    </row>
    <row r="88" spans="1:44" s="456" customFormat="1" ht="21" customHeight="1">
      <c r="A88" s="456">
        <f t="shared" si="60"/>
        <v>0</v>
      </c>
      <c r="B88" s="27" t="s">
        <v>320</v>
      </c>
      <c r="C88" s="483"/>
      <c r="D88" s="484"/>
      <c r="E88" s="484">
        <f t="shared" si="81"/>
        <v>0</v>
      </c>
      <c r="F88" s="485">
        <f t="shared" si="82"/>
        <v>0</v>
      </c>
      <c r="G88" s="483"/>
      <c r="H88" s="484"/>
      <c r="I88" s="484">
        <f t="shared" si="83"/>
        <v>0</v>
      </c>
      <c r="J88" s="485">
        <f t="shared" si="84"/>
        <v>0</v>
      </c>
      <c r="K88" s="483"/>
      <c r="L88" s="484"/>
      <c r="M88" s="484">
        <f t="shared" si="85"/>
        <v>0</v>
      </c>
      <c r="N88" s="485">
        <f t="shared" si="86"/>
        <v>0</v>
      </c>
      <c r="O88" s="522">
        <v>0</v>
      </c>
      <c r="P88" s="532">
        <v>0</v>
      </c>
      <c r="Q88" s="523">
        <v>0</v>
      </c>
      <c r="R88" s="35">
        <f t="shared" si="61"/>
        <v>0</v>
      </c>
      <c r="S88" s="531">
        <f t="shared" si="70"/>
        <v>0</v>
      </c>
      <c r="T88" s="522"/>
      <c r="U88" s="532"/>
      <c r="V88" s="523"/>
      <c r="W88" s="35">
        <f t="shared" si="62"/>
        <v>0</v>
      </c>
      <c r="X88" s="531">
        <f t="shared" si="71"/>
        <v>0</v>
      </c>
      <c r="Y88" s="483"/>
      <c r="Z88" s="484"/>
      <c r="AA88" s="484">
        <f t="shared" si="87"/>
        <v>0</v>
      </c>
      <c r="AB88" s="485">
        <f t="shared" si="88"/>
        <v>0</v>
      </c>
      <c r="AC88" s="483"/>
      <c r="AD88" s="484"/>
      <c r="AE88" s="484">
        <f t="shared" si="89"/>
        <v>0</v>
      </c>
      <c r="AF88" s="485">
        <f t="shared" si="90"/>
        <v>0</v>
      </c>
      <c r="AG88" s="483"/>
      <c r="AH88" s="484"/>
      <c r="AI88" s="484">
        <f t="shared" si="91"/>
        <v>0</v>
      </c>
      <c r="AJ88" s="485">
        <f t="shared" si="92"/>
        <v>0</v>
      </c>
      <c r="AK88" s="522"/>
      <c r="AL88" s="523">
        <f t="shared" si="93"/>
        <v>0</v>
      </c>
      <c r="AM88" s="531">
        <f t="shared" si="94"/>
        <v>0</v>
      </c>
      <c r="AN88" s="522">
        <v>0</v>
      </c>
      <c r="AO88" s="532">
        <v>0</v>
      </c>
      <c r="AP88" s="523">
        <v>0</v>
      </c>
      <c r="AQ88" s="35">
        <f t="shared" si="63"/>
        <v>0</v>
      </c>
      <c r="AR88" s="531">
        <f t="shared" si="80"/>
        <v>0</v>
      </c>
    </row>
    <row r="89" spans="1:44" s="456" customFormat="1" ht="21" customHeight="1">
      <c r="A89" s="456">
        <f t="shared" si="60"/>
        <v>0</v>
      </c>
      <c r="B89" s="27" t="s">
        <v>321</v>
      </c>
      <c r="C89" s="483"/>
      <c r="D89" s="484"/>
      <c r="E89" s="484">
        <f t="shared" si="81"/>
        <v>0</v>
      </c>
      <c r="F89" s="485">
        <f t="shared" si="82"/>
        <v>0</v>
      </c>
      <c r="G89" s="483"/>
      <c r="H89" s="484"/>
      <c r="I89" s="484">
        <f t="shared" si="83"/>
        <v>0</v>
      </c>
      <c r="J89" s="485">
        <f t="shared" si="84"/>
        <v>0</v>
      </c>
      <c r="K89" s="483"/>
      <c r="L89" s="484"/>
      <c r="M89" s="484">
        <f t="shared" si="85"/>
        <v>0</v>
      </c>
      <c r="N89" s="485">
        <f t="shared" si="86"/>
        <v>0</v>
      </c>
      <c r="O89" s="522">
        <v>0</v>
      </c>
      <c r="P89" s="532">
        <v>0</v>
      </c>
      <c r="Q89" s="523">
        <v>0</v>
      </c>
      <c r="R89" s="35">
        <f t="shared" si="61"/>
        <v>0</v>
      </c>
      <c r="S89" s="531">
        <f t="shared" si="70"/>
        <v>0</v>
      </c>
      <c r="T89" s="522"/>
      <c r="U89" s="532"/>
      <c r="V89" s="523"/>
      <c r="W89" s="35">
        <f t="shared" si="62"/>
        <v>0</v>
      </c>
      <c r="X89" s="531">
        <f t="shared" si="71"/>
        <v>0</v>
      </c>
      <c r="Y89" s="483"/>
      <c r="Z89" s="484"/>
      <c r="AA89" s="484">
        <f t="shared" si="87"/>
        <v>0</v>
      </c>
      <c r="AB89" s="485">
        <f t="shared" si="88"/>
        <v>0</v>
      </c>
      <c r="AC89" s="483"/>
      <c r="AD89" s="484"/>
      <c r="AE89" s="484">
        <f t="shared" si="89"/>
        <v>0</v>
      </c>
      <c r="AF89" s="485">
        <f t="shared" si="90"/>
        <v>0</v>
      </c>
      <c r="AG89" s="483"/>
      <c r="AH89" s="484"/>
      <c r="AI89" s="484">
        <f t="shared" si="91"/>
        <v>0</v>
      </c>
      <c r="AJ89" s="485">
        <f t="shared" si="92"/>
        <v>0</v>
      </c>
      <c r="AK89" s="522"/>
      <c r="AL89" s="523">
        <f t="shared" si="93"/>
        <v>0</v>
      </c>
      <c r="AM89" s="531">
        <f t="shared" si="94"/>
        <v>0</v>
      </c>
      <c r="AN89" s="522">
        <v>0</v>
      </c>
      <c r="AO89" s="532">
        <v>0</v>
      </c>
      <c r="AP89" s="523">
        <v>0</v>
      </c>
      <c r="AQ89" s="35">
        <f t="shared" si="63"/>
        <v>0</v>
      </c>
      <c r="AR89" s="531">
        <f t="shared" si="80"/>
        <v>0</v>
      </c>
    </row>
    <row r="90" spans="1:44" s="456" customFormat="1" ht="21" customHeight="1">
      <c r="A90" s="456">
        <f t="shared" si="60"/>
        <v>60</v>
      </c>
      <c r="B90" s="27" t="s">
        <v>322</v>
      </c>
      <c r="C90" s="483"/>
      <c r="D90" s="484"/>
      <c r="E90" s="484">
        <f t="shared" si="81"/>
        <v>0</v>
      </c>
      <c r="F90" s="485">
        <f t="shared" si="82"/>
        <v>0</v>
      </c>
      <c r="G90" s="483"/>
      <c r="H90" s="484"/>
      <c r="I90" s="484">
        <f t="shared" si="83"/>
        <v>0</v>
      </c>
      <c r="J90" s="485">
        <f t="shared" si="84"/>
        <v>0</v>
      </c>
      <c r="K90" s="483"/>
      <c r="L90" s="484"/>
      <c r="M90" s="484">
        <f t="shared" si="85"/>
        <v>0</v>
      </c>
      <c r="N90" s="485">
        <f t="shared" si="86"/>
        <v>0</v>
      </c>
      <c r="O90" s="522">
        <v>156</v>
      </c>
      <c r="P90" s="532">
        <v>156</v>
      </c>
      <c r="Q90" s="523">
        <v>156</v>
      </c>
      <c r="R90" s="35">
        <f t="shared" si="61"/>
        <v>468</v>
      </c>
      <c r="S90" s="531">
        <f t="shared" si="70"/>
        <v>30</v>
      </c>
      <c r="T90" s="522"/>
      <c r="U90" s="532"/>
      <c r="V90" s="523"/>
      <c r="W90" s="35">
        <f t="shared" si="62"/>
        <v>0</v>
      </c>
      <c r="X90" s="531">
        <f t="shared" si="71"/>
        <v>0</v>
      </c>
      <c r="Y90" s="483"/>
      <c r="Z90" s="484"/>
      <c r="AA90" s="484">
        <f t="shared" si="87"/>
        <v>0</v>
      </c>
      <c r="AB90" s="485">
        <f t="shared" si="88"/>
        <v>0</v>
      </c>
      <c r="AC90" s="483"/>
      <c r="AD90" s="484"/>
      <c r="AE90" s="484">
        <f t="shared" si="89"/>
        <v>0</v>
      </c>
      <c r="AF90" s="485">
        <f t="shared" si="90"/>
        <v>0</v>
      </c>
      <c r="AG90" s="483"/>
      <c r="AH90" s="484"/>
      <c r="AI90" s="484">
        <f t="shared" si="91"/>
        <v>0</v>
      </c>
      <c r="AJ90" s="485">
        <f t="shared" si="92"/>
        <v>0</v>
      </c>
      <c r="AK90" s="522"/>
      <c r="AL90" s="523">
        <f t="shared" si="93"/>
        <v>0</v>
      </c>
      <c r="AM90" s="531">
        <f t="shared" si="94"/>
        <v>0</v>
      </c>
      <c r="AN90" s="522">
        <v>156</v>
      </c>
      <c r="AO90" s="532">
        <v>156</v>
      </c>
      <c r="AP90" s="523">
        <v>156</v>
      </c>
      <c r="AQ90" s="35">
        <f t="shared" si="63"/>
        <v>468</v>
      </c>
      <c r="AR90" s="531">
        <f t="shared" si="80"/>
        <v>30</v>
      </c>
    </row>
    <row r="91" spans="1:44" s="456" customFormat="1" ht="21" customHeight="1">
      <c r="A91" s="456">
        <f t="shared" si="60"/>
        <v>0</v>
      </c>
      <c r="B91" s="27" t="s">
        <v>323</v>
      </c>
      <c r="C91" s="483"/>
      <c r="D91" s="484"/>
      <c r="E91" s="484">
        <f t="shared" si="81"/>
        <v>0</v>
      </c>
      <c r="F91" s="485">
        <f t="shared" si="82"/>
        <v>0</v>
      </c>
      <c r="G91" s="483"/>
      <c r="H91" s="484"/>
      <c r="I91" s="484">
        <f t="shared" si="83"/>
        <v>0</v>
      </c>
      <c r="J91" s="485">
        <f t="shared" si="84"/>
        <v>0</v>
      </c>
      <c r="K91" s="483"/>
      <c r="L91" s="484"/>
      <c r="M91" s="484">
        <f t="shared" si="85"/>
        <v>0</v>
      </c>
      <c r="N91" s="485">
        <f t="shared" si="86"/>
        <v>0</v>
      </c>
      <c r="O91" s="522"/>
      <c r="P91" s="532"/>
      <c r="Q91" s="523"/>
      <c r="R91" s="35">
        <f t="shared" si="61"/>
        <v>0</v>
      </c>
      <c r="S91" s="531">
        <f t="shared" si="70"/>
        <v>0</v>
      </c>
      <c r="T91" s="522"/>
      <c r="U91" s="532"/>
      <c r="V91" s="523"/>
      <c r="W91" s="35">
        <f t="shared" si="62"/>
        <v>0</v>
      </c>
      <c r="X91" s="531">
        <f t="shared" si="71"/>
        <v>0</v>
      </c>
      <c r="Y91" s="483"/>
      <c r="Z91" s="484"/>
      <c r="AA91" s="484">
        <f t="shared" si="87"/>
        <v>0</v>
      </c>
      <c r="AB91" s="485">
        <f t="shared" si="88"/>
        <v>0</v>
      </c>
      <c r="AC91" s="483"/>
      <c r="AD91" s="484"/>
      <c r="AE91" s="484">
        <f t="shared" si="89"/>
        <v>0</v>
      </c>
      <c r="AF91" s="485">
        <f t="shared" si="90"/>
        <v>0</v>
      </c>
      <c r="AG91" s="483"/>
      <c r="AH91" s="484"/>
      <c r="AI91" s="484">
        <f t="shared" si="91"/>
        <v>0</v>
      </c>
      <c r="AJ91" s="485">
        <f t="shared" si="92"/>
        <v>0</v>
      </c>
      <c r="AK91" s="522"/>
      <c r="AL91" s="523">
        <f t="shared" si="93"/>
        <v>0</v>
      </c>
      <c r="AM91" s="531">
        <f t="shared" si="94"/>
        <v>0</v>
      </c>
      <c r="AN91" s="522">
        <v>0</v>
      </c>
      <c r="AO91" s="532">
        <v>0</v>
      </c>
      <c r="AP91" s="523">
        <v>0</v>
      </c>
      <c r="AQ91" s="35">
        <f t="shared" si="63"/>
        <v>0</v>
      </c>
      <c r="AR91" s="531">
        <f t="shared" si="80"/>
        <v>0</v>
      </c>
    </row>
    <row r="92" spans="1:44" s="456" customFormat="1" ht="21" customHeight="1">
      <c r="A92" s="456">
        <f t="shared" si="60"/>
        <v>72</v>
      </c>
      <c r="B92" s="27" t="s">
        <v>324</v>
      </c>
      <c r="C92" s="483"/>
      <c r="D92" s="484"/>
      <c r="E92" s="484">
        <f t="shared" si="81"/>
        <v>0</v>
      </c>
      <c r="F92" s="485">
        <f t="shared" si="82"/>
        <v>0</v>
      </c>
      <c r="G92" s="483"/>
      <c r="H92" s="484"/>
      <c r="I92" s="484">
        <f t="shared" si="83"/>
        <v>0</v>
      </c>
      <c r="J92" s="485">
        <f t="shared" si="84"/>
        <v>0</v>
      </c>
      <c r="K92" s="483"/>
      <c r="L92" s="484"/>
      <c r="M92" s="484">
        <f t="shared" si="85"/>
        <v>0</v>
      </c>
      <c r="N92" s="485">
        <f t="shared" si="86"/>
        <v>0</v>
      </c>
      <c r="O92" s="522">
        <v>156</v>
      </c>
      <c r="P92" s="532">
        <v>156</v>
      </c>
      <c r="Q92" s="523">
        <v>156</v>
      </c>
      <c r="R92" s="35">
        <f t="shared" si="61"/>
        <v>468</v>
      </c>
      <c r="S92" s="531">
        <f t="shared" si="70"/>
        <v>30</v>
      </c>
      <c r="T92" s="522">
        <v>15.6</v>
      </c>
      <c r="U92" s="532">
        <v>15.6</v>
      </c>
      <c r="V92" s="523">
        <v>15.6</v>
      </c>
      <c r="W92" s="35">
        <f t="shared" si="62"/>
        <v>46.8</v>
      </c>
      <c r="X92" s="531">
        <f t="shared" si="71"/>
        <v>3</v>
      </c>
      <c r="Y92" s="483"/>
      <c r="Z92" s="484"/>
      <c r="AA92" s="484">
        <f t="shared" si="87"/>
        <v>0</v>
      </c>
      <c r="AB92" s="485">
        <f t="shared" si="88"/>
        <v>0</v>
      </c>
      <c r="AC92" s="483"/>
      <c r="AD92" s="484"/>
      <c r="AE92" s="484">
        <f t="shared" si="89"/>
        <v>0</v>
      </c>
      <c r="AF92" s="485">
        <f t="shared" si="90"/>
        <v>0</v>
      </c>
      <c r="AG92" s="483"/>
      <c r="AH92" s="484"/>
      <c r="AI92" s="484">
        <f t="shared" si="91"/>
        <v>0</v>
      </c>
      <c r="AJ92" s="485">
        <f t="shared" si="92"/>
        <v>0</v>
      </c>
      <c r="AK92" s="522">
        <v>140.4</v>
      </c>
      <c r="AL92" s="523">
        <f t="shared" si="93"/>
        <v>140.4</v>
      </c>
      <c r="AM92" s="531">
        <f t="shared" si="94"/>
        <v>9</v>
      </c>
      <c r="AN92" s="522">
        <v>156</v>
      </c>
      <c r="AO92" s="532">
        <v>156</v>
      </c>
      <c r="AP92" s="523">
        <v>156</v>
      </c>
      <c r="AQ92" s="35">
        <f t="shared" si="63"/>
        <v>468</v>
      </c>
      <c r="AR92" s="531">
        <f t="shared" si="80"/>
        <v>30</v>
      </c>
    </row>
    <row r="93" spans="1:44" s="456" customFormat="1" ht="21" customHeight="1">
      <c r="A93" s="456">
        <f t="shared" si="60"/>
        <v>0</v>
      </c>
      <c r="B93" s="27" t="s">
        <v>325</v>
      </c>
      <c r="C93" s="483"/>
      <c r="D93" s="484"/>
      <c r="E93" s="484">
        <f t="shared" si="81"/>
        <v>0</v>
      </c>
      <c r="F93" s="485">
        <f t="shared" si="82"/>
        <v>0</v>
      </c>
      <c r="G93" s="483"/>
      <c r="H93" s="484"/>
      <c r="I93" s="484">
        <f t="shared" si="83"/>
        <v>0</v>
      </c>
      <c r="J93" s="485">
        <f t="shared" si="84"/>
        <v>0</v>
      </c>
      <c r="K93" s="483"/>
      <c r="L93" s="484"/>
      <c r="M93" s="484">
        <f t="shared" si="85"/>
        <v>0</v>
      </c>
      <c r="N93" s="485">
        <f t="shared" si="86"/>
        <v>0</v>
      </c>
      <c r="O93" s="522"/>
      <c r="P93" s="532"/>
      <c r="Q93" s="523"/>
      <c r="R93" s="35">
        <f t="shared" si="61"/>
        <v>0</v>
      </c>
      <c r="S93" s="531">
        <f t="shared" si="70"/>
        <v>0</v>
      </c>
      <c r="T93" s="522">
        <v>0</v>
      </c>
      <c r="U93" s="532">
        <v>0</v>
      </c>
      <c r="V93" s="523">
        <v>0</v>
      </c>
      <c r="W93" s="35">
        <f t="shared" si="62"/>
        <v>0</v>
      </c>
      <c r="X93" s="531">
        <f t="shared" si="71"/>
        <v>0</v>
      </c>
      <c r="Y93" s="483"/>
      <c r="Z93" s="484"/>
      <c r="AA93" s="484">
        <f t="shared" si="87"/>
        <v>0</v>
      </c>
      <c r="AB93" s="485">
        <f t="shared" si="88"/>
        <v>0</v>
      </c>
      <c r="AC93" s="483"/>
      <c r="AD93" s="484"/>
      <c r="AE93" s="484">
        <f t="shared" si="89"/>
        <v>0</v>
      </c>
      <c r="AF93" s="485">
        <f t="shared" si="90"/>
        <v>0</v>
      </c>
      <c r="AG93" s="483"/>
      <c r="AH93" s="484"/>
      <c r="AI93" s="484">
        <f t="shared" si="91"/>
        <v>0</v>
      </c>
      <c r="AJ93" s="485">
        <f t="shared" si="92"/>
        <v>0</v>
      </c>
      <c r="AK93" s="522"/>
      <c r="AL93" s="523">
        <f t="shared" si="93"/>
        <v>0</v>
      </c>
      <c r="AM93" s="531">
        <f t="shared" si="94"/>
        <v>0</v>
      </c>
      <c r="AN93" s="522"/>
      <c r="AO93" s="532"/>
      <c r="AP93" s="523"/>
      <c r="AQ93" s="35">
        <f t="shared" si="63"/>
        <v>0</v>
      </c>
      <c r="AR93" s="531">
        <f t="shared" si="80"/>
        <v>0</v>
      </c>
    </row>
    <row r="94" spans="1:44" s="456" customFormat="1" ht="21" customHeight="1">
      <c r="A94" s="456">
        <f t="shared" si="60"/>
        <v>60</v>
      </c>
      <c r="B94" s="27" t="s">
        <v>326</v>
      </c>
      <c r="C94" s="483"/>
      <c r="D94" s="484"/>
      <c r="E94" s="484">
        <f t="shared" si="81"/>
        <v>0</v>
      </c>
      <c r="F94" s="485">
        <f t="shared" si="82"/>
        <v>0</v>
      </c>
      <c r="G94" s="483"/>
      <c r="H94" s="484"/>
      <c r="I94" s="484">
        <f t="shared" si="83"/>
        <v>0</v>
      </c>
      <c r="J94" s="485">
        <f t="shared" si="84"/>
        <v>0</v>
      </c>
      <c r="K94" s="483"/>
      <c r="L94" s="484"/>
      <c r="M94" s="484">
        <f t="shared" si="85"/>
        <v>0</v>
      </c>
      <c r="N94" s="485">
        <f t="shared" si="86"/>
        <v>0</v>
      </c>
      <c r="O94" s="522">
        <v>156</v>
      </c>
      <c r="P94" s="532">
        <v>156</v>
      </c>
      <c r="Q94" s="523">
        <v>156</v>
      </c>
      <c r="R94" s="35">
        <f t="shared" si="61"/>
        <v>468</v>
      </c>
      <c r="S94" s="531">
        <f t="shared" si="70"/>
        <v>30</v>
      </c>
      <c r="T94" s="522">
        <v>0</v>
      </c>
      <c r="U94" s="532">
        <v>0</v>
      </c>
      <c r="V94" s="523">
        <v>0</v>
      </c>
      <c r="W94" s="35">
        <f t="shared" si="62"/>
        <v>0</v>
      </c>
      <c r="X94" s="531">
        <f t="shared" si="71"/>
        <v>0</v>
      </c>
      <c r="Y94" s="483"/>
      <c r="Z94" s="484"/>
      <c r="AA94" s="484">
        <f t="shared" si="87"/>
        <v>0</v>
      </c>
      <c r="AB94" s="485">
        <f t="shared" si="88"/>
        <v>0</v>
      </c>
      <c r="AC94" s="483"/>
      <c r="AD94" s="484"/>
      <c r="AE94" s="484">
        <f t="shared" si="89"/>
        <v>0</v>
      </c>
      <c r="AF94" s="485">
        <f t="shared" si="90"/>
        <v>0</v>
      </c>
      <c r="AG94" s="483"/>
      <c r="AH94" s="484"/>
      <c r="AI94" s="484">
        <f t="shared" si="91"/>
        <v>0</v>
      </c>
      <c r="AJ94" s="485">
        <f t="shared" si="92"/>
        <v>0</v>
      </c>
      <c r="AK94" s="522"/>
      <c r="AL94" s="523">
        <f t="shared" si="93"/>
        <v>0</v>
      </c>
      <c r="AM94" s="531">
        <f t="shared" si="94"/>
        <v>0</v>
      </c>
      <c r="AN94" s="522">
        <v>156</v>
      </c>
      <c r="AO94" s="532">
        <v>156</v>
      </c>
      <c r="AP94" s="523">
        <v>156</v>
      </c>
      <c r="AQ94" s="35">
        <f t="shared" si="63"/>
        <v>468</v>
      </c>
      <c r="AR94" s="531">
        <f t="shared" si="80"/>
        <v>30</v>
      </c>
    </row>
    <row r="95" spans="1:44" s="456" customFormat="1" ht="21" customHeight="1">
      <c r="A95" s="456">
        <f t="shared" si="60"/>
        <v>0</v>
      </c>
      <c r="B95" s="27" t="s">
        <v>327</v>
      </c>
      <c r="C95" s="483"/>
      <c r="D95" s="484"/>
      <c r="E95" s="484">
        <f t="shared" si="81"/>
        <v>0</v>
      </c>
      <c r="F95" s="485">
        <f t="shared" si="82"/>
        <v>0</v>
      </c>
      <c r="G95" s="483"/>
      <c r="H95" s="484"/>
      <c r="I95" s="484">
        <f t="shared" si="83"/>
        <v>0</v>
      </c>
      <c r="J95" s="485">
        <f t="shared" si="84"/>
        <v>0</v>
      </c>
      <c r="K95" s="483"/>
      <c r="L95" s="484"/>
      <c r="M95" s="484">
        <f t="shared" si="85"/>
        <v>0</v>
      </c>
      <c r="N95" s="485">
        <f t="shared" si="86"/>
        <v>0</v>
      </c>
      <c r="O95" s="522"/>
      <c r="P95" s="532"/>
      <c r="Q95" s="523"/>
      <c r="R95" s="35">
        <f t="shared" si="61"/>
        <v>0</v>
      </c>
      <c r="S95" s="531">
        <f t="shared" si="70"/>
        <v>0</v>
      </c>
      <c r="T95" s="522">
        <v>0</v>
      </c>
      <c r="U95" s="532">
        <v>0</v>
      </c>
      <c r="V95" s="523">
        <v>0</v>
      </c>
      <c r="W95" s="35">
        <f t="shared" si="62"/>
        <v>0</v>
      </c>
      <c r="X95" s="531">
        <f t="shared" si="71"/>
        <v>0</v>
      </c>
      <c r="Y95" s="483"/>
      <c r="Z95" s="484"/>
      <c r="AA95" s="484">
        <f t="shared" si="87"/>
        <v>0</v>
      </c>
      <c r="AB95" s="485">
        <f t="shared" si="88"/>
        <v>0</v>
      </c>
      <c r="AC95" s="483"/>
      <c r="AD95" s="484"/>
      <c r="AE95" s="484">
        <f t="shared" si="89"/>
        <v>0</v>
      </c>
      <c r="AF95" s="485">
        <f t="shared" si="90"/>
        <v>0</v>
      </c>
      <c r="AG95" s="483"/>
      <c r="AH95" s="484"/>
      <c r="AI95" s="484">
        <f t="shared" si="91"/>
        <v>0</v>
      </c>
      <c r="AJ95" s="485">
        <f t="shared" si="92"/>
        <v>0</v>
      </c>
      <c r="AK95" s="522"/>
      <c r="AL95" s="523">
        <f t="shared" si="93"/>
        <v>0</v>
      </c>
      <c r="AM95" s="531">
        <f t="shared" si="94"/>
        <v>0</v>
      </c>
      <c r="AN95" s="522"/>
      <c r="AO95" s="532"/>
      <c r="AP95" s="523"/>
      <c r="AQ95" s="35">
        <f t="shared" si="63"/>
        <v>0</v>
      </c>
      <c r="AR95" s="531">
        <f t="shared" si="80"/>
        <v>0</v>
      </c>
    </row>
    <row r="96" spans="1:44" s="456" customFormat="1" ht="21" customHeight="1">
      <c r="A96" s="456">
        <f t="shared" si="60"/>
        <v>60</v>
      </c>
      <c r="B96" s="27" t="s">
        <v>328</v>
      </c>
      <c r="C96" s="483"/>
      <c r="D96" s="484"/>
      <c r="E96" s="484">
        <f t="shared" si="81"/>
        <v>0</v>
      </c>
      <c r="F96" s="485">
        <f t="shared" si="82"/>
        <v>0</v>
      </c>
      <c r="G96" s="483"/>
      <c r="H96" s="484"/>
      <c r="I96" s="484">
        <f t="shared" si="83"/>
        <v>0</v>
      </c>
      <c r="J96" s="485">
        <f t="shared" si="84"/>
        <v>0</v>
      </c>
      <c r="K96" s="483"/>
      <c r="L96" s="484"/>
      <c r="M96" s="484">
        <f t="shared" si="85"/>
        <v>0</v>
      </c>
      <c r="N96" s="485">
        <f t="shared" si="86"/>
        <v>0</v>
      </c>
      <c r="O96" s="47">
        <v>156</v>
      </c>
      <c r="P96" s="318">
        <v>156</v>
      </c>
      <c r="Q96" s="48">
        <v>156</v>
      </c>
      <c r="R96" s="35">
        <f t="shared" si="61"/>
        <v>468</v>
      </c>
      <c r="S96" s="531">
        <f t="shared" si="70"/>
        <v>30</v>
      </c>
      <c r="T96" s="522">
        <v>0</v>
      </c>
      <c r="U96" s="532">
        <v>0</v>
      </c>
      <c r="V96" s="523">
        <v>0</v>
      </c>
      <c r="W96" s="35">
        <f t="shared" si="62"/>
        <v>0</v>
      </c>
      <c r="X96" s="531">
        <f t="shared" si="71"/>
        <v>0</v>
      </c>
      <c r="Y96" s="483"/>
      <c r="Z96" s="484"/>
      <c r="AA96" s="484">
        <f t="shared" si="87"/>
        <v>0</v>
      </c>
      <c r="AB96" s="485">
        <f t="shared" si="88"/>
        <v>0</v>
      </c>
      <c r="AC96" s="483"/>
      <c r="AD96" s="484"/>
      <c r="AE96" s="484">
        <f t="shared" si="89"/>
        <v>0</v>
      </c>
      <c r="AF96" s="485">
        <f t="shared" si="90"/>
        <v>0</v>
      </c>
      <c r="AG96" s="483"/>
      <c r="AH96" s="484"/>
      <c r="AI96" s="484">
        <f t="shared" si="91"/>
        <v>0</v>
      </c>
      <c r="AJ96" s="485">
        <f t="shared" si="92"/>
        <v>0</v>
      </c>
      <c r="AK96" s="522"/>
      <c r="AL96" s="523">
        <f t="shared" si="93"/>
        <v>0</v>
      </c>
      <c r="AM96" s="531">
        <f t="shared" si="94"/>
        <v>0</v>
      </c>
      <c r="AN96" s="522">
        <v>156</v>
      </c>
      <c r="AO96" s="532">
        <v>156</v>
      </c>
      <c r="AP96" s="523">
        <v>156</v>
      </c>
      <c r="AQ96" s="35">
        <f t="shared" si="63"/>
        <v>468</v>
      </c>
      <c r="AR96" s="531">
        <f t="shared" si="80"/>
        <v>30</v>
      </c>
    </row>
    <row r="97" spans="1:44" s="456" customFormat="1" ht="21" customHeight="1">
      <c r="A97" s="456">
        <f t="shared" si="60"/>
        <v>0</v>
      </c>
      <c r="B97" s="29" t="s">
        <v>329</v>
      </c>
      <c r="C97" s="483"/>
      <c r="D97" s="484"/>
      <c r="E97" s="484">
        <f t="shared" si="81"/>
        <v>0</v>
      </c>
      <c r="F97" s="485">
        <f t="shared" si="82"/>
        <v>0</v>
      </c>
      <c r="G97" s="483"/>
      <c r="H97" s="484"/>
      <c r="I97" s="484">
        <f t="shared" si="83"/>
        <v>0</v>
      </c>
      <c r="J97" s="485">
        <f t="shared" si="84"/>
        <v>0</v>
      </c>
      <c r="K97" s="483"/>
      <c r="L97" s="484"/>
      <c r="M97" s="484">
        <f t="shared" si="85"/>
        <v>0</v>
      </c>
      <c r="N97" s="485">
        <f t="shared" si="86"/>
        <v>0</v>
      </c>
      <c r="O97" s="47"/>
      <c r="P97" s="318"/>
      <c r="Q97" s="48"/>
      <c r="R97" s="35">
        <f t="shared" si="61"/>
        <v>0</v>
      </c>
      <c r="S97" s="531">
        <f t="shared" si="70"/>
        <v>0</v>
      </c>
      <c r="T97" s="522">
        <v>0</v>
      </c>
      <c r="U97" s="532">
        <v>0</v>
      </c>
      <c r="V97" s="523">
        <v>0</v>
      </c>
      <c r="W97" s="35">
        <f t="shared" si="62"/>
        <v>0</v>
      </c>
      <c r="X97" s="531">
        <f t="shared" si="71"/>
        <v>0</v>
      </c>
      <c r="Y97" s="483"/>
      <c r="Z97" s="484"/>
      <c r="AA97" s="484">
        <f t="shared" si="87"/>
        <v>0</v>
      </c>
      <c r="AB97" s="485">
        <f t="shared" si="88"/>
        <v>0</v>
      </c>
      <c r="AC97" s="483"/>
      <c r="AD97" s="484"/>
      <c r="AE97" s="484">
        <f t="shared" si="89"/>
        <v>0</v>
      </c>
      <c r="AF97" s="485">
        <f t="shared" si="90"/>
        <v>0</v>
      </c>
      <c r="AG97" s="483"/>
      <c r="AH97" s="484"/>
      <c r="AI97" s="484">
        <f t="shared" si="91"/>
        <v>0</v>
      </c>
      <c r="AJ97" s="485">
        <f t="shared" si="92"/>
        <v>0</v>
      </c>
      <c r="AK97" s="522"/>
      <c r="AL97" s="523">
        <f t="shared" si="93"/>
        <v>0</v>
      </c>
      <c r="AM97" s="531">
        <f t="shared" si="94"/>
        <v>0</v>
      </c>
      <c r="AN97" s="522"/>
      <c r="AO97" s="532"/>
      <c r="AP97" s="523"/>
      <c r="AQ97" s="35">
        <f t="shared" si="63"/>
        <v>0</v>
      </c>
      <c r="AR97" s="531">
        <f t="shared" si="80"/>
        <v>0</v>
      </c>
    </row>
    <row r="98" spans="1:44" s="456" customFormat="1" ht="21" customHeight="1">
      <c r="A98" s="456">
        <f t="shared" si="60"/>
        <v>59.999999999999993</v>
      </c>
      <c r="B98" s="27" t="s">
        <v>330</v>
      </c>
      <c r="C98" s="483"/>
      <c r="D98" s="484"/>
      <c r="E98" s="484">
        <f t="shared" si="81"/>
        <v>0</v>
      </c>
      <c r="F98" s="485">
        <f t="shared" si="82"/>
        <v>0</v>
      </c>
      <c r="G98" s="483"/>
      <c r="H98" s="484"/>
      <c r="I98" s="484">
        <f t="shared" si="83"/>
        <v>0</v>
      </c>
      <c r="J98" s="485">
        <f t="shared" si="84"/>
        <v>0</v>
      </c>
      <c r="K98" s="483"/>
      <c r="L98" s="484"/>
      <c r="M98" s="484">
        <f t="shared" si="85"/>
        <v>0</v>
      </c>
      <c r="N98" s="485">
        <f t="shared" si="86"/>
        <v>0</v>
      </c>
      <c r="O98" s="47">
        <v>124.8</v>
      </c>
      <c r="P98" s="318">
        <v>124.8</v>
      </c>
      <c r="Q98" s="48">
        <v>124.8</v>
      </c>
      <c r="R98" s="35">
        <f t="shared" si="61"/>
        <v>374.4</v>
      </c>
      <c r="S98" s="531">
        <f t="shared" si="70"/>
        <v>24</v>
      </c>
      <c r="T98" s="522">
        <v>0</v>
      </c>
      <c r="U98" s="532">
        <v>0</v>
      </c>
      <c r="V98" s="523">
        <v>0</v>
      </c>
      <c r="W98" s="35">
        <f t="shared" si="62"/>
        <v>0</v>
      </c>
      <c r="X98" s="531">
        <f t="shared" si="71"/>
        <v>0</v>
      </c>
      <c r="Y98" s="483"/>
      <c r="Z98" s="484"/>
      <c r="AA98" s="484">
        <f t="shared" si="87"/>
        <v>0</v>
      </c>
      <c r="AB98" s="485">
        <f t="shared" si="88"/>
        <v>0</v>
      </c>
      <c r="AC98" s="483"/>
      <c r="AD98" s="484"/>
      <c r="AE98" s="484">
        <f t="shared" si="89"/>
        <v>0</v>
      </c>
      <c r="AF98" s="485">
        <f t="shared" si="90"/>
        <v>0</v>
      </c>
      <c r="AG98" s="483"/>
      <c r="AH98" s="484"/>
      <c r="AI98" s="484">
        <f t="shared" si="91"/>
        <v>0</v>
      </c>
      <c r="AJ98" s="485">
        <f t="shared" si="92"/>
        <v>0</v>
      </c>
      <c r="AK98" s="522"/>
      <c r="AL98" s="523">
        <f t="shared" si="93"/>
        <v>0</v>
      </c>
      <c r="AM98" s="531">
        <f t="shared" si="94"/>
        <v>0</v>
      </c>
      <c r="AN98" s="522">
        <v>187.2</v>
      </c>
      <c r="AO98" s="532">
        <v>187.2</v>
      </c>
      <c r="AP98" s="523">
        <v>187.2</v>
      </c>
      <c r="AQ98" s="35">
        <f t="shared" si="63"/>
        <v>561.59999999999991</v>
      </c>
      <c r="AR98" s="531">
        <f t="shared" si="80"/>
        <v>35.999999999999993</v>
      </c>
    </row>
    <row r="99" spans="1:44" s="456" customFormat="1" ht="21" customHeight="1">
      <c r="A99" s="456">
        <f t="shared" si="60"/>
        <v>0</v>
      </c>
      <c r="B99" s="27" t="s">
        <v>331</v>
      </c>
      <c r="C99" s="483"/>
      <c r="D99" s="484"/>
      <c r="E99" s="484">
        <f t="shared" si="81"/>
        <v>0</v>
      </c>
      <c r="F99" s="485">
        <f t="shared" si="82"/>
        <v>0</v>
      </c>
      <c r="G99" s="483"/>
      <c r="H99" s="484"/>
      <c r="I99" s="484">
        <f t="shared" si="83"/>
        <v>0</v>
      </c>
      <c r="J99" s="485">
        <f t="shared" si="84"/>
        <v>0</v>
      </c>
      <c r="K99" s="483"/>
      <c r="L99" s="484"/>
      <c r="M99" s="484">
        <f t="shared" si="85"/>
        <v>0</v>
      </c>
      <c r="N99" s="485">
        <f t="shared" si="86"/>
        <v>0</v>
      </c>
      <c r="O99" s="47"/>
      <c r="P99" s="318"/>
      <c r="Q99" s="48"/>
      <c r="R99" s="35">
        <f t="shared" si="61"/>
        <v>0</v>
      </c>
      <c r="S99" s="531">
        <f t="shared" si="70"/>
        <v>0</v>
      </c>
      <c r="T99" s="522">
        <v>0</v>
      </c>
      <c r="U99" s="532">
        <v>0</v>
      </c>
      <c r="V99" s="523">
        <v>0</v>
      </c>
      <c r="W99" s="35">
        <f t="shared" si="62"/>
        <v>0</v>
      </c>
      <c r="X99" s="531">
        <f t="shared" si="71"/>
        <v>0</v>
      </c>
      <c r="Y99" s="483"/>
      <c r="Z99" s="484"/>
      <c r="AA99" s="484">
        <f t="shared" si="87"/>
        <v>0</v>
      </c>
      <c r="AB99" s="485">
        <f t="shared" si="88"/>
        <v>0</v>
      </c>
      <c r="AC99" s="483"/>
      <c r="AD99" s="484"/>
      <c r="AE99" s="484">
        <f t="shared" si="89"/>
        <v>0</v>
      </c>
      <c r="AF99" s="485">
        <f t="shared" si="90"/>
        <v>0</v>
      </c>
      <c r="AG99" s="483"/>
      <c r="AH99" s="484"/>
      <c r="AI99" s="484">
        <f t="shared" si="91"/>
        <v>0</v>
      </c>
      <c r="AJ99" s="485">
        <f t="shared" si="92"/>
        <v>0</v>
      </c>
      <c r="AK99" s="522"/>
      <c r="AL99" s="523">
        <f t="shared" si="93"/>
        <v>0</v>
      </c>
      <c r="AM99" s="531">
        <f t="shared" si="94"/>
        <v>0</v>
      </c>
      <c r="AN99" s="522"/>
      <c r="AO99" s="532"/>
      <c r="AP99" s="523"/>
      <c r="AQ99" s="35">
        <f t="shared" si="63"/>
        <v>0</v>
      </c>
      <c r="AR99" s="531">
        <f t="shared" si="80"/>
        <v>0</v>
      </c>
    </row>
    <row r="100" spans="1:44" s="456" customFormat="1" ht="21" customHeight="1">
      <c r="A100" s="456">
        <f t="shared" si="60"/>
        <v>60</v>
      </c>
      <c r="B100" s="27" t="s">
        <v>332</v>
      </c>
      <c r="C100" s="483"/>
      <c r="D100" s="484"/>
      <c r="E100" s="484">
        <f t="shared" si="81"/>
        <v>0</v>
      </c>
      <c r="F100" s="485">
        <f t="shared" si="82"/>
        <v>0</v>
      </c>
      <c r="G100" s="483"/>
      <c r="H100" s="484"/>
      <c r="I100" s="484">
        <f t="shared" si="83"/>
        <v>0</v>
      </c>
      <c r="J100" s="485">
        <f t="shared" si="84"/>
        <v>0</v>
      </c>
      <c r="K100" s="483"/>
      <c r="L100" s="484"/>
      <c r="M100" s="484">
        <f t="shared" si="85"/>
        <v>0</v>
      </c>
      <c r="N100" s="485">
        <f t="shared" si="86"/>
        <v>0</v>
      </c>
      <c r="O100" s="47"/>
      <c r="P100" s="318"/>
      <c r="Q100" s="48"/>
      <c r="R100" s="35">
        <f t="shared" si="61"/>
        <v>0</v>
      </c>
      <c r="S100" s="531">
        <f t="shared" si="70"/>
        <v>0</v>
      </c>
      <c r="T100" s="522">
        <v>0</v>
      </c>
      <c r="U100" s="532">
        <v>0</v>
      </c>
      <c r="V100" s="523">
        <v>0</v>
      </c>
      <c r="W100" s="35">
        <f t="shared" si="62"/>
        <v>0</v>
      </c>
      <c r="X100" s="531">
        <f t="shared" si="71"/>
        <v>0</v>
      </c>
      <c r="Y100" s="483"/>
      <c r="Z100" s="484"/>
      <c r="AA100" s="484">
        <f t="shared" si="87"/>
        <v>0</v>
      </c>
      <c r="AB100" s="485">
        <f t="shared" si="88"/>
        <v>0</v>
      </c>
      <c r="AC100" s="483"/>
      <c r="AD100" s="484"/>
      <c r="AE100" s="484">
        <f t="shared" si="89"/>
        <v>0</v>
      </c>
      <c r="AF100" s="485">
        <f t="shared" si="90"/>
        <v>0</v>
      </c>
      <c r="AG100" s="483"/>
      <c r="AH100" s="484"/>
      <c r="AI100" s="484">
        <f t="shared" si="91"/>
        <v>0</v>
      </c>
      <c r="AJ100" s="485">
        <f t="shared" si="92"/>
        <v>0</v>
      </c>
      <c r="AK100" s="522"/>
      <c r="AL100" s="523">
        <f t="shared" si="93"/>
        <v>0</v>
      </c>
      <c r="AM100" s="531">
        <f t="shared" si="94"/>
        <v>0</v>
      </c>
      <c r="AN100" s="47">
        <v>312</v>
      </c>
      <c r="AO100" s="318">
        <v>312</v>
      </c>
      <c r="AP100" s="48">
        <v>312</v>
      </c>
      <c r="AQ100" s="35">
        <f t="shared" si="63"/>
        <v>936</v>
      </c>
      <c r="AR100" s="531">
        <f t="shared" si="80"/>
        <v>60</v>
      </c>
    </row>
    <row r="101" spans="1:44" s="456" customFormat="1" ht="21" customHeight="1">
      <c r="A101" s="456">
        <f t="shared" si="60"/>
        <v>15</v>
      </c>
      <c r="B101" s="27" t="s">
        <v>333</v>
      </c>
      <c r="C101" s="483"/>
      <c r="D101" s="484"/>
      <c r="E101" s="484">
        <f t="shared" si="81"/>
        <v>0</v>
      </c>
      <c r="F101" s="485">
        <f t="shared" si="82"/>
        <v>0</v>
      </c>
      <c r="G101" s="483"/>
      <c r="H101" s="484"/>
      <c r="I101" s="484">
        <f t="shared" si="83"/>
        <v>0</v>
      </c>
      <c r="J101" s="485">
        <f t="shared" si="84"/>
        <v>0</v>
      </c>
      <c r="K101" s="483"/>
      <c r="L101" s="484"/>
      <c r="M101" s="484">
        <f t="shared" si="85"/>
        <v>0</v>
      </c>
      <c r="N101" s="485">
        <f t="shared" si="86"/>
        <v>0</v>
      </c>
      <c r="O101" s="47">
        <v>78</v>
      </c>
      <c r="P101" s="318">
        <v>78</v>
      </c>
      <c r="Q101" s="48">
        <v>78</v>
      </c>
      <c r="R101" s="35">
        <f t="shared" si="61"/>
        <v>234</v>
      </c>
      <c r="S101" s="531">
        <f t="shared" si="70"/>
        <v>15</v>
      </c>
      <c r="T101" s="522">
        <v>0</v>
      </c>
      <c r="U101" s="532">
        <v>0</v>
      </c>
      <c r="V101" s="523">
        <v>0</v>
      </c>
      <c r="W101" s="35">
        <f t="shared" si="62"/>
        <v>0</v>
      </c>
      <c r="X101" s="531">
        <f t="shared" si="71"/>
        <v>0</v>
      </c>
      <c r="Y101" s="483"/>
      <c r="Z101" s="484"/>
      <c r="AA101" s="484">
        <f t="shared" si="87"/>
        <v>0</v>
      </c>
      <c r="AB101" s="485">
        <f t="shared" si="88"/>
        <v>0</v>
      </c>
      <c r="AC101" s="483"/>
      <c r="AD101" s="484"/>
      <c r="AE101" s="484">
        <f t="shared" si="89"/>
        <v>0</v>
      </c>
      <c r="AF101" s="485">
        <f t="shared" si="90"/>
        <v>0</v>
      </c>
      <c r="AG101" s="483"/>
      <c r="AH101" s="484"/>
      <c r="AI101" s="484">
        <f t="shared" si="91"/>
        <v>0</v>
      </c>
      <c r="AJ101" s="485">
        <f t="shared" si="92"/>
        <v>0</v>
      </c>
      <c r="AK101" s="47"/>
      <c r="AL101" s="523">
        <f t="shared" si="93"/>
        <v>0</v>
      </c>
      <c r="AM101" s="531">
        <f t="shared" si="94"/>
        <v>0</v>
      </c>
      <c r="AN101" s="47"/>
      <c r="AO101" s="318"/>
      <c r="AP101" s="48"/>
      <c r="AQ101" s="35">
        <f t="shared" si="63"/>
        <v>0</v>
      </c>
      <c r="AR101" s="531">
        <f t="shared" si="80"/>
        <v>0</v>
      </c>
    </row>
    <row r="102" spans="1:44" s="456" customFormat="1" ht="21" customHeight="1">
      <c r="A102" s="456">
        <f t="shared" si="60"/>
        <v>80</v>
      </c>
      <c r="B102" s="27" t="s">
        <v>334</v>
      </c>
      <c r="C102" s="483"/>
      <c r="D102" s="484"/>
      <c r="E102" s="484">
        <f t="shared" si="81"/>
        <v>0</v>
      </c>
      <c r="F102" s="485">
        <f t="shared" si="82"/>
        <v>0</v>
      </c>
      <c r="G102" s="483"/>
      <c r="H102" s="484"/>
      <c r="I102" s="484">
        <f t="shared" si="83"/>
        <v>0</v>
      </c>
      <c r="J102" s="485">
        <f t="shared" si="84"/>
        <v>0</v>
      </c>
      <c r="K102" s="483"/>
      <c r="L102" s="484"/>
      <c r="M102" s="484">
        <f t="shared" si="85"/>
        <v>0</v>
      </c>
      <c r="N102" s="485">
        <f t="shared" si="86"/>
        <v>0</v>
      </c>
      <c r="O102" s="47">
        <v>109.2</v>
      </c>
      <c r="P102" s="318">
        <v>109.2</v>
      </c>
      <c r="Q102" s="48">
        <v>109.2</v>
      </c>
      <c r="R102" s="35">
        <f t="shared" ref="R102:R132" si="95">SUM(O102:Q102)</f>
        <v>327.60000000000002</v>
      </c>
      <c r="S102" s="531">
        <f t="shared" ref="S102:S132" si="96">R102/7.8/2</f>
        <v>21.000000000000004</v>
      </c>
      <c r="T102" s="47">
        <v>46.8</v>
      </c>
      <c r="U102" s="318">
        <v>46.8</v>
      </c>
      <c r="V102" s="48">
        <v>46.8</v>
      </c>
      <c r="W102" s="35">
        <f t="shared" ref="W102:W132" si="97">SUM(T102:V102)</f>
        <v>140.39999999999998</v>
      </c>
      <c r="X102" s="531">
        <f t="shared" ref="X102:X132" si="98">W102/7.8/2</f>
        <v>8.9999999999999982</v>
      </c>
      <c r="Y102" s="483"/>
      <c r="Z102" s="484"/>
      <c r="AA102" s="484">
        <f t="shared" si="87"/>
        <v>0</v>
      </c>
      <c r="AB102" s="485">
        <f t="shared" si="88"/>
        <v>0</v>
      </c>
      <c r="AC102" s="483"/>
      <c r="AD102" s="484"/>
      <c r="AE102" s="484">
        <f t="shared" si="89"/>
        <v>0</v>
      </c>
      <c r="AF102" s="485">
        <f t="shared" si="90"/>
        <v>0</v>
      </c>
      <c r="AG102" s="483"/>
      <c r="AH102" s="484"/>
      <c r="AI102" s="484">
        <f t="shared" si="91"/>
        <v>0</v>
      </c>
      <c r="AJ102" s="485">
        <f t="shared" si="92"/>
        <v>0</v>
      </c>
      <c r="AK102" s="47">
        <f>11*15.6</f>
        <v>171.6</v>
      </c>
      <c r="AL102" s="523">
        <f t="shared" si="93"/>
        <v>171.6</v>
      </c>
      <c r="AM102" s="531">
        <f t="shared" si="94"/>
        <v>11</v>
      </c>
      <c r="AN102" s="47">
        <v>202.8</v>
      </c>
      <c r="AO102" s="318">
        <v>202.8</v>
      </c>
      <c r="AP102" s="48">
        <v>202.8</v>
      </c>
      <c r="AQ102" s="35">
        <f t="shared" si="63"/>
        <v>608.40000000000009</v>
      </c>
      <c r="AR102" s="531">
        <f t="shared" si="80"/>
        <v>39.000000000000007</v>
      </c>
    </row>
    <row r="103" spans="1:44" s="456" customFormat="1" ht="21" customHeight="1">
      <c r="A103" s="456">
        <f t="shared" si="60"/>
        <v>57</v>
      </c>
      <c r="B103" s="27" t="s">
        <v>335</v>
      </c>
      <c r="C103" s="483"/>
      <c r="D103" s="484"/>
      <c r="E103" s="484">
        <f t="shared" si="81"/>
        <v>0</v>
      </c>
      <c r="F103" s="485">
        <f t="shared" si="82"/>
        <v>0</v>
      </c>
      <c r="G103" s="483"/>
      <c r="H103" s="484"/>
      <c r="I103" s="484">
        <f t="shared" si="83"/>
        <v>0</v>
      </c>
      <c r="J103" s="485">
        <f t="shared" si="84"/>
        <v>0</v>
      </c>
      <c r="K103" s="483"/>
      <c r="L103" s="484"/>
      <c r="M103" s="484">
        <f t="shared" si="85"/>
        <v>0</v>
      </c>
      <c r="N103" s="485">
        <f t="shared" si="86"/>
        <v>0</v>
      </c>
      <c r="O103" s="47"/>
      <c r="P103" s="318"/>
      <c r="Q103" s="48"/>
      <c r="R103" s="35">
        <f t="shared" si="95"/>
        <v>0</v>
      </c>
      <c r="S103" s="531">
        <f t="shared" si="96"/>
        <v>0</v>
      </c>
      <c r="T103" s="522"/>
      <c r="U103" s="532"/>
      <c r="V103" s="523"/>
      <c r="W103" s="35">
        <f t="shared" si="97"/>
        <v>0</v>
      </c>
      <c r="X103" s="531">
        <f t="shared" si="98"/>
        <v>0</v>
      </c>
      <c r="Y103" s="483"/>
      <c r="Z103" s="484"/>
      <c r="AA103" s="484">
        <f t="shared" si="87"/>
        <v>0</v>
      </c>
      <c r="AB103" s="485">
        <f t="shared" si="88"/>
        <v>0</v>
      </c>
      <c r="AC103" s="483"/>
      <c r="AD103" s="484"/>
      <c r="AE103" s="484">
        <f t="shared" si="89"/>
        <v>0</v>
      </c>
      <c r="AF103" s="485">
        <f t="shared" si="90"/>
        <v>0</v>
      </c>
      <c r="AG103" s="483"/>
      <c r="AH103" s="484"/>
      <c r="AI103" s="484">
        <f t="shared" si="91"/>
        <v>0</v>
      </c>
      <c r="AJ103" s="485">
        <f t="shared" si="92"/>
        <v>0</v>
      </c>
      <c r="AK103" s="522"/>
      <c r="AL103" s="523">
        <f t="shared" si="93"/>
        <v>0</v>
      </c>
      <c r="AM103" s="531">
        <f t="shared" si="94"/>
        <v>0</v>
      </c>
      <c r="AN103" s="47">
        <v>296.39999999999998</v>
      </c>
      <c r="AO103" s="318">
        <v>296.39999999999998</v>
      </c>
      <c r="AP103" s="48">
        <v>296.39999999999998</v>
      </c>
      <c r="AQ103" s="35">
        <f t="shared" si="63"/>
        <v>889.19999999999993</v>
      </c>
      <c r="AR103" s="531">
        <f t="shared" si="80"/>
        <v>57</v>
      </c>
    </row>
    <row r="104" spans="1:44" s="456" customFormat="1" ht="21" customHeight="1">
      <c r="A104" s="456">
        <f t="shared" si="60"/>
        <v>0</v>
      </c>
      <c r="B104" s="27" t="s">
        <v>336</v>
      </c>
      <c r="C104" s="483"/>
      <c r="D104" s="484"/>
      <c r="E104" s="484">
        <f t="shared" si="81"/>
        <v>0</v>
      </c>
      <c r="F104" s="485">
        <f t="shared" si="82"/>
        <v>0</v>
      </c>
      <c r="G104" s="483"/>
      <c r="H104" s="484"/>
      <c r="I104" s="484">
        <f t="shared" si="83"/>
        <v>0</v>
      </c>
      <c r="J104" s="485">
        <f t="shared" si="84"/>
        <v>0</v>
      </c>
      <c r="K104" s="483"/>
      <c r="L104" s="484"/>
      <c r="M104" s="484">
        <f t="shared" si="85"/>
        <v>0</v>
      </c>
      <c r="N104" s="485">
        <f t="shared" si="86"/>
        <v>0</v>
      </c>
      <c r="O104" s="522"/>
      <c r="P104" s="532"/>
      <c r="Q104" s="523"/>
      <c r="R104" s="35">
        <f t="shared" si="95"/>
        <v>0</v>
      </c>
      <c r="S104" s="531">
        <f t="shared" si="96"/>
        <v>0</v>
      </c>
      <c r="T104" s="522"/>
      <c r="U104" s="532"/>
      <c r="V104" s="523"/>
      <c r="W104" s="35">
        <f t="shared" si="97"/>
        <v>0</v>
      </c>
      <c r="X104" s="531">
        <f t="shared" si="98"/>
        <v>0</v>
      </c>
      <c r="Y104" s="483"/>
      <c r="Z104" s="484"/>
      <c r="AA104" s="484">
        <f t="shared" si="87"/>
        <v>0</v>
      </c>
      <c r="AB104" s="485">
        <f t="shared" si="88"/>
        <v>0</v>
      </c>
      <c r="AC104" s="483"/>
      <c r="AD104" s="484"/>
      <c r="AE104" s="484">
        <f t="shared" si="89"/>
        <v>0</v>
      </c>
      <c r="AF104" s="485">
        <f t="shared" si="90"/>
        <v>0</v>
      </c>
      <c r="AG104" s="483"/>
      <c r="AH104" s="484"/>
      <c r="AI104" s="484">
        <f t="shared" si="91"/>
        <v>0</v>
      </c>
      <c r="AJ104" s="485">
        <f t="shared" si="92"/>
        <v>0</v>
      </c>
      <c r="AK104" s="522"/>
      <c r="AL104" s="523">
        <f t="shared" si="93"/>
        <v>0</v>
      </c>
      <c r="AM104" s="531">
        <f t="shared" si="94"/>
        <v>0</v>
      </c>
      <c r="AN104" s="522">
        <v>0</v>
      </c>
      <c r="AO104" s="532">
        <v>0</v>
      </c>
      <c r="AP104" s="523">
        <v>0</v>
      </c>
      <c r="AQ104" s="35">
        <f t="shared" si="63"/>
        <v>0</v>
      </c>
      <c r="AR104" s="531">
        <f t="shared" si="80"/>
        <v>0</v>
      </c>
    </row>
    <row r="105" spans="1:44" s="456" customFormat="1" ht="21" customHeight="1">
      <c r="A105" s="456">
        <f t="shared" si="60"/>
        <v>0</v>
      </c>
      <c r="B105" s="27" t="s">
        <v>337</v>
      </c>
      <c r="C105" s="483"/>
      <c r="D105" s="484"/>
      <c r="E105" s="484">
        <f t="shared" si="81"/>
        <v>0</v>
      </c>
      <c r="F105" s="485">
        <f t="shared" si="82"/>
        <v>0</v>
      </c>
      <c r="G105" s="483"/>
      <c r="H105" s="484"/>
      <c r="I105" s="484">
        <f t="shared" si="83"/>
        <v>0</v>
      </c>
      <c r="J105" s="485">
        <f t="shared" si="84"/>
        <v>0</v>
      </c>
      <c r="K105" s="483"/>
      <c r="L105" s="484"/>
      <c r="M105" s="484">
        <f t="shared" si="85"/>
        <v>0</v>
      </c>
      <c r="N105" s="485">
        <f t="shared" si="86"/>
        <v>0</v>
      </c>
      <c r="O105" s="522"/>
      <c r="P105" s="532"/>
      <c r="Q105" s="523"/>
      <c r="R105" s="35">
        <f t="shared" si="95"/>
        <v>0</v>
      </c>
      <c r="S105" s="531">
        <f t="shared" si="96"/>
        <v>0</v>
      </c>
      <c r="T105" s="522"/>
      <c r="U105" s="532"/>
      <c r="V105" s="523"/>
      <c r="W105" s="35">
        <f t="shared" si="97"/>
        <v>0</v>
      </c>
      <c r="X105" s="531">
        <f t="shared" si="98"/>
        <v>0</v>
      </c>
      <c r="Y105" s="483"/>
      <c r="Z105" s="484"/>
      <c r="AA105" s="484">
        <f t="shared" si="87"/>
        <v>0</v>
      </c>
      <c r="AB105" s="485">
        <f t="shared" si="88"/>
        <v>0</v>
      </c>
      <c r="AC105" s="483"/>
      <c r="AD105" s="484"/>
      <c r="AE105" s="484">
        <f t="shared" si="89"/>
        <v>0</v>
      </c>
      <c r="AF105" s="485">
        <f t="shared" si="90"/>
        <v>0</v>
      </c>
      <c r="AG105" s="483"/>
      <c r="AH105" s="484"/>
      <c r="AI105" s="484">
        <f t="shared" si="91"/>
        <v>0</v>
      </c>
      <c r="AJ105" s="485">
        <f t="shared" si="92"/>
        <v>0</v>
      </c>
      <c r="AK105" s="522"/>
      <c r="AL105" s="523">
        <f t="shared" si="93"/>
        <v>0</v>
      </c>
      <c r="AM105" s="531">
        <f t="shared" si="94"/>
        <v>0</v>
      </c>
      <c r="AN105" s="522"/>
      <c r="AO105" s="532"/>
      <c r="AP105" s="523"/>
      <c r="AQ105" s="35">
        <f t="shared" si="63"/>
        <v>0</v>
      </c>
      <c r="AR105" s="531">
        <f t="shared" si="80"/>
        <v>0</v>
      </c>
    </row>
    <row r="106" spans="1:44" s="456" customFormat="1" ht="21" customHeight="1">
      <c r="A106" s="456">
        <f t="shared" si="60"/>
        <v>0</v>
      </c>
      <c r="B106" s="27" t="s">
        <v>338</v>
      </c>
      <c r="C106" s="483"/>
      <c r="D106" s="484"/>
      <c r="E106" s="484">
        <f t="shared" si="81"/>
        <v>0</v>
      </c>
      <c r="F106" s="485">
        <f t="shared" si="82"/>
        <v>0</v>
      </c>
      <c r="G106" s="483"/>
      <c r="H106" s="484"/>
      <c r="I106" s="484">
        <f t="shared" si="83"/>
        <v>0</v>
      </c>
      <c r="J106" s="485">
        <f t="shared" si="84"/>
        <v>0</v>
      </c>
      <c r="K106" s="483"/>
      <c r="L106" s="484"/>
      <c r="M106" s="484">
        <f t="shared" si="85"/>
        <v>0</v>
      </c>
      <c r="N106" s="485">
        <f t="shared" si="86"/>
        <v>0</v>
      </c>
      <c r="O106" s="522"/>
      <c r="P106" s="532"/>
      <c r="Q106" s="523"/>
      <c r="R106" s="35">
        <f t="shared" si="95"/>
        <v>0</v>
      </c>
      <c r="S106" s="531">
        <f t="shared" si="96"/>
        <v>0</v>
      </c>
      <c r="T106" s="522"/>
      <c r="U106" s="532"/>
      <c r="V106" s="523"/>
      <c r="W106" s="35">
        <f t="shared" si="97"/>
        <v>0</v>
      </c>
      <c r="X106" s="531">
        <f t="shared" si="98"/>
        <v>0</v>
      </c>
      <c r="Y106" s="483"/>
      <c r="Z106" s="484"/>
      <c r="AA106" s="484">
        <f t="shared" si="87"/>
        <v>0</v>
      </c>
      <c r="AB106" s="485">
        <f t="shared" si="88"/>
        <v>0</v>
      </c>
      <c r="AC106" s="483"/>
      <c r="AD106" s="484"/>
      <c r="AE106" s="484">
        <f t="shared" si="89"/>
        <v>0</v>
      </c>
      <c r="AF106" s="485">
        <f t="shared" si="90"/>
        <v>0</v>
      </c>
      <c r="AG106" s="483"/>
      <c r="AH106" s="484"/>
      <c r="AI106" s="484">
        <f t="shared" si="91"/>
        <v>0</v>
      </c>
      <c r="AJ106" s="485">
        <f t="shared" si="92"/>
        <v>0</v>
      </c>
      <c r="AK106" s="522"/>
      <c r="AL106" s="523">
        <f t="shared" si="93"/>
        <v>0</v>
      </c>
      <c r="AM106" s="531">
        <f t="shared" si="94"/>
        <v>0</v>
      </c>
      <c r="AN106" s="522"/>
      <c r="AO106" s="532"/>
      <c r="AP106" s="523"/>
      <c r="AQ106" s="35">
        <f t="shared" si="63"/>
        <v>0</v>
      </c>
      <c r="AR106" s="531">
        <f t="shared" si="80"/>
        <v>0</v>
      </c>
    </row>
    <row r="107" spans="1:44" s="456" customFormat="1" ht="21" customHeight="1">
      <c r="A107" s="456">
        <f t="shared" si="60"/>
        <v>0</v>
      </c>
      <c r="B107" s="27" t="s">
        <v>339</v>
      </c>
      <c r="C107" s="483"/>
      <c r="D107" s="484"/>
      <c r="E107" s="484"/>
      <c r="F107" s="485"/>
      <c r="G107" s="483"/>
      <c r="H107" s="484"/>
      <c r="I107" s="484"/>
      <c r="J107" s="485"/>
      <c r="K107" s="483"/>
      <c r="L107" s="484"/>
      <c r="M107" s="484"/>
      <c r="N107" s="485"/>
      <c r="O107" s="522"/>
      <c r="P107" s="532"/>
      <c r="Q107" s="523"/>
      <c r="R107" s="35">
        <f t="shared" si="95"/>
        <v>0</v>
      </c>
      <c r="S107" s="531">
        <f t="shared" si="96"/>
        <v>0</v>
      </c>
      <c r="T107" s="522"/>
      <c r="U107" s="532"/>
      <c r="V107" s="523"/>
      <c r="W107" s="35">
        <f t="shared" si="97"/>
        <v>0</v>
      </c>
      <c r="X107" s="531">
        <f t="shared" si="98"/>
        <v>0</v>
      </c>
      <c r="Y107" s="483"/>
      <c r="Z107" s="484"/>
      <c r="AA107" s="484"/>
      <c r="AB107" s="485"/>
      <c r="AC107" s="483"/>
      <c r="AD107" s="484"/>
      <c r="AE107" s="484"/>
      <c r="AF107" s="485"/>
      <c r="AG107" s="483"/>
      <c r="AH107" s="484"/>
      <c r="AI107" s="484"/>
      <c r="AJ107" s="485"/>
      <c r="AK107" s="522"/>
      <c r="AL107" s="523"/>
      <c r="AM107" s="531"/>
      <c r="AN107" s="522"/>
      <c r="AO107" s="532"/>
      <c r="AP107" s="523"/>
      <c r="AQ107" s="35"/>
      <c r="AR107" s="531"/>
    </row>
    <row r="108" spans="1:44" s="456" customFormat="1" ht="21" customHeight="1">
      <c r="A108" s="456">
        <f t="shared" si="60"/>
        <v>0</v>
      </c>
      <c r="B108" s="27" t="s">
        <v>340</v>
      </c>
      <c r="C108" s="483"/>
      <c r="D108" s="484"/>
      <c r="E108" s="484"/>
      <c r="F108" s="485"/>
      <c r="G108" s="483"/>
      <c r="H108" s="484"/>
      <c r="I108" s="484"/>
      <c r="J108" s="485"/>
      <c r="K108" s="483"/>
      <c r="L108" s="484"/>
      <c r="M108" s="484"/>
      <c r="N108" s="485"/>
      <c r="O108" s="522"/>
      <c r="P108" s="532"/>
      <c r="Q108" s="523"/>
      <c r="R108" s="35">
        <f t="shared" si="95"/>
        <v>0</v>
      </c>
      <c r="S108" s="531">
        <f t="shared" si="96"/>
        <v>0</v>
      </c>
      <c r="T108" s="522"/>
      <c r="U108" s="532"/>
      <c r="V108" s="523"/>
      <c r="W108" s="35">
        <f t="shared" si="97"/>
        <v>0</v>
      </c>
      <c r="X108" s="531">
        <f t="shared" si="98"/>
        <v>0</v>
      </c>
      <c r="Y108" s="483"/>
      <c r="Z108" s="484"/>
      <c r="AA108" s="484"/>
      <c r="AB108" s="485"/>
      <c r="AC108" s="483"/>
      <c r="AD108" s="484"/>
      <c r="AE108" s="484"/>
      <c r="AF108" s="485"/>
      <c r="AG108" s="483"/>
      <c r="AH108" s="484"/>
      <c r="AI108" s="484"/>
      <c r="AJ108" s="485"/>
      <c r="AK108" s="522"/>
      <c r="AL108" s="523"/>
      <c r="AM108" s="531"/>
      <c r="AN108" s="522"/>
      <c r="AO108" s="532"/>
      <c r="AP108" s="523"/>
      <c r="AQ108" s="35"/>
      <c r="AR108" s="531"/>
    </row>
    <row r="109" spans="1:44" s="456" customFormat="1" ht="21" customHeight="1">
      <c r="A109" s="456">
        <f t="shared" si="60"/>
        <v>0</v>
      </c>
      <c r="B109" s="27" t="s">
        <v>341</v>
      </c>
      <c r="C109" s="483"/>
      <c r="D109" s="484"/>
      <c r="E109" s="484"/>
      <c r="F109" s="485"/>
      <c r="G109" s="483"/>
      <c r="H109" s="484"/>
      <c r="I109" s="484"/>
      <c r="J109" s="485"/>
      <c r="K109" s="483"/>
      <c r="L109" s="484"/>
      <c r="M109" s="484"/>
      <c r="N109" s="485"/>
      <c r="O109" s="522"/>
      <c r="P109" s="532"/>
      <c r="Q109" s="523"/>
      <c r="R109" s="35">
        <f t="shared" si="95"/>
        <v>0</v>
      </c>
      <c r="S109" s="531">
        <f t="shared" si="96"/>
        <v>0</v>
      </c>
      <c r="T109" s="522"/>
      <c r="U109" s="532"/>
      <c r="V109" s="523"/>
      <c r="W109" s="35">
        <f t="shared" si="97"/>
        <v>0</v>
      </c>
      <c r="X109" s="531">
        <f t="shared" si="98"/>
        <v>0</v>
      </c>
      <c r="Y109" s="483"/>
      <c r="Z109" s="484"/>
      <c r="AA109" s="484"/>
      <c r="AB109" s="485"/>
      <c r="AC109" s="483"/>
      <c r="AD109" s="484"/>
      <c r="AE109" s="484"/>
      <c r="AF109" s="485"/>
      <c r="AG109" s="483"/>
      <c r="AH109" s="484"/>
      <c r="AI109" s="484"/>
      <c r="AJ109" s="485"/>
      <c r="AK109" s="522"/>
      <c r="AL109" s="523"/>
      <c r="AM109" s="531"/>
      <c r="AN109" s="522"/>
      <c r="AO109" s="532"/>
      <c r="AP109" s="523"/>
      <c r="AQ109" s="35"/>
      <c r="AR109" s="531"/>
    </row>
    <row r="110" spans="1:44" s="456" customFormat="1" ht="21" customHeight="1">
      <c r="A110" s="456">
        <f t="shared" si="60"/>
        <v>0</v>
      </c>
      <c r="B110" s="27" t="s">
        <v>342</v>
      </c>
      <c r="C110" s="483"/>
      <c r="D110" s="484"/>
      <c r="E110" s="484"/>
      <c r="F110" s="485"/>
      <c r="G110" s="483"/>
      <c r="H110" s="484"/>
      <c r="I110" s="484"/>
      <c r="J110" s="485"/>
      <c r="K110" s="483"/>
      <c r="L110" s="484"/>
      <c r="M110" s="484"/>
      <c r="N110" s="485"/>
      <c r="O110" s="522"/>
      <c r="P110" s="532"/>
      <c r="Q110" s="523"/>
      <c r="R110" s="35">
        <f t="shared" si="95"/>
        <v>0</v>
      </c>
      <c r="S110" s="531">
        <f t="shared" si="96"/>
        <v>0</v>
      </c>
      <c r="T110" s="522"/>
      <c r="U110" s="532"/>
      <c r="V110" s="523"/>
      <c r="W110" s="35">
        <f t="shared" si="97"/>
        <v>0</v>
      </c>
      <c r="X110" s="531">
        <f t="shared" si="98"/>
        <v>0</v>
      </c>
      <c r="Y110" s="483"/>
      <c r="Z110" s="484"/>
      <c r="AA110" s="484"/>
      <c r="AB110" s="485"/>
      <c r="AC110" s="483"/>
      <c r="AD110" s="484"/>
      <c r="AE110" s="484"/>
      <c r="AF110" s="485"/>
      <c r="AG110" s="483"/>
      <c r="AH110" s="484"/>
      <c r="AI110" s="484"/>
      <c r="AJ110" s="485"/>
      <c r="AK110" s="522"/>
      <c r="AL110" s="523"/>
      <c r="AM110" s="531"/>
      <c r="AN110" s="522"/>
      <c r="AO110" s="532"/>
      <c r="AP110" s="523"/>
      <c r="AQ110" s="35"/>
      <c r="AR110" s="531"/>
    </row>
    <row r="111" spans="1:44" s="456" customFormat="1" ht="21" customHeight="1">
      <c r="A111" s="456">
        <f t="shared" si="60"/>
        <v>0</v>
      </c>
      <c r="B111" s="27" t="s">
        <v>343</v>
      </c>
      <c r="C111" s="483"/>
      <c r="D111" s="484"/>
      <c r="E111" s="484"/>
      <c r="F111" s="485"/>
      <c r="G111" s="483"/>
      <c r="H111" s="484"/>
      <c r="I111" s="484"/>
      <c r="J111" s="485"/>
      <c r="K111" s="483"/>
      <c r="L111" s="484"/>
      <c r="M111" s="484"/>
      <c r="N111" s="485"/>
      <c r="O111" s="522"/>
      <c r="P111" s="532"/>
      <c r="Q111" s="523"/>
      <c r="R111" s="35">
        <f t="shared" si="95"/>
        <v>0</v>
      </c>
      <c r="S111" s="531">
        <f t="shared" si="96"/>
        <v>0</v>
      </c>
      <c r="T111" s="522"/>
      <c r="U111" s="532"/>
      <c r="V111" s="523"/>
      <c r="W111" s="35">
        <f t="shared" si="97"/>
        <v>0</v>
      </c>
      <c r="X111" s="531">
        <f t="shared" si="98"/>
        <v>0</v>
      </c>
      <c r="Y111" s="483"/>
      <c r="Z111" s="484"/>
      <c r="AA111" s="484"/>
      <c r="AB111" s="485"/>
      <c r="AC111" s="483"/>
      <c r="AD111" s="484"/>
      <c r="AE111" s="484"/>
      <c r="AF111" s="485"/>
      <c r="AG111" s="483"/>
      <c r="AH111" s="484"/>
      <c r="AI111" s="484"/>
      <c r="AJ111" s="485"/>
      <c r="AK111" s="522"/>
      <c r="AL111" s="523"/>
      <c r="AM111" s="531"/>
      <c r="AN111" s="522"/>
      <c r="AO111" s="532"/>
      <c r="AP111" s="523"/>
      <c r="AQ111" s="35"/>
      <c r="AR111" s="531"/>
    </row>
    <row r="112" spans="1:44" s="456" customFormat="1" ht="21" customHeight="1">
      <c r="A112" s="456">
        <f t="shared" si="60"/>
        <v>0</v>
      </c>
      <c r="B112" s="27" t="s">
        <v>344</v>
      </c>
      <c r="C112" s="483"/>
      <c r="D112" s="484"/>
      <c r="E112" s="484"/>
      <c r="F112" s="485"/>
      <c r="G112" s="483"/>
      <c r="H112" s="484"/>
      <c r="I112" s="484"/>
      <c r="J112" s="485"/>
      <c r="K112" s="483"/>
      <c r="L112" s="484"/>
      <c r="M112" s="484"/>
      <c r="N112" s="485"/>
      <c r="O112" s="522"/>
      <c r="P112" s="532"/>
      <c r="Q112" s="523"/>
      <c r="R112" s="35">
        <f t="shared" si="95"/>
        <v>0</v>
      </c>
      <c r="S112" s="531">
        <f t="shared" si="96"/>
        <v>0</v>
      </c>
      <c r="T112" s="522"/>
      <c r="U112" s="532"/>
      <c r="V112" s="523"/>
      <c r="W112" s="35">
        <f t="shared" si="97"/>
        <v>0</v>
      </c>
      <c r="X112" s="531">
        <f t="shared" si="98"/>
        <v>0</v>
      </c>
      <c r="Y112" s="483"/>
      <c r="Z112" s="484"/>
      <c r="AA112" s="484"/>
      <c r="AB112" s="485"/>
      <c r="AC112" s="483"/>
      <c r="AD112" s="484"/>
      <c r="AE112" s="484"/>
      <c r="AF112" s="485"/>
      <c r="AG112" s="483"/>
      <c r="AH112" s="484"/>
      <c r="AI112" s="484"/>
      <c r="AJ112" s="485"/>
      <c r="AK112" s="522"/>
      <c r="AL112" s="523"/>
      <c r="AM112" s="531"/>
      <c r="AN112" s="522"/>
      <c r="AO112" s="532"/>
      <c r="AP112" s="523"/>
      <c r="AQ112" s="35"/>
      <c r="AR112" s="531"/>
    </row>
    <row r="113" spans="1:44" s="456" customFormat="1" ht="21" customHeight="1">
      <c r="A113" s="456">
        <f t="shared" si="60"/>
        <v>0</v>
      </c>
      <c r="B113" s="27" t="s">
        <v>345</v>
      </c>
      <c r="C113" s="483"/>
      <c r="D113" s="484"/>
      <c r="E113" s="484"/>
      <c r="F113" s="485"/>
      <c r="G113" s="483"/>
      <c r="H113" s="484"/>
      <c r="I113" s="484"/>
      <c r="J113" s="485"/>
      <c r="K113" s="483"/>
      <c r="L113" s="484"/>
      <c r="M113" s="484"/>
      <c r="N113" s="485"/>
      <c r="O113" s="522"/>
      <c r="P113" s="532"/>
      <c r="Q113" s="523"/>
      <c r="R113" s="35">
        <f t="shared" si="95"/>
        <v>0</v>
      </c>
      <c r="S113" s="531">
        <f t="shared" si="96"/>
        <v>0</v>
      </c>
      <c r="T113" s="522"/>
      <c r="U113" s="532"/>
      <c r="V113" s="523"/>
      <c r="W113" s="35">
        <f t="shared" si="97"/>
        <v>0</v>
      </c>
      <c r="X113" s="531">
        <f t="shared" si="98"/>
        <v>0</v>
      </c>
      <c r="Y113" s="483"/>
      <c r="Z113" s="484"/>
      <c r="AA113" s="484"/>
      <c r="AB113" s="485"/>
      <c r="AC113" s="483"/>
      <c r="AD113" s="484"/>
      <c r="AE113" s="484"/>
      <c r="AF113" s="485"/>
      <c r="AG113" s="483"/>
      <c r="AH113" s="484"/>
      <c r="AI113" s="484"/>
      <c r="AJ113" s="485"/>
      <c r="AK113" s="522"/>
      <c r="AL113" s="523"/>
      <c r="AM113" s="531"/>
      <c r="AN113" s="522"/>
      <c r="AO113" s="532"/>
      <c r="AP113" s="523"/>
      <c r="AQ113" s="35"/>
      <c r="AR113" s="531"/>
    </row>
    <row r="114" spans="1:44" s="456" customFormat="1" ht="21" customHeight="1">
      <c r="A114" s="456">
        <f t="shared" si="60"/>
        <v>0</v>
      </c>
      <c r="B114" s="27" t="s">
        <v>346</v>
      </c>
      <c r="C114" s="483"/>
      <c r="D114" s="484"/>
      <c r="E114" s="484"/>
      <c r="F114" s="485"/>
      <c r="G114" s="483"/>
      <c r="H114" s="484"/>
      <c r="I114" s="484"/>
      <c r="J114" s="485"/>
      <c r="K114" s="483"/>
      <c r="L114" s="484"/>
      <c r="M114" s="484"/>
      <c r="N114" s="485"/>
      <c r="O114" s="522"/>
      <c r="P114" s="532"/>
      <c r="Q114" s="523"/>
      <c r="R114" s="35">
        <f t="shared" si="95"/>
        <v>0</v>
      </c>
      <c r="S114" s="531">
        <f t="shared" si="96"/>
        <v>0</v>
      </c>
      <c r="T114" s="522"/>
      <c r="U114" s="532"/>
      <c r="V114" s="523"/>
      <c r="W114" s="35">
        <f t="shared" si="97"/>
        <v>0</v>
      </c>
      <c r="X114" s="531">
        <f t="shared" si="98"/>
        <v>0</v>
      </c>
      <c r="Y114" s="483"/>
      <c r="Z114" s="484"/>
      <c r="AA114" s="484"/>
      <c r="AB114" s="485"/>
      <c r="AC114" s="483"/>
      <c r="AD114" s="484"/>
      <c r="AE114" s="484"/>
      <c r="AF114" s="485"/>
      <c r="AG114" s="483"/>
      <c r="AH114" s="484"/>
      <c r="AI114" s="484"/>
      <c r="AJ114" s="485"/>
      <c r="AK114" s="522"/>
      <c r="AL114" s="523"/>
      <c r="AM114" s="531"/>
      <c r="AN114" s="522"/>
      <c r="AO114" s="532"/>
      <c r="AP114" s="523"/>
      <c r="AQ114" s="35"/>
      <c r="AR114" s="531"/>
    </row>
    <row r="115" spans="1:44" s="456" customFormat="1" ht="21" customHeight="1">
      <c r="A115" s="456">
        <f t="shared" si="60"/>
        <v>0</v>
      </c>
      <c r="B115" s="27" t="s">
        <v>347</v>
      </c>
      <c r="C115" s="483"/>
      <c r="D115" s="484"/>
      <c r="E115" s="484"/>
      <c r="F115" s="485"/>
      <c r="G115" s="483"/>
      <c r="H115" s="484"/>
      <c r="I115" s="484"/>
      <c r="J115" s="485"/>
      <c r="K115" s="483"/>
      <c r="L115" s="484"/>
      <c r="M115" s="484"/>
      <c r="N115" s="485"/>
      <c r="O115" s="522"/>
      <c r="P115" s="532"/>
      <c r="Q115" s="523"/>
      <c r="R115" s="35">
        <f t="shared" si="95"/>
        <v>0</v>
      </c>
      <c r="S115" s="531">
        <f t="shared" si="96"/>
        <v>0</v>
      </c>
      <c r="T115" s="522"/>
      <c r="U115" s="532"/>
      <c r="V115" s="523"/>
      <c r="W115" s="35">
        <f t="shared" si="97"/>
        <v>0</v>
      </c>
      <c r="X115" s="531">
        <f t="shared" si="98"/>
        <v>0</v>
      </c>
      <c r="Y115" s="483"/>
      <c r="Z115" s="484"/>
      <c r="AA115" s="484"/>
      <c r="AB115" s="485"/>
      <c r="AC115" s="483"/>
      <c r="AD115" s="484"/>
      <c r="AE115" s="484"/>
      <c r="AF115" s="485"/>
      <c r="AG115" s="483"/>
      <c r="AH115" s="484"/>
      <c r="AI115" s="484"/>
      <c r="AJ115" s="485"/>
      <c r="AK115" s="522"/>
      <c r="AL115" s="523"/>
      <c r="AM115" s="531"/>
      <c r="AN115" s="522"/>
      <c r="AO115" s="532"/>
      <c r="AP115" s="523"/>
      <c r="AQ115" s="35"/>
      <c r="AR115" s="531"/>
    </row>
    <row r="116" spans="1:44" s="456" customFormat="1" ht="21" customHeight="1">
      <c r="A116" s="456">
        <f t="shared" si="60"/>
        <v>0</v>
      </c>
      <c r="B116" s="27" t="s">
        <v>348</v>
      </c>
      <c r="C116" s="483"/>
      <c r="D116" s="484"/>
      <c r="E116" s="484"/>
      <c r="F116" s="485"/>
      <c r="G116" s="483"/>
      <c r="H116" s="484"/>
      <c r="I116" s="484"/>
      <c r="J116" s="485"/>
      <c r="K116" s="483"/>
      <c r="L116" s="484"/>
      <c r="M116" s="484"/>
      <c r="N116" s="485"/>
      <c r="O116" s="522"/>
      <c r="P116" s="532"/>
      <c r="Q116" s="523"/>
      <c r="R116" s="35">
        <f t="shared" si="95"/>
        <v>0</v>
      </c>
      <c r="S116" s="531">
        <f t="shared" si="96"/>
        <v>0</v>
      </c>
      <c r="T116" s="522"/>
      <c r="U116" s="532"/>
      <c r="V116" s="523"/>
      <c r="W116" s="35">
        <f t="shared" si="97"/>
        <v>0</v>
      </c>
      <c r="X116" s="531">
        <f t="shared" si="98"/>
        <v>0</v>
      </c>
      <c r="Y116" s="483"/>
      <c r="Z116" s="484"/>
      <c r="AA116" s="484"/>
      <c r="AB116" s="485"/>
      <c r="AC116" s="483"/>
      <c r="AD116" s="484"/>
      <c r="AE116" s="484"/>
      <c r="AF116" s="485"/>
      <c r="AG116" s="483"/>
      <c r="AH116" s="484"/>
      <c r="AI116" s="484"/>
      <c r="AJ116" s="485"/>
      <c r="AK116" s="522"/>
      <c r="AL116" s="523"/>
      <c r="AM116" s="531"/>
      <c r="AN116" s="522"/>
      <c r="AO116" s="532"/>
      <c r="AP116" s="523"/>
      <c r="AQ116" s="35"/>
      <c r="AR116" s="531"/>
    </row>
    <row r="117" spans="1:44" s="456" customFormat="1" ht="21" customHeight="1">
      <c r="A117" s="456">
        <f t="shared" si="60"/>
        <v>0</v>
      </c>
      <c r="B117" s="27" t="s">
        <v>349</v>
      </c>
      <c r="C117" s="483"/>
      <c r="D117" s="484"/>
      <c r="E117" s="484"/>
      <c r="F117" s="485"/>
      <c r="G117" s="483"/>
      <c r="H117" s="484"/>
      <c r="I117" s="484"/>
      <c r="J117" s="485"/>
      <c r="K117" s="483"/>
      <c r="L117" s="484"/>
      <c r="M117" s="484"/>
      <c r="N117" s="485"/>
      <c r="O117" s="522"/>
      <c r="P117" s="532"/>
      <c r="Q117" s="523"/>
      <c r="R117" s="35">
        <f t="shared" si="95"/>
        <v>0</v>
      </c>
      <c r="S117" s="531">
        <f t="shared" si="96"/>
        <v>0</v>
      </c>
      <c r="T117" s="522"/>
      <c r="U117" s="532"/>
      <c r="V117" s="523"/>
      <c r="W117" s="35">
        <f t="shared" si="97"/>
        <v>0</v>
      </c>
      <c r="X117" s="531">
        <f t="shared" si="98"/>
        <v>0</v>
      </c>
      <c r="Y117" s="483"/>
      <c r="Z117" s="484"/>
      <c r="AA117" s="484"/>
      <c r="AB117" s="485"/>
      <c r="AC117" s="483"/>
      <c r="AD117" s="484"/>
      <c r="AE117" s="484"/>
      <c r="AF117" s="485"/>
      <c r="AG117" s="483"/>
      <c r="AH117" s="484"/>
      <c r="AI117" s="484"/>
      <c r="AJ117" s="485"/>
      <c r="AK117" s="522"/>
      <c r="AL117" s="523"/>
      <c r="AM117" s="531"/>
      <c r="AN117" s="522"/>
      <c r="AO117" s="532"/>
      <c r="AP117" s="523"/>
      <c r="AQ117" s="35"/>
      <c r="AR117" s="531"/>
    </row>
    <row r="118" spans="1:44" s="456" customFormat="1" ht="21" customHeight="1">
      <c r="A118" s="456">
        <f t="shared" si="60"/>
        <v>0</v>
      </c>
      <c r="B118" s="27" t="s">
        <v>350</v>
      </c>
      <c r="C118" s="483"/>
      <c r="D118" s="484"/>
      <c r="E118" s="484"/>
      <c r="F118" s="485"/>
      <c r="G118" s="483"/>
      <c r="H118" s="484"/>
      <c r="I118" s="484"/>
      <c r="J118" s="485"/>
      <c r="K118" s="483"/>
      <c r="L118" s="484"/>
      <c r="M118" s="484"/>
      <c r="N118" s="485"/>
      <c r="O118" s="522"/>
      <c r="P118" s="532"/>
      <c r="Q118" s="523"/>
      <c r="R118" s="35">
        <f t="shared" si="95"/>
        <v>0</v>
      </c>
      <c r="S118" s="531">
        <f t="shared" si="96"/>
        <v>0</v>
      </c>
      <c r="T118" s="522"/>
      <c r="U118" s="532"/>
      <c r="V118" s="523"/>
      <c r="W118" s="35">
        <f t="shared" si="97"/>
        <v>0</v>
      </c>
      <c r="X118" s="531">
        <f t="shared" si="98"/>
        <v>0</v>
      </c>
      <c r="Y118" s="483"/>
      <c r="Z118" s="484"/>
      <c r="AA118" s="484"/>
      <c r="AB118" s="485"/>
      <c r="AC118" s="483"/>
      <c r="AD118" s="484"/>
      <c r="AE118" s="484"/>
      <c r="AF118" s="485"/>
      <c r="AG118" s="483"/>
      <c r="AH118" s="484"/>
      <c r="AI118" s="484"/>
      <c r="AJ118" s="485"/>
      <c r="AK118" s="522"/>
      <c r="AL118" s="523"/>
      <c r="AM118" s="531"/>
      <c r="AN118" s="522"/>
      <c r="AO118" s="532"/>
      <c r="AP118" s="523"/>
      <c r="AQ118" s="35"/>
      <c r="AR118" s="531"/>
    </row>
    <row r="119" spans="1:44" s="456" customFormat="1" ht="21" customHeight="1">
      <c r="A119" s="456">
        <f t="shared" si="60"/>
        <v>0</v>
      </c>
      <c r="B119" s="27" t="s">
        <v>351</v>
      </c>
      <c r="C119" s="483"/>
      <c r="D119" s="484"/>
      <c r="E119" s="484"/>
      <c r="F119" s="485"/>
      <c r="G119" s="483"/>
      <c r="H119" s="484"/>
      <c r="I119" s="484"/>
      <c r="J119" s="485"/>
      <c r="K119" s="483"/>
      <c r="L119" s="484"/>
      <c r="M119" s="484"/>
      <c r="N119" s="485"/>
      <c r="O119" s="522"/>
      <c r="P119" s="532"/>
      <c r="Q119" s="523"/>
      <c r="R119" s="35">
        <f t="shared" si="95"/>
        <v>0</v>
      </c>
      <c r="S119" s="531">
        <f t="shared" si="96"/>
        <v>0</v>
      </c>
      <c r="T119" s="522"/>
      <c r="U119" s="532"/>
      <c r="V119" s="523"/>
      <c r="W119" s="35">
        <f t="shared" si="97"/>
        <v>0</v>
      </c>
      <c r="X119" s="531">
        <f t="shared" si="98"/>
        <v>0</v>
      </c>
      <c r="Y119" s="483"/>
      <c r="Z119" s="484"/>
      <c r="AA119" s="484"/>
      <c r="AB119" s="485"/>
      <c r="AC119" s="483"/>
      <c r="AD119" s="484"/>
      <c r="AE119" s="484"/>
      <c r="AF119" s="485"/>
      <c r="AG119" s="483"/>
      <c r="AH119" s="484"/>
      <c r="AI119" s="484"/>
      <c r="AJ119" s="485"/>
      <c r="AK119" s="522"/>
      <c r="AL119" s="523"/>
      <c r="AM119" s="531"/>
      <c r="AN119" s="522"/>
      <c r="AO119" s="532"/>
      <c r="AP119" s="523"/>
      <c r="AQ119" s="35"/>
      <c r="AR119" s="531"/>
    </row>
    <row r="120" spans="1:44" s="456" customFormat="1" ht="21" customHeight="1">
      <c r="A120" s="456">
        <f t="shared" si="60"/>
        <v>0</v>
      </c>
      <c r="B120" s="27" t="s">
        <v>352</v>
      </c>
      <c r="C120" s="483"/>
      <c r="D120" s="484"/>
      <c r="E120" s="484"/>
      <c r="F120" s="485"/>
      <c r="G120" s="483"/>
      <c r="H120" s="484"/>
      <c r="I120" s="484"/>
      <c r="J120" s="485"/>
      <c r="K120" s="483"/>
      <c r="L120" s="484"/>
      <c r="M120" s="484"/>
      <c r="N120" s="485"/>
      <c r="O120" s="522"/>
      <c r="P120" s="532"/>
      <c r="Q120" s="523"/>
      <c r="R120" s="35">
        <f t="shared" si="95"/>
        <v>0</v>
      </c>
      <c r="S120" s="531">
        <f t="shared" si="96"/>
        <v>0</v>
      </c>
      <c r="T120" s="522"/>
      <c r="U120" s="532"/>
      <c r="V120" s="523"/>
      <c r="W120" s="35">
        <f t="shared" si="97"/>
        <v>0</v>
      </c>
      <c r="X120" s="531">
        <f t="shared" si="98"/>
        <v>0</v>
      </c>
      <c r="Y120" s="483"/>
      <c r="Z120" s="484"/>
      <c r="AA120" s="484"/>
      <c r="AB120" s="485"/>
      <c r="AC120" s="483"/>
      <c r="AD120" s="484"/>
      <c r="AE120" s="484"/>
      <c r="AF120" s="485"/>
      <c r="AG120" s="483"/>
      <c r="AH120" s="484"/>
      <c r="AI120" s="484"/>
      <c r="AJ120" s="485"/>
      <c r="AK120" s="522"/>
      <c r="AL120" s="523"/>
      <c r="AM120" s="531"/>
      <c r="AN120" s="522"/>
      <c r="AO120" s="532"/>
      <c r="AP120" s="523"/>
      <c r="AQ120" s="35"/>
      <c r="AR120" s="531"/>
    </row>
    <row r="121" spans="1:44" s="456" customFormat="1" ht="21" customHeight="1">
      <c r="A121" s="456">
        <f t="shared" si="60"/>
        <v>0</v>
      </c>
      <c r="B121" s="27" t="s">
        <v>353</v>
      </c>
      <c r="C121" s="483"/>
      <c r="D121" s="484"/>
      <c r="E121" s="484"/>
      <c r="F121" s="485"/>
      <c r="G121" s="483"/>
      <c r="H121" s="484"/>
      <c r="I121" s="484"/>
      <c r="J121" s="485"/>
      <c r="K121" s="483"/>
      <c r="L121" s="484"/>
      <c r="M121" s="484"/>
      <c r="N121" s="485"/>
      <c r="O121" s="522"/>
      <c r="P121" s="532"/>
      <c r="Q121" s="523"/>
      <c r="R121" s="35">
        <f t="shared" si="95"/>
        <v>0</v>
      </c>
      <c r="S121" s="531">
        <f t="shared" si="96"/>
        <v>0</v>
      </c>
      <c r="T121" s="522"/>
      <c r="U121" s="532"/>
      <c r="V121" s="523"/>
      <c r="W121" s="35">
        <f t="shared" si="97"/>
        <v>0</v>
      </c>
      <c r="X121" s="531">
        <f t="shared" si="98"/>
        <v>0</v>
      </c>
      <c r="Y121" s="483"/>
      <c r="Z121" s="484"/>
      <c r="AA121" s="484"/>
      <c r="AB121" s="485"/>
      <c r="AC121" s="483"/>
      <c r="AD121" s="484"/>
      <c r="AE121" s="484"/>
      <c r="AF121" s="485"/>
      <c r="AG121" s="483"/>
      <c r="AH121" s="484"/>
      <c r="AI121" s="484"/>
      <c r="AJ121" s="485"/>
      <c r="AK121" s="522"/>
      <c r="AL121" s="523"/>
      <c r="AM121" s="531"/>
      <c r="AN121" s="522"/>
      <c r="AO121" s="532"/>
      <c r="AP121" s="523"/>
      <c r="AQ121" s="35"/>
      <c r="AR121" s="531"/>
    </row>
    <row r="122" spans="1:44" s="456" customFormat="1" ht="21" customHeight="1">
      <c r="A122" s="456">
        <f t="shared" si="60"/>
        <v>0</v>
      </c>
      <c r="B122" s="27" t="s">
        <v>354</v>
      </c>
      <c r="C122" s="483"/>
      <c r="D122" s="484"/>
      <c r="E122" s="484"/>
      <c r="F122" s="485"/>
      <c r="G122" s="483"/>
      <c r="H122" s="484"/>
      <c r="I122" s="484"/>
      <c r="J122" s="485"/>
      <c r="K122" s="483"/>
      <c r="L122" s="484"/>
      <c r="M122" s="484"/>
      <c r="N122" s="485"/>
      <c r="O122" s="522"/>
      <c r="P122" s="532"/>
      <c r="Q122" s="523"/>
      <c r="R122" s="35">
        <f t="shared" si="95"/>
        <v>0</v>
      </c>
      <c r="S122" s="531">
        <f t="shared" si="96"/>
        <v>0</v>
      </c>
      <c r="T122" s="522"/>
      <c r="U122" s="532"/>
      <c r="V122" s="523"/>
      <c r="W122" s="35">
        <f t="shared" si="97"/>
        <v>0</v>
      </c>
      <c r="X122" s="531">
        <f t="shared" si="98"/>
        <v>0</v>
      </c>
      <c r="Y122" s="483"/>
      <c r="Z122" s="484"/>
      <c r="AA122" s="484"/>
      <c r="AB122" s="485"/>
      <c r="AC122" s="483"/>
      <c r="AD122" s="484"/>
      <c r="AE122" s="484"/>
      <c r="AF122" s="485"/>
      <c r="AG122" s="483"/>
      <c r="AH122" s="484"/>
      <c r="AI122" s="484"/>
      <c r="AJ122" s="485"/>
      <c r="AK122" s="522"/>
      <c r="AL122" s="523"/>
      <c r="AM122" s="531"/>
      <c r="AN122" s="522"/>
      <c r="AO122" s="532"/>
      <c r="AP122" s="523"/>
      <c r="AQ122" s="35"/>
      <c r="AR122" s="531"/>
    </row>
    <row r="123" spans="1:44" s="456" customFormat="1" ht="21" customHeight="1">
      <c r="A123" s="456">
        <f t="shared" si="60"/>
        <v>0</v>
      </c>
      <c r="B123" s="27" t="s">
        <v>355</v>
      </c>
      <c r="C123" s="483"/>
      <c r="D123" s="484"/>
      <c r="E123" s="484"/>
      <c r="F123" s="485"/>
      <c r="G123" s="483"/>
      <c r="H123" s="484"/>
      <c r="I123" s="484"/>
      <c r="J123" s="485"/>
      <c r="K123" s="483"/>
      <c r="L123" s="484"/>
      <c r="M123" s="484"/>
      <c r="N123" s="485"/>
      <c r="O123" s="522"/>
      <c r="P123" s="532"/>
      <c r="Q123" s="523"/>
      <c r="R123" s="35">
        <f t="shared" si="95"/>
        <v>0</v>
      </c>
      <c r="S123" s="531">
        <f t="shared" si="96"/>
        <v>0</v>
      </c>
      <c r="T123" s="522"/>
      <c r="U123" s="532"/>
      <c r="V123" s="523"/>
      <c r="W123" s="35">
        <f t="shared" si="97"/>
        <v>0</v>
      </c>
      <c r="X123" s="531">
        <f t="shared" si="98"/>
        <v>0</v>
      </c>
      <c r="Y123" s="483"/>
      <c r="Z123" s="484"/>
      <c r="AA123" s="484"/>
      <c r="AB123" s="485"/>
      <c r="AC123" s="483"/>
      <c r="AD123" s="484"/>
      <c r="AE123" s="484"/>
      <c r="AF123" s="485"/>
      <c r="AG123" s="483"/>
      <c r="AH123" s="484"/>
      <c r="AI123" s="484"/>
      <c r="AJ123" s="485"/>
      <c r="AK123" s="522"/>
      <c r="AL123" s="523"/>
      <c r="AM123" s="531"/>
      <c r="AN123" s="522"/>
      <c r="AO123" s="532"/>
      <c r="AP123" s="523"/>
      <c r="AQ123" s="35"/>
      <c r="AR123" s="531"/>
    </row>
    <row r="124" spans="1:44" s="456" customFormat="1" ht="21" customHeight="1">
      <c r="A124" s="456">
        <f t="shared" si="60"/>
        <v>0</v>
      </c>
      <c r="B124" s="27" t="s">
        <v>356</v>
      </c>
      <c r="C124" s="483"/>
      <c r="D124" s="484"/>
      <c r="E124" s="484"/>
      <c r="F124" s="485"/>
      <c r="G124" s="483"/>
      <c r="H124" s="484"/>
      <c r="I124" s="484"/>
      <c r="J124" s="485"/>
      <c r="K124" s="483"/>
      <c r="L124" s="484"/>
      <c r="M124" s="484"/>
      <c r="N124" s="485"/>
      <c r="O124" s="522"/>
      <c r="P124" s="532"/>
      <c r="Q124" s="523"/>
      <c r="R124" s="35">
        <f t="shared" si="95"/>
        <v>0</v>
      </c>
      <c r="S124" s="531">
        <f t="shared" si="96"/>
        <v>0</v>
      </c>
      <c r="T124" s="522"/>
      <c r="U124" s="532"/>
      <c r="V124" s="523"/>
      <c r="W124" s="35">
        <f t="shared" si="97"/>
        <v>0</v>
      </c>
      <c r="X124" s="531">
        <f t="shared" si="98"/>
        <v>0</v>
      </c>
      <c r="Y124" s="483"/>
      <c r="Z124" s="484"/>
      <c r="AA124" s="484"/>
      <c r="AB124" s="485"/>
      <c r="AC124" s="483"/>
      <c r="AD124" s="484"/>
      <c r="AE124" s="484"/>
      <c r="AF124" s="485"/>
      <c r="AG124" s="483"/>
      <c r="AH124" s="484"/>
      <c r="AI124" s="484"/>
      <c r="AJ124" s="485"/>
      <c r="AK124" s="522"/>
      <c r="AL124" s="523"/>
      <c r="AM124" s="531"/>
      <c r="AN124" s="522"/>
      <c r="AO124" s="532"/>
      <c r="AP124" s="523"/>
      <c r="AQ124" s="35"/>
      <c r="AR124" s="531"/>
    </row>
    <row r="125" spans="1:44" s="456" customFormat="1" ht="21" customHeight="1">
      <c r="A125" s="456">
        <f t="shared" si="60"/>
        <v>0</v>
      </c>
      <c r="B125" s="27" t="s">
        <v>357</v>
      </c>
      <c r="C125" s="483"/>
      <c r="D125" s="484"/>
      <c r="E125" s="484"/>
      <c r="F125" s="485"/>
      <c r="G125" s="483"/>
      <c r="H125" s="484"/>
      <c r="I125" s="484"/>
      <c r="J125" s="485"/>
      <c r="K125" s="483"/>
      <c r="L125" s="484"/>
      <c r="M125" s="484"/>
      <c r="N125" s="485"/>
      <c r="O125" s="522"/>
      <c r="P125" s="532"/>
      <c r="Q125" s="523"/>
      <c r="R125" s="35">
        <f t="shared" si="95"/>
        <v>0</v>
      </c>
      <c r="S125" s="531">
        <f t="shared" si="96"/>
        <v>0</v>
      </c>
      <c r="T125" s="522"/>
      <c r="U125" s="532"/>
      <c r="V125" s="523"/>
      <c r="W125" s="35">
        <f t="shared" si="97"/>
        <v>0</v>
      </c>
      <c r="X125" s="531">
        <f t="shared" si="98"/>
        <v>0</v>
      </c>
      <c r="Y125" s="483"/>
      <c r="Z125" s="484"/>
      <c r="AA125" s="484"/>
      <c r="AB125" s="485"/>
      <c r="AC125" s="483"/>
      <c r="AD125" s="484"/>
      <c r="AE125" s="484"/>
      <c r="AF125" s="485"/>
      <c r="AG125" s="483"/>
      <c r="AH125" s="484"/>
      <c r="AI125" s="484"/>
      <c r="AJ125" s="485"/>
      <c r="AK125" s="522"/>
      <c r="AL125" s="523"/>
      <c r="AM125" s="531"/>
      <c r="AN125" s="522"/>
      <c r="AO125" s="532"/>
      <c r="AP125" s="523"/>
      <c r="AQ125" s="35"/>
      <c r="AR125" s="531"/>
    </row>
    <row r="126" spans="1:44" s="456" customFormat="1" ht="21" customHeight="1">
      <c r="A126" s="456">
        <f t="shared" si="60"/>
        <v>0</v>
      </c>
      <c r="B126" s="27" t="s">
        <v>358</v>
      </c>
      <c r="C126" s="483"/>
      <c r="D126" s="484"/>
      <c r="E126" s="484"/>
      <c r="F126" s="485"/>
      <c r="G126" s="483"/>
      <c r="H126" s="484"/>
      <c r="I126" s="484"/>
      <c r="J126" s="485"/>
      <c r="K126" s="483"/>
      <c r="L126" s="484"/>
      <c r="M126" s="484"/>
      <c r="N126" s="485"/>
      <c r="O126" s="522"/>
      <c r="P126" s="532"/>
      <c r="Q126" s="523"/>
      <c r="R126" s="35">
        <f t="shared" si="95"/>
        <v>0</v>
      </c>
      <c r="S126" s="531">
        <f t="shared" si="96"/>
        <v>0</v>
      </c>
      <c r="T126" s="522"/>
      <c r="U126" s="532"/>
      <c r="V126" s="523"/>
      <c r="W126" s="35">
        <f t="shared" si="97"/>
        <v>0</v>
      </c>
      <c r="X126" s="531">
        <f t="shared" si="98"/>
        <v>0</v>
      </c>
      <c r="Y126" s="483"/>
      <c r="Z126" s="484"/>
      <c r="AA126" s="484"/>
      <c r="AB126" s="485"/>
      <c r="AC126" s="483"/>
      <c r="AD126" s="484"/>
      <c r="AE126" s="484"/>
      <c r="AF126" s="485"/>
      <c r="AG126" s="483"/>
      <c r="AH126" s="484"/>
      <c r="AI126" s="484"/>
      <c r="AJ126" s="485"/>
      <c r="AK126" s="522"/>
      <c r="AL126" s="523"/>
      <c r="AM126" s="531"/>
      <c r="AN126" s="522"/>
      <c r="AO126" s="532"/>
      <c r="AP126" s="523"/>
      <c r="AQ126" s="35"/>
      <c r="AR126" s="531"/>
    </row>
    <row r="127" spans="1:44" s="456" customFormat="1" ht="21" customHeight="1">
      <c r="A127" s="456">
        <f t="shared" si="60"/>
        <v>0</v>
      </c>
      <c r="B127" s="27" t="s">
        <v>373</v>
      </c>
      <c r="C127" s="483"/>
      <c r="D127" s="484"/>
      <c r="E127" s="484"/>
      <c r="F127" s="485"/>
      <c r="G127" s="483"/>
      <c r="H127" s="484"/>
      <c r="I127" s="484"/>
      <c r="J127" s="485"/>
      <c r="K127" s="483"/>
      <c r="L127" s="484"/>
      <c r="M127" s="484"/>
      <c r="N127" s="485"/>
      <c r="O127" s="522"/>
      <c r="P127" s="532"/>
      <c r="Q127" s="523"/>
      <c r="R127" s="35">
        <f t="shared" si="95"/>
        <v>0</v>
      </c>
      <c r="S127" s="531">
        <f t="shared" si="96"/>
        <v>0</v>
      </c>
      <c r="T127" s="522"/>
      <c r="U127" s="532"/>
      <c r="V127" s="523"/>
      <c r="W127" s="35">
        <f t="shared" si="97"/>
        <v>0</v>
      </c>
      <c r="X127" s="531">
        <f t="shared" si="98"/>
        <v>0</v>
      </c>
      <c r="Y127" s="483"/>
      <c r="Z127" s="484"/>
      <c r="AA127" s="484"/>
      <c r="AB127" s="485"/>
      <c r="AC127" s="483"/>
      <c r="AD127" s="484"/>
      <c r="AE127" s="484"/>
      <c r="AF127" s="485"/>
      <c r="AG127" s="483"/>
      <c r="AH127" s="484"/>
      <c r="AI127" s="484"/>
      <c r="AJ127" s="485"/>
      <c r="AK127" s="522"/>
      <c r="AL127" s="523"/>
      <c r="AM127" s="531"/>
      <c r="AN127" s="522"/>
      <c r="AO127" s="532"/>
      <c r="AP127" s="523"/>
      <c r="AQ127" s="35"/>
      <c r="AR127" s="531"/>
    </row>
    <row r="128" spans="1:44" s="456" customFormat="1" ht="21" customHeight="1">
      <c r="A128" s="456">
        <f t="shared" si="60"/>
        <v>0</v>
      </c>
      <c r="B128" s="27" t="s">
        <v>374</v>
      </c>
      <c r="C128" s="483"/>
      <c r="D128" s="484"/>
      <c r="E128" s="484"/>
      <c r="F128" s="485"/>
      <c r="G128" s="483"/>
      <c r="H128" s="484"/>
      <c r="I128" s="484"/>
      <c r="J128" s="485"/>
      <c r="K128" s="483"/>
      <c r="L128" s="484"/>
      <c r="M128" s="484"/>
      <c r="N128" s="485"/>
      <c r="O128" s="522"/>
      <c r="P128" s="532"/>
      <c r="Q128" s="523"/>
      <c r="R128" s="35">
        <f t="shared" si="95"/>
        <v>0</v>
      </c>
      <c r="S128" s="531">
        <f t="shared" si="96"/>
        <v>0</v>
      </c>
      <c r="T128" s="522"/>
      <c r="U128" s="532"/>
      <c r="V128" s="523"/>
      <c r="W128" s="35">
        <f t="shared" si="97"/>
        <v>0</v>
      </c>
      <c r="X128" s="531">
        <f t="shared" si="98"/>
        <v>0</v>
      </c>
      <c r="Y128" s="483"/>
      <c r="Z128" s="484"/>
      <c r="AA128" s="484"/>
      <c r="AB128" s="485"/>
      <c r="AC128" s="483"/>
      <c r="AD128" s="484"/>
      <c r="AE128" s="484"/>
      <c r="AF128" s="485"/>
      <c r="AG128" s="483"/>
      <c r="AH128" s="484"/>
      <c r="AI128" s="484"/>
      <c r="AJ128" s="485"/>
      <c r="AK128" s="522"/>
      <c r="AL128" s="523"/>
      <c r="AM128" s="531"/>
      <c r="AN128" s="522"/>
      <c r="AO128" s="532"/>
      <c r="AP128" s="523"/>
      <c r="AQ128" s="35"/>
      <c r="AR128" s="531"/>
    </row>
    <row r="129" spans="1:44" s="456" customFormat="1" ht="21" customHeight="1">
      <c r="A129" s="456">
        <f t="shared" si="60"/>
        <v>0</v>
      </c>
      <c r="B129" s="27" t="s">
        <v>375</v>
      </c>
      <c r="C129" s="483"/>
      <c r="D129" s="484"/>
      <c r="E129" s="484"/>
      <c r="F129" s="485"/>
      <c r="G129" s="483"/>
      <c r="H129" s="484"/>
      <c r="I129" s="484"/>
      <c r="J129" s="485"/>
      <c r="K129" s="483"/>
      <c r="L129" s="484"/>
      <c r="M129" s="484"/>
      <c r="N129" s="485"/>
      <c r="O129" s="522"/>
      <c r="P129" s="532"/>
      <c r="Q129" s="523"/>
      <c r="R129" s="35">
        <f t="shared" si="95"/>
        <v>0</v>
      </c>
      <c r="S129" s="531">
        <f t="shared" si="96"/>
        <v>0</v>
      </c>
      <c r="T129" s="522"/>
      <c r="U129" s="532"/>
      <c r="V129" s="523"/>
      <c r="W129" s="35">
        <f t="shared" si="97"/>
        <v>0</v>
      </c>
      <c r="X129" s="531">
        <f t="shared" si="98"/>
        <v>0</v>
      </c>
      <c r="Y129" s="483"/>
      <c r="Z129" s="484"/>
      <c r="AA129" s="484"/>
      <c r="AB129" s="485"/>
      <c r="AC129" s="483"/>
      <c r="AD129" s="484"/>
      <c r="AE129" s="484"/>
      <c r="AF129" s="485"/>
      <c r="AG129" s="483"/>
      <c r="AH129" s="484"/>
      <c r="AI129" s="484"/>
      <c r="AJ129" s="485"/>
      <c r="AK129" s="522"/>
      <c r="AL129" s="523"/>
      <c r="AM129" s="531"/>
      <c r="AN129" s="522"/>
      <c r="AO129" s="532"/>
      <c r="AP129" s="523"/>
      <c r="AQ129" s="35"/>
      <c r="AR129" s="531"/>
    </row>
    <row r="130" spans="1:44" s="456" customFormat="1" ht="21" customHeight="1">
      <c r="A130" s="456">
        <f t="shared" si="60"/>
        <v>0</v>
      </c>
      <c r="B130" s="27" t="s">
        <v>376</v>
      </c>
      <c r="C130" s="483"/>
      <c r="D130" s="484"/>
      <c r="E130" s="484"/>
      <c r="F130" s="485"/>
      <c r="G130" s="483"/>
      <c r="H130" s="484"/>
      <c r="I130" s="484"/>
      <c r="J130" s="485"/>
      <c r="K130" s="483"/>
      <c r="L130" s="484"/>
      <c r="M130" s="484"/>
      <c r="N130" s="485"/>
      <c r="O130" s="522"/>
      <c r="P130" s="532"/>
      <c r="Q130" s="523"/>
      <c r="R130" s="35">
        <f t="shared" si="95"/>
        <v>0</v>
      </c>
      <c r="S130" s="531">
        <f t="shared" si="96"/>
        <v>0</v>
      </c>
      <c r="T130" s="522"/>
      <c r="U130" s="532"/>
      <c r="V130" s="523"/>
      <c r="W130" s="35">
        <f t="shared" si="97"/>
        <v>0</v>
      </c>
      <c r="X130" s="531">
        <f t="shared" si="98"/>
        <v>0</v>
      </c>
      <c r="Y130" s="483"/>
      <c r="Z130" s="484"/>
      <c r="AA130" s="484"/>
      <c r="AB130" s="485"/>
      <c r="AC130" s="483"/>
      <c r="AD130" s="484"/>
      <c r="AE130" s="484"/>
      <c r="AF130" s="485"/>
      <c r="AG130" s="483"/>
      <c r="AH130" s="484"/>
      <c r="AI130" s="484"/>
      <c r="AJ130" s="485"/>
      <c r="AK130" s="522"/>
      <c r="AL130" s="523"/>
      <c r="AM130" s="531"/>
      <c r="AN130" s="522"/>
      <c r="AO130" s="532"/>
      <c r="AP130" s="523"/>
      <c r="AQ130" s="35"/>
      <c r="AR130" s="531"/>
    </row>
    <row r="131" spans="1:44" s="456" customFormat="1" ht="21" customHeight="1">
      <c r="A131" s="456">
        <f t="shared" si="60"/>
        <v>0</v>
      </c>
      <c r="B131" s="27" t="s">
        <v>377</v>
      </c>
      <c r="C131" s="483"/>
      <c r="D131" s="484"/>
      <c r="E131" s="484">
        <f t="shared" si="81"/>
        <v>0</v>
      </c>
      <c r="F131" s="485">
        <f t="shared" si="82"/>
        <v>0</v>
      </c>
      <c r="G131" s="483"/>
      <c r="H131" s="484"/>
      <c r="I131" s="484">
        <f t="shared" si="83"/>
        <v>0</v>
      </c>
      <c r="J131" s="485">
        <f t="shared" si="84"/>
        <v>0</v>
      </c>
      <c r="K131" s="483"/>
      <c r="L131" s="484"/>
      <c r="M131" s="484">
        <f t="shared" si="85"/>
        <v>0</v>
      </c>
      <c r="N131" s="485">
        <f t="shared" si="86"/>
        <v>0</v>
      </c>
      <c r="O131" s="522"/>
      <c r="P131" s="532"/>
      <c r="Q131" s="523"/>
      <c r="R131" s="35">
        <f t="shared" si="95"/>
        <v>0</v>
      </c>
      <c r="S131" s="531">
        <f t="shared" si="96"/>
        <v>0</v>
      </c>
      <c r="T131" s="522"/>
      <c r="U131" s="532"/>
      <c r="V131" s="523"/>
      <c r="W131" s="35">
        <f t="shared" si="97"/>
        <v>0</v>
      </c>
      <c r="X131" s="531">
        <f t="shared" si="98"/>
        <v>0</v>
      </c>
      <c r="Y131" s="483"/>
      <c r="Z131" s="484"/>
      <c r="AA131" s="484">
        <f t="shared" si="87"/>
        <v>0</v>
      </c>
      <c r="AB131" s="485">
        <f t="shared" si="88"/>
        <v>0</v>
      </c>
      <c r="AC131" s="483"/>
      <c r="AD131" s="484"/>
      <c r="AE131" s="484">
        <f t="shared" si="89"/>
        <v>0</v>
      </c>
      <c r="AF131" s="485">
        <f t="shared" si="90"/>
        <v>0</v>
      </c>
      <c r="AG131" s="483"/>
      <c r="AH131" s="484"/>
      <c r="AI131" s="484">
        <f t="shared" si="91"/>
        <v>0</v>
      </c>
      <c r="AJ131" s="485">
        <f t="shared" si="92"/>
        <v>0</v>
      </c>
      <c r="AK131" s="522"/>
      <c r="AL131" s="523">
        <f t="shared" si="93"/>
        <v>0</v>
      </c>
      <c r="AM131" s="531">
        <f t="shared" si="94"/>
        <v>0</v>
      </c>
      <c r="AN131" s="522"/>
      <c r="AO131" s="532"/>
      <c r="AP131" s="523"/>
      <c r="AQ131" s="35">
        <f t="shared" si="63"/>
        <v>0</v>
      </c>
      <c r="AR131" s="531">
        <f t="shared" si="80"/>
        <v>0</v>
      </c>
    </row>
    <row r="132" spans="1:44" s="456" customFormat="1" ht="21" customHeight="1">
      <c r="A132" s="456">
        <f t="shared" si="60"/>
        <v>0</v>
      </c>
      <c r="B132" s="27" t="s">
        <v>378</v>
      </c>
      <c r="C132" s="483"/>
      <c r="D132" s="484"/>
      <c r="E132" s="484"/>
      <c r="F132" s="485"/>
      <c r="G132" s="483"/>
      <c r="H132" s="484"/>
      <c r="I132" s="484"/>
      <c r="J132" s="485"/>
      <c r="K132" s="483"/>
      <c r="L132" s="484"/>
      <c r="M132" s="484"/>
      <c r="N132" s="485"/>
      <c r="O132" s="522"/>
      <c r="P132" s="532"/>
      <c r="Q132" s="523"/>
      <c r="R132" s="35">
        <f t="shared" si="95"/>
        <v>0</v>
      </c>
      <c r="S132" s="531">
        <f t="shared" si="96"/>
        <v>0</v>
      </c>
      <c r="T132" s="522"/>
      <c r="U132" s="532"/>
      <c r="V132" s="523"/>
      <c r="W132" s="35">
        <f t="shared" si="97"/>
        <v>0</v>
      </c>
      <c r="X132" s="531">
        <f t="shared" si="98"/>
        <v>0</v>
      </c>
      <c r="Y132" s="483"/>
      <c r="Z132" s="484"/>
      <c r="AA132" s="484"/>
      <c r="AB132" s="485"/>
      <c r="AC132" s="483"/>
      <c r="AD132" s="484"/>
      <c r="AE132" s="484"/>
      <c r="AF132" s="485"/>
      <c r="AG132" s="483"/>
      <c r="AH132" s="484"/>
      <c r="AI132" s="484"/>
      <c r="AJ132" s="485"/>
      <c r="AK132" s="522"/>
      <c r="AL132" s="523"/>
      <c r="AM132" s="531"/>
      <c r="AN132" s="522"/>
      <c r="AO132" s="532"/>
      <c r="AP132" s="523"/>
      <c r="AQ132" s="35"/>
      <c r="AR132" s="531"/>
    </row>
    <row r="133" spans="1:44" s="493" customFormat="1" ht="21" customHeight="1" thickBot="1">
      <c r="A133" s="456">
        <f>+SUM(F133,AB133,J133,N133,AF133,AJ133,AM133+S133+X133+AR133)</f>
        <v>882</v>
      </c>
      <c r="B133" s="486" t="s">
        <v>23</v>
      </c>
      <c r="C133" s="487">
        <f t="shared" ref="C133:AR133" si="99">SUM(C16:C132)</f>
        <v>452.4</v>
      </c>
      <c r="D133" s="488">
        <f t="shared" si="99"/>
        <v>452.4</v>
      </c>
      <c r="E133" s="488">
        <f t="shared" si="99"/>
        <v>904.8</v>
      </c>
      <c r="F133" s="489">
        <f t="shared" si="99"/>
        <v>58</v>
      </c>
      <c r="G133" s="487">
        <f t="shared" si="99"/>
        <v>452.4</v>
      </c>
      <c r="H133" s="488">
        <f t="shared" si="99"/>
        <v>452.4</v>
      </c>
      <c r="I133" s="488">
        <f t="shared" si="99"/>
        <v>904.8</v>
      </c>
      <c r="J133" s="489">
        <f t="shared" si="99"/>
        <v>58</v>
      </c>
      <c r="K133" s="487">
        <f t="shared" si="99"/>
        <v>452.4</v>
      </c>
      <c r="L133" s="488">
        <f t="shared" si="99"/>
        <v>452.4</v>
      </c>
      <c r="M133" s="488">
        <f t="shared" si="99"/>
        <v>904.8</v>
      </c>
      <c r="N133" s="489">
        <f t="shared" si="99"/>
        <v>58</v>
      </c>
      <c r="O133" s="138">
        <f t="shared" si="99"/>
        <v>936</v>
      </c>
      <c r="P133" s="319">
        <f t="shared" si="99"/>
        <v>936</v>
      </c>
      <c r="Q133" s="139">
        <f t="shared" si="99"/>
        <v>936</v>
      </c>
      <c r="R133" s="139">
        <f t="shared" si="99"/>
        <v>2808</v>
      </c>
      <c r="S133" s="140">
        <f t="shared" si="99"/>
        <v>180</v>
      </c>
      <c r="T133" s="138">
        <f t="shared" si="99"/>
        <v>62.4</v>
      </c>
      <c r="U133" s="319">
        <f t="shared" si="99"/>
        <v>62.4</v>
      </c>
      <c r="V133" s="139">
        <f t="shared" si="99"/>
        <v>62.4</v>
      </c>
      <c r="W133" s="139">
        <f t="shared" si="99"/>
        <v>187.2</v>
      </c>
      <c r="X133" s="140">
        <f t="shared" si="99"/>
        <v>11.999999999999998</v>
      </c>
      <c r="Y133" s="490">
        <f t="shared" si="99"/>
        <v>483.6</v>
      </c>
      <c r="Z133" s="491">
        <f t="shared" si="99"/>
        <v>483.6</v>
      </c>
      <c r="AA133" s="491">
        <f t="shared" si="99"/>
        <v>967.2</v>
      </c>
      <c r="AB133" s="492">
        <f t="shared" si="99"/>
        <v>62</v>
      </c>
      <c r="AC133" s="490">
        <f t="shared" si="99"/>
        <v>483.6</v>
      </c>
      <c r="AD133" s="491">
        <f t="shared" si="99"/>
        <v>483.6</v>
      </c>
      <c r="AE133" s="491">
        <f t="shared" si="99"/>
        <v>967.2</v>
      </c>
      <c r="AF133" s="492">
        <f t="shared" si="99"/>
        <v>62</v>
      </c>
      <c r="AG133" s="490">
        <f t="shared" si="99"/>
        <v>468</v>
      </c>
      <c r="AH133" s="491">
        <f t="shared" si="99"/>
        <v>468</v>
      </c>
      <c r="AI133" s="491">
        <f t="shared" si="99"/>
        <v>936</v>
      </c>
      <c r="AJ133" s="492">
        <f t="shared" si="99"/>
        <v>60</v>
      </c>
      <c r="AK133" s="141">
        <f t="shared" si="99"/>
        <v>312</v>
      </c>
      <c r="AL133" s="112">
        <f t="shared" si="99"/>
        <v>312</v>
      </c>
      <c r="AM133" s="142">
        <f t="shared" si="99"/>
        <v>20</v>
      </c>
      <c r="AN133" s="138">
        <f t="shared" si="99"/>
        <v>1622.4</v>
      </c>
      <c r="AO133" s="319">
        <f t="shared" si="99"/>
        <v>1622.4</v>
      </c>
      <c r="AP133" s="139">
        <f t="shared" si="99"/>
        <v>1622.4</v>
      </c>
      <c r="AQ133" s="139">
        <f t="shared" si="99"/>
        <v>4867.2</v>
      </c>
      <c r="AR133" s="140">
        <f t="shared" si="99"/>
        <v>312</v>
      </c>
    </row>
    <row r="134" spans="1:44">
      <c r="A134" s="428"/>
      <c r="C134" s="494"/>
      <c r="D134" s="494"/>
      <c r="E134" s="494"/>
      <c r="F134" s="494"/>
      <c r="G134" s="494"/>
      <c r="H134" s="494"/>
      <c r="I134" s="494"/>
      <c r="J134" s="494"/>
      <c r="K134" s="494"/>
      <c r="L134" s="494"/>
      <c r="M134" s="494"/>
      <c r="N134" s="494"/>
      <c r="O134" s="3"/>
      <c r="P134" s="3"/>
      <c r="T134" s="3"/>
      <c r="U134" s="3"/>
      <c r="Y134" s="494"/>
      <c r="Z134" s="494"/>
      <c r="AA134" s="494"/>
      <c r="AB134" s="494"/>
      <c r="AC134" s="494"/>
      <c r="AD134" s="494"/>
      <c r="AE134" s="494"/>
      <c r="AF134" s="494"/>
      <c r="AG134" s="494"/>
      <c r="AH134" s="494"/>
      <c r="AI134" s="494"/>
      <c r="AJ134" s="494"/>
      <c r="AN134" s="3"/>
      <c r="AO134" s="3"/>
    </row>
    <row r="135" spans="1:44">
      <c r="A135" s="428"/>
      <c r="B135" s="494"/>
      <c r="C135" s="494"/>
      <c r="D135" s="494"/>
      <c r="E135" s="494"/>
      <c r="F135" s="494"/>
      <c r="G135" s="494"/>
      <c r="H135" s="494"/>
      <c r="I135" s="494"/>
      <c r="J135" s="494"/>
      <c r="K135" s="494"/>
      <c r="L135" s="494"/>
      <c r="M135" s="494"/>
      <c r="N135" s="494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494"/>
      <c r="Z135" s="494"/>
      <c r="AA135" s="494"/>
      <c r="AB135" s="494"/>
      <c r="AC135" s="494"/>
      <c r="AD135" s="494"/>
      <c r="AE135" s="494"/>
      <c r="AF135" s="494"/>
      <c r="AG135" s="494"/>
      <c r="AH135" s="494"/>
      <c r="AI135" s="494"/>
      <c r="AJ135" s="494"/>
      <c r="AK135" s="36"/>
      <c r="AL135" s="36"/>
      <c r="AM135" s="36"/>
      <c r="AN135" s="36"/>
      <c r="AO135" s="36"/>
      <c r="AP135" s="36"/>
      <c r="AQ135" s="36"/>
      <c r="AR135" s="36"/>
    </row>
    <row r="136" spans="1:44">
      <c r="B136" s="240" t="s">
        <v>267</v>
      </c>
      <c r="C136" s="419">
        <f>+C1-C13</f>
        <v>0</v>
      </c>
      <c r="D136" s="419">
        <f>+D1-D13</f>
        <v>0</v>
      </c>
      <c r="E136" s="494"/>
      <c r="F136" s="494"/>
      <c r="G136" s="419">
        <f>+G1-G13</f>
        <v>0</v>
      </c>
      <c r="H136" s="419">
        <f>+H1-H13</f>
        <v>0</v>
      </c>
      <c r="I136" s="494"/>
      <c r="J136" s="494"/>
      <c r="K136" s="419">
        <f>+K1-K13</f>
        <v>0</v>
      </c>
      <c r="L136" s="419">
        <f>+L1-L13</f>
        <v>0</v>
      </c>
      <c r="M136" s="494"/>
      <c r="N136" s="494"/>
      <c r="O136" s="419">
        <f>+O1-O13</f>
        <v>3</v>
      </c>
      <c r="P136" s="419">
        <f>+P1-P13</f>
        <v>3</v>
      </c>
      <c r="Q136" s="419">
        <f>+Q1-Q13</f>
        <v>3</v>
      </c>
      <c r="T136" s="419">
        <f>+T1-T13</f>
        <v>8.7999999999999972</v>
      </c>
      <c r="U136" s="419">
        <f>+U1-U13</f>
        <v>8.7999999999999972</v>
      </c>
      <c r="V136" s="419">
        <f>+V1-V13</f>
        <v>8.7999999999999972</v>
      </c>
      <c r="Y136" s="419">
        <f>+Y1-Y13</f>
        <v>0</v>
      </c>
      <c r="Z136" s="419">
        <f>+Z1-Z13</f>
        <v>0</v>
      </c>
      <c r="AA136" s="494"/>
      <c r="AB136" s="494"/>
      <c r="AC136" s="419">
        <f>+AC1-AC13</f>
        <v>0</v>
      </c>
      <c r="AD136" s="419">
        <f>+AD1-AD13</f>
        <v>0</v>
      </c>
      <c r="AE136" s="494"/>
      <c r="AF136" s="494"/>
      <c r="AG136" s="419">
        <f>+AG1-AG13</f>
        <v>0</v>
      </c>
      <c r="AH136" s="419">
        <f>+AH1-AH13</f>
        <v>0</v>
      </c>
      <c r="AI136" s="494"/>
      <c r="AJ136" s="494"/>
      <c r="AK136" s="419">
        <f>+AK1-AK13</f>
        <v>12.600000000000023</v>
      </c>
      <c r="AL136" s="36"/>
      <c r="AN136" s="419">
        <f>+AN1-AN13</f>
        <v>9.2000000000000455</v>
      </c>
      <c r="AO136" s="419">
        <f>+AO1-AO13</f>
        <v>9.2000000000000455</v>
      </c>
      <c r="AP136" s="419">
        <f>+AP1-AP13</f>
        <v>9.2000000000000455</v>
      </c>
    </row>
    <row r="137" spans="1:44">
      <c r="B137" s="240" t="s">
        <v>268</v>
      </c>
      <c r="C137" s="420">
        <v>15.6</v>
      </c>
      <c r="D137" s="420">
        <v>15.6</v>
      </c>
      <c r="G137" s="420">
        <v>15.6</v>
      </c>
      <c r="H137" s="420">
        <v>15.6</v>
      </c>
      <c r="K137" s="420">
        <v>15.6</v>
      </c>
      <c r="L137" s="420">
        <v>15.6</v>
      </c>
      <c r="O137" s="420">
        <v>15.6</v>
      </c>
      <c r="P137" s="420">
        <v>15.6</v>
      </c>
      <c r="Q137" s="420">
        <v>15.6</v>
      </c>
      <c r="T137" s="420">
        <v>15.6</v>
      </c>
      <c r="U137" s="420">
        <v>15.6</v>
      </c>
      <c r="V137" s="420">
        <v>15.6</v>
      </c>
      <c r="Y137" s="420">
        <v>15.6</v>
      </c>
      <c r="Z137" s="420">
        <v>15.6</v>
      </c>
      <c r="AC137" s="420">
        <v>15.6</v>
      </c>
      <c r="AD137" s="420">
        <v>15.6</v>
      </c>
      <c r="AG137" s="420">
        <v>15.6</v>
      </c>
      <c r="AH137" s="420">
        <v>15.6</v>
      </c>
      <c r="AK137" s="420">
        <v>15.6</v>
      </c>
      <c r="AN137" s="420">
        <v>15.6</v>
      </c>
      <c r="AO137" s="420">
        <v>15.6</v>
      </c>
      <c r="AP137" s="420">
        <v>15.6</v>
      </c>
    </row>
    <row r="138" spans="1:44">
      <c r="B138" s="240" t="s">
        <v>269</v>
      </c>
      <c r="C138" s="36" t="b">
        <f>+C136&lt;=C137</f>
        <v>1</v>
      </c>
      <c r="D138" s="36" t="b">
        <f>+D136&lt;=D137</f>
        <v>1</v>
      </c>
      <c r="G138" s="36" t="b">
        <f>+G136&lt;=G137</f>
        <v>1</v>
      </c>
      <c r="H138" s="36" t="b">
        <f>+H136&lt;=H137</f>
        <v>1</v>
      </c>
      <c r="K138" s="36" t="b">
        <f>+K136&lt;=K137</f>
        <v>1</v>
      </c>
      <c r="L138" s="36" t="b">
        <f>+L136&lt;=L137</f>
        <v>1</v>
      </c>
      <c r="O138" s="36" t="b">
        <f>+O136&lt;=O137</f>
        <v>1</v>
      </c>
      <c r="P138" s="36" t="b">
        <f>+P136&lt;=P137</f>
        <v>1</v>
      </c>
      <c r="Q138" s="36" t="b">
        <f>+Q136&lt;=Q137</f>
        <v>1</v>
      </c>
      <c r="T138" s="36" t="b">
        <f>+T136&lt;=T137</f>
        <v>1</v>
      </c>
      <c r="U138" s="36" t="b">
        <f>+U136&lt;=U137</f>
        <v>1</v>
      </c>
      <c r="V138" s="36" t="b">
        <f>+V136&lt;=V137</f>
        <v>1</v>
      </c>
      <c r="Y138" s="36" t="b">
        <f>+Y136&lt;=Y137</f>
        <v>1</v>
      </c>
      <c r="Z138" s="36" t="b">
        <f>+Z136&lt;=Z137</f>
        <v>1</v>
      </c>
      <c r="AC138" s="36" t="b">
        <f>+AC136&lt;=AC137</f>
        <v>1</v>
      </c>
      <c r="AD138" s="36" t="b">
        <f>+AD136&lt;=AD137</f>
        <v>1</v>
      </c>
      <c r="AG138" s="36" t="b">
        <f>+AG136&lt;=AG137</f>
        <v>1</v>
      </c>
      <c r="AH138" s="36" t="b">
        <f>+AH136&lt;=AH137</f>
        <v>1</v>
      </c>
      <c r="AK138" s="36" t="b">
        <f>+AK136&lt;=AK137</f>
        <v>1</v>
      </c>
      <c r="AN138" s="36" t="b">
        <f>+AN136&lt;=AN137</f>
        <v>1</v>
      </c>
      <c r="AO138" s="36" t="b">
        <f>+AO136&lt;=AO137</f>
        <v>1</v>
      </c>
      <c r="AP138" s="36" t="b">
        <f>+AP136&lt;=AP137</f>
        <v>1</v>
      </c>
    </row>
    <row r="139" spans="1:44">
      <c r="O139" s="123"/>
      <c r="P139" s="123"/>
      <c r="T139" s="123"/>
      <c r="U139" s="123"/>
      <c r="AN139" s="123"/>
      <c r="AO139" s="123"/>
    </row>
    <row r="140" spans="1:44">
      <c r="O140" s="123"/>
      <c r="P140" s="123"/>
      <c r="T140" s="123"/>
      <c r="U140" s="123"/>
      <c r="AN140" s="123"/>
      <c r="AO140" s="123"/>
    </row>
    <row r="141" spans="1:44">
      <c r="O141" s="123"/>
      <c r="P141" s="123"/>
      <c r="T141" s="123"/>
      <c r="U141" s="123"/>
      <c r="AN141" s="123"/>
      <c r="AO141" s="123"/>
    </row>
    <row r="142" spans="1:44">
      <c r="O142" s="123"/>
      <c r="P142" s="123"/>
      <c r="T142" s="123"/>
      <c r="U142" s="123"/>
      <c r="AN142" s="123"/>
      <c r="AO142" s="123"/>
    </row>
    <row r="143" spans="1:44">
      <c r="O143" s="123"/>
      <c r="P143" s="123"/>
      <c r="T143" s="123"/>
      <c r="U143" s="123"/>
      <c r="AN143" s="123"/>
      <c r="AO143" s="123"/>
    </row>
    <row r="144" spans="1:44">
      <c r="O144" s="123"/>
      <c r="P144" s="123"/>
      <c r="T144" s="123"/>
      <c r="U144" s="123"/>
      <c r="AN144" s="123"/>
      <c r="AO144" s="123"/>
    </row>
    <row r="145" spans="2:41">
      <c r="O145" s="123"/>
      <c r="P145" s="123"/>
      <c r="T145" s="123"/>
      <c r="U145" s="123"/>
      <c r="AN145" s="123"/>
      <c r="AO145" s="123"/>
    </row>
    <row r="146" spans="2:41">
      <c r="O146" s="123"/>
      <c r="P146" s="123"/>
      <c r="T146" s="123"/>
      <c r="U146" s="123"/>
      <c r="AN146" s="123"/>
      <c r="AO146" s="123"/>
    </row>
    <row r="147" spans="2:41">
      <c r="O147" s="123"/>
      <c r="P147" s="123"/>
      <c r="T147" s="123"/>
      <c r="U147" s="123"/>
      <c r="AN147" s="123"/>
      <c r="AO147" s="123"/>
    </row>
    <row r="148" spans="2:41">
      <c r="O148" s="123"/>
      <c r="P148" s="123"/>
      <c r="T148" s="123"/>
      <c r="U148" s="123"/>
      <c r="AN148" s="123"/>
      <c r="AO148" s="123"/>
    </row>
    <row r="149" spans="2:41">
      <c r="O149" s="123"/>
      <c r="P149" s="123"/>
      <c r="T149" s="123"/>
      <c r="U149" s="123"/>
      <c r="AN149" s="123"/>
      <c r="AO149" s="123"/>
    </row>
    <row r="150" spans="2:41">
      <c r="B150" s="496"/>
      <c r="O150" s="123"/>
      <c r="P150" s="123"/>
      <c r="T150" s="123"/>
      <c r="U150" s="123"/>
      <c r="AN150" s="123"/>
      <c r="AO150" s="123"/>
    </row>
    <row r="151" spans="2:41">
      <c r="B151" s="496"/>
      <c r="O151" s="123"/>
      <c r="P151" s="123"/>
      <c r="T151" s="123"/>
      <c r="U151" s="123"/>
      <c r="AN151" s="123"/>
      <c r="AO151" s="123"/>
    </row>
    <row r="152" spans="2:41">
      <c r="B152" s="496"/>
      <c r="O152" s="123"/>
      <c r="P152" s="123"/>
      <c r="T152" s="123"/>
      <c r="U152" s="123"/>
      <c r="AN152" s="123"/>
      <c r="AO152" s="123"/>
    </row>
    <row r="153" spans="2:41">
      <c r="B153" s="496"/>
      <c r="O153" s="123"/>
      <c r="P153" s="123"/>
      <c r="T153" s="123"/>
      <c r="U153" s="123"/>
      <c r="AN153" s="123"/>
      <c r="AO153" s="123"/>
    </row>
    <row r="154" spans="2:41">
      <c r="B154" s="496"/>
      <c r="O154" s="123"/>
      <c r="P154" s="123"/>
      <c r="T154" s="123"/>
      <c r="U154" s="123"/>
      <c r="AN154" s="123"/>
      <c r="AO154" s="123"/>
    </row>
    <row r="155" spans="2:41">
      <c r="B155" s="496"/>
      <c r="O155" s="123"/>
      <c r="P155" s="123"/>
      <c r="T155" s="123"/>
      <c r="U155" s="123"/>
      <c r="AN155" s="123"/>
      <c r="AO155" s="123"/>
    </row>
    <row r="156" spans="2:41">
      <c r="B156" s="496"/>
      <c r="O156" s="123"/>
      <c r="P156" s="123"/>
      <c r="T156" s="123"/>
      <c r="U156" s="123"/>
      <c r="AN156" s="123"/>
      <c r="AO156" s="123"/>
    </row>
    <row r="157" spans="2:41">
      <c r="B157" s="496"/>
      <c r="O157" s="123"/>
      <c r="P157" s="123"/>
      <c r="T157" s="123"/>
      <c r="U157" s="123"/>
      <c r="AN157" s="123"/>
      <c r="AO157" s="123"/>
    </row>
    <row r="158" spans="2:41">
      <c r="B158" s="496"/>
      <c r="O158" s="123"/>
      <c r="P158" s="123"/>
      <c r="T158" s="123"/>
      <c r="U158" s="123"/>
      <c r="AN158" s="123"/>
      <c r="AO158" s="123"/>
    </row>
    <row r="159" spans="2:41">
      <c r="B159" s="496"/>
      <c r="O159" s="123"/>
      <c r="P159" s="123"/>
      <c r="T159" s="123"/>
      <c r="U159" s="123"/>
      <c r="AN159" s="123"/>
      <c r="AO159" s="123"/>
    </row>
    <row r="160" spans="2:41">
      <c r="B160" s="496"/>
      <c r="O160" s="123"/>
      <c r="P160" s="123"/>
      <c r="T160" s="123"/>
      <c r="U160" s="123"/>
      <c r="AN160" s="123"/>
      <c r="AO160" s="123"/>
    </row>
    <row r="161" spans="2:41">
      <c r="B161" s="496"/>
      <c r="O161" s="123"/>
      <c r="P161" s="123"/>
      <c r="T161" s="123"/>
      <c r="U161" s="123"/>
      <c r="AN161" s="123"/>
      <c r="AO161" s="123"/>
    </row>
    <row r="162" spans="2:41">
      <c r="B162" s="496"/>
      <c r="O162" s="123"/>
      <c r="P162" s="123"/>
      <c r="T162" s="123"/>
      <c r="U162" s="123"/>
      <c r="AN162" s="123"/>
      <c r="AO162" s="123"/>
    </row>
    <row r="163" spans="2:41">
      <c r="O163" s="123"/>
      <c r="P163" s="123"/>
      <c r="T163" s="123"/>
      <c r="U163" s="123"/>
      <c r="AN163" s="123"/>
      <c r="AO163" s="123"/>
    </row>
    <row r="164" spans="2:41">
      <c r="O164" s="123"/>
      <c r="P164" s="123"/>
      <c r="T164" s="123"/>
      <c r="U164" s="123"/>
      <c r="AN164" s="123"/>
      <c r="AO164" s="123"/>
    </row>
    <row r="165" spans="2:41">
      <c r="O165" s="123"/>
      <c r="P165" s="123"/>
      <c r="T165" s="123"/>
      <c r="U165" s="123"/>
      <c r="AN165" s="123"/>
      <c r="AO165" s="123"/>
    </row>
    <row r="166" spans="2:41">
      <c r="O166" s="123"/>
      <c r="P166" s="123"/>
      <c r="T166" s="123"/>
      <c r="U166" s="123"/>
      <c r="AN166" s="123"/>
      <c r="AO166" s="123"/>
    </row>
    <row r="167" spans="2:41">
      <c r="O167" s="123"/>
      <c r="P167" s="123"/>
      <c r="T167" s="123"/>
      <c r="U167" s="123"/>
      <c r="AN167" s="123"/>
      <c r="AO167" s="123"/>
    </row>
    <row r="168" spans="2:41">
      <c r="O168" s="123"/>
      <c r="P168" s="123"/>
      <c r="T168" s="123"/>
      <c r="U168" s="123"/>
      <c r="AN168" s="123"/>
      <c r="AO168" s="123"/>
    </row>
    <row r="169" spans="2:41">
      <c r="O169" s="123"/>
      <c r="P169" s="123"/>
      <c r="T169" s="123"/>
      <c r="U169" s="123"/>
      <c r="AN169" s="123"/>
      <c r="AO169" s="123"/>
    </row>
    <row r="170" spans="2:41">
      <c r="O170" s="123"/>
      <c r="P170" s="123"/>
      <c r="T170" s="123"/>
      <c r="U170" s="123"/>
      <c r="AN170" s="123"/>
      <c r="AO170" s="123"/>
    </row>
    <row r="171" spans="2:41">
      <c r="O171" s="123"/>
      <c r="P171" s="123"/>
      <c r="T171" s="123"/>
      <c r="U171" s="123"/>
      <c r="AN171" s="123"/>
      <c r="AO171" s="123"/>
    </row>
    <row r="172" spans="2:41">
      <c r="O172" s="123"/>
      <c r="P172" s="123"/>
      <c r="T172" s="123"/>
      <c r="U172" s="123"/>
      <c r="AN172" s="123"/>
      <c r="AO172" s="123"/>
    </row>
    <row r="173" spans="2:41">
      <c r="O173" s="123"/>
      <c r="P173" s="123"/>
      <c r="T173" s="123"/>
      <c r="U173" s="123"/>
      <c r="AN173" s="123"/>
      <c r="AO173" s="123"/>
    </row>
    <row r="174" spans="2:41">
      <c r="O174" s="123"/>
      <c r="P174" s="123"/>
      <c r="T174" s="123"/>
      <c r="U174" s="123"/>
      <c r="AN174" s="123"/>
      <c r="AO174" s="123"/>
    </row>
    <row r="175" spans="2:41">
      <c r="O175" s="123"/>
      <c r="P175" s="123"/>
      <c r="T175" s="123"/>
      <c r="U175" s="123"/>
      <c r="AN175" s="123"/>
      <c r="AO175" s="123"/>
    </row>
    <row r="176" spans="2:41">
      <c r="O176" s="123"/>
      <c r="P176" s="123"/>
      <c r="T176" s="123"/>
      <c r="U176" s="123"/>
      <c r="AN176" s="123"/>
      <c r="AO176" s="123"/>
    </row>
    <row r="177" spans="15:41">
      <c r="O177" s="123"/>
      <c r="P177" s="123"/>
      <c r="T177" s="123"/>
      <c r="U177" s="123"/>
      <c r="AN177" s="123"/>
      <c r="AO177" s="123"/>
    </row>
    <row r="178" spans="15:41">
      <c r="O178" s="123"/>
      <c r="P178" s="123"/>
      <c r="T178" s="123"/>
      <c r="U178" s="123"/>
      <c r="AN178" s="123"/>
      <c r="AO178" s="123"/>
    </row>
    <row r="179" spans="15:41">
      <c r="O179" s="123"/>
      <c r="P179" s="123"/>
      <c r="T179" s="123"/>
      <c r="U179" s="123"/>
      <c r="AN179" s="123"/>
      <c r="AO179" s="123"/>
    </row>
    <row r="180" spans="15:41">
      <c r="O180" s="123"/>
      <c r="P180" s="123"/>
      <c r="T180" s="123"/>
      <c r="U180" s="123"/>
      <c r="AN180" s="123"/>
      <c r="AO180" s="123"/>
    </row>
    <row r="181" spans="15:41">
      <c r="O181" s="123"/>
      <c r="P181" s="123"/>
      <c r="T181" s="123"/>
      <c r="U181" s="123"/>
      <c r="AN181" s="123"/>
      <c r="AO181" s="123"/>
    </row>
    <row r="182" spans="15:41">
      <c r="O182" s="123"/>
      <c r="P182" s="123"/>
      <c r="T182" s="123"/>
      <c r="U182" s="123"/>
      <c r="AN182" s="123"/>
      <c r="AO182" s="123"/>
    </row>
    <row r="183" spans="15:41">
      <c r="O183" s="123"/>
      <c r="P183" s="123"/>
      <c r="T183" s="123"/>
      <c r="U183" s="123"/>
      <c r="AN183" s="123"/>
      <c r="AO183" s="123"/>
    </row>
    <row r="184" spans="15:41">
      <c r="O184" s="123"/>
      <c r="P184" s="123"/>
      <c r="T184" s="123"/>
      <c r="U184" s="123"/>
      <c r="AN184" s="123"/>
      <c r="AO184" s="123"/>
    </row>
    <row r="185" spans="15:41">
      <c r="O185" s="123"/>
      <c r="P185" s="123"/>
      <c r="T185" s="123"/>
      <c r="U185" s="123"/>
      <c r="AN185" s="123"/>
      <c r="AO185" s="123"/>
    </row>
    <row r="186" spans="15:41">
      <c r="O186" s="123"/>
      <c r="P186" s="123"/>
      <c r="T186" s="123"/>
      <c r="U186" s="123"/>
      <c r="AN186" s="123"/>
      <c r="AO186" s="123"/>
    </row>
    <row r="187" spans="15:41">
      <c r="O187" s="123"/>
      <c r="P187" s="123"/>
      <c r="T187" s="123"/>
      <c r="U187" s="123"/>
      <c r="AN187" s="123"/>
      <c r="AO187" s="123"/>
    </row>
    <row r="188" spans="15:41">
      <c r="O188" s="123"/>
      <c r="P188" s="123"/>
      <c r="T188" s="123"/>
      <c r="U188" s="123"/>
      <c r="AN188" s="123"/>
      <c r="AO188" s="123"/>
    </row>
    <row r="189" spans="15:41">
      <c r="O189" s="123"/>
      <c r="P189" s="123"/>
      <c r="T189" s="123"/>
      <c r="U189" s="123"/>
      <c r="AN189" s="123"/>
      <c r="AO189" s="123"/>
    </row>
    <row r="190" spans="15:41">
      <c r="O190" s="123"/>
      <c r="P190" s="123"/>
      <c r="T190" s="123"/>
      <c r="U190" s="123"/>
      <c r="AN190" s="123"/>
      <c r="AO190" s="123"/>
    </row>
    <row r="191" spans="15:41">
      <c r="O191" s="123"/>
      <c r="P191" s="123"/>
      <c r="T191" s="123"/>
      <c r="U191" s="123"/>
      <c r="AN191" s="123"/>
      <c r="AO191" s="123"/>
    </row>
    <row r="192" spans="15:41">
      <c r="O192" s="123"/>
      <c r="P192" s="123"/>
      <c r="T192" s="123"/>
      <c r="U192" s="123"/>
      <c r="AN192" s="123"/>
      <c r="AO192" s="123"/>
    </row>
    <row r="193" spans="15:41">
      <c r="O193" s="123"/>
      <c r="P193" s="123"/>
      <c r="T193" s="123"/>
      <c r="U193" s="123"/>
      <c r="AN193" s="123"/>
      <c r="AO193" s="123"/>
    </row>
    <row r="194" spans="15:41">
      <c r="O194" s="123"/>
      <c r="P194" s="123"/>
      <c r="T194" s="123"/>
      <c r="U194" s="123"/>
      <c r="AN194" s="123"/>
      <c r="AO194" s="123"/>
    </row>
    <row r="195" spans="15:41">
      <c r="O195" s="123"/>
      <c r="P195" s="123"/>
      <c r="T195" s="123"/>
      <c r="U195" s="123"/>
      <c r="AN195" s="123"/>
      <c r="AO195" s="123"/>
    </row>
    <row r="196" spans="15:41">
      <c r="O196" s="123"/>
      <c r="P196" s="123"/>
      <c r="T196" s="123"/>
      <c r="U196" s="123"/>
      <c r="AN196" s="123"/>
      <c r="AO196" s="123"/>
    </row>
    <row r="197" spans="15:41">
      <c r="O197" s="123"/>
      <c r="P197" s="123"/>
      <c r="T197" s="123"/>
      <c r="U197" s="123"/>
      <c r="AN197" s="123"/>
      <c r="AO197" s="123"/>
    </row>
    <row r="198" spans="15:41">
      <c r="O198" s="123"/>
      <c r="P198" s="123"/>
      <c r="T198" s="123"/>
      <c r="U198" s="123"/>
      <c r="AN198" s="123"/>
      <c r="AO198" s="123"/>
    </row>
    <row r="199" spans="15:41">
      <c r="O199" s="123"/>
      <c r="P199" s="123"/>
      <c r="T199" s="123"/>
      <c r="U199" s="123"/>
      <c r="AN199" s="123"/>
      <c r="AO199" s="123"/>
    </row>
    <row r="200" spans="15:41">
      <c r="O200" s="123"/>
      <c r="P200" s="123"/>
      <c r="T200" s="123"/>
      <c r="U200" s="123"/>
      <c r="AN200" s="123"/>
      <c r="AO200" s="123"/>
    </row>
    <row r="201" spans="15:41">
      <c r="O201" s="123"/>
      <c r="P201" s="123"/>
      <c r="T201" s="123"/>
      <c r="U201" s="123"/>
      <c r="AN201" s="123"/>
      <c r="AO201" s="123"/>
    </row>
    <row r="202" spans="15:41">
      <c r="O202" s="123"/>
      <c r="P202" s="123"/>
      <c r="T202" s="123"/>
      <c r="U202" s="123"/>
      <c r="AN202" s="123"/>
      <c r="AO202" s="123"/>
    </row>
    <row r="203" spans="15:41">
      <c r="O203" s="123"/>
      <c r="P203" s="123"/>
      <c r="T203" s="123"/>
      <c r="U203" s="123"/>
      <c r="AN203" s="123"/>
      <c r="AO203" s="123"/>
    </row>
    <row r="204" spans="15:41">
      <c r="O204" s="123"/>
      <c r="P204" s="123"/>
      <c r="T204" s="123"/>
      <c r="U204" s="123"/>
      <c r="AN204" s="123"/>
      <c r="AO204" s="123"/>
    </row>
    <row r="205" spans="15:41">
      <c r="O205" s="123"/>
      <c r="P205" s="123"/>
      <c r="T205" s="123"/>
      <c r="U205" s="123"/>
      <c r="AN205" s="123"/>
      <c r="AO205" s="123"/>
    </row>
    <row r="206" spans="15:41">
      <c r="O206" s="123"/>
      <c r="P206" s="123"/>
      <c r="T206" s="123"/>
      <c r="U206" s="123"/>
      <c r="AN206" s="123"/>
      <c r="AO206" s="123"/>
    </row>
    <row r="207" spans="15:41">
      <c r="O207" s="123"/>
      <c r="P207" s="123"/>
      <c r="T207" s="123"/>
      <c r="U207" s="123"/>
      <c r="AN207" s="123"/>
      <c r="AO207" s="123"/>
    </row>
    <row r="208" spans="15:41">
      <c r="O208" s="123"/>
      <c r="P208" s="123"/>
      <c r="T208" s="123"/>
      <c r="U208" s="123"/>
      <c r="AN208" s="123"/>
      <c r="AO208" s="123"/>
    </row>
    <row r="209" spans="15:41">
      <c r="O209" s="123"/>
      <c r="P209" s="123"/>
      <c r="T209" s="123"/>
      <c r="U209" s="123"/>
      <c r="AN209" s="123"/>
      <c r="AO209" s="123"/>
    </row>
    <row r="210" spans="15:41">
      <c r="O210" s="123"/>
      <c r="P210" s="123"/>
      <c r="T210" s="123"/>
      <c r="U210" s="123"/>
      <c r="AN210" s="123"/>
      <c r="AO210" s="123"/>
    </row>
    <row r="211" spans="15:41">
      <c r="O211" s="123"/>
      <c r="P211" s="123"/>
      <c r="T211" s="123"/>
      <c r="U211" s="123"/>
      <c r="AN211" s="123"/>
      <c r="AO211" s="123"/>
    </row>
    <row r="212" spans="15:41">
      <c r="O212" s="123"/>
      <c r="P212" s="123"/>
      <c r="T212" s="123"/>
      <c r="U212" s="123"/>
      <c r="AN212" s="123"/>
      <c r="AO212" s="123"/>
    </row>
    <row r="213" spans="15:41">
      <c r="O213" s="123"/>
      <c r="P213" s="123"/>
      <c r="T213" s="123"/>
      <c r="U213" s="123"/>
      <c r="AN213" s="123"/>
      <c r="AO213" s="123"/>
    </row>
    <row r="214" spans="15:41">
      <c r="O214" s="123"/>
      <c r="P214" s="123"/>
      <c r="T214" s="123"/>
      <c r="U214" s="123"/>
      <c r="AN214" s="123"/>
      <c r="AO214" s="123"/>
    </row>
    <row r="215" spans="15:41">
      <c r="O215" s="123"/>
      <c r="P215" s="123"/>
      <c r="T215" s="123"/>
      <c r="U215" s="123"/>
      <c r="AN215" s="123"/>
      <c r="AO215" s="123"/>
    </row>
    <row r="216" spans="15:41">
      <c r="O216" s="123"/>
      <c r="P216" s="123"/>
      <c r="T216" s="123"/>
      <c r="U216" s="123"/>
      <c r="AN216" s="123"/>
      <c r="AO216" s="123"/>
    </row>
    <row r="217" spans="15:41">
      <c r="O217" s="123"/>
      <c r="P217" s="123"/>
      <c r="T217" s="123"/>
      <c r="U217" s="123"/>
      <c r="AN217" s="123"/>
      <c r="AO217" s="123"/>
    </row>
    <row r="218" spans="15:41">
      <c r="O218" s="123"/>
      <c r="P218" s="123"/>
      <c r="T218" s="123"/>
      <c r="U218" s="123"/>
      <c r="AN218" s="123"/>
      <c r="AO218" s="123"/>
    </row>
    <row r="219" spans="15:41">
      <c r="O219" s="123"/>
      <c r="P219" s="123"/>
      <c r="T219" s="123"/>
      <c r="U219" s="123"/>
      <c r="AN219" s="123"/>
      <c r="AO219" s="123"/>
    </row>
    <row r="220" spans="15:41">
      <c r="O220" s="123"/>
      <c r="P220" s="123"/>
      <c r="T220" s="123"/>
      <c r="U220" s="123"/>
      <c r="AN220" s="123"/>
      <c r="AO220" s="123"/>
    </row>
    <row r="221" spans="15:41">
      <c r="O221" s="123"/>
      <c r="P221" s="123"/>
      <c r="T221" s="123"/>
      <c r="U221" s="123"/>
      <c r="AN221" s="123"/>
      <c r="AO221" s="123"/>
    </row>
    <row r="222" spans="15:41">
      <c r="O222" s="123"/>
      <c r="P222" s="123"/>
      <c r="T222" s="123"/>
      <c r="U222" s="123"/>
      <c r="AN222" s="123"/>
      <c r="AO222" s="123"/>
    </row>
    <row r="223" spans="15:41">
      <c r="O223" s="123"/>
      <c r="P223" s="123"/>
      <c r="T223" s="123"/>
      <c r="U223" s="123"/>
      <c r="AN223" s="123"/>
      <c r="AO223" s="123"/>
    </row>
    <row r="224" spans="15:41">
      <c r="O224" s="123"/>
      <c r="P224" s="123"/>
      <c r="T224" s="123"/>
      <c r="U224" s="123"/>
      <c r="AN224" s="123"/>
      <c r="AO224" s="123"/>
    </row>
    <row r="225" spans="15:41">
      <c r="O225" s="123"/>
      <c r="P225" s="123"/>
      <c r="T225" s="123"/>
      <c r="U225" s="123"/>
      <c r="AN225" s="123"/>
      <c r="AO225" s="123"/>
    </row>
    <row r="226" spans="15:41">
      <c r="O226" s="123"/>
      <c r="P226" s="123"/>
      <c r="T226" s="123"/>
      <c r="U226" s="123"/>
      <c r="AN226" s="123"/>
      <c r="AO226" s="123"/>
    </row>
    <row r="227" spans="15:41">
      <c r="O227" s="123"/>
      <c r="P227" s="123"/>
      <c r="T227" s="123"/>
      <c r="U227" s="123"/>
      <c r="AN227" s="123"/>
      <c r="AO227" s="123"/>
    </row>
    <row r="228" spans="15:41">
      <c r="O228" s="123"/>
      <c r="P228" s="123"/>
      <c r="T228" s="123"/>
      <c r="U228" s="123"/>
      <c r="AN228" s="123"/>
      <c r="AO228" s="123"/>
    </row>
    <row r="229" spans="15:41">
      <c r="O229" s="123"/>
      <c r="P229" s="123"/>
      <c r="T229" s="123"/>
      <c r="U229" s="123"/>
      <c r="AN229" s="123"/>
      <c r="AO229" s="123"/>
    </row>
    <row r="230" spans="15:41">
      <c r="O230" s="123"/>
      <c r="P230" s="123"/>
      <c r="T230" s="123"/>
      <c r="U230" s="123"/>
      <c r="AN230" s="123"/>
      <c r="AO230" s="123"/>
    </row>
    <row r="231" spans="15:41">
      <c r="O231" s="123"/>
      <c r="P231" s="123"/>
      <c r="T231" s="123"/>
      <c r="U231" s="123"/>
      <c r="AN231" s="123"/>
      <c r="AO231" s="123"/>
    </row>
    <row r="232" spans="15:41">
      <c r="O232" s="123"/>
      <c r="P232" s="123"/>
      <c r="T232" s="123"/>
      <c r="U232" s="123"/>
      <c r="AN232" s="123"/>
      <c r="AO232" s="123"/>
    </row>
    <row r="233" spans="15:41">
      <c r="O233" s="123"/>
      <c r="P233" s="123"/>
      <c r="T233" s="123"/>
      <c r="U233" s="123"/>
      <c r="AN233" s="123"/>
      <c r="AO233" s="123"/>
    </row>
    <row r="234" spans="15:41">
      <c r="O234" s="123"/>
      <c r="P234" s="123"/>
      <c r="T234" s="123"/>
      <c r="U234" s="123"/>
      <c r="AN234" s="123"/>
      <c r="AO234" s="123"/>
    </row>
    <row r="235" spans="15:41">
      <c r="O235" s="123"/>
      <c r="P235" s="123"/>
      <c r="T235" s="123"/>
      <c r="U235" s="123"/>
      <c r="AN235" s="123"/>
      <c r="AO235" s="123"/>
    </row>
    <row r="236" spans="15:41">
      <c r="O236" s="123"/>
      <c r="P236" s="123"/>
      <c r="T236" s="123"/>
      <c r="U236" s="123"/>
      <c r="AN236" s="123"/>
      <c r="AO236" s="123"/>
    </row>
    <row r="237" spans="15:41">
      <c r="O237" s="123"/>
      <c r="P237" s="123"/>
      <c r="T237" s="123"/>
      <c r="U237" s="123"/>
      <c r="AN237" s="123"/>
      <c r="AO237" s="123"/>
    </row>
    <row r="238" spans="15:41">
      <c r="O238" s="123"/>
      <c r="P238" s="123"/>
      <c r="T238" s="123"/>
      <c r="U238" s="123"/>
      <c r="AN238" s="123"/>
      <c r="AO238" s="123"/>
    </row>
    <row r="239" spans="15:41">
      <c r="O239" s="123"/>
      <c r="P239" s="123"/>
      <c r="T239" s="123"/>
      <c r="U239" s="123"/>
      <c r="AN239" s="123"/>
      <c r="AO239" s="123"/>
    </row>
    <row r="240" spans="15:41">
      <c r="O240" s="123"/>
      <c r="P240" s="123"/>
      <c r="T240" s="123"/>
      <c r="U240" s="123"/>
      <c r="AN240" s="123"/>
      <c r="AO240" s="123"/>
    </row>
    <row r="241" spans="15:41">
      <c r="O241" s="123"/>
      <c r="P241" s="123"/>
      <c r="T241" s="123"/>
      <c r="U241" s="123"/>
      <c r="AN241" s="123"/>
      <c r="AO241" s="123"/>
    </row>
    <row r="242" spans="15:41">
      <c r="O242" s="123"/>
      <c r="P242" s="123"/>
      <c r="T242" s="123"/>
      <c r="U242" s="123"/>
      <c r="AN242" s="123"/>
      <c r="AO242" s="123"/>
    </row>
    <row r="243" spans="15:41">
      <c r="O243" s="123"/>
      <c r="P243" s="123"/>
      <c r="T243" s="123"/>
      <c r="U243" s="123"/>
      <c r="AN243" s="123"/>
      <c r="AO243" s="123"/>
    </row>
    <row r="244" spans="15:41">
      <c r="O244" s="123"/>
      <c r="P244" s="123"/>
      <c r="T244" s="123"/>
      <c r="U244" s="123"/>
      <c r="AN244" s="123"/>
      <c r="AO244" s="123"/>
    </row>
    <row r="245" spans="15:41">
      <c r="O245" s="123"/>
      <c r="P245" s="123"/>
      <c r="T245" s="123"/>
      <c r="U245" s="123"/>
      <c r="AN245" s="123"/>
      <c r="AO245" s="123"/>
    </row>
    <row r="246" spans="15:41">
      <c r="O246" s="123"/>
      <c r="P246" s="123"/>
      <c r="T246" s="123"/>
      <c r="U246" s="123"/>
      <c r="AN246" s="123"/>
      <c r="AO246" s="123"/>
    </row>
    <row r="247" spans="15:41">
      <c r="O247" s="123"/>
      <c r="P247" s="123"/>
      <c r="T247" s="123"/>
      <c r="U247" s="123"/>
      <c r="AN247" s="123"/>
      <c r="AO247" s="123"/>
    </row>
    <row r="248" spans="15:41">
      <c r="O248" s="123"/>
      <c r="P248" s="123"/>
      <c r="T248" s="123"/>
      <c r="U248" s="123"/>
      <c r="AN248" s="123"/>
      <c r="AO248" s="123"/>
    </row>
    <row r="249" spans="15:41">
      <c r="O249" s="123"/>
      <c r="P249" s="123"/>
      <c r="T249" s="123"/>
      <c r="U249" s="123"/>
      <c r="AN249" s="123"/>
      <c r="AO249" s="123"/>
    </row>
    <row r="250" spans="15:41">
      <c r="O250" s="123"/>
      <c r="P250" s="123"/>
      <c r="T250" s="123"/>
      <c r="U250" s="123"/>
      <c r="AN250" s="123"/>
      <c r="AO250" s="123"/>
    </row>
    <row r="251" spans="15:41">
      <c r="O251" s="123"/>
      <c r="P251" s="123"/>
      <c r="T251" s="123"/>
      <c r="U251" s="123"/>
      <c r="AN251" s="123"/>
      <c r="AO251" s="123"/>
    </row>
    <row r="252" spans="15:41">
      <c r="O252" s="123"/>
      <c r="P252" s="123"/>
      <c r="T252" s="123"/>
      <c r="U252" s="123"/>
      <c r="AN252" s="123"/>
      <c r="AO252" s="123"/>
    </row>
    <row r="253" spans="15:41">
      <c r="O253" s="123"/>
      <c r="P253" s="123"/>
      <c r="T253" s="123"/>
      <c r="U253" s="123"/>
      <c r="AN253" s="123"/>
      <c r="AO253" s="123"/>
    </row>
    <row r="254" spans="15:41">
      <c r="O254" s="123"/>
      <c r="P254" s="123"/>
      <c r="T254" s="123"/>
      <c r="U254" s="123"/>
      <c r="AN254" s="123"/>
      <c r="AO254" s="123"/>
    </row>
    <row r="255" spans="15:41">
      <c r="O255" s="123"/>
      <c r="P255" s="123"/>
      <c r="T255" s="123"/>
      <c r="U255" s="123"/>
      <c r="AN255" s="123"/>
      <c r="AO255" s="123"/>
    </row>
    <row r="256" spans="15:41">
      <c r="O256" s="123"/>
      <c r="P256" s="123"/>
      <c r="T256" s="123"/>
      <c r="U256" s="123"/>
      <c r="AN256" s="123"/>
      <c r="AO256" s="123"/>
    </row>
    <row r="257" spans="15:41">
      <c r="O257" s="123"/>
      <c r="P257" s="123"/>
      <c r="T257" s="123"/>
      <c r="U257" s="123"/>
      <c r="AN257" s="123"/>
      <c r="AO257" s="123"/>
    </row>
    <row r="258" spans="15:41">
      <c r="O258" s="123"/>
      <c r="P258" s="123"/>
      <c r="T258" s="123"/>
      <c r="U258" s="123"/>
      <c r="AN258" s="123"/>
      <c r="AO258" s="123"/>
    </row>
    <row r="259" spans="15:41">
      <c r="O259" s="123"/>
      <c r="P259" s="123"/>
      <c r="T259" s="123"/>
      <c r="U259" s="123"/>
      <c r="AN259" s="123"/>
      <c r="AO259" s="123"/>
    </row>
    <row r="260" spans="15:41">
      <c r="O260" s="123"/>
      <c r="P260" s="123"/>
      <c r="T260" s="123"/>
      <c r="U260" s="123"/>
      <c r="AN260" s="123"/>
      <c r="AO260" s="123"/>
    </row>
    <row r="261" spans="15:41">
      <c r="O261" s="123"/>
      <c r="P261" s="123"/>
      <c r="T261" s="123"/>
      <c r="U261" s="123"/>
      <c r="AN261" s="123"/>
      <c r="AO261" s="123"/>
    </row>
    <row r="262" spans="15:41">
      <c r="O262" s="123"/>
      <c r="P262" s="123"/>
      <c r="T262" s="123"/>
      <c r="U262" s="123"/>
      <c r="AN262" s="123"/>
      <c r="AO262" s="123"/>
    </row>
    <row r="263" spans="15:41">
      <c r="O263" s="123"/>
      <c r="P263" s="123"/>
      <c r="T263" s="123"/>
      <c r="U263" s="123"/>
      <c r="AN263" s="123"/>
      <c r="AO263" s="123"/>
    </row>
    <row r="264" spans="15:41">
      <c r="O264" s="123"/>
      <c r="P264" s="123"/>
      <c r="T264" s="123"/>
      <c r="U264" s="123"/>
      <c r="AN264" s="123"/>
      <c r="AO264" s="123"/>
    </row>
    <row r="265" spans="15:41">
      <c r="O265" s="123"/>
      <c r="P265" s="123"/>
      <c r="T265" s="123"/>
      <c r="U265" s="123"/>
      <c r="AN265" s="123"/>
      <c r="AO265" s="123"/>
    </row>
    <row r="266" spans="15:41">
      <c r="O266" s="123"/>
      <c r="P266" s="123"/>
      <c r="T266" s="123"/>
      <c r="U266" s="123"/>
      <c r="AN266" s="123"/>
      <c r="AO266" s="123"/>
    </row>
    <row r="267" spans="15:41">
      <c r="O267" s="123"/>
      <c r="P267" s="123"/>
      <c r="T267" s="123"/>
      <c r="U267" s="123"/>
      <c r="AN267" s="123"/>
      <c r="AO267" s="123"/>
    </row>
    <row r="268" spans="15:41">
      <c r="O268" s="123"/>
      <c r="P268" s="123"/>
      <c r="T268" s="123"/>
      <c r="U268" s="123"/>
      <c r="AN268" s="123"/>
      <c r="AO268" s="123"/>
    </row>
    <row r="269" spans="15:41">
      <c r="O269" s="123"/>
      <c r="P269" s="123"/>
      <c r="T269" s="123"/>
      <c r="U269" s="123"/>
      <c r="AN269" s="123"/>
      <c r="AO269" s="123"/>
    </row>
    <row r="270" spans="15:41">
      <c r="O270" s="123"/>
      <c r="P270" s="123"/>
      <c r="T270" s="123"/>
      <c r="U270" s="123"/>
      <c r="AN270" s="123"/>
      <c r="AO270" s="123"/>
    </row>
    <row r="271" spans="15:41">
      <c r="O271" s="123"/>
      <c r="P271" s="123"/>
      <c r="T271" s="123"/>
      <c r="U271" s="123"/>
      <c r="AN271" s="123"/>
      <c r="AO271" s="123"/>
    </row>
    <row r="272" spans="15:41">
      <c r="O272" s="123"/>
      <c r="P272" s="123"/>
      <c r="T272" s="123"/>
      <c r="U272" s="123"/>
      <c r="AN272" s="123"/>
      <c r="AO272" s="123"/>
    </row>
    <row r="273" spans="15:41">
      <c r="O273" s="123"/>
      <c r="P273" s="123"/>
      <c r="T273" s="123"/>
      <c r="U273" s="123"/>
      <c r="AN273" s="123"/>
      <c r="AO273" s="123"/>
    </row>
    <row r="274" spans="15:41">
      <c r="O274" s="123"/>
      <c r="P274" s="123"/>
      <c r="T274" s="123"/>
      <c r="U274" s="123"/>
      <c r="AN274" s="123"/>
      <c r="AO274" s="123"/>
    </row>
    <row r="275" spans="15:41">
      <c r="O275" s="123"/>
      <c r="P275" s="123"/>
      <c r="T275" s="123"/>
      <c r="U275" s="123"/>
      <c r="AN275" s="123"/>
      <c r="AO275" s="123"/>
    </row>
    <row r="276" spans="15:41">
      <c r="O276" s="123"/>
      <c r="P276" s="123"/>
      <c r="T276" s="123"/>
      <c r="U276" s="123"/>
      <c r="AN276" s="123"/>
      <c r="AO276" s="123"/>
    </row>
    <row r="277" spans="15:41">
      <c r="O277" s="123"/>
      <c r="P277" s="123"/>
      <c r="T277" s="123"/>
      <c r="U277" s="123"/>
      <c r="AN277" s="123"/>
      <c r="AO277" s="123"/>
    </row>
    <row r="278" spans="15:41">
      <c r="O278" s="123"/>
      <c r="P278" s="123"/>
      <c r="T278" s="123"/>
      <c r="U278" s="123"/>
      <c r="AN278" s="123"/>
      <c r="AO278" s="123"/>
    </row>
    <row r="279" spans="15:41">
      <c r="O279" s="123"/>
      <c r="P279" s="123"/>
      <c r="T279" s="123"/>
      <c r="U279" s="123"/>
      <c r="AN279" s="123"/>
      <c r="AO279" s="123"/>
    </row>
    <row r="280" spans="15:41">
      <c r="O280" s="123"/>
      <c r="P280" s="123"/>
      <c r="T280" s="123"/>
      <c r="U280" s="123"/>
      <c r="AN280" s="123"/>
      <c r="AO280" s="123"/>
    </row>
    <row r="281" spans="15:41">
      <c r="O281" s="123"/>
      <c r="P281" s="123"/>
      <c r="T281" s="123"/>
      <c r="U281" s="123"/>
      <c r="AN281" s="123"/>
      <c r="AO281" s="123"/>
    </row>
    <row r="282" spans="15:41">
      <c r="O282" s="123"/>
      <c r="P282" s="123"/>
      <c r="T282" s="123"/>
      <c r="U282" s="123"/>
      <c r="AN282" s="123"/>
      <c r="AO282" s="123"/>
    </row>
    <row r="283" spans="15:41">
      <c r="O283" s="123"/>
      <c r="P283" s="123"/>
      <c r="T283" s="123"/>
      <c r="U283" s="123"/>
      <c r="AN283" s="123"/>
      <c r="AO283" s="123"/>
    </row>
    <row r="284" spans="15:41">
      <c r="O284" s="123"/>
      <c r="P284" s="123"/>
      <c r="T284" s="123"/>
      <c r="U284" s="123"/>
      <c r="AN284" s="123"/>
      <c r="AO284" s="123"/>
    </row>
    <row r="285" spans="15:41">
      <c r="O285" s="123"/>
      <c r="P285" s="123"/>
      <c r="T285" s="123"/>
      <c r="U285" s="123"/>
      <c r="AN285" s="123"/>
      <c r="AO285" s="123"/>
    </row>
    <row r="286" spans="15:41">
      <c r="O286" s="123"/>
      <c r="P286" s="123"/>
      <c r="T286" s="123"/>
      <c r="U286" s="123"/>
      <c r="AN286" s="123"/>
      <c r="AO286" s="123"/>
    </row>
    <row r="287" spans="15:41">
      <c r="O287" s="123"/>
      <c r="P287" s="123"/>
      <c r="T287" s="123"/>
      <c r="U287" s="123"/>
      <c r="AN287" s="123"/>
      <c r="AO287" s="123"/>
    </row>
    <row r="288" spans="15:41">
      <c r="O288" s="123"/>
      <c r="P288" s="123"/>
      <c r="T288" s="123"/>
      <c r="U288" s="123"/>
      <c r="AN288" s="123"/>
      <c r="AO288" s="123"/>
    </row>
    <row r="289" spans="15:41">
      <c r="O289" s="123"/>
      <c r="P289" s="123"/>
      <c r="T289" s="123"/>
      <c r="U289" s="123"/>
      <c r="AN289" s="123"/>
      <c r="AO289" s="123"/>
    </row>
    <row r="290" spans="15:41">
      <c r="O290" s="123"/>
      <c r="P290" s="123"/>
      <c r="T290" s="123"/>
      <c r="U290" s="123"/>
      <c r="AN290" s="123"/>
      <c r="AO290" s="123"/>
    </row>
    <row r="291" spans="15:41">
      <c r="O291" s="123"/>
      <c r="P291" s="123"/>
      <c r="T291" s="123"/>
      <c r="U291" s="123"/>
      <c r="AN291" s="123"/>
      <c r="AO291" s="123"/>
    </row>
    <row r="292" spans="15:41">
      <c r="O292" s="123"/>
      <c r="P292" s="123"/>
      <c r="T292" s="123"/>
      <c r="U292" s="123"/>
      <c r="AN292" s="123"/>
      <c r="AO292" s="123"/>
    </row>
    <row r="293" spans="15:41">
      <c r="O293" s="123"/>
      <c r="P293" s="123"/>
      <c r="T293" s="123"/>
      <c r="U293" s="123"/>
      <c r="AN293" s="123"/>
      <c r="AO293" s="123"/>
    </row>
    <row r="294" spans="15:41">
      <c r="O294" s="123"/>
      <c r="P294" s="123"/>
      <c r="T294" s="123"/>
      <c r="U294" s="123"/>
      <c r="AN294" s="123"/>
      <c r="AO294" s="123"/>
    </row>
    <row r="295" spans="15:41">
      <c r="O295" s="123"/>
      <c r="P295" s="123"/>
      <c r="T295" s="123"/>
      <c r="U295" s="123"/>
      <c r="AN295" s="123"/>
      <c r="AO295" s="123"/>
    </row>
    <row r="296" spans="15:41">
      <c r="O296" s="123"/>
      <c r="P296" s="123"/>
      <c r="T296" s="123"/>
      <c r="U296" s="123"/>
      <c r="AN296" s="123"/>
      <c r="AO296" s="123"/>
    </row>
    <row r="297" spans="15:41">
      <c r="O297" s="123"/>
      <c r="P297" s="123"/>
      <c r="T297" s="123"/>
      <c r="U297" s="123"/>
      <c r="AN297" s="123"/>
      <c r="AO297" s="123"/>
    </row>
    <row r="298" spans="15:41">
      <c r="O298" s="123"/>
      <c r="P298" s="123"/>
      <c r="T298" s="123"/>
      <c r="U298" s="123"/>
      <c r="AN298" s="123"/>
      <c r="AO298" s="123"/>
    </row>
    <row r="299" spans="15:41">
      <c r="O299" s="123"/>
      <c r="P299" s="123"/>
      <c r="T299" s="123"/>
      <c r="U299" s="123"/>
      <c r="AN299" s="123"/>
      <c r="AO299" s="123"/>
    </row>
    <row r="300" spans="15:41">
      <c r="O300" s="123"/>
      <c r="P300" s="123"/>
      <c r="T300" s="123"/>
      <c r="U300" s="123"/>
      <c r="AN300" s="123"/>
      <c r="AO300" s="123"/>
    </row>
    <row r="301" spans="15:41">
      <c r="O301" s="123"/>
      <c r="P301" s="123"/>
      <c r="T301" s="123"/>
      <c r="U301" s="123"/>
      <c r="AN301" s="123"/>
      <c r="AO301" s="123"/>
    </row>
    <row r="302" spans="15:41">
      <c r="O302" s="123"/>
      <c r="P302" s="123"/>
      <c r="T302" s="123"/>
      <c r="U302" s="123"/>
      <c r="AN302" s="123"/>
      <c r="AO302" s="123"/>
    </row>
    <row r="303" spans="15:41">
      <c r="O303" s="123"/>
      <c r="P303" s="123"/>
      <c r="T303" s="123"/>
      <c r="U303" s="123"/>
      <c r="AN303" s="123"/>
      <c r="AO303" s="123"/>
    </row>
    <row r="304" spans="15:41">
      <c r="O304" s="123"/>
      <c r="P304" s="123"/>
      <c r="T304" s="123"/>
      <c r="U304" s="123"/>
      <c r="AN304" s="123"/>
      <c r="AO304" s="123"/>
    </row>
    <row r="305" spans="15:41">
      <c r="O305" s="123"/>
      <c r="P305" s="123"/>
      <c r="T305" s="123"/>
      <c r="U305" s="123"/>
      <c r="AN305" s="123"/>
      <c r="AO305" s="123"/>
    </row>
    <row r="306" spans="15:41">
      <c r="O306" s="123"/>
      <c r="P306" s="123"/>
      <c r="T306" s="123"/>
      <c r="U306" s="123"/>
      <c r="AN306" s="123"/>
      <c r="AO306" s="123"/>
    </row>
    <row r="307" spans="15:41">
      <c r="O307" s="123"/>
      <c r="P307" s="123"/>
      <c r="T307" s="123"/>
      <c r="U307" s="123"/>
      <c r="AN307" s="123"/>
      <c r="AO307" s="123"/>
    </row>
    <row r="308" spans="15:41">
      <c r="O308" s="123"/>
      <c r="P308" s="123"/>
      <c r="T308" s="123"/>
      <c r="U308" s="123"/>
      <c r="AN308" s="123"/>
      <c r="AO308" s="123"/>
    </row>
    <row r="309" spans="15:41">
      <c r="O309" s="123"/>
      <c r="P309" s="123"/>
      <c r="T309" s="123"/>
      <c r="U309" s="123"/>
      <c r="AN309" s="123"/>
      <c r="AO309" s="123"/>
    </row>
    <row r="310" spans="15:41">
      <c r="O310" s="123"/>
      <c r="P310" s="123"/>
      <c r="T310" s="123"/>
      <c r="U310" s="123"/>
      <c r="AN310" s="123"/>
      <c r="AO310" s="123"/>
    </row>
    <row r="311" spans="15:41">
      <c r="O311" s="123"/>
      <c r="P311" s="123"/>
      <c r="T311" s="123"/>
      <c r="U311" s="123"/>
      <c r="AN311" s="123"/>
      <c r="AO311" s="123"/>
    </row>
    <row r="312" spans="15:41">
      <c r="O312" s="123"/>
      <c r="P312" s="123"/>
      <c r="T312" s="123"/>
      <c r="U312" s="123"/>
      <c r="AN312" s="123"/>
      <c r="AO312" s="123"/>
    </row>
    <row r="313" spans="15:41">
      <c r="O313" s="123"/>
      <c r="P313" s="123"/>
      <c r="T313" s="123"/>
      <c r="U313" s="123"/>
      <c r="AN313" s="123"/>
      <c r="AO313" s="123"/>
    </row>
    <row r="314" spans="15:41">
      <c r="O314" s="123"/>
      <c r="P314" s="123"/>
      <c r="T314" s="123"/>
      <c r="U314" s="123"/>
      <c r="AN314" s="123"/>
      <c r="AO314" s="123"/>
    </row>
    <row r="315" spans="15:41">
      <c r="O315" s="123"/>
      <c r="P315" s="123"/>
      <c r="T315" s="123"/>
      <c r="U315" s="123"/>
      <c r="AN315" s="123"/>
      <c r="AO315" s="123"/>
    </row>
    <row r="316" spans="15:41">
      <c r="O316" s="123"/>
      <c r="P316" s="123"/>
      <c r="T316" s="123"/>
      <c r="U316" s="123"/>
      <c r="AN316" s="123"/>
      <c r="AO316" s="123"/>
    </row>
    <row r="317" spans="15:41">
      <c r="O317" s="123"/>
      <c r="P317" s="123"/>
      <c r="T317" s="123"/>
      <c r="U317" s="123"/>
      <c r="AN317" s="123"/>
      <c r="AO317" s="123"/>
    </row>
    <row r="318" spans="15:41">
      <c r="O318" s="123"/>
      <c r="P318" s="123"/>
      <c r="T318" s="123"/>
      <c r="U318" s="123"/>
      <c r="AN318" s="123"/>
      <c r="AO318" s="123"/>
    </row>
    <row r="319" spans="15:41">
      <c r="O319" s="123"/>
      <c r="P319" s="123"/>
      <c r="T319" s="123"/>
      <c r="U319" s="123"/>
      <c r="AN319" s="123"/>
      <c r="AO319" s="123"/>
    </row>
    <row r="320" spans="15:41">
      <c r="O320" s="123"/>
      <c r="P320" s="123"/>
      <c r="T320" s="123"/>
      <c r="U320" s="123"/>
      <c r="AN320" s="123"/>
      <c r="AO320" s="123"/>
    </row>
    <row r="321" spans="15:41">
      <c r="O321" s="123"/>
      <c r="P321" s="123"/>
      <c r="T321" s="123"/>
      <c r="U321" s="123"/>
      <c r="AN321" s="123"/>
      <c r="AO321" s="123"/>
    </row>
    <row r="322" spans="15:41">
      <c r="O322" s="123"/>
      <c r="P322" s="123"/>
      <c r="T322" s="123"/>
      <c r="U322" s="123"/>
      <c r="AN322" s="123"/>
      <c r="AO322" s="123"/>
    </row>
    <row r="323" spans="15:41">
      <c r="O323" s="123"/>
      <c r="P323" s="123"/>
      <c r="T323" s="123"/>
      <c r="U323" s="123"/>
      <c r="AN323" s="123"/>
      <c r="AO323" s="123"/>
    </row>
    <row r="324" spans="15:41">
      <c r="O324" s="123"/>
      <c r="P324" s="123"/>
      <c r="T324" s="123"/>
      <c r="U324" s="123"/>
      <c r="AN324" s="123"/>
      <c r="AO324" s="123"/>
    </row>
    <row r="325" spans="15:41">
      <c r="O325" s="123"/>
      <c r="P325" s="123"/>
      <c r="T325" s="123"/>
      <c r="U325" s="123"/>
      <c r="AN325" s="123"/>
      <c r="AO325" s="123"/>
    </row>
    <row r="326" spans="15:41">
      <c r="O326" s="123"/>
      <c r="P326" s="123"/>
      <c r="T326" s="123"/>
      <c r="U326" s="123"/>
      <c r="AN326" s="123"/>
      <c r="AO326" s="123"/>
    </row>
    <row r="327" spans="15:41">
      <c r="O327" s="123"/>
      <c r="P327" s="123"/>
      <c r="T327" s="123"/>
      <c r="U327" s="123"/>
      <c r="AN327" s="123"/>
      <c r="AO327" s="123"/>
    </row>
    <row r="328" spans="15:41">
      <c r="O328" s="123"/>
      <c r="P328" s="123"/>
      <c r="T328" s="123"/>
      <c r="U328" s="123"/>
      <c r="AN328" s="123"/>
      <c r="AO328" s="123"/>
    </row>
    <row r="329" spans="15:41">
      <c r="O329" s="123"/>
      <c r="P329" s="123"/>
      <c r="T329" s="123"/>
      <c r="U329" s="123"/>
      <c r="AN329" s="123"/>
      <c r="AO329" s="123"/>
    </row>
    <row r="330" spans="15:41">
      <c r="O330" s="123"/>
      <c r="P330" s="123"/>
      <c r="T330" s="123"/>
      <c r="U330" s="123"/>
      <c r="AN330" s="123"/>
      <c r="AO330" s="123"/>
    </row>
    <row r="331" spans="15:41">
      <c r="O331" s="123"/>
      <c r="P331" s="123"/>
      <c r="T331" s="123"/>
      <c r="U331" s="123"/>
      <c r="AN331" s="123"/>
      <c r="AO331" s="123"/>
    </row>
    <row r="332" spans="15:41">
      <c r="O332" s="123"/>
      <c r="P332" s="123"/>
      <c r="T332" s="123"/>
      <c r="U332" s="123"/>
      <c r="AN332" s="123"/>
      <c r="AO332" s="123"/>
    </row>
    <row r="333" spans="15:41">
      <c r="O333" s="123"/>
      <c r="P333" s="123"/>
      <c r="T333" s="123"/>
      <c r="U333" s="123"/>
      <c r="AN333" s="123"/>
      <c r="AO333" s="123"/>
    </row>
    <row r="334" spans="15:41">
      <c r="O334" s="123"/>
      <c r="P334" s="123"/>
      <c r="T334" s="123"/>
      <c r="U334" s="123"/>
      <c r="AN334" s="123"/>
      <c r="AO334" s="123"/>
    </row>
    <row r="335" spans="15:41">
      <c r="O335" s="123"/>
      <c r="P335" s="123"/>
      <c r="T335" s="123"/>
      <c r="U335" s="123"/>
      <c r="AN335" s="123"/>
      <c r="AO335" s="123"/>
    </row>
    <row r="336" spans="15:41">
      <c r="O336" s="123"/>
      <c r="P336" s="123"/>
      <c r="T336" s="123"/>
      <c r="U336" s="123"/>
      <c r="AN336" s="123"/>
      <c r="AO336" s="123"/>
    </row>
    <row r="337" spans="15:41">
      <c r="O337" s="123"/>
      <c r="P337" s="123"/>
      <c r="T337" s="123"/>
      <c r="U337" s="123"/>
      <c r="AN337" s="123"/>
      <c r="AO337" s="123"/>
    </row>
    <row r="338" spans="15:41">
      <c r="O338" s="123"/>
      <c r="P338" s="123"/>
      <c r="T338" s="123"/>
      <c r="U338" s="123"/>
      <c r="AN338" s="123"/>
      <c r="AO338" s="123"/>
    </row>
    <row r="339" spans="15:41">
      <c r="O339" s="123"/>
      <c r="P339" s="123"/>
      <c r="T339" s="123"/>
      <c r="U339" s="123"/>
      <c r="AN339" s="123"/>
      <c r="AO339" s="123"/>
    </row>
    <row r="340" spans="15:41">
      <c r="O340" s="123"/>
      <c r="P340" s="123"/>
      <c r="T340" s="123"/>
      <c r="U340" s="123"/>
      <c r="AN340" s="123"/>
      <c r="AO340" s="123"/>
    </row>
    <row r="341" spans="15:41">
      <c r="O341" s="123"/>
      <c r="P341" s="123"/>
      <c r="T341" s="123"/>
      <c r="U341" s="123"/>
      <c r="AN341" s="123"/>
      <c r="AO341" s="123"/>
    </row>
    <row r="342" spans="15:41">
      <c r="O342" s="123"/>
      <c r="P342" s="123"/>
      <c r="T342" s="123"/>
      <c r="U342" s="123"/>
      <c r="AN342" s="123"/>
      <c r="AO342" s="123"/>
    </row>
    <row r="343" spans="15:41">
      <c r="O343" s="123"/>
      <c r="P343" s="123"/>
      <c r="T343" s="123"/>
      <c r="U343" s="123"/>
      <c r="AN343" s="123"/>
      <c r="AO343" s="123"/>
    </row>
    <row r="344" spans="15:41">
      <c r="O344" s="123"/>
      <c r="P344" s="123"/>
      <c r="T344" s="123"/>
      <c r="U344" s="123"/>
      <c r="AN344" s="123"/>
      <c r="AO344" s="123"/>
    </row>
    <row r="345" spans="15:41">
      <c r="O345" s="123"/>
      <c r="P345" s="123"/>
      <c r="T345" s="123"/>
      <c r="U345" s="123"/>
      <c r="AN345" s="123"/>
      <c r="AO345" s="123"/>
    </row>
    <row r="346" spans="15:41">
      <c r="O346" s="123"/>
      <c r="P346" s="123"/>
      <c r="T346" s="123"/>
      <c r="U346" s="123"/>
      <c r="AN346" s="123"/>
      <c r="AO346" s="123"/>
    </row>
    <row r="347" spans="15:41">
      <c r="O347" s="123"/>
      <c r="P347" s="123"/>
      <c r="T347" s="123"/>
      <c r="U347" s="123"/>
      <c r="AN347" s="123"/>
      <c r="AO347" s="123"/>
    </row>
    <row r="348" spans="15:41">
      <c r="O348" s="123"/>
      <c r="P348" s="123"/>
      <c r="T348" s="123"/>
      <c r="U348" s="123"/>
      <c r="AN348" s="123"/>
      <c r="AO348" s="123"/>
    </row>
    <row r="349" spans="15:41">
      <c r="O349" s="123"/>
      <c r="P349" s="123"/>
      <c r="T349" s="123"/>
      <c r="U349" s="123"/>
      <c r="AN349" s="123"/>
      <c r="AO349" s="123"/>
    </row>
    <row r="350" spans="15:41">
      <c r="O350" s="123"/>
      <c r="P350" s="123"/>
      <c r="T350" s="123"/>
      <c r="U350" s="123"/>
      <c r="AN350" s="123"/>
      <c r="AO350" s="123"/>
    </row>
    <row r="351" spans="15:41">
      <c r="O351" s="123"/>
      <c r="P351" s="123"/>
      <c r="T351" s="123"/>
      <c r="U351" s="123"/>
      <c r="AN351" s="123"/>
      <c r="AO351" s="123"/>
    </row>
    <row r="352" spans="15:41">
      <c r="O352" s="123"/>
      <c r="P352" s="123"/>
      <c r="T352" s="123"/>
      <c r="U352" s="123"/>
      <c r="AN352" s="123"/>
      <c r="AO352" s="123"/>
    </row>
    <row r="353" spans="15:41">
      <c r="O353" s="123"/>
      <c r="P353" s="123"/>
      <c r="T353" s="123"/>
      <c r="U353" s="123"/>
      <c r="AN353" s="123"/>
      <c r="AO353" s="123"/>
    </row>
    <row r="354" spans="15:41">
      <c r="O354" s="123"/>
      <c r="P354" s="123"/>
      <c r="T354" s="123"/>
      <c r="U354" s="123"/>
      <c r="AN354" s="123"/>
      <c r="AO354" s="123"/>
    </row>
    <row r="355" spans="15:41">
      <c r="O355" s="123"/>
      <c r="P355" s="123"/>
      <c r="T355" s="123"/>
      <c r="U355" s="123"/>
      <c r="AN355" s="123"/>
      <c r="AO355" s="123"/>
    </row>
    <row r="356" spans="15:41">
      <c r="O356" s="123"/>
      <c r="P356" s="123"/>
      <c r="T356" s="123"/>
      <c r="U356" s="123"/>
      <c r="AN356" s="123"/>
      <c r="AO356" s="123"/>
    </row>
    <row r="357" spans="15:41">
      <c r="O357" s="123"/>
      <c r="P357" s="123"/>
      <c r="T357" s="123"/>
      <c r="U357" s="123"/>
      <c r="AN357" s="123"/>
      <c r="AO357" s="123"/>
    </row>
    <row r="358" spans="15:41">
      <c r="O358" s="123"/>
      <c r="P358" s="123"/>
      <c r="T358" s="123"/>
      <c r="U358" s="123"/>
      <c r="AN358" s="123"/>
      <c r="AO358" s="123"/>
    </row>
    <row r="359" spans="15:41">
      <c r="O359" s="123"/>
      <c r="P359" s="123"/>
      <c r="T359" s="123"/>
      <c r="U359" s="123"/>
      <c r="AN359" s="123"/>
      <c r="AO359" s="123"/>
    </row>
    <row r="360" spans="15:41">
      <c r="O360" s="123"/>
      <c r="P360" s="123"/>
      <c r="T360" s="123"/>
      <c r="U360" s="123"/>
      <c r="AN360" s="123"/>
      <c r="AO360" s="123"/>
    </row>
    <row r="361" spans="15:41">
      <c r="O361" s="123"/>
      <c r="P361" s="123"/>
      <c r="T361" s="123"/>
      <c r="U361" s="123"/>
      <c r="AN361" s="123"/>
      <c r="AO361" s="123"/>
    </row>
    <row r="362" spans="15:41">
      <c r="O362" s="123"/>
      <c r="P362" s="123"/>
      <c r="T362" s="123"/>
      <c r="U362" s="123"/>
      <c r="AN362" s="123"/>
      <c r="AO362" s="123"/>
    </row>
    <row r="363" spans="15:41">
      <c r="O363" s="123"/>
      <c r="P363" s="123"/>
      <c r="T363" s="123"/>
      <c r="U363" s="123"/>
      <c r="AN363" s="123"/>
      <c r="AO363" s="123"/>
    </row>
    <row r="364" spans="15:41">
      <c r="O364" s="123"/>
      <c r="P364" s="123"/>
      <c r="T364" s="123"/>
      <c r="U364" s="123"/>
      <c r="AN364" s="123"/>
      <c r="AO364" s="123"/>
    </row>
    <row r="365" spans="15:41">
      <c r="O365" s="123"/>
      <c r="P365" s="123"/>
      <c r="T365" s="123"/>
      <c r="U365" s="123"/>
      <c r="AN365" s="123"/>
      <c r="AO365" s="123"/>
    </row>
    <row r="366" spans="15:41">
      <c r="O366" s="123"/>
      <c r="P366" s="123"/>
      <c r="T366" s="123"/>
      <c r="U366" s="123"/>
      <c r="AN366" s="123"/>
      <c r="AO366" s="123"/>
    </row>
    <row r="367" spans="15:41">
      <c r="O367" s="123"/>
      <c r="P367" s="123"/>
      <c r="T367" s="123"/>
      <c r="U367" s="123"/>
      <c r="AN367" s="123"/>
      <c r="AO367" s="123"/>
    </row>
  </sheetData>
  <mergeCells count="76">
    <mergeCell ref="AG3:AJ3"/>
    <mergeCell ref="AG4:AJ4"/>
    <mergeCell ref="AI5:AI10"/>
    <mergeCell ref="AJ5:AJ15"/>
    <mergeCell ref="AG7:AH7"/>
    <mergeCell ref="AG10:AH10"/>
    <mergeCell ref="AG14:AH14"/>
    <mergeCell ref="AG15:AH15"/>
    <mergeCell ref="AC3:AF3"/>
    <mergeCell ref="AC4:AF4"/>
    <mergeCell ref="AE5:AE10"/>
    <mergeCell ref="AF5:AF15"/>
    <mergeCell ref="AC7:AD7"/>
    <mergeCell ref="AC10:AD10"/>
    <mergeCell ref="AC14:AD14"/>
    <mergeCell ref="AC15:AD15"/>
    <mergeCell ref="C7:D7"/>
    <mergeCell ref="Y7:Z7"/>
    <mergeCell ref="C10:D10"/>
    <mergeCell ref="Y10:Z10"/>
    <mergeCell ref="E5:E10"/>
    <mergeCell ref="F5:F15"/>
    <mergeCell ref="M5:M10"/>
    <mergeCell ref="N5:N15"/>
    <mergeCell ref="K7:L7"/>
    <mergeCell ref="K10:L10"/>
    <mergeCell ref="G14:H14"/>
    <mergeCell ref="C14:D14"/>
    <mergeCell ref="AK3:AM3"/>
    <mergeCell ref="AK4:AM4"/>
    <mergeCell ref="AL5:AL10"/>
    <mergeCell ref="AM5:AM15"/>
    <mergeCell ref="C3:F3"/>
    <mergeCell ref="Y3:AB3"/>
    <mergeCell ref="C4:F4"/>
    <mergeCell ref="Y4:AB4"/>
    <mergeCell ref="G3:J3"/>
    <mergeCell ref="G4:J4"/>
    <mergeCell ref="K3:N3"/>
    <mergeCell ref="K4:N4"/>
    <mergeCell ref="Y14:Z14"/>
    <mergeCell ref="C15:D15"/>
    <mergeCell ref="Y15:Z15"/>
    <mergeCell ref="AA5:AA10"/>
    <mergeCell ref="AB5:AB15"/>
    <mergeCell ref="I5:I10"/>
    <mergeCell ref="G10:H10"/>
    <mergeCell ref="G15:H15"/>
    <mergeCell ref="K14:L14"/>
    <mergeCell ref="K15:L15"/>
    <mergeCell ref="J5:J15"/>
    <mergeCell ref="G7:H7"/>
    <mergeCell ref="X5:X15"/>
    <mergeCell ref="AN3:AR3"/>
    <mergeCell ref="AN4:AR4"/>
    <mergeCell ref="AQ5:AQ10"/>
    <mergeCell ref="AR5:AR15"/>
    <mergeCell ref="AN7:AP7"/>
    <mergeCell ref="AN10:AP10"/>
    <mergeCell ref="AN14:AP14"/>
    <mergeCell ref="AN15:AP15"/>
    <mergeCell ref="O3:S3"/>
    <mergeCell ref="O4:S4"/>
    <mergeCell ref="R5:R10"/>
    <mergeCell ref="S5:S15"/>
    <mergeCell ref="W5:W10"/>
    <mergeCell ref="O7:Q7"/>
    <mergeCell ref="T7:V7"/>
    <mergeCell ref="O10:Q10"/>
    <mergeCell ref="T10:V10"/>
    <mergeCell ref="O14:Q14"/>
    <mergeCell ref="T14:V14"/>
    <mergeCell ref="O15:Q15"/>
    <mergeCell ref="T15:V15"/>
    <mergeCell ref="T3:X3"/>
    <mergeCell ref="T4:X4"/>
  </mergeCells>
  <phoneticPr fontId="22" type="noConversion"/>
  <conditionalFormatting sqref="A136:X136">
    <cfRule type="cellIs" dxfId="182" priority="7" operator="lessThan">
      <formula>0</formula>
    </cfRule>
  </conditionalFormatting>
  <conditionalFormatting sqref="B134">
    <cfRule type="containsText" dxfId="181" priority="57" operator="containsText" text="TRUE">
      <formula>NOT(ISERROR(SEARCH("TRUE",B134)))</formula>
    </cfRule>
  </conditionalFormatting>
  <conditionalFormatting sqref="B134:B135">
    <cfRule type="containsText" dxfId="180" priority="56" operator="containsText" text="FALSE">
      <formula>NOT(ISERROR(SEARCH("FALSE",B134)))</formula>
    </cfRule>
  </conditionalFormatting>
  <conditionalFormatting sqref="B135">
    <cfRule type="containsText" dxfId="179" priority="55" operator="containsText" text="TRUE">
      <formula>NOT(ISERROR(SEARCH("TRUE",B135)))</formula>
    </cfRule>
  </conditionalFormatting>
  <conditionalFormatting sqref="C138:D138">
    <cfRule type="containsText" dxfId="178" priority="47" operator="containsText" text="TRUE">
      <formula>NOT(ISERROR(SEARCH("TRUE",C138)))</formula>
    </cfRule>
    <cfRule type="containsText" dxfId="177" priority="48" operator="containsText" text="FALSE">
      <formula>NOT(ISERROR(SEARCH("FALSE",C138)))</formula>
    </cfRule>
  </conditionalFormatting>
  <conditionalFormatting sqref="C2:E2">
    <cfRule type="containsText" dxfId="176" priority="54" operator="containsText" text="TRUE">
      <formula>NOT(ISERROR(SEARCH("TRUE",C2)))</formula>
    </cfRule>
  </conditionalFormatting>
  <conditionalFormatting sqref="C134:N134 Y134:AJ134">
    <cfRule type="containsText" dxfId="175" priority="52" operator="containsText" text="FALSE">
      <formula>NOT(ISERROR(SEARCH("FALSE",C134)))</formula>
    </cfRule>
    <cfRule type="containsText" dxfId="174" priority="53" operator="containsText" text="TRUE">
      <formula>NOT(ISERROR(SEARCH("TRUE",C134)))</formula>
    </cfRule>
  </conditionalFormatting>
  <conditionalFormatting sqref="G138:H138">
    <cfRule type="containsText" dxfId="173" priority="45" operator="containsText" text="TRUE">
      <formula>NOT(ISERROR(SEARCH("TRUE",G138)))</formula>
    </cfRule>
    <cfRule type="containsText" dxfId="172" priority="46" operator="containsText" text="FALSE">
      <formula>NOT(ISERROR(SEARCH("FALSE",G138)))</formula>
    </cfRule>
  </conditionalFormatting>
  <conditionalFormatting sqref="G2:I2">
    <cfRule type="containsText" dxfId="171" priority="50" operator="containsText" text="TRUE">
      <formula>NOT(ISERROR(SEARCH("TRUE",G2)))</formula>
    </cfRule>
  </conditionalFormatting>
  <conditionalFormatting sqref="K138:L138">
    <cfRule type="containsText" dxfId="170" priority="43" operator="containsText" text="TRUE">
      <formula>NOT(ISERROR(SEARCH("TRUE",K138)))</formula>
    </cfRule>
    <cfRule type="containsText" dxfId="169" priority="44" operator="containsText" text="FALSE">
      <formula>NOT(ISERROR(SEARCH("FALSE",K138)))</formula>
    </cfRule>
  </conditionalFormatting>
  <conditionalFormatting sqref="K2:M2">
    <cfRule type="containsText" dxfId="168" priority="49" operator="containsText" text="TRUE">
      <formula>NOT(ISERROR(SEARCH("TRUE",K2)))</formula>
    </cfRule>
  </conditionalFormatting>
  <conditionalFormatting sqref="O135:Q135">
    <cfRule type="containsText" dxfId="167" priority="3" operator="containsText" text="TRUE">
      <formula>NOT(ISERROR(SEARCH("TRUE",O135)))</formula>
    </cfRule>
    <cfRule type="containsText" dxfId="166" priority="4" operator="containsText" text="FALSE">
      <formula>NOT(ISERROR(SEARCH("FALSE",O135)))</formula>
    </cfRule>
  </conditionalFormatting>
  <conditionalFormatting sqref="O138:Q138">
    <cfRule type="containsText" dxfId="165" priority="1" operator="containsText" text="TRUE">
      <formula>NOT(ISERROR(SEARCH("TRUE",O138)))</formula>
    </cfRule>
    <cfRule type="containsText" dxfId="164" priority="2" operator="containsText" text="FALSE">
      <formula>NOT(ISERROR(SEARCH("FALSE",O138)))</formula>
    </cfRule>
  </conditionalFormatting>
  <conditionalFormatting sqref="R135:S135">
    <cfRule type="containsText" dxfId="163" priority="5" operator="containsText" text="FALSE">
      <formula>NOT(ISERROR(SEARCH("FALSE",R135)))</formula>
    </cfRule>
    <cfRule type="containsText" dxfId="162" priority="6" operator="containsText" text="TRUE">
      <formula>NOT(ISERROR(SEARCH("TRUE",R135)))</formula>
    </cfRule>
  </conditionalFormatting>
  <conditionalFormatting sqref="T135:V135">
    <cfRule type="containsText" dxfId="161" priority="10" operator="containsText" text="TRUE">
      <formula>NOT(ISERROR(SEARCH("TRUE",T135)))</formula>
    </cfRule>
    <cfRule type="containsText" dxfId="160" priority="11" operator="containsText" text="FALSE">
      <formula>NOT(ISERROR(SEARCH("FALSE",T135)))</formula>
    </cfRule>
  </conditionalFormatting>
  <conditionalFormatting sqref="T138:V138">
    <cfRule type="containsText" dxfId="159" priority="8" operator="containsText" text="TRUE">
      <formula>NOT(ISERROR(SEARCH("TRUE",T138)))</formula>
    </cfRule>
    <cfRule type="containsText" dxfId="158" priority="9" operator="containsText" text="FALSE">
      <formula>NOT(ISERROR(SEARCH("FALSE",T138)))</formula>
    </cfRule>
  </conditionalFormatting>
  <conditionalFormatting sqref="W135:X135">
    <cfRule type="containsText" dxfId="157" priority="12" operator="containsText" text="FALSE">
      <formula>NOT(ISERROR(SEARCH("FALSE",W135)))</formula>
    </cfRule>
    <cfRule type="containsText" dxfId="156" priority="13" operator="containsText" text="TRUE">
      <formula>NOT(ISERROR(SEARCH("TRUE",W135)))</formula>
    </cfRule>
  </conditionalFormatting>
  <conditionalFormatting sqref="Y138:Z138">
    <cfRule type="containsText" dxfId="155" priority="41" operator="containsText" text="TRUE">
      <formula>NOT(ISERROR(SEARCH("TRUE",Y138)))</formula>
    </cfRule>
    <cfRule type="containsText" dxfId="154" priority="42" operator="containsText" text="FALSE">
      <formula>NOT(ISERROR(SEARCH("FALSE",Y138)))</formula>
    </cfRule>
  </conditionalFormatting>
  <conditionalFormatting sqref="Y2:AJ2">
    <cfRule type="containsText" dxfId="153" priority="51" operator="containsText" text="TRUE">
      <formula>NOT(ISERROR(SEARCH("TRUE",Y2)))</formula>
    </cfRule>
  </conditionalFormatting>
  <conditionalFormatting sqref="Y136:AM136">
    <cfRule type="cellIs" dxfId="152" priority="35" operator="lessThan">
      <formula>0</formula>
    </cfRule>
  </conditionalFormatting>
  <conditionalFormatting sqref="AC138:AD138">
    <cfRule type="containsText" dxfId="151" priority="39" operator="containsText" text="TRUE">
      <formula>NOT(ISERROR(SEARCH("TRUE",AC138)))</formula>
    </cfRule>
    <cfRule type="containsText" dxfId="150" priority="40" operator="containsText" text="FALSE">
      <formula>NOT(ISERROR(SEARCH("FALSE",AC138)))</formula>
    </cfRule>
  </conditionalFormatting>
  <conditionalFormatting sqref="AG138:AH138">
    <cfRule type="containsText" dxfId="149" priority="37" operator="containsText" text="TRUE">
      <formula>NOT(ISERROR(SEARCH("TRUE",AG138)))</formula>
    </cfRule>
    <cfRule type="containsText" dxfId="148" priority="38" operator="containsText" text="FALSE">
      <formula>NOT(ISERROR(SEARCH("FALSE",AG138)))</formula>
    </cfRule>
  </conditionalFormatting>
  <conditionalFormatting sqref="AK138">
    <cfRule type="containsText" dxfId="147" priority="29" operator="containsText" text="TRUE">
      <formula>NOT(ISERROR(SEARCH("TRUE",AK138)))</formula>
    </cfRule>
    <cfRule type="containsText" dxfId="146" priority="30" operator="containsText" text="FALSE">
      <formula>NOT(ISERROR(SEARCH("FALSE",AK138)))</formula>
    </cfRule>
  </conditionalFormatting>
  <conditionalFormatting sqref="AK135:AL135">
    <cfRule type="containsText" dxfId="145" priority="31" operator="containsText" text="TRUE">
      <formula>NOT(ISERROR(SEARCH("TRUE",AK135)))</formula>
    </cfRule>
    <cfRule type="containsText" dxfId="144" priority="32" operator="containsText" text="FALSE">
      <formula>NOT(ISERROR(SEARCH("FALSE",AK135)))</formula>
    </cfRule>
  </conditionalFormatting>
  <conditionalFormatting sqref="AM136">
    <cfRule type="containsText" dxfId="143" priority="33" operator="containsText" text="FALSE">
      <formula>NOT(ISERROR(SEARCH("FALSE",AM136)))</formula>
    </cfRule>
    <cfRule type="containsText" dxfId="142" priority="34" operator="containsText" text="TRUE">
      <formula>NOT(ISERROR(SEARCH("TRUE",AM136)))</formula>
    </cfRule>
  </conditionalFormatting>
  <conditionalFormatting sqref="AN135:AP135">
    <cfRule type="containsText" dxfId="141" priority="24" operator="containsText" text="TRUE">
      <formula>NOT(ISERROR(SEARCH("TRUE",AN135)))</formula>
    </cfRule>
    <cfRule type="containsText" dxfId="140" priority="25" operator="containsText" text="FALSE">
      <formula>NOT(ISERROR(SEARCH("FALSE",AN135)))</formula>
    </cfRule>
  </conditionalFormatting>
  <conditionalFormatting sqref="AN138:AP138">
    <cfRule type="containsText" dxfId="139" priority="22" operator="containsText" text="TRUE">
      <formula>NOT(ISERROR(SEARCH("TRUE",AN138)))</formula>
    </cfRule>
    <cfRule type="containsText" dxfId="138" priority="23" operator="containsText" text="FALSE">
      <formula>NOT(ISERROR(SEARCH("FALSE",AN138)))</formula>
    </cfRule>
  </conditionalFormatting>
  <conditionalFormatting sqref="AN136:XFD136">
    <cfRule type="cellIs" dxfId="137" priority="28" operator="lessThan">
      <formula>0</formula>
    </cfRule>
  </conditionalFormatting>
  <conditionalFormatting sqref="AQ135:AR135">
    <cfRule type="containsText" dxfId="136" priority="26" operator="containsText" text="FALSE">
      <formula>NOT(ISERROR(SEARCH("FALSE",AQ135)))</formula>
    </cfRule>
    <cfRule type="containsText" dxfId="135" priority="27" operator="containsText" text="TRUE">
      <formula>NOT(ISERROR(SEARCH("TRUE",AQ135)))</formula>
    </cfRule>
  </conditionalFormatting>
  <pageMargins left="0.7" right="0.7" top="0.75" bottom="0.75" header="0.3" footer="0.3"/>
  <pageSetup paperSize="9" orientation="portrait" r:id="rId1"/>
  <ignoredErrors>
    <ignoredError sqref="E46:E5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343"/>
  <sheetViews>
    <sheetView zoomScale="50" zoomScaleNormal="50" workbookViewId="0">
      <pane xSplit="2" ySplit="15" topLeftCell="C49" activePane="bottomRight" state="frozen"/>
      <selection pane="topRight" activeCell="C1" sqref="C1"/>
      <selection pane="bottomLeft" activeCell="A16" sqref="A16"/>
      <selection pane="bottomRight" activeCell="AC3" sqref="AC3:AG3"/>
    </sheetView>
  </sheetViews>
  <sheetFormatPr defaultColWidth="9" defaultRowHeight="20.25"/>
  <cols>
    <col min="1" max="1" width="9.7109375" style="294" bestFit="1" customWidth="1"/>
    <col min="2" max="2" width="18.28515625" style="240" customWidth="1"/>
    <col min="3" max="10" width="15.7109375" style="240" customWidth="1"/>
    <col min="11" max="14" width="15.7109375" style="3" customWidth="1"/>
    <col min="15" max="15" width="15.7109375" style="126" customWidth="1"/>
    <col min="16" max="24" width="15.7109375" style="3" customWidth="1"/>
    <col min="25" max="25" width="15.7109375" style="126" customWidth="1"/>
    <col min="26" max="28" width="15.7109375" style="3" customWidth="1"/>
    <col min="29" max="30" width="15.7109375" style="126" customWidth="1"/>
    <col min="31" max="33" width="15.7109375" style="3" customWidth="1"/>
    <col min="34" max="34" width="9" style="240"/>
    <col min="35" max="36" width="9.7109375" style="240" bestFit="1" customWidth="1"/>
    <col min="37" max="16384" width="9" style="240"/>
  </cols>
  <sheetData>
    <row r="1" spans="1:33">
      <c r="A1" s="240"/>
      <c r="B1" s="241"/>
      <c r="C1" s="242">
        <f>+C109</f>
        <v>1792</v>
      </c>
      <c r="D1" s="242">
        <f>+D109</f>
        <v>1802</v>
      </c>
      <c r="E1" s="242"/>
      <c r="F1" s="242"/>
      <c r="G1" s="242">
        <f>+G109</f>
        <v>237.6</v>
      </c>
      <c r="H1" s="242">
        <f>+H109</f>
        <v>240</v>
      </c>
      <c r="I1" s="242"/>
      <c r="J1" s="242"/>
      <c r="K1" s="391">
        <f>+K109</f>
        <v>986</v>
      </c>
      <c r="L1" s="391">
        <f>+L109</f>
        <v>1976</v>
      </c>
      <c r="M1" s="391"/>
      <c r="N1" s="391"/>
      <c r="O1" s="119">
        <f>+O109</f>
        <v>2754</v>
      </c>
      <c r="P1" s="119">
        <f>+P109</f>
        <v>2752</v>
      </c>
      <c r="Q1" s="119"/>
      <c r="R1" s="119"/>
      <c r="S1" s="119">
        <f>+S109</f>
        <v>2800</v>
      </c>
      <c r="T1" s="119">
        <f>+T109</f>
        <v>2772</v>
      </c>
      <c r="U1" s="119">
        <f>+U109</f>
        <v>2800</v>
      </c>
      <c r="V1" s="119">
        <f>+V109</f>
        <v>2772</v>
      </c>
      <c r="W1" s="4"/>
      <c r="X1" s="4"/>
      <c r="Y1" s="119">
        <f>+Y109</f>
        <v>3036</v>
      </c>
      <c r="Z1" s="119">
        <f>+Z109</f>
        <v>3036</v>
      </c>
      <c r="AA1" s="119"/>
      <c r="AB1" s="119"/>
      <c r="AC1" s="119">
        <f>+AC109</f>
        <v>390</v>
      </c>
      <c r="AD1" s="119">
        <f>+AD109</f>
        <v>384</v>
      </c>
      <c r="AE1" s="119">
        <f>+AE109</f>
        <v>396</v>
      </c>
      <c r="AF1" s="119"/>
      <c r="AG1" s="119"/>
    </row>
    <row r="2" spans="1:33" ht="21" thickBot="1">
      <c r="A2" s="240"/>
      <c r="B2" s="243" t="s">
        <v>132</v>
      </c>
      <c r="C2" s="244" t="s">
        <v>186</v>
      </c>
      <c r="D2" s="244" t="s">
        <v>186</v>
      </c>
      <c r="G2" s="244" t="s">
        <v>186</v>
      </c>
      <c r="H2" s="244" t="s">
        <v>186</v>
      </c>
      <c r="K2" s="42" t="s">
        <v>186</v>
      </c>
      <c r="L2" s="42" t="s">
        <v>186</v>
      </c>
      <c r="O2" s="42" t="s">
        <v>264</v>
      </c>
      <c r="P2" s="42" t="s">
        <v>264</v>
      </c>
      <c r="Q2" s="42"/>
      <c r="R2" s="42"/>
      <c r="S2" s="42" t="s">
        <v>264</v>
      </c>
      <c r="T2" s="42" t="s">
        <v>264</v>
      </c>
      <c r="U2" s="42" t="s">
        <v>264</v>
      </c>
      <c r="V2" s="42" t="s">
        <v>264</v>
      </c>
      <c r="W2" s="42"/>
      <c r="X2" s="42"/>
      <c r="Y2" s="42" t="s">
        <v>264</v>
      </c>
      <c r="Z2" s="42" t="s">
        <v>264</v>
      </c>
      <c r="AA2" s="42"/>
      <c r="AB2" s="42"/>
      <c r="AC2" s="306" t="s">
        <v>264</v>
      </c>
      <c r="AD2" s="306" t="s">
        <v>264</v>
      </c>
      <c r="AE2" s="306" t="s">
        <v>264</v>
      </c>
      <c r="AF2" s="307"/>
      <c r="AG2" s="307"/>
    </row>
    <row r="3" spans="1:33" s="245" customFormat="1" ht="30" customHeight="1">
      <c r="B3" s="246"/>
      <c r="C3" s="675" t="s">
        <v>198</v>
      </c>
      <c r="D3" s="676"/>
      <c r="E3" s="676"/>
      <c r="F3" s="677"/>
      <c r="G3" s="675" t="s">
        <v>191</v>
      </c>
      <c r="H3" s="676"/>
      <c r="I3" s="676"/>
      <c r="J3" s="677"/>
      <c r="K3" s="652" t="s">
        <v>263</v>
      </c>
      <c r="L3" s="653"/>
      <c r="M3" s="653"/>
      <c r="N3" s="654"/>
      <c r="O3" s="625" t="s">
        <v>265</v>
      </c>
      <c r="P3" s="626"/>
      <c r="Q3" s="626"/>
      <c r="R3" s="627"/>
      <c r="S3" s="749" t="s">
        <v>266</v>
      </c>
      <c r="T3" s="750"/>
      <c r="U3" s="750"/>
      <c r="V3" s="750"/>
      <c r="W3" s="750"/>
      <c r="X3" s="751"/>
      <c r="Y3" s="625" t="s">
        <v>293</v>
      </c>
      <c r="Z3" s="626"/>
      <c r="AA3" s="626"/>
      <c r="AB3" s="627"/>
      <c r="AC3" s="625" t="s">
        <v>299</v>
      </c>
      <c r="AD3" s="672"/>
      <c r="AE3" s="626"/>
      <c r="AF3" s="626"/>
      <c r="AG3" s="627"/>
    </row>
    <row r="4" spans="1:33" s="245" customFormat="1" ht="30" customHeight="1">
      <c r="B4" s="247"/>
      <c r="C4" s="693" t="s">
        <v>18</v>
      </c>
      <c r="D4" s="694"/>
      <c r="E4" s="694"/>
      <c r="F4" s="695"/>
      <c r="G4" s="693" t="s">
        <v>18</v>
      </c>
      <c r="H4" s="694"/>
      <c r="I4" s="694"/>
      <c r="J4" s="695"/>
      <c r="K4" s="693" t="s">
        <v>18</v>
      </c>
      <c r="L4" s="694"/>
      <c r="M4" s="694"/>
      <c r="N4" s="695"/>
      <c r="O4" s="693" t="s">
        <v>18</v>
      </c>
      <c r="P4" s="694"/>
      <c r="Q4" s="694"/>
      <c r="R4" s="695"/>
      <c r="S4" s="693" t="s">
        <v>18</v>
      </c>
      <c r="T4" s="694"/>
      <c r="U4" s="694"/>
      <c r="V4" s="694"/>
      <c r="W4" s="694"/>
      <c r="X4" s="695"/>
      <c r="Y4" s="693" t="s">
        <v>18</v>
      </c>
      <c r="Z4" s="694"/>
      <c r="AA4" s="694"/>
      <c r="AB4" s="694"/>
      <c r="AC4" s="693" t="s">
        <v>18</v>
      </c>
      <c r="AD4" s="694"/>
      <c r="AE4" s="694"/>
      <c r="AF4" s="694"/>
      <c r="AG4" s="695"/>
    </row>
    <row r="5" spans="1:33" ht="21.95" customHeight="1">
      <c r="A5" s="240"/>
      <c r="B5" s="248" t="s">
        <v>120</v>
      </c>
      <c r="C5" s="249" t="s">
        <v>187</v>
      </c>
      <c r="D5" s="250" t="s">
        <v>188</v>
      </c>
      <c r="E5" s="680" t="s">
        <v>23</v>
      </c>
      <c r="F5" s="683" t="s">
        <v>24</v>
      </c>
      <c r="G5" s="249" t="s">
        <v>192</v>
      </c>
      <c r="H5" s="250" t="s">
        <v>193</v>
      </c>
      <c r="I5" s="680" t="s">
        <v>23</v>
      </c>
      <c r="J5" s="683" t="s">
        <v>24</v>
      </c>
      <c r="K5" s="114" t="s">
        <v>259</v>
      </c>
      <c r="L5" s="113" t="s">
        <v>260</v>
      </c>
      <c r="M5" s="585" t="s">
        <v>23</v>
      </c>
      <c r="N5" s="588" t="s">
        <v>24</v>
      </c>
      <c r="O5" s="114" t="s">
        <v>233</v>
      </c>
      <c r="P5" s="113" t="s">
        <v>234</v>
      </c>
      <c r="Q5" s="610" t="s">
        <v>23</v>
      </c>
      <c r="R5" s="611" t="s">
        <v>24</v>
      </c>
      <c r="S5" s="114" t="s">
        <v>238</v>
      </c>
      <c r="T5" s="113" t="s">
        <v>239</v>
      </c>
      <c r="U5" s="113" t="s">
        <v>240</v>
      </c>
      <c r="V5" s="113" t="s">
        <v>241</v>
      </c>
      <c r="W5" s="610" t="s">
        <v>23</v>
      </c>
      <c r="X5" s="611" t="s">
        <v>24</v>
      </c>
      <c r="Y5" s="114" t="s">
        <v>210</v>
      </c>
      <c r="Z5" s="113" t="s">
        <v>211</v>
      </c>
      <c r="AA5" s="610" t="s">
        <v>23</v>
      </c>
      <c r="AB5" s="611" t="s">
        <v>24</v>
      </c>
      <c r="AC5" s="114" t="s">
        <v>202</v>
      </c>
      <c r="AD5" s="305" t="s">
        <v>203</v>
      </c>
      <c r="AE5" s="113" t="s">
        <v>218</v>
      </c>
      <c r="AF5" s="610" t="s">
        <v>23</v>
      </c>
      <c r="AG5" s="611" t="s">
        <v>24</v>
      </c>
    </row>
    <row r="6" spans="1:33" ht="21.95" customHeight="1">
      <c r="A6" s="240"/>
      <c r="B6" s="248" t="s">
        <v>119</v>
      </c>
      <c r="C6" s="249" t="s">
        <v>126</v>
      </c>
      <c r="D6" s="250" t="s">
        <v>127</v>
      </c>
      <c r="E6" s="681"/>
      <c r="F6" s="684"/>
      <c r="G6" s="249" t="s">
        <v>194</v>
      </c>
      <c r="H6" s="250" t="s">
        <v>195</v>
      </c>
      <c r="I6" s="681"/>
      <c r="J6" s="684"/>
      <c r="K6" s="114" t="s">
        <v>261</v>
      </c>
      <c r="L6" s="113" t="s">
        <v>262</v>
      </c>
      <c r="M6" s="586"/>
      <c r="N6" s="589"/>
      <c r="O6" s="114" t="s">
        <v>235</v>
      </c>
      <c r="P6" s="113" t="s">
        <v>236</v>
      </c>
      <c r="Q6" s="610"/>
      <c r="R6" s="611"/>
      <c r="S6" s="114" t="s">
        <v>242</v>
      </c>
      <c r="T6" s="113" t="s">
        <v>243</v>
      </c>
      <c r="U6" s="113" t="s">
        <v>244</v>
      </c>
      <c r="V6" s="113" t="s">
        <v>245</v>
      </c>
      <c r="W6" s="610"/>
      <c r="X6" s="611"/>
      <c r="Y6" s="114" t="s">
        <v>212</v>
      </c>
      <c r="Z6" s="113" t="s">
        <v>213</v>
      </c>
      <c r="AA6" s="610"/>
      <c r="AB6" s="611"/>
      <c r="AC6" s="114" t="s">
        <v>204</v>
      </c>
      <c r="AD6" s="305" t="s">
        <v>205</v>
      </c>
      <c r="AE6" s="113" t="s">
        <v>206</v>
      </c>
      <c r="AF6" s="610"/>
      <c r="AG6" s="611"/>
    </row>
    <row r="7" spans="1:33" s="251" customFormat="1" ht="21.95" customHeight="1">
      <c r="B7" s="252" t="s">
        <v>25</v>
      </c>
      <c r="C7" s="686">
        <v>5500042026</v>
      </c>
      <c r="D7" s="687"/>
      <c r="E7" s="681"/>
      <c r="F7" s="684"/>
      <c r="G7" s="686">
        <v>5500042026</v>
      </c>
      <c r="H7" s="687"/>
      <c r="I7" s="681"/>
      <c r="J7" s="684"/>
      <c r="K7" s="758"/>
      <c r="L7" s="759"/>
      <c r="M7" s="586"/>
      <c r="N7" s="589"/>
      <c r="O7" s="673"/>
      <c r="P7" s="674"/>
      <c r="Q7" s="610"/>
      <c r="R7" s="611"/>
      <c r="S7" s="591"/>
      <c r="T7" s="592"/>
      <c r="U7" s="592"/>
      <c r="V7" s="592"/>
      <c r="W7" s="610"/>
      <c r="X7" s="611"/>
      <c r="Y7" s="673"/>
      <c r="Z7" s="674"/>
      <c r="AA7" s="610"/>
      <c r="AB7" s="611"/>
      <c r="AC7" s="673"/>
      <c r="AD7" s="593"/>
      <c r="AE7" s="674"/>
      <c r="AF7" s="610"/>
      <c r="AG7" s="611"/>
    </row>
    <row r="8" spans="1:33" ht="21.95" customHeight="1">
      <c r="A8" s="240"/>
      <c r="B8" s="248" t="s">
        <v>26</v>
      </c>
      <c r="C8" s="253">
        <v>79055630</v>
      </c>
      <c r="D8" s="254">
        <v>79055846</v>
      </c>
      <c r="E8" s="681"/>
      <c r="F8" s="684"/>
      <c r="G8" s="253">
        <v>79055428</v>
      </c>
      <c r="H8" s="254">
        <v>79055429</v>
      </c>
      <c r="I8" s="681"/>
      <c r="J8" s="684"/>
      <c r="K8" s="117">
        <v>79060058</v>
      </c>
      <c r="L8" s="118">
        <v>79060054</v>
      </c>
      <c r="M8" s="586"/>
      <c r="N8" s="589"/>
      <c r="O8" s="418">
        <v>79055020</v>
      </c>
      <c r="P8" s="118">
        <v>79055072</v>
      </c>
      <c r="Q8" s="610"/>
      <c r="R8" s="611"/>
      <c r="S8" s="117">
        <v>79055254</v>
      </c>
      <c r="T8" s="118">
        <v>79055235</v>
      </c>
      <c r="U8" s="118">
        <v>79055217</v>
      </c>
      <c r="V8" s="118">
        <v>79055220</v>
      </c>
      <c r="W8" s="610"/>
      <c r="X8" s="611"/>
      <c r="Y8" s="117">
        <v>79054600</v>
      </c>
      <c r="Z8" s="118">
        <v>79054570</v>
      </c>
      <c r="AA8" s="610"/>
      <c r="AB8" s="611"/>
      <c r="AC8" s="117">
        <v>79056837</v>
      </c>
      <c r="AD8" s="308">
        <v>79056835</v>
      </c>
      <c r="AE8" s="118">
        <v>79056836</v>
      </c>
      <c r="AF8" s="610"/>
      <c r="AG8" s="611"/>
    </row>
    <row r="9" spans="1:33" ht="21.95" customHeight="1">
      <c r="A9" s="240"/>
      <c r="B9" s="255" t="s">
        <v>115</v>
      </c>
      <c r="C9" s="256">
        <v>14</v>
      </c>
      <c r="D9" s="257">
        <v>17</v>
      </c>
      <c r="E9" s="681"/>
      <c r="F9" s="684"/>
      <c r="G9" s="256">
        <v>13.2</v>
      </c>
      <c r="H9" s="257">
        <v>12</v>
      </c>
      <c r="I9" s="681"/>
      <c r="J9" s="684"/>
      <c r="K9" s="392">
        <v>14.5</v>
      </c>
      <c r="L9" s="393">
        <v>19</v>
      </c>
      <c r="M9" s="586"/>
      <c r="N9" s="589"/>
      <c r="O9" s="256">
        <v>27</v>
      </c>
      <c r="P9" s="257">
        <v>21.5</v>
      </c>
      <c r="Q9" s="610"/>
      <c r="R9" s="611"/>
      <c r="S9" s="256">
        <v>20</v>
      </c>
      <c r="T9" s="257">
        <v>18</v>
      </c>
      <c r="U9" s="422">
        <v>20</v>
      </c>
      <c r="V9" s="257">
        <v>18</v>
      </c>
      <c r="W9" s="610"/>
      <c r="X9" s="611"/>
      <c r="Y9" s="499">
        <v>17.25</v>
      </c>
      <c r="Z9" s="257">
        <v>22</v>
      </c>
      <c r="AA9" s="610"/>
      <c r="AB9" s="611"/>
      <c r="AC9" s="501">
        <v>19.5</v>
      </c>
      <c r="AD9" s="502">
        <v>24</v>
      </c>
      <c r="AE9" s="509">
        <v>18</v>
      </c>
      <c r="AF9" s="610"/>
      <c r="AG9" s="611"/>
    </row>
    <row r="10" spans="1:33" ht="21.95" hidden="1" customHeight="1">
      <c r="A10" s="240"/>
      <c r="B10" s="248" t="s">
        <v>116</v>
      </c>
      <c r="C10" s="688" t="s">
        <v>189</v>
      </c>
      <c r="D10" s="689"/>
      <c r="E10" s="682"/>
      <c r="F10" s="684"/>
      <c r="G10" s="688" t="s">
        <v>189</v>
      </c>
      <c r="H10" s="689"/>
      <c r="I10" s="682"/>
      <c r="J10" s="684"/>
      <c r="K10" s="594"/>
      <c r="L10" s="596"/>
      <c r="M10" s="587"/>
      <c r="N10" s="589"/>
      <c r="O10" s="612" t="s">
        <v>27</v>
      </c>
      <c r="P10" s="613"/>
      <c r="Q10" s="610"/>
      <c r="R10" s="611"/>
      <c r="S10" s="612" t="s">
        <v>27</v>
      </c>
      <c r="T10" s="610"/>
      <c r="U10" s="610"/>
      <c r="V10" s="610"/>
      <c r="W10" s="610"/>
      <c r="X10" s="611"/>
      <c r="Y10" s="612" t="s">
        <v>27</v>
      </c>
      <c r="Z10" s="613"/>
      <c r="AA10" s="610"/>
      <c r="AB10" s="611"/>
      <c r="AC10" s="612" t="s">
        <v>27</v>
      </c>
      <c r="AD10" s="596"/>
      <c r="AE10" s="613"/>
      <c r="AF10" s="610"/>
      <c r="AG10" s="611"/>
    </row>
    <row r="11" spans="1:33" ht="21.95" customHeight="1">
      <c r="A11" s="240"/>
      <c r="B11" s="258" t="s">
        <v>112</v>
      </c>
      <c r="C11" s="260">
        <v>1781</v>
      </c>
      <c r="D11" s="259">
        <v>1781</v>
      </c>
      <c r="E11" s="259">
        <f>SUM(C11:D11)</f>
        <v>3562</v>
      </c>
      <c r="F11" s="684"/>
      <c r="G11" s="260">
        <v>221</v>
      </c>
      <c r="H11" s="259">
        <v>221</v>
      </c>
      <c r="I11" s="259">
        <f>SUM(G11:H11)</f>
        <v>442</v>
      </c>
      <c r="J11" s="684"/>
      <c r="K11" s="394">
        <v>976</v>
      </c>
      <c r="L11" s="395">
        <v>1953</v>
      </c>
      <c r="M11" s="395">
        <f>SUM(K11:L11)</f>
        <v>2929</v>
      </c>
      <c r="N11" s="589"/>
      <c r="O11" s="12">
        <f>1169+1554</f>
        <v>2723</v>
      </c>
      <c r="P11" s="13">
        <f>1169+1554</f>
        <v>2723</v>
      </c>
      <c r="Q11" s="13">
        <f>SUM(O11:P11)</f>
        <v>5446</v>
      </c>
      <c r="R11" s="611"/>
      <c r="S11" s="12">
        <f>1274+1494</f>
        <v>2768</v>
      </c>
      <c r="T11" s="13">
        <f t="shared" ref="T11:V11" si="0">1274+1494</f>
        <v>2768</v>
      </c>
      <c r="U11" s="13">
        <f t="shared" si="0"/>
        <v>2768</v>
      </c>
      <c r="V11" s="13">
        <f t="shared" si="0"/>
        <v>2768</v>
      </c>
      <c r="W11" s="13">
        <f>SUM(S11:V11)</f>
        <v>11072</v>
      </c>
      <c r="X11" s="611"/>
      <c r="Y11" s="12">
        <f t="shared" ref="Y11:Z11" si="1">2455+562</f>
        <v>3017</v>
      </c>
      <c r="Z11" s="13">
        <f t="shared" si="1"/>
        <v>3017</v>
      </c>
      <c r="AA11" s="13">
        <f>SUM(Y11:Z11)</f>
        <v>6034</v>
      </c>
      <c r="AB11" s="611"/>
      <c r="AC11" s="12">
        <v>377</v>
      </c>
      <c r="AD11" s="310">
        <v>377</v>
      </c>
      <c r="AE11" s="13">
        <v>377</v>
      </c>
      <c r="AF11" s="13">
        <f>SUM(AC11:AE11)</f>
        <v>1131</v>
      </c>
      <c r="AG11" s="611"/>
    </row>
    <row r="12" spans="1:33" ht="21.95" customHeight="1">
      <c r="A12" s="240"/>
      <c r="B12" s="261" t="s">
        <v>113</v>
      </c>
      <c r="C12" s="263">
        <v>0</v>
      </c>
      <c r="D12" s="262"/>
      <c r="E12" s="262">
        <f>SUM(C12:D12)</f>
        <v>0</v>
      </c>
      <c r="F12" s="684"/>
      <c r="G12" s="263"/>
      <c r="H12" s="262"/>
      <c r="I12" s="262">
        <f>SUM(G12:H12)</f>
        <v>0</v>
      </c>
      <c r="J12" s="684"/>
      <c r="K12" s="396"/>
      <c r="L12" s="397"/>
      <c r="M12" s="397">
        <f>SUM(K12:L12)</f>
        <v>0</v>
      </c>
      <c r="N12" s="589"/>
      <c r="O12" s="14"/>
      <c r="P12" s="15"/>
      <c r="Q12" s="15">
        <f>SUM(O12:P12)</f>
        <v>0</v>
      </c>
      <c r="R12" s="611"/>
      <c r="S12" s="14"/>
      <c r="T12" s="15"/>
      <c r="U12" s="15"/>
      <c r="V12" s="15"/>
      <c r="W12" s="15">
        <f>SUM(S12:V12)</f>
        <v>0</v>
      </c>
      <c r="X12" s="611"/>
      <c r="Y12" s="14"/>
      <c r="Z12" s="15"/>
      <c r="AA12" s="15">
        <f>SUM(Y12:Z12)</f>
        <v>0</v>
      </c>
      <c r="AB12" s="611"/>
      <c r="AC12" s="14"/>
      <c r="AD12" s="311"/>
      <c r="AE12" s="15"/>
      <c r="AF12" s="15">
        <f>SUM(AC12:AE12)</f>
        <v>0</v>
      </c>
      <c r="AG12" s="611"/>
    </row>
    <row r="13" spans="1:33" ht="21.95" customHeight="1">
      <c r="A13" s="240"/>
      <c r="B13" s="264" t="s">
        <v>23</v>
      </c>
      <c r="C13" s="265">
        <f>C11+C12</f>
        <v>1781</v>
      </c>
      <c r="D13" s="266">
        <f>D11+D12</f>
        <v>1781</v>
      </c>
      <c r="E13" s="266">
        <f>SUM(E11:E12)</f>
        <v>3562</v>
      </c>
      <c r="F13" s="684"/>
      <c r="G13" s="265">
        <f>G11+G12</f>
        <v>221</v>
      </c>
      <c r="H13" s="266">
        <f>H11+H12</f>
        <v>221</v>
      </c>
      <c r="I13" s="266">
        <f>SUM(I11:I12)</f>
        <v>442</v>
      </c>
      <c r="J13" s="684"/>
      <c r="K13" s="398">
        <f>K11+K12</f>
        <v>976</v>
      </c>
      <c r="L13" s="399">
        <f>L11+L12</f>
        <v>1953</v>
      </c>
      <c r="M13" s="399">
        <f>SUM(M11:M12)</f>
        <v>2929</v>
      </c>
      <c r="N13" s="589"/>
      <c r="O13" s="16">
        <f>O11+O12</f>
        <v>2723</v>
      </c>
      <c r="P13" s="17">
        <f>P11+P12</f>
        <v>2723</v>
      </c>
      <c r="Q13" s="17">
        <f>SUM(Q11:Q12)</f>
        <v>5446</v>
      </c>
      <c r="R13" s="611"/>
      <c r="S13" s="16">
        <f>S11+S12</f>
        <v>2768</v>
      </c>
      <c r="T13" s="17">
        <f>T11+T12</f>
        <v>2768</v>
      </c>
      <c r="U13" s="17">
        <f>U11+U12</f>
        <v>2768</v>
      </c>
      <c r="V13" s="17">
        <f>V11+V12</f>
        <v>2768</v>
      </c>
      <c r="W13" s="17">
        <f>SUM(S13:V13)</f>
        <v>11072</v>
      </c>
      <c r="X13" s="611"/>
      <c r="Y13" s="16">
        <f>Y11+Y12</f>
        <v>3017</v>
      </c>
      <c r="Z13" s="17">
        <f>Z11+Z12</f>
        <v>3017</v>
      </c>
      <c r="AA13" s="17">
        <f>SUM(AA11:AA12)</f>
        <v>6034</v>
      </c>
      <c r="AB13" s="611"/>
      <c r="AC13" s="16">
        <f>AC11+AC12</f>
        <v>377</v>
      </c>
      <c r="AD13" s="312">
        <f>AD11+AD12</f>
        <v>377</v>
      </c>
      <c r="AE13" s="17">
        <f>AE11+AE12</f>
        <v>377</v>
      </c>
      <c r="AF13" s="17">
        <f>SUM(AF11:AF12)</f>
        <v>1131</v>
      </c>
      <c r="AG13" s="611"/>
    </row>
    <row r="14" spans="1:33" ht="21.95" hidden="1" customHeight="1">
      <c r="A14" s="240"/>
      <c r="B14" s="248" t="s">
        <v>114</v>
      </c>
      <c r="C14" s="690" t="s">
        <v>28</v>
      </c>
      <c r="D14" s="691"/>
      <c r="E14" s="267"/>
      <c r="F14" s="684"/>
      <c r="G14" s="690" t="s">
        <v>28</v>
      </c>
      <c r="H14" s="691"/>
      <c r="I14" s="267"/>
      <c r="J14" s="684"/>
      <c r="K14" s="597" t="s">
        <v>28</v>
      </c>
      <c r="L14" s="599"/>
      <c r="M14" s="116"/>
      <c r="N14" s="589"/>
      <c r="O14" s="614" t="s">
        <v>28</v>
      </c>
      <c r="P14" s="615"/>
      <c r="Q14" s="116"/>
      <c r="R14" s="611"/>
      <c r="S14" s="658" t="s">
        <v>28</v>
      </c>
      <c r="T14" s="659"/>
      <c r="U14" s="659"/>
      <c r="V14" s="659"/>
      <c r="W14" s="329"/>
      <c r="X14" s="611"/>
      <c r="Y14" s="614" t="s">
        <v>28</v>
      </c>
      <c r="Z14" s="615"/>
      <c r="AA14" s="116"/>
      <c r="AB14" s="611"/>
      <c r="AC14" s="614" t="s">
        <v>28</v>
      </c>
      <c r="AD14" s="599"/>
      <c r="AE14" s="615"/>
      <c r="AF14" s="116"/>
      <c r="AG14" s="611"/>
    </row>
    <row r="15" spans="1:33" ht="21.95" customHeight="1">
      <c r="A15" s="240" t="s">
        <v>105</v>
      </c>
      <c r="B15" s="248" t="s">
        <v>117</v>
      </c>
      <c r="C15" s="690" t="s">
        <v>190</v>
      </c>
      <c r="D15" s="691"/>
      <c r="E15" s="268"/>
      <c r="F15" s="685"/>
      <c r="G15" s="690" t="s">
        <v>190</v>
      </c>
      <c r="H15" s="691"/>
      <c r="I15" s="268"/>
      <c r="J15" s="685"/>
      <c r="K15" s="597" t="s">
        <v>190</v>
      </c>
      <c r="L15" s="599"/>
      <c r="M15" s="7"/>
      <c r="N15" s="590"/>
      <c r="O15" s="614" t="s">
        <v>190</v>
      </c>
      <c r="P15" s="615"/>
      <c r="Q15" s="7"/>
      <c r="R15" s="611"/>
      <c r="S15" s="658" t="s">
        <v>190</v>
      </c>
      <c r="T15" s="659"/>
      <c r="U15" s="659"/>
      <c r="V15" s="659"/>
      <c r="W15" s="330"/>
      <c r="X15" s="611"/>
      <c r="Y15" s="614" t="s">
        <v>190</v>
      </c>
      <c r="Z15" s="615"/>
      <c r="AA15" s="7"/>
      <c r="AB15" s="611"/>
      <c r="AC15" s="614" t="s">
        <v>190</v>
      </c>
      <c r="AD15" s="599"/>
      <c r="AE15" s="615"/>
      <c r="AF15" s="7"/>
      <c r="AG15" s="611"/>
    </row>
    <row r="16" spans="1:33" s="269" customFormat="1" ht="21" customHeight="1">
      <c r="A16" s="269">
        <f>+SUM(F16,J16,N16,R16,X16,AB16,AG16)</f>
        <v>18</v>
      </c>
      <c r="B16" s="270" t="s">
        <v>86</v>
      </c>
      <c r="C16" s="279">
        <f>20*14</f>
        <v>280</v>
      </c>
      <c r="D16" s="284">
        <f>16*17</f>
        <v>272</v>
      </c>
      <c r="E16" s="271">
        <f>SUM(C16:D16)</f>
        <v>552</v>
      </c>
      <c r="F16" s="272">
        <f>+C16/$C$9/2+D16/$D$9/2</f>
        <v>18</v>
      </c>
      <c r="G16" s="279"/>
      <c r="H16" s="284"/>
      <c r="I16" s="271">
        <f>SUM(G16:H16)</f>
        <v>0</v>
      </c>
      <c r="J16" s="272">
        <f>+G16/$G$9/2+H16/$H$9/2</f>
        <v>0</v>
      </c>
      <c r="K16" s="400"/>
      <c r="L16" s="401"/>
      <c r="M16" s="402">
        <f>SUM(K16:L16)</f>
        <v>0</v>
      </c>
      <c r="N16" s="403">
        <f>+K16/$K$9/2+L16/$L$9/2</f>
        <v>0</v>
      </c>
      <c r="O16" s="59"/>
      <c r="P16" s="60"/>
      <c r="Q16" s="60">
        <f t="shared" ref="Q16:Q79" si="2">SUM(O16:P16)</f>
        <v>0</v>
      </c>
      <c r="R16" s="61">
        <f>O16/$O$9/2+P16/$P$9/2</f>
        <v>0</v>
      </c>
      <c r="S16" s="59"/>
      <c r="T16" s="60"/>
      <c r="U16" s="60"/>
      <c r="V16" s="60"/>
      <c r="W16" s="60">
        <f t="shared" ref="W16:W47" si="3">SUM(S16:V16)</f>
        <v>0</v>
      </c>
      <c r="X16" s="61">
        <f>S16/$S$9/2+T16/$T$9/2+U16/$U$9/2+V16/$V$9/2</f>
        <v>0</v>
      </c>
      <c r="Y16" s="59"/>
      <c r="Z16" s="60"/>
      <c r="AA16" s="60">
        <f t="shared" ref="AA16:AA79" si="4">SUM(Y16:Z16)</f>
        <v>0</v>
      </c>
      <c r="AB16" s="61">
        <f>+Y16/$Y$9/2+Z16/$Z$9/2</f>
        <v>0</v>
      </c>
      <c r="AC16" s="59"/>
      <c r="AD16" s="313"/>
      <c r="AE16" s="60"/>
      <c r="AF16" s="60">
        <f t="shared" ref="AF16:AF79" si="5">SUM(AC16:AE16)</f>
        <v>0</v>
      </c>
      <c r="AG16" s="61">
        <f>+AC16/$AC$9/2+AD16/$AD$9/2+AE16/$AE$9/2</f>
        <v>0</v>
      </c>
    </row>
    <row r="17" spans="1:33" s="269" customFormat="1" ht="21" customHeight="1">
      <c r="A17" s="269">
        <f t="shared" ref="A17:A80" si="6">+SUM(F17,J17,N17,R17,X17,AB17,AG17)</f>
        <v>21</v>
      </c>
      <c r="B17" s="270" t="s">
        <v>87</v>
      </c>
      <c r="C17" s="279">
        <f>26*14-28</f>
        <v>336</v>
      </c>
      <c r="D17" s="284">
        <f>22*17-68</f>
        <v>306</v>
      </c>
      <c r="E17" s="274">
        <f t="shared" ref="E17:E80" si="7">SUM(C17:D17)</f>
        <v>642</v>
      </c>
      <c r="F17" s="272">
        <f t="shared" ref="F17:F80" si="8">+C17/$C$9/2+D17/$D$9/2</f>
        <v>21</v>
      </c>
      <c r="G17" s="279"/>
      <c r="H17" s="284"/>
      <c r="I17" s="274">
        <f t="shared" ref="I17:I80" si="9">SUM(G17:H17)</f>
        <v>0</v>
      </c>
      <c r="J17" s="272">
        <f t="shared" ref="J17:J80" si="10">+G17/$G$9/2+H17/$H$9/2</f>
        <v>0</v>
      </c>
      <c r="K17" s="404"/>
      <c r="L17" s="405"/>
      <c r="M17" s="405">
        <f>SUM(K17:L17)</f>
        <v>0</v>
      </c>
      <c r="N17" s="406">
        <f t="shared" ref="N17:N80" si="11">+K17/$K$9/2+L17/$L$9/2</f>
        <v>0</v>
      </c>
      <c r="O17" s="39"/>
      <c r="P17" s="40"/>
      <c r="Q17" s="40">
        <f t="shared" si="2"/>
        <v>0</v>
      </c>
      <c r="R17" s="41">
        <f t="shared" ref="R17:R80" si="12">O17/$O$9/2+P17/$P$9/2</f>
        <v>0</v>
      </c>
      <c r="S17" s="39"/>
      <c r="T17" s="40"/>
      <c r="U17" s="40"/>
      <c r="V17" s="40"/>
      <c r="W17" s="40">
        <f t="shared" si="3"/>
        <v>0</v>
      </c>
      <c r="X17" s="41">
        <f t="shared" ref="X17:X80" si="13">S17/$S$9/2+T17/$T$9/2+U17/$U$9/2+V17/$V$9/2</f>
        <v>0</v>
      </c>
      <c r="Y17" s="39"/>
      <c r="Z17" s="40"/>
      <c r="AA17" s="40">
        <f t="shared" si="4"/>
        <v>0</v>
      </c>
      <c r="AB17" s="41">
        <f t="shared" ref="AB17:AB80" si="14">+Y17/$Y$9/2+Z17/$Z$9/2</f>
        <v>0</v>
      </c>
      <c r="AC17" s="39"/>
      <c r="AD17" s="314"/>
      <c r="AE17" s="40"/>
      <c r="AF17" s="40">
        <f t="shared" si="5"/>
        <v>0</v>
      </c>
      <c r="AG17" s="41">
        <f t="shared" ref="AG17:AG80" si="15">+AC17/$AC$9/2+AD17/$AD$9/2+AE17/$AE$9/2</f>
        <v>0</v>
      </c>
    </row>
    <row r="18" spans="1:33" s="269" customFormat="1" ht="21" customHeight="1">
      <c r="A18" s="269">
        <f t="shared" si="6"/>
        <v>0</v>
      </c>
      <c r="B18" s="270" t="s">
        <v>88</v>
      </c>
      <c r="C18" s="279"/>
      <c r="D18" s="284"/>
      <c r="E18" s="274">
        <f t="shared" si="7"/>
        <v>0</v>
      </c>
      <c r="F18" s="272">
        <f t="shared" si="8"/>
        <v>0</v>
      </c>
      <c r="G18" s="279"/>
      <c r="H18" s="284"/>
      <c r="I18" s="274">
        <f t="shared" si="9"/>
        <v>0</v>
      </c>
      <c r="J18" s="272">
        <f t="shared" si="10"/>
        <v>0</v>
      </c>
      <c r="K18" s="407"/>
      <c r="L18" s="408"/>
      <c r="M18" s="405">
        <f>SUM(K18:L18)</f>
        <v>0</v>
      </c>
      <c r="N18" s="406">
        <f t="shared" si="11"/>
        <v>0</v>
      </c>
      <c r="O18" s="39"/>
      <c r="P18" s="40"/>
      <c r="Q18" s="40">
        <f t="shared" si="2"/>
        <v>0</v>
      </c>
      <c r="R18" s="41">
        <f t="shared" si="12"/>
        <v>0</v>
      </c>
      <c r="S18" s="39"/>
      <c r="T18" s="40"/>
      <c r="U18" s="40"/>
      <c r="V18" s="40"/>
      <c r="W18" s="40">
        <f t="shared" si="3"/>
        <v>0</v>
      </c>
      <c r="X18" s="41">
        <f t="shared" si="13"/>
        <v>0</v>
      </c>
      <c r="Y18" s="39"/>
      <c r="Z18" s="40"/>
      <c r="AA18" s="40">
        <f t="shared" si="4"/>
        <v>0</v>
      </c>
      <c r="AB18" s="41">
        <f t="shared" si="14"/>
        <v>0</v>
      </c>
      <c r="AC18" s="39"/>
      <c r="AD18" s="314"/>
      <c r="AE18" s="40"/>
      <c r="AF18" s="40">
        <f t="shared" si="5"/>
        <v>0</v>
      </c>
      <c r="AG18" s="41">
        <f t="shared" si="15"/>
        <v>0</v>
      </c>
    </row>
    <row r="19" spans="1:33" s="269" customFormat="1" ht="21" customHeight="1">
      <c r="A19" s="269">
        <f t="shared" si="6"/>
        <v>16</v>
      </c>
      <c r="B19" s="270" t="s">
        <v>89</v>
      </c>
      <c r="C19" s="273">
        <f>224</f>
        <v>224</v>
      </c>
      <c r="D19" s="282">
        <f>272</f>
        <v>272</v>
      </c>
      <c r="E19" s="274">
        <f t="shared" si="7"/>
        <v>496</v>
      </c>
      <c r="F19" s="272">
        <f t="shared" si="8"/>
        <v>16</v>
      </c>
      <c r="G19" s="279"/>
      <c r="H19" s="284"/>
      <c r="I19" s="274">
        <f>SUM(G19:H19)</f>
        <v>0</v>
      </c>
      <c r="J19" s="272">
        <f>+G19/$G$9/2+H19/$H$9/2</f>
        <v>0</v>
      </c>
      <c r="K19" s="407"/>
      <c r="L19" s="408"/>
      <c r="M19" s="405">
        <f t="shared" ref="M19:M78" si="16">SUM(K19:L19)</f>
        <v>0</v>
      </c>
      <c r="N19" s="406">
        <f t="shared" si="11"/>
        <v>0</v>
      </c>
      <c r="O19" s="39"/>
      <c r="P19" s="40"/>
      <c r="Q19" s="40">
        <f t="shared" si="2"/>
        <v>0</v>
      </c>
      <c r="R19" s="41">
        <f t="shared" si="12"/>
        <v>0</v>
      </c>
      <c r="S19" s="39"/>
      <c r="T19" s="40"/>
      <c r="U19" s="40"/>
      <c r="V19" s="40"/>
      <c r="W19" s="40">
        <f t="shared" si="3"/>
        <v>0</v>
      </c>
      <c r="X19" s="41">
        <f t="shared" si="13"/>
        <v>0</v>
      </c>
      <c r="Y19" s="39"/>
      <c r="Z19" s="40"/>
      <c r="AA19" s="40">
        <f t="shared" si="4"/>
        <v>0</v>
      </c>
      <c r="AB19" s="41">
        <f t="shared" si="14"/>
        <v>0</v>
      </c>
      <c r="AC19" s="39"/>
      <c r="AD19" s="314"/>
      <c r="AE19" s="40"/>
      <c r="AF19" s="40">
        <f t="shared" si="5"/>
        <v>0</v>
      </c>
      <c r="AG19" s="41">
        <f t="shared" si="15"/>
        <v>0</v>
      </c>
    </row>
    <row r="20" spans="1:33" s="269" customFormat="1" ht="21" customHeight="1">
      <c r="A20" s="269">
        <f t="shared" si="6"/>
        <v>46</v>
      </c>
      <c r="B20" s="270" t="s">
        <v>90</v>
      </c>
      <c r="C20" s="273">
        <f>24*14+364</f>
        <v>700</v>
      </c>
      <c r="D20" s="282">
        <f>20*17+374</f>
        <v>714</v>
      </c>
      <c r="E20" s="274">
        <f t="shared" si="7"/>
        <v>1414</v>
      </c>
      <c r="F20" s="272">
        <f t="shared" si="8"/>
        <v>46</v>
      </c>
      <c r="G20" s="280"/>
      <c r="H20" s="283"/>
      <c r="I20" s="274">
        <f t="shared" si="9"/>
        <v>0</v>
      </c>
      <c r="J20" s="272">
        <f>+G20/$G$9/2+H20/$H$9/2</f>
        <v>0</v>
      </c>
      <c r="K20" s="407"/>
      <c r="L20" s="408"/>
      <c r="M20" s="405">
        <f t="shared" si="16"/>
        <v>0</v>
      </c>
      <c r="N20" s="406">
        <f t="shared" si="11"/>
        <v>0</v>
      </c>
      <c r="O20" s="39"/>
      <c r="P20" s="40"/>
      <c r="Q20" s="40">
        <f t="shared" si="2"/>
        <v>0</v>
      </c>
      <c r="R20" s="41">
        <f t="shared" si="12"/>
        <v>0</v>
      </c>
      <c r="S20" s="39"/>
      <c r="T20" s="40"/>
      <c r="U20" s="40"/>
      <c r="V20" s="40"/>
      <c r="W20" s="40">
        <f t="shared" si="3"/>
        <v>0</v>
      </c>
      <c r="X20" s="41">
        <f t="shared" si="13"/>
        <v>0</v>
      </c>
      <c r="Y20" s="39"/>
      <c r="Z20" s="40"/>
      <c r="AA20" s="40">
        <f t="shared" si="4"/>
        <v>0</v>
      </c>
      <c r="AB20" s="41">
        <f t="shared" si="14"/>
        <v>0</v>
      </c>
      <c r="AC20" s="39"/>
      <c r="AD20" s="314"/>
      <c r="AE20" s="40"/>
      <c r="AF20" s="40">
        <f t="shared" si="5"/>
        <v>0</v>
      </c>
      <c r="AG20" s="41">
        <f t="shared" si="15"/>
        <v>0</v>
      </c>
    </row>
    <row r="21" spans="1:33" s="269" customFormat="1" ht="21" customHeight="1">
      <c r="A21" s="269">
        <f t="shared" si="6"/>
        <v>16</v>
      </c>
      <c r="B21" s="270" t="s">
        <v>91</v>
      </c>
      <c r="C21" s="279">
        <f>280-56+28</f>
        <v>252</v>
      </c>
      <c r="D21" s="277">
        <f>238-68+4*17</f>
        <v>238</v>
      </c>
      <c r="E21" s="277">
        <f t="shared" si="7"/>
        <v>490</v>
      </c>
      <c r="F21" s="272">
        <f t="shared" si="8"/>
        <v>16</v>
      </c>
      <c r="G21" s="303"/>
      <c r="H21" s="304"/>
      <c r="I21" s="277">
        <f t="shared" si="9"/>
        <v>0</v>
      </c>
      <c r="J21" s="272">
        <f t="shared" si="10"/>
        <v>0</v>
      </c>
      <c r="K21" s="407"/>
      <c r="L21" s="408"/>
      <c r="M21" s="409">
        <f t="shared" si="16"/>
        <v>0</v>
      </c>
      <c r="N21" s="410">
        <f t="shared" si="11"/>
        <v>0</v>
      </c>
      <c r="O21" s="39"/>
      <c r="P21" s="40"/>
      <c r="Q21" s="40">
        <f t="shared" si="2"/>
        <v>0</v>
      </c>
      <c r="R21" s="41">
        <f t="shared" si="12"/>
        <v>0</v>
      </c>
      <c r="S21" s="39"/>
      <c r="T21" s="40"/>
      <c r="U21" s="40"/>
      <c r="V21" s="40"/>
      <c r="W21" s="40">
        <f t="shared" si="3"/>
        <v>0</v>
      </c>
      <c r="X21" s="41">
        <f t="shared" si="13"/>
        <v>0</v>
      </c>
      <c r="Y21" s="39"/>
      <c r="Z21" s="40"/>
      <c r="AA21" s="40">
        <f t="shared" si="4"/>
        <v>0</v>
      </c>
      <c r="AB21" s="41">
        <f t="shared" si="14"/>
        <v>0</v>
      </c>
      <c r="AC21" s="39"/>
      <c r="AD21" s="314"/>
      <c r="AE21" s="40"/>
      <c r="AF21" s="40">
        <f t="shared" si="5"/>
        <v>0</v>
      </c>
      <c r="AG21" s="41">
        <f t="shared" si="15"/>
        <v>0</v>
      </c>
    </row>
    <row r="22" spans="1:33" s="269" customFormat="1" ht="21" customHeight="1">
      <c r="A22" s="269">
        <f t="shared" si="6"/>
        <v>0</v>
      </c>
      <c r="B22" s="270" t="s">
        <v>92</v>
      </c>
      <c r="C22" s="275"/>
      <c r="D22" s="276"/>
      <c r="E22" s="277">
        <f t="shared" si="7"/>
        <v>0</v>
      </c>
      <c r="F22" s="272">
        <f t="shared" si="8"/>
        <v>0</v>
      </c>
      <c r="G22" s="275"/>
      <c r="H22" s="276"/>
      <c r="I22" s="277">
        <f t="shared" si="9"/>
        <v>0</v>
      </c>
      <c r="J22" s="272">
        <f t="shared" si="10"/>
        <v>0</v>
      </c>
      <c r="K22" s="407"/>
      <c r="L22" s="408"/>
      <c r="M22" s="409">
        <f t="shared" si="16"/>
        <v>0</v>
      </c>
      <c r="N22" s="410">
        <f t="shared" si="11"/>
        <v>0</v>
      </c>
      <c r="O22" s="39"/>
      <c r="P22" s="40"/>
      <c r="Q22" s="40">
        <f t="shared" si="2"/>
        <v>0</v>
      </c>
      <c r="R22" s="41">
        <f t="shared" si="12"/>
        <v>0</v>
      </c>
      <c r="S22" s="39"/>
      <c r="T22" s="40"/>
      <c r="U22" s="40"/>
      <c r="V22" s="40"/>
      <c r="W22" s="40">
        <f t="shared" si="3"/>
        <v>0</v>
      </c>
      <c r="X22" s="41">
        <f t="shared" si="13"/>
        <v>0</v>
      </c>
      <c r="Y22" s="39"/>
      <c r="Z22" s="40"/>
      <c r="AA22" s="40">
        <f t="shared" si="4"/>
        <v>0</v>
      </c>
      <c r="AB22" s="41">
        <f t="shared" si="14"/>
        <v>0</v>
      </c>
      <c r="AC22" s="39"/>
      <c r="AD22" s="314"/>
      <c r="AE22" s="40"/>
      <c r="AF22" s="40">
        <f t="shared" si="5"/>
        <v>0</v>
      </c>
      <c r="AG22" s="41">
        <f t="shared" si="15"/>
        <v>0</v>
      </c>
    </row>
    <row r="23" spans="1:33" s="269" customFormat="1" ht="21" customHeight="1">
      <c r="A23" s="269">
        <f t="shared" si="6"/>
        <v>0</v>
      </c>
      <c r="B23" s="270" t="s">
        <v>93</v>
      </c>
      <c r="C23" s="275"/>
      <c r="D23" s="276"/>
      <c r="E23" s="277">
        <f t="shared" si="7"/>
        <v>0</v>
      </c>
      <c r="F23" s="272">
        <f t="shared" si="8"/>
        <v>0</v>
      </c>
      <c r="G23" s="327"/>
      <c r="H23" s="328"/>
      <c r="I23" s="277">
        <f t="shared" si="9"/>
        <v>0</v>
      </c>
      <c r="J23" s="272">
        <f t="shared" si="10"/>
        <v>0</v>
      </c>
      <c r="K23" s="407"/>
      <c r="L23" s="408"/>
      <c r="M23" s="409">
        <f t="shared" si="16"/>
        <v>0</v>
      </c>
      <c r="N23" s="410">
        <f t="shared" si="11"/>
        <v>0</v>
      </c>
      <c r="O23" s="39"/>
      <c r="P23" s="40"/>
      <c r="Q23" s="40">
        <f t="shared" si="2"/>
        <v>0</v>
      </c>
      <c r="R23" s="41">
        <f t="shared" si="12"/>
        <v>0</v>
      </c>
      <c r="S23" s="39"/>
      <c r="T23" s="40"/>
      <c r="U23" s="40"/>
      <c r="V23" s="40"/>
      <c r="W23" s="40">
        <f t="shared" si="3"/>
        <v>0</v>
      </c>
      <c r="X23" s="41">
        <f t="shared" si="13"/>
        <v>0</v>
      </c>
      <c r="Y23" s="39"/>
      <c r="Z23" s="40"/>
      <c r="AA23" s="40">
        <f t="shared" si="4"/>
        <v>0</v>
      </c>
      <c r="AB23" s="41">
        <f t="shared" si="14"/>
        <v>0</v>
      </c>
      <c r="AC23" s="39"/>
      <c r="AD23" s="314"/>
      <c r="AE23" s="40"/>
      <c r="AF23" s="40">
        <f t="shared" si="5"/>
        <v>0</v>
      </c>
      <c r="AG23" s="41">
        <f t="shared" si="15"/>
        <v>0</v>
      </c>
    </row>
    <row r="24" spans="1:33" s="269" customFormat="1" ht="21" customHeight="1">
      <c r="A24" s="269">
        <f t="shared" si="6"/>
        <v>0</v>
      </c>
      <c r="B24" s="270" t="s">
        <v>94</v>
      </c>
      <c r="C24" s="275"/>
      <c r="D24" s="276"/>
      <c r="E24" s="277">
        <f t="shared" si="7"/>
        <v>0</v>
      </c>
      <c r="F24" s="272">
        <f t="shared" si="8"/>
        <v>0</v>
      </c>
      <c r="G24" s="303"/>
      <c r="H24" s="304"/>
      <c r="I24" s="277">
        <f t="shared" si="9"/>
        <v>0</v>
      </c>
      <c r="J24" s="272">
        <f t="shared" si="10"/>
        <v>0</v>
      </c>
      <c r="K24" s="407"/>
      <c r="L24" s="408"/>
      <c r="M24" s="409">
        <f t="shared" si="16"/>
        <v>0</v>
      </c>
      <c r="N24" s="410">
        <f>+K24/$K$9/2+L24/$L$9/2</f>
        <v>0</v>
      </c>
      <c r="O24" s="39"/>
      <c r="P24" s="40"/>
      <c r="Q24" s="40">
        <f t="shared" si="2"/>
        <v>0</v>
      </c>
      <c r="R24" s="41">
        <f t="shared" si="12"/>
        <v>0</v>
      </c>
      <c r="S24" s="39"/>
      <c r="T24" s="40"/>
      <c r="U24" s="40"/>
      <c r="V24" s="40"/>
      <c r="W24" s="40">
        <f t="shared" si="3"/>
        <v>0</v>
      </c>
      <c r="X24" s="41">
        <f t="shared" si="13"/>
        <v>0</v>
      </c>
      <c r="Y24" s="39"/>
      <c r="Z24" s="40"/>
      <c r="AA24" s="40">
        <f t="shared" si="4"/>
        <v>0</v>
      </c>
      <c r="AB24" s="41">
        <f t="shared" si="14"/>
        <v>0</v>
      </c>
      <c r="AC24" s="34"/>
      <c r="AD24" s="315"/>
      <c r="AE24" s="35"/>
      <c r="AF24" s="40">
        <f t="shared" si="5"/>
        <v>0</v>
      </c>
      <c r="AG24" s="41">
        <f t="shared" si="15"/>
        <v>0</v>
      </c>
    </row>
    <row r="25" spans="1:33" s="269" customFormat="1" ht="21" customHeight="1">
      <c r="A25" s="269">
        <f t="shared" si="6"/>
        <v>0</v>
      </c>
      <c r="B25" s="270" t="s">
        <v>95</v>
      </c>
      <c r="C25" s="279"/>
      <c r="D25" s="277"/>
      <c r="E25" s="277">
        <f t="shared" si="7"/>
        <v>0</v>
      </c>
      <c r="F25" s="272">
        <f t="shared" si="8"/>
        <v>0</v>
      </c>
      <c r="G25" s="327"/>
      <c r="H25" s="328"/>
      <c r="I25" s="277">
        <f t="shared" si="9"/>
        <v>0</v>
      </c>
      <c r="J25" s="272">
        <f t="shared" si="10"/>
        <v>0</v>
      </c>
      <c r="K25" s="411"/>
      <c r="L25" s="409"/>
      <c r="M25" s="409">
        <f t="shared" si="16"/>
        <v>0</v>
      </c>
      <c r="N25" s="410">
        <f t="shared" si="11"/>
        <v>0</v>
      </c>
      <c r="O25" s="39"/>
      <c r="P25" s="40"/>
      <c r="Q25" s="40">
        <f t="shared" si="2"/>
        <v>0</v>
      </c>
      <c r="R25" s="41">
        <f t="shared" si="12"/>
        <v>0</v>
      </c>
      <c r="S25" s="39"/>
      <c r="T25" s="40"/>
      <c r="U25" s="40"/>
      <c r="V25" s="40"/>
      <c r="W25" s="40">
        <f t="shared" si="3"/>
        <v>0</v>
      </c>
      <c r="X25" s="41">
        <f t="shared" si="13"/>
        <v>0</v>
      </c>
      <c r="Y25" s="39"/>
      <c r="Z25" s="40"/>
      <c r="AA25" s="40">
        <f t="shared" si="4"/>
        <v>0</v>
      </c>
      <c r="AB25" s="41">
        <f t="shared" si="14"/>
        <v>0</v>
      </c>
      <c r="AC25" s="34"/>
      <c r="AD25" s="315"/>
      <c r="AE25" s="35"/>
      <c r="AF25" s="40">
        <f t="shared" si="5"/>
        <v>0</v>
      </c>
      <c r="AG25" s="41">
        <f t="shared" si="15"/>
        <v>0</v>
      </c>
    </row>
    <row r="26" spans="1:33" s="269" customFormat="1" ht="21" customHeight="1">
      <c r="A26" s="269">
        <f t="shared" si="6"/>
        <v>0</v>
      </c>
      <c r="B26" s="270" t="s">
        <v>96</v>
      </c>
      <c r="C26" s="279"/>
      <c r="D26" s="277"/>
      <c r="E26" s="277">
        <f t="shared" si="7"/>
        <v>0</v>
      </c>
      <c r="F26" s="272">
        <f t="shared" si="8"/>
        <v>0</v>
      </c>
      <c r="G26" s="327"/>
      <c r="H26" s="328"/>
      <c r="I26" s="277">
        <f t="shared" si="9"/>
        <v>0</v>
      </c>
      <c r="J26" s="272">
        <f t="shared" si="10"/>
        <v>0</v>
      </c>
      <c r="K26" s="411"/>
      <c r="L26" s="409"/>
      <c r="M26" s="409">
        <f t="shared" si="16"/>
        <v>0</v>
      </c>
      <c r="N26" s="410">
        <f t="shared" si="11"/>
        <v>0</v>
      </c>
      <c r="O26" s="39"/>
      <c r="P26" s="40"/>
      <c r="Q26" s="40">
        <f t="shared" si="2"/>
        <v>0</v>
      </c>
      <c r="R26" s="41">
        <f t="shared" si="12"/>
        <v>0</v>
      </c>
      <c r="S26" s="39"/>
      <c r="T26" s="40"/>
      <c r="U26" s="40"/>
      <c r="V26" s="40"/>
      <c r="W26" s="40">
        <f t="shared" si="3"/>
        <v>0</v>
      </c>
      <c r="X26" s="41">
        <f t="shared" si="13"/>
        <v>0</v>
      </c>
      <c r="Y26" s="39"/>
      <c r="Z26" s="40"/>
      <c r="AA26" s="40">
        <f t="shared" si="4"/>
        <v>0</v>
      </c>
      <c r="AB26" s="41">
        <f t="shared" si="14"/>
        <v>0</v>
      </c>
      <c r="AC26" s="34"/>
      <c r="AD26" s="315"/>
      <c r="AE26" s="35"/>
      <c r="AF26" s="40">
        <f t="shared" si="5"/>
        <v>0</v>
      </c>
      <c r="AG26" s="41">
        <f t="shared" si="15"/>
        <v>0</v>
      </c>
    </row>
    <row r="27" spans="1:33" s="269" customFormat="1" ht="21" customHeight="1">
      <c r="A27" s="269">
        <f t="shared" si="6"/>
        <v>19</v>
      </c>
      <c r="B27" s="278" t="s">
        <v>97</v>
      </c>
      <c r="C27" s="279"/>
      <c r="D27" s="277"/>
      <c r="E27" s="277">
        <f t="shared" si="7"/>
        <v>0</v>
      </c>
      <c r="F27" s="272">
        <f t="shared" si="8"/>
        <v>0</v>
      </c>
      <c r="G27" s="327">
        <f>132+105.6</f>
        <v>237.6</v>
      </c>
      <c r="H27" s="328">
        <f>144+96</f>
        <v>240</v>
      </c>
      <c r="I27" s="277">
        <f t="shared" si="9"/>
        <v>477.6</v>
      </c>
      <c r="J27" s="272">
        <f t="shared" si="10"/>
        <v>19</v>
      </c>
      <c r="K27" s="411"/>
      <c r="L27" s="409"/>
      <c r="M27" s="409">
        <f t="shared" si="16"/>
        <v>0</v>
      </c>
      <c r="N27" s="410">
        <f t="shared" si="11"/>
        <v>0</v>
      </c>
      <c r="O27" s="39"/>
      <c r="P27" s="40"/>
      <c r="Q27" s="40">
        <f t="shared" si="2"/>
        <v>0</v>
      </c>
      <c r="R27" s="41">
        <f t="shared" si="12"/>
        <v>0</v>
      </c>
      <c r="S27" s="32"/>
      <c r="T27" s="33"/>
      <c r="U27" s="33"/>
      <c r="V27" s="33"/>
      <c r="W27" s="33">
        <f t="shared" si="3"/>
        <v>0</v>
      </c>
      <c r="X27" s="44">
        <f t="shared" si="13"/>
        <v>0</v>
      </c>
      <c r="Y27" s="39"/>
      <c r="Z27" s="40"/>
      <c r="AA27" s="40">
        <f t="shared" si="4"/>
        <v>0</v>
      </c>
      <c r="AB27" s="41">
        <f t="shared" si="14"/>
        <v>0</v>
      </c>
      <c r="AC27" s="239"/>
      <c r="AD27" s="322"/>
      <c r="AE27" s="238"/>
      <c r="AF27" s="40">
        <f t="shared" si="5"/>
        <v>0</v>
      </c>
      <c r="AG27" s="41">
        <f t="shared" si="15"/>
        <v>0</v>
      </c>
    </row>
    <row r="28" spans="1:33" s="269" customFormat="1" ht="21" customHeight="1">
      <c r="A28" s="269">
        <f t="shared" si="6"/>
        <v>0</v>
      </c>
      <c r="B28" s="270" t="s">
        <v>98</v>
      </c>
      <c r="C28" s="279"/>
      <c r="D28" s="277"/>
      <c r="E28" s="274">
        <f t="shared" si="7"/>
        <v>0</v>
      </c>
      <c r="F28" s="272">
        <f t="shared" si="8"/>
        <v>0</v>
      </c>
      <c r="G28" s="273"/>
      <c r="H28" s="274"/>
      <c r="I28" s="274">
        <f t="shared" si="9"/>
        <v>0</v>
      </c>
      <c r="J28" s="272">
        <f t="shared" si="10"/>
        <v>0</v>
      </c>
      <c r="K28" s="404"/>
      <c r="L28" s="405"/>
      <c r="M28" s="405">
        <f t="shared" si="16"/>
        <v>0</v>
      </c>
      <c r="N28" s="406">
        <f t="shared" si="11"/>
        <v>0</v>
      </c>
      <c r="O28" s="39"/>
      <c r="P28" s="40"/>
      <c r="Q28" s="40">
        <f>SUM(O28:P28)</f>
        <v>0</v>
      </c>
      <c r="R28" s="41">
        <f t="shared" si="12"/>
        <v>0</v>
      </c>
      <c r="S28" s="39"/>
      <c r="T28" s="40"/>
      <c r="U28" s="40"/>
      <c r="V28" s="40"/>
      <c r="W28" s="31">
        <f t="shared" si="3"/>
        <v>0</v>
      </c>
      <c r="X28" s="43">
        <f t="shared" si="13"/>
        <v>0</v>
      </c>
      <c r="Y28" s="39"/>
      <c r="Z28" s="40"/>
      <c r="AA28" s="40">
        <f t="shared" si="4"/>
        <v>0</v>
      </c>
      <c r="AB28" s="41">
        <f t="shared" si="14"/>
        <v>0</v>
      </c>
      <c r="AC28" s="39"/>
      <c r="AD28" s="314"/>
      <c r="AE28" s="40"/>
      <c r="AF28" s="40">
        <f t="shared" si="5"/>
        <v>0</v>
      </c>
      <c r="AG28" s="41">
        <f t="shared" si="15"/>
        <v>0</v>
      </c>
    </row>
    <row r="29" spans="1:33" s="269" customFormat="1" ht="21" customHeight="1">
      <c r="A29" s="269">
        <f t="shared" si="6"/>
        <v>0</v>
      </c>
      <c r="B29" s="270" t="s">
        <v>99</v>
      </c>
      <c r="C29" s="279"/>
      <c r="D29" s="277"/>
      <c r="E29" s="274">
        <f t="shared" si="7"/>
        <v>0</v>
      </c>
      <c r="F29" s="272">
        <f t="shared" si="8"/>
        <v>0</v>
      </c>
      <c r="G29" s="279"/>
      <c r="H29" s="277"/>
      <c r="I29" s="274">
        <f t="shared" si="9"/>
        <v>0</v>
      </c>
      <c r="J29" s="272">
        <f t="shared" si="10"/>
        <v>0</v>
      </c>
      <c r="K29" s="404"/>
      <c r="L29" s="405"/>
      <c r="M29" s="405">
        <f t="shared" si="16"/>
        <v>0</v>
      </c>
      <c r="N29" s="406">
        <f t="shared" si="11"/>
        <v>0</v>
      </c>
      <c r="O29" s="39"/>
      <c r="P29" s="40"/>
      <c r="Q29" s="40">
        <f>SUM(O29:P29)</f>
        <v>0</v>
      </c>
      <c r="R29" s="41">
        <f t="shared" si="12"/>
        <v>0</v>
      </c>
      <c r="S29" s="39"/>
      <c r="T29" s="40"/>
      <c r="U29" s="40"/>
      <c r="V29" s="40"/>
      <c r="W29" s="31">
        <f t="shared" si="3"/>
        <v>0</v>
      </c>
      <c r="X29" s="43">
        <f t="shared" si="13"/>
        <v>0</v>
      </c>
      <c r="Y29" s="39"/>
      <c r="Z29" s="40"/>
      <c r="AA29" s="40">
        <f t="shared" si="4"/>
        <v>0</v>
      </c>
      <c r="AB29" s="41">
        <f t="shared" si="14"/>
        <v>0</v>
      </c>
      <c r="AC29" s="34"/>
      <c r="AD29" s="315"/>
      <c r="AE29" s="35"/>
      <c r="AF29" s="40">
        <f t="shared" si="5"/>
        <v>0</v>
      </c>
      <c r="AG29" s="41">
        <f t="shared" si="15"/>
        <v>0</v>
      </c>
    </row>
    <row r="30" spans="1:33" s="269" customFormat="1" ht="21" customHeight="1">
      <c r="A30" s="269">
        <f t="shared" si="6"/>
        <v>0</v>
      </c>
      <c r="B30" s="270" t="s">
        <v>100</v>
      </c>
      <c r="C30" s="279"/>
      <c r="D30" s="277"/>
      <c r="E30" s="277">
        <f t="shared" si="7"/>
        <v>0</v>
      </c>
      <c r="F30" s="272">
        <f t="shared" si="8"/>
        <v>0</v>
      </c>
      <c r="G30" s="279"/>
      <c r="H30" s="277"/>
      <c r="I30" s="277">
        <f t="shared" si="9"/>
        <v>0</v>
      </c>
      <c r="J30" s="272">
        <f t="shared" si="10"/>
        <v>0</v>
      </c>
      <c r="K30" s="411"/>
      <c r="L30" s="409"/>
      <c r="M30" s="409">
        <f t="shared" si="16"/>
        <v>0</v>
      </c>
      <c r="N30" s="410">
        <f t="shared" si="11"/>
        <v>0</v>
      </c>
      <c r="O30" s="28"/>
      <c r="P30" s="40"/>
      <c r="Q30" s="40">
        <f t="shared" si="2"/>
        <v>0</v>
      </c>
      <c r="R30" s="41">
        <f t="shared" si="12"/>
        <v>0</v>
      </c>
      <c r="S30" s="39"/>
      <c r="T30" s="40"/>
      <c r="U30" s="40"/>
      <c r="V30" s="40"/>
      <c r="W30" s="31">
        <f t="shared" si="3"/>
        <v>0</v>
      </c>
      <c r="X30" s="43">
        <f t="shared" si="13"/>
        <v>0</v>
      </c>
      <c r="Y30" s="39"/>
      <c r="Z30" s="40"/>
      <c r="AA30" s="40">
        <f t="shared" si="4"/>
        <v>0</v>
      </c>
      <c r="AB30" s="41">
        <f t="shared" si="14"/>
        <v>0</v>
      </c>
      <c r="AC30" s="39"/>
      <c r="AD30" s="314"/>
      <c r="AE30" s="40"/>
      <c r="AF30" s="40">
        <f t="shared" si="5"/>
        <v>0</v>
      </c>
      <c r="AG30" s="41">
        <f t="shared" si="15"/>
        <v>0</v>
      </c>
    </row>
    <row r="31" spans="1:33" s="269" customFormat="1" ht="21" customHeight="1">
      <c r="A31" s="269">
        <f t="shared" si="6"/>
        <v>0</v>
      </c>
      <c r="B31" s="270" t="s">
        <v>101</v>
      </c>
      <c r="C31" s="279"/>
      <c r="D31" s="277"/>
      <c r="E31" s="277">
        <f t="shared" si="7"/>
        <v>0</v>
      </c>
      <c r="F31" s="272">
        <f t="shared" si="8"/>
        <v>0</v>
      </c>
      <c r="G31" s="279"/>
      <c r="H31" s="277"/>
      <c r="I31" s="277">
        <f t="shared" si="9"/>
        <v>0</v>
      </c>
      <c r="J31" s="272">
        <f t="shared" si="10"/>
        <v>0</v>
      </c>
      <c r="K31" s="411"/>
      <c r="L31" s="409"/>
      <c r="M31" s="409">
        <f t="shared" si="16"/>
        <v>0</v>
      </c>
      <c r="N31" s="410">
        <f t="shared" si="11"/>
        <v>0</v>
      </c>
      <c r="O31" s="39"/>
      <c r="P31" s="40"/>
      <c r="Q31" s="31">
        <f t="shared" si="2"/>
        <v>0</v>
      </c>
      <c r="R31" s="43">
        <f t="shared" si="12"/>
        <v>0</v>
      </c>
      <c r="S31" s="39"/>
      <c r="T31" s="40"/>
      <c r="U31" s="40"/>
      <c r="V31" s="40"/>
      <c r="W31" s="31">
        <f t="shared" si="3"/>
        <v>0</v>
      </c>
      <c r="X31" s="43">
        <f t="shared" si="13"/>
        <v>0</v>
      </c>
      <c r="Y31" s="234"/>
      <c r="Z31" s="31"/>
      <c r="AA31" s="31">
        <f t="shared" si="4"/>
        <v>0</v>
      </c>
      <c r="AB31" s="43">
        <f t="shared" si="14"/>
        <v>0</v>
      </c>
      <c r="AC31" s="39"/>
      <c r="AD31" s="314"/>
      <c r="AE31" s="40"/>
      <c r="AF31" s="40">
        <f t="shared" si="5"/>
        <v>0</v>
      </c>
      <c r="AG31" s="41">
        <f t="shared" si="15"/>
        <v>0</v>
      </c>
    </row>
    <row r="32" spans="1:33" s="269" customFormat="1" ht="21" customHeight="1">
      <c r="A32" s="269">
        <f t="shared" si="6"/>
        <v>0</v>
      </c>
      <c r="B32" s="270" t="s">
        <v>102</v>
      </c>
      <c r="C32" s="279"/>
      <c r="D32" s="277"/>
      <c r="E32" s="274">
        <f t="shared" si="7"/>
        <v>0</v>
      </c>
      <c r="F32" s="272">
        <f t="shared" si="8"/>
        <v>0</v>
      </c>
      <c r="G32" s="279"/>
      <c r="H32" s="277"/>
      <c r="I32" s="274">
        <f t="shared" si="9"/>
        <v>0</v>
      </c>
      <c r="J32" s="272">
        <f t="shared" si="10"/>
        <v>0</v>
      </c>
      <c r="K32" s="404"/>
      <c r="L32" s="405"/>
      <c r="M32" s="405">
        <f t="shared" si="16"/>
        <v>0</v>
      </c>
      <c r="N32" s="410">
        <f t="shared" si="11"/>
        <v>0</v>
      </c>
      <c r="O32" s="39"/>
      <c r="P32" s="40"/>
      <c r="Q32" s="31">
        <f t="shared" si="2"/>
        <v>0</v>
      </c>
      <c r="R32" s="43">
        <f t="shared" si="12"/>
        <v>0</v>
      </c>
      <c r="S32" s="39"/>
      <c r="T32" s="40"/>
      <c r="U32" s="40"/>
      <c r="V32" s="40"/>
      <c r="W32" s="33">
        <f t="shared" si="3"/>
        <v>0</v>
      </c>
      <c r="X32" s="44">
        <f t="shared" si="13"/>
        <v>0</v>
      </c>
      <c r="Y32" s="237"/>
      <c r="Z32" s="238"/>
      <c r="AA32" s="31">
        <f t="shared" si="4"/>
        <v>0</v>
      </c>
      <c r="AB32" s="43">
        <f t="shared" si="14"/>
        <v>0</v>
      </c>
      <c r="AC32" s="39"/>
      <c r="AD32" s="314"/>
      <c r="AE32" s="40"/>
      <c r="AF32" s="40">
        <f t="shared" si="5"/>
        <v>0</v>
      </c>
      <c r="AG32" s="41">
        <f t="shared" si="15"/>
        <v>0</v>
      </c>
    </row>
    <row r="33" spans="1:33" s="269" customFormat="1" ht="21" customHeight="1">
      <c r="A33" s="269">
        <f t="shared" si="6"/>
        <v>0</v>
      </c>
      <c r="B33" s="270" t="s">
        <v>103</v>
      </c>
      <c r="C33" s="279"/>
      <c r="D33" s="277"/>
      <c r="E33" s="277">
        <f t="shared" si="7"/>
        <v>0</v>
      </c>
      <c r="F33" s="272">
        <f t="shared" si="8"/>
        <v>0</v>
      </c>
      <c r="G33" s="279"/>
      <c r="H33" s="277"/>
      <c r="I33" s="277">
        <f t="shared" si="9"/>
        <v>0</v>
      </c>
      <c r="J33" s="272">
        <f t="shared" si="10"/>
        <v>0</v>
      </c>
      <c r="K33" s="411"/>
      <c r="L33" s="409"/>
      <c r="M33" s="409">
        <f t="shared" si="16"/>
        <v>0</v>
      </c>
      <c r="N33" s="410">
        <f t="shared" si="11"/>
        <v>0</v>
      </c>
      <c r="O33" s="39"/>
      <c r="P33" s="40"/>
      <c r="Q33" s="31">
        <f t="shared" si="2"/>
        <v>0</v>
      </c>
      <c r="R33" s="43">
        <f t="shared" si="12"/>
        <v>0</v>
      </c>
      <c r="S33" s="32"/>
      <c r="T33" s="33"/>
      <c r="U33" s="33"/>
      <c r="V33" s="33"/>
      <c r="W33" s="33">
        <f t="shared" si="3"/>
        <v>0</v>
      </c>
      <c r="X33" s="44">
        <f t="shared" si="13"/>
        <v>0</v>
      </c>
      <c r="Y33" s="237"/>
      <c r="Z33" s="238"/>
      <c r="AA33" s="31">
        <f t="shared" si="4"/>
        <v>0</v>
      </c>
      <c r="AB33" s="43">
        <f t="shared" si="14"/>
        <v>0</v>
      </c>
      <c r="AC33" s="39"/>
      <c r="AD33" s="314"/>
      <c r="AE33" s="40"/>
      <c r="AF33" s="40">
        <f t="shared" si="5"/>
        <v>0</v>
      </c>
      <c r="AG33" s="41">
        <f t="shared" si="15"/>
        <v>0</v>
      </c>
    </row>
    <row r="34" spans="1:33" s="269" customFormat="1" ht="21" customHeight="1">
      <c r="A34" s="269">
        <f t="shared" si="6"/>
        <v>0</v>
      </c>
      <c r="B34" s="278" t="s">
        <v>104</v>
      </c>
      <c r="C34" s="279"/>
      <c r="D34" s="277"/>
      <c r="E34" s="277">
        <f t="shared" si="7"/>
        <v>0</v>
      </c>
      <c r="F34" s="272">
        <f t="shared" si="8"/>
        <v>0</v>
      </c>
      <c r="G34" s="279"/>
      <c r="H34" s="277"/>
      <c r="I34" s="277">
        <f t="shared" si="9"/>
        <v>0</v>
      </c>
      <c r="J34" s="272">
        <f t="shared" si="10"/>
        <v>0</v>
      </c>
      <c r="K34" s="411"/>
      <c r="L34" s="409"/>
      <c r="M34" s="409">
        <f t="shared" si="16"/>
        <v>0</v>
      </c>
      <c r="N34" s="410">
        <f t="shared" si="11"/>
        <v>0</v>
      </c>
      <c r="O34" s="39"/>
      <c r="P34" s="40"/>
      <c r="Q34" s="31">
        <f t="shared" si="2"/>
        <v>0</v>
      </c>
      <c r="R34" s="43">
        <f t="shared" si="12"/>
        <v>0</v>
      </c>
      <c r="S34" s="30"/>
      <c r="T34" s="31"/>
      <c r="U34" s="31"/>
      <c r="V34" s="31"/>
      <c r="W34" s="31">
        <f t="shared" si="3"/>
        <v>0</v>
      </c>
      <c r="X34" s="43">
        <f t="shared" si="13"/>
        <v>0</v>
      </c>
      <c r="Y34" s="237"/>
      <c r="Z34" s="238"/>
      <c r="AA34" s="31">
        <f t="shared" si="4"/>
        <v>0</v>
      </c>
      <c r="AB34" s="43">
        <f t="shared" si="14"/>
        <v>0</v>
      </c>
      <c r="AC34" s="34"/>
      <c r="AD34" s="315"/>
      <c r="AE34" s="35"/>
      <c r="AF34" s="40">
        <f t="shared" si="5"/>
        <v>0</v>
      </c>
      <c r="AG34" s="41">
        <f t="shared" si="15"/>
        <v>0</v>
      </c>
    </row>
    <row r="35" spans="1:33" s="269" customFormat="1" ht="21" customHeight="1">
      <c r="A35" s="269">
        <f t="shared" si="6"/>
        <v>0</v>
      </c>
      <c r="B35" s="270" t="s">
        <v>138</v>
      </c>
      <c r="C35" s="279"/>
      <c r="D35" s="277"/>
      <c r="E35" s="277">
        <f t="shared" si="7"/>
        <v>0</v>
      </c>
      <c r="F35" s="272">
        <f t="shared" si="8"/>
        <v>0</v>
      </c>
      <c r="G35" s="279"/>
      <c r="H35" s="277"/>
      <c r="I35" s="277">
        <f t="shared" si="9"/>
        <v>0</v>
      </c>
      <c r="J35" s="272">
        <f t="shared" si="10"/>
        <v>0</v>
      </c>
      <c r="K35" s="411"/>
      <c r="L35" s="409"/>
      <c r="M35" s="409">
        <f t="shared" si="16"/>
        <v>0</v>
      </c>
      <c r="N35" s="410">
        <f t="shared" si="11"/>
        <v>0</v>
      </c>
      <c r="O35" s="34"/>
      <c r="P35" s="35"/>
      <c r="Q35" s="31">
        <f t="shared" si="2"/>
        <v>0</v>
      </c>
      <c r="R35" s="43">
        <f t="shared" si="12"/>
        <v>0</v>
      </c>
      <c r="S35" s="30"/>
      <c r="T35" s="31"/>
      <c r="U35" s="31"/>
      <c r="V35" s="31"/>
      <c r="W35" s="35">
        <f t="shared" si="3"/>
        <v>0</v>
      </c>
      <c r="X35" s="65">
        <f t="shared" si="13"/>
        <v>0</v>
      </c>
      <c r="Y35" s="237"/>
      <c r="Z35" s="238"/>
      <c r="AA35" s="31">
        <f t="shared" si="4"/>
        <v>0</v>
      </c>
      <c r="AB35" s="43">
        <f t="shared" si="14"/>
        <v>0</v>
      </c>
      <c r="AC35" s="34"/>
      <c r="AD35" s="315"/>
      <c r="AE35" s="35"/>
      <c r="AF35" s="35">
        <f t="shared" si="5"/>
        <v>0</v>
      </c>
      <c r="AG35" s="41">
        <f t="shared" si="15"/>
        <v>0</v>
      </c>
    </row>
    <row r="36" spans="1:33" s="269" customFormat="1" ht="21" customHeight="1">
      <c r="A36" s="269">
        <f t="shared" si="6"/>
        <v>0</v>
      </c>
      <c r="B36" s="270" t="s">
        <v>139</v>
      </c>
      <c r="C36" s="279"/>
      <c r="D36" s="277"/>
      <c r="E36" s="277">
        <f t="shared" si="7"/>
        <v>0</v>
      </c>
      <c r="F36" s="272">
        <f t="shared" si="8"/>
        <v>0</v>
      </c>
      <c r="G36" s="279"/>
      <c r="H36" s="277"/>
      <c r="I36" s="277">
        <f t="shared" si="9"/>
        <v>0</v>
      </c>
      <c r="J36" s="272">
        <f t="shared" si="10"/>
        <v>0</v>
      </c>
      <c r="K36" s="411"/>
      <c r="L36" s="409"/>
      <c r="M36" s="409">
        <f t="shared" si="16"/>
        <v>0</v>
      </c>
      <c r="N36" s="410">
        <f t="shared" si="11"/>
        <v>0</v>
      </c>
      <c r="O36" s="34"/>
      <c r="P36" s="35"/>
      <c r="Q36" s="31">
        <f t="shared" si="2"/>
        <v>0</v>
      </c>
      <c r="R36" s="43">
        <f t="shared" si="12"/>
        <v>0</v>
      </c>
      <c r="S36" s="30"/>
      <c r="T36" s="31"/>
      <c r="U36" s="31"/>
      <c r="V36" s="31"/>
      <c r="W36" s="35">
        <f t="shared" si="3"/>
        <v>0</v>
      </c>
      <c r="X36" s="65">
        <f t="shared" si="13"/>
        <v>0</v>
      </c>
      <c r="Y36" s="234"/>
      <c r="Z36" s="31"/>
      <c r="AA36" s="31">
        <f t="shared" si="4"/>
        <v>0</v>
      </c>
      <c r="AB36" s="43">
        <f t="shared" si="14"/>
        <v>0</v>
      </c>
      <c r="AC36" s="34"/>
      <c r="AD36" s="315"/>
      <c r="AE36" s="35"/>
      <c r="AF36" s="35">
        <f t="shared" si="5"/>
        <v>0</v>
      </c>
      <c r="AG36" s="41">
        <f t="shared" si="15"/>
        <v>0</v>
      </c>
    </row>
    <row r="37" spans="1:33" s="269" customFormat="1" ht="21" customHeight="1">
      <c r="A37" s="269">
        <f t="shared" si="6"/>
        <v>0</v>
      </c>
      <c r="B37" s="270" t="s">
        <v>140</v>
      </c>
      <c r="C37" s="279"/>
      <c r="D37" s="277"/>
      <c r="E37" s="277">
        <f t="shared" si="7"/>
        <v>0</v>
      </c>
      <c r="F37" s="272">
        <f t="shared" si="8"/>
        <v>0</v>
      </c>
      <c r="G37" s="279"/>
      <c r="H37" s="277"/>
      <c r="I37" s="277">
        <f t="shared" si="9"/>
        <v>0</v>
      </c>
      <c r="J37" s="272">
        <f t="shared" si="10"/>
        <v>0</v>
      </c>
      <c r="K37" s="411"/>
      <c r="L37" s="409"/>
      <c r="M37" s="409">
        <f t="shared" si="16"/>
        <v>0</v>
      </c>
      <c r="N37" s="410">
        <f t="shared" si="11"/>
        <v>0</v>
      </c>
      <c r="O37" s="234"/>
      <c r="P37" s="31"/>
      <c r="Q37" s="31">
        <f t="shared" si="2"/>
        <v>0</v>
      </c>
      <c r="R37" s="43">
        <f t="shared" si="12"/>
        <v>0</v>
      </c>
      <c r="S37" s="32"/>
      <c r="T37" s="33"/>
      <c r="U37" s="33"/>
      <c r="V37" s="33"/>
      <c r="W37" s="31">
        <f t="shared" si="3"/>
        <v>0</v>
      </c>
      <c r="X37" s="43">
        <f t="shared" si="13"/>
        <v>0</v>
      </c>
      <c r="Y37" s="234"/>
      <c r="Z37" s="31"/>
      <c r="AA37" s="31">
        <f t="shared" si="4"/>
        <v>0</v>
      </c>
      <c r="AB37" s="43">
        <f t="shared" si="14"/>
        <v>0</v>
      </c>
      <c r="AC37" s="34"/>
      <c r="AD37" s="315"/>
      <c r="AE37" s="35"/>
      <c r="AF37" s="35">
        <f t="shared" si="5"/>
        <v>0</v>
      </c>
      <c r="AG37" s="41">
        <f t="shared" si="15"/>
        <v>0</v>
      </c>
    </row>
    <row r="38" spans="1:33" s="269" customFormat="1" ht="21" customHeight="1">
      <c r="A38" s="269">
        <f t="shared" si="6"/>
        <v>0</v>
      </c>
      <c r="B38" s="270" t="s">
        <v>141</v>
      </c>
      <c r="C38" s="279"/>
      <c r="D38" s="277"/>
      <c r="E38" s="274">
        <f t="shared" si="7"/>
        <v>0</v>
      </c>
      <c r="F38" s="272">
        <f t="shared" si="8"/>
        <v>0</v>
      </c>
      <c r="G38" s="279"/>
      <c r="H38" s="277"/>
      <c r="I38" s="274">
        <f t="shared" si="9"/>
        <v>0</v>
      </c>
      <c r="J38" s="272">
        <f t="shared" si="10"/>
        <v>0</v>
      </c>
      <c r="K38" s="411"/>
      <c r="L38" s="409"/>
      <c r="M38" s="405">
        <f t="shared" si="16"/>
        <v>0</v>
      </c>
      <c r="N38" s="406">
        <f t="shared" si="11"/>
        <v>0</v>
      </c>
      <c r="O38" s="326"/>
      <c r="P38" s="33"/>
      <c r="Q38" s="35">
        <f t="shared" si="2"/>
        <v>0</v>
      </c>
      <c r="R38" s="65">
        <f t="shared" si="12"/>
        <v>0</v>
      </c>
      <c r="S38" s="32"/>
      <c r="T38" s="33"/>
      <c r="U38" s="33"/>
      <c r="V38" s="33"/>
      <c r="W38" s="33">
        <f t="shared" si="3"/>
        <v>0</v>
      </c>
      <c r="X38" s="44">
        <f t="shared" si="13"/>
        <v>0</v>
      </c>
      <c r="Y38" s="234"/>
      <c r="Z38" s="31"/>
      <c r="AA38" s="31">
        <f t="shared" si="4"/>
        <v>0</v>
      </c>
      <c r="AB38" s="43">
        <f t="shared" si="14"/>
        <v>0</v>
      </c>
      <c r="AC38" s="34"/>
      <c r="AD38" s="315"/>
      <c r="AE38" s="35"/>
      <c r="AF38" s="35">
        <f t="shared" si="5"/>
        <v>0</v>
      </c>
      <c r="AG38" s="65">
        <f t="shared" si="15"/>
        <v>0</v>
      </c>
    </row>
    <row r="39" spans="1:33" s="269" customFormat="1" ht="21" customHeight="1">
      <c r="A39" s="269">
        <f t="shared" si="6"/>
        <v>0</v>
      </c>
      <c r="B39" s="270" t="s">
        <v>142</v>
      </c>
      <c r="C39" s="279"/>
      <c r="D39" s="277"/>
      <c r="E39" s="274">
        <f t="shared" si="7"/>
        <v>0</v>
      </c>
      <c r="F39" s="272">
        <f t="shared" si="8"/>
        <v>0</v>
      </c>
      <c r="G39" s="279"/>
      <c r="H39" s="277"/>
      <c r="I39" s="274">
        <f t="shared" si="9"/>
        <v>0</v>
      </c>
      <c r="J39" s="272">
        <f t="shared" si="10"/>
        <v>0</v>
      </c>
      <c r="K39" s="411"/>
      <c r="L39" s="409"/>
      <c r="M39" s="405">
        <f t="shared" si="16"/>
        <v>0</v>
      </c>
      <c r="N39" s="406">
        <f t="shared" si="11"/>
        <v>0</v>
      </c>
      <c r="O39" s="326"/>
      <c r="P39" s="33"/>
      <c r="Q39" s="35">
        <f t="shared" si="2"/>
        <v>0</v>
      </c>
      <c r="R39" s="65">
        <f t="shared" si="12"/>
        <v>0</v>
      </c>
      <c r="S39" s="30"/>
      <c r="T39" s="31"/>
      <c r="U39" s="31"/>
      <c r="V39" s="31"/>
      <c r="W39" s="33">
        <f t="shared" si="3"/>
        <v>0</v>
      </c>
      <c r="X39" s="44">
        <f t="shared" si="13"/>
        <v>0</v>
      </c>
      <c r="Y39" s="385"/>
      <c r="Z39" s="35"/>
      <c r="AA39" s="31">
        <f t="shared" si="4"/>
        <v>0</v>
      </c>
      <c r="AB39" s="43">
        <f t="shared" si="14"/>
        <v>0</v>
      </c>
      <c r="AC39" s="34"/>
      <c r="AD39" s="315"/>
      <c r="AE39" s="35"/>
      <c r="AF39" s="35">
        <f t="shared" si="5"/>
        <v>0</v>
      </c>
      <c r="AG39" s="65">
        <f t="shared" si="15"/>
        <v>0</v>
      </c>
    </row>
    <row r="40" spans="1:33" s="269" customFormat="1" ht="21" customHeight="1">
      <c r="A40" s="269">
        <f t="shared" si="6"/>
        <v>0</v>
      </c>
      <c r="B40" s="270" t="s">
        <v>143</v>
      </c>
      <c r="C40" s="279"/>
      <c r="D40" s="277"/>
      <c r="E40" s="277">
        <f t="shared" si="7"/>
        <v>0</v>
      </c>
      <c r="F40" s="272">
        <f t="shared" si="8"/>
        <v>0</v>
      </c>
      <c r="G40" s="279"/>
      <c r="H40" s="277"/>
      <c r="I40" s="277">
        <f t="shared" si="9"/>
        <v>0</v>
      </c>
      <c r="J40" s="272">
        <f t="shared" si="10"/>
        <v>0</v>
      </c>
      <c r="K40" s="411"/>
      <c r="L40" s="409"/>
      <c r="M40" s="409">
        <f t="shared" si="16"/>
        <v>0</v>
      </c>
      <c r="N40" s="410">
        <f t="shared" si="11"/>
        <v>0</v>
      </c>
      <c r="O40" s="237"/>
      <c r="P40" s="238"/>
      <c r="Q40" s="35">
        <f t="shared" si="2"/>
        <v>0</v>
      </c>
      <c r="R40" s="65">
        <f t="shared" si="12"/>
        <v>0</v>
      </c>
      <c r="S40" s="34"/>
      <c r="T40" s="35"/>
      <c r="U40" s="35"/>
      <c r="V40" s="35"/>
      <c r="W40" s="35">
        <f t="shared" si="3"/>
        <v>0</v>
      </c>
      <c r="X40" s="65">
        <f t="shared" si="13"/>
        <v>0</v>
      </c>
      <c r="Y40" s="385"/>
      <c r="Z40" s="35"/>
      <c r="AA40" s="35">
        <f t="shared" si="4"/>
        <v>0</v>
      </c>
      <c r="AB40" s="65">
        <f t="shared" si="14"/>
        <v>0</v>
      </c>
      <c r="AC40" s="34"/>
      <c r="AD40" s="315"/>
      <c r="AE40" s="35"/>
      <c r="AF40" s="35">
        <f t="shared" si="5"/>
        <v>0</v>
      </c>
      <c r="AG40" s="65">
        <f t="shared" si="15"/>
        <v>0</v>
      </c>
    </row>
    <row r="41" spans="1:33" s="269" customFormat="1" ht="21" customHeight="1">
      <c r="A41" s="269">
        <f t="shared" si="6"/>
        <v>0</v>
      </c>
      <c r="B41" s="270" t="s">
        <v>144</v>
      </c>
      <c r="C41" s="279"/>
      <c r="D41" s="277"/>
      <c r="E41" s="277">
        <f t="shared" si="7"/>
        <v>0</v>
      </c>
      <c r="F41" s="272">
        <f t="shared" si="8"/>
        <v>0</v>
      </c>
      <c r="G41" s="279"/>
      <c r="H41" s="277"/>
      <c r="I41" s="277">
        <f t="shared" si="9"/>
        <v>0</v>
      </c>
      <c r="J41" s="272">
        <f t="shared" si="10"/>
        <v>0</v>
      </c>
      <c r="K41" s="411"/>
      <c r="L41" s="409"/>
      <c r="M41" s="409">
        <f t="shared" si="16"/>
        <v>0</v>
      </c>
      <c r="N41" s="410">
        <f t="shared" si="11"/>
        <v>0</v>
      </c>
      <c r="O41" s="326"/>
      <c r="P41" s="33"/>
      <c r="Q41" s="35">
        <f t="shared" si="2"/>
        <v>0</v>
      </c>
      <c r="R41" s="65">
        <f t="shared" si="12"/>
        <v>0</v>
      </c>
      <c r="S41" s="34"/>
      <c r="T41" s="35"/>
      <c r="U41" s="35"/>
      <c r="V41" s="35"/>
      <c r="W41" s="35">
        <f t="shared" si="3"/>
        <v>0</v>
      </c>
      <c r="X41" s="65">
        <f t="shared" si="13"/>
        <v>0</v>
      </c>
      <c r="Y41" s="326"/>
      <c r="Z41" s="33"/>
      <c r="AA41" s="35">
        <f t="shared" si="4"/>
        <v>0</v>
      </c>
      <c r="AB41" s="65">
        <f t="shared" si="14"/>
        <v>0</v>
      </c>
      <c r="AC41" s="34"/>
      <c r="AD41" s="322"/>
      <c r="AE41" s="238"/>
      <c r="AF41" s="35">
        <f t="shared" si="5"/>
        <v>0</v>
      </c>
      <c r="AG41" s="65">
        <f>+AC41/$AC$9/2+AD41/$AD$9/2+AE41/$AE$9/2</f>
        <v>0</v>
      </c>
    </row>
    <row r="42" spans="1:33" s="269" customFormat="1" ht="21" customHeight="1">
      <c r="A42" s="269">
        <f t="shared" si="6"/>
        <v>0</v>
      </c>
      <c r="B42" s="270" t="s">
        <v>145</v>
      </c>
      <c r="C42" s="279"/>
      <c r="D42" s="277"/>
      <c r="E42" s="277">
        <f t="shared" si="7"/>
        <v>0</v>
      </c>
      <c r="F42" s="272">
        <f t="shared" si="8"/>
        <v>0</v>
      </c>
      <c r="G42" s="279"/>
      <c r="H42" s="277"/>
      <c r="I42" s="277">
        <f t="shared" si="9"/>
        <v>0</v>
      </c>
      <c r="J42" s="272">
        <f t="shared" si="10"/>
        <v>0</v>
      </c>
      <c r="K42" s="404"/>
      <c r="L42" s="405"/>
      <c r="M42" s="409">
        <f t="shared" si="16"/>
        <v>0</v>
      </c>
      <c r="N42" s="410">
        <f t="shared" si="11"/>
        <v>0</v>
      </c>
      <c r="O42" s="326"/>
      <c r="P42" s="33"/>
      <c r="Q42" s="35">
        <f>SUM(O42:P42)</f>
        <v>0</v>
      </c>
      <c r="R42" s="65">
        <f t="shared" si="12"/>
        <v>0</v>
      </c>
      <c r="S42" s="32"/>
      <c r="T42" s="33"/>
      <c r="U42" s="33"/>
      <c r="V42" s="33"/>
      <c r="W42" s="35">
        <f t="shared" si="3"/>
        <v>0</v>
      </c>
      <c r="X42" s="65">
        <f t="shared" si="13"/>
        <v>0</v>
      </c>
      <c r="Y42" s="234"/>
      <c r="Z42" s="31"/>
      <c r="AA42" s="35">
        <f t="shared" si="4"/>
        <v>0</v>
      </c>
      <c r="AB42" s="65">
        <f t="shared" si="14"/>
        <v>0</v>
      </c>
      <c r="AC42" s="34"/>
      <c r="AD42" s="315"/>
      <c r="AE42" s="35"/>
      <c r="AF42" s="35">
        <f t="shared" si="5"/>
        <v>0</v>
      </c>
      <c r="AG42" s="65">
        <f t="shared" si="15"/>
        <v>0</v>
      </c>
    </row>
    <row r="43" spans="1:33" s="269" customFormat="1" ht="21" customHeight="1">
      <c r="A43" s="269">
        <f t="shared" si="6"/>
        <v>0</v>
      </c>
      <c r="B43" s="270" t="s">
        <v>146</v>
      </c>
      <c r="C43" s="279"/>
      <c r="D43" s="277"/>
      <c r="E43" s="277">
        <f t="shared" si="7"/>
        <v>0</v>
      </c>
      <c r="F43" s="272">
        <f t="shared" si="8"/>
        <v>0</v>
      </c>
      <c r="G43" s="279"/>
      <c r="H43" s="277"/>
      <c r="I43" s="277">
        <f t="shared" si="9"/>
        <v>0</v>
      </c>
      <c r="J43" s="272">
        <f t="shared" si="10"/>
        <v>0</v>
      </c>
      <c r="K43" s="404"/>
      <c r="L43" s="405"/>
      <c r="M43" s="405">
        <f t="shared" si="16"/>
        <v>0</v>
      </c>
      <c r="N43" s="406">
        <f t="shared" si="11"/>
        <v>0</v>
      </c>
      <c r="O43" s="385"/>
      <c r="P43" s="35"/>
      <c r="Q43" s="35">
        <f t="shared" si="2"/>
        <v>0</v>
      </c>
      <c r="R43" s="65">
        <f t="shared" si="12"/>
        <v>0</v>
      </c>
      <c r="S43" s="34"/>
      <c r="T43" s="35"/>
      <c r="U43" s="35"/>
      <c r="V43" s="35"/>
      <c r="W43" s="35">
        <f t="shared" si="3"/>
        <v>0</v>
      </c>
      <c r="X43" s="65">
        <f t="shared" si="13"/>
        <v>0</v>
      </c>
      <c r="Y43" s="32"/>
      <c r="Z43" s="33"/>
      <c r="AA43" s="35">
        <f t="shared" si="4"/>
        <v>0</v>
      </c>
      <c r="AB43" s="65">
        <f t="shared" si="14"/>
        <v>0</v>
      </c>
      <c r="AC43" s="34"/>
      <c r="AD43" s="315"/>
      <c r="AE43" s="35"/>
      <c r="AF43" s="35">
        <f t="shared" si="5"/>
        <v>0</v>
      </c>
      <c r="AG43" s="65">
        <f t="shared" si="15"/>
        <v>0</v>
      </c>
    </row>
    <row r="44" spans="1:33" s="269" customFormat="1" ht="21" customHeight="1">
      <c r="A44" s="269">
        <f t="shared" si="6"/>
        <v>0</v>
      </c>
      <c r="B44" s="421" t="s">
        <v>147</v>
      </c>
      <c r="C44" s="279"/>
      <c r="D44" s="277"/>
      <c r="E44" s="274">
        <f t="shared" si="7"/>
        <v>0</v>
      </c>
      <c r="F44" s="272">
        <f t="shared" si="8"/>
        <v>0</v>
      </c>
      <c r="G44" s="279"/>
      <c r="H44" s="277"/>
      <c r="I44" s="274">
        <f t="shared" si="9"/>
        <v>0</v>
      </c>
      <c r="J44" s="272">
        <f t="shared" si="10"/>
        <v>0</v>
      </c>
      <c r="K44" s="404"/>
      <c r="L44" s="405"/>
      <c r="M44" s="405">
        <f t="shared" si="16"/>
        <v>0</v>
      </c>
      <c r="N44" s="406">
        <f t="shared" si="11"/>
        <v>0</v>
      </c>
      <c r="O44" s="385"/>
      <c r="P44" s="35"/>
      <c r="Q44" s="35">
        <f t="shared" si="2"/>
        <v>0</v>
      </c>
      <c r="R44" s="65">
        <f t="shared" si="12"/>
        <v>0</v>
      </c>
      <c r="S44" s="34"/>
      <c r="T44" s="35"/>
      <c r="U44" s="35"/>
      <c r="V44" s="35"/>
      <c r="W44" s="35">
        <f t="shared" si="3"/>
        <v>0</v>
      </c>
      <c r="X44" s="65">
        <f t="shared" si="13"/>
        <v>0</v>
      </c>
      <c r="Y44" s="34"/>
      <c r="Z44" s="35"/>
      <c r="AA44" s="35">
        <f t="shared" si="4"/>
        <v>0</v>
      </c>
      <c r="AB44" s="65">
        <f t="shared" si="14"/>
        <v>0</v>
      </c>
      <c r="AC44" s="52"/>
      <c r="AD44" s="390"/>
      <c r="AE44" s="53"/>
      <c r="AF44" s="35">
        <f t="shared" si="5"/>
        <v>0</v>
      </c>
      <c r="AG44" s="65">
        <f t="shared" si="15"/>
        <v>0</v>
      </c>
    </row>
    <row r="45" spans="1:33" s="269" customFormat="1" ht="21" customHeight="1">
      <c r="A45" s="269">
        <f t="shared" si="6"/>
        <v>54</v>
      </c>
      <c r="B45" s="270" t="s">
        <v>148</v>
      </c>
      <c r="C45" s="279"/>
      <c r="D45" s="277"/>
      <c r="E45" s="274">
        <f t="shared" si="7"/>
        <v>0</v>
      </c>
      <c r="F45" s="272">
        <f t="shared" si="8"/>
        <v>0</v>
      </c>
      <c r="G45" s="279"/>
      <c r="H45" s="277"/>
      <c r="I45" s="274">
        <f t="shared" si="9"/>
        <v>0</v>
      </c>
      <c r="J45" s="272">
        <f t="shared" si="10"/>
        <v>0</v>
      </c>
      <c r="K45" s="404"/>
      <c r="L45" s="405"/>
      <c r="M45" s="405">
        <f t="shared" si="16"/>
        <v>0</v>
      </c>
      <c r="N45" s="406">
        <f t="shared" si="11"/>
        <v>0</v>
      </c>
      <c r="O45" s="385">
        <v>162</v>
      </c>
      <c r="P45" s="35">
        <v>172</v>
      </c>
      <c r="Q45" s="35">
        <f t="shared" si="2"/>
        <v>334</v>
      </c>
      <c r="R45" s="65">
        <f t="shared" si="12"/>
        <v>7</v>
      </c>
      <c r="S45" s="34">
        <v>160</v>
      </c>
      <c r="T45" s="35">
        <v>180</v>
      </c>
      <c r="U45" s="35">
        <v>160</v>
      </c>
      <c r="V45" s="35">
        <v>180</v>
      </c>
      <c r="W45" s="35">
        <f t="shared" si="3"/>
        <v>680</v>
      </c>
      <c r="X45" s="65">
        <f t="shared" si="13"/>
        <v>18</v>
      </c>
      <c r="Y45" s="52"/>
      <c r="Z45" s="53"/>
      <c r="AA45" s="35">
        <f t="shared" si="4"/>
        <v>0</v>
      </c>
      <c r="AB45" s="65">
        <f t="shared" si="14"/>
        <v>0</v>
      </c>
      <c r="AC45" s="34">
        <v>390</v>
      </c>
      <c r="AD45" s="315">
        <v>384</v>
      </c>
      <c r="AE45" s="35">
        <v>396</v>
      </c>
      <c r="AF45" s="35">
        <f t="shared" si="5"/>
        <v>1170</v>
      </c>
      <c r="AG45" s="65">
        <f t="shared" si="15"/>
        <v>29</v>
      </c>
    </row>
    <row r="46" spans="1:33" s="269" customFormat="1" ht="21" customHeight="1">
      <c r="A46" s="269">
        <f t="shared" si="6"/>
        <v>0</v>
      </c>
      <c r="B46" s="270" t="s">
        <v>149</v>
      </c>
      <c r="C46" s="279"/>
      <c r="D46" s="277"/>
      <c r="E46" s="274">
        <f t="shared" si="7"/>
        <v>0</v>
      </c>
      <c r="F46" s="272">
        <f t="shared" si="8"/>
        <v>0</v>
      </c>
      <c r="G46" s="279"/>
      <c r="H46" s="277"/>
      <c r="I46" s="274">
        <f t="shared" si="9"/>
        <v>0</v>
      </c>
      <c r="J46" s="272">
        <f t="shared" si="10"/>
        <v>0</v>
      </c>
      <c r="K46" s="404"/>
      <c r="L46" s="405"/>
      <c r="M46" s="405">
        <f t="shared" si="16"/>
        <v>0</v>
      </c>
      <c r="N46" s="406">
        <f t="shared" si="11"/>
        <v>0</v>
      </c>
      <c r="O46" s="385"/>
      <c r="P46" s="35"/>
      <c r="Q46" s="35">
        <f>SUM(O46:P46)</f>
        <v>0</v>
      </c>
      <c r="R46" s="65">
        <f t="shared" si="12"/>
        <v>0</v>
      </c>
      <c r="S46" s="34"/>
      <c r="T46" s="35"/>
      <c r="U46" s="35"/>
      <c r="V46" s="35"/>
      <c r="W46" s="35">
        <f t="shared" si="3"/>
        <v>0</v>
      </c>
      <c r="X46" s="65">
        <f t="shared" si="13"/>
        <v>0</v>
      </c>
      <c r="Y46" s="52"/>
      <c r="Z46" s="53"/>
      <c r="AA46" s="35">
        <f>SUM(Y46:Z46)</f>
        <v>0</v>
      </c>
      <c r="AB46" s="65">
        <f t="shared" si="14"/>
        <v>0</v>
      </c>
      <c r="AC46" s="52"/>
      <c r="AD46" s="390"/>
      <c r="AE46" s="53"/>
      <c r="AF46" s="35">
        <f t="shared" si="5"/>
        <v>0</v>
      </c>
      <c r="AG46" s="65">
        <f t="shared" si="15"/>
        <v>0</v>
      </c>
    </row>
    <row r="47" spans="1:33" s="269" customFormat="1" ht="21" customHeight="1">
      <c r="A47" s="269">
        <f t="shared" si="6"/>
        <v>25</v>
      </c>
      <c r="B47" s="270" t="s">
        <v>150</v>
      </c>
      <c r="C47" s="273"/>
      <c r="D47" s="274"/>
      <c r="E47" s="274">
        <f t="shared" si="7"/>
        <v>0</v>
      </c>
      <c r="F47" s="272">
        <f t="shared" si="8"/>
        <v>0</v>
      </c>
      <c r="G47" s="273"/>
      <c r="H47" s="274"/>
      <c r="I47" s="274">
        <f t="shared" si="9"/>
        <v>0</v>
      </c>
      <c r="J47" s="272">
        <f t="shared" si="10"/>
        <v>0</v>
      </c>
      <c r="K47" s="404">
        <v>58</v>
      </c>
      <c r="L47" s="405">
        <v>76</v>
      </c>
      <c r="M47" s="409">
        <f t="shared" si="16"/>
        <v>134</v>
      </c>
      <c r="N47" s="410">
        <f t="shared" si="11"/>
        <v>4</v>
      </c>
      <c r="O47" s="385">
        <v>216</v>
      </c>
      <c r="P47" s="35">
        <v>215</v>
      </c>
      <c r="Q47" s="35">
        <f t="shared" si="2"/>
        <v>431</v>
      </c>
      <c r="R47" s="65">
        <f t="shared" si="12"/>
        <v>9</v>
      </c>
      <c r="S47" s="34">
        <v>120</v>
      </c>
      <c r="T47" s="35">
        <v>108</v>
      </c>
      <c r="U47" s="35">
        <v>120</v>
      </c>
      <c r="V47" s="35">
        <v>108</v>
      </c>
      <c r="W47" s="35">
        <f t="shared" si="3"/>
        <v>456</v>
      </c>
      <c r="X47" s="65">
        <f t="shared" si="13"/>
        <v>12</v>
      </c>
      <c r="Y47" s="34"/>
      <c r="Z47" s="35"/>
      <c r="AA47" s="31">
        <f t="shared" si="4"/>
        <v>0</v>
      </c>
      <c r="AB47" s="43">
        <f t="shared" si="14"/>
        <v>0</v>
      </c>
      <c r="AC47" s="52"/>
      <c r="AD47" s="390"/>
      <c r="AE47" s="53"/>
      <c r="AF47" s="35">
        <f t="shared" si="5"/>
        <v>0</v>
      </c>
      <c r="AG47" s="65">
        <f t="shared" si="15"/>
        <v>0</v>
      </c>
    </row>
    <row r="48" spans="1:33" s="269" customFormat="1" ht="21" customHeight="1">
      <c r="A48" s="269">
        <f t="shared" si="6"/>
        <v>30</v>
      </c>
      <c r="B48" s="270" t="s">
        <v>151</v>
      </c>
      <c r="C48" s="273"/>
      <c r="D48" s="274"/>
      <c r="E48" s="274">
        <f t="shared" si="7"/>
        <v>0</v>
      </c>
      <c r="F48" s="272">
        <f t="shared" si="8"/>
        <v>0</v>
      </c>
      <c r="G48" s="273"/>
      <c r="H48" s="274"/>
      <c r="I48" s="274">
        <f t="shared" si="9"/>
        <v>0</v>
      </c>
      <c r="J48" s="272">
        <f t="shared" si="10"/>
        <v>0</v>
      </c>
      <c r="K48" s="404">
        <v>116</v>
      </c>
      <c r="L48" s="405">
        <v>114</v>
      </c>
      <c r="M48" s="405">
        <f t="shared" si="16"/>
        <v>230</v>
      </c>
      <c r="N48" s="406">
        <f t="shared" si="11"/>
        <v>7</v>
      </c>
      <c r="O48" s="385">
        <v>216</v>
      </c>
      <c r="P48" s="35">
        <v>215</v>
      </c>
      <c r="Q48" s="35">
        <f t="shared" si="2"/>
        <v>431</v>
      </c>
      <c r="R48" s="65">
        <f t="shared" si="12"/>
        <v>9</v>
      </c>
      <c r="S48" s="34">
        <v>120</v>
      </c>
      <c r="T48" s="35">
        <v>144</v>
      </c>
      <c r="U48" s="35">
        <v>120</v>
      </c>
      <c r="V48" s="35">
        <v>144</v>
      </c>
      <c r="W48" s="35">
        <f t="shared" ref="W48:W79" si="17">SUM(S48:V48)</f>
        <v>528</v>
      </c>
      <c r="X48" s="65">
        <f t="shared" si="13"/>
        <v>14</v>
      </c>
      <c r="Y48" s="34"/>
      <c r="Z48" s="35"/>
      <c r="AA48" s="35">
        <f t="shared" si="4"/>
        <v>0</v>
      </c>
      <c r="AB48" s="65">
        <f t="shared" si="14"/>
        <v>0</v>
      </c>
      <c r="AC48" s="34"/>
      <c r="AD48" s="315"/>
      <c r="AE48" s="35"/>
      <c r="AF48" s="35">
        <f t="shared" si="5"/>
        <v>0</v>
      </c>
      <c r="AG48" s="65">
        <f t="shared" si="15"/>
        <v>0</v>
      </c>
    </row>
    <row r="49" spans="1:33" s="269" customFormat="1">
      <c r="A49" s="269">
        <f t="shared" si="6"/>
        <v>0</v>
      </c>
      <c r="B49" s="270" t="s">
        <v>152</v>
      </c>
      <c r="C49" s="273"/>
      <c r="D49" s="274"/>
      <c r="E49" s="274">
        <f t="shared" si="7"/>
        <v>0</v>
      </c>
      <c r="F49" s="272">
        <f t="shared" si="8"/>
        <v>0</v>
      </c>
      <c r="G49" s="273"/>
      <c r="H49" s="274"/>
      <c r="I49" s="274">
        <f t="shared" si="9"/>
        <v>0</v>
      </c>
      <c r="J49" s="272">
        <f t="shared" si="10"/>
        <v>0</v>
      </c>
      <c r="K49" s="404"/>
      <c r="L49" s="405"/>
      <c r="M49" s="405">
        <f t="shared" si="16"/>
        <v>0</v>
      </c>
      <c r="N49" s="406">
        <f t="shared" si="11"/>
        <v>0</v>
      </c>
      <c r="O49" s="34"/>
      <c r="P49" s="35"/>
      <c r="Q49" s="35">
        <f t="shared" si="2"/>
        <v>0</v>
      </c>
      <c r="R49" s="65">
        <f t="shared" si="12"/>
        <v>0</v>
      </c>
      <c r="S49" s="34"/>
      <c r="T49" s="35"/>
      <c r="U49" s="35"/>
      <c r="V49" s="35"/>
      <c r="W49" s="35">
        <f t="shared" si="17"/>
        <v>0</v>
      </c>
      <c r="X49" s="65">
        <f t="shared" si="13"/>
        <v>0</v>
      </c>
      <c r="Y49" s="34"/>
      <c r="Z49" s="35"/>
      <c r="AA49" s="35">
        <f t="shared" si="4"/>
        <v>0</v>
      </c>
      <c r="AB49" s="65">
        <f t="shared" si="14"/>
        <v>0</v>
      </c>
      <c r="AC49" s="52"/>
      <c r="AD49" s="390"/>
      <c r="AE49" s="53"/>
      <c r="AF49" s="35">
        <f t="shared" si="5"/>
        <v>0</v>
      </c>
      <c r="AG49" s="65">
        <f t="shared" si="15"/>
        <v>0</v>
      </c>
    </row>
    <row r="50" spans="1:33" s="269" customFormat="1" ht="21" customHeight="1">
      <c r="A50" s="269">
        <f t="shared" si="6"/>
        <v>45</v>
      </c>
      <c r="B50" s="270" t="s">
        <v>153</v>
      </c>
      <c r="C50" s="273"/>
      <c r="D50" s="274"/>
      <c r="E50" s="274">
        <f t="shared" si="7"/>
        <v>0</v>
      </c>
      <c r="F50" s="272">
        <f t="shared" si="8"/>
        <v>0</v>
      </c>
      <c r="G50" s="273"/>
      <c r="H50" s="274"/>
      <c r="I50" s="274">
        <f t="shared" si="9"/>
        <v>0</v>
      </c>
      <c r="J50" s="272">
        <f t="shared" si="10"/>
        <v>0</v>
      </c>
      <c r="K50" s="404">
        <f>116+116</f>
        <v>232</v>
      </c>
      <c r="L50" s="405">
        <f>114+114</f>
        <v>228</v>
      </c>
      <c r="M50" s="405">
        <f t="shared" si="16"/>
        <v>460</v>
      </c>
      <c r="N50" s="406">
        <f t="shared" si="11"/>
        <v>14</v>
      </c>
      <c r="O50" s="34">
        <f>162-27*2+108</f>
        <v>216</v>
      </c>
      <c r="P50" s="35">
        <f>172-21.5*2+86</f>
        <v>215</v>
      </c>
      <c r="Q50" s="35">
        <f>SUM(O50:P50)</f>
        <v>431</v>
      </c>
      <c r="R50" s="65">
        <f t="shared" si="12"/>
        <v>9</v>
      </c>
      <c r="S50" s="34">
        <f>80+120</f>
        <v>200</v>
      </c>
      <c r="T50" s="35">
        <f>72+144</f>
        <v>216</v>
      </c>
      <c r="U50" s="35">
        <f>80+120</f>
        <v>200</v>
      </c>
      <c r="V50" s="35">
        <f>72+144</f>
        <v>216</v>
      </c>
      <c r="W50" s="35">
        <f t="shared" si="17"/>
        <v>832</v>
      </c>
      <c r="X50" s="65">
        <f t="shared" si="13"/>
        <v>22</v>
      </c>
      <c r="Y50" s="34"/>
      <c r="Z50" s="35"/>
      <c r="AA50" s="35">
        <f t="shared" si="4"/>
        <v>0</v>
      </c>
      <c r="AB50" s="65">
        <f t="shared" si="14"/>
        <v>0</v>
      </c>
      <c r="AC50" s="34"/>
      <c r="AD50" s="315"/>
      <c r="AE50" s="35"/>
      <c r="AF50" s="35">
        <f t="shared" si="5"/>
        <v>0</v>
      </c>
      <c r="AG50" s="65">
        <f t="shared" si="15"/>
        <v>0</v>
      </c>
    </row>
    <row r="51" spans="1:33" s="269" customFormat="1" ht="21" customHeight="1">
      <c r="A51" s="269">
        <f t="shared" si="6"/>
        <v>30</v>
      </c>
      <c r="B51" s="270" t="s">
        <v>154</v>
      </c>
      <c r="C51" s="273"/>
      <c r="D51" s="274"/>
      <c r="E51" s="274">
        <f t="shared" si="7"/>
        <v>0</v>
      </c>
      <c r="F51" s="272">
        <f t="shared" si="8"/>
        <v>0</v>
      </c>
      <c r="G51" s="273"/>
      <c r="H51" s="274"/>
      <c r="I51" s="274">
        <f t="shared" si="9"/>
        <v>0</v>
      </c>
      <c r="J51" s="272">
        <f t="shared" si="10"/>
        <v>0</v>
      </c>
      <c r="K51" s="404">
        <v>232</v>
      </c>
      <c r="L51" s="405">
        <v>228</v>
      </c>
      <c r="M51" s="405">
        <f t="shared" si="16"/>
        <v>460</v>
      </c>
      <c r="N51" s="406">
        <f t="shared" si="11"/>
        <v>14</v>
      </c>
      <c r="O51" s="34">
        <v>162</v>
      </c>
      <c r="P51" s="35">
        <v>129</v>
      </c>
      <c r="Q51" s="35">
        <f t="shared" si="2"/>
        <v>291</v>
      </c>
      <c r="R51" s="65">
        <f t="shared" si="12"/>
        <v>6</v>
      </c>
      <c r="S51" s="34">
        <v>80</v>
      </c>
      <c r="T51" s="35">
        <f>18*6</f>
        <v>108</v>
      </c>
      <c r="U51" s="35">
        <v>80</v>
      </c>
      <c r="V51" s="35">
        <v>108</v>
      </c>
      <c r="W51" s="35">
        <f t="shared" si="17"/>
        <v>376</v>
      </c>
      <c r="X51" s="65">
        <f t="shared" si="13"/>
        <v>10</v>
      </c>
      <c r="Y51" s="34"/>
      <c r="Z51" s="35"/>
      <c r="AA51" s="35">
        <f t="shared" si="4"/>
        <v>0</v>
      </c>
      <c r="AB51" s="65">
        <f t="shared" si="14"/>
        <v>0</v>
      </c>
      <c r="AC51" s="52"/>
      <c r="AD51" s="390"/>
      <c r="AE51" s="53"/>
      <c r="AF51" s="35">
        <f t="shared" si="5"/>
        <v>0</v>
      </c>
      <c r="AG51" s="65">
        <f t="shared" si="15"/>
        <v>0</v>
      </c>
    </row>
    <row r="52" spans="1:33" s="269" customFormat="1" ht="21" customHeight="1">
      <c r="A52" s="269">
        <f t="shared" si="6"/>
        <v>28</v>
      </c>
      <c r="B52" s="270" t="s">
        <v>155</v>
      </c>
      <c r="C52" s="281"/>
      <c r="D52" s="274"/>
      <c r="E52" s="274">
        <f t="shared" si="7"/>
        <v>0</v>
      </c>
      <c r="F52" s="272">
        <f t="shared" si="8"/>
        <v>0</v>
      </c>
      <c r="G52" s="281"/>
      <c r="H52" s="274"/>
      <c r="I52" s="274">
        <f t="shared" si="9"/>
        <v>0</v>
      </c>
      <c r="J52" s="272">
        <f t="shared" si="10"/>
        <v>0</v>
      </c>
      <c r="K52" s="404">
        <v>145</v>
      </c>
      <c r="L52" s="405">
        <v>152</v>
      </c>
      <c r="M52" s="405">
        <f t="shared" si="16"/>
        <v>297</v>
      </c>
      <c r="N52" s="406">
        <f t="shared" si="11"/>
        <v>9</v>
      </c>
      <c r="O52" s="385">
        <v>108</v>
      </c>
      <c r="P52" s="35">
        <v>129</v>
      </c>
      <c r="Q52" s="35">
        <f t="shared" si="2"/>
        <v>237</v>
      </c>
      <c r="R52" s="65">
        <f t="shared" si="12"/>
        <v>5</v>
      </c>
      <c r="S52" s="34">
        <v>160</v>
      </c>
      <c r="T52" s="35">
        <f>180-72</f>
        <v>108</v>
      </c>
      <c r="U52" s="35">
        <v>160</v>
      </c>
      <c r="V52" s="35">
        <v>108</v>
      </c>
      <c r="W52" s="35">
        <f t="shared" si="17"/>
        <v>536</v>
      </c>
      <c r="X52" s="65">
        <f t="shared" si="13"/>
        <v>14</v>
      </c>
      <c r="Y52" s="52"/>
      <c r="Z52" s="53"/>
      <c r="AA52" s="35">
        <f t="shared" si="4"/>
        <v>0</v>
      </c>
      <c r="AB52" s="65">
        <f t="shared" si="14"/>
        <v>0</v>
      </c>
      <c r="AC52" s="34"/>
      <c r="AD52" s="315"/>
      <c r="AE52" s="35"/>
      <c r="AF52" s="35">
        <f t="shared" si="5"/>
        <v>0</v>
      </c>
      <c r="AG52" s="65">
        <f t="shared" si="15"/>
        <v>0</v>
      </c>
    </row>
    <row r="53" spans="1:33" s="269" customFormat="1" ht="21" customHeight="1">
      <c r="A53" s="269">
        <f t="shared" si="6"/>
        <v>0</v>
      </c>
      <c r="B53" s="270" t="s">
        <v>156</v>
      </c>
      <c r="C53" s="281"/>
      <c r="D53" s="282"/>
      <c r="E53" s="277">
        <f t="shared" si="7"/>
        <v>0</v>
      </c>
      <c r="F53" s="272">
        <f t="shared" si="8"/>
        <v>0</v>
      </c>
      <c r="G53" s="281"/>
      <c r="H53" s="282"/>
      <c r="I53" s="277">
        <f t="shared" si="9"/>
        <v>0</v>
      </c>
      <c r="J53" s="272">
        <f t="shared" si="10"/>
        <v>0</v>
      </c>
      <c r="K53" s="404"/>
      <c r="L53" s="405"/>
      <c r="M53" s="405">
        <f t="shared" si="16"/>
        <v>0</v>
      </c>
      <c r="N53" s="406">
        <f t="shared" si="11"/>
        <v>0</v>
      </c>
      <c r="O53" s="34"/>
      <c r="P53" s="35"/>
      <c r="Q53" s="35">
        <f t="shared" si="2"/>
        <v>0</v>
      </c>
      <c r="R53" s="65">
        <f t="shared" si="12"/>
        <v>0</v>
      </c>
      <c r="S53" s="34"/>
      <c r="T53" s="35"/>
      <c r="U53" s="35"/>
      <c r="V53" s="35"/>
      <c r="W53" s="35">
        <f t="shared" si="17"/>
        <v>0</v>
      </c>
      <c r="X53" s="65">
        <f t="shared" si="13"/>
        <v>0</v>
      </c>
      <c r="Y53" s="52"/>
      <c r="Z53" s="53"/>
      <c r="AA53" s="35">
        <f t="shared" si="4"/>
        <v>0</v>
      </c>
      <c r="AB53" s="65">
        <f t="shared" si="14"/>
        <v>0</v>
      </c>
      <c r="AC53" s="34"/>
      <c r="AD53" s="315"/>
      <c r="AE53" s="35"/>
      <c r="AF53" s="35">
        <f t="shared" si="5"/>
        <v>0</v>
      </c>
      <c r="AG53" s="65">
        <f t="shared" si="15"/>
        <v>0</v>
      </c>
    </row>
    <row r="54" spans="1:33" s="269" customFormat="1" ht="21" customHeight="1">
      <c r="A54" s="269">
        <f t="shared" si="6"/>
        <v>42</v>
      </c>
      <c r="B54" s="270" t="s">
        <v>157</v>
      </c>
      <c r="C54" s="273"/>
      <c r="D54" s="282"/>
      <c r="E54" s="277">
        <f t="shared" si="7"/>
        <v>0</v>
      </c>
      <c r="F54" s="272">
        <f t="shared" si="8"/>
        <v>0</v>
      </c>
      <c r="G54" s="273"/>
      <c r="H54" s="282"/>
      <c r="I54" s="277">
        <f t="shared" si="9"/>
        <v>0</v>
      </c>
      <c r="J54" s="272">
        <f t="shared" si="10"/>
        <v>0</v>
      </c>
      <c r="K54" s="404">
        <v>203</v>
      </c>
      <c r="L54" s="405">
        <f>228+190</f>
        <v>418</v>
      </c>
      <c r="M54" s="405">
        <f t="shared" si="16"/>
        <v>621</v>
      </c>
      <c r="N54" s="406">
        <f t="shared" si="11"/>
        <v>18</v>
      </c>
      <c r="O54" s="34">
        <v>108</v>
      </c>
      <c r="P54" s="35">
        <v>86</v>
      </c>
      <c r="Q54" s="35">
        <f t="shared" si="2"/>
        <v>194</v>
      </c>
      <c r="R54" s="65">
        <f t="shared" si="12"/>
        <v>4</v>
      </c>
      <c r="S54" s="34">
        <f>120+80</f>
        <v>200</v>
      </c>
      <c r="T54" s="35">
        <f>108+72</f>
        <v>180</v>
      </c>
      <c r="U54" s="35">
        <f>120+80</f>
        <v>200</v>
      </c>
      <c r="V54" s="35">
        <f>108+72</f>
        <v>180</v>
      </c>
      <c r="W54" s="35">
        <f t="shared" si="17"/>
        <v>760</v>
      </c>
      <c r="X54" s="65">
        <f t="shared" si="13"/>
        <v>20</v>
      </c>
      <c r="Y54" s="34"/>
      <c r="Z54" s="35"/>
      <c r="AA54" s="35">
        <f>SUM(Y54:Z54)</f>
        <v>0</v>
      </c>
      <c r="AB54" s="65">
        <f t="shared" si="14"/>
        <v>0</v>
      </c>
      <c r="AC54" s="34"/>
      <c r="AD54" s="315"/>
      <c r="AE54" s="35"/>
      <c r="AF54" s="35">
        <f t="shared" si="5"/>
        <v>0</v>
      </c>
      <c r="AG54" s="65">
        <f t="shared" si="15"/>
        <v>0</v>
      </c>
    </row>
    <row r="55" spans="1:33" s="269" customFormat="1" ht="21" customHeight="1">
      <c r="A55" s="269">
        <f t="shared" si="6"/>
        <v>22</v>
      </c>
      <c r="B55" s="270" t="s">
        <v>158</v>
      </c>
      <c r="C55" s="281"/>
      <c r="D55" s="274"/>
      <c r="E55" s="277">
        <f t="shared" si="7"/>
        <v>0</v>
      </c>
      <c r="F55" s="272">
        <f t="shared" si="8"/>
        <v>0</v>
      </c>
      <c r="G55" s="281"/>
      <c r="H55" s="274"/>
      <c r="I55" s="277">
        <f t="shared" si="9"/>
        <v>0</v>
      </c>
      <c r="J55" s="272">
        <f t="shared" si="10"/>
        <v>0</v>
      </c>
      <c r="K55" s="404"/>
      <c r="L55" s="405">
        <f>228+19*4</f>
        <v>304</v>
      </c>
      <c r="M55" s="405">
        <f t="shared" si="16"/>
        <v>304</v>
      </c>
      <c r="N55" s="406">
        <f t="shared" si="11"/>
        <v>8</v>
      </c>
      <c r="O55" s="52">
        <v>162</v>
      </c>
      <c r="P55" s="53">
        <v>129</v>
      </c>
      <c r="Q55" s="35">
        <f t="shared" si="2"/>
        <v>291</v>
      </c>
      <c r="R55" s="65">
        <f t="shared" si="12"/>
        <v>6</v>
      </c>
      <c r="S55" s="34">
        <v>80</v>
      </c>
      <c r="T55" s="35">
        <v>72</v>
      </c>
      <c r="U55" s="35">
        <v>80</v>
      </c>
      <c r="V55" s="35">
        <v>72</v>
      </c>
      <c r="W55" s="35">
        <f t="shared" si="17"/>
        <v>304</v>
      </c>
      <c r="X55" s="65">
        <f t="shared" si="13"/>
        <v>8</v>
      </c>
      <c r="Y55" s="52"/>
      <c r="Z55" s="53"/>
      <c r="AA55" s="35">
        <f t="shared" si="4"/>
        <v>0</v>
      </c>
      <c r="AB55" s="65">
        <f t="shared" si="14"/>
        <v>0</v>
      </c>
      <c r="AC55" s="52"/>
      <c r="AD55" s="390"/>
      <c r="AE55" s="53"/>
      <c r="AF55" s="35">
        <f t="shared" si="5"/>
        <v>0</v>
      </c>
      <c r="AG55" s="65">
        <f t="shared" si="15"/>
        <v>0</v>
      </c>
    </row>
    <row r="56" spans="1:33" s="269" customFormat="1" ht="21" customHeight="1">
      <c r="A56" s="269">
        <f t="shared" si="6"/>
        <v>0</v>
      </c>
      <c r="B56" s="270" t="s">
        <v>159</v>
      </c>
      <c r="C56" s="281"/>
      <c r="D56" s="282"/>
      <c r="E56" s="277">
        <f t="shared" si="7"/>
        <v>0</v>
      </c>
      <c r="F56" s="272">
        <f t="shared" si="8"/>
        <v>0</v>
      </c>
      <c r="G56" s="281"/>
      <c r="H56" s="282"/>
      <c r="I56" s="277">
        <f t="shared" si="9"/>
        <v>0</v>
      </c>
      <c r="J56" s="272">
        <f t="shared" si="10"/>
        <v>0</v>
      </c>
      <c r="K56" s="404"/>
      <c r="L56" s="405"/>
      <c r="M56" s="405">
        <f t="shared" si="16"/>
        <v>0</v>
      </c>
      <c r="N56" s="406">
        <f t="shared" si="11"/>
        <v>0</v>
      </c>
      <c r="O56" s="52"/>
      <c r="P56" s="53"/>
      <c r="Q56" s="35">
        <f t="shared" si="2"/>
        <v>0</v>
      </c>
      <c r="R56" s="65">
        <f t="shared" si="12"/>
        <v>0</v>
      </c>
      <c r="S56" s="34"/>
      <c r="T56" s="35"/>
      <c r="U56" s="35"/>
      <c r="V56" s="35"/>
      <c r="W56" s="35">
        <f t="shared" si="17"/>
        <v>0</v>
      </c>
      <c r="X56" s="65">
        <f t="shared" si="13"/>
        <v>0</v>
      </c>
      <c r="Y56" s="52"/>
      <c r="Z56" s="53"/>
      <c r="AA56" s="35">
        <f t="shared" si="4"/>
        <v>0</v>
      </c>
      <c r="AB56" s="65">
        <f t="shared" si="14"/>
        <v>0</v>
      </c>
      <c r="AC56" s="52"/>
      <c r="AD56" s="390"/>
      <c r="AE56" s="53"/>
      <c r="AF56" s="35">
        <f t="shared" si="5"/>
        <v>0</v>
      </c>
      <c r="AG56" s="65">
        <f t="shared" si="15"/>
        <v>0</v>
      </c>
    </row>
    <row r="57" spans="1:33" s="269" customFormat="1" ht="21" customHeight="1">
      <c r="A57" s="269">
        <f t="shared" si="6"/>
        <v>36</v>
      </c>
      <c r="B57" s="270" t="s">
        <v>160</v>
      </c>
      <c r="C57" s="280"/>
      <c r="D57" s="283"/>
      <c r="E57" s="277">
        <f t="shared" si="7"/>
        <v>0</v>
      </c>
      <c r="F57" s="272">
        <f t="shared" si="8"/>
        <v>0</v>
      </c>
      <c r="G57" s="280"/>
      <c r="H57" s="283"/>
      <c r="I57" s="277">
        <f t="shared" si="9"/>
        <v>0</v>
      </c>
      <c r="J57" s="272">
        <f t="shared" si="10"/>
        <v>0</v>
      </c>
      <c r="K57" s="404"/>
      <c r="L57" s="405">
        <f>228+228</f>
        <v>456</v>
      </c>
      <c r="M57" s="405">
        <f t="shared" si="16"/>
        <v>456</v>
      </c>
      <c r="N57" s="406">
        <f t="shared" si="11"/>
        <v>12</v>
      </c>
      <c r="O57" s="52"/>
      <c r="P57" s="53"/>
      <c r="Q57" s="35">
        <f t="shared" si="2"/>
        <v>0</v>
      </c>
      <c r="R57" s="65">
        <f t="shared" si="12"/>
        <v>0</v>
      </c>
      <c r="S57" s="34">
        <f>120+80</f>
        <v>200</v>
      </c>
      <c r="T57" s="35">
        <f>144+108</f>
        <v>252</v>
      </c>
      <c r="U57" s="35">
        <f>120+80</f>
        <v>200</v>
      </c>
      <c r="V57" s="35">
        <f>144+108</f>
        <v>252</v>
      </c>
      <c r="W57" s="35">
        <f t="shared" si="17"/>
        <v>904</v>
      </c>
      <c r="X57" s="65">
        <f t="shared" si="13"/>
        <v>24</v>
      </c>
      <c r="Y57" s="52"/>
      <c r="Z57" s="53"/>
      <c r="AA57" s="35">
        <f t="shared" si="4"/>
        <v>0</v>
      </c>
      <c r="AB57" s="65">
        <f t="shared" si="14"/>
        <v>0</v>
      </c>
      <c r="AC57" s="235"/>
      <c r="AD57" s="507"/>
      <c r="AE57" s="236"/>
      <c r="AF57" s="35">
        <f t="shared" si="5"/>
        <v>0</v>
      </c>
      <c r="AG57" s="65">
        <f t="shared" si="15"/>
        <v>0</v>
      </c>
    </row>
    <row r="58" spans="1:33" s="269" customFormat="1" ht="21" customHeight="1">
      <c r="A58" s="269">
        <f t="shared" si="6"/>
        <v>0</v>
      </c>
      <c r="B58" s="270" t="s">
        <v>161</v>
      </c>
      <c r="C58" s="280"/>
      <c r="D58" s="283"/>
      <c r="E58" s="277">
        <f t="shared" si="7"/>
        <v>0</v>
      </c>
      <c r="F58" s="272">
        <f t="shared" si="8"/>
        <v>0</v>
      </c>
      <c r="G58" s="280"/>
      <c r="H58" s="283"/>
      <c r="I58" s="277">
        <f t="shared" si="9"/>
        <v>0</v>
      </c>
      <c r="J58" s="272">
        <f t="shared" si="10"/>
        <v>0</v>
      </c>
      <c r="K58" s="404"/>
      <c r="L58" s="412"/>
      <c r="M58" s="405">
        <f t="shared" si="16"/>
        <v>0</v>
      </c>
      <c r="N58" s="406">
        <f t="shared" si="11"/>
        <v>0</v>
      </c>
      <c r="O58" s="52"/>
      <c r="P58" s="53"/>
      <c r="Q58" s="35">
        <f t="shared" si="2"/>
        <v>0</v>
      </c>
      <c r="R58" s="65">
        <f t="shared" si="12"/>
        <v>0</v>
      </c>
      <c r="S58" s="34"/>
      <c r="T58" s="35"/>
      <c r="U58" s="35"/>
      <c r="V58" s="35"/>
      <c r="W58" s="35">
        <f t="shared" si="17"/>
        <v>0</v>
      </c>
      <c r="X58" s="65">
        <f t="shared" si="13"/>
        <v>0</v>
      </c>
      <c r="Y58" s="52"/>
      <c r="Z58" s="53"/>
      <c r="AA58" s="35">
        <f t="shared" si="4"/>
        <v>0</v>
      </c>
      <c r="AB58" s="65">
        <f t="shared" si="14"/>
        <v>0</v>
      </c>
      <c r="AC58" s="235"/>
      <c r="AD58" s="507"/>
      <c r="AE58" s="236"/>
      <c r="AF58" s="35">
        <f t="shared" si="5"/>
        <v>0</v>
      </c>
      <c r="AG58" s="65">
        <f t="shared" si="15"/>
        <v>0</v>
      </c>
    </row>
    <row r="59" spans="1:33" s="269" customFormat="1" ht="21" customHeight="1">
      <c r="A59" s="269">
        <f t="shared" si="6"/>
        <v>10</v>
      </c>
      <c r="B59" s="270" t="s">
        <v>162</v>
      </c>
      <c r="C59" s="279"/>
      <c r="D59" s="284"/>
      <c r="E59" s="277">
        <f t="shared" si="7"/>
        <v>0</v>
      </c>
      <c r="F59" s="272">
        <f t="shared" si="8"/>
        <v>0</v>
      </c>
      <c r="G59" s="279"/>
      <c r="H59" s="284"/>
      <c r="I59" s="277">
        <f t="shared" si="9"/>
        <v>0</v>
      </c>
      <c r="J59" s="272">
        <f t="shared" si="10"/>
        <v>0</v>
      </c>
      <c r="K59" s="404"/>
      <c r="L59" s="412"/>
      <c r="M59" s="405">
        <f t="shared" si="16"/>
        <v>0</v>
      </c>
      <c r="N59" s="406">
        <f t="shared" si="11"/>
        <v>0</v>
      </c>
      <c r="O59" s="52"/>
      <c r="P59" s="53"/>
      <c r="Q59" s="35">
        <f t="shared" si="2"/>
        <v>0</v>
      </c>
      <c r="R59" s="65">
        <f t="shared" si="12"/>
        <v>0</v>
      </c>
      <c r="S59" s="34">
        <v>80</v>
      </c>
      <c r="T59" s="35">
        <v>108</v>
      </c>
      <c r="U59" s="35">
        <v>80</v>
      </c>
      <c r="V59" s="35">
        <v>108</v>
      </c>
      <c r="W59" s="31">
        <f t="shared" si="17"/>
        <v>376</v>
      </c>
      <c r="X59" s="43">
        <f t="shared" si="13"/>
        <v>10</v>
      </c>
      <c r="Y59" s="52"/>
      <c r="Z59" s="53"/>
      <c r="AA59" s="35">
        <f t="shared" si="4"/>
        <v>0</v>
      </c>
      <c r="AB59" s="65">
        <f t="shared" si="14"/>
        <v>0</v>
      </c>
      <c r="AC59" s="34"/>
      <c r="AD59" s="315"/>
      <c r="AE59" s="35"/>
      <c r="AF59" s="35">
        <f t="shared" si="5"/>
        <v>0</v>
      </c>
      <c r="AG59" s="65">
        <f t="shared" si="15"/>
        <v>0</v>
      </c>
    </row>
    <row r="60" spans="1:33" s="269" customFormat="1" ht="21" customHeight="1">
      <c r="A60" s="269">
        <f t="shared" si="6"/>
        <v>19</v>
      </c>
      <c r="B60" s="270" t="s">
        <v>163</v>
      </c>
      <c r="C60" s="279"/>
      <c r="D60" s="284"/>
      <c r="E60" s="277">
        <f t="shared" si="7"/>
        <v>0</v>
      </c>
      <c r="F60" s="272">
        <f t="shared" si="8"/>
        <v>0</v>
      </c>
      <c r="G60" s="279"/>
      <c r="H60" s="284"/>
      <c r="I60" s="277">
        <f t="shared" si="9"/>
        <v>0</v>
      </c>
      <c r="J60" s="272">
        <f t="shared" si="10"/>
        <v>0</v>
      </c>
      <c r="K60" s="413"/>
      <c r="L60" s="412"/>
      <c r="M60" s="405">
        <f t="shared" si="16"/>
        <v>0</v>
      </c>
      <c r="N60" s="406">
        <f t="shared" si="11"/>
        <v>0</v>
      </c>
      <c r="O60" s="52">
        <v>216</v>
      </c>
      <c r="P60" s="53">
        <v>215</v>
      </c>
      <c r="Q60" s="35">
        <f t="shared" si="2"/>
        <v>431</v>
      </c>
      <c r="R60" s="65">
        <f t="shared" si="12"/>
        <v>9</v>
      </c>
      <c r="S60" s="34">
        <v>80</v>
      </c>
      <c r="T60" s="35">
        <v>108</v>
      </c>
      <c r="U60" s="35">
        <v>80</v>
      </c>
      <c r="V60" s="35">
        <v>108</v>
      </c>
      <c r="W60" s="31">
        <f t="shared" si="17"/>
        <v>376</v>
      </c>
      <c r="X60" s="43">
        <f>S60/$S$9/2+T60/$T$9/2+U60/$U$9/2+V60/$V$9/2</f>
        <v>10</v>
      </c>
      <c r="Y60" s="52"/>
      <c r="Z60" s="53"/>
      <c r="AA60" s="31">
        <f t="shared" si="4"/>
        <v>0</v>
      </c>
      <c r="AB60" s="43">
        <f t="shared" si="14"/>
        <v>0</v>
      </c>
      <c r="AC60" s="239"/>
      <c r="AD60" s="315"/>
      <c r="AE60" s="35"/>
      <c r="AF60" s="35">
        <f t="shared" si="5"/>
        <v>0</v>
      </c>
      <c r="AG60" s="65">
        <f t="shared" si="15"/>
        <v>0</v>
      </c>
    </row>
    <row r="61" spans="1:33" s="269" customFormat="1" ht="21" customHeight="1">
      <c r="A61" s="269">
        <f t="shared" si="6"/>
        <v>0</v>
      </c>
      <c r="B61" s="270" t="s">
        <v>164</v>
      </c>
      <c r="C61" s="279"/>
      <c r="D61" s="284"/>
      <c r="E61" s="277">
        <f t="shared" si="7"/>
        <v>0</v>
      </c>
      <c r="F61" s="272">
        <f t="shared" si="8"/>
        <v>0</v>
      </c>
      <c r="G61" s="279"/>
      <c r="H61" s="284"/>
      <c r="I61" s="277">
        <f t="shared" si="9"/>
        <v>0</v>
      </c>
      <c r="J61" s="272">
        <f t="shared" si="10"/>
        <v>0</v>
      </c>
      <c r="K61" s="413"/>
      <c r="L61" s="412"/>
      <c r="M61" s="405">
        <f t="shared" si="16"/>
        <v>0</v>
      </c>
      <c r="N61" s="406">
        <f t="shared" si="11"/>
        <v>0</v>
      </c>
      <c r="O61" s="52"/>
      <c r="P61" s="53"/>
      <c r="Q61" s="31">
        <f t="shared" si="2"/>
        <v>0</v>
      </c>
      <c r="R61" s="43">
        <f t="shared" si="12"/>
        <v>0</v>
      </c>
      <c r="S61" s="34"/>
      <c r="T61" s="35"/>
      <c r="U61" s="35"/>
      <c r="V61" s="35"/>
      <c r="W61" s="31">
        <f>SUM(S61:V61)</f>
        <v>0</v>
      </c>
      <c r="X61" s="43">
        <f>S61/$S$9/2+T61/$T$9/2+U61/$U$9/2+V61/$V$9/2</f>
        <v>0</v>
      </c>
      <c r="Y61" s="34"/>
      <c r="Z61" s="35"/>
      <c r="AA61" s="31">
        <f t="shared" si="4"/>
        <v>0</v>
      </c>
      <c r="AB61" s="43">
        <f t="shared" si="14"/>
        <v>0</v>
      </c>
      <c r="AC61" s="34"/>
      <c r="AD61" s="315"/>
      <c r="AE61" s="35"/>
      <c r="AF61" s="35">
        <f t="shared" si="5"/>
        <v>0</v>
      </c>
      <c r="AG61" s="65">
        <f t="shared" si="15"/>
        <v>0</v>
      </c>
    </row>
    <row r="62" spans="1:33" s="269" customFormat="1" ht="21" customHeight="1">
      <c r="A62" s="269">
        <f t="shared" si="6"/>
        <v>0</v>
      </c>
      <c r="B62" s="270" t="s">
        <v>165</v>
      </c>
      <c r="C62" s="279"/>
      <c r="D62" s="284"/>
      <c r="E62" s="277">
        <f t="shared" si="7"/>
        <v>0</v>
      </c>
      <c r="F62" s="272">
        <f t="shared" si="8"/>
        <v>0</v>
      </c>
      <c r="G62" s="279"/>
      <c r="H62" s="284"/>
      <c r="I62" s="277">
        <f t="shared" si="9"/>
        <v>0</v>
      </c>
      <c r="J62" s="272">
        <f t="shared" si="10"/>
        <v>0</v>
      </c>
      <c r="K62" s="413"/>
      <c r="L62" s="412"/>
      <c r="M62" s="405">
        <f t="shared" si="16"/>
        <v>0</v>
      </c>
      <c r="N62" s="406">
        <f t="shared" si="11"/>
        <v>0</v>
      </c>
      <c r="O62" s="52"/>
      <c r="P62" s="53"/>
      <c r="Q62" s="35">
        <f t="shared" si="2"/>
        <v>0</v>
      </c>
      <c r="R62" s="65">
        <f t="shared" si="12"/>
        <v>0</v>
      </c>
      <c r="S62" s="34"/>
      <c r="T62" s="35"/>
      <c r="U62" s="35"/>
      <c r="V62" s="35"/>
      <c r="W62" s="31">
        <f t="shared" si="17"/>
        <v>0</v>
      </c>
      <c r="X62" s="43">
        <f t="shared" si="13"/>
        <v>0</v>
      </c>
      <c r="Y62" s="52"/>
      <c r="Z62" s="53"/>
      <c r="AA62" s="31">
        <f t="shared" si="4"/>
        <v>0</v>
      </c>
      <c r="AB62" s="43">
        <f t="shared" si="14"/>
        <v>0</v>
      </c>
      <c r="AC62" s="239"/>
      <c r="AD62" s="322"/>
      <c r="AE62" s="238"/>
      <c r="AF62" s="35">
        <f t="shared" si="5"/>
        <v>0</v>
      </c>
      <c r="AG62" s="65">
        <f t="shared" si="15"/>
        <v>0</v>
      </c>
    </row>
    <row r="63" spans="1:33" s="269" customFormat="1" ht="21" customHeight="1">
      <c r="A63" s="269">
        <f t="shared" si="6"/>
        <v>26</v>
      </c>
      <c r="B63" s="270" t="s">
        <v>166</v>
      </c>
      <c r="C63" s="279"/>
      <c r="D63" s="284"/>
      <c r="E63" s="277">
        <f t="shared" si="7"/>
        <v>0</v>
      </c>
      <c r="F63" s="272">
        <f t="shared" si="8"/>
        <v>0</v>
      </c>
      <c r="G63" s="279"/>
      <c r="H63" s="284"/>
      <c r="I63" s="277">
        <f t="shared" si="9"/>
        <v>0</v>
      </c>
      <c r="J63" s="272">
        <f t="shared" si="10"/>
        <v>0</v>
      </c>
      <c r="K63" s="413"/>
      <c r="L63" s="412"/>
      <c r="M63" s="405">
        <f t="shared" si="16"/>
        <v>0</v>
      </c>
      <c r="N63" s="406">
        <f t="shared" si="11"/>
        <v>0</v>
      </c>
      <c r="O63" s="52">
        <f>108+108</f>
        <v>216</v>
      </c>
      <c r="P63" s="53">
        <f>86+86</f>
        <v>172</v>
      </c>
      <c r="Q63" s="35">
        <f t="shared" si="2"/>
        <v>388</v>
      </c>
      <c r="R63" s="65">
        <f t="shared" si="12"/>
        <v>8</v>
      </c>
      <c r="S63" s="34">
        <f>80+80</f>
        <v>160</v>
      </c>
      <c r="T63" s="35">
        <f>72+108</f>
        <v>180</v>
      </c>
      <c r="U63" s="35">
        <f>80+80</f>
        <v>160</v>
      </c>
      <c r="V63" s="35">
        <f>72+108</f>
        <v>180</v>
      </c>
      <c r="W63" s="35">
        <f t="shared" si="17"/>
        <v>680</v>
      </c>
      <c r="X63" s="65">
        <f t="shared" si="13"/>
        <v>18</v>
      </c>
      <c r="Y63" s="52"/>
      <c r="Z63" s="53"/>
      <c r="AA63" s="35">
        <f t="shared" si="4"/>
        <v>0</v>
      </c>
      <c r="AB63" s="65">
        <f t="shared" si="14"/>
        <v>0</v>
      </c>
      <c r="AC63" s="239"/>
      <c r="AD63" s="322"/>
      <c r="AE63" s="238"/>
      <c r="AF63" s="35">
        <f t="shared" si="5"/>
        <v>0</v>
      </c>
      <c r="AG63" s="65">
        <f t="shared" si="15"/>
        <v>0</v>
      </c>
    </row>
    <row r="64" spans="1:33" s="269" customFormat="1" ht="21" customHeight="1">
      <c r="A64" s="269">
        <f t="shared" si="6"/>
        <v>24</v>
      </c>
      <c r="B64" s="270" t="s">
        <v>167</v>
      </c>
      <c r="C64" s="279"/>
      <c r="D64" s="284"/>
      <c r="E64" s="277">
        <f t="shared" si="7"/>
        <v>0</v>
      </c>
      <c r="F64" s="272">
        <f t="shared" si="8"/>
        <v>0</v>
      </c>
      <c r="G64" s="279"/>
      <c r="H64" s="284"/>
      <c r="I64" s="277">
        <f t="shared" si="9"/>
        <v>0</v>
      </c>
      <c r="J64" s="272">
        <f t="shared" si="10"/>
        <v>0</v>
      </c>
      <c r="K64" s="411"/>
      <c r="L64" s="412"/>
      <c r="M64" s="409">
        <f t="shared" si="16"/>
        <v>0</v>
      </c>
      <c r="N64" s="406">
        <f t="shared" si="11"/>
        <v>0</v>
      </c>
      <c r="O64" s="52">
        <v>108</v>
      </c>
      <c r="P64" s="53">
        <v>86</v>
      </c>
      <c r="Q64" s="35">
        <f t="shared" si="2"/>
        <v>194</v>
      </c>
      <c r="R64" s="65">
        <f t="shared" si="12"/>
        <v>4</v>
      </c>
      <c r="S64" s="34">
        <v>200</v>
      </c>
      <c r="T64" s="35">
        <v>180</v>
      </c>
      <c r="U64" s="35">
        <v>200</v>
      </c>
      <c r="V64" s="35">
        <v>180</v>
      </c>
      <c r="W64" s="35">
        <f t="shared" si="17"/>
        <v>760</v>
      </c>
      <c r="X64" s="65">
        <f t="shared" si="13"/>
        <v>20</v>
      </c>
      <c r="Y64" s="52"/>
      <c r="Z64" s="53"/>
      <c r="AA64" s="35">
        <f t="shared" si="4"/>
        <v>0</v>
      </c>
      <c r="AB64" s="65">
        <f t="shared" si="14"/>
        <v>0</v>
      </c>
      <c r="AC64" s="235"/>
      <c r="AD64" s="507"/>
      <c r="AE64" s="236"/>
      <c r="AF64" s="35">
        <f t="shared" si="5"/>
        <v>0</v>
      </c>
      <c r="AG64" s="65">
        <f t="shared" si="15"/>
        <v>0</v>
      </c>
    </row>
    <row r="65" spans="1:33" s="269" customFormat="1" ht="21" customHeight="1">
      <c r="A65" s="269">
        <f t="shared" si="6"/>
        <v>0</v>
      </c>
      <c r="B65" s="270" t="s">
        <v>168</v>
      </c>
      <c r="C65" s="279"/>
      <c r="D65" s="284"/>
      <c r="E65" s="277">
        <f t="shared" si="7"/>
        <v>0</v>
      </c>
      <c r="F65" s="272">
        <f t="shared" si="8"/>
        <v>0</v>
      </c>
      <c r="G65" s="279"/>
      <c r="H65" s="284"/>
      <c r="I65" s="277">
        <f t="shared" si="9"/>
        <v>0</v>
      </c>
      <c r="J65" s="272">
        <f t="shared" si="10"/>
        <v>0</v>
      </c>
      <c r="K65" s="413"/>
      <c r="L65" s="412"/>
      <c r="M65" s="409">
        <f t="shared" si="16"/>
        <v>0</v>
      </c>
      <c r="N65" s="410">
        <f t="shared" si="11"/>
        <v>0</v>
      </c>
      <c r="O65" s="52"/>
      <c r="P65" s="53"/>
      <c r="Q65" s="35">
        <f t="shared" si="2"/>
        <v>0</v>
      </c>
      <c r="R65" s="65">
        <f t="shared" si="12"/>
        <v>0</v>
      </c>
      <c r="S65" s="34"/>
      <c r="T65" s="35"/>
      <c r="U65" s="35"/>
      <c r="V65" s="35"/>
      <c r="W65" s="35">
        <f t="shared" si="17"/>
        <v>0</v>
      </c>
      <c r="X65" s="65">
        <f t="shared" si="13"/>
        <v>0</v>
      </c>
      <c r="Y65" s="34"/>
      <c r="Z65" s="35"/>
      <c r="AA65" s="35">
        <f t="shared" si="4"/>
        <v>0</v>
      </c>
      <c r="AB65" s="65">
        <f t="shared" si="14"/>
        <v>0</v>
      </c>
      <c r="AC65" s="235"/>
      <c r="AD65" s="507"/>
      <c r="AE65" s="236"/>
      <c r="AF65" s="35">
        <f t="shared" si="5"/>
        <v>0</v>
      </c>
      <c r="AG65" s="65">
        <f t="shared" si="15"/>
        <v>0</v>
      </c>
    </row>
    <row r="66" spans="1:33" s="269" customFormat="1" ht="21" customHeight="1">
      <c r="A66" s="269">
        <f t="shared" si="6"/>
        <v>0</v>
      </c>
      <c r="B66" s="270" t="s">
        <v>169</v>
      </c>
      <c r="C66" s="279"/>
      <c r="D66" s="284"/>
      <c r="E66" s="277">
        <f t="shared" si="7"/>
        <v>0</v>
      </c>
      <c r="F66" s="272">
        <f t="shared" si="8"/>
        <v>0</v>
      </c>
      <c r="G66" s="279"/>
      <c r="H66" s="284"/>
      <c r="I66" s="277">
        <f t="shared" si="9"/>
        <v>0</v>
      </c>
      <c r="J66" s="272">
        <f t="shared" si="10"/>
        <v>0</v>
      </c>
      <c r="K66" s="411"/>
      <c r="L66" s="412"/>
      <c r="M66" s="409">
        <f t="shared" si="16"/>
        <v>0</v>
      </c>
      <c r="N66" s="410">
        <f t="shared" si="11"/>
        <v>0</v>
      </c>
      <c r="O66" s="34"/>
      <c r="P66" s="35"/>
      <c r="Q66" s="35">
        <f t="shared" si="2"/>
        <v>0</v>
      </c>
      <c r="R66" s="65">
        <f t="shared" si="12"/>
        <v>0</v>
      </c>
      <c r="S66" s="34"/>
      <c r="T66" s="35"/>
      <c r="U66" s="35"/>
      <c r="V66" s="35"/>
      <c r="W66" s="35">
        <f t="shared" si="17"/>
        <v>0</v>
      </c>
      <c r="X66" s="65">
        <f t="shared" si="13"/>
        <v>0</v>
      </c>
      <c r="Y66" s="34"/>
      <c r="Z66" s="35"/>
      <c r="AA66" s="35">
        <f t="shared" si="4"/>
        <v>0</v>
      </c>
      <c r="AB66" s="65">
        <f t="shared" si="14"/>
        <v>0</v>
      </c>
      <c r="AC66" s="239"/>
      <c r="AD66" s="322"/>
      <c r="AE66" s="238"/>
      <c r="AF66" s="35">
        <f t="shared" si="5"/>
        <v>0</v>
      </c>
      <c r="AG66" s="65">
        <f t="shared" si="15"/>
        <v>0</v>
      </c>
    </row>
    <row r="67" spans="1:33" s="269" customFormat="1" ht="21" customHeight="1">
      <c r="A67" s="269">
        <f t="shared" si="6"/>
        <v>29</v>
      </c>
      <c r="B67" s="270" t="s">
        <v>170</v>
      </c>
      <c r="C67" s="279"/>
      <c r="D67" s="284"/>
      <c r="E67" s="277">
        <f t="shared" si="7"/>
        <v>0</v>
      </c>
      <c r="F67" s="272">
        <f t="shared" si="8"/>
        <v>0</v>
      </c>
      <c r="G67" s="279"/>
      <c r="H67" s="284"/>
      <c r="I67" s="277">
        <f t="shared" si="9"/>
        <v>0</v>
      </c>
      <c r="J67" s="272">
        <f t="shared" si="10"/>
        <v>0</v>
      </c>
      <c r="K67" s="411"/>
      <c r="L67" s="412"/>
      <c r="M67" s="409">
        <f t="shared" si="16"/>
        <v>0</v>
      </c>
      <c r="N67" s="410">
        <f t="shared" si="11"/>
        <v>0</v>
      </c>
      <c r="O67" s="52">
        <v>216</v>
      </c>
      <c r="P67" s="53">
        <v>215</v>
      </c>
      <c r="Q67" s="35">
        <f t="shared" si="2"/>
        <v>431</v>
      </c>
      <c r="R67" s="65">
        <f t="shared" si="12"/>
        <v>9</v>
      </c>
      <c r="S67" s="34">
        <v>240</v>
      </c>
      <c r="T67" s="35">
        <v>144</v>
      </c>
      <c r="U67" s="35">
        <v>240</v>
      </c>
      <c r="V67" s="35">
        <v>144</v>
      </c>
      <c r="W67" s="35">
        <f t="shared" si="17"/>
        <v>768</v>
      </c>
      <c r="X67" s="65">
        <f t="shared" si="13"/>
        <v>20</v>
      </c>
      <c r="Y67" s="34"/>
      <c r="Z67" s="35"/>
      <c r="AA67" s="35">
        <f t="shared" si="4"/>
        <v>0</v>
      </c>
      <c r="AB67" s="65">
        <f t="shared" si="14"/>
        <v>0</v>
      </c>
      <c r="AC67" s="239"/>
      <c r="AD67" s="322"/>
      <c r="AE67" s="238"/>
      <c r="AF67" s="31">
        <f t="shared" si="5"/>
        <v>0</v>
      </c>
      <c r="AG67" s="43">
        <f t="shared" si="15"/>
        <v>0</v>
      </c>
    </row>
    <row r="68" spans="1:33" s="269" customFormat="1" ht="21" customHeight="1">
      <c r="A68" s="269">
        <f t="shared" si="6"/>
        <v>41</v>
      </c>
      <c r="B68" s="270" t="s">
        <v>171</v>
      </c>
      <c r="C68" s="279"/>
      <c r="D68" s="284"/>
      <c r="E68" s="277">
        <f t="shared" si="7"/>
        <v>0</v>
      </c>
      <c r="F68" s="272">
        <f t="shared" si="8"/>
        <v>0</v>
      </c>
      <c r="G68" s="279"/>
      <c r="H68" s="284"/>
      <c r="I68" s="277">
        <f t="shared" si="9"/>
        <v>0</v>
      </c>
      <c r="J68" s="272">
        <f t="shared" si="10"/>
        <v>0</v>
      </c>
      <c r="K68" s="413"/>
      <c r="L68" s="412"/>
      <c r="M68" s="409">
        <f t="shared" si="16"/>
        <v>0</v>
      </c>
      <c r="N68" s="410">
        <f t="shared" si="11"/>
        <v>0</v>
      </c>
      <c r="O68" s="52">
        <v>216</v>
      </c>
      <c r="P68" s="53">
        <v>215</v>
      </c>
      <c r="Q68" s="35">
        <f t="shared" si="2"/>
        <v>431</v>
      </c>
      <c r="R68" s="65">
        <f t="shared" si="12"/>
        <v>9</v>
      </c>
      <c r="S68" s="34"/>
      <c r="T68" s="35"/>
      <c r="U68" s="35"/>
      <c r="V68" s="35"/>
      <c r="W68" s="35">
        <f t="shared" si="17"/>
        <v>0</v>
      </c>
      <c r="X68" s="65">
        <f t="shared" si="13"/>
        <v>0</v>
      </c>
      <c r="Y68" s="34">
        <f>759-138</f>
        <v>621</v>
      </c>
      <c r="Z68" s="35">
        <f>748-132</f>
        <v>616</v>
      </c>
      <c r="AA68" s="35">
        <f t="shared" si="4"/>
        <v>1237</v>
      </c>
      <c r="AB68" s="65">
        <f t="shared" si="14"/>
        <v>32</v>
      </c>
      <c r="AC68" s="54"/>
      <c r="AD68" s="316"/>
      <c r="AE68" s="55"/>
      <c r="AF68" s="33">
        <f t="shared" si="5"/>
        <v>0</v>
      </c>
      <c r="AG68" s="65">
        <f t="shared" si="15"/>
        <v>0</v>
      </c>
    </row>
    <row r="69" spans="1:33" s="269" customFormat="1" ht="21" customHeight="1">
      <c r="A69" s="269">
        <f t="shared" si="6"/>
        <v>37</v>
      </c>
      <c r="B69" s="270" t="s">
        <v>172</v>
      </c>
      <c r="C69" s="279"/>
      <c r="D69" s="277"/>
      <c r="E69" s="277">
        <f t="shared" si="7"/>
        <v>0</v>
      </c>
      <c r="F69" s="272">
        <f t="shared" si="8"/>
        <v>0</v>
      </c>
      <c r="G69" s="279"/>
      <c r="H69" s="277"/>
      <c r="I69" s="277">
        <f t="shared" si="9"/>
        <v>0</v>
      </c>
      <c r="J69" s="272">
        <f t="shared" si="10"/>
        <v>0</v>
      </c>
      <c r="K69" s="413"/>
      <c r="L69" s="412"/>
      <c r="M69" s="409">
        <f t="shared" si="16"/>
        <v>0</v>
      </c>
      <c r="N69" s="410">
        <f t="shared" si="11"/>
        <v>0</v>
      </c>
      <c r="O69" s="52"/>
      <c r="P69" s="53"/>
      <c r="Q69" s="35">
        <f t="shared" si="2"/>
        <v>0</v>
      </c>
      <c r="R69" s="65">
        <f t="shared" si="12"/>
        <v>0</v>
      </c>
      <c r="S69" s="34">
        <v>240</v>
      </c>
      <c r="T69" s="35">
        <f>468/2-18</f>
        <v>216</v>
      </c>
      <c r="U69" s="35">
        <v>240</v>
      </c>
      <c r="V69" s="35">
        <v>216</v>
      </c>
      <c r="W69" s="35">
        <f t="shared" si="17"/>
        <v>912</v>
      </c>
      <c r="X69" s="65">
        <f t="shared" si="13"/>
        <v>24</v>
      </c>
      <c r="Y69" s="52">
        <f>17.25*4+138</f>
        <v>207</v>
      </c>
      <c r="Z69" s="53">
        <f>44*4+132</f>
        <v>308</v>
      </c>
      <c r="AA69" s="35">
        <f t="shared" si="4"/>
        <v>515</v>
      </c>
      <c r="AB69" s="65">
        <f t="shared" si="14"/>
        <v>13</v>
      </c>
      <c r="AC69" s="32"/>
      <c r="AD69" s="317"/>
      <c r="AE69" s="33"/>
      <c r="AF69" s="33">
        <f t="shared" si="5"/>
        <v>0</v>
      </c>
      <c r="AG69" s="44">
        <f t="shared" si="15"/>
        <v>0</v>
      </c>
    </row>
    <row r="70" spans="1:33" s="269" customFormat="1" ht="21" customHeight="1">
      <c r="A70" s="269">
        <f t="shared" si="6"/>
        <v>21</v>
      </c>
      <c r="B70" s="270" t="s">
        <v>173</v>
      </c>
      <c r="C70" s="279"/>
      <c r="D70" s="277"/>
      <c r="E70" s="277">
        <f t="shared" si="7"/>
        <v>0</v>
      </c>
      <c r="F70" s="272">
        <f t="shared" si="8"/>
        <v>0</v>
      </c>
      <c r="G70" s="279"/>
      <c r="H70" s="277"/>
      <c r="I70" s="277">
        <f t="shared" si="9"/>
        <v>0</v>
      </c>
      <c r="J70" s="272">
        <f t="shared" si="10"/>
        <v>0</v>
      </c>
      <c r="K70" s="413"/>
      <c r="L70" s="412"/>
      <c r="M70" s="409">
        <f t="shared" si="16"/>
        <v>0</v>
      </c>
      <c r="N70" s="410">
        <f t="shared" si="11"/>
        <v>0</v>
      </c>
      <c r="O70" s="52">
        <v>162</v>
      </c>
      <c r="P70" s="53">
        <v>258</v>
      </c>
      <c r="Q70" s="35">
        <f t="shared" si="2"/>
        <v>420</v>
      </c>
      <c r="R70" s="65">
        <f t="shared" si="12"/>
        <v>9</v>
      </c>
      <c r="S70" s="34"/>
      <c r="T70" s="35"/>
      <c r="U70" s="35"/>
      <c r="V70" s="35"/>
      <c r="W70" s="35">
        <f t="shared" si="17"/>
        <v>0</v>
      </c>
      <c r="X70" s="65">
        <f t="shared" si="13"/>
        <v>0</v>
      </c>
      <c r="Y70" s="34">
        <v>241.5</v>
      </c>
      <c r="Z70" s="35">
        <f>264-44</f>
        <v>220</v>
      </c>
      <c r="AA70" s="35">
        <f t="shared" si="4"/>
        <v>461.5</v>
      </c>
      <c r="AB70" s="65">
        <f t="shared" si="14"/>
        <v>12</v>
      </c>
      <c r="AC70" s="32"/>
      <c r="AD70" s="317"/>
      <c r="AE70" s="33"/>
      <c r="AF70" s="33">
        <f t="shared" si="5"/>
        <v>0</v>
      </c>
      <c r="AG70" s="44">
        <f t="shared" si="15"/>
        <v>0</v>
      </c>
    </row>
    <row r="71" spans="1:33" s="269" customFormat="1" ht="21" customHeight="1">
      <c r="A71" s="269">
        <f t="shared" si="6"/>
        <v>30</v>
      </c>
      <c r="B71" s="270" t="s">
        <v>174</v>
      </c>
      <c r="C71" s="279"/>
      <c r="D71" s="277"/>
      <c r="E71" s="277">
        <f t="shared" si="7"/>
        <v>0</v>
      </c>
      <c r="F71" s="272">
        <f t="shared" si="8"/>
        <v>0</v>
      </c>
      <c r="G71" s="279"/>
      <c r="H71" s="277"/>
      <c r="I71" s="277">
        <f t="shared" si="9"/>
        <v>0</v>
      </c>
      <c r="J71" s="272">
        <f t="shared" si="10"/>
        <v>0</v>
      </c>
      <c r="K71" s="411"/>
      <c r="L71" s="409"/>
      <c r="M71" s="409">
        <f t="shared" si="16"/>
        <v>0</v>
      </c>
      <c r="N71" s="410">
        <f t="shared" si="11"/>
        <v>0</v>
      </c>
      <c r="O71" s="52"/>
      <c r="P71" s="35"/>
      <c r="Q71" s="35">
        <f t="shared" si="2"/>
        <v>0</v>
      </c>
      <c r="R71" s="65">
        <f t="shared" si="12"/>
        <v>0</v>
      </c>
      <c r="S71" s="34">
        <v>160</v>
      </c>
      <c r="T71" s="35">
        <f>468-216-72</f>
        <v>180</v>
      </c>
      <c r="U71" s="35">
        <v>160</v>
      </c>
      <c r="V71" s="35">
        <f>252-72</f>
        <v>180</v>
      </c>
      <c r="W71" s="35">
        <f t="shared" si="17"/>
        <v>680</v>
      </c>
      <c r="X71" s="65">
        <f t="shared" si="13"/>
        <v>18</v>
      </c>
      <c r="Y71" s="52">
        <v>241.5</v>
      </c>
      <c r="Z71" s="35">
        <v>220</v>
      </c>
      <c r="AA71" s="35">
        <f t="shared" si="4"/>
        <v>461.5</v>
      </c>
      <c r="AB71" s="65">
        <f t="shared" si="14"/>
        <v>12</v>
      </c>
      <c r="AC71" s="32"/>
      <c r="AD71" s="317"/>
      <c r="AE71" s="33"/>
      <c r="AF71" s="33">
        <f t="shared" si="5"/>
        <v>0</v>
      </c>
      <c r="AG71" s="44">
        <f t="shared" si="15"/>
        <v>0</v>
      </c>
    </row>
    <row r="72" spans="1:33" s="269" customFormat="1" ht="21" customHeight="1">
      <c r="A72" s="269">
        <f t="shared" si="6"/>
        <v>20</v>
      </c>
      <c r="B72" s="270" t="s">
        <v>175</v>
      </c>
      <c r="C72" s="279"/>
      <c r="D72" s="277"/>
      <c r="E72" s="277">
        <f t="shared" si="7"/>
        <v>0</v>
      </c>
      <c r="F72" s="272">
        <f t="shared" si="8"/>
        <v>0</v>
      </c>
      <c r="G72" s="279"/>
      <c r="H72" s="277"/>
      <c r="I72" s="277">
        <f t="shared" si="9"/>
        <v>0</v>
      </c>
      <c r="J72" s="272">
        <f t="shared" si="10"/>
        <v>0</v>
      </c>
      <c r="K72" s="413"/>
      <c r="L72" s="412"/>
      <c r="M72" s="409">
        <f t="shared" si="16"/>
        <v>0</v>
      </c>
      <c r="N72" s="410">
        <f t="shared" si="11"/>
        <v>0</v>
      </c>
      <c r="O72" s="34">
        <v>162</v>
      </c>
      <c r="P72" s="35">
        <v>172</v>
      </c>
      <c r="Q72" s="35">
        <f t="shared" si="2"/>
        <v>334</v>
      </c>
      <c r="R72" s="65">
        <f t="shared" si="12"/>
        <v>7</v>
      </c>
      <c r="S72" s="34">
        <v>80</v>
      </c>
      <c r="T72" s="35">
        <v>72</v>
      </c>
      <c r="U72" s="35">
        <v>80</v>
      </c>
      <c r="V72" s="35">
        <v>72</v>
      </c>
      <c r="W72" s="35">
        <f t="shared" si="17"/>
        <v>304</v>
      </c>
      <c r="X72" s="65">
        <f t="shared" si="13"/>
        <v>8</v>
      </c>
      <c r="Y72" s="34">
        <f>17.25*6</f>
        <v>103.5</v>
      </c>
      <c r="Z72" s="35">
        <f>22*4</f>
        <v>88</v>
      </c>
      <c r="AA72" s="35">
        <f t="shared" si="4"/>
        <v>191.5</v>
      </c>
      <c r="AB72" s="65">
        <f t="shared" si="14"/>
        <v>5</v>
      </c>
      <c r="AC72" s="32"/>
      <c r="AD72" s="317"/>
      <c r="AE72" s="33"/>
      <c r="AF72" s="33">
        <f t="shared" si="5"/>
        <v>0</v>
      </c>
      <c r="AG72" s="44">
        <f t="shared" si="15"/>
        <v>0</v>
      </c>
    </row>
    <row r="73" spans="1:33" s="269" customFormat="1" ht="21" customHeight="1">
      <c r="A73" s="269">
        <f t="shared" si="6"/>
        <v>28</v>
      </c>
      <c r="B73" s="270" t="s">
        <v>176</v>
      </c>
      <c r="C73" s="279"/>
      <c r="D73" s="277"/>
      <c r="E73" s="277">
        <f t="shared" si="7"/>
        <v>0</v>
      </c>
      <c r="F73" s="272">
        <f t="shared" si="8"/>
        <v>0</v>
      </c>
      <c r="G73" s="279"/>
      <c r="H73" s="277"/>
      <c r="I73" s="277">
        <f t="shared" si="9"/>
        <v>0</v>
      </c>
      <c r="J73" s="272">
        <f t="shared" si="10"/>
        <v>0</v>
      </c>
      <c r="K73" s="411"/>
      <c r="L73" s="409"/>
      <c r="M73" s="409">
        <f t="shared" si="16"/>
        <v>0</v>
      </c>
      <c r="N73" s="410">
        <f t="shared" si="11"/>
        <v>0</v>
      </c>
      <c r="O73" s="34"/>
      <c r="P73" s="35"/>
      <c r="Q73" s="35">
        <f t="shared" si="2"/>
        <v>0</v>
      </c>
      <c r="R73" s="65">
        <f t="shared" si="12"/>
        <v>0</v>
      </c>
      <c r="S73" s="34">
        <v>160</v>
      </c>
      <c r="T73" s="35">
        <v>144</v>
      </c>
      <c r="U73" s="35">
        <v>160</v>
      </c>
      <c r="V73" s="35">
        <v>144</v>
      </c>
      <c r="W73" s="35">
        <f t="shared" si="17"/>
        <v>608</v>
      </c>
      <c r="X73" s="65">
        <f t="shared" si="13"/>
        <v>16</v>
      </c>
      <c r="Y73" s="34">
        <v>241.5</v>
      </c>
      <c r="Z73" s="35">
        <f>264-44</f>
        <v>220</v>
      </c>
      <c r="AA73" s="35">
        <f t="shared" si="4"/>
        <v>461.5</v>
      </c>
      <c r="AB73" s="65">
        <f t="shared" si="14"/>
        <v>12</v>
      </c>
      <c r="AC73" s="32"/>
      <c r="AD73" s="317"/>
      <c r="AE73" s="33"/>
      <c r="AF73" s="33">
        <f t="shared" si="5"/>
        <v>0</v>
      </c>
      <c r="AG73" s="44">
        <f t="shared" si="15"/>
        <v>0</v>
      </c>
    </row>
    <row r="74" spans="1:33" s="269" customFormat="1" ht="21" customHeight="1">
      <c r="A74" s="269">
        <f>+SUM(F74,J74,N74,U61,X74,AB74,AG74)</f>
        <v>12</v>
      </c>
      <c r="B74" s="270" t="s">
        <v>177</v>
      </c>
      <c r="C74" s="279"/>
      <c r="D74" s="277"/>
      <c r="E74" s="277">
        <f t="shared" si="7"/>
        <v>0</v>
      </c>
      <c r="F74" s="272">
        <f t="shared" si="8"/>
        <v>0</v>
      </c>
      <c r="G74" s="279"/>
      <c r="H74" s="277"/>
      <c r="I74" s="277">
        <f t="shared" si="9"/>
        <v>0</v>
      </c>
      <c r="J74" s="272">
        <f t="shared" si="10"/>
        <v>0</v>
      </c>
      <c r="K74" s="411"/>
      <c r="L74" s="412"/>
      <c r="M74" s="409">
        <f t="shared" si="16"/>
        <v>0</v>
      </c>
      <c r="N74" s="410">
        <f t="shared" si="11"/>
        <v>0</v>
      </c>
      <c r="O74" s="34">
        <v>108</v>
      </c>
      <c r="P74" s="35">
        <v>129</v>
      </c>
      <c r="Q74" s="35">
        <f t="shared" si="2"/>
        <v>237</v>
      </c>
      <c r="S74" s="34"/>
      <c r="T74" s="35"/>
      <c r="U74" s="35"/>
      <c r="V74" s="35"/>
      <c r="W74" s="35">
        <f t="shared" si="17"/>
        <v>0</v>
      </c>
      <c r="X74" s="65">
        <f t="shared" si="13"/>
        <v>0</v>
      </c>
      <c r="Y74" s="34">
        <v>241.5</v>
      </c>
      <c r="Z74" s="35">
        <f>264-44</f>
        <v>220</v>
      </c>
      <c r="AA74" s="35">
        <f t="shared" si="4"/>
        <v>461.5</v>
      </c>
      <c r="AB74" s="65">
        <f t="shared" si="14"/>
        <v>12</v>
      </c>
      <c r="AC74" s="32"/>
      <c r="AD74" s="317"/>
      <c r="AE74" s="33"/>
      <c r="AF74" s="33">
        <f t="shared" si="5"/>
        <v>0</v>
      </c>
      <c r="AG74" s="44">
        <f t="shared" si="15"/>
        <v>0</v>
      </c>
    </row>
    <row r="75" spans="1:33" s="269" customFormat="1" ht="21" customHeight="1">
      <c r="A75" s="269">
        <f t="shared" si="6"/>
        <v>21</v>
      </c>
      <c r="B75" s="278" t="s">
        <v>178</v>
      </c>
      <c r="C75" s="279"/>
      <c r="D75" s="277"/>
      <c r="E75" s="277">
        <f t="shared" si="7"/>
        <v>0</v>
      </c>
      <c r="F75" s="272">
        <f t="shared" si="8"/>
        <v>0</v>
      </c>
      <c r="G75" s="279"/>
      <c r="H75" s="277"/>
      <c r="I75" s="277">
        <f t="shared" si="9"/>
        <v>0</v>
      </c>
      <c r="J75" s="272">
        <f t="shared" si="10"/>
        <v>0</v>
      </c>
      <c r="K75" s="411"/>
      <c r="L75" s="409"/>
      <c r="M75" s="409">
        <f t="shared" si="16"/>
        <v>0</v>
      </c>
      <c r="N75" s="410">
        <f t="shared" si="11"/>
        <v>0</v>
      </c>
      <c r="O75" s="34"/>
      <c r="P75" s="35"/>
      <c r="Q75" s="35">
        <f t="shared" si="2"/>
        <v>0</v>
      </c>
      <c r="R75" s="65">
        <f t="shared" si="12"/>
        <v>0</v>
      </c>
      <c r="S75" s="34">
        <v>80</v>
      </c>
      <c r="T75" s="35">
        <v>72</v>
      </c>
      <c r="U75" s="35">
        <v>80</v>
      </c>
      <c r="V75" s="35">
        <v>72</v>
      </c>
      <c r="W75" s="35">
        <f t="shared" si="17"/>
        <v>304</v>
      </c>
      <c r="X75" s="65">
        <f t="shared" si="13"/>
        <v>8</v>
      </c>
      <c r="Y75" s="34">
        <v>241.5</v>
      </c>
      <c r="Z75" s="35">
        <v>264</v>
      </c>
      <c r="AA75" s="35">
        <f t="shared" si="4"/>
        <v>505.5</v>
      </c>
      <c r="AB75" s="65">
        <f t="shared" si="14"/>
        <v>13</v>
      </c>
      <c r="AC75" s="32"/>
      <c r="AD75" s="317"/>
      <c r="AE75" s="33"/>
      <c r="AF75" s="33">
        <f t="shared" si="5"/>
        <v>0</v>
      </c>
      <c r="AG75" s="44">
        <f t="shared" si="15"/>
        <v>0</v>
      </c>
    </row>
    <row r="76" spans="1:33" s="269" customFormat="1" ht="21" customHeight="1">
      <c r="A76" s="269">
        <f t="shared" si="6"/>
        <v>14</v>
      </c>
      <c r="B76" s="270" t="s">
        <v>179</v>
      </c>
      <c r="C76" s="279"/>
      <c r="D76" s="277"/>
      <c r="E76" s="277">
        <f t="shared" si="7"/>
        <v>0</v>
      </c>
      <c r="F76" s="272">
        <f t="shared" si="8"/>
        <v>0</v>
      </c>
      <c r="G76" s="279"/>
      <c r="H76" s="277"/>
      <c r="I76" s="277">
        <f t="shared" si="9"/>
        <v>0</v>
      </c>
      <c r="J76" s="272">
        <f t="shared" si="10"/>
        <v>0</v>
      </c>
      <c r="K76" s="411"/>
      <c r="L76" s="409"/>
      <c r="M76" s="409">
        <f t="shared" si="16"/>
        <v>0</v>
      </c>
      <c r="N76" s="410">
        <f t="shared" si="11"/>
        <v>0</v>
      </c>
      <c r="O76" s="34"/>
      <c r="P76" s="35"/>
      <c r="Q76" s="35">
        <f t="shared" si="2"/>
        <v>0</v>
      </c>
      <c r="R76" s="65">
        <f t="shared" si="12"/>
        <v>0</v>
      </c>
      <c r="S76" s="34"/>
      <c r="T76" s="35"/>
      <c r="U76" s="35"/>
      <c r="V76" s="35"/>
      <c r="W76" s="35">
        <f t="shared" si="17"/>
        <v>0</v>
      </c>
      <c r="X76" s="65">
        <f t="shared" si="13"/>
        <v>0</v>
      </c>
      <c r="Y76" s="34">
        <f>241.5+34.5</f>
        <v>276</v>
      </c>
      <c r="Z76" s="35">
        <v>264</v>
      </c>
      <c r="AA76" s="35">
        <f t="shared" si="4"/>
        <v>540</v>
      </c>
      <c r="AB76" s="65">
        <f t="shared" si="14"/>
        <v>14</v>
      </c>
      <c r="AC76" s="32"/>
      <c r="AD76" s="317"/>
      <c r="AE76" s="33"/>
      <c r="AF76" s="33">
        <f t="shared" si="5"/>
        <v>0</v>
      </c>
      <c r="AG76" s="44">
        <f t="shared" si="15"/>
        <v>0</v>
      </c>
    </row>
    <row r="77" spans="1:33" s="269" customFormat="1" ht="21" customHeight="1">
      <c r="A77" s="269">
        <f t="shared" si="6"/>
        <v>0</v>
      </c>
      <c r="B77" s="270" t="s">
        <v>180</v>
      </c>
      <c r="C77" s="279"/>
      <c r="D77" s="277"/>
      <c r="E77" s="277">
        <f t="shared" si="7"/>
        <v>0</v>
      </c>
      <c r="F77" s="272">
        <f t="shared" si="8"/>
        <v>0</v>
      </c>
      <c r="G77" s="279"/>
      <c r="H77" s="277"/>
      <c r="I77" s="277">
        <f t="shared" si="9"/>
        <v>0</v>
      </c>
      <c r="J77" s="272">
        <f t="shared" si="10"/>
        <v>0</v>
      </c>
      <c r="K77" s="411"/>
      <c r="L77" s="409"/>
      <c r="M77" s="409">
        <f t="shared" si="16"/>
        <v>0</v>
      </c>
      <c r="N77" s="410">
        <f t="shared" si="11"/>
        <v>0</v>
      </c>
      <c r="O77" s="32"/>
      <c r="P77" s="33"/>
      <c r="Q77" s="33">
        <f t="shared" si="2"/>
        <v>0</v>
      </c>
      <c r="R77" s="44">
        <f t="shared" si="12"/>
        <v>0</v>
      </c>
      <c r="S77" s="32"/>
      <c r="T77" s="33"/>
      <c r="U77" s="33"/>
      <c r="V77" s="33"/>
      <c r="W77" s="33">
        <f t="shared" si="17"/>
        <v>0</v>
      </c>
      <c r="X77" s="44">
        <f t="shared" si="13"/>
        <v>0</v>
      </c>
      <c r="Y77" s="239"/>
      <c r="Z77" s="238"/>
      <c r="AA77" s="33">
        <f t="shared" si="4"/>
        <v>0</v>
      </c>
      <c r="AB77" s="44">
        <f t="shared" si="14"/>
        <v>0</v>
      </c>
      <c r="AC77" s="32"/>
      <c r="AD77" s="317"/>
      <c r="AE77" s="33"/>
      <c r="AF77" s="33">
        <f t="shared" si="5"/>
        <v>0</v>
      </c>
      <c r="AG77" s="44">
        <f t="shared" si="15"/>
        <v>0</v>
      </c>
    </row>
    <row r="78" spans="1:33" s="269" customFormat="1" ht="21" customHeight="1">
      <c r="A78" s="269">
        <f>+SUM(F78,J78,N78,R78,X78,AB78,AG78)</f>
        <v>13</v>
      </c>
      <c r="B78" s="270" t="s">
        <v>181</v>
      </c>
      <c r="C78" s="279"/>
      <c r="D78" s="277"/>
      <c r="E78" s="277">
        <f t="shared" si="7"/>
        <v>0</v>
      </c>
      <c r="F78" s="272">
        <f t="shared" si="8"/>
        <v>0</v>
      </c>
      <c r="G78" s="279"/>
      <c r="H78" s="277"/>
      <c r="I78" s="277">
        <f t="shared" si="9"/>
        <v>0</v>
      </c>
      <c r="J78" s="272">
        <f t="shared" si="10"/>
        <v>0</v>
      </c>
      <c r="K78" s="411"/>
      <c r="L78" s="409"/>
      <c r="M78" s="409">
        <f t="shared" si="16"/>
        <v>0</v>
      </c>
      <c r="N78" s="410">
        <f t="shared" si="11"/>
        <v>0</v>
      </c>
      <c r="O78" s="32"/>
      <c r="P78" s="33"/>
      <c r="Q78" s="33">
        <f t="shared" si="2"/>
        <v>0</v>
      </c>
      <c r="R78" s="44">
        <f t="shared" si="12"/>
        <v>0</v>
      </c>
      <c r="S78" s="34"/>
      <c r="T78" s="35"/>
      <c r="U78" s="35"/>
      <c r="V78" s="35"/>
      <c r="W78" s="35">
        <f t="shared" si="17"/>
        <v>0</v>
      </c>
      <c r="X78" s="65">
        <f t="shared" si="13"/>
        <v>0</v>
      </c>
      <c r="Y78" s="34">
        <v>241.5</v>
      </c>
      <c r="Z78" s="35">
        <v>264</v>
      </c>
      <c r="AA78" s="35">
        <f t="shared" si="4"/>
        <v>505.5</v>
      </c>
      <c r="AB78" s="65">
        <f>+Y78/$Y$9/2+Z78/$Z$9/2</f>
        <v>13</v>
      </c>
      <c r="AC78" s="32"/>
      <c r="AD78" s="317"/>
      <c r="AE78" s="33"/>
      <c r="AF78" s="33">
        <f t="shared" si="5"/>
        <v>0</v>
      </c>
      <c r="AG78" s="44">
        <f t="shared" si="15"/>
        <v>0</v>
      </c>
    </row>
    <row r="79" spans="1:33" s="269" customFormat="1" ht="21" customHeight="1">
      <c r="A79" s="269">
        <f t="shared" si="6"/>
        <v>13</v>
      </c>
      <c r="B79" s="270" t="s">
        <v>313</v>
      </c>
      <c r="C79" s="279"/>
      <c r="D79" s="277"/>
      <c r="E79" s="277">
        <f t="shared" si="7"/>
        <v>0</v>
      </c>
      <c r="F79" s="272">
        <f t="shared" si="8"/>
        <v>0</v>
      </c>
      <c r="G79" s="279"/>
      <c r="H79" s="277"/>
      <c r="I79" s="277">
        <f t="shared" si="9"/>
        <v>0</v>
      </c>
      <c r="J79" s="272">
        <f t="shared" si="10"/>
        <v>0</v>
      </c>
      <c r="K79" s="411"/>
      <c r="L79" s="409"/>
      <c r="M79" s="409">
        <f>SUM(K79:L79)</f>
        <v>0</v>
      </c>
      <c r="N79" s="410">
        <f t="shared" si="11"/>
        <v>0</v>
      </c>
      <c r="O79" s="32"/>
      <c r="P79" s="33"/>
      <c r="Q79" s="33">
        <f t="shared" si="2"/>
        <v>0</v>
      </c>
      <c r="R79" s="44">
        <f t="shared" si="12"/>
        <v>0</v>
      </c>
      <c r="S79" s="32"/>
      <c r="T79" s="33"/>
      <c r="U79" s="33"/>
      <c r="V79" s="33"/>
      <c r="W79" s="33">
        <f t="shared" si="17"/>
        <v>0</v>
      </c>
      <c r="X79" s="44">
        <f t="shared" si="13"/>
        <v>0</v>
      </c>
      <c r="Y79" s="34">
        <v>241.5</v>
      </c>
      <c r="Z79" s="35">
        <v>264</v>
      </c>
      <c r="AA79" s="35">
        <f t="shared" si="4"/>
        <v>505.5</v>
      </c>
      <c r="AB79" s="65">
        <f t="shared" si="14"/>
        <v>13</v>
      </c>
      <c r="AC79" s="32"/>
      <c r="AD79" s="317"/>
      <c r="AE79" s="33"/>
      <c r="AF79" s="33">
        <f t="shared" si="5"/>
        <v>0</v>
      </c>
      <c r="AG79" s="44">
        <f t="shared" si="15"/>
        <v>0</v>
      </c>
    </row>
    <row r="80" spans="1:33" s="269" customFormat="1" ht="21" customHeight="1">
      <c r="A80" s="269">
        <f t="shared" si="6"/>
        <v>6</v>
      </c>
      <c r="B80" s="278" t="s">
        <v>182</v>
      </c>
      <c r="C80" s="279"/>
      <c r="D80" s="277"/>
      <c r="E80" s="277">
        <f t="shared" si="7"/>
        <v>0</v>
      </c>
      <c r="F80" s="272">
        <f t="shared" si="8"/>
        <v>0</v>
      </c>
      <c r="G80" s="279"/>
      <c r="H80" s="277"/>
      <c r="I80" s="277">
        <f t="shared" si="9"/>
        <v>0</v>
      </c>
      <c r="J80" s="272">
        <f t="shared" si="10"/>
        <v>0</v>
      </c>
      <c r="K80" s="411"/>
      <c r="L80" s="409"/>
      <c r="M80" s="409">
        <f>SUM(K80:L80)</f>
        <v>0</v>
      </c>
      <c r="N80" s="410">
        <f t="shared" si="11"/>
        <v>0</v>
      </c>
      <c r="O80" s="32"/>
      <c r="P80" s="33"/>
      <c r="Q80" s="33">
        <f>SUM(O80:P80)</f>
        <v>0</v>
      </c>
      <c r="R80" s="44">
        <f t="shared" si="12"/>
        <v>0</v>
      </c>
      <c r="S80" s="32"/>
      <c r="T80" s="33"/>
      <c r="U80" s="33"/>
      <c r="V80" s="33"/>
      <c r="W80" s="33">
        <f>SUM(S80:V80)</f>
        <v>0</v>
      </c>
      <c r="X80" s="44">
        <f t="shared" si="13"/>
        <v>0</v>
      </c>
      <c r="Y80" s="34">
        <f>8*17.25</f>
        <v>138</v>
      </c>
      <c r="Z80" s="35">
        <f>4*22</f>
        <v>88</v>
      </c>
      <c r="AA80" s="35">
        <f>SUM(Y80:Z80)</f>
        <v>226</v>
      </c>
      <c r="AB80" s="65">
        <f t="shared" si="14"/>
        <v>6</v>
      </c>
      <c r="AC80" s="32"/>
      <c r="AD80" s="317"/>
      <c r="AE80" s="33"/>
      <c r="AF80" s="33">
        <f>SUM(AC80:AE80)</f>
        <v>0</v>
      </c>
      <c r="AG80" s="44">
        <f t="shared" si="15"/>
        <v>0</v>
      </c>
    </row>
    <row r="81" spans="1:33" s="269" customFormat="1" ht="21" customHeight="1">
      <c r="A81" s="269">
        <f t="shared" ref="A81:A85" si="18">+SUM(F81,J81,N81,R81,X81,AB81,AG81)</f>
        <v>0</v>
      </c>
      <c r="B81" s="270" t="s">
        <v>183</v>
      </c>
      <c r="C81" s="279"/>
      <c r="D81" s="277"/>
      <c r="E81" s="277">
        <f>SUM(C81:D81)</f>
        <v>0</v>
      </c>
      <c r="F81" s="272">
        <f>+C81/$C$9/2+D81/$D$9/2</f>
        <v>0</v>
      </c>
      <c r="G81" s="279"/>
      <c r="H81" s="277"/>
      <c r="I81" s="277">
        <f>SUM(G81:H81)</f>
        <v>0</v>
      </c>
      <c r="J81" s="272">
        <f>+G81/$G$9/2+H81/$H$9/2</f>
        <v>0</v>
      </c>
      <c r="K81" s="411"/>
      <c r="L81" s="409"/>
      <c r="M81" s="409">
        <f>SUM(K81:L81)</f>
        <v>0</v>
      </c>
      <c r="N81" s="410">
        <f>+K81/$K$9/2+L81/$L$9/2</f>
        <v>0</v>
      </c>
      <c r="O81" s="32"/>
      <c r="P81" s="33"/>
      <c r="Q81" s="33">
        <f>SUM(O81:P81)</f>
        <v>0</v>
      </c>
      <c r="R81" s="44">
        <f>O81/$O$9/2+P81/$P$9/2</f>
        <v>0</v>
      </c>
      <c r="S81" s="32"/>
      <c r="T81" s="33"/>
      <c r="U81" s="33"/>
      <c r="V81" s="33"/>
      <c r="W81" s="33">
        <f>SUM(S81:V81)</f>
        <v>0</v>
      </c>
      <c r="X81" s="44">
        <f>S81/$S$9/2+T81/$T$9/2+U81/$U$9/2+V81/$V$9/2</f>
        <v>0</v>
      </c>
      <c r="Y81" s="32"/>
      <c r="Z81" s="33"/>
      <c r="AA81" s="33">
        <f>SUM(Y81:Z81)</f>
        <v>0</v>
      </c>
      <c r="AB81" s="44">
        <f>+Y81/$Y$9/2+Z81/$Z$9/2</f>
        <v>0</v>
      </c>
      <c r="AC81" s="32"/>
      <c r="AD81" s="317"/>
      <c r="AE81" s="33"/>
      <c r="AF81" s="33">
        <f>SUM(AC81:AE81)</f>
        <v>0</v>
      </c>
      <c r="AG81" s="44">
        <f>+AC81/$AC$9/2+AD81/$AD$9/2+AE81/$AE$9/2</f>
        <v>0</v>
      </c>
    </row>
    <row r="82" spans="1:33" s="269" customFormat="1" ht="21" customHeight="1">
      <c r="A82" s="269">
        <f t="shared" si="18"/>
        <v>0</v>
      </c>
      <c r="B82" s="270" t="s">
        <v>184</v>
      </c>
      <c r="C82" s="285"/>
      <c r="D82" s="286"/>
      <c r="E82" s="286">
        <f>SUM(C82:D82)</f>
        <v>0</v>
      </c>
      <c r="F82" s="272">
        <f>+C82/$C$9/2+D82/$D$9/2</f>
        <v>0</v>
      </c>
      <c r="G82" s="285"/>
      <c r="H82" s="286"/>
      <c r="I82" s="286">
        <f>SUM(G82:H82)</f>
        <v>0</v>
      </c>
      <c r="J82" s="272">
        <f>+G82/$G$9/2+H82/$H$9/2</f>
        <v>0</v>
      </c>
      <c r="K82" s="414"/>
      <c r="L82" s="415"/>
      <c r="M82" s="415">
        <f>SUM(K82:L82)</f>
        <v>0</v>
      </c>
      <c r="N82" s="416">
        <f>+K82/$K$9/2+L82/$L$9/2</f>
        <v>0</v>
      </c>
      <c r="O82" s="47"/>
      <c r="P82" s="48"/>
      <c r="Q82" s="48">
        <f>SUM(O82:P82)</f>
        <v>0</v>
      </c>
      <c r="R82" s="49">
        <f>O82/$O$9/2+P82/$P$9/2</f>
        <v>0</v>
      </c>
      <c r="S82" s="47"/>
      <c r="T82" s="48"/>
      <c r="U82" s="48"/>
      <c r="V82" s="48"/>
      <c r="W82" s="48">
        <f>SUM(S82:V82)</f>
        <v>0</v>
      </c>
      <c r="X82" s="49">
        <f>S82/$S$9/2+T82/$T$9/2+U82/$U$9/2+V82/$V$9/2</f>
        <v>0</v>
      </c>
      <c r="Y82" s="47"/>
      <c r="Z82" s="48"/>
      <c r="AA82" s="48">
        <f>SUM(Y82:Z82)</f>
        <v>0</v>
      </c>
      <c r="AB82" s="49">
        <f>+Y82/$Y$9/2+Z82/$Z$9/2</f>
        <v>0</v>
      </c>
      <c r="AC82" s="47"/>
      <c r="AD82" s="318"/>
      <c r="AE82" s="48"/>
      <c r="AF82" s="48">
        <f>SUM(AC82:AE82)</f>
        <v>0</v>
      </c>
      <c r="AG82" s="49">
        <f>+AC82/$AC$9/2+AD82/$AD$9/2+AE82/$AE$9/2</f>
        <v>0</v>
      </c>
    </row>
    <row r="83" spans="1:33" s="269" customFormat="1" ht="21" customHeight="1">
      <c r="A83" s="269">
        <f t="shared" si="18"/>
        <v>0</v>
      </c>
      <c r="B83" s="270" t="s">
        <v>185</v>
      </c>
      <c r="C83" s="285"/>
      <c r="D83" s="286"/>
      <c r="E83" s="286">
        <f t="shared" ref="E83:E85" si="19">SUM(C83:D83)</f>
        <v>0</v>
      </c>
      <c r="F83" s="272">
        <f t="shared" ref="F83:F85" si="20">+C83/$C$9/2+D83/$D$9/2</f>
        <v>0</v>
      </c>
      <c r="G83" s="285"/>
      <c r="H83" s="286"/>
      <c r="I83" s="286">
        <f t="shared" ref="I83:I85" si="21">SUM(G83:H83)</f>
        <v>0</v>
      </c>
      <c r="J83" s="272">
        <f t="shared" ref="J83:J85" si="22">+G83/$G$9/2+H83/$H$9/2</f>
        <v>0</v>
      </c>
      <c r="K83" s="414"/>
      <c r="L83" s="415"/>
      <c r="M83" s="415">
        <f t="shared" ref="M83:M85" si="23">SUM(K83:L83)</f>
        <v>0</v>
      </c>
      <c r="N83" s="416">
        <f t="shared" ref="N83:N85" si="24">+K83/$K$9/2+L83/$L$9/2</f>
        <v>0</v>
      </c>
      <c r="O83" s="47"/>
      <c r="P83" s="48"/>
      <c r="Q83" s="48">
        <f t="shared" ref="Q83:Q85" si="25">SUM(O83:P83)</f>
        <v>0</v>
      </c>
      <c r="R83" s="49">
        <f t="shared" ref="R83:R85" si="26">O83/$O$9/2+P83/$P$9/2</f>
        <v>0</v>
      </c>
      <c r="S83" s="47"/>
      <c r="T83" s="48"/>
      <c r="U83" s="48"/>
      <c r="V83" s="48"/>
      <c r="W83" s="48">
        <f t="shared" ref="W83:W85" si="27">SUM(S83:V83)</f>
        <v>0</v>
      </c>
      <c r="X83" s="49">
        <f t="shared" ref="X83:X85" si="28">S83/$S$9/2+T83/$T$9/2+U83/$U$9/2+V83/$V$9/2</f>
        <v>0</v>
      </c>
      <c r="Y83" s="47"/>
      <c r="Z83" s="48"/>
      <c r="AA83" s="48">
        <f t="shared" ref="AA83:AA85" si="29">SUM(Y83:Z83)</f>
        <v>0</v>
      </c>
      <c r="AB83" s="49">
        <f t="shared" ref="AB83:AB85" si="30">+Y83/$Y$9/2+Z83/$Z$9/2</f>
        <v>0</v>
      </c>
      <c r="AC83" s="47"/>
      <c r="AD83" s="318"/>
      <c r="AE83" s="48"/>
      <c r="AF83" s="48">
        <f t="shared" ref="AF83:AF85" si="31">SUM(AC83:AE83)</f>
        <v>0</v>
      </c>
      <c r="AG83" s="49">
        <f t="shared" ref="AG83:AG85" si="32">+AC83/$AC$9/2+AD83/$AD$9/2+AE83/$AE$9/2</f>
        <v>0</v>
      </c>
    </row>
    <row r="84" spans="1:33" s="269" customFormat="1" ht="21" customHeight="1">
      <c r="A84" s="269">
        <f t="shared" si="18"/>
        <v>0</v>
      </c>
      <c r="B84" s="278" t="s">
        <v>308</v>
      </c>
      <c r="C84" s="285"/>
      <c r="D84" s="286"/>
      <c r="E84" s="286">
        <f t="shared" si="19"/>
        <v>0</v>
      </c>
      <c r="F84" s="272">
        <f t="shared" si="20"/>
        <v>0</v>
      </c>
      <c r="G84" s="285"/>
      <c r="H84" s="286"/>
      <c r="I84" s="286">
        <f t="shared" si="21"/>
        <v>0</v>
      </c>
      <c r="J84" s="272">
        <f t="shared" si="22"/>
        <v>0</v>
      </c>
      <c r="K84" s="414"/>
      <c r="L84" s="415"/>
      <c r="M84" s="415">
        <f t="shared" si="23"/>
        <v>0</v>
      </c>
      <c r="N84" s="416">
        <f t="shared" si="24"/>
        <v>0</v>
      </c>
      <c r="O84" s="47"/>
      <c r="P84" s="48"/>
      <c r="Q84" s="48">
        <f t="shared" si="25"/>
        <v>0</v>
      </c>
      <c r="R84" s="49">
        <f t="shared" si="26"/>
        <v>0</v>
      </c>
      <c r="S84" s="47"/>
      <c r="T84" s="48"/>
      <c r="U84" s="48"/>
      <c r="V84" s="48"/>
      <c r="W84" s="48">
        <f t="shared" si="27"/>
        <v>0</v>
      </c>
      <c r="X84" s="49">
        <f t="shared" si="28"/>
        <v>0</v>
      </c>
      <c r="Y84" s="47"/>
      <c r="Z84" s="48"/>
      <c r="AA84" s="48">
        <f t="shared" si="29"/>
        <v>0</v>
      </c>
      <c r="AB84" s="49">
        <f t="shared" si="30"/>
        <v>0</v>
      </c>
      <c r="AC84" s="47"/>
      <c r="AD84" s="318"/>
      <c r="AE84" s="48"/>
      <c r="AF84" s="48">
        <f t="shared" si="31"/>
        <v>0</v>
      </c>
      <c r="AG84" s="49">
        <f t="shared" si="32"/>
        <v>0</v>
      </c>
    </row>
    <row r="85" spans="1:33" s="269" customFormat="1" ht="21" customHeight="1">
      <c r="A85" s="269">
        <f t="shared" si="18"/>
        <v>0</v>
      </c>
      <c r="B85" s="278" t="s">
        <v>309</v>
      </c>
      <c r="C85" s="285"/>
      <c r="D85" s="286"/>
      <c r="E85" s="286">
        <f t="shared" si="19"/>
        <v>0</v>
      </c>
      <c r="F85" s="272">
        <f t="shared" si="20"/>
        <v>0</v>
      </c>
      <c r="G85" s="285"/>
      <c r="H85" s="286"/>
      <c r="I85" s="286">
        <f t="shared" si="21"/>
        <v>0</v>
      </c>
      <c r="J85" s="272">
        <f t="shared" si="22"/>
        <v>0</v>
      </c>
      <c r="K85" s="414"/>
      <c r="L85" s="415"/>
      <c r="M85" s="415">
        <f t="shared" si="23"/>
        <v>0</v>
      </c>
      <c r="N85" s="416">
        <f t="shared" si="24"/>
        <v>0</v>
      </c>
      <c r="O85" s="47"/>
      <c r="P85" s="48"/>
      <c r="Q85" s="48">
        <f t="shared" si="25"/>
        <v>0</v>
      </c>
      <c r="R85" s="49">
        <f t="shared" si="26"/>
        <v>0</v>
      </c>
      <c r="S85" s="47"/>
      <c r="T85" s="48"/>
      <c r="U85" s="48"/>
      <c r="V85" s="48"/>
      <c r="W85" s="48">
        <f t="shared" si="27"/>
        <v>0</v>
      </c>
      <c r="X85" s="49">
        <f t="shared" si="28"/>
        <v>0</v>
      </c>
      <c r="Y85" s="47"/>
      <c r="Z85" s="48"/>
      <c r="AA85" s="48">
        <f t="shared" si="29"/>
        <v>0</v>
      </c>
      <c r="AB85" s="49">
        <f t="shared" si="30"/>
        <v>0</v>
      </c>
      <c r="AC85" s="47"/>
      <c r="AD85" s="318"/>
      <c r="AE85" s="48"/>
      <c r="AF85" s="48">
        <f t="shared" si="31"/>
        <v>0</v>
      </c>
      <c r="AG85" s="49">
        <f t="shared" si="32"/>
        <v>0</v>
      </c>
    </row>
    <row r="86" spans="1:33" s="269" customFormat="1" ht="21" customHeight="1">
      <c r="A86" s="269">
        <f t="shared" ref="A86:A108" si="33">+SUM(F86,J86,N86,R86,X86,AB86,AG86)</f>
        <v>0</v>
      </c>
      <c r="B86" s="270" t="s">
        <v>318</v>
      </c>
      <c r="C86" s="285"/>
      <c r="D86" s="286"/>
      <c r="E86" s="286">
        <f t="shared" ref="E86:E108" si="34">SUM(C86:D86)</f>
        <v>0</v>
      </c>
      <c r="F86" s="272">
        <f t="shared" ref="F86:F108" si="35">+C86/$C$9/2+D86/$D$9/2</f>
        <v>0</v>
      </c>
      <c r="G86" s="285"/>
      <c r="H86" s="286"/>
      <c r="I86" s="286">
        <f t="shared" ref="I86:I108" si="36">SUM(G86:H86)</f>
        <v>0</v>
      </c>
      <c r="J86" s="272">
        <f t="shared" ref="J86:J108" si="37">+G86/$G$9/2+H86/$H$9/2</f>
        <v>0</v>
      </c>
      <c r="K86" s="414"/>
      <c r="L86" s="415"/>
      <c r="M86" s="415">
        <f t="shared" ref="M86:M108" si="38">SUM(K86:L86)</f>
        <v>0</v>
      </c>
      <c r="N86" s="416">
        <f t="shared" ref="N86:N108" si="39">+K86/$K$9/2+L86/$L$9/2</f>
        <v>0</v>
      </c>
      <c r="O86" s="47"/>
      <c r="P86" s="48"/>
      <c r="Q86" s="48">
        <f t="shared" ref="Q86:Q108" si="40">SUM(O86:P86)</f>
        <v>0</v>
      </c>
      <c r="R86" s="49">
        <f t="shared" ref="R86:R108" si="41">O86/$O$9/2+P86/$P$9/2</f>
        <v>0</v>
      </c>
      <c r="S86" s="47"/>
      <c r="T86" s="48"/>
      <c r="U86" s="48"/>
      <c r="V86" s="48"/>
      <c r="W86" s="48">
        <f t="shared" ref="W86:W108" si="42">SUM(S86:V86)</f>
        <v>0</v>
      </c>
      <c r="X86" s="49">
        <f t="shared" ref="X86:X108" si="43">S86/$S$9/2+T86/$T$9/2+U86/$U$9/2+V86/$V$9/2</f>
        <v>0</v>
      </c>
      <c r="Y86" s="47"/>
      <c r="Z86" s="48"/>
      <c r="AA86" s="48">
        <f t="shared" ref="AA86:AA108" si="44">SUM(Y86:Z86)</f>
        <v>0</v>
      </c>
      <c r="AB86" s="49">
        <f t="shared" ref="AB86:AB108" si="45">+Y86/$Y$9/2+Z86/$Z$9/2</f>
        <v>0</v>
      </c>
      <c r="AC86" s="47"/>
      <c r="AD86" s="318"/>
      <c r="AE86" s="48"/>
      <c r="AF86" s="48">
        <f t="shared" ref="AF86:AF108" si="46">SUM(AC86:AE86)</f>
        <v>0</v>
      </c>
      <c r="AG86" s="49">
        <f t="shared" ref="AG86:AG108" si="47">+AC86/$AC$9/2+AD86/$AD$9/2+AE86/$AE$9/2</f>
        <v>0</v>
      </c>
    </row>
    <row r="87" spans="1:33" s="269" customFormat="1" ht="21" customHeight="1">
      <c r="A87" s="269">
        <f t="shared" si="33"/>
        <v>0</v>
      </c>
      <c r="B87" s="270" t="s">
        <v>319</v>
      </c>
      <c r="C87" s="285"/>
      <c r="D87" s="286"/>
      <c r="E87" s="286">
        <f t="shared" si="34"/>
        <v>0</v>
      </c>
      <c r="F87" s="272">
        <f t="shared" si="35"/>
        <v>0</v>
      </c>
      <c r="G87" s="285"/>
      <c r="H87" s="286"/>
      <c r="I87" s="286">
        <f t="shared" si="36"/>
        <v>0</v>
      </c>
      <c r="J87" s="272">
        <f t="shared" si="37"/>
        <v>0</v>
      </c>
      <c r="K87" s="414"/>
      <c r="L87" s="415"/>
      <c r="M87" s="415">
        <f t="shared" si="38"/>
        <v>0</v>
      </c>
      <c r="N87" s="416">
        <f t="shared" si="39"/>
        <v>0</v>
      </c>
      <c r="O87" s="47"/>
      <c r="P87" s="48"/>
      <c r="Q87" s="48">
        <f t="shared" si="40"/>
        <v>0</v>
      </c>
      <c r="R87" s="49">
        <f t="shared" si="41"/>
        <v>0</v>
      </c>
      <c r="S87" s="47"/>
      <c r="T87" s="48"/>
      <c r="U87" s="48"/>
      <c r="V87" s="48"/>
      <c r="W87" s="48">
        <f t="shared" si="42"/>
        <v>0</v>
      </c>
      <c r="X87" s="49">
        <f t="shared" si="43"/>
        <v>0</v>
      </c>
      <c r="Y87" s="47"/>
      <c r="Z87" s="48"/>
      <c r="AA87" s="48">
        <f t="shared" si="44"/>
        <v>0</v>
      </c>
      <c r="AB87" s="49">
        <f t="shared" si="45"/>
        <v>0</v>
      </c>
      <c r="AC87" s="47"/>
      <c r="AD87" s="318"/>
      <c r="AE87" s="48"/>
      <c r="AF87" s="48">
        <f t="shared" si="46"/>
        <v>0</v>
      </c>
      <c r="AG87" s="49">
        <f t="shared" si="47"/>
        <v>0</v>
      </c>
    </row>
    <row r="88" spans="1:33" s="269" customFormat="1" ht="21" customHeight="1">
      <c r="A88" s="269">
        <f t="shared" si="33"/>
        <v>0</v>
      </c>
      <c r="B88" s="270" t="s">
        <v>320</v>
      </c>
      <c r="C88" s="285"/>
      <c r="D88" s="286"/>
      <c r="E88" s="286">
        <f t="shared" si="34"/>
        <v>0</v>
      </c>
      <c r="F88" s="272">
        <f t="shared" si="35"/>
        <v>0</v>
      </c>
      <c r="G88" s="285"/>
      <c r="H88" s="286"/>
      <c r="I88" s="286">
        <f t="shared" si="36"/>
        <v>0</v>
      </c>
      <c r="J88" s="272">
        <f t="shared" si="37"/>
        <v>0</v>
      </c>
      <c r="K88" s="414"/>
      <c r="L88" s="415"/>
      <c r="M88" s="415">
        <f t="shared" si="38"/>
        <v>0</v>
      </c>
      <c r="N88" s="416">
        <f t="shared" si="39"/>
        <v>0</v>
      </c>
      <c r="O88" s="47"/>
      <c r="P88" s="48"/>
      <c r="Q88" s="48">
        <f t="shared" si="40"/>
        <v>0</v>
      </c>
      <c r="R88" s="49">
        <f t="shared" si="41"/>
        <v>0</v>
      </c>
      <c r="S88" s="47"/>
      <c r="T88" s="48"/>
      <c r="U88" s="48"/>
      <c r="V88" s="48"/>
      <c r="W88" s="48">
        <f t="shared" si="42"/>
        <v>0</v>
      </c>
      <c r="X88" s="49">
        <f t="shared" si="43"/>
        <v>0</v>
      </c>
      <c r="Y88" s="47"/>
      <c r="Z88" s="48"/>
      <c r="AA88" s="48">
        <f t="shared" si="44"/>
        <v>0</v>
      </c>
      <c r="AB88" s="49">
        <f t="shared" si="45"/>
        <v>0</v>
      </c>
      <c r="AC88" s="47"/>
      <c r="AD88" s="318"/>
      <c r="AE88" s="48"/>
      <c r="AF88" s="48">
        <f t="shared" si="46"/>
        <v>0</v>
      </c>
      <c r="AG88" s="49">
        <f t="shared" si="47"/>
        <v>0</v>
      </c>
    </row>
    <row r="89" spans="1:33" s="269" customFormat="1" ht="21" customHeight="1">
      <c r="A89" s="269">
        <f t="shared" si="33"/>
        <v>0</v>
      </c>
      <c r="B89" s="270" t="s">
        <v>321</v>
      </c>
      <c r="C89" s="285"/>
      <c r="D89" s="286"/>
      <c r="E89" s="286">
        <f t="shared" si="34"/>
        <v>0</v>
      </c>
      <c r="F89" s="272">
        <f t="shared" si="35"/>
        <v>0</v>
      </c>
      <c r="G89" s="285"/>
      <c r="H89" s="286"/>
      <c r="I89" s="286">
        <f t="shared" si="36"/>
        <v>0</v>
      </c>
      <c r="J89" s="272">
        <f t="shared" si="37"/>
        <v>0</v>
      </c>
      <c r="K89" s="414"/>
      <c r="L89" s="415"/>
      <c r="M89" s="415">
        <f t="shared" si="38"/>
        <v>0</v>
      </c>
      <c r="N89" s="416">
        <f t="shared" si="39"/>
        <v>0</v>
      </c>
      <c r="O89" s="47"/>
      <c r="P89" s="48"/>
      <c r="Q89" s="48">
        <f t="shared" si="40"/>
        <v>0</v>
      </c>
      <c r="R89" s="49">
        <f t="shared" si="41"/>
        <v>0</v>
      </c>
      <c r="S89" s="47"/>
      <c r="T89" s="48"/>
      <c r="U89" s="48"/>
      <c r="V89" s="48"/>
      <c r="W89" s="48">
        <f t="shared" si="42"/>
        <v>0</v>
      </c>
      <c r="X89" s="49">
        <f t="shared" si="43"/>
        <v>0</v>
      </c>
      <c r="Y89" s="47"/>
      <c r="Z89" s="48"/>
      <c r="AA89" s="48">
        <f t="shared" si="44"/>
        <v>0</v>
      </c>
      <c r="AB89" s="49">
        <f t="shared" si="45"/>
        <v>0</v>
      </c>
      <c r="AC89" s="47"/>
      <c r="AD89" s="318"/>
      <c r="AE89" s="48"/>
      <c r="AF89" s="48">
        <f t="shared" si="46"/>
        <v>0</v>
      </c>
      <c r="AG89" s="49">
        <f t="shared" si="47"/>
        <v>0</v>
      </c>
    </row>
    <row r="90" spans="1:33" s="269" customFormat="1" ht="21" customHeight="1">
      <c r="A90" s="269">
        <f t="shared" si="33"/>
        <v>0</v>
      </c>
      <c r="B90" s="270" t="s">
        <v>322</v>
      </c>
      <c r="C90" s="285"/>
      <c r="D90" s="286"/>
      <c r="E90" s="286">
        <f t="shared" si="34"/>
        <v>0</v>
      </c>
      <c r="F90" s="272">
        <f t="shared" si="35"/>
        <v>0</v>
      </c>
      <c r="G90" s="285"/>
      <c r="H90" s="286"/>
      <c r="I90" s="286">
        <f t="shared" si="36"/>
        <v>0</v>
      </c>
      <c r="J90" s="272">
        <f t="shared" si="37"/>
        <v>0</v>
      </c>
      <c r="K90" s="414"/>
      <c r="L90" s="415"/>
      <c r="M90" s="415">
        <f t="shared" si="38"/>
        <v>0</v>
      </c>
      <c r="N90" s="416">
        <f t="shared" si="39"/>
        <v>0</v>
      </c>
      <c r="O90" s="47"/>
      <c r="P90" s="48"/>
      <c r="Q90" s="48">
        <f t="shared" si="40"/>
        <v>0</v>
      </c>
      <c r="R90" s="49">
        <f t="shared" si="41"/>
        <v>0</v>
      </c>
      <c r="S90" s="47"/>
      <c r="T90" s="48"/>
      <c r="U90" s="48"/>
      <c r="V90" s="48"/>
      <c r="W90" s="48">
        <f t="shared" si="42"/>
        <v>0</v>
      </c>
      <c r="X90" s="49">
        <f t="shared" si="43"/>
        <v>0</v>
      </c>
      <c r="Y90" s="47"/>
      <c r="Z90" s="48"/>
      <c r="AA90" s="48">
        <f t="shared" si="44"/>
        <v>0</v>
      </c>
      <c r="AB90" s="49">
        <f t="shared" si="45"/>
        <v>0</v>
      </c>
      <c r="AC90" s="47"/>
      <c r="AD90" s="318"/>
      <c r="AE90" s="48"/>
      <c r="AF90" s="48">
        <f t="shared" si="46"/>
        <v>0</v>
      </c>
      <c r="AG90" s="49">
        <f t="shared" si="47"/>
        <v>0</v>
      </c>
    </row>
    <row r="91" spans="1:33" s="269" customFormat="1" ht="21" customHeight="1">
      <c r="A91" s="269">
        <f t="shared" si="33"/>
        <v>0</v>
      </c>
      <c r="B91" s="270" t="s">
        <v>323</v>
      </c>
      <c r="C91" s="285"/>
      <c r="D91" s="286"/>
      <c r="E91" s="286">
        <f t="shared" si="34"/>
        <v>0</v>
      </c>
      <c r="F91" s="272">
        <f t="shared" si="35"/>
        <v>0</v>
      </c>
      <c r="G91" s="285"/>
      <c r="H91" s="286"/>
      <c r="I91" s="286">
        <f t="shared" si="36"/>
        <v>0</v>
      </c>
      <c r="J91" s="272">
        <f t="shared" si="37"/>
        <v>0</v>
      </c>
      <c r="K91" s="414"/>
      <c r="L91" s="415"/>
      <c r="M91" s="415">
        <f t="shared" si="38"/>
        <v>0</v>
      </c>
      <c r="N91" s="416">
        <f t="shared" si="39"/>
        <v>0</v>
      </c>
      <c r="O91" s="47"/>
      <c r="P91" s="48"/>
      <c r="Q91" s="48">
        <f t="shared" si="40"/>
        <v>0</v>
      </c>
      <c r="R91" s="49">
        <f t="shared" si="41"/>
        <v>0</v>
      </c>
      <c r="S91" s="47"/>
      <c r="T91" s="48"/>
      <c r="U91" s="48"/>
      <c r="V91" s="48"/>
      <c r="W91" s="48">
        <f t="shared" si="42"/>
        <v>0</v>
      </c>
      <c r="X91" s="49">
        <f t="shared" si="43"/>
        <v>0</v>
      </c>
      <c r="Y91" s="47"/>
      <c r="Z91" s="48"/>
      <c r="AA91" s="48">
        <f t="shared" si="44"/>
        <v>0</v>
      </c>
      <c r="AB91" s="49">
        <f t="shared" si="45"/>
        <v>0</v>
      </c>
      <c r="AC91" s="47"/>
      <c r="AD91" s="318"/>
      <c r="AE91" s="48"/>
      <c r="AF91" s="48">
        <f t="shared" si="46"/>
        <v>0</v>
      </c>
      <c r="AG91" s="49">
        <f t="shared" si="47"/>
        <v>0</v>
      </c>
    </row>
    <row r="92" spans="1:33" s="269" customFormat="1" ht="21" customHeight="1">
      <c r="A92" s="269">
        <f t="shared" si="33"/>
        <v>0</v>
      </c>
      <c r="B92" s="270" t="s">
        <v>324</v>
      </c>
      <c r="C92" s="285"/>
      <c r="D92" s="286"/>
      <c r="E92" s="286">
        <f t="shared" si="34"/>
        <v>0</v>
      </c>
      <c r="F92" s="272">
        <f t="shared" si="35"/>
        <v>0</v>
      </c>
      <c r="G92" s="285"/>
      <c r="H92" s="286"/>
      <c r="I92" s="286">
        <f t="shared" si="36"/>
        <v>0</v>
      </c>
      <c r="J92" s="272">
        <f t="shared" si="37"/>
        <v>0</v>
      </c>
      <c r="K92" s="414"/>
      <c r="L92" s="415"/>
      <c r="M92" s="415">
        <f t="shared" si="38"/>
        <v>0</v>
      </c>
      <c r="N92" s="416">
        <f t="shared" si="39"/>
        <v>0</v>
      </c>
      <c r="O92" s="47"/>
      <c r="P92" s="48"/>
      <c r="Q92" s="48">
        <f t="shared" si="40"/>
        <v>0</v>
      </c>
      <c r="R92" s="49">
        <f t="shared" si="41"/>
        <v>0</v>
      </c>
      <c r="S92" s="47"/>
      <c r="T92" s="48"/>
      <c r="U92" s="48"/>
      <c r="V92" s="48"/>
      <c r="W92" s="48">
        <f t="shared" si="42"/>
        <v>0</v>
      </c>
      <c r="X92" s="49">
        <f t="shared" si="43"/>
        <v>0</v>
      </c>
      <c r="Y92" s="47"/>
      <c r="Z92" s="48"/>
      <c r="AA92" s="48">
        <f t="shared" si="44"/>
        <v>0</v>
      </c>
      <c r="AB92" s="49">
        <f t="shared" si="45"/>
        <v>0</v>
      </c>
      <c r="AC92" s="47"/>
      <c r="AD92" s="318"/>
      <c r="AE92" s="48"/>
      <c r="AF92" s="48">
        <f t="shared" si="46"/>
        <v>0</v>
      </c>
      <c r="AG92" s="49">
        <f t="shared" si="47"/>
        <v>0</v>
      </c>
    </row>
    <row r="93" spans="1:33" s="269" customFormat="1" ht="21" customHeight="1">
      <c r="A93" s="269">
        <f t="shared" si="33"/>
        <v>0</v>
      </c>
      <c r="B93" s="270" t="s">
        <v>325</v>
      </c>
      <c r="C93" s="285"/>
      <c r="D93" s="286"/>
      <c r="E93" s="286">
        <f t="shared" si="34"/>
        <v>0</v>
      </c>
      <c r="F93" s="272">
        <f t="shared" si="35"/>
        <v>0</v>
      </c>
      <c r="G93" s="285"/>
      <c r="H93" s="286"/>
      <c r="I93" s="286">
        <f t="shared" si="36"/>
        <v>0</v>
      </c>
      <c r="J93" s="272">
        <f t="shared" si="37"/>
        <v>0</v>
      </c>
      <c r="K93" s="414"/>
      <c r="L93" s="415"/>
      <c r="M93" s="415">
        <f t="shared" si="38"/>
        <v>0</v>
      </c>
      <c r="N93" s="416">
        <f t="shared" si="39"/>
        <v>0</v>
      </c>
      <c r="O93" s="47"/>
      <c r="P93" s="48"/>
      <c r="Q93" s="48">
        <f t="shared" si="40"/>
        <v>0</v>
      </c>
      <c r="R93" s="49">
        <f t="shared" si="41"/>
        <v>0</v>
      </c>
      <c r="S93" s="47"/>
      <c r="T93" s="48"/>
      <c r="U93" s="48"/>
      <c r="V93" s="48"/>
      <c r="W93" s="48">
        <f t="shared" si="42"/>
        <v>0</v>
      </c>
      <c r="X93" s="49">
        <f t="shared" si="43"/>
        <v>0</v>
      </c>
      <c r="Y93" s="47"/>
      <c r="Z93" s="48"/>
      <c r="AA93" s="48">
        <f t="shared" si="44"/>
        <v>0</v>
      </c>
      <c r="AB93" s="49">
        <f t="shared" si="45"/>
        <v>0</v>
      </c>
      <c r="AC93" s="47"/>
      <c r="AD93" s="318"/>
      <c r="AE93" s="48"/>
      <c r="AF93" s="48">
        <f t="shared" si="46"/>
        <v>0</v>
      </c>
      <c r="AG93" s="49">
        <f t="shared" si="47"/>
        <v>0</v>
      </c>
    </row>
    <row r="94" spans="1:33" s="269" customFormat="1" ht="21" customHeight="1">
      <c r="A94" s="269">
        <f t="shared" si="33"/>
        <v>0</v>
      </c>
      <c r="B94" s="270" t="s">
        <v>326</v>
      </c>
      <c r="C94" s="285"/>
      <c r="D94" s="286"/>
      <c r="E94" s="286">
        <f t="shared" si="34"/>
        <v>0</v>
      </c>
      <c r="F94" s="272">
        <f t="shared" si="35"/>
        <v>0</v>
      </c>
      <c r="G94" s="285"/>
      <c r="H94" s="286"/>
      <c r="I94" s="286">
        <f t="shared" si="36"/>
        <v>0</v>
      </c>
      <c r="J94" s="272">
        <f t="shared" si="37"/>
        <v>0</v>
      </c>
      <c r="K94" s="414"/>
      <c r="L94" s="415"/>
      <c r="M94" s="415">
        <f t="shared" si="38"/>
        <v>0</v>
      </c>
      <c r="N94" s="416">
        <f t="shared" si="39"/>
        <v>0</v>
      </c>
      <c r="O94" s="47"/>
      <c r="P94" s="48"/>
      <c r="Q94" s="48">
        <f t="shared" si="40"/>
        <v>0</v>
      </c>
      <c r="R94" s="49">
        <f t="shared" si="41"/>
        <v>0</v>
      </c>
      <c r="S94" s="47"/>
      <c r="T94" s="48"/>
      <c r="U94" s="48"/>
      <c r="V94" s="48"/>
      <c r="W94" s="48">
        <f t="shared" si="42"/>
        <v>0</v>
      </c>
      <c r="X94" s="49">
        <f t="shared" si="43"/>
        <v>0</v>
      </c>
      <c r="Y94" s="47"/>
      <c r="Z94" s="48"/>
      <c r="AA94" s="48">
        <f t="shared" si="44"/>
        <v>0</v>
      </c>
      <c r="AB94" s="49">
        <f t="shared" si="45"/>
        <v>0</v>
      </c>
      <c r="AC94" s="47"/>
      <c r="AD94" s="318"/>
      <c r="AE94" s="48"/>
      <c r="AF94" s="48">
        <f t="shared" si="46"/>
        <v>0</v>
      </c>
      <c r="AG94" s="49">
        <f t="shared" si="47"/>
        <v>0</v>
      </c>
    </row>
    <row r="95" spans="1:33" s="269" customFormat="1" ht="21" customHeight="1">
      <c r="A95" s="269">
        <f t="shared" si="33"/>
        <v>0</v>
      </c>
      <c r="B95" s="270" t="s">
        <v>327</v>
      </c>
      <c r="C95" s="285"/>
      <c r="D95" s="286"/>
      <c r="E95" s="286">
        <f t="shared" si="34"/>
        <v>0</v>
      </c>
      <c r="F95" s="272">
        <f t="shared" si="35"/>
        <v>0</v>
      </c>
      <c r="G95" s="285"/>
      <c r="H95" s="286"/>
      <c r="I95" s="286">
        <f t="shared" si="36"/>
        <v>0</v>
      </c>
      <c r="J95" s="272">
        <f t="shared" si="37"/>
        <v>0</v>
      </c>
      <c r="K95" s="414"/>
      <c r="L95" s="415"/>
      <c r="M95" s="415">
        <f t="shared" si="38"/>
        <v>0</v>
      </c>
      <c r="N95" s="416">
        <f t="shared" si="39"/>
        <v>0</v>
      </c>
      <c r="O95" s="47"/>
      <c r="P95" s="48"/>
      <c r="Q95" s="48">
        <f t="shared" si="40"/>
        <v>0</v>
      </c>
      <c r="R95" s="49">
        <f t="shared" si="41"/>
        <v>0</v>
      </c>
      <c r="S95" s="47"/>
      <c r="T95" s="48"/>
      <c r="U95" s="48"/>
      <c r="V95" s="48"/>
      <c r="W95" s="48">
        <f t="shared" si="42"/>
        <v>0</v>
      </c>
      <c r="X95" s="49">
        <f t="shared" si="43"/>
        <v>0</v>
      </c>
      <c r="Y95" s="47"/>
      <c r="Z95" s="48"/>
      <c r="AA95" s="48">
        <f t="shared" si="44"/>
        <v>0</v>
      </c>
      <c r="AB95" s="49">
        <f t="shared" si="45"/>
        <v>0</v>
      </c>
      <c r="AC95" s="47"/>
      <c r="AD95" s="318"/>
      <c r="AE95" s="48"/>
      <c r="AF95" s="48">
        <f t="shared" si="46"/>
        <v>0</v>
      </c>
      <c r="AG95" s="49">
        <f t="shared" si="47"/>
        <v>0</v>
      </c>
    </row>
    <row r="96" spans="1:33" s="269" customFormat="1" ht="21" customHeight="1">
      <c r="A96" s="269">
        <f t="shared" si="33"/>
        <v>0</v>
      </c>
      <c r="B96" s="270" t="s">
        <v>328</v>
      </c>
      <c r="C96" s="285"/>
      <c r="D96" s="286"/>
      <c r="E96" s="286">
        <f t="shared" si="34"/>
        <v>0</v>
      </c>
      <c r="F96" s="272">
        <f t="shared" si="35"/>
        <v>0</v>
      </c>
      <c r="G96" s="285"/>
      <c r="H96" s="286"/>
      <c r="I96" s="286">
        <f t="shared" si="36"/>
        <v>0</v>
      </c>
      <c r="J96" s="272">
        <f t="shared" si="37"/>
        <v>0</v>
      </c>
      <c r="K96" s="414"/>
      <c r="L96" s="415"/>
      <c r="M96" s="415">
        <f t="shared" si="38"/>
        <v>0</v>
      </c>
      <c r="N96" s="416">
        <f t="shared" si="39"/>
        <v>0</v>
      </c>
      <c r="O96" s="47"/>
      <c r="P96" s="48"/>
      <c r="Q96" s="48">
        <f t="shared" si="40"/>
        <v>0</v>
      </c>
      <c r="R96" s="49">
        <f t="shared" si="41"/>
        <v>0</v>
      </c>
      <c r="S96" s="47"/>
      <c r="T96" s="48"/>
      <c r="U96" s="48"/>
      <c r="V96" s="48"/>
      <c r="W96" s="48">
        <f t="shared" si="42"/>
        <v>0</v>
      </c>
      <c r="X96" s="49">
        <f t="shared" si="43"/>
        <v>0</v>
      </c>
      <c r="Y96" s="47"/>
      <c r="Z96" s="48"/>
      <c r="AA96" s="48">
        <f t="shared" si="44"/>
        <v>0</v>
      </c>
      <c r="AB96" s="49">
        <f t="shared" si="45"/>
        <v>0</v>
      </c>
      <c r="AC96" s="47"/>
      <c r="AD96" s="318"/>
      <c r="AE96" s="48"/>
      <c r="AF96" s="48">
        <f t="shared" si="46"/>
        <v>0</v>
      </c>
      <c r="AG96" s="49">
        <f t="shared" si="47"/>
        <v>0</v>
      </c>
    </row>
    <row r="97" spans="1:33" s="269" customFormat="1" ht="21" customHeight="1">
      <c r="A97" s="269">
        <f t="shared" si="33"/>
        <v>0</v>
      </c>
      <c r="B97" s="278" t="s">
        <v>329</v>
      </c>
      <c r="C97" s="285"/>
      <c r="D97" s="286"/>
      <c r="E97" s="286">
        <f t="shared" si="34"/>
        <v>0</v>
      </c>
      <c r="F97" s="272">
        <f t="shared" si="35"/>
        <v>0</v>
      </c>
      <c r="G97" s="285"/>
      <c r="H97" s="286"/>
      <c r="I97" s="286">
        <f t="shared" si="36"/>
        <v>0</v>
      </c>
      <c r="J97" s="272">
        <f t="shared" si="37"/>
        <v>0</v>
      </c>
      <c r="K97" s="414"/>
      <c r="L97" s="415"/>
      <c r="M97" s="415">
        <f t="shared" si="38"/>
        <v>0</v>
      </c>
      <c r="N97" s="416">
        <f t="shared" si="39"/>
        <v>0</v>
      </c>
      <c r="O97" s="47"/>
      <c r="P97" s="48"/>
      <c r="Q97" s="48">
        <f t="shared" si="40"/>
        <v>0</v>
      </c>
      <c r="R97" s="49">
        <f t="shared" si="41"/>
        <v>0</v>
      </c>
      <c r="S97" s="47"/>
      <c r="T97" s="48"/>
      <c r="U97" s="48"/>
      <c r="V97" s="48"/>
      <c r="W97" s="48">
        <f t="shared" si="42"/>
        <v>0</v>
      </c>
      <c r="X97" s="49">
        <f t="shared" si="43"/>
        <v>0</v>
      </c>
      <c r="Y97" s="47"/>
      <c r="Z97" s="48"/>
      <c r="AA97" s="48">
        <f t="shared" si="44"/>
        <v>0</v>
      </c>
      <c r="AB97" s="49">
        <f t="shared" si="45"/>
        <v>0</v>
      </c>
      <c r="AC97" s="47"/>
      <c r="AD97" s="318"/>
      <c r="AE97" s="48"/>
      <c r="AF97" s="48">
        <f t="shared" si="46"/>
        <v>0</v>
      </c>
      <c r="AG97" s="49">
        <f t="shared" si="47"/>
        <v>0</v>
      </c>
    </row>
    <row r="98" spans="1:33" s="269" customFormat="1" ht="21" customHeight="1">
      <c r="A98" s="269">
        <f t="shared" si="33"/>
        <v>0</v>
      </c>
      <c r="B98" s="270" t="s">
        <v>330</v>
      </c>
      <c r="C98" s="285"/>
      <c r="D98" s="286"/>
      <c r="E98" s="286">
        <f t="shared" si="34"/>
        <v>0</v>
      </c>
      <c r="F98" s="272">
        <f t="shared" si="35"/>
        <v>0</v>
      </c>
      <c r="G98" s="285"/>
      <c r="H98" s="286"/>
      <c r="I98" s="286">
        <f t="shared" si="36"/>
        <v>0</v>
      </c>
      <c r="J98" s="272">
        <f t="shared" si="37"/>
        <v>0</v>
      </c>
      <c r="K98" s="414"/>
      <c r="L98" s="415"/>
      <c r="M98" s="415">
        <f t="shared" si="38"/>
        <v>0</v>
      </c>
      <c r="N98" s="416">
        <f t="shared" si="39"/>
        <v>0</v>
      </c>
      <c r="O98" s="47"/>
      <c r="P98" s="48"/>
      <c r="Q98" s="48">
        <f t="shared" si="40"/>
        <v>0</v>
      </c>
      <c r="R98" s="49">
        <f t="shared" si="41"/>
        <v>0</v>
      </c>
      <c r="S98" s="47"/>
      <c r="T98" s="48"/>
      <c r="U98" s="48"/>
      <c r="V98" s="48"/>
      <c r="W98" s="48">
        <f t="shared" si="42"/>
        <v>0</v>
      </c>
      <c r="X98" s="49">
        <f t="shared" si="43"/>
        <v>0</v>
      </c>
      <c r="Y98" s="47"/>
      <c r="Z98" s="48"/>
      <c r="AA98" s="48">
        <f t="shared" si="44"/>
        <v>0</v>
      </c>
      <c r="AB98" s="49">
        <f t="shared" si="45"/>
        <v>0</v>
      </c>
      <c r="AC98" s="47"/>
      <c r="AD98" s="318"/>
      <c r="AE98" s="48"/>
      <c r="AF98" s="48">
        <f t="shared" si="46"/>
        <v>0</v>
      </c>
      <c r="AG98" s="49">
        <f t="shared" si="47"/>
        <v>0</v>
      </c>
    </row>
    <row r="99" spans="1:33" s="269" customFormat="1" ht="21" customHeight="1">
      <c r="A99" s="269">
        <f t="shared" si="33"/>
        <v>0</v>
      </c>
      <c r="B99" s="270" t="s">
        <v>331</v>
      </c>
      <c r="C99" s="285"/>
      <c r="D99" s="286"/>
      <c r="E99" s="286">
        <f t="shared" si="34"/>
        <v>0</v>
      </c>
      <c r="F99" s="272">
        <f t="shared" si="35"/>
        <v>0</v>
      </c>
      <c r="G99" s="285"/>
      <c r="H99" s="286"/>
      <c r="I99" s="286">
        <f t="shared" si="36"/>
        <v>0</v>
      </c>
      <c r="J99" s="272">
        <f t="shared" si="37"/>
        <v>0</v>
      </c>
      <c r="K99" s="414"/>
      <c r="L99" s="415"/>
      <c r="M99" s="415">
        <f t="shared" si="38"/>
        <v>0</v>
      </c>
      <c r="N99" s="416">
        <f t="shared" si="39"/>
        <v>0</v>
      </c>
      <c r="O99" s="47"/>
      <c r="P99" s="48"/>
      <c r="Q99" s="48">
        <f t="shared" si="40"/>
        <v>0</v>
      </c>
      <c r="R99" s="49">
        <f t="shared" si="41"/>
        <v>0</v>
      </c>
      <c r="S99" s="47"/>
      <c r="T99" s="48"/>
      <c r="U99" s="48"/>
      <c r="V99" s="48"/>
      <c r="W99" s="48">
        <f t="shared" si="42"/>
        <v>0</v>
      </c>
      <c r="X99" s="49">
        <f t="shared" si="43"/>
        <v>0</v>
      </c>
      <c r="Y99" s="47"/>
      <c r="Z99" s="48"/>
      <c r="AA99" s="48">
        <f t="shared" si="44"/>
        <v>0</v>
      </c>
      <c r="AB99" s="49">
        <f t="shared" si="45"/>
        <v>0</v>
      </c>
      <c r="AC99" s="47"/>
      <c r="AD99" s="318"/>
      <c r="AE99" s="48"/>
      <c r="AF99" s="48">
        <f t="shared" si="46"/>
        <v>0</v>
      </c>
      <c r="AG99" s="49">
        <f t="shared" si="47"/>
        <v>0</v>
      </c>
    </row>
    <row r="100" spans="1:33" s="269" customFormat="1" ht="21" customHeight="1">
      <c r="A100" s="269">
        <f t="shared" si="33"/>
        <v>0</v>
      </c>
      <c r="B100" s="270" t="s">
        <v>332</v>
      </c>
      <c r="C100" s="285"/>
      <c r="D100" s="286"/>
      <c r="E100" s="286">
        <f t="shared" si="34"/>
        <v>0</v>
      </c>
      <c r="F100" s="272">
        <f t="shared" si="35"/>
        <v>0</v>
      </c>
      <c r="G100" s="285"/>
      <c r="H100" s="286"/>
      <c r="I100" s="286">
        <f t="shared" si="36"/>
        <v>0</v>
      </c>
      <c r="J100" s="272">
        <f t="shared" si="37"/>
        <v>0</v>
      </c>
      <c r="K100" s="414"/>
      <c r="L100" s="415"/>
      <c r="M100" s="415">
        <f t="shared" si="38"/>
        <v>0</v>
      </c>
      <c r="N100" s="416">
        <f t="shared" si="39"/>
        <v>0</v>
      </c>
      <c r="O100" s="47"/>
      <c r="P100" s="48"/>
      <c r="Q100" s="48">
        <f t="shared" si="40"/>
        <v>0</v>
      </c>
      <c r="R100" s="49">
        <f t="shared" si="41"/>
        <v>0</v>
      </c>
      <c r="S100" s="47"/>
      <c r="T100" s="48"/>
      <c r="U100" s="48"/>
      <c r="V100" s="48"/>
      <c r="W100" s="48">
        <f t="shared" si="42"/>
        <v>0</v>
      </c>
      <c r="X100" s="49">
        <f t="shared" si="43"/>
        <v>0</v>
      </c>
      <c r="Y100" s="47"/>
      <c r="Z100" s="48"/>
      <c r="AA100" s="48">
        <f t="shared" si="44"/>
        <v>0</v>
      </c>
      <c r="AB100" s="49">
        <f t="shared" si="45"/>
        <v>0</v>
      </c>
      <c r="AC100" s="47"/>
      <c r="AD100" s="318"/>
      <c r="AE100" s="48"/>
      <c r="AF100" s="48">
        <f t="shared" si="46"/>
        <v>0</v>
      </c>
      <c r="AG100" s="49">
        <f t="shared" si="47"/>
        <v>0</v>
      </c>
    </row>
    <row r="101" spans="1:33" s="269" customFormat="1" ht="21" customHeight="1">
      <c r="A101" s="269">
        <f t="shared" si="33"/>
        <v>0</v>
      </c>
      <c r="B101" s="270" t="s">
        <v>333</v>
      </c>
      <c r="C101" s="285"/>
      <c r="D101" s="286"/>
      <c r="E101" s="286">
        <f t="shared" si="34"/>
        <v>0</v>
      </c>
      <c r="F101" s="272">
        <f t="shared" si="35"/>
        <v>0</v>
      </c>
      <c r="G101" s="285"/>
      <c r="H101" s="286"/>
      <c r="I101" s="286">
        <f t="shared" si="36"/>
        <v>0</v>
      </c>
      <c r="J101" s="272">
        <f t="shared" si="37"/>
        <v>0</v>
      </c>
      <c r="K101" s="414"/>
      <c r="L101" s="415"/>
      <c r="M101" s="415">
        <f t="shared" si="38"/>
        <v>0</v>
      </c>
      <c r="N101" s="416">
        <f t="shared" si="39"/>
        <v>0</v>
      </c>
      <c r="O101" s="47"/>
      <c r="P101" s="48"/>
      <c r="Q101" s="48">
        <f t="shared" si="40"/>
        <v>0</v>
      </c>
      <c r="R101" s="49">
        <f t="shared" si="41"/>
        <v>0</v>
      </c>
      <c r="S101" s="47"/>
      <c r="T101" s="48"/>
      <c r="U101" s="48"/>
      <c r="V101" s="48"/>
      <c r="W101" s="48">
        <f t="shared" si="42"/>
        <v>0</v>
      </c>
      <c r="X101" s="49">
        <f t="shared" si="43"/>
        <v>0</v>
      </c>
      <c r="Y101" s="47"/>
      <c r="Z101" s="48"/>
      <c r="AA101" s="48">
        <f t="shared" si="44"/>
        <v>0</v>
      </c>
      <c r="AB101" s="49">
        <f t="shared" si="45"/>
        <v>0</v>
      </c>
      <c r="AC101" s="47"/>
      <c r="AD101" s="318"/>
      <c r="AE101" s="48"/>
      <c r="AF101" s="48">
        <f t="shared" si="46"/>
        <v>0</v>
      </c>
      <c r="AG101" s="49">
        <f t="shared" si="47"/>
        <v>0</v>
      </c>
    </row>
    <row r="102" spans="1:33" s="269" customFormat="1" ht="21" customHeight="1">
      <c r="A102" s="269">
        <f t="shared" si="33"/>
        <v>0</v>
      </c>
      <c r="B102" s="270" t="s">
        <v>334</v>
      </c>
      <c r="C102" s="285"/>
      <c r="D102" s="286"/>
      <c r="E102" s="286">
        <f t="shared" si="34"/>
        <v>0</v>
      </c>
      <c r="F102" s="272">
        <f t="shared" si="35"/>
        <v>0</v>
      </c>
      <c r="G102" s="285"/>
      <c r="H102" s="286"/>
      <c r="I102" s="286">
        <f t="shared" si="36"/>
        <v>0</v>
      </c>
      <c r="J102" s="272">
        <f t="shared" si="37"/>
        <v>0</v>
      </c>
      <c r="K102" s="414"/>
      <c r="L102" s="415"/>
      <c r="M102" s="415">
        <f t="shared" si="38"/>
        <v>0</v>
      </c>
      <c r="N102" s="416">
        <f t="shared" si="39"/>
        <v>0</v>
      </c>
      <c r="O102" s="47"/>
      <c r="P102" s="48"/>
      <c r="Q102" s="48">
        <f t="shared" si="40"/>
        <v>0</v>
      </c>
      <c r="R102" s="49">
        <f t="shared" si="41"/>
        <v>0</v>
      </c>
      <c r="S102" s="47"/>
      <c r="T102" s="48"/>
      <c r="U102" s="48"/>
      <c r="V102" s="48"/>
      <c r="W102" s="48">
        <f t="shared" si="42"/>
        <v>0</v>
      </c>
      <c r="X102" s="49">
        <f t="shared" si="43"/>
        <v>0</v>
      </c>
      <c r="Y102" s="47"/>
      <c r="Z102" s="48"/>
      <c r="AA102" s="48">
        <f t="shared" si="44"/>
        <v>0</v>
      </c>
      <c r="AB102" s="49">
        <f t="shared" si="45"/>
        <v>0</v>
      </c>
      <c r="AC102" s="47"/>
      <c r="AD102" s="318"/>
      <c r="AE102" s="48"/>
      <c r="AF102" s="48">
        <f t="shared" si="46"/>
        <v>0</v>
      </c>
      <c r="AG102" s="49">
        <f t="shared" si="47"/>
        <v>0</v>
      </c>
    </row>
    <row r="103" spans="1:33" s="269" customFormat="1" ht="21" customHeight="1">
      <c r="A103" s="269">
        <f t="shared" si="33"/>
        <v>0</v>
      </c>
      <c r="B103" s="270" t="s">
        <v>335</v>
      </c>
      <c r="C103" s="285"/>
      <c r="D103" s="286"/>
      <c r="E103" s="286">
        <f t="shared" si="34"/>
        <v>0</v>
      </c>
      <c r="F103" s="272">
        <f t="shared" si="35"/>
        <v>0</v>
      </c>
      <c r="G103" s="285"/>
      <c r="H103" s="286"/>
      <c r="I103" s="286">
        <f t="shared" si="36"/>
        <v>0</v>
      </c>
      <c r="J103" s="272">
        <f t="shared" si="37"/>
        <v>0</v>
      </c>
      <c r="K103" s="414"/>
      <c r="L103" s="415"/>
      <c r="M103" s="415">
        <f t="shared" si="38"/>
        <v>0</v>
      </c>
      <c r="N103" s="416">
        <f t="shared" si="39"/>
        <v>0</v>
      </c>
      <c r="O103" s="47"/>
      <c r="P103" s="48"/>
      <c r="Q103" s="48">
        <f t="shared" si="40"/>
        <v>0</v>
      </c>
      <c r="R103" s="49">
        <f t="shared" si="41"/>
        <v>0</v>
      </c>
      <c r="S103" s="47"/>
      <c r="T103" s="48"/>
      <c r="U103" s="48"/>
      <c r="V103" s="48"/>
      <c r="W103" s="48">
        <f t="shared" si="42"/>
        <v>0</v>
      </c>
      <c r="X103" s="49">
        <f t="shared" si="43"/>
        <v>0</v>
      </c>
      <c r="Y103" s="47"/>
      <c r="Z103" s="48"/>
      <c r="AA103" s="48">
        <f t="shared" si="44"/>
        <v>0</v>
      </c>
      <c r="AB103" s="49">
        <f t="shared" si="45"/>
        <v>0</v>
      </c>
      <c r="AC103" s="47"/>
      <c r="AD103" s="318"/>
      <c r="AE103" s="48"/>
      <c r="AF103" s="48">
        <f t="shared" si="46"/>
        <v>0</v>
      </c>
      <c r="AG103" s="49">
        <f t="shared" si="47"/>
        <v>0</v>
      </c>
    </row>
    <row r="104" spans="1:33" s="269" customFormat="1" ht="21" customHeight="1">
      <c r="A104" s="269">
        <f t="shared" si="33"/>
        <v>0</v>
      </c>
      <c r="B104" s="270" t="s">
        <v>336</v>
      </c>
      <c r="C104" s="285"/>
      <c r="D104" s="286"/>
      <c r="E104" s="286">
        <f t="shared" si="34"/>
        <v>0</v>
      </c>
      <c r="F104" s="272">
        <f t="shared" si="35"/>
        <v>0</v>
      </c>
      <c r="G104" s="285"/>
      <c r="H104" s="286"/>
      <c r="I104" s="286">
        <f t="shared" si="36"/>
        <v>0</v>
      </c>
      <c r="J104" s="272">
        <f t="shared" si="37"/>
        <v>0</v>
      </c>
      <c r="K104" s="414"/>
      <c r="L104" s="415"/>
      <c r="M104" s="415">
        <f t="shared" si="38"/>
        <v>0</v>
      </c>
      <c r="N104" s="416">
        <f t="shared" si="39"/>
        <v>0</v>
      </c>
      <c r="O104" s="47"/>
      <c r="P104" s="48"/>
      <c r="Q104" s="48">
        <f t="shared" si="40"/>
        <v>0</v>
      </c>
      <c r="R104" s="49">
        <f t="shared" si="41"/>
        <v>0</v>
      </c>
      <c r="S104" s="47"/>
      <c r="T104" s="48"/>
      <c r="U104" s="48"/>
      <c r="V104" s="48"/>
      <c r="W104" s="48">
        <f t="shared" si="42"/>
        <v>0</v>
      </c>
      <c r="X104" s="49">
        <f t="shared" si="43"/>
        <v>0</v>
      </c>
      <c r="Y104" s="47"/>
      <c r="Z104" s="48"/>
      <c r="AA104" s="48">
        <f t="shared" si="44"/>
        <v>0</v>
      </c>
      <c r="AB104" s="49">
        <f t="shared" si="45"/>
        <v>0</v>
      </c>
      <c r="AC104" s="47"/>
      <c r="AD104" s="318"/>
      <c r="AE104" s="48"/>
      <c r="AF104" s="48">
        <f t="shared" si="46"/>
        <v>0</v>
      </c>
      <c r="AG104" s="49">
        <f t="shared" si="47"/>
        <v>0</v>
      </c>
    </row>
    <row r="105" spans="1:33" s="269" customFormat="1" ht="21" customHeight="1">
      <c r="A105" s="269">
        <f t="shared" si="33"/>
        <v>0</v>
      </c>
      <c r="B105" s="270" t="s">
        <v>337</v>
      </c>
      <c r="C105" s="285"/>
      <c r="D105" s="286"/>
      <c r="E105" s="286">
        <f t="shared" si="34"/>
        <v>0</v>
      </c>
      <c r="F105" s="272">
        <f t="shared" si="35"/>
        <v>0</v>
      </c>
      <c r="G105" s="285"/>
      <c r="H105" s="286"/>
      <c r="I105" s="286">
        <f t="shared" si="36"/>
        <v>0</v>
      </c>
      <c r="J105" s="272">
        <f t="shared" si="37"/>
        <v>0</v>
      </c>
      <c r="K105" s="414"/>
      <c r="L105" s="415"/>
      <c r="M105" s="415">
        <f t="shared" si="38"/>
        <v>0</v>
      </c>
      <c r="N105" s="416">
        <f t="shared" si="39"/>
        <v>0</v>
      </c>
      <c r="O105" s="47"/>
      <c r="P105" s="48"/>
      <c r="Q105" s="48">
        <f t="shared" si="40"/>
        <v>0</v>
      </c>
      <c r="R105" s="49">
        <f t="shared" si="41"/>
        <v>0</v>
      </c>
      <c r="S105" s="47"/>
      <c r="T105" s="48"/>
      <c r="U105" s="48"/>
      <c r="V105" s="48"/>
      <c r="W105" s="48">
        <f t="shared" si="42"/>
        <v>0</v>
      </c>
      <c r="X105" s="49">
        <f t="shared" si="43"/>
        <v>0</v>
      </c>
      <c r="Y105" s="47"/>
      <c r="Z105" s="48"/>
      <c r="AA105" s="48">
        <f t="shared" si="44"/>
        <v>0</v>
      </c>
      <c r="AB105" s="49">
        <f t="shared" si="45"/>
        <v>0</v>
      </c>
      <c r="AC105" s="47"/>
      <c r="AD105" s="318"/>
      <c r="AE105" s="48"/>
      <c r="AF105" s="48">
        <f t="shared" si="46"/>
        <v>0</v>
      </c>
      <c r="AG105" s="49">
        <f t="shared" si="47"/>
        <v>0</v>
      </c>
    </row>
    <row r="106" spans="1:33" s="269" customFormat="1" ht="21" customHeight="1">
      <c r="A106" s="269">
        <f t="shared" si="33"/>
        <v>0</v>
      </c>
      <c r="B106" s="270" t="s">
        <v>338</v>
      </c>
      <c r="C106" s="285"/>
      <c r="D106" s="286"/>
      <c r="E106" s="286">
        <f t="shared" si="34"/>
        <v>0</v>
      </c>
      <c r="F106" s="272">
        <f t="shared" si="35"/>
        <v>0</v>
      </c>
      <c r="G106" s="285"/>
      <c r="H106" s="286"/>
      <c r="I106" s="286">
        <f t="shared" si="36"/>
        <v>0</v>
      </c>
      <c r="J106" s="272">
        <f t="shared" si="37"/>
        <v>0</v>
      </c>
      <c r="K106" s="414"/>
      <c r="L106" s="415"/>
      <c r="M106" s="415">
        <f t="shared" si="38"/>
        <v>0</v>
      </c>
      <c r="N106" s="416">
        <f t="shared" si="39"/>
        <v>0</v>
      </c>
      <c r="O106" s="47"/>
      <c r="P106" s="48"/>
      <c r="Q106" s="48">
        <f t="shared" si="40"/>
        <v>0</v>
      </c>
      <c r="R106" s="49">
        <f t="shared" si="41"/>
        <v>0</v>
      </c>
      <c r="S106" s="47"/>
      <c r="T106" s="48"/>
      <c r="U106" s="48"/>
      <c r="V106" s="48"/>
      <c r="W106" s="48">
        <f t="shared" si="42"/>
        <v>0</v>
      </c>
      <c r="X106" s="49">
        <f t="shared" si="43"/>
        <v>0</v>
      </c>
      <c r="Y106" s="47"/>
      <c r="Z106" s="48"/>
      <c r="AA106" s="48">
        <f t="shared" si="44"/>
        <v>0</v>
      </c>
      <c r="AB106" s="49">
        <f t="shared" si="45"/>
        <v>0</v>
      </c>
      <c r="AC106" s="47"/>
      <c r="AD106" s="318"/>
      <c r="AE106" s="48"/>
      <c r="AF106" s="48">
        <f t="shared" si="46"/>
        <v>0</v>
      </c>
      <c r="AG106" s="49">
        <f t="shared" si="47"/>
        <v>0</v>
      </c>
    </row>
    <row r="107" spans="1:33" s="269" customFormat="1" ht="21" customHeight="1">
      <c r="A107" s="269">
        <f t="shared" si="33"/>
        <v>0</v>
      </c>
      <c r="B107" s="270" t="s">
        <v>339</v>
      </c>
      <c r="C107" s="285"/>
      <c r="D107" s="286"/>
      <c r="E107" s="286">
        <f t="shared" si="34"/>
        <v>0</v>
      </c>
      <c r="F107" s="272">
        <f t="shared" si="35"/>
        <v>0</v>
      </c>
      <c r="G107" s="285"/>
      <c r="H107" s="286"/>
      <c r="I107" s="286">
        <f t="shared" si="36"/>
        <v>0</v>
      </c>
      <c r="J107" s="272">
        <f t="shared" si="37"/>
        <v>0</v>
      </c>
      <c r="K107" s="414"/>
      <c r="L107" s="415"/>
      <c r="M107" s="415">
        <f t="shared" si="38"/>
        <v>0</v>
      </c>
      <c r="N107" s="416">
        <f t="shared" si="39"/>
        <v>0</v>
      </c>
      <c r="O107" s="47"/>
      <c r="P107" s="48"/>
      <c r="Q107" s="48">
        <f t="shared" si="40"/>
        <v>0</v>
      </c>
      <c r="R107" s="49">
        <f t="shared" si="41"/>
        <v>0</v>
      </c>
      <c r="S107" s="47"/>
      <c r="T107" s="48"/>
      <c r="U107" s="48"/>
      <c r="V107" s="48"/>
      <c r="W107" s="48">
        <f t="shared" si="42"/>
        <v>0</v>
      </c>
      <c r="X107" s="49">
        <f t="shared" si="43"/>
        <v>0</v>
      </c>
      <c r="Y107" s="47"/>
      <c r="Z107" s="48"/>
      <c r="AA107" s="48">
        <f t="shared" si="44"/>
        <v>0</v>
      </c>
      <c r="AB107" s="49">
        <f t="shared" si="45"/>
        <v>0</v>
      </c>
      <c r="AC107" s="47"/>
      <c r="AD107" s="318"/>
      <c r="AE107" s="48"/>
      <c r="AF107" s="48">
        <f t="shared" si="46"/>
        <v>0</v>
      </c>
      <c r="AG107" s="49">
        <f t="shared" si="47"/>
        <v>0</v>
      </c>
    </row>
    <row r="108" spans="1:33" s="269" customFormat="1" ht="21" customHeight="1">
      <c r="A108" s="269">
        <f t="shared" si="33"/>
        <v>0</v>
      </c>
      <c r="B108" s="270" t="s">
        <v>340</v>
      </c>
      <c r="C108" s="285"/>
      <c r="D108" s="286"/>
      <c r="E108" s="286">
        <f t="shared" si="34"/>
        <v>0</v>
      </c>
      <c r="F108" s="272">
        <f t="shared" si="35"/>
        <v>0</v>
      </c>
      <c r="G108" s="285"/>
      <c r="H108" s="286"/>
      <c r="I108" s="286">
        <f t="shared" si="36"/>
        <v>0</v>
      </c>
      <c r="J108" s="272">
        <f t="shared" si="37"/>
        <v>0</v>
      </c>
      <c r="K108" s="414"/>
      <c r="L108" s="415"/>
      <c r="M108" s="415">
        <f t="shared" si="38"/>
        <v>0</v>
      </c>
      <c r="N108" s="416">
        <f t="shared" si="39"/>
        <v>0</v>
      </c>
      <c r="O108" s="47"/>
      <c r="P108" s="48"/>
      <c r="Q108" s="48">
        <f t="shared" si="40"/>
        <v>0</v>
      </c>
      <c r="R108" s="49">
        <f t="shared" si="41"/>
        <v>0</v>
      </c>
      <c r="S108" s="47"/>
      <c r="T108" s="48"/>
      <c r="U108" s="48"/>
      <c r="V108" s="48"/>
      <c r="W108" s="48">
        <f t="shared" si="42"/>
        <v>0</v>
      </c>
      <c r="X108" s="49">
        <f t="shared" si="43"/>
        <v>0</v>
      </c>
      <c r="Y108" s="47"/>
      <c r="Z108" s="48"/>
      <c r="AA108" s="48">
        <f t="shared" si="44"/>
        <v>0</v>
      </c>
      <c r="AB108" s="49">
        <f t="shared" si="45"/>
        <v>0</v>
      </c>
      <c r="AC108" s="47"/>
      <c r="AD108" s="318"/>
      <c r="AE108" s="48"/>
      <c r="AF108" s="48">
        <f t="shared" si="46"/>
        <v>0</v>
      </c>
      <c r="AG108" s="49">
        <f t="shared" si="47"/>
        <v>0</v>
      </c>
    </row>
    <row r="109" spans="1:33" s="287" customFormat="1" ht="21" customHeight="1" thickBot="1">
      <c r="A109" s="269">
        <f>+SUM(F109,J109,N109,R109,X109,AB109,AG109)</f>
        <v>812</v>
      </c>
      <c r="B109" s="288" t="s">
        <v>23</v>
      </c>
      <c r="C109" s="289">
        <f>SUM(C16:C108)</f>
        <v>1792</v>
      </c>
      <c r="D109" s="288">
        <f t="shared" ref="D109:AG109" si="48">SUM(D16:D108)</f>
        <v>1802</v>
      </c>
      <c r="E109" s="288">
        <f t="shared" si="48"/>
        <v>3594</v>
      </c>
      <c r="F109" s="290">
        <f t="shared" si="48"/>
        <v>117</v>
      </c>
      <c r="G109" s="289">
        <f t="shared" si="48"/>
        <v>237.6</v>
      </c>
      <c r="H109" s="288">
        <f t="shared" si="48"/>
        <v>240</v>
      </c>
      <c r="I109" s="288">
        <f t="shared" si="48"/>
        <v>477.6</v>
      </c>
      <c r="J109" s="290">
        <f t="shared" si="48"/>
        <v>19</v>
      </c>
      <c r="K109" s="141">
        <f t="shared" si="48"/>
        <v>986</v>
      </c>
      <c r="L109" s="112">
        <f t="shared" si="48"/>
        <v>1976</v>
      </c>
      <c r="M109" s="112">
        <f t="shared" si="48"/>
        <v>2962</v>
      </c>
      <c r="N109" s="142">
        <f t="shared" si="48"/>
        <v>86</v>
      </c>
      <c r="O109" s="138">
        <f t="shared" si="48"/>
        <v>2754</v>
      </c>
      <c r="P109" s="139">
        <f t="shared" si="48"/>
        <v>2752</v>
      </c>
      <c r="Q109" s="139">
        <f t="shared" si="48"/>
        <v>5506</v>
      </c>
      <c r="R109" s="140">
        <f t="shared" si="48"/>
        <v>110</v>
      </c>
      <c r="S109" s="143">
        <f t="shared" si="48"/>
        <v>2800</v>
      </c>
      <c r="T109" s="144">
        <f t="shared" si="48"/>
        <v>2772</v>
      </c>
      <c r="U109" s="144">
        <f t="shared" si="48"/>
        <v>2800</v>
      </c>
      <c r="V109" s="144">
        <f t="shared" si="48"/>
        <v>2772</v>
      </c>
      <c r="W109" s="144">
        <f t="shared" si="48"/>
        <v>11144</v>
      </c>
      <c r="X109" s="145">
        <f t="shared" si="48"/>
        <v>294</v>
      </c>
      <c r="Y109" s="138">
        <f t="shared" si="48"/>
        <v>3036</v>
      </c>
      <c r="Z109" s="139">
        <f t="shared" si="48"/>
        <v>3036</v>
      </c>
      <c r="AA109" s="139">
        <f t="shared" si="48"/>
        <v>6072</v>
      </c>
      <c r="AB109" s="140">
        <f t="shared" si="48"/>
        <v>157</v>
      </c>
      <c r="AC109" s="138">
        <f t="shared" si="48"/>
        <v>390</v>
      </c>
      <c r="AD109" s="319">
        <f t="shared" si="48"/>
        <v>384</v>
      </c>
      <c r="AE109" s="139">
        <f t="shared" si="48"/>
        <v>396</v>
      </c>
      <c r="AF109" s="139">
        <f t="shared" si="48"/>
        <v>1170</v>
      </c>
      <c r="AG109" s="140">
        <f t="shared" si="48"/>
        <v>29</v>
      </c>
    </row>
    <row r="110" spans="1:33">
      <c r="A110" s="269">
        <f>+SUM(F110)</f>
        <v>0</v>
      </c>
      <c r="B110" s="291"/>
      <c r="C110" s="292"/>
      <c r="D110" s="292"/>
      <c r="E110" s="292"/>
      <c r="F110" s="292"/>
      <c r="G110" s="292"/>
      <c r="H110" s="292"/>
      <c r="I110" s="292"/>
      <c r="J110" s="292"/>
      <c r="K110" s="417"/>
      <c r="L110" s="417"/>
      <c r="M110" s="417"/>
      <c r="N110" s="417"/>
      <c r="O110" s="3"/>
      <c r="Y110" s="3"/>
      <c r="AC110" s="3"/>
      <c r="AD110" s="3"/>
    </row>
    <row r="111" spans="1:33">
      <c r="A111" s="240"/>
      <c r="B111" s="293"/>
      <c r="C111" s="36"/>
      <c r="D111" s="36"/>
      <c r="E111" s="293"/>
      <c r="F111" s="293"/>
      <c r="G111" s="36"/>
      <c r="H111" s="36"/>
      <c r="I111" s="293"/>
      <c r="J111" s="29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73"/>
      <c r="X111" s="373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spans="1:33">
      <c r="B112" s="240" t="s">
        <v>267</v>
      </c>
      <c r="C112" s="419">
        <f>+C1-C13</f>
        <v>11</v>
      </c>
      <c r="D112" s="419">
        <f>+D1-D13</f>
        <v>21</v>
      </c>
      <c r="G112" s="419">
        <f>+G1-G13</f>
        <v>16.599999999999994</v>
      </c>
      <c r="H112" s="419">
        <f>+H1-H13</f>
        <v>19</v>
      </c>
      <c r="K112" s="419">
        <f>+K1-K13</f>
        <v>10</v>
      </c>
      <c r="L112" s="419">
        <f>+L1-L13</f>
        <v>23</v>
      </c>
      <c r="O112" s="419">
        <f>+O1-O13</f>
        <v>31</v>
      </c>
      <c r="P112" s="419">
        <f>+P1-P13</f>
        <v>29</v>
      </c>
      <c r="S112" s="419">
        <f>+S1-S13</f>
        <v>32</v>
      </c>
      <c r="T112" s="419">
        <f>+T1-T13</f>
        <v>4</v>
      </c>
      <c r="U112" s="419">
        <f>+U1-U13</f>
        <v>32</v>
      </c>
      <c r="V112" s="419">
        <f>+V1-V13</f>
        <v>4</v>
      </c>
      <c r="Y112" s="419">
        <f>+Y1-Y13</f>
        <v>19</v>
      </c>
      <c r="Z112" s="419">
        <f>+Z1-Z13</f>
        <v>19</v>
      </c>
      <c r="AC112" s="419">
        <f>+AC1-AC13</f>
        <v>13</v>
      </c>
      <c r="AD112" s="419">
        <f>+AD1-AD13</f>
        <v>7</v>
      </c>
      <c r="AE112" s="419">
        <f>+AE1-AE13</f>
        <v>19</v>
      </c>
    </row>
    <row r="113" spans="2:31">
      <c r="B113" s="240" t="s">
        <v>268</v>
      </c>
      <c r="C113" s="240">
        <f>+C9*2</f>
        <v>28</v>
      </c>
      <c r="D113" s="240">
        <f>+D9*2</f>
        <v>34</v>
      </c>
      <c r="G113" s="240">
        <f>+G9*2</f>
        <v>26.4</v>
      </c>
      <c r="H113" s="240">
        <f>+H9*2</f>
        <v>24</v>
      </c>
      <c r="K113" s="240">
        <f>+K9*2</f>
        <v>29</v>
      </c>
      <c r="L113" s="240">
        <f>+L9*2</f>
        <v>38</v>
      </c>
      <c r="O113" s="240">
        <f>+O9*2</f>
        <v>54</v>
      </c>
      <c r="P113" s="240">
        <f>+P9*2</f>
        <v>43</v>
      </c>
      <c r="S113" s="240">
        <f>+S9*2</f>
        <v>40</v>
      </c>
      <c r="T113" s="240">
        <f>+T9*2</f>
        <v>36</v>
      </c>
      <c r="U113" s="240">
        <f>+U9*2</f>
        <v>40</v>
      </c>
      <c r="V113" s="240">
        <f>+V9*2</f>
        <v>36</v>
      </c>
      <c r="Y113" s="420">
        <f>+Y9*2</f>
        <v>34.5</v>
      </c>
      <c r="Z113" s="420">
        <f>+Z9*2</f>
        <v>44</v>
      </c>
      <c r="AC113" s="420">
        <f>+AC9*2</f>
        <v>39</v>
      </c>
      <c r="AD113" s="420">
        <f t="shared" ref="AD113:AE113" si="49">+AD9*2</f>
        <v>48</v>
      </c>
      <c r="AE113" s="420">
        <f t="shared" si="49"/>
        <v>36</v>
      </c>
    </row>
    <row r="114" spans="2:31">
      <c r="B114" s="240" t="s">
        <v>269</v>
      </c>
      <c r="C114" s="36" t="b">
        <f>+C112&lt;=C113</f>
        <v>1</v>
      </c>
      <c r="D114" s="36" t="b">
        <f>+D112&lt;=D113</f>
        <v>1</v>
      </c>
      <c r="G114" s="36" t="b">
        <f>+G112&lt;=G113</f>
        <v>1</v>
      </c>
      <c r="H114" s="36" t="b">
        <f>+H112&lt;=H113</f>
        <v>1</v>
      </c>
      <c r="I114" s="293"/>
      <c r="J114" s="293"/>
      <c r="K114" s="36" t="b">
        <f>+K112&lt;=K113</f>
        <v>1</v>
      </c>
      <c r="L114" s="36" t="b">
        <f>+L112&lt;=L113</f>
        <v>1</v>
      </c>
      <c r="M114" s="36"/>
      <c r="N114" s="36"/>
      <c r="O114" s="36" t="b">
        <f>+O112&lt;=O113</f>
        <v>1</v>
      </c>
      <c r="P114" s="36" t="b">
        <f>+P112&lt;=P113</f>
        <v>1</v>
      </c>
      <c r="Q114" s="36"/>
      <c r="R114" s="36"/>
      <c r="S114" s="36" t="b">
        <f>+S112&lt;=S113</f>
        <v>1</v>
      </c>
      <c r="T114" s="36" t="b">
        <f>+T112&lt;=T113</f>
        <v>1</v>
      </c>
      <c r="U114" s="36" t="b">
        <f>+U112&lt;=U113</f>
        <v>1</v>
      </c>
      <c r="V114" s="36" t="b">
        <f>+V112&lt;=V113</f>
        <v>1</v>
      </c>
      <c r="Y114" s="36" t="b">
        <f>+Y112&lt;=Y113</f>
        <v>1</v>
      </c>
      <c r="Z114" s="36" t="b">
        <f>+Z112&lt;=Z113</f>
        <v>1</v>
      </c>
      <c r="AC114" s="36" t="b">
        <f>+AC112&lt;=AC113</f>
        <v>1</v>
      </c>
      <c r="AD114" s="36" t="b">
        <f>+AD112&lt;=AD113</f>
        <v>1</v>
      </c>
      <c r="AE114" s="36" t="b">
        <f>+AE112&lt;=AE113</f>
        <v>1</v>
      </c>
    </row>
    <row r="115" spans="2:31">
      <c r="O115" s="123"/>
      <c r="Y115" s="123"/>
      <c r="AC115" s="123"/>
      <c r="AD115" s="123"/>
    </row>
    <row r="116" spans="2:31">
      <c r="O116" s="123"/>
      <c r="Y116" s="123"/>
      <c r="AC116" s="123"/>
      <c r="AD116" s="123"/>
    </row>
    <row r="117" spans="2:31">
      <c r="O117" s="123"/>
      <c r="Y117" s="123"/>
      <c r="AC117" s="123"/>
      <c r="AD117" s="123"/>
    </row>
    <row r="118" spans="2:31">
      <c r="O118" s="123"/>
      <c r="Y118" s="123"/>
      <c r="AC118" s="123"/>
      <c r="AD118" s="123"/>
    </row>
    <row r="119" spans="2:31">
      <c r="O119" s="123"/>
      <c r="Y119" s="123"/>
      <c r="AC119" s="123"/>
      <c r="AD119" s="123"/>
    </row>
    <row r="120" spans="2:31">
      <c r="O120" s="123"/>
      <c r="Y120" s="123"/>
      <c r="AC120" s="123"/>
      <c r="AD120" s="123"/>
    </row>
    <row r="121" spans="2:31">
      <c r="O121" s="123"/>
      <c r="Y121" s="123"/>
      <c r="AC121" s="123"/>
      <c r="AD121" s="123"/>
    </row>
    <row r="122" spans="2:31">
      <c r="O122" s="123"/>
      <c r="Y122" s="123"/>
      <c r="AC122" s="123"/>
      <c r="AD122" s="123"/>
    </row>
    <row r="123" spans="2:31">
      <c r="O123" s="123"/>
      <c r="Y123" s="123"/>
      <c r="AC123" s="123"/>
      <c r="AD123" s="123"/>
    </row>
    <row r="124" spans="2:31">
      <c r="O124" s="123"/>
      <c r="Y124" s="123"/>
      <c r="AC124" s="123"/>
      <c r="AD124" s="123"/>
    </row>
    <row r="125" spans="2:31">
      <c r="O125" s="123"/>
      <c r="Y125" s="123"/>
      <c r="AC125" s="123"/>
      <c r="AD125" s="123"/>
    </row>
    <row r="126" spans="2:31">
      <c r="O126" s="123"/>
      <c r="Y126" s="123"/>
      <c r="AC126" s="123"/>
      <c r="AD126" s="123"/>
    </row>
    <row r="127" spans="2:31">
      <c r="O127" s="123"/>
      <c r="Y127" s="123"/>
      <c r="AC127" s="123"/>
      <c r="AD127" s="123"/>
    </row>
    <row r="128" spans="2:31">
      <c r="O128" s="123"/>
      <c r="Y128" s="123"/>
      <c r="AC128" s="123"/>
      <c r="AD128" s="123"/>
    </row>
    <row r="129" spans="15:30">
      <c r="O129" s="123"/>
      <c r="Y129" s="123"/>
      <c r="AC129" s="123"/>
      <c r="AD129" s="123"/>
    </row>
    <row r="130" spans="15:30">
      <c r="O130" s="123"/>
      <c r="Y130" s="123"/>
      <c r="AC130" s="123"/>
      <c r="AD130" s="123"/>
    </row>
    <row r="131" spans="15:30">
      <c r="O131" s="123"/>
      <c r="Y131" s="123"/>
      <c r="AC131" s="123"/>
      <c r="AD131" s="123"/>
    </row>
    <row r="132" spans="15:30">
      <c r="O132" s="123"/>
      <c r="Y132" s="123"/>
      <c r="AC132" s="123"/>
      <c r="AD132" s="123"/>
    </row>
    <row r="133" spans="15:30">
      <c r="O133" s="123"/>
      <c r="Y133" s="123"/>
      <c r="AC133" s="123"/>
      <c r="AD133" s="123"/>
    </row>
    <row r="134" spans="15:30">
      <c r="O134" s="123"/>
      <c r="Y134" s="123"/>
      <c r="AC134" s="123"/>
      <c r="AD134" s="123"/>
    </row>
    <row r="135" spans="15:30">
      <c r="O135" s="123"/>
      <c r="Y135" s="123"/>
      <c r="AC135" s="123"/>
      <c r="AD135" s="123"/>
    </row>
    <row r="136" spans="15:30">
      <c r="O136" s="123"/>
      <c r="Y136" s="123"/>
      <c r="AC136" s="123"/>
      <c r="AD136" s="123"/>
    </row>
    <row r="137" spans="15:30">
      <c r="O137" s="123"/>
      <c r="Y137" s="123"/>
      <c r="AC137" s="123"/>
      <c r="AD137" s="123"/>
    </row>
    <row r="138" spans="15:30">
      <c r="O138" s="123"/>
      <c r="Y138" s="123"/>
      <c r="AC138" s="123"/>
      <c r="AD138" s="123"/>
    </row>
    <row r="139" spans="15:30">
      <c r="O139" s="123"/>
      <c r="Y139" s="123"/>
      <c r="AC139" s="123"/>
      <c r="AD139" s="123"/>
    </row>
    <row r="140" spans="15:30">
      <c r="O140" s="123"/>
      <c r="Y140" s="123"/>
      <c r="AC140" s="123"/>
      <c r="AD140" s="123"/>
    </row>
    <row r="141" spans="15:30">
      <c r="O141" s="123"/>
      <c r="Y141" s="123"/>
      <c r="AC141" s="123"/>
      <c r="AD141" s="123"/>
    </row>
    <row r="142" spans="15:30">
      <c r="O142" s="123"/>
      <c r="Y142" s="123"/>
      <c r="AC142" s="123"/>
      <c r="AD142" s="123"/>
    </row>
    <row r="143" spans="15:30">
      <c r="O143" s="123"/>
      <c r="Y143" s="123"/>
      <c r="AC143" s="123"/>
      <c r="AD143" s="123"/>
    </row>
    <row r="144" spans="15:30">
      <c r="O144" s="123"/>
      <c r="Y144" s="123"/>
      <c r="AC144" s="123"/>
      <c r="AD144" s="123"/>
    </row>
    <row r="145" spans="15:30">
      <c r="O145" s="123"/>
      <c r="Y145" s="123"/>
      <c r="AC145" s="123"/>
      <c r="AD145" s="123"/>
    </row>
    <row r="146" spans="15:30">
      <c r="O146" s="123"/>
      <c r="Y146" s="123"/>
      <c r="AC146" s="123"/>
      <c r="AD146" s="123"/>
    </row>
    <row r="147" spans="15:30">
      <c r="O147" s="123"/>
      <c r="Y147" s="123"/>
      <c r="AC147" s="123"/>
      <c r="AD147" s="123"/>
    </row>
    <row r="148" spans="15:30">
      <c r="O148" s="123"/>
      <c r="Y148" s="123"/>
      <c r="AC148" s="123"/>
      <c r="AD148" s="123"/>
    </row>
    <row r="149" spans="15:30">
      <c r="O149" s="123"/>
      <c r="Y149" s="123"/>
      <c r="AC149" s="123"/>
      <c r="AD149" s="123"/>
    </row>
    <row r="150" spans="15:30">
      <c r="O150" s="123"/>
      <c r="Y150" s="123"/>
      <c r="AC150" s="123"/>
      <c r="AD150" s="123"/>
    </row>
    <row r="151" spans="15:30">
      <c r="O151" s="123"/>
      <c r="Y151" s="123"/>
      <c r="AC151" s="123"/>
      <c r="AD151" s="123"/>
    </row>
    <row r="152" spans="15:30">
      <c r="O152" s="123"/>
      <c r="Y152" s="123"/>
      <c r="AC152" s="123"/>
      <c r="AD152" s="123"/>
    </row>
    <row r="153" spans="15:30">
      <c r="O153" s="123"/>
      <c r="Y153" s="123"/>
      <c r="AC153" s="123"/>
      <c r="AD153" s="123"/>
    </row>
    <row r="154" spans="15:30">
      <c r="O154" s="123"/>
      <c r="Y154" s="123"/>
      <c r="AC154" s="123"/>
      <c r="AD154" s="123"/>
    </row>
    <row r="155" spans="15:30">
      <c r="O155" s="123"/>
      <c r="Y155" s="123"/>
      <c r="AC155" s="123"/>
      <c r="AD155" s="123"/>
    </row>
    <row r="156" spans="15:30">
      <c r="O156" s="123"/>
      <c r="Y156" s="123"/>
      <c r="AC156" s="123"/>
      <c r="AD156" s="123"/>
    </row>
    <row r="157" spans="15:30">
      <c r="O157" s="123"/>
      <c r="Y157" s="123"/>
      <c r="AC157" s="123"/>
      <c r="AD157" s="123"/>
    </row>
    <row r="158" spans="15:30">
      <c r="O158" s="123"/>
      <c r="Y158" s="123"/>
      <c r="AC158" s="123"/>
      <c r="AD158" s="123"/>
    </row>
    <row r="159" spans="15:30">
      <c r="O159" s="123"/>
      <c r="Y159" s="123"/>
      <c r="AC159" s="123"/>
      <c r="AD159" s="123"/>
    </row>
    <row r="160" spans="15:30">
      <c r="O160" s="123"/>
      <c r="Y160" s="123"/>
      <c r="AC160" s="123"/>
      <c r="AD160" s="123"/>
    </row>
    <row r="161" spans="15:30">
      <c r="O161" s="123"/>
      <c r="Y161" s="123"/>
      <c r="AC161" s="123"/>
      <c r="AD161" s="123"/>
    </row>
    <row r="162" spans="15:30">
      <c r="O162" s="123"/>
      <c r="Y162" s="123"/>
      <c r="AC162" s="123"/>
      <c r="AD162" s="123"/>
    </row>
    <row r="163" spans="15:30">
      <c r="O163" s="123"/>
      <c r="Y163" s="123"/>
      <c r="AC163" s="123"/>
      <c r="AD163" s="123"/>
    </row>
    <row r="164" spans="15:30">
      <c r="O164" s="123"/>
      <c r="Y164" s="123"/>
      <c r="AC164" s="123"/>
      <c r="AD164" s="123"/>
    </row>
    <row r="165" spans="15:30">
      <c r="O165" s="123"/>
      <c r="Y165" s="123"/>
      <c r="AC165" s="123"/>
      <c r="AD165" s="123"/>
    </row>
    <row r="166" spans="15:30">
      <c r="O166" s="123"/>
      <c r="Y166" s="123"/>
      <c r="AC166" s="123"/>
      <c r="AD166" s="123"/>
    </row>
    <row r="167" spans="15:30">
      <c r="O167" s="123"/>
      <c r="Y167" s="123"/>
      <c r="AC167" s="123"/>
      <c r="AD167" s="123"/>
    </row>
    <row r="168" spans="15:30">
      <c r="O168" s="123"/>
      <c r="Y168" s="123"/>
      <c r="AC168" s="123"/>
      <c r="AD168" s="123"/>
    </row>
    <row r="169" spans="15:30">
      <c r="O169" s="123"/>
      <c r="Y169" s="123"/>
      <c r="AC169" s="123"/>
      <c r="AD169" s="123"/>
    </row>
    <row r="170" spans="15:30">
      <c r="O170" s="123"/>
      <c r="Y170" s="123"/>
      <c r="AC170" s="123"/>
      <c r="AD170" s="123"/>
    </row>
    <row r="171" spans="15:30">
      <c r="O171" s="123"/>
      <c r="Y171" s="123"/>
      <c r="AC171" s="123"/>
      <c r="AD171" s="123"/>
    </row>
    <row r="172" spans="15:30">
      <c r="O172" s="123"/>
      <c r="Y172" s="123"/>
      <c r="AC172" s="123"/>
      <c r="AD172" s="123"/>
    </row>
    <row r="173" spans="15:30">
      <c r="O173" s="123"/>
      <c r="Y173" s="123"/>
      <c r="AC173" s="123"/>
      <c r="AD173" s="123"/>
    </row>
    <row r="174" spans="15:30">
      <c r="O174" s="123"/>
      <c r="Y174" s="123"/>
      <c r="AC174" s="123"/>
      <c r="AD174" s="123"/>
    </row>
    <row r="175" spans="15:30">
      <c r="O175" s="123"/>
      <c r="Y175" s="123"/>
      <c r="AC175" s="123"/>
      <c r="AD175" s="123"/>
    </row>
    <row r="176" spans="15:30">
      <c r="O176" s="123"/>
      <c r="Y176" s="123"/>
      <c r="AC176" s="123"/>
      <c r="AD176" s="123"/>
    </row>
    <row r="177" spans="15:30">
      <c r="O177" s="123"/>
      <c r="Y177" s="123"/>
      <c r="AC177" s="123"/>
      <c r="AD177" s="123"/>
    </row>
    <row r="178" spans="15:30">
      <c r="O178" s="123"/>
      <c r="Y178" s="123"/>
      <c r="AC178" s="123"/>
      <c r="AD178" s="123"/>
    </row>
    <row r="179" spans="15:30">
      <c r="O179" s="123"/>
      <c r="Y179" s="123"/>
      <c r="AC179" s="123"/>
      <c r="AD179" s="123"/>
    </row>
    <row r="180" spans="15:30">
      <c r="O180" s="123"/>
      <c r="Y180" s="123"/>
      <c r="AC180" s="123"/>
      <c r="AD180" s="123"/>
    </row>
    <row r="181" spans="15:30">
      <c r="O181" s="123"/>
      <c r="Y181" s="123"/>
      <c r="AC181" s="123"/>
      <c r="AD181" s="123"/>
    </row>
    <row r="182" spans="15:30">
      <c r="O182" s="123"/>
      <c r="Y182" s="123"/>
      <c r="AC182" s="123"/>
      <c r="AD182" s="123"/>
    </row>
    <row r="183" spans="15:30">
      <c r="O183" s="123"/>
      <c r="Y183" s="123"/>
      <c r="AC183" s="123"/>
      <c r="AD183" s="123"/>
    </row>
    <row r="184" spans="15:30">
      <c r="O184" s="123"/>
      <c r="Y184" s="123"/>
      <c r="AC184" s="123"/>
      <c r="AD184" s="123"/>
    </row>
    <row r="185" spans="15:30">
      <c r="O185" s="123"/>
      <c r="Y185" s="123"/>
      <c r="AC185" s="123"/>
      <c r="AD185" s="123"/>
    </row>
    <row r="186" spans="15:30">
      <c r="O186" s="123"/>
      <c r="Y186" s="123"/>
      <c r="AC186" s="123"/>
      <c r="AD186" s="123"/>
    </row>
    <row r="187" spans="15:30">
      <c r="O187" s="123"/>
      <c r="Y187" s="123"/>
      <c r="AC187" s="123"/>
      <c r="AD187" s="123"/>
    </row>
    <row r="188" spans="15:30">
      <c r="O188" s="123"/>
      <c r="Y188" s="123"/>
      <c r="AC188" s="123"/>
      <c r="AD188" s="123"/>
    </row>
    <row r="189" spans="15:30">
      <c r="O189" s="123"/>
      <c r="Y189" s="123"/>
      <c r="AC189" s="123"/>
      <c r="AD189" s="123"/>
    </row>
    <row r="190" spans="15:30">
      <c r="O190" s="123"/>
      <c r="Y190" s="123"/>
      <c r="AC190" s="123"/>
      <c r="AD190" s="123"/>
    </row>
    <row r="191" spans="15:30">
      <c r="O191" s="123"/>
      <c r="Y191" s="123"/>
      <c r="AC191" s="123"/>
      <c r="AD191" s="123"/>
    </row>
    <row r="192" spans="15:30">
      <c r="O192" s="123"/>
      <c r="Y192" s="123"/>
      <c r="AC192" s="123"/>
      <c r="AD192" s="123"/>
    </row>
    <row r="193" spans="15:30">
      <c r="O193" s="123"/>
      <c r="Y193" s="123"/>
      <c r="AC193" s="123"/>
      <c r="AD193" s="123"/>
    </row>
    <row r="194" spans="15:30">
      <c r="O194" s="123"/>
      <c r="Y194" s="123"/>
      <c r="AC194" s="123"/>
      <c r="AD194" s="123"/>
    </row>
    <row r="195" spans="15:30">
      <c r="O195" s="123"/>
      <c r="Y195" s="123"/>
      <c r="AC195" s="123"/>
      <c r="AD195" s="123"/>
    </row>
    <row r="196" spans="15:30">
      <c r="O196" s="123"/>
      <c r="Y196" s="123"/>
      <c r="AC196" s="123"/>
      <c r="AD196" s="123"/>
    </row>
    <row r="197" spans="15:30">
      <c r="O197" s="123"/>
      <c r="Y197" s="123"/>
      <c r="AC197" s="123"/>
      <c r="AD197" s="123"/>
    </row>
    <row r="198" spans="15:30">
      <c r="O198" s="123"/>
      <c r="Y198" s="123"/>
      <c r="AC198" s="123"/>
      <c r="AD198" s="123"/>
    </row>
    <row r="199" spans="15:30">
      <c r="O199" s="123"/>
      <c r="Y199" s="123"/>
      <c r="AC199" s="123"/>
      <c r="AD199" s="123"/>
    </row>
    <row r="200" spans="15:30">
      <c r="O200" s="123"/>
      <c r="Y200" s="123"/>
      <c r="AC200" s="123"/>
      <c r="AD200" s="123"/>
    </row>
    <row r="201" spans="15:30">
      <c r="O201" s="123"/>
      <c r="Y201" s="123"/>
      <c r="AC201" s="123"/>
      <c r="AD201" s="123"/>
    </row>
    <row r="202" spans="15:30">
      <c r="O202" s="123"/>
      <c r="Y202" s="123"/>
      <c r="AC202" s="123"/>
      <c r="AD202" s="123"/>
    </row>
    <row r="203" spans="15:30">
      <c r="O203" s="123"/>
      <c r="Y203" s="123"/>
      <c r="AC203" s="123"/>
      <c r="AD203" s="123"/>
    </row>
    <row r="204" spans="15:30">
      <c r="O204" s="123"/>
      <c r="Y204" s="123"/>
      <c r="AC204" s="123"/>
      <c r="AD204" s="123"/>
    </row>
    <row r="205" spans="15:30">
      <c r="O205" s="123"/>
      <c r="Y205" s="123"/>
      <c r="AC205" s="123"/>
      <c r="AD205" s="123"/>
    </row>
    <row r="206" spans="15:30">
      <c r="O206" s="123"/>
      <c r="Y206" s="123"/>
      <c r="AC206" s="123"/>
      <c r="AD206" s="123"/>
    </row>
    <row r="207" spans="15:30">
      <c r="O207" s="123"/>
      <c r="Y207" s="123"/>
      <c r="AC207" s="123"/>
      <c r="AD207" s="123"/>
    </row>
    <row r="208" spans="15:30">
      <c r="O208" s="123"/>
      <c r="Y208" s="123"/>
      <c r="AC208" s="123"/>
      <c r="AD208" s="123"/>
    </row>
    <row r="209" spans="15:30">
      <c r="O209" s="123"/>
      <c r="Y209" s="123"/>
      <c r="AC209" s="123"/>
      <c r="AD209" s="123"/>
    </row>
    <row r="210" spans="15:30">
      <c r="O210" s="123"/>
      <c r="Y210" s="123"/>
      <c r="AC210" s="123"/>
      <c r="AD210" s="123"/>
    </row>
    <row r="211" spans="15:30">
      <c r="O211" s="123"/>
      <c r="Y211" s="123"/>
      <c r="AC211" s="123"/>
      <c r="AD211" s="123"/>
    </row>
    <row r="212" spans="15:30">
      <c r="O212" s="123"/>
      <c r="Y212" s="123"/>
      <c r="AC212" s="123"/>
      <c r="AD212" s="123"/>
    </row>
    <row r="213" spans="15:30">
      <c r="O213" s="123"/>
      <c r="Y213" s="123"/>
      <c r="AC213" s="123"/>
      <c r="AD213" s="123"/>
    </row>
    <row r="214" spans="15:30">
      <c r="O214" s="123"/>
      <c r="Y214" s="123"/>
      <c r="AC214" s="123"/>
      <c r="AD214" s="123"/>
    </row>
    <row r="215" spans="15:30">
      <c r="O215" s="123"/>
      <c r="Y215" s="123"/>
      <c r="AC215" s="123"/>
      <c r="AD215" s="123"/>
    </row>
    <row r="216" spans="15:30">
      <c r="O216" s="123"/>
      <c r="Y216" s="123"/>
      <c r="AC216" s="123"/>
      <c r="AD216" s="123"/>
    </row>
    <row r="217" spans="15:30">
      <c r="O217" s="123"/>
      <c r="Y217" s="123"/>
      <c r="AC217" s="123"/>
      <c r="AD217" s="123"/>
    </row>
    <row r="218" spans="15:30">
      <c r="O218" s="123"/>
      <c r="Y218" s="123"/>
      <c r="AC218" s="123"/>
      <c r="AD218" s="123"/>
    </row>
    <row r="219" spans="15:30">
      <c r="O219" s="123"/>
      <c r="Y219" s="123"/>
      <c r="AC219" s="123"/>
      <c r="AD219" s="123"/>
    </row>
    <row r="220" spans="15:30">
      <c r="O220" s="123"/>
      <c r="Y220" s="123"/>
      <c r="AC220" s="123"/>
      <c r="AD220" s="123"/>
    </row>
    <row r="221" spans="15:30">
      <c r="O221" s="123"/>
      <c r="Y221" s="123"/>
      <c r="AC221" s="123"/>
      <c r="AD221" s="123"/>
    </row>
    <row r="222" spans="15:30">
      <c r="O222" s="123"/>
      <c r="Y222" s="123"/>
      <c r="AC222" s="123"/>
      <c r="AD222" s="123"/>
    </row>
    <row r="223" spans="15:30">
      <c r="O223" s="123"/>
      <c r="Y223" s="123"/>
      <c r="AC223" s="123"/>
      <c r="AD223" s="123"/>
    </row>
    <row r="224" spans="15:30">
      <c r="O224" s="123"/>
      <c r="Y224" s="123"/>
      <c r="AC224" s="123"/>
      <c r="AD224" s="123"/>
    </row>
    <row r="225" spans="15:30">
      <c r="O225" s="123"/>
      <c r="Y225" s="123"/>
      <c r="AC225" s="123"/>
      <c r="AD225" s="123"/>
    </row>
    <row r="226" spans="15:30">
      <c r="O226" s="123"/>
      <c r="Y226" s="123"/>
      <c r="AC226" s="123"/>
      <c r="AD226" s="123"/>
    </row>
    <row r="227" spans="15:30">
      <c r="O227" s="123"/>
      <c r="Y227" s="123"/>
      <c r="AC227" s="123"/>
      <c r="AD227" s="123"/>
    </row>
    <row r="228" spans="15:30">
      <c r="O228" s="123"/>
      <c r="Y228" s="123"/>
      <c r="AC228" s="123"/>
      <c r="AD228" s="123"/>
    </row>
    <row r="229" spans="15:30">
      <c r="O229" s="123"/>
      <c r="Y229" s="123"/>
      <c r="AC229" s="123"/>
      <c r="AD229" s="123"/>
    </row>
    <row r="230" spans="15:30">
      <c r="O230" s="123"/>
      <c r="Y230" s="123"/>
      <c r="AC230" s="123"/>
      <c r="AD230" s="123"/>
    </row>
    <row r="231" spans="15:30">
      <c r="O231" s="123"/>
      <c r="Y231" s="123"/>
      <c r="AC231" s="123"/>
      <c r="AD231" s="123"/>
    </row>
    <row r="232" spans="15:30">
      <c r="O232" s="123"/>
      <c r="Y232" s="123"/>
      <c r="AC232" s="123"/>
      <c r="AD232" s="123"/>
    </row>
    <row r="233" spans="15:30">
      <c r="O233" s="123"/>
      <c r="Y233" s="123"/>
      <c r="AC233" s="123"/>
      <c r="AD233" s="123"/>
    </row>
    <row r="234" spans="15:30">
      <c r="O234" s="123"/>
      <c r="Y234" s="123"/>
      <c r="AC234" s="123"/>
      <c r="AD234" s="123"/>
    </row>
    <row r="235" spans="15:30">
      <c r="O235" s="123"/>
      <c r="Y235" s="123"/>
      <c r="AC235" s="123"/>
      <c r="AD235" s="123"/>
    </row>
    <row r="236" spans="15:30">
      <c r="O236" s="123"/>
      <c r="Y236" s="123"/>
      <c r="AC236" s="123"/>
      <c r="AD236" s="123"/>
    </row>
    <row r="237" spans="15:30">
      <c r="O237" s="123"/>
      <c r="Y237" s="123"/>
      <c r="AC237" s="123"/>
      <c r="AD237" s="123"/>
    </row>
    <row r="238" spans="15:30">
      <c r="O238" s="123"/>
      <c r="Y238" s="123"/>
      <c r="AC238" s="123"/>
      <c r="AD238" s="123"/>
    </row>
    <row r="239" spans="15:30">
      <c r="O239" s="123"/>
      <c r="Y239" s="123"/>
      <c r="AC239" s="123"/>
      <c r="AD239" s="123"/>
    </row>
    <row r="240" spans="15:30">
      <c r="O240" s="123"/>
      <c r="Y240" s="123"/>
      <c r="AC240" s="123"/>
      <c r="AD240" s="123"/>
    </row>
    <row r="241" spans="15:30">
      <c r="O241" s="123"/>
      <c r="Y241" s="123"/>
      <c r="AC241" s="123"/>
      <c r="AD241" s="123"/>
    </row>
    <row r="242" spans="15:30">
      <c r="O242" s="123"/>
      <c r="Y242" s="123"/>
      <c r="AC242" s="123"/>
      <c r="AD242" s="123"/>
    </row>
    <row r="243" spans="15:30">
      <c r="O243" s="123"/>
      <c r="Y243" s="123"/>
      <c r="AC243" s="123"/>
      <c r="AD243" s="123"/>
    </row>
    <row r="244" spans="15:30">
      <c r="O244" s="123"/>
      <c r="Y244" s="123"/>
      <c r="AC244" s="123"/>
      <c r="AD244" s="123"/>
    </row>
    <row r="245" spans="15:30">
      <c r="O245" s="123"/>
      <c r="Y245" s="123"/>
      <c r="AC245" s="123"/>
      <c r="AD245" s="123"/>
    </row>
    <row r="246" spans="15:30">
      <c r="O246" s="123"/>
      <c r="Y246" s="123"/>
      <c r="AC246" s="123"/>
      <c r="AD246" s="123"/>
    </row>
    <row r="247" spans="15:30">
      <c r="O247" s="123"/>
      <c r="Y247" s="123"/>
      <c r="AC247" s="123"/>
      <c r="AD247" s="123"/>
    </row>
    <row r="248" spans="15:30">
      <c r="O248" s="123"/>
      <c r="Y248" s="123"/>
      <c r="AC248" s="123"/>
      <c r="AD248" s="123"/>
    </row>
    <row r="249" spans="15:30">
      <c r="O249" s="123"/>
      <c r="Y249" s="123"/>
      <c r="AC249" s="123"/>
      <c r="AD249" s="123"/>
    </row>
    <row r="250" spans="15:30">
      <c r="O250" s="123"/>
      <c r="Y250" s="123"/>
      <c r="AC250" s="123"/>
      <c r="AD250" s="123"/>
    </row>
    <row r="251" spans="15:30">
      <c r="O251" s="123"/>
      <c r="Y251" s="123"/>
      <c r="AC251" s="123"/>
      <c r="AD251" s="123"/>
    </row>
    <row r="252" spans="15:30">
      <c r="O252" s="123"/>
      <c r="Y252" s="123"/>
      <c r="AC252" s="123"/>
      <c r="AD252" s="123"/>
    </row>
    <row r="253" spans="15:30">
      <c r="O253" s="123"/>
      <c r="Y253" s="123"/>
      <c r="AC253" s="123"/>
      <c r="AD253" s="123"/>
    </row>
    <row r="254" spans="15:30">
      <c r="O254" s="123"/>
      <c r="Y254" s="123"/>
      <c r="AC254" s="123"/>
      <c r="AD254" s="123"/>
    </row>
    <row r="255" spans="15:30">
      <c r="O255" s="123"/>
      <c r="Y255" s="123"/>
      <c r="AC255" s="123"/>
      <c r="AD255" s="123"/>
    </row>
    <row r="256" spans="15:30">
      <c r="O256" s="123"/>
      <c r="Y256" s="123"/>
      <c r="AC256" s="123"/>
      <c r="AD256" s="123"/>
    </row>
    <row r="257" spans="15:30">
      <c r="O257" s="123"/>
      <c r="Y257" s="123"/>
      <c r="AC257" s="123"/>
      <c r="AD257" s="123"/>
    </row>
    <row r="258" spans="15:30">
      <c r="O258" s="123"/>
      <c r="Y258" s="123"/>
      <c r="AC258" s="123"/>
      <c r="AD258" s="123"/>
    </row>
    <row r="259" spans="15:30">
      <c r="O259" s="123"/>
      <c r="Y259" s="123"/>
      <c r="AC259" s="123"/>
      <c r="AD259" s="123"/>
    </row>
    <row r="260" spans="15:30">
      <c r="O260" s="123"/>
      <c r="Y260" s="123"/>
      <c r="AC260" s="123"/>
      <c r="AD260" s="123"/>
    </row>
    <row r="261" spans="15:30">
      <c r="O261" s="123"/>
      <c r="Y261" s="123"/>
      <c r="AC261" s="123"/>
      <c r="AD261" s="123"/>
    </row>
    <row r="262" spans="15:30">
      <c r="O262" s="123"/>
      <c r="Y262" s="123"/>
      <c r="AC262" s="123"/>
      <c r="AD262" s="123"/>
    </row>
    <row r="263" spans="15:30">
      <c r="O263" s="123"/>
      <c r="Y263" s="123"/>
      <c r="AC263" s="123"/>
      <c r="AD263" s="123"/>
    </row>
    <row r="264" spans="15:30">
      <c r="O264" s="123"/>
      <c r="Y264" s="123"/>
      <c r="AC264" s="123"/>
      <c r="AD264" s="123"/>
    </row>
    <row r="265" spans="15:30">
      <c r="O265" s="123"/>
      <c r="Y265" s="123"/>
      <c r="AC265" s="123"/>
      <c r="AD265" s="123"/>
    </row>
    <row r="266" spans="15:30">
      <c r="O266" s="123"/>
      <c r="Y266" s="123"/>
      <c r="AC266" s="123"/>
      <c r="AD266" s="123"/>
    </row>
    <row r="267" spans="15:30">
      <c r="O267" s="123"/>
      <c r="Y267" s="123"/>
      <c r="AC267" s="123"/>
      <c r="AD267" s="123"/>
    </row>
    <row r="268" spans="15:30">
      <c r="O268" s="123"/>
      <c r="Y268" s="123"/>
      <c r="AC268" s="123"/>
      <c r="AD268" s="123"/>
    </row>
    <row r="269" spans="15:30">
      <c r="O269" s="123"/>
      <c r="Y269" s="123"/>
      <c r="AC269" s="123"/>
      <c r="AD269" s="123"/>
    </row>
    <row r="270" spans="15:30">
      <c r="O270" s="123"/>
      <c r="Y270" s="123"/>
      <c r="AC270" s="123"/>
      <c r="AD270" s="123"/>
    </row>
    <row r="271" spans="15:30">
      <c r="O271" s="123"/>
      <c r="Y271" s="123"/>
      <c r="AC271" s="123"/>
      <c r="AD271" s="123"/>
    </row>
    <row r="272" spans="15:30">
      <c r="O272" s="123"/>
      <c r="Y272" s="123"/>
      <c r="AC272" s="123"/>
      <c r="AD272" s="123"/>
    </row>
    <row r="273" spans="15:30">
      <c r="O273" s="123"/>
      <c r="Y273" s="123"/>
      <c r="AC273" s="123"/>
      <c r="AD273" s="123"/>
    </row>
    <row r="274" spans="15:30">
      <c r="O274" s="123"/>
      <c r="Y274" s="123"/>
      <c r="AC274" s="123"/>
      <c r="AD274" s="123"/>
    </row>
    <row r="275" spans="15:30">
      <c r="O275" s="123"/>
      <c r="Y275" s="123"/>
      <c r="AC275" s="123"/>
      <c r="AD275" s="123"/>
    </row>
    <row r="276" spans="15:30">
      <c r="O276" s="123"/>
      <c r="Y276" s="123"/>
      <c r="AC276" s="123"/>
      <c r="AD276" s="123"/>
    </row>
    <row r="277" spans="15:30">
      <c r="O277" s="123"/>
      <c r="Y277" s="123"/>
      <c r="AC277" s="123"/>
      <c r="AD277" s="123"/>
    </row>
    <row r="278" spans="15:30">
      <c r="O278" s="123"/>
      <c r="Y278" s="123"/>
      <c r="AC278" s="123"/>
      <c r="AD278" s="123"/>
    </row>
    <row r="279" spans="15:30">
      <c r="O279" s="123"/>
      <c r="Y279" s="123"/>
      <c r="AC279" s="123"/>
      <c r="AD279" s="123"/>
    </row>
    <row r="280" spans="15:30">
      <c r="O280" s="123"/>
      <c r="Y280" s="123"/>
      <c r="AC280" s="123"/>
      <c r="AD280" s="123"/>
    </row>
    <row r="281" spans="15:30">
      <c r="O281" s="123"/>
      <c r="Y281" s="123"/>
      <c r="AC281" s="123"/>
      <c r="AD281" s="123"/>
    </row>
    <row r="282" spans="15:30">
      <c r="O282" s="123"/>
      <c r="Y282" s="123"/>
      <c r="AC282" s="123"/>
      <c r="AD282" s="123"/>
    </row>
    <row r="283" spans="15:30">
      <c r="O283" s="123"/>
      <c r="Y283" s="123"/>
      <c r="AC283" s="123"/>
      <c r="AD283" s="123"/>
    </row>
    <row r="284" spans="15:30">
      <c r="O284" s="123"/>
      <c r="Y284" s="123"/>
      <c r="AC284" s="123"/>
      <c r="AD284" s="123"/>
    </row>
    <row r="285" spans="15:30">
      <c r="O285" s="123"/>
      <c r="Y285" s="123"/>
      <c r="AC285" s="123"/>
      <c r="AD285" s="123"/>
    </row>
    <row r="286" spans="15:30">
      <c r="O286" s="123"/>
      <c r="Y286" s="123"/>
      <c r="AC286" s="123"/>
      <c r="AD286" s="123"/>
    </row>
    <row r="287" spans="15:30">
      <c r="O287" s="123"/>
      <c r="Y287" s="123"/>
      <c r="AC287" s="123"/>
      <c r="AD287" s="123"/>
    </row>
    <row r="288" spans="15:30">
      <c r="O288" s="123"/>
      <c r="Y288" s="123"/>
      <c r="AC288" s="123"/>
      <c r="AD288" s="123"/>
    </row>
    <row r="289" spans="15:30">
      <c r="O289" s="123"/>
      <c r="Y289" s="123"/>
      <c r="AC289" s="123"/>
      <c r="AD289" s="123"/>
    </row>
    <row r="290" spans="15:30">
      <c r="O290" s="123"/>
      <c r="Y290" s="123"/>
      <c r="AC290" s="123"/>
      <c r="AD290" s="123"/>
    </row>
    <row r="291" spans="15:30">
      <c r="O291" s="123"/>
      <c r="Y291" s="123"/>
      <c r="AC291" s="123"/>
      <c r="AD291" s="123"/>
    </row>
    <row r="292" spans="15:30">
      <c r="O292" s="123"/>
      <c r="Y292" s="123"/>
      <c r="AC292" s="123"/>
      <c r="AD292" s="123"/>
    </row>
    <row r="293" spans="15:30">
      <c r="O293" s="123"/>
      <c r="Y293" s="123"/>
      <c r="AC293" s="123"/>
      <c r="AD293" s="123"/>
    </row>
    <row r="294" spans="15:30">
      <c r="O294" s="123"/>
      <c r="Y294" s="123"/>
      <c r="AC294" s="123"/>
      <c r="AD294" s="123"/>
    </row>
    <row r="295" spans="15:30">
      <c r="O295" s="123"/>
      <c r="Y295" s="123"/>
      <c r="AC295" s="123"/>
      <c r="AD295" s="123"/>
    </row>
    <row r="296" spans="15:30">
      <c r="O296" s="123"/>
      <c r="Y296" s="123"/>
      <c r="AC296" s="123"/>
      <c r="AD296" s="123"/>
    </row>
    <row r="297" spans="15:30">
      <c r="O297" s="123"/>
      <c r="Y297" s="123"/>
      <c r="AC297" s="123"/>
      <c r="AD297" s="123"/>
    </row>
    <row r="298" spans="15:30">
      <c r="O298" s="123"/>
      <c r="Y298" s="123"/>
      <c r="AC298" s="123"/>
      <c r="AD298" s="123"/>
    </row>
    <row r="299" spans="15:30">
      <c r="O299" s="123"/>
      <c r="Y299" s="123"/>
      <c r="AC299" s="123"/>
      <c r="AD299" s="123"/>
    </row>
    <row r="300" spans="15:30">
      <c r="O300" s="123"/>
      <c r="Y300" s="123"/>
      <c r="AC300" s="123"/>
      <c r="AD300" s="123"/>
    </row>
    <row r="301" spans="15:30">
      <c r="O301" s="123"/>
      <c r="Y301" s="123"/>
      <c r="AC301" s="123"/>
      <c r="AD301" s="123"/>
    </row>
    <row r="302" spans="15:30">
      <c r="O302" s="123"/>
      <c r="Y302" s="123"/>
      <c r="AC302" s="123"/>
      <c r="AD302" s="123"/>
    </row>
    <row r="303" spans="15:30">
      <c r="O303" s="123"/>
      <c r="Y303" s="123"/>
      <c r="AC303" s="123"/>
      <c r="AD303" s="123"/>
    </row>
    <row r="304" spans="15:30">
      <c r="O304" s="123"/>
      <c r="Y304" s="123"/>
      <c r="AC304" s="123"/>
      <c r="AD304" s="123"/>
    </row>
    <row r="305" spans="15:30">
      <c r="O305" s="123"/>
      <c r="Y305" s="123"/>
      <c r="AC305" s="123"/>
      <c r="AD305" s="123"/>
    </row>
    <row r="306" spans="15:30">
      <c r="O306" s="123"/>
      <c r="Y306" s="123"/>
      <c r="AC306" s="123"/>
      <c r="AD306" s="123"/>
    </row>
    <row r="307" spans="15:30">
      <c r="O307" s="123"/>
      <c r="Y307" s="123"/>
      <c r="AC307" s="123"/>
      <c r="AD307" s="123"/>
    </row>
    <row r="308" spans="15:30">
      <c r="O308" s="123"/>
      <c r="Y308" s="123"/>
      <c r="AC308" s="123"/>
      <c r="AD308" s="123"/>
    </row>
    <row r="309" spans="15:30">
      <c r="O309" s="123"/>
      <c r="Y309" s="123"/>
      <c r="AC309" s="123"/>
      <c r="AD309" s="123"/>
    </row>
    <row r="310" spans="15:30">
      <c r="O310" s="123"/>
      <c r="Y310" s="123"/>
      <c r="AC310" s="123"/>
      <c r="AD310" s="123"/>
    </row>
    <row r="311" spans="15:30">
      <c r="O311" s="123"/>
      <c r="Y311" s="123"/>
      <c r="AC311" s="123"/>
      <c r="AD311" s="123"/>
    </row>
    <row r="312" spans="15:30">
      <c r="O312" s="123"/>
      <c r="Y312" s="123"/>
      <c r="AC312" s="123"/>
      <c r="AD312" s="123"/>
    </row>
    <row r="313" spans="15:30">
      <c r="O313" s="123"/>
      <c r="Y313" s="123"/>
      <c r="AC313" s="123"/>
      <c r="AD313" s="123"/>
    </row>
    <row r="314" spans="15:30">
      <c r="O314" s="123"/>
      <c r="Y314" s="123"/>
      <c r="AC314" s="123"/>
      <c r="AD314" s="123"/>
    </row>
    <row r="315" spans="15:30">
      <c r="O315" s="123"/>
      <c r="Y315" s="123"/>
      <c r="AC315" s="123"/>
      <c r="AD315" s="123"/>
    </row>
    <row r="316" spans="15:30">
      <c r="O316" s="123"/>
      <c r="Y316" s="123"/>
      <c r="AC316" s="123"/>
      <c r="AD316" s="123"/>
    </row>
    <row r="317" spans="15:30">
      <c r="O317" s="123"/>
      <c r="Y317" s="123"/>
      <c r="AC317" s="123"/>
      <c r="AD317" s="123"/>
    </row>
    <row r="318" spans="15:30">
      <c r="O318" s="123"/>
      <c r="Y318" s="123"/>
      <c r="AC318" s="123"/>
      <c r="AD318" s="123"/>
    </row>
    <row r="319" spans="15:30">
      <c r="O319" s="123"/>
      <c r="Y319" s="123"/>
      <c r="AC319" s="123"/>
      <c r="AD319" s="123"/>
    </row>
    <row r="320" spans="15:30">
      <c r="O320" s="123"/>
      <c r="Y320" s="123"/>
      <c r="AC320" s="123"/>
      <c r="AD320" s="123"/>
    </row>
    <row r="321" spans="15:30">
      <c r="O321" s="123"/>
      <c r="Y321" s="123"/>
      <c r="AC321" s="123"/>
      <c r="AD321" s="123"/>
    </row>
    <row r="322" spans="15:30">
      <c r="O322" s="123"/>
      <c r="Y322" s="123"/>
      <c r="AC322" s="123"/>
      <c r="AD322" s="123"/>
    </row>
    <row r="323" spans="15:30">
      <c r="O323" s="123"/>
      <c r="Y323" s="123"/>
      <c r="AC323" s="123"/>
      <c r="AD323" s="123"/>
    </row>
    <row r="324" spans="15:30">
      <c r="O324" s="123"/>
      <c r="Y324" s="123"/>
      <c r="AC324" s="123"/>
      <c r="AD324" s="123"/>
    </row>
    <row r="325" spans="15:30">
      <c r="O325" s="123"/>
      <c r="Y325" s="123"/>
      <c r="AC325" s="123"/>
      <c r="AD325" s="123"/>
    </row>
    <row r="326" spans="15:30">
      <c r="O326" s="123"/>
      <c r="Y326" s="123"/>
      <c r="AC326" s="123"/>
      <c r="AD326" s="123"/>
    </row>
    <row r="327" spans="15:30">
      <c r="O327" s="123"/>
      <c r="Y327" s="123"/>
      <c r="AC327" s="123"/>
      <c r="AD327" s="123"/>
    </row>
    <row r="328" spans="15:30">
      <c r="O328" s="123"/>
      <c r="Y328" s="123"/>
      <c r="AC328" s="123"/>
      <c r="AD328" s="123"/>
    </row>
    <row r="329" spans="15:30">
      <c r="O329" s="123"/>
      <c r="Y329" s="123"/>
      <c r="AC329" s="123"/>
      <c r="AD329" s="123"/>
    </row>
    <row r="330" spans="15:30">
      <c r="O330" s="123"/>
      <c r="Y330" s="123"/>
      <c r="AC330" s="123"/>
      <c r="AD330" s="123"/>
    </row>
    <row r="331" spans="15:30">
      <c r="O331" s="123"/>
      <c r="Y331" s="123"/>
      <c r="AC331" s="123"/>
      <c r="AD331" s="123"/>
    </row>
    <row r="332" spans="15:30">
      <c r="O332" s="123"/>
      <c r="Y332" s="123"/>
      <c r="AC332" s="123"/>
      <c r="AD332" s="123"/>
    </row>
    <row r="333" spans="15:30">
      <c r="O333" s="123"/>
      <c r="Y333" s="123"/>
      <c r="AC333" s="123"/>
      <c r="AD333" s="123"/>
    </row>
    <row r="334" spans="15:30">
      <c r="O334" s="123"/>
      <c r="Y334" s="123"/>
      <c r="AC334" s="123"/>
      <c r="AD334" s="123"/>
    </row>
    <row r="335" spans="15:30">
      <c r="O335" s="123"/>
      <c r="Y335" s="123"/>
      <c r="AC335" s="123"/>
      <c r="AD335" s="123"/>
    </row>
    <row r="336" spans="15:30">
      <c r="O336" s="123"/>
      <c r="Y336" s="123"/>
      <c r="AC336" s="123"/>
      <c r="AD336" s="123"/>
    </row>
    <row r="337" spans="15:30">
      <c r="O337" s="123"/>
      <c r="Y337" s="123"/>
      <c r="AC337" s="123"/>
      <c r="AD337" s="123"/>
    </row>
    <row r="338" spans="15:30">
      <c r="O338" s="123"/>
      <c r="Y338" s="123"/>
      <c r="AC338" s="123"/>
      <c r="AD338" s="123"/>
    </row>
    <row r="339" spans="15:30">
      <c r="O339" s="123"/>
      <c r="Y339" s="123"/>
      <c r="AC339" s="123"/>
      <c r="AD339" s="123"/>
    </row>
    <row r="340" spans="15:30">
      <c r="O340" s="123"/>
      <c r="Y340" s="123"/>
      <c r="AC340" s="123"/>
      <c r="AD340" s="123"/>
    </row>
    <row r="341" spans="15:30">
      <c r="O341" s="123"/>
      <c r="Y341" s="123"/>
      <c r="AC341" s="123"/>
      <c r="AD341" s="123"/>
    </row>
    <row r="342" spans="15:30">
      <c r="O342" s="123"/>
      <c r="Y342" s="123"/>
      <c r="AC342" s="123"/>
      <c r="AD342" s="123"/>
    </row>
    <row r="343" spans="15:30">
      <c r="O343" s="123"/>
      <c r="Y343" s="123"/>
      <c r="AC343" s="123"/>
      <c r="AD343" s="123"/>
    </row>
  </sheetData>
  <mergeCells count="56">
    <mergeCell ref="AC3:AG3"/>
    <mergeCell ref="AC4:AG4"/>
    <mergeCell ref="AF5:AF10"/>
    <mergeCell ref="AG5:AG15"/>
    <mergeCell ref="AC7:AE7"/>
    <mergeCell ref="AC10:AE10"/>
    <mergeCell ref="AC14:AE14"/>
    <mergeCell ref="AC15:AE15"/>
    <mergeCell ref="Y3:AB3"/>
    <mergeCell ref="Y4:AB4"/>
    <mergeCell ref="AA5:AA10"/>
    <mergeCell ref="AB5:AB15"/>
    <mergeCell ref="Y7:Z7"/>
    <mergeCell ref="Y10:Z10"/>
    <mergeCell ref="Y14:Z14"/>
    <mergeCell ref="Y15:Z15"/>
    <mergeCell ref="O3:R3"/>
    <mergeCell ref="S3:X3"/>
    <mergeCell ref="O4:R4"/>
    <mergeCell ref="S4:X4"/>
    <mergeCell ref="Q5:Q10"/>
    <mergeCell ref="R5:R15"/>
    <mergeCell ref="W5:W10"/>
    <mergeCell ref="X5:X15"/>
    <mergeCell ref="O7:P7"/>
    <mergeCell ref="S7:V7"/>
    <mergeCell ref="O10:P10"/>
    <mergeCell ref="S10:V10"/>
    <mergeCell ref="O14:P14"/>
    <mergeCell ref="S14:V14"/>
    <mergeCell ref="O15:P15"/>
    <mergeCell ref="S15:V15"/>
    <mergeCell ref="K3:N3"/>
    <mergeCell ref="K4:N4"/>
    <mergeCell ref="M5:M10"/>
    <mergeCell ref="N5:N15"/>
    <mergeCell ref="K7:L7"/>
    <mergeCell ref="K10:L10"/>
    <mergeCell ref="K14:L14"/>
    <mergeCell ref="K15:L15"/>
    <mergeCell ref="G3:J3"/>
    <mergeCell ref="G4:J4"/>
    <mergeCell ref="I5:I10"/>
    <mergeCell ref="J5:J15"/>
    <mergeCell ref="G7:H7"/>
    <mergeCell ref="G10:H10"/>
    <mergeCell ref="G14:H14"/>
    <mergeCell ref="G15:H15"/>
    <mergeCell ref="F5:F15"/>
    <mergeCell ref="C4:F4"/>
    <mergeCell ref="C3:F3"/>
    <mergeCell ref="C15:D15"/>
    <mergeCell ref="C10:D10"/>
    <mergeCell ref="C14:D14"/>
    <mergeCell ref="C7:D7"/>
    <mergeCell ref="E5:E10"/>
  </mergeCells>
  <phoneticPr fontId="22" type="noConversion"/>
  <conditionalFormatting sqref="A112:XFD112">
    <cfRule type="cellIs" dxfId="134" priority="22" operator="lessThan">
      <formula>0</formula>
    </cfRule>
  </conditionalFormatting>
  <conditionalFormatting sqref="B111:P111">
    <cfRule type="containsText" dxfId="133" priority="61" operator="containsText" text="TRUE">
      <formula>NOT(ISERROR(SEARCH("TRUE",B111)))</formula>
    </cfRule>
    <cfRule type="containsText" dxfId="132" priority="62" operator="containsText" text="FALSE">
      <formula>NOT(ISERROR(SEARCH("FALSE",B111)))</formula>
    </cfRule>
  </conditionalFormatting>
  <conditionalFormatting sqref="C2:D2">
    <cfRule type="containsText" dxfId="131" priority="77" operator="containsText" text="TRUE">
      <formula>NOT(ISERROR(SEARCH("TRUE",C2)))</formula>
    </cfRule>
  </conditionalFormatting>
  <conditionalFormatting sqref="C114:D114">
    <cfRule type="containsText" dxfId="130" priority="59" operator="containsText" text="TRUE">
      <formula>NOT(ISERROR(SEARCH("TRUE",C114)))</formula>
    </cfRule>
    <cfRule type="containsText" dxfId="129" priority="60" operator="containsText" text="FALSE">
      <formula>NOT(ISERROR(SEARCH("FALSE",C114)))</formula>
    </cfRule>
  </conditionalFormatting>
  <conditionalFormatting sqref="G2:H2">
    <cfRule type="containsText" dxfId="128" priority="76" operator="containsText" text="TRUE">
      <formula>NOT(ISERROR(SEARCH("TRUE",G2)))</formula>
    </cfRule>
  </conditionalFormatting>
  <conditionalFormatting sqref="G114:P114 S114:V114">
    <cfRule type="containsText" dxfId="127" priority="45" operator="containsText" text="TRUE">
      <formula>NOT(ISERROR(SEARCH("TRUE",G114)))</formula>
    </cfRule>
    <cfRule type="containsText" dxfId="126" priority="46" operator="containsText" text="FALSE">
      <formula>NOT(ISERROR(SEARCH("FALSE",G114)))</formula>
    </cfRule>
  </conditionalFormatting>
  <conditionalFormatting sqref="K2:L2">
    <cfRule type="containsText" dxfId="125" priority="75" operator="containsText" text="TRUE">
      <formula>NOT(ISERROR(SEARCH("TRUE",K2)))</formula>
    </cfRule>
  </conditionalFormatting>
  <conditionalFormatting sqref="Q112:R112 W112:X112">
    <cfRule type="containsText" dxfId="124" priority="71" operator="containsText" text="FALSE">
      <formula>NOT(ISERROR(SEARCH("FALSE",Q112)))</formula>
    </cfRule>
    <cfRule type="containsText" dxfId="123" priority="72" operator="containsText" text="TRUE">
      <formula>NOT(ISERROR(SEARCH("TRUE",Q112)))</formula>
    </cfRule>
  </conditionalFormatting>
  <conditionalFormatting sqref="S111:V111">
    <cfRule type="containsText" dxfId="122" priority="67" operator="containsText" text="TRUE">
      <formula>NOT(ISERROR(SEARCH("TRUE",S111)))</formula>
    </cfRule>
    <cfRule type="containsText" dxfId="121" priority="68" operator="containsText" text="FALSE">
      <formula>NOT(ISERROR(SEARCH("FALSE",S111)))</formula>
    </cfRule>
  </conditionalFormatting>
  <conditionalFormatting sqref="Y111:Z111">
    <cfRule type="containsText" dxfId="120" priority="32" operator="containsText" text="TRUE">
      <formula>NOT(ISERROR(SEARCH("TRUE",Y111)))</formula>
    </cfRule>
    <cfRule type="containsText" dxfId="119" priority="33" operator="containsText" text="FALSE">
      <formula>NOT(ISERROR(SEARCH("FALSE",Y111)))</formula>
    </cfRule>
  </conditionalFormatting>
  <conditionalFormatting sqref="Y114:Z114">
    <cfRule type="containsText" dxfId="118" priority="30" operator="containsText" text="TRUE">
      <formula>NOT(ISERROR(SEARCH("TRUE",Y114)))</formula>
    </cfRule>
    <cfRule type="containsText" dxfId="117" priority="31" operator="containsText" text="FALSE">
      <formula>NOT(ISERROR(SEARCH("FALSE",Y114)))</formula>
    </cfRule>
  </conditionalFormatting>
  <conditionalFormatting sqref="AA112:AB112">
    <cfRule type="containsText" dxfId="116" priority="34" operator="containsText" text="FALSE">
      <formula>NOT(ISERROR(SEARCH("FALSE",AA112)))</formula>
    </cfRule>
    <cfRule type="containsText" dxfId="115" priority="35" operator="containsText" text="TRUE">
      <formula>NOT(ISERROR(SEARCH("TRUE",AA112)))</formula>
    </cfRule>
  </conditionalFormatting>
  <conditionalFormatting sqref="AC111:AE111">
    <cfRule type="containsText" dxfId="114" priority="4" operator="containsText" text="TRUE">
      <formula>NOT(ISERROR(SEARCH("TRUE",AC111)))</formula>
    </cfRule>
    <cfRule type="containsText" dxfId="113" priority="5" operator="containsText" text="FALSE">
      <formula>NOT(ISERROR(SEARCH("FALSE",AC111)))</formula>
    </cfRule>
  </conditionalFormatting>
  <conditionalFormatting sqref="AC114:AE114">
    <cfRule type="containsText" dxfId="112" priority="2" operator="containsText" text="TRUE">
      <formula>NOT(ISERROR(SEARCH("TRUE",AC114)))</formula>
    </cfRule>
    <cfRule type="containsText" dxfId="111" priority="3" operator="containsText" text="FALSE">
      <formula>NOT(ISERROR(SEARCH("FALSE",AC114)))</formula>
    </cfRule>
  </conditionalFormatting>
  <conditionalFormatting sqref="AF112:AG112">
    <cfRule type="containsText" dxfId="110" priority="6" operator="containsText" text="FALSE">
      <formula>NOT(ISERROR(SEARCH("FALSE",AF112)))</formula>
    </cfRule>
    <cfRule type="containsText" dxfId="109" priority="7" operator="containsText" text="TRUE">
      <formula>NOT(ISERROR(SEARCH("TRUE",AF112)))</formula>
    </cfRule>
  </conditionalFormatting>
  <pageMargins left="0.7" right="0.7" top="0.75" bottom="0.75" header="0.3" footer="0.3"/>
  <pageSetup paperSize="9" orientation="portrait" r:id="rId1"/>
  <ignoredErrors>
    <ignoredError sqref="D16:D17 D19:D20 O63:V63 Y69:Z69" unlockedFormula="1"/>
    <ignoredError sqref="AB17:AB77 AB79:AB82" evalError="1"/>
    <ignoredError sqref="T50:U50 T54 T55:U57 U54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14"/>
  <sheetViews>
    <sheetView zoomScale="55" zoomScaleNormal="55" workbookViewId="0">
      <pane ySplit="15" topLeftCell="A39" activePane="bottomLeft" state="frozen"/>
      <selection pane="bottomLeft" activeCell="K3" sqref="K3:N3"/>
    </sheetView>
  </sheetViews>
  <sheetFormatPr defaultRowHeight="20.25"/>
  <cols>
    <col min="1" max="1" width="11.5703125" style="294" bestFit="1" customWidth="1"/>
    <col min="2" max="2" width="18.28515625" style="240" customWidth="1"/>
    <col min="3" max="14" width="15.7109375" style="240" customWidth="1"/>
  </cols>
  <sheetData>
    <row r="1" spans="1:14">
      <c r="A1" s="240"/>
      <c r="B1" s="241"/>
      <c r="C1" s="242">
        <f>+C109</f>
        <v>11376</v>
      </c>
      <c r="D1" s="242">
        <f>+D109</f>
        <v>11388</v>
      </c>
      <c r="E1" s="242"/>
      <c r="F1" s="242"/>
      <c r="G1" s="242">
        <f>+G109</f>
        <v>812</v>
      </c>
      <c r="H1" s="242">
        <f>+H109</f>
        <v>816</v>
      </c>
      <c r="I1" s="242"/>
      <c r="J1" s="242"/>
      <c r="K1" s="242">
        <f>+K109</f>
        <v>12116</v>
      </c>
      <c r="L1" s="242">
        <f>+L109</f>
        <v>12120</v>
      </c>
      <c r="M1" s="242"/>
      <c r="N1" s="242"/>
    </row>
    <row r="2" spans="1:14" ht="21" thickBot="1">
      <c r="A2" s="240"/>
      <c r="B2" s="243" t="s">
        <v>132</v>
      </c>
      <c r="C2" s="244" t="s">
        <v>249</v>
      </c>
      <c r="D2" s="244" t="s">
        <v>249</v>
      </c>
      <c r="G2" s="244" t="s">
        <v>131</v>
      </c>
      <c r="H2" s="244" t="s">
        <v>131</v>
      </c>
      <c r="K2" s="244" t="s">
        <v>249</v>
      </c>
      <c r="L2" s="244" t="s">
        <v>249</v>
      </c>
    </row>
    <row r="3" spans="1:14" ht="23.25">
      <c r="A3" s="245"/>
      <c r="B3" s="246"/>
      <c r="C3" s="675" t="s">
        <v>246</v>
      </c>
      <c r="D3" s="676"/>
      <c r="E3" s="676"/>
      <c r="F3" s="677"/>
      <c r="G3" s="675" t="s">
        <v>198</v>
      </c>
      <c r="H3" s="676"/>
      <c r="I3" s="676"/>
      <c r="J3" s="677"/>
      <c r="K3" s="675" t="s">
        <v>294</v>
      </c>
      <c r="L3" s="676"/>
      <c r="M3" s="676"/>
      <c r="N3" s="677"/>
    </row>
    <row r="4" spans="1:14" ht="23.25">
      <c r="A4" s="245"/>
      <c r="B4" s="247"/>
      <c r="C4" s="678" t="s">
        <v>250</v>
      </c>
      <c r="D4" s="679"/>
      <c r="E4" s="679"/>
      <c r="F4" s="692"/>
      <c r="G4" s="678" t="s">
        <v>250</v>
      </c>
      <c r="H4" s="679"/>
      <c r="I4" s="679"/>
      <c r="J4" s="692"/>
      <c r="K4" s="678" t="s">
        <v>250</v>
      </c>
      <c r="L4" s="679"/>
      <c r="M4" s="679"/>
      <c r="N4" s="692"/>
    </row>
    <row r="5" spans="1:14">
      <c r="A5" s="240"/>
      <c r="B5" s="248" t="s">
        <v>120</v>
      </c>
      <c r="C5" s="249" t="s">
        <v>247</v>
      </c>
      <c r="D5" s="250" t="s">
        <v>248</v>
      </c>
      <c r="E5" s="680" t="s">
        <v>23</v>
      </c>
      <c r="F5" s="683" t="s">
        <v>24</v>
      </c>
      <c r="G5" s="249" t="s">
        <v>187</v>
      </c>
      <c r="H5" s="250" t="s">
        <v>188</v>
      </c>
      <c r="I5" s="680" t="s">
        <v>23</v>
      </c>
      <c r="J5" s="683" t="s">
        <v>24</v>
      </c>
      <c r="K5" s="249" t="s">
        <v>297</v>
      </c>
      <c r="L5" s="250" t="s">
        <v>298</v>
      </c>
      <c r="M5" s="680" t="s">
        <v>23</v>
      </c>
      <c r="N5" s="683" t="s">
        <v>24</v>
      </c>
    </row>
    <row r="6" spans="1:14">
      <c r="A6" s="240"/>
      <c r="B6" s="248" t="s">
        <v>119</v>
      </c>
      <c r="C6" s="383" t="s">
        <v>251</v>
      </c>
      <c r="D6" s="384" t="s">
        <v>252</v>
      </c>
      <c r="E6" s="681"/>
      <c r="F6" s="684"/>
      <c r="G6" s="249" t="s">
        <v>126</v>
      </c>
      <c r="H6" s="250" t="s">
        <v>127</v>
      </c>
      <c r="I6" s="681"/>
      <c r="J6" s="684"/>
      <c r="K6" s="383" t="s">
        <v>295</v>
      </c>
      <c r="L6" s="384" t="s">
        <v>296</v>
      </c>
      <c r="M6" s="681"/>
      <c r="N6" s="684"/>
    </row>
    <row r="7" spans="1:14">
      <c r="A7" s="251"/>
      <c r="B7" s="252" t="s">
        <v>25</v>
      </c>
      <c r="C7" s="686"/>
      <c r="D7" s="687"/>
      <c r="E7" s="681"/>
      <c r="F7" s="684"/>
      <c r="G7" s="686"/>
      <c r="H7" s="687"/>
      <c r="I7" s="681"/>
      <c r="J7" s="684"/>
      <c r="K7" s="686"/>
      <c r="L7" s="687"/>
      <c r="M7" s="681"/>
      <c r="N7" s="684"/>
    </row>
    <row r="8" spans="1:14">
      <c r="A8" s="240"/>
      <c r="B8" s="248" t="s">
        <v>26</v>
      </c>
      <c r="C8" s="253">
        <v>79052809</v>
      </c>
      <c r="D8" s="254">
        <v>79052877</v>
      </c>
      <c r="E8" s="681"/>
      <c r="F8" s="684"/>
      <c r="G8" s="253">
        <v>79055627</v>
      </c>
      <c r="H8" s="254">
        <v>79055843</v>
      </c>
      <c r="I8" s="681"/>
      <c r="J8" s="684"/>
      <c r="K8" s="253">
        <v>79055534</v>
      </c>
      <c r="L8" s="254">
        <v>79055927</v>
      </c>
      <c r="M8" s="681"/>
      <c r="N8" s="684"/>
    </row>
    <row r="9" spans="1:14">
      <c r="A9" s="240"/>
      <c r="B9" s="255" t="s">
        <v>115</v>
      </c>
      <c r="C9" s="256">
        <v>24</v>
      </c>
      <c r="D9" s="257">
        <v>26</v>
      </c>
      <c r="E9" s="681"/>
      <c r="F9" s="684"/>
      <c r="G9" s="256">
        <v>14</v>
      </c>
      <c r="H9" s="257">
        <v>17</v>
      </c>
      <c r="I9" s="681"/>
      <c r="J9" s="684"/>
      <c r="K9" s="256">
        <v>13</v>
      </c>
      <c r="L9" s="257">
        <v>15</v>
      </c>
      <c r="M9" s="681"/>
      <c r="N9" s="684"/>
    </row>
    <row r="10" spans="1:14" hidden="1">
      <c r="A10" s="240"/>
      <c r="B10" s="248" t="s">
        <v>116</v>
      </c>
      <c r="C10" s="688" t="s">
        <v>189</v>
      </c>
      <c r="D10" s="689"/>
      <c r="E10" s="682"/>
      <c r="F10" s="684"/>
      <c r="G10" s="688" t="s">
        <v>189</v>
      </c>
      <c r="H10" s="689"/>
      <c r="I10" s="682"/>
      <c r="J10" s="684"/>
      <c r="K10" s="688" t="s">
        <v>189</v>
      </c>
      <c r="L10" s="689"/>
      <c r="M10" s="682"/>
      <c r="N10" s="684"/>
    </row>
    <row r="11" spans="1:14">
      <c r="A11" s="240"/>
      <c r="B11" s="258" t="s">
        <v>112</v>
      </c>
      <c r="C11" s="260">
        <v>11367</v>
      </c>
      <c r="D11" s="259">
        <v>11367</v>
      </c>
      <c r="E11" s="259">
        <f>SUM(C11:D11)</f>
        <v>22734</v>
      </c>
      <c r="F11" s="684"/>
      <c r="G11" s="260">
        <v>792</v>
      </c>
      <c r="H11" s="259">
        <v>801</v>
      </c>
      <c r="I11" s="259">
        <f>SUM(G11:H11)</f>
        <v>1593</v>
      </c>
      <c r="J11" s="684"/>
      <c r="K11" s="260">
        <v>12095</v>
      </c>
      <c r="L11" s="259">
        <v>12095</v>
      </c>
      <c r="M11" s="259">
        <f>SUM(K11:L11)</f>
        <v>24190</v>
      </c>
      <c r="N11" s="684"/>
    </row>
    <row r="12" spans="1:14">
      <c r="A12" s="240"/>
      <c r="B12" s="261" t="s">
        <v>113</v>
      </c>
      <c r="C12" s="263"/>
      <c r="D12" s="262"/>
      <c r="E12" s="262">
        <f>SUM(C12:D12)</f>
        <v>0</v>
      </c>
      <c r="F12" s="684"/>
      <c r="G12" s="263">
        <v>0</v>
      </c>
      <c r="H12" s="262"/>
      <c r="I12" s="262">
        <f>SUM(G12:H12)</f>
        <v>0</v>
      </c>
      <c r="J12" s="684"/>
      <c r="K12" s="263"/>
      <c r="L12" s="262"/>
      <c r="M12" s="262">
        <f>SUM(K12:L12)</f>
        <v>0</v>
      </c>
      <c r="N12" s="684"/>
    </row>
    <row r="13" spans="1:14">
      <c r="A13" s="240"/>
      <c r="B13" s="264" t="s">
        <v>23</v>
      </c>
      <c r="C13" s="265">
        <f>C11+C12</f>
        <v>11367</v>
      </c>
      <c r="D13" s="266">
        <f>D11+D12</f>
        <v>11367</v>
      </c>
      <c r="E13" s="266">
        <f>SUM(E11:E12)</f>
        <v>22734</v>
      </c>
      <c r="F13" s="684"/>
      <c r="G13" s="265">
        <f>G11+G12</f>
        <v>792</v>
      </c>
      <c r="H13" s="266">
        <f>H11+H12</f>
        <v>801</v>
      </c>
      <c r="I13" s="266">
        <f>SUM(I11:I12)</f>
        <v>1593</v>
      </c>
      <c r="J13" s="684"/>
      <c r="K13" s="265">
        <f>K11+K12</f>
        <v>12095</v>
      </c>
      <c r="L13" s="266">
        <f>L11+L12</f>
        <v>12095</v>
      </c>
      <c r="M13" s="266">
        <f>SUM(M11:M12)</f>
        <v>24190</v>
      </c>
      <c r="N13" s="684"/>
    </row>
    <row r="14" spans="1:14" hidden="1">
      <c r="A14" s="240"/>
      <c r="B14" s="248" t="s">
        <v>114</v>
      </c>
      <c r="C14" s="690" t="s">
        <v>28</v>
      </c>
      <c r="D14" s="691"/>
      <c r="E14" s="267"/>
      <c r="F14" s="684"/>
      <c r="G14" s="690" t="s">
        <v>28</v>
      </c>
      <c r="H14" s="691"/>
      <c r="I14" s="267"/>
      <c r="J14" s="684"/>
      <c r="K14" s="690" t="s">
        <v>28</v>
      </c>
      <c r="L14" s="691"/>
      <c r="M14" s="267"/>
      <c r="N14" s="684"/>
    </row>
    <row r="15" spans="1:14">
      <c r="A15" s="240" t="s">
        <v>105</v>
      </c>
      <c r="B15" s="248" t="s">
        <v>117</v>
      </c>
      <c r="C15" s="690" t="s">
        <v>253</v>
      </c>
      <c r="D15" s="691"/>
      <c r="E15" s="268"/>
      <c r="F15" s="685"/>
      <c r="G15" s="690" t="s">
        <v>253</v>
      </c>
      <c r="H15" s="691"/>
      <c r="I15" s="268"/>
      <c r="J15" s="685"/>
      <c r="K15" s="690" t="s">
        <v>253</v>
      </c>
      <c r="L15" s="691"/>
      <c r="M15" s="268"/>
      <c r="N15" s="685"/>
    </row>
    <row r="16" spans="1:14">
      <c r="A16" s="269">
        <f>+SUM(F16,J16,N16)</f>
        <v>0</v>
      </c>
      <c r="B16" s="270" t="s">
        <v>86</v>
      </c>
      <c r="C16" s="279"/>
      <c r="D16" s="284"/>
      <c r="E16" s="271">
        <f t="shared" ref="E16:E79" si="0">SUM(C16:D16)</f>
        <v>0</v>
      </c>
      <c r="F16" s="272">
        <f>+C16/$C$9/2+D16/$D$9/2</f>
        <v>0</v>
      </c>
      <c r="G16" s="279"/>
      <c r="H16" s="284"/>
      <c r="I16" s="271">
        <f t="shared" ref="I16:I79" si="1">SUM(G16:H16)</f>
        <v>0</v>
      </c>
      <c r="J16" s="272">
        <f t="shared" ref="J16:J45" si="2">+G16/$G$9/2+H16/$H$9/2</f>
        <v>0</v>
      </c>
      <c r="K16" s="279"/>
      <c r="L16" s="284"/>
      <c r="M16" s="271">
        <f t="shared" ref="M16:M79" si="3">SUM(K16:L16)</f>
        <v>0</v>
      </c>
      <c r="N16" s="272">
        <f>+K16/$K$9/2+L16/$L$9/2</f>
        <v>0</v>
      </c>
    </row>
    <row r="17" spans="1:14">
      <c r="A17" s="269">
        <f t="shared" ref="A17:A81" si="4">+SUM(F17,J17,N17)</f>
        <v>0</v>
      </c>
      <c r="B17" s="270" t="s">
        <v>87</v>
      </c>
      <c r="C17" s="279"/>
      <c r="D17" s="284"/>
      <c r="E17" s="274">
        <f t="shared" si="0"/>
        <v>0</v>
      </c>
      <c r="F17" s="272">
        <f t="shared" ref="F17:F80" si="5">+C17/$C$9/2+D17/$D$9/2</f>
        <v>0</v>
      </c>
      <c r="G17" s="279"/>
      <c r="H17" s="284"/>
      <c r="I17" s="274">
        <f t="shared" si="1"/>
        <v>0</v>
      </c>
      <c r="J17" s="272">
        <f t="shared" si="2"/>
        <v>0</v>
      </c>
      <c r="K17" s="279"/>
      <c r="L17" s="284"/>
      <c r="M17" s="274">
        <f t="shared" si="3"/>
        <v>0</v>
      </c>
      <c r="N17" s="272">
        <f t="shared" ref="N17:N80" si="6">+K17/$K$9/2+L17/$L$9/2</f>
        <v>0</v>
      </c>
    </row>
    <row r="18" spans="1:14">
      <c r="A18" s="269">
        <f t="shared" si="4"/>
        <v>0</v>
      </c>
      <c r="B18" s="270" t="s">
        <v>88</v>
      </c>
      <c r="C18" s="279"/>
      <c r="D18" s="284"/>
      <c r="E18" s="274">
        <f t="shared" si="0"/>
        <v>0</v>
      </c>
      <c r="F18" s="272">
        <f t="shared" si="5"/>
        <v>0</v>
      </c>
      <c r="G18" s="279"/>
      <c r="H18" s="284"/>
      <c r="I18" s="274">
        <f t="shared" si="1"/>
        <v>0</v>
      </c>
      <c r="J18" s="272">
        <f t="shared" si="2"/>
        <v>0</v>
      </c>
      <c r="K18" s="279"/>
      <c r="L18" s="284"/>
      <c r="M18" s="274">
        <f t="shared" si="3"/>
        <v>0</v>
      </c>
      <c r="N18" s="272">
        <f t="shared" si="6"/>
        <v>0</v>
      </c>
    </row>
    <row r="19" spans="1:14">
      <c r="A19" s="269">
        <f t="shared" si="4"/>
        <v>0</v>
      </c>
      <c r="B19" s="270" t="s">
        <v>89</v>
      </c>
      <c r="C19" s="279"/>
      <c r="D19" s="284"/>
      <c r="E19" s="274">
        <f t="shared" si="0"/>
        <v>0</v>
      </c>
      <c r="F19" s="272">
        <f t="shared" si="5"/>
        <v>0</v>
      </c>
      <c r="G19" s="273"/>
      <c r="H19" s="282"/>
      <c r="I19" s="274">
        <f t="shared" si="1"/>
        <v>0</v>
      </c>
      <c r="J19" s="272">
        <f t="shared" si="2"/>
        <v>0</v>
      </c>
      <c r="K19" s="279"/>
      <c r="L19" s="284"/>
      <c r="M19" s="274">
        <f t="shared" si="3"/>
        <v>0</v>
      </c>
      <c r="N19" s="272">
        <f t="shared" si="6"/>
        <v>0</v>
      </c>
    </row>
    <row r="20" spans="1:14">
      <c r="A20" s="269">
        <f t="shared" si="4"/>
        <v>0</v>
      </c>
      <c r="B20" s="270" t="s">
        <v>90</v>
      </c>
      <c r="C20" s="279"/>
      <c r="D20" s="284"/>
      <c r="E20" s="274">
        <f t="shared" si="0"/>
        <v>0</v>
      </c>
      <c r="F20" s="272">
        <f t="shared" si="5"/>
        <v>0</v>
      </c>
      <c r="G20" s="273"/>
      <c r="H20" s="282"/>
      <c r="I20" s="274">
        <f t="shared" si="1"/>
        <v>0</v>
      </c>
      <c r="J20" s="272">
        <f t="shared" si="2"/>
        <v>0</v>
      </c>
      <c r="K20" s="279"/>
      <c r="L20" s="284"/>
      <c r="M20" s="274">
        <f t="shared" si="3"/>
        <v>0</v>
      </c>
      <c r="N20" s="272">
        <f t="shared" si="6"/>
        <v>0</v>
      </c>
    </row>
    <row r="21" spans="1:14">
      <c r="A21" s="269">
        <f t="shared" si="4"/>
        <v>0</v>
      </c>
      <c r="B21" s="270" t="s">
        <v>91</v>
      </c>
      <c r="C21" s="279"/>
      <c r="D21" s="277"/>
      <c r="E21" s="277">
        <f t="shared" si="0"/>
        <v>0</v>
      </c>
      <c r="F21" s="272">
        <f t="shared" si="5"/>
        <v>0</v>
      </c>
      <c r="G21" s="279"/>
      <c r="H21" s="277"/>
      <c r="I21" s="277">
        <f t="shared" si="1"/>
        <v>0</v>
      </c>
      <c r="J21" s="272">
        <f t="shared" si="2"/>
        <v>0</v>
      </c>
      <c r="K21" s="279"/>
      <c r="L21" s="277"/>
      <c r="M21" s="277">
        <f t="shared" si="3"/>
        <v>0</v>
      </c>
      <c r="N21" s="272">
        <f t="shared" si="6"/>
        <v>0</v>
      </c>
    </row>
    <row r="22" spans="1:14">
      <c r="A22" s="269">
        <f t="shared" si="4"/>
        <v>0</v>
      </c>
      <c r="B22" s="270" t="s">
        <v>92</v>
      </c>
      <c r="C22" s="275"/>
      <c r="D22" s="276"/>
      <c r="E22" s="277">
        <f t="shared" si="0"/>
        <v>0</v>
      </c>
      <c r="F22" s="272">
        <f t="shared" si="5"/>
        <v>0</v>
      </c>
      <c r="G22" s="275"/>
      <c r="H22" s="276"/>
      <c r="I22" s="277">
        <f t="shared" si="1"/>
        <v>0</v>
      </c>
      <c r="J22" s="272">
        <f t="shared" si="2"/>
        <v>0</v>
      </c>
      <c r="K22" s="275"/>
      <c r="L22" s="276"/>
      <c r="M22" s="277">
        <f t="shared" si="3"/>
        <v>0</v>
      </c>
      <c r="N22" s="272">
        <f t="shared" si="6"/>
        <v>0</v>
      </c>
    </row>
    <row r="23" spans="1:14">
      <c r="A23" s="269">
        <f t="shared" si="4"/>
        <v>0</v>
      </c>
      <c r="B23" s="270" t="s">
        <v>93</v>
      </c>
      <c r="C23" s="275"/>
      <c r="D23" s="276"/>
      <c r="E23" s="277">
        <f t="shared" si="0"/>
        <v>0</v>
      </c>
      <c r="F23" s="272">
        <f t="shared" si="5"/>
        <v>0</v>
      </c>
      <c r="G23" s="275"/>
      <c r="H23" s="276"/>
      <c r="I23" s="277">
        <f t="shared" si="1"/>
        <v>0</v>
      </c>
      <c r="J23" s="272">
        <f t="shared" si="2"/>
        <v>0</v>
      </c>
      <c r="K23" s="275"/>
      <c r="L23" s="276"/>
      <c r="M23" s="277">
        <f t="shared" si="3"/>
        <v>0</v>
      </c>
      <c r="N23" s="272">
        <f t="shared" si="6"/>
        <v>0</v>
      </c>
    </row>
    <row r="24" spans="1:14">
      <c r="A24" s="269">
        <f t="shared" si="4"/>
        <v>0</v>
      </c>
      <c r="B24" s="270" t="s">
        <v>94</v>
      </c>
      <c r="C24" s="275"/>
      <c r="D24" s="276"/>
      <c r="E24" s="277">
        <f t="shared" si="0"/>
        <v>0</v>
      </c>
      <c r="F24" s="272">
        <f t="shared" si="5"/>
        <v>0</v>
      </c>
      <c r="G24" s="275"/>
      <c r="H24" s="276"/>
      <c r="I24" s="277">
        <f t="shared" si="1"/>
        <v>0</v>
      </c>
      <c r="J24" s="272">
        <f t="shared" si="2"/>
        <v>0</v>
      </c>
      <c r="K24" s="275"/>
      <c r="L24" s="276"/>
      <c r="M24" s="277">
        <f t="shared" si="3"/>
        <v>0</v>
      </c>
      <c r="N24" s="272">
        <f t="shared" si="6"/>
        <v>0</v>
      </c>
    </row>
    <row r="25" spans="1:14">
      <c r="A25" s="269">
        <f t="shared" si="4"/>
        <v>0</v>
      </c>
      <c r="B25" s="270" t="s">
        <v>95</v>
      </c>
      <c r="C25" s="279"/>
      <c r="D25" s="277"/>
      <c r="E25" s="277">
        <f t="shared" si="0"/>
        <v>0</v>
      </c>
      <c r="F25" s="272">
        <f t="shared" si="5"/>
        <v>0</v>
      </c>
      <c r="G25" s="279"/>
      <c r="H25" s="277"/>
      <c r="I25" s="277">
        <f t="shared" si="1"/>
        <v>0</v>
      </c>
      <c r="J25" s="272">
        <f t="shared" si="2"/>
        <v>0</v>
      </c>
      <c r="K25" s="279"/>
      <c r="L25" s="277"/>
      <c r="M25" s="277">
        <f t="shared" si="3"/>
        <v>0</v>
      </c>
      <c r="N25" s="272">
        <f t="shared" si="6"/>
        <v>0</v>
      </c>
    </row>
    <row r="26" spans="1:14">
      <c r="A26" s="269">
        <f t="shared" si="4"/>
        <v>0</v>
      </c>
      <c r="B26" s="270" t="s">
        <v>96</v>
      </c>
      <c r="C26" s="279"/>
      <c r="D26" s="277"/>
      <c r="E26" s="277">
        <f t="shared" si="0"/>
        <v>0</v>
      </c>
      <c r="F26" s="272">
        <f t="shared" si="5"/>
        <v>0</v>
      </c>
      <c r="G26" s="279"/>
      <c r="H26" s="277"/>
      <c r="I26" s="277">
        <f t="shared" si="1"/>
        <v>0</v>
      </c>
      <c r="J26" s="272">
        <f t="shared" si="2"/>
        <v>0</v>
      </c>
      <c r="K26" s="279"/>
      <c r="L26" s="277"/>
      <c r="M26" s="277">
        <f t="shared" si="3"/>
        <v>0</v>
      </c>
      <c r="N26" s="272">
        <f t="shared" si="6"/>
        <v>0</v>
      </c>
    </row>
    <row r="27" spans="1:14">
      <c r="A27" s="269">
        <f t="shared" si="4"/>
        <v>0</v>
      </c>
      <c r="B27" s="278" t="s">
        <v>97</v>
      </c>
      <c r="C27" s="279"/>
      <c r="D27" s="277"/>
      <c r="E27" s="277">
        <f t="shared" si="0"/>
        <v>0</v>
      </c>
      <c r="F27" s="272">
        <f t="shared" si="5"/>
        <v>0</v>
      </c>
      <c r="G27" s="279"/>
      <c r="H27" s="277"/>
      <c r="I27" s="277">
        <f t="shared" si="1"/>
        <v>0</v>
      </c>
      <c r="J27" s="272">
        <f t="shared" si="2"/>
        <v>0</v>
      </c>
      <c r="K27" s="279"/>
      <c r="L27" s="277"/>
      <c r="M27" s="277">
        <f t="shared" si="3"/>
        <v>0</v>
      </c>
      <c r="N27" s="272">
        <f t="shared" si="6"/>
        <v>0</v>
      </c>
    </row>
    <row r="28" spans="1:14">
      <c r="A28" s="269">
        <f t="shared" si="4"/>
        <v>0</v>
      </c>
      <c r="B28" s="270" t="s">
        <v>98</v>
      </c>
      <c r="C28" s="279"/>
      <c r="D28" s="277"/>
      <c r="E28" s="274">
        <f t="shared" si="0"/>
        <v>0</v>
      </c>
      <c r="F28" s="272">
        <f t="shared" si="5"/>
        <v>0</v>
      </c>
      <c r="G28" s="279"/>
      <c r="H28" s="277"/>
      <c r="I28" s="274">
        <f t="shared" si="1"/>
        <v>0</v>
      </c>
      <c r="J28" s="272">
        <f t="shared" si="2"/>
        <v>0</v>
      </c>
      <c r="K28" s="279"/>
      <c r="L28" s="277"/>
      <c r="M28" s="274">
        <f t="shared" si="3"/>
        <v>0</v>
      </c>
      <c r="N28" s="272">
        <f t="shared" si="6"/>
        <v>0</v>
      </c>
    </row>
    <row r="29" spans="1:14">
      <c r="A29" s="269">
        <f t="shared" si="4"/>
        <v>0</v>
      </c>
      <c r="B29" s="270" t="s">
        <v>99</v>
      </c>
      <c r="C29" s="279"/>
      <c r="D29" s="277"/>
      <c r="E29" s="274">
        <f t="shared" si="0"/>
        <v>0</v>
      </c>
      <c r="F29" s="272">
        <f t="shared" si="5"/>
        <v>0</v>
      </c>
      <c r="G29" s="279"/>
      <c r="H29" s="277"/>
      <c r="I29" s="274">
        <f t="shared" si="1"/>
        <v>0</v>
      </c>
      <c r="J29" s="272">
        <f t="shared" si="2"/>
        <v>0</v>
      </c>
      <c r="K29" s="279"/>
      <c r="L29" s="277"/>
      <c r="M29" s="274">
        <f t="shared" si="3"/>
        <v>0</v>
      </c>
      <c r="N29" s="272">
        <f t="shared" si="6"/>
        <v>0</v>
      </c>
    </row>
    <row r="30" spans="1:14">
      <c r="A30" s="269">
        <f t="shared" si="4"/>
        <v>0</v>
      </c>
      <c r="B30" s="270" t="s">
        <v>100</v>
      </c>
      <c r="C30" s="279"/>
      <c r="D30" s="277"/>
      <c r="E30" s="277">
        <f t="shared" si="0"/>
        <v>0</v>
      </c>
      <c r="F30" s="272">
        <f>+C30/$C$9/2+D30/$D$9/2</f>
        <v>0</v>
      </c>
      <c r="G30" s="279"/>
      <c r="H30" s="277"/>
      <c r="I30" s="277">
        <f t="shared" si="1"/>
        <v>0</v>
      </c>
      <c r="J30" s="272">
        <f t="shared" si="2"/>
        <v>0</v>
      </c>
      <c r="K30" s="279"/>
      <c r="L30" s="277"/>
      <c r="M30" s="277">
        <f t="shared" si="3"/>
        <v>0</v>
      </c>
      <c r="N30" s="272">
        <f t="shared" si="6"/>
        <v>0</v>
      </c>
    </row>
    <row r="31" spans="1:14">
      <c r="A31" s="269">
        <f t="shared" si="4"/>
        <v>7</v>
      </c>
      <c r="B31" s="270" t="s">
        <v>101</v>
      </c>
      <c r="C31" s="273">
        <f>96+48</f>
        <v>144</v>
      </c>
      <c r="D31" s="274">
        <f>156+52</f>
        <v>208</v>
      </c>
      <c r="E31" s="277">
        <f t="shared" si="0"/>
        <v>352</v>
      </c>
      <c r="F31" s="272">
        <f>+C31/$C$9/2+D31/$D$9/2</f>
        <v>7</v>
      </c>
      <c r="G31" s="279"/>
      <c r="H31" s="277"/>
      <c r="I31" s="277">
        <f t="shared" si="1"/>
        <v>0</v>
      </c>
      <c r="J31" s="272">
        <f t="shared" si="2"/>
        <v>0</v>
      </c>
      <c r="K31" s="273"/>
      <c r="L31" s="274"/>
      <c r="M31" s="277">
        <f t="shared" si="3"/>
        <v>0</v>
      </c>
      <c r="N31" s="272">
        <f t="shared" si="6"/>
        <v>0</v>
      </c>
    </row>
    <row r="32" spans="1:14">
      <c r="A32" s="269">
        <f t="shared" si="4"/>
        <v>7</v>
      </c>
      <c r="B32" s="270" t="s">
        <v>102</v>
      </c>
      <c r="C32" s="273">
        <f>6*24</f>
        <v>144</v>
      </c>
      <c r="D32" s="277">
        <f>8*26</f>
        <v>208</v>
      </c>
      <c r="E32" s="274">
        <f t="shared" si="0"/>
        <v>352</v>
      </c>
      <c r="F32" s="272">
        <f t="shared" si="5"/>
        <v>7</v>
      </c>
      <c r="G32" s="279"/>
      <c r="H32" s="277"/>
      <c r="I32" s="274">
        <f t="shared" si="1"/>
        <v>0</v>
      </c>
      <c r="J32" s="272">
        <f t="shared" si="2"/>
        <v>0</v>
      </c>
      <c r="K32" s="279"/>
      <c r="L32" s="277"/>
      <c r="M32" s="274">
        <f t="shared" si="3"/>
        <v>0</v>
      </c>
      <c r="N32" s="272">
        <f t="shared" si="6"/>
        <v>0</v>
      </c>
    </row>
    <row r="33" spans="1:14">
      <c r="A33" s="269">
        <f t="shared" si="4"/>
        <v>0</v>
      </c>
      <c r="B33" s="270" t="s">
        <v>103</v>
      </c>
      <c r="C33" s="273"/>
      <c r="D33" s="277"/>
      <c r="E33" s="277">
        <f t="shared" si="0"/>
        <v>0</v>
      </c>
      <c r="F33" s="272">
        <f t="shared" si="5"/>
        <v>0</v>
      </c>
      <c r="G33" s="279"/>
      <c r="H33" s="277"/>
      <c r="I33" s="277">
        <f t="shared" si="1"/>
        <v>0</v>
      </c>
      <c r="J33" s="272">
        <f t="shared" si="2"/>
        <v>0</v>
      </c>
      <c r="K33" s="279"/>
      <c r="L33" s="277"/>
      <c r="M33" s="277">
        <f t="shared" si="3"/>
        <v>0</v>
      </c>
      <c r="N33" s="272">
        <f t="shared" si="6"/>
        <v>0</v>
      </c>
    </row>
    <row r="34" spans="1:14">
      <c r="A34" s="269">
        <f t="shared" si="4"/>
        <v>10</v>
      </c>
      <c r="B34" s="278" t="s">
        <v>104</v>
      </c>
      <c r="C34" s="273">
        <f>10*24</f>
        <v>240</v>
      </c>
      <c r="D34" s="274">
        <f>10*26</f>
        <v>260</v>
      </c>
      <c r="E34" s="277">
        <f t="shared" si="0"/>
        <v>500</v>
      </c>
      <c r="F34" s="272">
        <f t="shared" si="5"/>
        <v>10</v>
      </c>
      <c r="G34" s="279"/>
      <c r="H34" s="277"/>
      <c r="I34" s="277">
        <f t="shared" si="1"/>
        <v>0</v>
      </c>
      <c r="J34" s="272">
        <f t="shared" si="2"/>
        <v>0</v>
      </c>
      <c r="K34" s="279"/>
      <c r="L34" s="277"/>
      <c r="M34" s="277">
        <f t="shared" si="3"/>
        <v>0</v>
      </c>
      <c r="N34" s="272">
        <f t="shared" si="6"/>
        <v>0</v>
      </c>
    </row>
    <row r="35" spans="1:14">
      <c r="A35" s="269">
        <f t="shared" si="4"/>
        <v>0</v>
      </c>
      <c r="B35" s="270" t="s">
        <v>138</v>
      </c>
      <c r="C35" s="273"/>
      <c r="D35" s="277"/>
      <c r="E35" s="277">
        <f t="shared" si="0"/>
        <v>0</v>
      </c>
      <c r="F35" s="272">
        <f t="shared" si="5"/>
        <v>0</v>
      </c>
      <c r="G35" s="279"/>
      <c r="H35" s="277"/>
      <c r="I35" s="277">
        <f t="shared" si="1"/>
        <v>0</v>
      </c>
      <c r="J35" s="272">
        <f t="shared" si="2"/>
        <v>0</v>
      </c>
      <c r="K35" s="279"/>
      <c r="L35" s="277"/>
      <c r="M35" s="277">
        <f t="shared" si="3"/>
        <v>0</v>
      </c>
      <c r="N35" s="272">
        <f t="shared" si="6"/>
        <v>0</v>
      </c>
    </row>
    <row r="36" spans="1:14">
      <c r="A36" s="269">
        <f t="shared" si="4"/>
        <v>12</v>
      </c>
      <c r="B36" s="270" t="s">
        <v>139</v>
      </c>
      <c r="C36" s="273">
        <f>12*24</f>
        <v>288</v>
      </c>
      <c r="D36" s="277">
        <f>12*26</f>
        <v>312</v>
      </c>
      <c r="E36" s="277">
        <f t="shared" si="0"/>
        <v>600</v>
      </c>
      <c r="F36" s="272">
        <f t="shared" si="5"/>
        <v>12</v>
      </c>
      <c r="G36" s="279"/>
      <c r="H36" s="277"/>
      <c r="I36" s="277">
        <f t="shared" si="1"/>
        <v>0</v>
      </c>
      <c r="J36" s="272">
        <f t="shared" si="2"/>
        <v>0</v>
      </c>
      <c r="K36" s="279"/>
      <c r="L36" s="277"/>
      <c r="M36" s="277">
        <f t="shared" si="3"/>
        <v>0</v>
      </c>
      <c r="N36" s="272">
        <f t="shared" si="6"/>
        <v>0</v>
      </c>
    </row>
    <row r="37" spans="1:14">
      <c r="A37" s="269">
        <f t="shared" si="4"/>
        <v>0</v>
      </c>
      <c r="B37" s="270" t="s">
        <v>140</v>
      </c>
      <c r="C37" s="273"/>
      <c r="D37" s="277"/>
      <c r="E37" s="277">
        <f t="shared" si="0"/>
        <v>0</v>
      </c>
      <c r="F37" s="272">
        <f t="shared" si="5"/>
        <v>0</v>
      </c>
      <c r="G37" s="279"/>
      <c r="H37" s="277"/>
      <c r="I37" s="277">
        <f t="shared" si="1"/>
        <v>0</v>
      </c>
      <c r="J37" s="272">
        <f t="shared" si="2"/>
        <v>0</v>
      </c>
      <c r="K37" s="279"/>
      <c r="L37" s="277"/>
      <c r="M37" s="277">
        <f t="shared" si="3"/>
        <v>0</v>
      </c>
      <c r="N37" s="272">
        <f t="shared" si="6"/>
        <v>0</v>
      </c>
    </row>
    <row r="38" spans="1:14">
      <c r="A38" s="269">
        <f t="shared" si="4"/>
        <v>0</v>
      </c>
      <c r="B38" s="270" t="s">
        <v>141</v>
      </c>
      <c r="C38" s="273"/>
      <c r="D38" s="277"/>
      <c r="E38" s="274">
        <f t="shared" si="0"/>
        <v>0</v>
      </c>
      <c r="F38" s="272">
        <f t="shared" si="5"/>
        <v>0</v>
      </c>
      <c r="G38" s="279"/>
      <c r="H38" s="277"/>
      <c r="I38" s="274">
        <f t="shared" si="1"/>
        <v>0</v>
      </c>
      <c r="J38" s="272">
        <f t="shared" si="2"/>
        <v>0</v>
      </c>
      <c r="K38" s="279"/>
      <c r="L38" s="277"/>
      <c r="M38" s="274">
        <f t="shared" si="3"/>
        <v>0</v>
      </c>
      <c r="N38" s="272">
        <f t="shared" si="6"/>
        <v>0</v>
      </c>
    </row>
    <row r="39" spans="1:14">
      <c r="A39" s="269">
        <f t="shared" si="4"/>
        <v>39</v>
      </c>
      <c r="B39" s="270" t="s">
        <v>142</v>
      </c>
      <c r="C39" s="273">
        <f>14*24+336+336</f>
        <v>1008</v>
      </c>
      <c r="D39" s="274">
        <f>12*26+312+312</f>
        <v>936</v>
      </c>
      <c r="E39" s="274">
        <f t="shared" si="0"/>
        <v>1944</v>
      </c>
      <c r="F39" s="272">
        <f t="shared" si="5"/>
        <v>39</v>
      </c>
      <c r="G39" s="279"/>
      <c r="H39" s="277"/>
      <c r="I39" s="274">
        <f t="shared" si="1"/>
        <v>0</v>
      </c>
      <c r="J39" s="272">
        <f>+G39/$G$9/2+H39/$H$9/2</f>
        <v>0</v>
      </c>
      <c r="K39" s="279"/>
      <c r="L39" s="277"/>
      <c r="M39" s="274">
        <f t="shared" si="3"/>
        <v>0</v>
      </c>
      <c r="N39" s="272">
        <f t="shared" si="6"/>
        <v>0</v>
      </c>
    </row>
    <row r="40" spans="1:14">
      <c r="A40" s="269">
        <f t="shared" si="4"/>
        <v>13</v>
      </c>
      <c r="B40" s="270" t="s">
        <v>143</v>
      </c>
      <c r="C40" s="273">
        <f t="shared" ref="C40:C45" si="7">14*24</f>
        <v>336</v>
      </c>
      <c r="D40" s="277">
        <f t="shared" ref="D40:D45" si="8">12*26</f>
        <v>312</v>
      </c>
      <c r="E40" s="277">
        <f t="shared" si="0"/>
        <v>648</v>
      </c>
      <c r="F40" s="272">
        <f t="shared" si="5"/>
        <v>13</v>
      </c>
      <c r="G40" s="279"/>
      <c r="H40" s="277"/>
      <c r="I40" s="277">
        <f t="shared" si="1"/>
        <v>0</v>
      </c>
      <c r="J40" s="272">
        <f t="shared" si="2"/>
        <v>0</v>
      </c>
      <c r="K40" s="279"/>
      <c r="L40" s="277"/>
      <c r="M40" s="277">
        <f t="shared" si="3"/>
        <v>0</v>
      </c>
      <c r="N40" s="272">
        <f t="shared" si="6"/>
        <v>0</v>
      </c>
    </row>
    <row r="41" spans="1:14">
      <c r="A41" s="269">
        <f t="shared" si="4"/>
        <v>14</v>
      </c>
      <c r="B41" s="270" t="s">
        <v>144</v>
      </c>
      <c r="C41" s="273">
        <f t="shared" si="7"/>
        <v>336</v>
      </c>
      <c r="D41" s="277">
        <f>14*26</f>
        <v>364</v>
      </c>
      <c r="E41" s="277">
        <f t="shared" si="0"/>
        <v>700</v>
      </c>
      <c r="F41" s="272">
        <f t="shared" si="5"/>
        <v>14</v>
      </c>
      <c r="G41" s="279"/>
      <c r="H41" s="277"/>
      <c r="I41" s="277">
        <f t="shared" si="1"/>
        <v>0</v>
      </c>
      <c r="J41" s="272">
        <f t="shared" si="2"/>
        <v>0</v>
      </c>
      <c r="K41" s="279"/>
      <c r="L41" s="277"/>
      <c r="M41" s="277">
        <f t="shared" si="3"/>
        <v>0</v>
      </c>
      <c r="N41" s="272">
        <f t="shared" si="6"/>
        <v>0</v>
      </c>
    </row>
    <row r="42" spans="1:14">
      <c r="A42" s="269">
        <f t="shared" si="4"/>
        <v>13</v>
      </c>
      <c r="B42" s="270" t="s">
        <v>145</v>
      </c>
      <c r="C42" s="273">
        <f t="shared" si="7"/>
        <v>336</v>
      </c>
      <c r="D42" s="277">
        <f t="shared" si="8"/>
        <v>312</v>
      </c>
      <c r="E42" s="277">
        <f t="shared" si="0"/>
        <v>648</v>
      </c>
      <c r="F42" s="272">
        <f t="shared" si="5"/>
        <v>13</v>
      </c>
      <c r="G42" s="279"/>
      <c r="H42" s="277"/>
      <c r="I42" s="277">
        <f t="shared" si="1"/>
        <v>0</v>
      </c>
      <c r="J42" s="272">
        <f t="shared" si="2"/>
        <v>0</v>
      </c>
      <c r="K42" s="279"/>
      <c r="L42" s="277"/>
      <c r="M42" s="277">
        <f t="shared" si="3"/>
        <v>0</v>
      </c>
      <c r="N42" s="272">
        <f t="shared" si="6"/>
        <v>0</v>
      </c>
    </row>
    <row r="43" spans="1:14">
      <c r="A43" s="269">
        <f t="shared" si="4"/>
        <v>13</v>
      </c>
      <c r="B43" s="270" t="s">
        <v>146</v>
      </c>
      <c r="C43" s="516">
        <f t="shared" si="7"/>
        <v>336</v>
      </c>
      <c r="D43" s="517">
        <f t="shared" si="8"/>
        <v>312</v>
      </c>
      <c r="E43" s="277">
        <f t="shared" si="0"/>
        <v>648</v>
      </c>
      <c r="F43" s="272">
        <f t="shared" si="5"/>
        <v>13</v>
      </c>
      <c r="G43" s="279"/>
      <c r="H43" s="277"/>
      <c r="I43" s="277">
        <f t="shared" si="1"/>
        <v>0</v>
      </c>
      <c r="J43" s="272">
        <f t="shared" si="2"/>
        <v>0</v>
      </c>
      <c r="K43" s="279"/>
      <c r="L43" s="277"/>
      <c r="M43" s="277">
        <f t="shared" si="3"/>
        <v>0</v>
      </c>
      <c r="N43" s="272">
        <f t="shared" si="6"/>
        <v>0</v>
      </c>
    </row>
    <row r="44" spans="1:14">
      <c r="A44" s="269">
        <f t="shared" si="4"/>
        <v>13</v>
      </c>
      <c r="B44" s="278" t="s">
        <v>147</v>
      </c>
      <c r="C44" s="516">
        <f t="shared" si="7"/>
        <v>336</v>
      </c>
      <c r="D44" s="517">
        <f t="shared" si="8"/>
        <v>312</v>
      </c>
      <c r="E44" s="274">
        <f t="shared" si="0"/>
        <v>648</v>
      </c>
      <c r="F44" s="272">
        <f t="shared" si="5"/>
        <v>13</v>
      </c>
      <c r="G44" s="279"/>
      <c r="H44" s="277"/>
      <c r="I44" s="274">
        <f t="shared" si="1"/>
        <v>0</v>
      </c>
      <c r="J44" s="272">
        <f t="shared" si="2"/>
        <v>0</v>
      </c>
      <c r="K44" s="279"/>
      <c r="L44" s="277"/>
      <c r="M44" s="274">
        <f t="shared" si="3"/>
        <v>0</v>
      </c>
      <c r="N44" s="272">
        <f t="shared" si="6"/>
        <v>0</v>
      </c>
    </row>
    <row r="45" spans="1:14">
      <c r="A45" s="269">
        <f t="shared" si="4"/>
        <v>13</v>
      </c>
      <c r="B45" s="270" t="s">
        <v>148</v>
      </c>
      <c r="C45" s="516">
        <f t="shared" si="7"/>
        <v>336</v>
      </c>
      <c r="D45" s="517">
        <f t="shared" si="8"/>
        <v>312</v>
      </c>
      <c r="E45" s="274">
        <f t="shared" si="0"/>
        <v>648</v>
      </c>
      <c r="F45" s="272">
        <f t="shared" si="5"/>
        <v>13</v>
      </c>
      <c r="G45" s="279"/>
      <c r="H45" s="277"/>
      <c r="I45" s="274">
        <f t="shared" si="1"/>
        <v>0</v>
      </c>
      <c r="J45" s="272">
        <f t="shared" si="2"/>
        <v>0</v>
      </c>
      <c r="K45" s="279"/>
      <c r="L45" s="277"/>
      <c r="M45" s="274">
        <f t="shared" si="3"/>
        <v>0</v>
      </c>
      <c r="N45" s="272">
        <f t="shared" si="6"/>
        <v>0</v>
      </c>
    </row>
    <row r="46" spans="1:14">
      <c r="A46" s="269">
        <f t="shared" si="4"/>
        <v>0</v>
      </c>
      <c r="B46" s="270" t="s">
        <v>149</v>
      </c>
      <c r="C46" s="273"/>
      <c r="D46" s="274"/>
      <c r="E46" s="274">
        <f t="shared" si="0"/>
        <v>0</v>
      </c>
      <c r="F46" s="272">
        <f t="shared" si="5"/>
        <v>0</v>
      </c>
      <c r="G46" s="279"/>
      <c r="H46" s="277"/>
      <c r="I46" s="274">
        <f t="shared" si="1"/>
        <v>0</v>
      </c>
      <c r="J46" s="272">
        <f>+G46/$G$9/2+H46/$H$9/2</f>
        <v>0</v>
      </c>
      <c r="K46" s="279"/>
      <c r="L46" s="277"/>
      <c r="M46" s="274">
        <f t="shared" si="3"/>
        <v>0</v>
      </c>
      <c r="N46" s="272">
        <f t="shared" si="6"/>
        <v>0</v>
      </c>
    </row>
    <row r="47" spans="1:14">
      <c r="A47" s="269">
        <f>+SUM(F47,J47,N47)</f>
        <v>34</v>
      </c>
      <c r="B47" s="270" t="s">
        <v>150</v>
      </c>
      <c r="C47" s="516">
        <f>14*24+336</f>
        <v>672</v>
      </c>
      <c r="D47" s="518">
        <f>14*26+312</f>
        <v>676</v>
      </c>
      <c r="E47" s="274">
        <f t="shared" si="0"/>
        <v>1348</v>
      </c>
      <c r="F47" s="543">
        <f t="shared" si="5"/>
        <v>27</v>
      </c>
      <c r="G47" s="516">
        <v>84</v>
      </c>
      <c r="H47" s="518">
        <v>136</v>
      </c>
      <c r="I47" s="274">
        <f t="shared" si="1"/>
        <v>220</v>
      </c>
      <c r="J47" s="272">
        <f>+G47/$G$9/2+H47/$H$9/2</f>
        <v>7</v>
      </c>
      <c r="K47" s="279"/>
      <c r="L47" s="277"/>
      <c r="M47" s="274">
        <f t="shared" si="3"/>
        <v>0</v>
      </c>
      <c r="N47" s="272">
        <f t="shared" si="6"/>
        <v>0</v>
      </c>
    </row>
    <row r="48" spans="1:14">
      <c r="A48" s="269">
        <f t="shared" si="4"/>
        <v>46</v>
      </c>
      <c r="B48" s="270" t="s">
        <v>151</v>
      </c>
      <c r="C48" s="273"/>
      <c r="D48" s="274"/>
      <c r="E48" s="274">
        <f t="shared" si="0"/>
        <v>0</v>
      </c>
      <c r="F48" s="272">
        <f t="shared" si="5"/>
        <v>0</v>
      </c>
      <c r="G48" s="273">
        <v>728</v>
      </c>
      <c r="H48" s="274">
        <v>680</v>
      </c>
      <c r="I48" s="274">
        <f t="shared" si="1"/>
        <v>1408</v>
      </c>
      <c r="J48" s="272">
        <f t="shared" ref="J48:J82" si="9">+G48/$G$9/2+H48/$H$9/2</f>
        <v>46</v>
      </c>
      <c r="K48" s="273"/>
      <c r="L48" s="274"/>
      <c r="M48" s="274">
        <f t="shared" si="3"/>
        <v>0</v>
      </c>
      <c r="N48" s="272">
        <f t="shared" si="6"/>
        <v>0</v>
      </c>
    </row>
    <row r="49" spans="1:14">
      <c r="A49" s="269">
        <f t="shared" si="4"/>
        <v>0</v>
      </c>
      <c r="B49" s="270" t="s">
        <v>152</v>
      </c>
      <c r="C49" s="273"/>
      <c r="D49" s="302"/>
      <c r="E49" s="274">
        <f t="shared" si="0"/>
        <v>0</v>
      </c>
      <c r="F49" s="272">
        <f t="shared" si="5"/>
        <v>0</v>
      </c>
      <c r="G49" s="273"/>
      <c r="H49" s="274"/>
      <c r="I49" s="274">
        <f t="shared" si="1"/>
        <v>0</v>
      </c>
      <c r="J49" s="272">
        <f t="shared" si="9"/>
        <v>0</v>
      </c>
      <c r="K49" s="301"/>
      <c r="L49" s="302"/>
      <c r="M49" s="274">
        <f t="shared" si="3"/>
        <v>0</v>
      </c>
      <c r="N49" s="272">
        <f t="shared" si="6"/>
        <v>0</v>
      </c>
    </row>
    <row r="50" spans="1:14">
      <c r="A50" s="269">
        <f t="shared" si="4"/>
        <v>13</v>
      </c>
      <c r="B50" s="270" t="s">
        <v>153</v>
      </c>
      <c r="C50" s="516">
        <v>336</v>
      </c>
      <c r="D50" s="518">
        <v>312</v>
      </c>
      <c r="E50" s="274">
        <f t="shared" si="0"/>
        <v>648</v>
      </c>
      <c r="F50" s="272">
        <f t="shared" si="5"/>
        <v>13</v>
      </c>
      <c r="G50" s="273"/>
      <c r="H50" s="274"/>
      <c r="I50" s="274">
        <f t="shared" si="1"/>
        <v>0</v>
      </c>
      <c r="J50" s="272">
        <f t="shared" si="9"/>
        <v>0</v>
      </c>
      <c r="K50" s="301"/>
      <c r="L50" s="302"/>
      <c r="M50" s="274">
        <f t="shared" si="3"/>
        <v>0</v>
      </c>
      <c r="N50" s="272">
        <f t="shared" si="6"/>
        <v>0</v>
      </c>
    </row>
    <row r="51" spans="1:14">
      <c r="A51" s="269">
        <f t="shared" si="4"/>
        <v>13</v>
      </c>
      <c r="B51" s="270" t="s">
        <v>154</v>
      </c>
      <c r="C51" s="516">
        <v>336</v>
      </c>
      <c r="D51" s="518">
        <v>312</v>
      </c>
      <c r="E51" s="274">
        <f t="shared" si="0"/>
        <v>648</v>
      </c>
      <c r="F51" s="272">
        <f t="shared" si="5"/>
        <v>13</v>
      </c>
      <c r="G51" s="273"/>
      <c r="H51" s="274"/>
      <c r="I51" s="274">
        <f t="shared" si="1"/>
        <v>0</v>
      </c>
      <c r="J51" s="272">
        <f t="shared" si="9"/>
        <v>0</v>
      </c>
      <c r="K51" s="301"/>
      <c r="L51" s="302"/>
      <c r="M51" s="274">
        <f t="shared" si="3"/>
        <v>0</v>
      </c>
      <c r="N51" s="272">
        <f t="shared" si="6"/>
        <v>0</v>
      </c>
    </row>
    <row r="52" spans="1:14">
      <c r="A52" s="269">
        <f t="shared" si="4"/>
        <v>0</v>
      </c>
      <c r="B52" s="270" t="s">
        <v>155</v>
      </c>
      <c r="C52" s="273"/>
      <c r="D52" s="302"/>
      <c r="E52" s="274">
        <f t="shared" si="0"/>
        <v>0</v>
      </c>
      <c r="F52" s="272">
        <f t="shared" si="5"/>
        <v>0</v>
      </c>
      <c r="G52" s="281"/>
      <c r="H52" s="274"/>
      <c r="I52" s="274">
        <f t="shared" si="1"/>
        <v>0</v>
      </c>
      <c r="J52" s="272">
        <f t="shared" si="9"/>
        <v>0</v>
      </c>
      <c r="K52" s="280"/>
      <c r="L52" s="274"/>
      <c r="M52" s="274">
        <f t="shared" si="3"/>
        <v>0</v>
      </c>
      <c r="N52" s="272">
        <f>+K52/$K$9/2+L52/$L$9/2</f>
        <v>0</v>
      </c>
    </row>
    <row r="53" spans="1:14">
      <c r="A53" s="269">
        <f t="shared" si="4"/>
        <v>42</v>
      </c>
      <c r="B53" s="270" t="s">
        <v>156</v>
      </c>
      <c r="C53" s="516">
        <f>336+336</f>
        <v>672</v>
      </c>
      <c r="D53" s="518">
        <f>312+312</f>
        <v>624</v>
      </c>
      <c r="E53" s="277">
        <f t="shared" si="0"/>
        <v>1296</v>
      </c>
      <c r="F53" s="272">
        <f t="shared" si="5"/>
        <v>26</v>
      </c>
      <c r="G53" s="281"/>
      <c r="H53" s="282"/>
      <c r="I53" s="277">
        <f t="shared" si="1"/>
        <v>0</v>
      </c>
      <c r="J53" s="272">
        <f t="shared" si="9"/>
        <v>0</v>
      </c>
      <c r="K53" s="516">
        <v>234</v>
      </c>
      <c r="L53" s="518">
        <v>210</v>
      </c>
      <c r="M53" s="277">
        <f t="shared" si="3"/>
        <v>444</v>
      </c>
      <c r="N53" s="272">
        <f t="shared" si="6"/>
        <v>16</v>
      </c>
    </row>
    <row r="54" spans="1:14">
      <c r="A54" s="269">
        <f t="shared" si="4"/>
        <v>13</v>
      </c>
      <c r="B54" s="270" t="s">
        <v>157</v>
      </c>
      <c r="C54" s="516">
        <v>336</v>
      </c>
      <c r="D54" s="518">
        <v>312</v>
      </c>
      <c r="E54" s="277">
        <f t="shared" si="0"/>
        <v>648</v>
      </c>
      <c r="F54" s="272">
        <f t="shared" si="5"/>
        <v>13</v>
      </c>
      <c r="G54" s="273"/>
      <c r="H54" s="282"/>
      <c r="I54" s="277">
        <f t="shared" si="1"/>
        <v>0</v>
      </c>
      <c r="J54" s="272">
        <f t="shared" si="9"/>
        <v>0</v>
      </c>
      <c r="K54" s="273"/>
      <c r="L54" s="274"/>
      <c r="M54" s="277">
        <f t="shared" si="3"/>
        <v>0</v>
      </c>
      <c r="N54" s="272">
        <f t="shared" si="6"/>
        <v>0</v>
      </c>
    </row>
    <row r="55" spans="1:14">
      <c r="A55" s="269">
        <f t="shared" si="4"/>
        <v>30</v>
      </c>
      <c r="B55" s="270" t="s">
        <v>158</v>
      </c>
      <c r="C55" s="516">
        <v>336</v>
      </c>
      <c r="D55" s="518">
        <v>312</v>
      </c>
      <c r="E55" s="277">
        <f t="shared" si="0"/>
        <v>648</v>
      </c>
      <c r="F55" s="272">
        <f t="shared" si="5"/>
        <v>13</v>
      </c>
      <c r="G55" s="281"/>
      <c r="H55" s="274"/>
      <c r="I55" s="277">
        <f t="shared" si="1"/>
        <v>0</v>
      </c>
      <c r="J55" s="272">
        <f t="shared" si="9"/>
        <v>0</v>
      </c>
      <c r="K55" s="273">
        <f>26*9</f>
        <v>234</v>
      </c>
      <c r="L55" s="274">
        <f>15*16</f>
        <v>240</v>
      </c>
      <c r="M55" s="277">
        <f t="shared" si="3"/>
        <v>474</v>
      </c>
      <c r="N55" s="272">
        <f t="shared" si="6"/>
        <v>17</v>
      </c>
    </row>
    <row r="56" spans="1:14">
      <c r="A56" s="269">
        <f t="shared" si="4"/>
        <v>51</v>
      </c>
      <c r="B56" s="270" t="s">
        <v>159</v>
      </c>
      <c r="C56" s="521">
        <v>336</v>
      </c>
      <c r="D56" s="517">
        <v>364</v>
      </c>
      <c r="E56" s="277">
        <f t="shared" si="0"/>
        <v>700</v>
      </c>
      <c r="F56" s="272">
        <f t="shared" si="5"/>
        <v>14</v>
      </c>
      <c r="G56" s="281"/>
      <c r="H56" s="282"/>
      <c r="I56" s="277">
        <f t="shared" si="1"/>
        <v>0</v>
      </c>
      <c r="J56" s="272">
        <f t="shared" si="9"/>
        <v>0</v>
      </c>
      <c r="K56" s="516">
        <f>312+208</f>
        <v>520</v>
      </c>
      <c r="L56" s="518">
        <f>300+210</f>
        <v>510</v>
      </c>
      <c r="M56" s="277">
        <f t="shared" si="3"/>
        <v>1030</v>
      </c>
      <c r="N56" s="272">
        <f t="shared" si="6"/>
        <v>37</v>
      </c>
    </row>
    <row r="57" spans="1:14">
      <c r="A57" s="269">
        <f t="shared" si="4"/>
        <v>39</v>
      </c>
      <c r="B57" s="270" t="s">
        <v>160</v>
      </c>
      <c r="C57" s="521">
        <v>336</v>
      </c>
      <c r="D57" s="517">
        <v>312</v>
      </c>
      <c r="E57" s="277">
        <f t="shared" si="0"/>
        <v>648</v>
      </c>
      <c r="F57" s="272">
        <f t="shared" si="5"/>
        <v>13</v>
      </c>
      <c r="G57" s="280"/>
      <c r="H57" s="283"/>
      <c r="I57" s="277">
        <f t="shared" si="1"/>
        <v>0</v>
      </c>
      <c r="J57" s="272">
        <f t="shared" si="9"/>
        <v>0</v>
      </c>
      <c r="K57" s="516">
        <f>26*14</f>
        <v>364</v>
      </c>
      <c r="L57" s="518">
        <v>360</v>
      </c>
      <c r="M57" s="277">
        <f t="shared" si="3"/>
        <v>724</v>
      </c>
      <c r="N57" s="272">
        <f t="shared" si="6"/>
        <v>26</v>
      </c>
    </row>
    <row r="58" spans="1:14">
      <c r="A58" s="269">
        <f t="shared" si="4"/>
        <v>13</v>
      </c>
      <c r="B58" s="270" t="s">
        <v>161</v>
      </c>
      <c r="C58" s="521">
        <v>336</v>
      </c>
      <c r="D58" s="517">
        <v>312</v>
      </c>
      <c r="E58" s="277">
        <f t="shared" si="0"/>
        <v>648</v>
      </c>
      <c r="F58" s="272">
        <f t="shared" si="5"/>
        <v>13</v>
      </c>
      <c r="G58" s="280"/>
      <c r="H58" s="283"/>
      <c r="I58" s="277">
        <f t="shared" si="1"/>
        <v>0</v>
      </c>
      <c r="J58" s="272">
        <f t="shared" si="9"/>
        <v>0</v>
      </c>
      <c r="K58" s="273"/>
      <c r="L58" s="274"/>
      <c r="M58" s="277">
        <f t="shared" si="3"/>
        <v>0</v>
      </c>
      <c r="N58" s="272">
        <f t="shared" si="6"/>
        <v>0</v>
      </c>
    </row>
    <row r="59" spans="1:14">
      <c r="A59" s="269">
        <f t="shared" si="4"/>
        <v>75</v>
      </c>
      <c r="B59" s="270" t="s">
        <v>162</v>
      </c>
      <c r="C59" s="521">
        <v>336</v>
      </c>
      <c r="D59" s="517">
        <v>312</v>
      </c>
      <c r="E59" s="277">
        <f t="shared" si="0"/>
        <v>648</v>
      </c>
      <c r="F59" s="272">
        <f t="shared" si="5"/>
        <v>13</v>
      </c>
      <c r="G59" s="279"/>
      <c r="H59" s="284"/>
      <c r="I59" s="277">
        <f t="shared" si="1"/>
        <v>0</v>
      </c>
      <c r="J59" s="272">
        <f t="shared" si="9"/>
        <v>0</v>
      </c>
      <c r="K59" s="516">
        <f>26*17+416</f>
        <v>858</v>
      </c>
      <c r="L59" s="518">
        <f>450+420</f>
        <v>870</v>
      </c>
      <c r="M59" s="277">
        <f t="shared" si="3"/>
        <v>1728</v>
      </c>
      <c r="N59" s="272">
        <f t="shared" si="6"/>
        <v>62</v>
      </c>
    </row>
    <row r="60" spans="1:14">
      <c r="A60" s="269">
        <f t="shared" si="4"/>
        <v>45</v>
      </c>
      <c r="B60" s="270" t="s">
        <v>163</v>
      </c>
      <c r="C60" s="521">
        <v>336</v>
      </c>
      <c r="D60" s="517">
        <v>312</v>
      </c>
      <c r="E60" s="277">
        <f t="shared" si="0"/>
        <v>648</v>
      </c>
      <c r="F60" s="272">
        <f t="shared" si="5"/>
        <v>13</v>
      </c>
      <c r="G60" s="279"/>
      <c r="H60" s="284"/>
      <c r="I60" s="277">
        <f t="shared" si="1"/>
        <v>0</v>
      </c>
      <c r="J60" s="272">
        <f t="shared" si="9"/>
        <v>0</v>
      </c>
      <c r="K60" s="516">
        <f t="shared" ref="K60" si="10">26*17</f>
        <v>442</v>
      </c>
      <c r="L60" s="518">
        <v>450</v>
      </c>
      <c r="M60" s="277">
        <f t="shared" si="3"/>
        <v>892</v>
      </c>
      <c r="N60" s="272">
        <f t="shared" si="6"/>
        <v>32</v>
      </c>
    </row>
    <row r="61" spans="1:14">
      <c r="A61" s="269">
        <f t="shared" si="4"/>
        <v>47</v>
      </c>
      <c r="B61" s="270" t="s">
        <v>164</v>
      </c>
      <c r="C61" s="521">
        <v>336</v>
      </c>
      <c r="D61" s="517">
        <v>364</v>
      </c>
      <c r="E61" s="277">
        <f t="shared" si="0"/>
        <v>700</v>
      </c>
      <c r="F61" s="272">
        <f t="shared" si="5"/>
        <v>14</v>
      </c>
      <c r="G61" s="279"/>
      <c r="H61" s="284"/>
      <c r="I61" s="277">
        <f t="shared" si="1"/>
        <v>0</v>
      </c>
      <c r="J61" s="272">
        <f t="shared" si="9"/>
        <v>0</v>
      </c>
      <c r="K61" s="516">
        <f>26*18</f>
        <v>468</v>
      </c>
      <c r="L61" s="518">
        <v>450</v>
      </c>
      <c r="M61" s="277">
        <f t="shared" si="3"/>
        <v>918</v>
      </c>
      <c r="N61" s="272">
        <f t="shared" si="6"/>
        <v>33</v>
      </c>
    </row>
    <row r="62" spans="1:14">
      <c r="A62" s="269">
        <f t="shared" si="4"/>
        <v>47</v>
      </c>
      <c r="B62" s="270" t="s">
        <v>165</v>
      </c>
      <c r="C62" s="521">
        <v>336</v>
      </c>
      <c r="D62" s="517">
        <v>364</v>
      </c>
      <c r="E62" s="277">
        <f t="shared" si="0"/>
        <v>700</v>
      </c>
      <c r="F62" s="272">
        <f t="shared" si="5"/>
        <v>14</v>
      </c>
      <c r="G62" s="279"/>
      <c r="H62" s="284"/>
      <c r="I62" s="277">
        <f t="shared" si="1"/>
        <v>0</v>
      </c>
      <c r="J62" s="272">
        <f t="shared" si="9"/>
        <v>0</v>
      </c>
      <c r="K62" s="516">
        <f>26*18</f>
        <v>468</v>
      </c>
      <c r="L62" s="518">
        <v>450</v>
      </c>
      <c r="M62" s="277">
        <f t="shared" si="3"/>
        <v>918</v>
      </c>
      <c r="N62" s="272">
        <f t="shared" si="6"/>
        <v>33</v>
      </c>
    </row>
    <row r="63" spans="1:14">
      <c r="A63" s="269">
        <f t="shared" si="4"/>
        <v>44</v>
      </c>
      <c r="B63" s="270" t="s">
        <v>166</v>
      </c>
      <c r="C63" s="521">
        <f>96+96</f>
        <v>192</v>
      </c>
      <c r="D63" s="517">
        <v>364</v>
      </c>
      <c r="E63" s="277">
        <f t="shared" si="0"/>
        <v>556</v>
      </c>
      <c r="F63" s="272">
        <f t="shared" si="5"/>
        <v>11</v>
      </c>
      <c r="G63" s="279"/>
      <c r="H63" s="284"/>
      <c r="I63" s="277">
        <f t="shared" si="1"/>
        <v>0</v>
      </c>
      <c r="J63" s="272">
        <f t="shared" si="9"/>
        <v>0</v>
      </c>
      <c r="K63" s="516">
        <f>26*18</f>
        <v>468</v>
      </c>
      <c r="L63" s="518">
        <v>450</v>
      </c>
      <c r="M63" s="277">
        <f t="shared" si="3"/>
        <v>918</v>
      </c>
      <c r="N63" s="272">
        <f t="shared" si="6"/>
        <v>33</v>
      </c>
    </row>
    <row r="64" spans="1:14">
      <c r="A64" s="269">
        <f t="shared" si="4"/>
        <v>0</v>
      </c>
      <c r="B64" s="270" t="s">
        <v>167</v>
      </c>
      <c r="C64" s="279"/>
      <c r="D64" s="277"/>
      <c r="E64" s="277">
        <f t="shared" si="0"/>
        <v>0</v>
      </c>
      <c r="F64" s="272">
        <f t="shared" si="5"/>
        <v>0</v>
      </c>
      <c r="G64" s="279"/>
      <c r="H64" s="284"/>
      <c r="I64" s="277">
        <f t="shared" si="1"/>
        <v>0</v>
      </c>
      <c r="J64" s="272">
        <f t="shared" si="9"/>
        <v>0</v>
      </c>
      <c r="K64" s="273"/>
      <c r="L64" s="274"/>
      <c r="M64" s="277">
        <f t="shared" si="3"/>
        <v>0</v>
      </c>
      <c r="N64" s="272">
        <f t="shared" si="6"/>
        <v>0</v>
      </c>
    </row>
    <row r="65" spans="1:14">
      <c r="A65" s="269">
        <f t="shared" si="4"/>
        <v>45</v>
      </c>
      <c r="B65" s="270" t="s">
        <v>168</v>
      </c>
      <c r="C65" s="516">
        <v>336</v>
      </c>
      <c r="D65" s="518">
        <v>312</v>
      </c>
      <c r="E65" s="274">
        <f t="shared" si="0"/>
        <v>648</v>
      </c>
      <c r="F65" s="543">
        <f t="shared" si="5"/>
        <v>13</v>
      </c>
      <c r="G65" s="273"/>
      <c r="H65" s="282"/>
      <c r="I65" s="274">
        <f t="shared" si="1"/>
        <v>0</v>
      </c>
      <c r="J65" s="543">
        <f t="shared" si="9"/>
        <v>0</v>
      </c>
      <c r="K65" s="516">
        <f t="shared" ref="K65:K67" si="11">26*17</f>
        <v>442</v>
      </c>
      <c r="L65" s="518">
        <v>450</v>
      </c>
      <c r="M65" s="277">
        <f t="shared" si="3"/>
        <v>892</v>
      </c>
      <c r="N65" s="272">
        <f t="shared" si="6"/>
        <v>32</v>
      </c>
    </row>
    <row r="66" spans="1:14">
      <c r="A66" s="269">
        <f t="shared" si="4"/>
        <v>0</v>
      </c>
      <c r="B66" s="270" t="s">
        <v>169</v>
      </c>
      <c r="C66" s="273"/>
      <c r="D66" s="274"/>
      <c r="E66" s="274">
        <f t="shared" si="0"/>
        <v>0</v>
      </c>
      <c r="F66" s="543">
        <f t="shared" si="5"/>
        <v>0</v>
      </c>
      <c r="G66" s="273"/>
      <c r="H66" s="282"/>
      <c r="I66" s="274">
        <f t="shared" si="1"/>
        <v>0</v>
      </c>
      <c r="J66" s="543">
        <f>+G66/$G$9/2+H66/$H$9/2</f>
        <v>0</v>
      </c>
      <c r="K66" s="273"/>
      <c r="L66" s="274"/>
      <c r="M66" s="277">
        <f t="shared" si="3"/>
        <v>0</v>
      </c>
      <c r="N66" s="272">
        <f t="shared" si="6"/>
        <v>0</v>
      </c>
    </row>
    <row r="67" spans="1:14">
      <c r="A67" s="269">
        <f t="shared" si="4"/>
        <v>58</v>
      </c>
      <c r="B67" s="270" t="s">
        <v>170</v>
      </c>
      <c r="C67" s="516">
        <f>336+336</f>
        <v>672</v>
      </c>
      <c r="D67" s="518">
        <f>312+312</f>
        <v>624</v>
      </c>
      <c r="E67" s="274">
        <f t="shared" si="0"/>
        <v>1296</v>
      </c>
      <c r="F67" s="543">
        <f t="shared" si="5"/>
        <v>26</v>
      </c>
      <c r="G67" s="273"/>
      <c r="H67" s="282"/>
      <c r="I67" s="274">
        <f t="shared" si="1"/>
        <v>0</v>
      </c>
      <c r="J67" s="543">
        <f t="shared" si="9"/>
        <v>0</v>
      </c>
      <c r="K67" s="516">
        <f t="shared" si="11"/>
        <v>442</v>
      </c>
      <c r="L67" s="518">
        <v>450</v>
      </c>
      <c r="M67" s="277">
        <f t="shared" si="3"/>
        <v>892</v>
      </c>
      <c r="N67" s="272">
        <f t="shared" si="6"/>
        <v>32</v>
      </c>
    </row>
    <row r="68" spans="1:14">
      <c r="A68" s="269">
        <f t="shared" si="4"/>
        <v>45</v>
      </c>
      <c r="B68" s="270" t="s">
        <v>171</v>
      </c>
      <c r="C68" s="516">
        <v>336</v>
      </c>
      <c r="D68" s="518">
        <v>312</v>
      </c>
      <c r="E68" s="277">
        <f t="shared" si="0"/>
        <v>648</v>
      </c>
      <c r="F68" s="272">
        <f t="shared" si="5"/>
        <v>13</v>
      </c>
      <c r="G68" s="279"/>
      <c r="H68" s="284"/>
      <c r="I68" s="277">
        <f t="shared" si="1"/>
        <v>0</v>
      </c>
      <c r="J68" s="272">
        <f t="shared" si="9"/>
        <v>0</v>
      </c>
      <c r="K68" s="516">
        <f t="shared" ref="K68:K70" si="12">26*17</f>
        <v>442</v>
      </c>
      <c r="L68" s="518">
        <v>450</v>
      </c>
      <c r="M68" s="277">
        <f t="shared" si="3"/>
        <v>892</v>
      </c>
      <c r="N68" s="272">
        <f t="shared" si="6"/>
        <v>32</v>
      </c>
    </row>
    <row r="69" spans="1:14">
      <c r="A69" s="269">
        <f t="shared" si="4"/>
        <v>45</v>
      </c>
      <c r="B69" s="270" t="s">
        <v>172</v>
      </c>
      <c r="C69" s="516">
        <v>336</v>
      </c>
      <c r="D69" s="518">
        <v>312</v>
      </c>
      <c r="E69" s="277">
        <f t="shared" si="0"/>
        <v>648</v>
      </c>
      <c r="F69" s="272">
        <f t="shared" si="5"/>
        <v>13</v>
      </c>
      <c r="G69" s="279"/>
      <c r="H69" s="277"/>
      <c r="I69" s="277">
        <f t="shared" si="1"/>
        <v>0</v>
      </c>
      <c r="J69" s="272">
        <f t="shared" si="9"/>
        <v>0</v>
      </c>
      <c r="K69" s="273">
        <f t="shared" si="12"/>
        <v>442</v>
      </c>
      <c r="L69" s="274">
        <v>450</v>
      </c>
      <c r="M69" s="277">
        <f t="shared" si="3"/>
        <v>892</v>
      </c>
      <c r="N69" s="272">
        <f t="shared" si="6"/>
        <v>32</v>
      </c>
    </row>
    <row r="70" spans="1:14">
      <c r="A70" s="269">
        <f t="shared" si="4"/>
        <v>39</v>
      </c>
      <c r="B70" s="270" t="s">
        <v>173</v>
      </c>
      <c r="C70" s="516">
        <f>192-48</f>
        <v>144</v>
      </c>
      <c r="D70" s="518">
        <f>8*26</f>
        <v>208</v>
      </c>
      <c r="E70" s="277">
        <f t="shared" si="0"/>
        <v>352</v>
      </c>
      <c r="F70" s="272">
        <f t="shared" si="5"/>
        <v>7</v>
      </c>
      <c r="G70" s="279"/>
      <c r="H70" s="277"/>
      <c r="I70" s="277">
        <f t="shared" si="1"/>
        <v>0</v>
      </c>
      <c r="J70" s="272">
        <f t="shared" si="9"/>
        <v>0</v>
      </c>
      <c r="K70" s="273">
        <f t="shared" si="12"/>
        <v>442</v>
      </c>
      <c r="L70" s="274">
        <v>450</v>
      </c>
      <c r="M70" s="277">
        <f t="shared" si="3"/>
        <v>892</v>
      </c>
      <c r="N70" s="272">
        <f t="shared" si="6"/>
        <v>32</v>
      </c>
    </row>
    <row r="71" spans="1:14">
      <c r="A71" s="269">
        <f t="shared" si="4"/>
        <v>0</v>
      </c>
      <c r="B71" s="270" t="s">
        <v>174</v>
      </c>
      <c r="C71" s="279"/>
      <c r="D71" s="277"/>
      <c r="E71" s="277">
        <f t="shared" si="0"/>
        <v>0</v>
      </c>
      <c r="F71" s="272">
        <f t="shared" si="5"/>
        <v>0</v>
      </c>
      <c r="G71" s="279"/>
      <c r="H71" s="277"/>
      <c r="I71" s="277">
        <f t="shared" si="1"/>
        <v>0</v>
      </c>
      <c r="J71" s="272">
        <f t="shared" si="9"/>
        <v>0</v>
      </c>
      <c r="K71" s="273"/>
      <c r="L71" s="274"/>
      <c r="M71" s="277">
        <f t="shared" si="3"/>
        <v>0</v>
      </c>
      <c r="N71" s="272">
        <f t="shared" si="6"/>
        <v>0</v>
      </c>
    </row>
    <row r="72" spans="1:14">
      <c r="A72" s="269">
        <f t="shared" si="4"/>
        <v>46</v>
      </c>
      <c r="B72" s="270" t="s">
        <v>175</v>
      </c>
      <c r="C72" s="516">
        <v>336</v>
      </c>
      <c r="D72" s="518">
        <v>312</v>
      </c>
      <c r="E72" s="277">
        <f t="shared" si="0"/>
        <v>648</v>
      </c>
      <c r="F72" s="272">
        <f t="shared" si="5"/>
        <v>13</v>
      </c>
      <c r="G72" s="279"/>
      <c r="H72" s="277"/>
      <c r="I72" s="277">
        <f t="shared" si="1"/>
        <v>0</v>
      </c>
      <c r="J72" s="272">
        <f t="shared" si="9"/>
        <v>0</v>
      </c>
      <c r="K72" s="273">
        <v>468</v>
      </c>
      <c r="L72" s="274">
        <v>450</v>
      </c>
      <c r="M72" s="277">
        <f t="shared" si="3"/>
        <v>918</v>
      </c>
      <c r="N72" s="272">
        <f t="shared" si="6"/>
        <v>33</v>
      </c>
    </row>
    <row r="73" spans="1:14">
      <c r="A73" s="269">
        <f t="shared" si="4"/>
        <v>40</v>
      </c>
      <c r="B73" s="270" t="s">
        <v>176</v>
      </c>
      <c r="C73" s="516">
        <v>144</v>
      </c>
      <c r="D73" s="518">
        <v>208</v>
      </c>
      <c r="E73" s="277">
        <f t="shared" si="0"/>
        <v>352</v>
      </c>
      <c r="F73" s="272">
        <f t="shared" si="5"/>
        <v>7</v>
      </c>
      <c r="G73" s="279"/>
      <c r="H73" s="277"/>
      <c r="I73" s="277">
        <f t="shared" si="1"/>
        <v>0</v>
      </c>
      <c r="J73" s="272">
        <f t="shared" si="9"/>
        <v>0</v>
      </c>
      <c r="K73" s="273">
        <v>468</v>
      </c>
      <c r="L73" s="274">
        <v>450</v>
      </c>
      <c r="M73" s="277">
        <f t="shared" si="3"/>
        <v>918</v>
      </c>
      <c r="N73" s="272">
        <f t="shared" si="6"/>
        <v>33</v>
      </c>
    </row>
    <row r="74" spans="1:14">
      <c r="A74" s="269">
        <f t="shared" si="4"/>
        <v>33</v>
      </c>
      <c r="B74" s="270" t="s">
        <v>177</v>
      </c>
      <c r="C74" s="279"/>
      <c r="D74" s="277"/>
      <c r="E74" s="277">
        <f t="shared" si="0"/>
        <v>0</v>
      </c>
      <c r="F74" s="272">
        <f t="shared" si="5"/>
        <v>0</v>
      </c>
      <c r="G74" s="279"/>
      <c r="H74" s="277"/>
      <c r="I74" s="277">
        <f t="shared" si="1"/>
        <v>0</v>
      </c>
      <c r="J74" s="272">
        <f t="shared" si="9"/>
        <v>0</v>
      </c>
      <c r="K74" s="273">
        <v>468</v>
      </c>
      <c r="L74" s="274">
        <v>450</v>
      </c>
      <c r="M74" s="277">
        <f t="shared" si="3"/>
        <v>918</v>
      </c>
      <c r="N74" s="272">
        <f t="shared" si="6"/>
        <v>33</v>
      </c>
    </row>
    <row r="75" spans="1:14">
      <c r="A75" s="269">
        <f t="shared" si="4"/>
        <v>33</v>
      </c>
      <c r="B75" s="278" t="s">
        <v>178</v>
      </c>
      <c r="C75" s="279"/>
      <c r="D75" s="277"/>
      <c r="E75" s="277">
        <f t="shared" si="0"/>
        <v>0</v>
      </c>
      <c r="F75" s="272">
        <f t="shared" si="5"/>
        <v>0</v>
      </c>
      <c r="G75" s="279"/>
      <c r="H75" s="277"/>
      <c r="I75" s="277">
        <f t="shared" si="1"/>
        <v>0</v>
      </c>
      <c r="J75" s="272">
        <f t="shared" si="9"/>
        <v>0</v>
      </c>
      <c r="K75" s="273">
        <v>468</v>
      </c>
      <c r="L75" s="274">
        <v>450</v>
      </c>
      <c r="M75" s="277">
        <f t="shared" si="3"/>
        <v>918</v>
      </c>
      <c r="N75" s="272">
        <f t="shared" si="6"/>
        <v>33</v>
      </c>
    </row>
    <row r="76" spans="1:14">
      <c r="A76" s="269">
        <f t="shared" si="4"/>
        <v>33</v>
      </c>
      <c r="B76" s="270" t="s">
        <v>179</v>
      </c>
      <c r="C76" s="279"/>
      <c r="D76" s="277"/>
      <c r="E76" s="277">
        <f t="shared" si="0"/>
        <v>0</v>
      </c>
      <c r="F76" s="272">
        <f t="shared" si="5"/>
        <v>0</v>
      </c>
      <c r="G76" s="279"/>
      <c r="H76" s="277"/>
      <c r="I76" s="277">
        <f t="shared" si="1"/>
        <v>0</v>
      </c>
      <c r="J76" s="272">
        <f t="shared" si="9"/>
        <v>0</v>
      </c>
      <c r="K76" s="273">
        <v>468</v>
      </c>
      <c r="L76" s="274">
        <v>450</v>
      </c>
      <c r="M76" s="277">
        <f t="shared" si="3"/>
        <v>918</v>
      </c>
      <c r="N76" s="272">
        <f t="shared" si="6"/>
        <v>33</v>
      </c>
    </row>
    <row r="77" spans="1:14">
      <c r="A77" s="269">
        <f t="shared" si="4"/>
        <v>33</v>
      </c>
      <c r="B77" s="270" t="s">
        <v>180</v>
      </c>
      <c r="C77" s="279"/>
      <c r="D77" s="277"/>
      <c r="E77" s="277">
        <f t="shared" si="0"/>
        <v>0</v>
      </c>
      <c r="F77" s="272">
        <f t="shared" si="5"/>
        <v>0</v>
      </c>
      <c r="G77" s="279"/>
      <c r="H77" s="277"/>
      <c r="I77" s="277">
        <f t="shared" si="1"/>
        <v>0</v>
      </c>
      <c r="J77" s="272">
        <f t="shared" si="9"/>
        <v>0</v>
      </c>
      <c r="K77" s="273">
        <v>468</v>
      </c>
      <c r="L77" s="274">
        <v>450</v>
      </c>
      <c r="M77" s="277">
        <f t="shared" si="3"/>
        <v>918</v>
      </c>
      <c r="N77" s="272">
        <f t="shared" si="6"/>
        <v>33</v>
      </c>
    </row>
    <row r="78" spans="1:14">
      <c r="A78" s="269">
        <f t="shared" si="4"/>
        <v>33</v>
      </c>
      <c r="B78" s="270" t="s">
        <v>181</v>
      </c>
      <c r="C78" s="279"/>
      <c r="D78" s="277"/>
      <c r="E78" s="277">
        <f t="shared" si="0"/>
        <v>0</v>
      </c>
      <c r="F78" s="272">
        <f t="shared" si="5"/>
        <v>0</v>
      </c>
      <c r="G78" s="279"/>
      <c r="H78" s="277"/>
      <c r="I78" s="277">
        <f t="shared" si="1"/>
        <v>0</v>
      </c>
      <c r="J78" s="272">
        <f t="shared" si="9"/>
        <v>0</v>
      </c>
      <c r="K78" s="273">
        <v>468</v>
      </c>
      <c r="L78" s="274">
        <v>450</v>
      </c>
      <c r="M78" s="277">
        <f t="shared" si="3"/>
        <v>918</v>
      </c>
      <c r="N78" s="272">
        <f t="shared" si="6"/>
        <v>33</v>
      </c>
    </row>
    <row r="79" spans="1:14">
      <c r="A79" s="269">
        <f t="shared" si="4"/>
        <v>33</v>
      </c>
      <c r="B79" s="270" t="s">
        <v>313</v>
      </c>
      <c r="C79" s="279"/>
      <c r="D79" s="277"/>
      <c r="E79" s="277">
        <f t="shared" si="0"/>
        <v>0</v>
      </c>
      <c r="F79" s="272">
        <f t="shared" si="5"/>
        <v>0</v>
      </c>
      <c r="G79" s="279"/>
      <c r="H79" s="277"/>
      <c r="I79" s="277">
        <f t="shared" si="1"/>
        <v>0</v>
      </c>
      <c r="J79" s="272">
        <f t="shared" si="9"/>
        <v>0</v>
      </c>
      <c r="K79" s="273">
        <v>468</v>
      </c>
      <c r="L79" s="274">
        <v>450</v>
      </c>
      <c r="M79" s="277">
        <f t="shared" si="3"/>
        <v>918</v>
      </c>
      <c r="N79" s="272">
        <f t="shared" si="6"/>
        <v>33</v>
      </c>
    </row>
    <row r="80" spans="1:14">
      <c r="A80" s="269">
        <f t="shared" si="4"/>
        <v>33</v>
      </c>
      <c r="B80" s="278" t="s">
        <v>182</v>
      </c>
      <c r="C80" s="279"/>
      <c r="D80" s="277"/>
      <c r="E80" s="277">
        <f>SUM(C80:D80)</f>
        <v>0</v>
      </c>
      <c r="F80" s="272">
        <f t="shared" si="5"/>
        <v>0</v>
      </c>
      <c r="G80" s="279"/>
      <c r="H80" s="277"/>
      <c r="I80" s="277">
        <f>SUM(G80:H80)</f>
        <v>0</v>
      </c>
      <c r="J80" s="272">
        <f t="shared" si="9"/>
        <v>0</v>
      </c>
      <c r="K80" s="273">
        <v>468</v>
      </c>
      <c r="L80" s="274">
        <v>450</v>
      </c>
      <c r="M80" s="277">
        <f>SUM(K80:L80)</f>
        <v>918</v>
      </c>
      <c r="N80" s="272">
        <f t="shared" si="6"/>
        <v>33</v>
      </c>
    </row>
    <row r="81" spans="1:14">
      <c r="A81" s="269">
        <f t="shared" si="4"/>
        <v>33</v>
      </c>
      <c r="B81" s="270" t="s">
        <v>183</v>
      </c>
      <c r="C81" s="279"/>
      <c r="D81" s="277"/>
      <c r="E81" s="277">
        <f>SUM(C81:D81)</f>
        <v>0</v>
      </c>
      <c r="F81" s="272">
        <f>+C81/$C$9/2+D81/$D$9/2</f>
        <v>0</v>
      </c>
      <c r="G81" s="279"/>
      <c r="H81" s="277"/>
      <c r="I81" s="277">
        <f>SUM(G81:H81)</f>
        <v>0</v>
      </c>
      <c r="J81" s="272">
        <f t="shared" si="9"/>
        <v>0</v>
      </c>
      <c r="K81" s="273">
        <v>468</v>
      </c>
      <c r="L81" s="274">
        <v>450</v>
      </c>
      <c r="M81" s="277">
        <f>SUM(K81:L81)</f>
        <v>918</v>
      </c>
      <c r="N81" s="272">
        <f>+K81/$K$9/2+L81/$L$9/2</f>
        <v>33</v>
      </c>
    </row>
    <row r="82" spans="1:14">
      <c r="A82" s="269">
        <f t="shared" ref="A82:A109" si="13">+SUM(F82,J82,N82)</f>
        <v>33</v>
      </c>
      <c r="B82" s="270" t="s">
        <v>184</v>
      </c>
      <c r="C82" s="285"/>
      <c r="D82" s="286"/>
      <c r="E82" s="286">
        <f>SUM(C82:D82)</f>
        <v>0</v>
      </c>
      <c r="F82" s="272">
        <f>+C82/$C$9/2+D82/$D$9/2</f>
        <v>0</v>
      </c>
      <c r="G82" s="285"/>
      <c r="H82" s="286"/>
      <c r="I82" s="286">
        <f>SUM(G82:H82)</f>
        <v>0</v>
      </c>
      <c r="J82" s="272">
        <f t="shared" si="9"/>
        <v>0</v>
      </c>
      <c r="K82" s="273">
        <v>468</v>
      </c>
      <c r="L82" s="274">
        <v>450</v>
      </c>
      <c r="M82" s="286">
        <f>SUM(K82:L82)</f>
        <v>918</v>
      </c>
      <c r="N82" s="272">
        <f>+K82/$K$9/2+L82/$L$9/2</f>
        <v>33</v>
      </c>
    </row>
    <row r="83" spans="1:14">
      <c r="A83" s="269">
        <f t="shared" si="13"/>
        <v>33</v>
      </c>
      <c r="B83" s="270" t="s">
        <v>185</v>
      </c>
      <c r="C83" s="285"/>
      <c r="D83" s="286"/>
      <c r="E83" s="286">
        <f t="shared" ref="E83:E84" si="14">SUM(C83:D83)</f>
        <v>0</v>
      </c>
      <c r="F83" s="272">
        <f t="shared" ref="F83:F84" si="15">+C83/$C$9/2+D83/$D$9/2</f>
        <v>0</v>
      </c>
      <c r="G83" s="285"/>
      <c r="H83" s="286"/>
      <c r="I83" s="286">
        <f t="shared" ref="I83:I84" si="16">SUM(G83:H83)</f>
        <v>0</v>
      </c>
      <c r="J83" s="272">
        <f t="shared" ref="J83:J84" si="17">+G83/$G$9/2+H83/$H$9/2</f>
        <v>0</v>
      </c>
      <c r="K83" s="273">
        <v>468</v>
      </c>
      <c r="L83" s="274">
        <v>450</v>
      </c>
      <c r="M83" s="286">
        <f t="shared" ref="M83:M84" si="18">SUM(K83:L83)</f>
        <v>918</v>
      </c>
      <c r="N83" s="272">
        <f t="shared" ref="N83:N84" si="19">+K83/$K$9/2+L83/$L$9/2</f>
        <v>33</v>
      </c>
    </row>
    <row r="84" spans="1:14">
      <c r="A84" s="269">
        <f t="shared" si="13"/>
        <v>25</v>
      </c>
      <c r="B84" s="278" t="s">
        <v>308</v>
      </c>
      <c r="C84" s="285"/>
      <c r="D84" s="286"/>
      <c r="E84" s="286">
        <f t="shared" si="14"/>
        <v>0</v>
      </c>
      <c r="F84" s="272">
        <f t="shared" si="15"/>
        <v>0</v>
      </c>
      <c r="G84" s="285"/>
      <c r="H84" s="286"/>
      <c r="I84" s="286">
        <f t="shared" si="16"/>
        <v>0</v>
      </c>
      <c r="J84" s="272">
        <f t="shared" si="17"/>
        <v>0</v>
      </c>
      <c r="K84" s="273">
        <v>234</v>
      </c>
      <c r="L84" s="274">
        <v>480</v>
      </c>
      <c r="M84" s="286">
        <f t="shared" si="18"/>
        <v>714</v>
      </c>
      <c r="N84" s="272">
        <f t="shared" si="19"/>
        <v>25</v>
      </c>
    </row>
    <row r="85" spans="1:14">
      <c r="A85" s="269">
        <f t="shared" ref="A85:A108" si="20">+SUM(F85,J85,N85)</f>
        <v>0</v>
      </c>
      <c r="B85" s="278" t="s">
        <v>309</v>
      </c>
      <c r="C85" s="285"/>
      <c r="D85" s="286"/>
      <c r="E85" s="286">
        <f t="shared" ref="E85:E108" si="21">SUM(C85:D85)</f>
        <v>0</v>
      </c>
      <c r="F85" s="272">
        <f t="shared" ref="F85:F108" si="22">+C85/$C$9/2+D85/$D$9/2</f>
        <v>0</v>
      </c>
      <c r="G85" s="285"/>
      <c r="H85" s="286"/>
      <c r="I85" s="286">
        <f t="shared" ref="I85:I108" si="23">SUM(G85:H85)</f>
        <v>0</v>
      </c>
      <c r="J85" s="272">
        <f t="shared" ref="J85:J108" si="24">+G85/$G$9/2+H85/$H$9/2</f>
        <v>0</v>
      </c>
      <c r="K85" s="273"/>
      <c r="L85" s="274"/>
      <c r="M85" s="286">
        <f t="shared" ref="M85:M108" si="25">SUM(K85:L85)</f>
        <v>0</v>
      </c>
      <c r="N85" s="272">
        <f t="shared" ref="N85:N108" si="26">+K85/$K$9/2+L85/$L$9/2</f>
        <v>0</v>
      </c>
    </row>
    <row r="86" spans="1:14">
      <c r="A86" s="269">
        <f t="shared" si="20"/>
        <v>0</v>
      </c>
      <c r="B86" s="270" t="s">
        <v>318</v>
      </c>
      <c r="C86" s="285"/>
      <c r="D86" s="286"/>
      <c r="E86" s="286">
        <f t="shared" si="21"/>
        <v>0</v>
      </c>
      <c r="F86" s="272">
        <f t="shared" si="22"/>
        <v>0</v>
      </c>
      <c r="G86" s="285"/>
      <c r="H86" s="286"/>
      <c r="I86" s="286">
        <f t="shared" si="23"/>
        <v>0</v>
      </c>
      <c r="J86" s="272">
        <f t="shared" si="24"/>
        <v>0</v>
      </c>
      <c r="K86" s="273"/>
      <c r="L86" s="274"/>
      <c r="M86" s="286">
        <f t="shared" si="25"/>
        <v>0</v>
      </c>
      <c r="N86" s="272">
        <f t="shared" si="26"/>
        <v>0</v>
      </c>
    </row>
    <row r="87" spans="1:14">
      <c r="A87" s="269">
        <f t="shared" si="20"/>
        <v>0</v>
      </c>
      <c r="B87" s="270" t="s">
        <v>319</v>
      </c>
      <c r="C87" s="285"/>
      <c r="D87" s="286"/>
      <c r="E87" s="286">
        <f t="shared" si="21"/>
        <v>0</v>
      </c>
      <c r="F87" s="272">
        <f t="shared" si="22"/>
        <v>0</v>
      </c>
      <c r="G87" s="285"/>
      <c r="H87" s="286"/>
      <c r="I87" s="286">
        <f t="shared" si="23"/>
        <v>0</v>
      </c>
      <c r="J87" s="272">
        <f t="shared" si="24"/>
        <v>0</v>
      </c>
      <c r="K87" s="273"/>
      <c r="L87" s="274"/>
      <c r="M87" s="286">
        <f t="shared" si="25"/>
        <v>0</v>
      </c>
      <c r="N87" s="272">
        <f t="shared" si="26"/>
        <v>0</v>
      </c>
    </row>
    <row r="88" spans="1:14">
      <c r="A88" s="269">
        <f t="shared" si="20"/>
        <v>0</v>
      </c>
      <c r="B88" s="270" t="s">
        <v>320</v>
      </c>
      <c r="C88" s="285"/>
      <c r="D88" s="286"/>
      <c r="E88" s="286">
        <f t="shared" si="21"/>
        <v>0</v>
      </c>
      <c r="F88" s="272">
        <f t="shared" si="22"/>
        <v>0</v>
      </c>
      <c r="G88" s="285"/>
      <c r="H88" s="286"/>
      <c r="I88" s="286">
        <f t="shared" si="23"/>
        <v>0</v>
      </c>
      <c r="J88" s="272">
        <f t="shared" si="24"/>
        <v>0</v>
      </c>
      <c r="K88" s="273"/>
      <c r="L88" s="274"/>
      <c r="M88" s="286">
        <f t="shared" si="25"/>
        <v>0</v>
      </c>
      <c r="N88" s="272">
        <f t="shared" si="26"/>
        <v>0</v>
      </c>
    </row>
    <row r="89" spans="1:14">
      <c r="A89" s="269">
        <f t="shared" si="20"/>
        <v>0</v>
      </c>
      <c r="B89" s="270" t="s">
        <v>321</v>
      </c>
      <c r="C89" s="285"/>
      <c r="D89" s="286"/>
      <c r="E89" s="286">
        <f t="shared" si="21"/>
        <v>0</v>
      </c>
      <c r="F89" s="272">
        <f t="shared" si="22"/>
        <v>0</v>
      </c>
      <c r="G89" s="285"/>
      <c r="H89" s="286"/>
      <c r="I89" s="286">
        <f t="shared" si="23"/>
        <v>0</v>
      </c>
      <c r="J89" s="272">
        <f t="shared" si="24"/>
        <v>0</v>
      </c>
      <c r="K89" s="273"/>
      <c r="L89" s="274"/>
      <c r="M89" s="286">
        <f t="shared" si="25"/>
        <v>0</v>
      </c>
      <c r="N89" s="272">
        <f t="shared" si="26"/>
        <v>0</v>
      </c>
    </row>
    <row r="90" spans="1:14">
      <c r="A90" s="269">
        <f t="shared" si="20"/>
        <v>0</v>
      </c>
      <c r="B90" s="270" t="s">
        <v>322</v>
      </c>
      <c r="C90" s="285"/>
      <c r="D90" s="286"/>
      <c r="E90" s="286">
        <f t="shared" si="21"/>
        <v>0</v>
      </c>
      <c r="F90" s="272">
        <f t="shared" si="22"/>
        <v>0</v>
      </c>
      <c r="G90" s="285"/>
      <c r="H90" s="286"/>
      <c r="I90" s="286">
        <f t="shared" si="23"/>
        <v>0</v>
      </c>
      <c r="J90" s="272">
        <f t="shared" si="24"/>
        <v>0</v>
      </c>
      <c r="K90" s="273"/>
      <c r="L90" s="274"/>
      <c r="M90" s="286">
        <f t="shared" si="25"/>
        <v>0</v>
      </c>
      <c r="N90" s="272">
        <f t="shared" si="26"/>
        <v>0</v>
      </c>
    </row>
    <row r="91" spans="1:14">
      <c r="A91" s="269">
        <f t="shared" si="20"/>
        <v>0</v>
      </c>
      <c r="B91" s="270" t="s">
        <v>323</v>
      </c>
      <c r="C91" s="285"/>
      <c r="D91" s="286"/>
      <c r="E91" s="286">
        <f t="shared" si="21"/>
        <v>0</v>
      </c>
      <c r="F91" s="272">
        <f t="shared" si="22"/>
        <v>0</v>
      </c>
      <c r="G91" s="285"/>
      <c r="H91" s="286"/>
      <c r="I91" s="286">
        <f t="shared" si="23"/>
        <v>0</v>
      </c>
      <c r="J91" s="272">
        <f t="shared" si="24"/>
        <v>0</v>
      </c>
      <c r="K91" s="273"/>
      <c r="L91" s="274"/>
      <c r="M91" s="286">
        <f t="shared" si="25"/>
        <v>0</v>
      </c>
      <c r="N91" s="272">
        <f t="shared" si="26"/>
        <v>0</v>
      </c>
    </row>
    <row r="92" spans="1:14">
      <c r="A92" s="269">
        <f t="shared" si="20"/>
        <v>0</v>
      </c>
      <c r="B92" s="270" t="s">
        <v>324</v>
      </c>
      <c r="C92" s="285"/>
      <c r="D92" s="286"/>
      <c r="E92" s="286">
        <f t="shared" si="21"/>
        <v>0</v>
      </c>
      <c r="F92" s="272">
        <f t="shared" si="22"/>
        <v>0</v>
      </c>
      <c r="G92" s="285"/>
      <c r="H92" s="286"/>
      <c r="I92" s="286">
        <f t="shared" si="23"/>
        <v>0</v>
      </c>
      <c r="J92" s="272">
        <f t="shared" si="24"/>
        <v>0</v>
      </c>
      <c r="K92" s="273"/>
      <c r="L92" s="274"/>
      <c r="M92" s="286">
        <f t="shared" si="25"/>
        <v>0</v>
      </c>
      <c r="N92" s="272">
        <f t="shared" si="26"/>
        <v>0</v>
      </c>
    </row>
    <row r="93" spans="1:14">
      <c r="A93" s="269">
        <f t="shared" si="20"/>
        <v>0</v>
      </c>
      <c r="B93" s="270" t="s">
        <v>325</v>
      </c>
      <c r="C93" s="285"/>
      <c r="D93" s="286"/>
      <c r="E93" s="286">
        <f t="shared" si="21"/>
        <v>0</v>
      </c>
      <c r="F93" s="272">
        <f t="shared" si="22"/>
        <v>0</v>
      </c>
      <c r="G93" s="285"/>
      <c r="H93" s="286"/>
      <c r="I93" s="286">
        <f t="shared" si="23"/>
        <v>0</v>
      </c>
      <c r="J93" s="272">
        <f t="shared" si="24"/>
        <v>0</v>
      </c>
      <c r="K93" s="273"/>
      <c r="L93" s="274"/>
      <c r="M93" s="286">
        <f t="shared" si="25"/>
        <v>0</v>
      </c>
      <c r="N93" s="272">
        <f t="shared" si="26"/>
        <v>0</v>
      </c>
    </row>
    <row r="94" spans="1:14">
      <c r="A94" s="269">
        <f t="shared" si="20"/>
        <v>0</v>
      </c>
      <c r="B94" s="270" t="s">
        <v>326</v>
      </c>
      <c r="C94" s="285"/>
      <c r="D94" s="286"/>
      <c r="E94" s="286">
        <f t="shared" si="21"/>
        <v>0</v>
      </c>
      <c r="F94" s="272">
        <f t="shared" si="22"/>
        <v>0</v>
      </c>
      <c r="G94" s="285"/>
      <c r="H94" s="286"/>
      <c r="I94" s="286">
        <f t="shared" si="23"/>
        <v>0</v>
      </c>
      <c r="J94" s="272">
        <f t="shared" si="24"/>
        <v>0</v>
      </c>
      <c r="K94" s="273"/>
      <c r="L94" s="274"/>
      <c r="M94" s="286">
        <f t="shared" si="25"/>
        <v>0</v>
      </c>
      <c r="N94" s="272">
        <f t="shared" si="26"/>
        <v>0</v>
      </c>
    </row>
    <row r="95" spans="1:14">
      <c r="A95" s="269">
        <f t="shared" si="20"/>
        <v>0</v>
      </c>
      <c r="B95" s="270" t="s">
        <v>327</v>
      </c>
      <c r="C95" s="285"/>
      <c r="D95" s="286"/>
      <c r="E95" s="286">
        <f t="shared" si="21"/>
        <v>0</v>
      </c>
      <c r="F95" s="272">
        <f t="shared" si="22"/>
        <v>0</v>
      </c>
      <c r="G95" s="285"/>
      <c r="H95" s="286"/>
      <c r="I95" s="286">
        <f t="shared" si="23"/>
        <v>0</v>
      </c>
      <c r="J95" s="272">
        <f t="shared" si="24"/>
        <v>0</v>
      </c>
      <c r="K95" s="273"/>
      <c r="L95" s="274"/>
      <c r="M95" s="286">
        <f t="shared" si="25"/>
        <v>0</v>
      </c>
      <c r="N95" s="272">
        <f t="shared" si="26"/>
        <v>0</v>
      </c>
    </row>
    <row r="96" spans="1:14">
      <c r="A96" s="269">
        <f t="shared" si="20"/>
        <v>0</v>
      </c>
      <c r="B96" s="270" t="s">
        <v>328</v>
      </c>
      <c r="C96" s="285"/>
      <c r="D96" s="286"/>
      <c r="E96" s="286">
        <f t="shared" si="21"/>
        <v>0</v>
      </c>
      <c r="F96" s="272">
        <f t="shared" si="22"/>
        <v>0</v>
      </c>
      <c r="G96" s="285"/>
      <c r="H96" s="286"/>
      <c r="I96" s="286">
        <f t="shared" si="23"/>
        <v>0</v>
      </c>
      <c r="J96" s="272">
        <f t="shared" si="24"/>
        <v>0</v>
      </c>
      <c r="K96" s="273"/>
      <c r="L96" s="274"/>
      <c r="M96" s="286">
        <f t="shared" si="25"/>
        <v>0</v>
      </c>
      <c r="N96" s="272">
        <f t="shared" si="26"/>
        <v>0</v>
      </c>
    </row>
    <row r="97" spans="1:14">
      <c r="A97" s="269">
        <f t="shared" si="20"/>
        <v>0</v>
      </c>
      <c r="B97" s="278" t="s">
        <v>329</v>
      </c>
      <c r="C97" s="285"/>
      <c r="D97" s="286"/>
      <c r="E97" s="286">
        <f t="shared" si="21"/>
        <v>0</v>
      </c>
      <c r="F97" s="272">
        <f t="shared" si="22"/>
        <v>0</v>
      </c>
      <c r="G97" s="285"/>
      <c r="H97" s="286"/>
      <c r="I97" s="286">
        <f t="shared" si="23"/>
        <v>0</v>
      </c>
      <c r="J97" s="272">
        <f t="shared" si="24"/>
        <v>0</v>
      </c>
      <c r="K97" s="273"/>
      <c r="L97" s="274"/>
      <c r="M97" s="286">
        <f t="shared" si="25"/>
        <v>0</v>
      </c>
      <c r="N97" s="272">
        <f t="shared" si="26"/>
        <v>0</v>
      </c>
    </row>
    <row r="98" spans="1:14">
      <c r="A98" s="269">
        <f t="shared" si="20"/>
        <v>0</v>
      </c>
      <c r="B98" s="270" t="s">
        <v>330</v>
      </c>
      <c r="C98" s="285"/>
      <c r="D98" s="286"/>
      <c r="E98" s="286">
        <f t="shared" si="21"/>
        <v>0</v>
      </c>
      <c r="F98" s="272">
        <f t="shared" si="22"/>
        <v>0</v>
      </c>
      <c r="G98" s="285"/>
      <c r="H98" s="286"/>
      <c r="I98" s="286">
        <f t="shared" si="23"/>
        <v>0</v>
      </c>
      <c r="J98" s="272">
        <f t="shared" si="24"/>
        <v>0</v>
      </c>
      <c r="K98" s="273"/>
      <c r="L98" s="274"/>
      <c r="M98" s="286">
        <f t="shared" si="25"/>
        <v>0</v>
      </c>
      <c r="N98" s="272">
        <f t="shared" si="26"/>
        <v>0</v>
      </c>
    </row>
    <row r="99" spans="1:14">
      <c r="A99" s="269">
        <f t="shared" si="20"/>
        <v>0</v>
      </c>
      <c r="B99" s="270" t="s">
        <v>331</v>
      </c>
      <c r="C99" s="285"/>
      <c r="D99" s="286"/>
      <c r="E99" s="286">
        <f t="shared" si="21"/>
        <v>0</v>
      </c>
      <c r="F99" s="272">
        <f t="shared" si="22"/>
        <v>0</v>
      </c>
      <c r="G99" s="285"/>
      <c r="H99" s="286"/>
      <c r="I99" s="286">
        <f t="shared" si="23"/>
        <v>0</v>
      </c>
      <c r="J99" s="272">
        <f t="shared" si="24"/>
        <v>0</v>
      </c>
      <c r="K99" s="273"/>
      <c r="L99" s="274"/>
      <c r="M99" s="286">
        <f t="shared" si="25"/>
        <v>0</v>
      </c>
      <c r="N99" s="272">
        <f t="shared" si="26"/>
        <v>0</v>
      </c>
    </row>
    <row r="100" spans="1:14">
      <c r="A100" s="269">
        <f t="shared" si="20"/>
        <v>0</v>
      </c>
      <c r="B100" s="270" t="s">
        <v>332</v>
      </c>
      <c r="C100" s="285"/>
      <c r="D100" s="286"/>
      <c r="E100" s="286">
        <f t="shared" si="21"/>
        <v>0</v>
      </c>
      <c r="F100" s="272">
        <f t="shared" si="22"/>
        <v>0</v>
      </c>
      <c r="G100" s="285"/>
      <c r="H100" s="286"/>
      <c r="I100" s="286">
        <f t="shared" si="23"/>
        <v>0</v>
      </c>
      <c r="J100" s="272">
        <f t="shared" si="24"/>
        <v>0</v>
      </c>
      <c r="K100" s="273"/>
      <c r="L100" s="274"/>
      <c r="M100" s="286">
        <f t="shared" si="25"/>
        <v>0</v>
      </c>
      <c r="N100" s="272">
        <f t="shared" si="26"/>
        <v>0</v>
      </c>
    </row>
    <row r="101" spans="1:14">
      <c r="A101" s="269">
        <f t="shared" si="20"/>
        <v>0</v>
      </c>
      <c r="B101" s="270" t="s">
        <v>333</v>
      </c>
      <c r="C101" s="285"/>
      <c r="D101" s="286"/>
      <c r="E101" s="286">
        <f t="shared" si="21"/>
        <v>0</v>
      </c>
      <c r="F101" s="272">
        <f t="shared" si="22"/>
        <v>0</v>
      </c>
      <c r="G101" s="285"/>
      <c r="H101" s="286"/>
      <c r="I101" s="286">
        <f t="shared" si="23"/>
        <v>0</v>
      </c>
      <c r="J101" s="272">
        <f t="shared" si="24"/>
        <v>0</v>
      </c>
      <c r="K101" s="273"/>
      <c r="L101" s="274"/>
      <c r="M101" s="286">
        <f t="shared" si="25"/>
        <v>0</v>
      </c>
      <c r="N101" s="272">
        <f t="shared" si="26"/>
        <v>0</v>
      </c>
    </row>
    <row r="102" spans="1:14">
      <c r="A102" s="269">
        <f t="shared" si="20"/>
        <v>0</v>
      </c>
      <c r="B102" s="270" t="s">
        <v>334</v>
      </c>
      <c r="C102" s="285"/>
      <c r="D102" s="286"/>
      <c r="E102" s="286">
        <f t="shared" si="21"/>
        <v>0</v>
      </c>
      <c r="F102" s="272">
        <f t="shared" si="22"/>
        <v>0</v>
      </c>
      <c r="G102" s="285"/>
      <c r="H102" s="286"/>
      <c r="I102" s="286">
        <f t="shared" si="23"/>
        <v>0</v>
      </c>
      <c r="J102" s="272">
        <f t="shared" si="24"/>
        <v>0</v>
      </c>
      <c r="K102" s="273"/>
      <c r="L102" s="274"/>
      <c r="M102" s="286">
        <f t="shared" si="25"/>
        <v>0</v>
      </c>
      <c r="N102" s="272">
        <f t="shared" si="26"/>
        <v>0</v>
      </c>
    </row>
    <row r="103" spans="1:14">
      <c r="A103" s="269">
        <f t="shared" si="20"/>
        <v>0</v>
      </c>
      <c r="B103" s="270" t="s">
        <v>335</v>
      </c>
      <c r="C103" s="285"/>
      <c r="D103" s="286"/>
      <c r="E103" s="286">
        <f t="shared" si="21"/>
        <v>0</v>
      </c>
      <c r="F103" s="272">
        <f t="shared" si="22"/>
        <v>0</v>
      </c>
      <c r="G103" s="285"/>
      <c r="H103" s="286"/>
      <c r="I103" s="286">
        <f t="shared" si="23"/>
        <v>0</v>
      </c>
      <c r="J103" s="272">
        <f t="shared" si="24"/>
        <v>0</v>
      </c>
      <c r="K103" s="273"/>
      <c r="L103" s="274"/>
      <c r="M103" s="286">
        <f t="shared" si="25"/>
        <v>0</v>
      </c>
      <c r="N103" s="272">
        <f t="shared" si="26"/>
        <v>0</v>
      </c>
    </row>
    <row r="104" spans="1:14">
      <c r="A104" s="269">
        <f t="shared" si="20"/>
        <v>0</v>
      </c>
      <c r="B104" s="270" t="s">
        <v>336</v>
      </c>
      <c r="C104" s="285"/>
      <c r="D104" s="286"/>
      <c r="E104" s="286">
        <f t="shared" si="21"/>
        <v>0</v>
      </c>
      <c r="F104" s="272">
        <f t="shared" si="22"/>
        <v>0</v>
      </c>
      <c r="G104" s="285"/>
      <c r="H104" s="286"/>
      <c r="I104" s="286">
        <f t="shared" si="23"/>
        <v>0</v>
      </c>
      <c r="J104" s="272">
        <f t="shared" si="24"/>
        <v>0</v>
      </c>
      <c r="K104" s="273"/>
      <c r="L104" s="274"/>
      <c r="M104" s="286">
        <f t="shared" si="25"/>
        <v>0</v>
      </c>
      <c r="N104" s="272">
        <f t="shared" si="26"/>
        <v>0</v>
      </c>
    </row>
    <row r="105" spans="1:14">
      <c r="A105" s="269">
        <f t="shared" si="20"/>
        <v>0</v>
      </c>
      <c r="B105" s="270" t="s">
        <v>337</v>
      </c>
      <c r="C105" s="285"/>
      <c r="D105" s="286"/>
      <c r="E105" s="286">
        <f t="shared" si="21"/>
        <v>0</v>
      </c>
      <c r="F105" s="272">
        <f t="shared" si="22"/>
        <v>0</v>
      </c>
      <c r="G105" s="285"/>
      <c r="H105" s="286"/>
      <c r="I105" s="286">
        <f t="shared" si="23"/>
        <v>0</v>
      </c>
      <c r="J105" s="272">
        <f t="shared" si="24"/>
        <v>0</v>
      </c>
      <c r="K105" s="273"/>
      <c r="L105" s="274"/>
      <c r="M105" s="286">
        <f t="shared" si="25"/>
        <v>0</v>
      </c>
      <c r="N105" s="272">
        <f t="shared" si="26"/>
        <v>0</v>
      </c>
    </row>
    <row r="106" spans="1:14">
      <c r="A106" s="269">
        <f t="shared" si="20"/>
        <v>0</v>
      </c>
      <c r="B106" s="270" t="s">
        <v>338</v>
      </c>
      <c r="C106" s="285"/>
      <c r="D106" s="286"/>
      <c r="E106" s="286">
        <f t="shared" si="21"/>
        <v>0</v>
      </c>
      <c r="F106" s="272">
        <f t="shared" si="22"/>
        <v>0</v>
      </c>
      <c r="G106" s="285"/>
      <c r="H106" s="286"/>
      <c r="I106" s="286">
        <f t="shared" si="23"/>
        <v>0</v>
      </c>
      <c r="J106" s="272">
        <f t="shared" si="24"/>
        <v>0</v>
      </c>
      <c r="K106" s="273"/>
      <c r="L106" s="274"/>
      <c r="M106" s="286">
        <f t="shared" si="25"/>
        <v>0</v>
      </c>
      <c r="N106" s="272">
        <f t="shared" si="26"/>
        <v>0</v>
      </c>
    </row>
    <row r="107" spans="1:14">
      <c r="A107" s="269">
        <f t="shared" si="20"/>
        <v>0</v>
      </c>
      <c r="B107" s="270" t="s">
        <v>339</v>
      </c>
      <c r="C107" s="285"/>
      <c r="D107" s="286"/>
      <c r="E107" s="286">
        <f t="shared" si="21"/>
        <v>0</v>
      </c>
      <c r="F107" s="272">
        <f t="shared" si="22"/>
        <v>0</v>
      </c>
      <c r="G107" s="285"/>
      <c r="H107" s="286"/>
      <c r="I107" s="286">
        <f t="shared" si="23"/>
        <v>0</v>
      </c>
      <c r="J107" s="272">
        <f t="shared" si="24"/>
        <v>0</v>
      </c>
      <c r="K107" s="273"/>
      <c r="L107" s="274"/>
      <c r="M107" s="286">
        <f t="shared" si="25"/>
        <v>0</v>
      </c>
      <c r="N107" s="272">
        <f t="shared" si="26"/>
        <v>0</v>
      </c>
    </row>
    <row r="108" spans="1:14">
      <c r="A108" s="269">
        <f t="shared" si="20"/>
        <v>0</v>
      </c>
      <c r="B108" s="270" t="s">
        <v>340</v>
      </c>
      <c r="C108" s="285"/>
      <c r="D108" s="286"/>
      <c r="E108" s="286">
        <f t="shared" si="21"/>
        <v>0</v>
      </c>
      <c r="F108" s="272">
        <f t="shared" si="22"/>
        <v>0</v>
      </c>
      <c r="G108" s="285"/>
      <c r="H108" s="286"/>
      <c r="I108" s="286">
        <f t="shared" si="23"/>
        <v>0</v>
      </c>
      <c r="J108" s="272">
        <f t="shared" si="24"/>
        <v>0</v>
      </c>
      <c r="K108" s="273"/>
      <c r="L108" s="274"/>
      <c r="M108" s="286">
        <f t="shared" si="25"/>
        <v>0</v>
      </c>
      <c r="N108" s="272">
        <f t="shared" si="26"/>
        <v>0</v>
      </c>
    </row>
    <row r="109" spans="1:14" ht="21" thickBot="1">
      <c r="A109" s="269">
        <f t="shared" si="13"/>
        <v>1379</v>
      </c>
      <c r="B109" s="288" t="s">
        <v>23</v>
      </c>
      <c r="C109" s="289">
        <f>SUM(C16:C108)</f>
        <v>11376</v>
      </c>
      <c r="D109" s="288">
        <f t="shared" ref="D109:N109" si="27">SUM(D16:D108)</f>
        <v>11388</v>
      </c>
      <c r="E109" s="288">
        <f t="shared" si="27"/>
        <v>22764</v>
      </c>
      <c r="F109" s="290">
        <f t="shared" si="27"/>
        <v>456</v>
      </c>
      <c r="G109" s="289">
        <f t="shared" si="27"/>
        <v>812</v>
      </c>
      <c r="H109" s="288">
        <f t="shared" si="27"/>
        <v>816</v>
      </c>
      <c r="I109" s="288">
        <f t="shared" si="27"/>
        <v>1628</v>
      </c>
      <c r="J109" s="290">
        <f t="shared" si="27"/>
        <v>53</v>
      </c>
      <c r="K109" s="289">
        <f t="shared" si="27"/>
        <v>12116</v>
      </c>
      <c r="L109" s="288">
        <f t="shared" si="27"/>
        <v>12120</v>
      </c>
      <c r="M109" s="288">
        <f t="shared" si="27"/>
        <v>24236</v>
      </c>
      <c r="N109" s="290">
        <f t="shared" si="27"/>
        <v>870</v>
      </c>
    </row>
    <row r="110" spans="1:14">
      <c r="A110" s="269">
        <f>+SUM(F110)</f>
        <v>0</v>
      </c>
      <c r="B110" s="291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</row>
    <row r="111" spans="1:14">
      <c r="A111" s="240"/>
      <c r="B111" s="293"/>
      <c r="C111" s="293"/>
      <c r="D111" s="293"/>
      <c r="E111" s="293"/>
      <c r="F111" s="293"/>
      <c r="G111" s="36"/>
      <c r="H111" s="36"/>
      <c r="I111" s="293"/>
      <c r="J111" s="293"/>
      <c r="K111" s="293"/>
      <c r="L111" s="293"/>
      <c r="M111" s="293"/>
      <c r="N111" s="293"/>
    </row>
    <row r="112" spans="1:14">
      <c r="B112" s="240" t="s">
        <v>267</v>
      </c>
      <c r="C112" s="419">
        <f>+C1-C13</f>
        <v>9</v>
      </c>
      <c r="D112" s="419">
        <f>+D1-D13</f>
        <v>21</v>
      </c>
      <c r="G112" s="419">
        <f>+G1-G13</f>
        <v>20</v>
      </c>
      <c r="H112" s="419">
        <f>+H1-H13</f>
        <v>15</v>
      </c>
      <c r="K112" s="419">
        <f>+K1-K13</f>
        <v>21</v>
      </c>
      <c r="L112" s="419">
        <f>+L1-L13</f>
        <v>25</v>
      </c>
    </row>
    <row r="113" spans="2:12">
      <c r="B113" s="240" t="s">
        <v>268</v>
      </c>
      <c r="C113" s="240">
        <f>+C9*2</f>
        <v>48</v>
      </c>
      <c r="D113" s="240">
        <f>+D9*2</f>
        <v>52</v>
      </c>
      <c r="G113" s="240">
        <f>+G9*2</f>
        <v>28</v>
      </c>
      <c r="H113" s="240">
        <f>+H9*2</f>
        <v>34</v>
      </c>
      <c r="K113" s="240">
        <f>+K9*2</f>
        <v>26</v>
      </c>
      <c r="L113" s="240">
        <f>+L9*2</f>
        <v>30</v>
      </c>
    </row>
    <row r="114" spans="2:12">
      <c r="B114" s="240" t="s">
        <v>269</v>
      </c>
      <c r="C114" s="36" t="b">
        <f>+C112&lt;=C113</f>
        <v>1</v>
      </c>
      <c r="D114" s="36" t="b">
        <f>+D112&lt;=D113</f>
        <v>1</v>
      </c>
      <c r="G114" s="36" t="b">
        <f>+G112&lt;=G113</f>
        <v>1</v>
      </c>
      <c r="H114" s="36" t="b">
        <f>+H112&lt;=H113</f>
        <v>1</v>
      </c>
      <c r="K114" s="36" t="b">
        <f>+K112&lt;=K113</f>
        <v>1</v>
      </c>
      <c r="L114" s="36" t="b">
        <f>+L112&lt;=L113</f>
        <v>1</v>
      </c>
    </row>
  </sheetData>
  <mergeCells count="24">
    <mergeCell ref="K3:N3"/>
    <mergeCell ref="K4:N4"/>
    <mergeCell ref="M5:M10"/>
    <mergeCell ref="N5:N15"/>
    <mergeCell ref="K7:L7"/>
    <mergeCell ref="K10:L10"/>
    <mergeCell ref="K14:L14"/>
    <mergeCell ref="K15:L15"/>
    <mergeCell ref="G3:J3"/>
    <mergeCell ref="G4:J4"/>
    <mergeCell ref="I5:I10"/>
    <mergeCell ref="J5:J15"/>
    <mergeCell ref="G7:H7"/>
    <mergeCell ref="G10:H10"/>
    <mergeCell ref="G14:H14"/>
    <mergeCell ref="G15:H15"/>
    <mergeCell ref="C3:F3"/>
    <mergeCell ref="C4:F4"/>
    <mergeCell ref="E5:E10"/>
    <mergeCell ref="F5:F15"/>
    <mergeCell ref="C7:D7"/>
    <mergeCell ref="C10:D10"/>
    <mergeCell ref="C14:D14"/>
    <mergeCell ref="C15:D15"/>
  </mergeCells>
  <phoneticPr fontId="22" type="noConversion"/>
  <conditionalFormatting sqref="B111:N111">
    <cfRule type="containsText" dxfId="108" priority="7" operator="containsText" text="TRUE">
      <formula>NOT(ISERROR(SEARCH("TRUE",B111)))</formula>
    </cfRule>
    <cfRule type="containsText" dxfId="107" priority="8" operator="containsText" text="FALSE">
      <formula>NOT(ISERROR(SEARCH("FALSE",B111)))</formula>
    </cfRule>
  </conditionalFormatting>
  <conditionalFormatting sqref="C2:D2">
    <cfRule type="containsText" dxfId="106" priority="12" operator="containsText" text="TRUE">
      <formula>NOT(ISERROR(SEARCH("TRUE",C2)))</formula>
    </cfRule>
  </conditionalFormatting>
  <conditionalFormatting sqref="C114:D114">
    <cfRule type="containsText" dxfId="105" priority="10" operator="containsText" text="TRUE">
      <formula>NOT(ISERROR(SEARCH("TRUE",C114)))</formula>
    </cfRule>
    <cfRule type="containsText" dxfId="104" priority="11" operator="containsText" text="FALSE">
      <formula>NOT(ISERROR(SEARCH("FALSE",C114)))</formula>
    </cfRule>
  </conditionalFormatting>
  <conditionalFormatting sqref="G2:H2">
    <cfRule type="containsText" dxfId="103" priority="9" operator="containsText" text="TRUE">
      <formula>NOT(ISERROR(SEARCH("TRUE",G2)))</formula>
    </cfRule>
  </conditionalFormatting>
  <conditionalFormatting sqref="G114:H114">
    <cfRule type="containsText" dxfId="102" priority="5" operator="containsText" text="TRUE">
      <formula>NOT(ISERROR(SEARCH("TRUE",G114)))</formula>
    </cfRule>
    <cfRule type="containsText" dxfId="101" priority="6" operator="containsText" text="FALSE">
      <formula>NOT(ISERROR(SEARCH("FALSE",G114)))</formula>
    </cfRule>
  </conditionalFormatting>
  <conditionalFormatting sqref="G112:J112">
    <cfRule type="cellIs" dxfId="100" priority="4" operator="lessThan">
      <formula>0</formula>
    </cfRule>
  </conditionalFormatting>
  <conditionalFormatting sqref="K2:L2">
    <cfRule type="containsText" dxfId="99" priority="3" operator="containsText" text="TRUE">
      <formula>NOT(ISERROR(SEARCH("TRUE",K2)))</formula>
    </cfRule>
  </conditionalFormatting>
  <conditionalFormatting sqref="K114:L114">
    <cfRule type="containsText" dxfId="98" priority="1" operator="containsText" text="TRUE">
      <formula>NOT(ISERROR(SEARCH("TRUE",K114)))</formula>
    </cfRule>
    <cfRule type="containsText" dxfId="97" priority="2" operator="containsText" text="FALSE">
      <formula>NOT(ISERROR(SEARCH("FALSE",K114)))</formula>
    </cfRule>
  </conditionalFormatting>
  <pageMargins left="0.7" right="0.7" top="0.75" bottom="0.75" header="0.3" footer="0.3"/>
  <pageSetup orientation="portrait" horizontalDpi="300" verticalDpi="300" r:id="rId1"/>
  <ignoredErrors>
    <ignoredError sqref="D41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3"/>
  <sheetViews>
    <sheetView zoomScale="55" zoomScaleNormal="55" workbookViewId="0">
      <pane xSplit="2" ySplit="15" topLeftCell="C77" activePane="bottomRight" state="frozen"/>
      <selection pane="topRight" activeCell="C1" sqref="C1"/>
      <selection pane="bottomLeft" activeCell="A16" sqref="A16"/>
      <selection pane="bottomRight" activeCell="M3" sqref="M3:P3"/>
    </sheetView>
  </sheetViews>
  <sheetFormatPr defaultColWidth="9" defaultRowHeight="20.25"/>
  <cols>
    <col min="1" max="1" width="9.7109375" style="294" bestFit="1" customWidth="1"/>
    <col min="2" max="2" width="18.28515625" style="240" customWidth="1"/>
    <col min="3" max="4" width="15.7109375" style="126" customWidth="1"/>
    <col min="5" max="12" width="15.7109375" style="3" customWidth="1"/>
    <col min="13" max="13" width="15.7109375" style="126" customWidth="1"/>
    <col min="14" max="16" width="15.7109375" style="3" customWidth="1"/>
    <col min="17" max="16384" width="9" style="240"/>
  </cols>
  <sheetData>
    <row r="1" spans="1:16">
      <c r="A1" s="240"/>
      <c r="B1" s="241"/>
      <c r="C1" s="119">
        <f>+C109</f>
        <v>819</v>
      </c>
      <c r="D1" s="119">
        <f>+D109</f>
        <v>864</v>
      </c>
      <c r="E1" s="119"/>
      <c r="F1" s="119"/>
      <c r="G1" s="119">
        <f>+G109</f>
        <v>1520</v>
      </c>
      <c r="H1" s="119">
        <f>+H109</f>
        <v>1950</v>
      </c>
      <c r="I1" s="119">
        <f>+I109</f>
        <v>1600</v>
      </c>
      <c r="J1" s="119">
        <f>+J109</f>
        <v>1550</v>
      </c>
      <c r="K1" s="4"/>
      <c r="L1" s="4"/>
      <c r="M1" s="119">
        <f>+M109</f>
        <v>379.5</v>
      </c>
      <c r="N1" s="119">
        <f>+N109</f>
        <v>396</v>
      </c>
      <c r="O1" s="119"/>
      <c r="P1" s="119"/>
    </row>
    <row r="2" spans="1:16" ht="21" thickBot="1">
      <c r="A2" s="240"/>
      <c r="B2" s="243" t="s">
        <v>132</v>
      </c>
      <c r="C2" s="306" t="s">
        <v>186</v>
      </c>
      <c r="D2" s="306" t="s">
        <v>186</v>
      </c>
      <c r="E2" s="307"/>
      <c r="F2" s="307"/>
      <c r="G2" s="42" t="s">
        <v>186</v>
      </c>
      <c r="H2" s="42" t="s">
        <v>186</v>
      </c>
      <c r="I2" s="42" t="s">
        <v>186</v>
      </c>
      <c r="J2" s="42" t="s">
        <v>186</v>
      </c>
      <c r="K2" s="42"/>
      <c r="L2" s="42"/>
      <c r="M2" s="42" t="s">
        <v>186</v>
      </c>
      <c r="N2" s="42" t="s">
        <v>186</v>
      </c>
      <c r="O2" s="42"/>
      <c r="P2" s="42"/>
    </row>
    <row r="3" spans="1:16" s="245" customFormat="1" ht="30" customHeight="1">
      <c r="B3" s="246"/>
      <c r="C3" s="625" t="s">
        <v>299</v>
      </c>
      <c r="D3" s="672"/>
      <c r="E3" s="626"/>
      <c r="F3" s="627"/>
      <c r="G3" s="749" t="s">
        <v>300</v>
      </c>
      <c r="H3" s="750"/>
      <c r="I3" s="750"/>
      <c r="J3" s="750"/>
      <c r="K3" s="750"/>
      <c r="L3" s="751"/>
      <c r="M3" s="625" t="s">
        <v>293</v>
      </c>
      <c r="N3" s="626"/>
      <c r="O3" s="626"/>
      <c r="P3" s="627"/>
    </row>
    <row r="4" spans="1:16" s="245" customFormat="1" ht="30" customHeight="1">
      <c r="B4" s="247"/>
      <c r="C4" s="636" t="s">
        <v>312</v>
      </c>
      <c r="D4" s="656"/>
      <c r="E4" s="656"/>
      <c r="F4" s="656"/>
      <c r="G4" s="636" t="s">
        <v>312</v>
      </c>
      <c r="H4" s="656"/>
      <c r="I4" s="656"/>
      <c r="J4" s="656"/>
      <c r="K4" s="656"/>
      <c r="L4" s="657"/>
      <c r="M4" s="636" t="s">
        <v>312</v>
      </c>
      <c r="N4" s="656"/>
      <c r="O4" s="656"/>
      <c r="P4" s="657"/>
    </row>
    <row r="5" spans="1:16" ht="21.95" customHeight="1">
      <c r="A5" s="240"/>
      <c r="B5" s="248" t="s">
        <v>120</v>
      </c>
      <c r="C5" s="114" t="s">
        <v>202</v>
      </c>
      <c r="D5" s="305" t="s">
        <v>203</v>
      </c>
      <c r="E5" s="610" t="s">
        <v>23</v>
      </c>
      <c r="F5" s="611" t="s">
        <v>24</v>
      </c>
      <c r="G5" s="114" t="s">
        <v>228</v>
      </c>
      <c r="H5" s="113" t="s">
        <v>229</v>
      </c>
      <c r="I5" s="113" t="s">
        <v>230</v>
      </c>
      <c r="J5" s="113" t="s">
        <v>231</v>
      </c>
      <c r="K5" s="610" t="s">
        <v>23</v>
      </c>
      <c r="L5" s="611" t="s">
        <v>24</v>
      </c>
      <c r="M5" s="114" t="s">
        <v>210</v>
      </c>
      <c r="N5" s="113" t="s">
        <v>211</v>
      </c>
      <c r="O5" s="610" t="s">
        <v>23</v>
      </c>
      <c r="P5" s="611" t="s">
        <v>24</v>
      </c>
    </row>
    <row r="6" spans="1:16" ht="21.95" customHeight="1">
      <c r="A6" s="240"/>
      <c r="B6" s="248" t="s">
        <v>119</v>
      </c>
      <c r="C6" s="114" t="s">
        <v>204</v>
      </c>
      <c r="D6" s="305" t="s">
        <v>205</v>
      </c>
      <c r="E6" s="610"/>
      <c r="F6" s="611"/>
      <c r="G6" s="114" t="s">
        <v>223</v>
      </c>
      <c r="H6" s="113" t="s">
        <v>224</v>
      </c>
      <c r="I6" s="113" t="s">
        <v>225</v>
      </c>
      <c r="J6" s="113" t="s">
        <v>226</v>
      </c>
      <c r="K6" s="610"/>
      <c r="L6" s="611"/>
      <c r="M6" s="114" t="s">
        <v>212</v>
      </c>
      <c r="N6" s="113" t="s">
        <v>213</v>
      </c>
      <c r="O6" s="610"/>
      <c r="P6" s="611"/>
    </row>
    <row r="7" spans="1:16" s="251" customFormat="1" ht="21.95" customHeight="1">
      <c r="B7" s="252" t="s">
        <v>25</v>
      </c>
      <c r="C7" s="673"/>
      <c r="D7" s="593"/>
      <c r="E7" s="610"/>
      <c r="F7" s="611"/>
      <c r="G7" s="591"/>
      <c r="H7" s="592"/>
      <c r="I7" s="592"/>
      <c r="J7" s="592"/>
      <c r="K7" s="610"/>
      <c r="L7" s="611"/>
      <c r="M7" s="673"/>
      <c r="N7" s="674"/>
      <c r="O7" s="610"/>
      <c r="P7" s="611"/>
    </row>
    <row r="8" spans="1:16" ht="21.95" customHeight="1">
      <c r="A8" s="240"/>
      <c r="B8" s="248" t="s">
        <v>26</v>
      </c>
      <c r="C8" s="117">
        <v>79059525</v>
      </c>
      <c r="D8" s="308">
        <v>79059552</v>
      </c>
      <c r="E8" s="610"/>
      <c r="F8" s="611"/>
      <c r="G8" s="117">
        <v>79055443</v>
      </c>
      <c r="H8" s="118">
        <v>79055444</v>
      </c>
      <c r="I8" s="118">
        <v>79057220</v>
      </c>
      <c r="J8" s="118">
        <v>79057217</v>
      </c>
      <c r="K8" s="610"/>
      <c r="L8" s="611"/>
      <c r="M8" s="117">
        <v>79064463</v>
      </c>
      <c r="N8" s="118">
        <v>79064469</v>
      </c>
      <c r="O8" s="610"/>
      <c r="P8" s="611"/>
    </row>
    <row r="9" spans="1:16" ht="21.95" customHeight="1">
      <c r="A9" s="240"/>
      <c r="B9" s="255" t="s">
        <v>115</v>
      </c>
      <c r="C9" s="512">
        <v>19.5</v>
      </c>
      <c r="D9" s="513">
        <v>24</v>
      </c>
      <c r="E9" s="610"/>
      <c r="F9" s="611"/>
      <c r="G9" s="514">
        <v>20</v>
      </c>
      <c r="H9" s="515">
        <v>25</v>
      </c>
      <c r="I9" s="515">
        <v>20</v>
      </c>
      <c r="J9" s="515">
        <v>25</v>
      </c>
      <c r="K9" s="610"/>
      <c r="L9" s="611"/>
      <c r="M9" s="499">
        <v>17.25</v>
      </c>
      <c r="N9" s="257">
        <v>22</v>
      </c>
      <c r="O9" s="610"/>
      <c r="P9" s="611"/>
    </row>
    <row r="10" spans="1:16" ht="21.95" hidden="1" customHeight="1">
      <c r="A10" s="240"/>
      <c r="B10" s="248" t="s">
        <v>116</v>
      </c>
      <c r="C10" s="612" t="s">
        <v>27</v>
      </c>
      <c r="D10" s="596"/>
      <c r="E10" s="610"/>
      <c r="F10" s="611"/>
      <c r="G10" s="612" t="s">
        <v>27</v>
      </c>
      <c r="H10" s="610"/>
      <c r="I10" s="610"/>
      <c r="J10" s="610"/>
      <c r="K10" s="610"/>
      <c r="L10" s="611"/>
      <c r="M10" s="612" t="s">
        <v>27</v>
      </c>
      <c r="N10" s="613"/>
      <c r="O10" s="610"/>
      <c r="P10" s="611"/>
    </row>
    <row r="11" spans="1:16" ht="21.95" customHeight="1">
      <c r="A11" s="240"/>
      <c r="B11" s="258" t="s">
        <v>112</v>
      </c>
      <c r="C11" s="12">
        <v>796</v>
      </c>
      <c r="D11" s="310">
        <v>853</v>
      </c>
      <c r="E11" s="13">
        <f>SUM(C11:D11)</f>
        <v>1649</v>
      </c>
      <c r="F11" s="611"/>
      <c r="G11" s="12">
        <v>1510</v>
      </c>
      <c r="H11" s="13">
        <v>1939</v>
      </c>
      <c r="I11" s="13">
        <v>1592</v>
      </c>
      <c r="J11" s="13">
        <v>1510</v>
      </c>
      <c r="K11" s="13">
        <f>SUM(G11:J11)</f>
        <v>6551</v>
      </c>
      <c r="L11" s="611"/>
      <c r="M11" s="12">
        <v>364</v>
      </c>
      <c r="N11" s="13">
        <v>364</v>
      </c>
      <c r="O11" s="13">
        <f>SUM(M11:N11)</f>
        <v>728</v>
      </c>
      <c r="P11" s="611"/>
    </row>
    <row r="12" spans="1:16" ht="21.95" customHeight="1">
      <c r="A12" s="240"/>
      <c r="B12" s="261" t="s">
        <v>113</v>
      </c>
      <c r="C12" s="14"/>
      <c r="D12" s="311"/>
      <c r="E12" s="15">
        <f>SUM(C12:D12)</f>
        <v>0</v>
      </c>
      <c r="F12" s="611"/>
      <c r="G12" s="14"/>
      <c r="H12" s="15"/>
      <c r="I12" s="15"/>
      <c r="J12" s="15"/>
      <c r="K12" s="15">
        <f>SUM(G12:J12)</f>
        <v>0</v>
      </c>
      <c r="L12" s="611"/>
      <c r="M12" s="14"/>
      <c r="N12" s="15"/>
      <c r="O12" s="15">
        <f>SUM(M12:N12)</f>
        <v>0</v>
      </c>
      <c r="P12" s="611"/>
    </row>
    <row r="13" spans="1:16" ht="21.95" customHeight="1">
      <c r="A13" s="240"/>
      <c r="B13" s="264" t="s">
        <v>23</v>
      </c>
      <c r="C13" s="16">
        <f>C11+C12</f>
        <v>796</v>
      </c>
      <c r="D13" s="312">
        <f>D11+D12</f>
        <v>853</v>
      </c>
      <c r="E13" s="17">
        <f>SUM(E11:E12)</f>
        <v>1649</v>
      </c>
      <c r="F13" s="611"/>
      <c r="G13" s="16">
        <f>G11+G12</f>
        <v>1510</v>
      </c>
      <c r="H13" s="17">
        <f>H11+H12</f>
        <v>1939</v>
      </c>
      <c r="I13" s="17">
        <f>I11+I12</f>
        <v>1592</v>
      </c>
      <c r="J13" s="17">
        <f>J11+J12</f>
        <v>1510</v>
      </c>
      <c r="K13" s="17">
        <f>SUM(G13:J13)</f>
        <v>6551</v>
      </c>
      <c r="L13" s="611"/>
      <c r="M13" s="16">
        <f>M11+M12</f>
        <v>364</v>
      </c>
      <c r="N13" s="17">
        <f>N11+N12</f>
        <v>364</v>
      </c>
      <c r="O13" s="17">
        <f>SUM(O11:O12)</f>
        <v>728</v>
      </c>
      <c r="P13" s="611"/>
    </row>
    <row r="14" spans="1:16" ht="21.95" hidden="1" customHeight="1">
      <c r="A14" s="240"/>
      <c r="B14" s="248" t="s">
        <v>114</v>
      </c>
      <c r="C14" s="614" t="s">
        <v>28</v>
      </c>
      <c r="D14" s="599"/>
      <c r="E14" s="116"/>
      <c r="F14" s="611"/>
      <c r="G14" s="658" t="s">
        <v>28</v>
      </c>
      <c r="H14" s="659"/>
      <c r="I14" s="659"/>
      <c r="J14" s="659"/>
      <c r="K14" s="329"/>
      <c r="L14" s="611"/>
      <c r="M14" s="614" t="s">
        <v>28</v>
      </c>
      <c r="N14" s="615"/>
      <c r="O14" s="116"/>
      <c r="P14" s="611"/>
    </row>
    <row r="15" spans="1:16" ht="21.95" customHeight="1">
      <c r="A15" s="240" t="s">
        <v>105</v>
      </c>
      <c r="B15" s="248" t="s">
        <v>117</v>
      </c>
      <c r="C15" s="614" t="s">
        <v>311</v>
      </c>
      <c r="D15" s="599"/>
      <c r="E15" s="7"/>
      <c r="F15" s="611"/>
      <c r="G15" s="658" t="s">
        <v>311</v>
      </c>
      <c r="H15" s="659"/>
      <c r="I15" s="659"/>
      <c r="J15" s="659"/>
      <c r="K15" s="330"/>
      <c r="L15" s="611"/>
      <c r="M15" s="614" t="s">
        <v>311</v>
      </c>
      <c r="N15" s="615"/>
      <c r="O15" s="7"/>
      <c r="P15" s="611"/>
    </row>
    <row r="16" spans="1:16" s="269" customFormat="1" ht="21" customHeight="1">
      <c r="A16" s="269">
        <f>+SUM(F16,L16,P16)</f>
        <v>0</v>
      </c>
      <c r="B16" s="270" t="s">
        <v>86</v>
      </c>
      <c r="C16" s="59"/>
      <c r="D16" s="313"/>
      <c r="E16" s="60">
        <f t="shared" ref="E16:E47" si="0">SUM(C16:D16)</f>
        <v>0</v>
      </c>
      <c r="F16" s="61">
        <f>+C16/$C$9/2+D16/$D$9/2</f>
        <v>0</v>
      </c>
      <c r="G16" s="59"/>
      <c r="H16" s="60"/>
      <c r="I16" s="60"/>
      <c r="J16" s="60"/>
      <c r="K16" s="60">
        <f t="shared" ref="K16:K47" si="1">SUM(G16:J16)</f>
        <v>0</v>
      </c>
      <c r="L16" s="61">
        <f>G16/$G$9/2+H16/$H$9/2+I16/$I$9/2+J16/$J$9/2</f>
        <v>0</v>
      </c>
      <c r="M16" s="59"/>
      <c r="N16" s="60"/>
      <c r="O16" s="60">
        <f t="shared" ref="O16:O79" si="2">SUM(M16:N16)</f>
        <v>0</v>
      </c>
      <c r="P16" s="61">
        <f>+M16/$M$9/2+N16/$N$9/2</f>
        <v>0</v>
      </c>
    </row>
    <row r="17" spans="1:16" s="269" customFormat="1" ht="21" customHeight="1">
      <c r="A17" s="269">
        <f t="shared" ref="A17:A80" si="3">+SUM(F17,L17,P17)</f>
        <v>0</v>
      </c>
      <c r="B17" s="270" t="s">
        <v>87</v>
      </c>
      <c r="C17" s="39"/>
      <c r="D17" s="314"/>
      <c r="E17" s="40">
        <f t="shared" si="0"/>
        <v>0</v>
      </c>
      <c r="F17" s="41">
        <f t="shared" ref="F17:F80" si="4">+C17/$C$9/2+D17/$D$9/2</f>
        <v>0</v>
      </c>
      <c r="G17" s="39"/>
      <c r="H17" s="40"/>
      <c r="I17" s="40"/>
      <c r="J17" s="40"/>
      <c r="K17" s="40">
        <f t="shared" si="1"/>
        <v>0</v>
      </c>
      <c r="L17" s="41">
        <f t="shared" ref="L17:L80" si="5">G17/$G$9/2+H17/$H$9/2+I17/$I$9/2+J17/$J$9/2</f>
        <v>0</v>
      </c>
      <c r="M17" s="39"/>
      <c r="N17" s="40"/>
      <c r="O17" s="40">
        <f t="shared" si="2"/>
        <v>0</v>
      </c>
      <c r="P17" s="43">
        <f t="shared" ref="P17:P42" si="6">+M17/$M$9/2+N17/$N$9/2</f>
        <v>0</v>
      </c>
    </row>
    <row r="18" spans="1:16" s="269" customFormat="1" ht="21" customHeight="1">
      <c r="A18" s="269">
        <f t="shared" si="3"/>
        <v>0</v>
      </c>
      <c r="B18" s="270" t="s">
        <v>88</v>
      </c>
      <c r="C18" s="39"/>
      <c r="D18" s="314"/>
      <c r="E18" s="40">
        <f t="shared" si="0"/>
        <v>0</v>
      </c>
      <c r="F18" s="41">
        <f t="shared" si="4"/>
        <v>0</v>
      </c>
      <c r="G18" s="39"/>
      <c r="H18" s="40"/>
      <c r="I18" s="40"/>
      <c r="J18" s="40"/>
      <c r="K18" s="40">
        <f t="shared" si="1"/>
        <v>0</v>
      </c>
      <c r="L18" s="41">
        <f t="shared" si="5"/>
        <v>0</v>
      </c>
      <c r="M18" s="39"/>
      <c r="N18" s="40"/>
      <c r="O18" s="40">
        <f t="shared" si="2"/>
        <v>0</v>
      </c>
      <c r="P18" s="43">
        <f t="shared" si="6"/>
        <v>0</v>
      </c>
    </row>
    <row r="19" spans="1:16" s="269" customFormat="1" ht="21" customHeight="1">
      <c r="A19" s="269">
        <f t="shared" si="3"/>
        <v>0</v>
      </c>
      <c r="B19" s="270" t="s">
        <v>89</v>
      </c>
      <c r="C19" s="39"/>
      <c r="D19" s="314"/>
      <c r="E19" s="40">
        <f t="shared" si="0"/>
        <v>0</v>
      </c>
      <c r="F19" s="41">
        <f t="shared" si="4"/>
        <v>0</v>
      </c>
      <c r="G19" s="39"/>
      <c r="H19" s="40"/>
      <c r="I19" s="40"/>
      <c r="J19" s="40"/>
      <c r="K19" s="40">
        <f t="shared" si="1"/>
        <v>0</v>
      </c>
      <c r="L19" s="41">
        <f t="shared" si="5"/>
        <v>0</v>
      </c>
      <c r="M19" s="39"/>
      <c r="N19" s="40"/>
      <c r="O19" s="40">
        <f t="shared" si="2"/>
        <v>0</v>
      </c>
      <c r="P19" s="43">
        <f t="shared" si="6"/>
        <v>0</v>
      </c>
    </row>
    <row r="20" spans="1:16" s="269" customFormat="1" ht="21" customHeight="1">
      <c r="A20" s="269">
        <f t="shared" si="3"/>
        <v>0</v>
      </c>
      <c r="B20" s="270" t="s">
        <v>90</v>
      </c>
      <c r="C20" s="39"/>
      <c r="D20" s="314"/>
      <c r="E20" s="40">
        <f t="shared" si="0"/>
        <v>0</v>
      </c>
      <c r="F20" s="41">
        <f t="shared" si="4"/>
        <v>0</v>
      </c>
      <c r="G20" s="39"/>
      <c r="H20" s="40"/>
      <c r="I20" s="40"/>
      <c r="J20" s="40"/>
      <c r="K20" s="40">
        <f t="shared" si="1"/>
        <v>0</v>
      </c>
      <c r="L20" s="41">
        <f t="shared" si="5"/>
        <v>0</v>
      </c>
      <c r="M20" s="39"/>
      <c r="N20" s="40"/>
      <c r="O20" s="40">
        <f t="shared" si="2"/>
        <v>0</v>
      </c>
      <c r="P20" s="43">
        <f t="shared" si="6"/>
        <v>0</v>
      </c>
    </row>
    <row r="21" spans="1:16" s="269" customFormat="1" ht="21" customHeight="1">
      <c r="A21" s="269">
        <f t="shared" si="3"/>
        <v>0</v>
      </c>
      <c r="B21" s="270" t="s">
        <v>91</v>
      </c>
      <c r="C21" s="39"/>
      <c r="D21" s="314"/>
      <c r="E21" s="40">
        <f t="shared" si="0"/>
        <v>0</v>
      </c>
      <c r="F21" s="41">
        <f t="shared" si="4"/>
        <v>0</v>
      </c>
      <c r="G21" s="39"/>
      <c r="H21" s="40"/>
      <c r="I21" s="40"/>
      <c r="J21" s="40"/>
      <c r="K21" s="40">
        <f t="shared" si="1"/>
        <v>0</v>
      </c>
      <c r="L21" s="41">
        <f t="shared" si="5"/>
        <v>0</v>
      </c>
      <c r="M21" s="39"/>
      <c r="N21" s="40"/>
      <c r="O21" s="40">
        <f t="shared" si="2"/>
        <v>0</v>
      </c>
      <c r="P21" s="43">
        <f t="shared" si="6"/>
        <v>0</v>
      </c>
    </row>
    <row r="22" spans="1:16" s="269" customFormat="1" ht="21" customHeight="1">
      <c r="A22" s="269">
        <f t="shared" si="3"/>
        <v>0</v>
      </c>
      <c r="B22" s="270" t="s">
        <v>92</v>
      </c>
      <c r="C22" s="39"/>
      <c r="D22" s="314"/>
      <c r="E22" s="40">
        <f t="shared" si="0"/>
        <v>0</v>
      </c>
      <c r="F22" s="41">
        <f t="shared" si="4"/>
        <v>0</v>
      </c>
      <c r="G22" s="39"/>
      <c r="H22" s="40"/>
      <c r="I22" s="40"/>
      <c r="J22" s="40"/>
      <c r="K22" s="40">
        <f t="shared" si="1"/>
        <v>0</v>
      </c>
      <c r="L22" s="41">
        <f t="shared" si="5"/>
        <v>0</v>
      </c>
      <c r="M22" s="39"/>
      <c r="N22" s="40"/>
      <c r="O22" s="40">
        <f t="shared" si="2"/>
        <v>0</v>
      </c>
      <c r="P22" s="43">
        <f t="shared" si="6"/>
        <v>0</v>
      </c>
    </row>
    <row r="23" spans="1:16" s="269" customFormat="1" ht="21" customHeight="1">
      <c r="A23" s="269">
        <f t="shared" si="3"/>
        <v>0</v>
      </c>
      <c r="B23" s="270" t="s">
        <v>93</v>
      </c>
      <c r="C23" s="39"/>
      <c r="D23" s="314"/>
      <c r="E23" s="40">
        <f t="shared" si="0"/>
        <v>0</v>
      </c>
      <c r="F23" s="41">
        <f t="shared" si="4"/>
        <v>0</v>
      </c>
      <c r="G23" s="39"/>
      <c r="H23" s="40"/>
      <c r="I23" s="40"/>
      <c r="J23" s="40"/>
      <c r="K23" s="40">
        <f t="shared" si="1"/>
        <v>0</v>
      </c>
      <c r="L23" s="41">
        <f t="shared" si="5"/>
        <v>0</v>
      </c>
      <c r="M23" s="39"/>
      <c r="N23" s="40"/>
      <c r="O23" s="40">
        <f t="shared" si="2"/>
        <v>0</v>
      </c>
      <c r="P23" s="43">
        <f t="shared" si="6"/>
        <v>0</v>
      </c>
    </row>
    <row r="24" spans="1:16" s="269" customFormat="1" ht="21" customHeight="1">
      <c r="A24" s="269">
        <f t="shared" si="3"/>
        <v>0</v>
      </c>
      <c r="B24" s="270" t="s">
        <v>94</v>
      </c>
      <c r="C24" s="34"/>
      <c r="D24" s="315"/>
      <c r="E24" s="40">
        <f t="shared" si="0"/>
        <v>0</v>
      </c>
      <c r="F24" s="41">
        <f t="shared" si="4"/>
        <v>0</v>
      </c>
      <c r="G24" s="39"/>
      <c r="H24" s="40"/>
      <c r="I24" s="40"/>
      <c r="J24" s="40"/>
      <c r="K24" s="40">
        <f t="shared" si="1"/>
        <v>0</v>
      </c>
      <c r="L24" s="41">
        <f t="shared" si="5"/>
        <v>0</v>
      </c>
      <c r="M24" s="39"/>
      <c r="N24" s="40"/>
      <c r="O24" s="40">
        <f t="shared" si="2"/>
        <v>0</v>
      </c>
      <c r="P24" s="43">
        <f t="shared" si="6"/>
        <v>0</v>
      </c>
    </row>
    <row r="25" spans="1:16" s="269" customFormat="1" ht="21" customHeight="1">
      <c r="A25" s="269">
        <f t="shared" si="3"/>
        <v>0</v>
      </c>
      <c r="B25" s="270" t="s">
        <v>95</v>
      </c>
      <c r="C25" s="34"/>
      <c r="D25" s="315"/>
      <c r="E25" s="40">
        <f t="shared" si="0"/>
        <v>0</v>
      </c>
      <c r="F25" s="41">
        <f t="shared" si="4"/>
        <v>0</v>
      </c>
      <c r="G25" s="39"/>
      <c r="H25" s="40"/>
      <c r="I25" s="40"/>
      <c r="J25" s="40"/>
      <c r="K25" s="40">
        <f t="shared" si="1"/>
        <v>0</v>
      </c>
      <c r="L25" s="41">
        <f t="shared" si="5"/>
        <v>0</v>
      </c>
      <c r="M25" s="39"/>
      <c r="N25" s="40"/>
      <c r="O25" s="40">
        <f t="shared" si="2"/>
        <v>0</v>
      </c>
      <c r="P25" s="43">
        <f t="shared" si="6"/>
        <v>0</v>
      </c>
    </row>
    <row r="26" spans="1:16" s="269" customFormat="1" ht="21" customHeight="1">
      <c r="A26" s="269">
        <f t="shared" si="3"/>
        <v>0</v>
      </c>
      <c r="B26" s="270" t="s">
        <v>96</v>
      </c>
      <c r="C26" s="34"/>
      <c r="D26" s="315"/>
      <c r="E26" s="40">
        <f t="shared" si="0"/>
        <v>0</v>
      </c>
      <c r="F26" s="41">
        <f t="shared" si="4"/>
        <v>0</v>
      </c>
      <c r="G26" s="39"/>
      <c r="H26" s="40"/>
      <c r="I26" s="40"/>
      <c r="J26" s="40"/>
      <c r="K26" s="40">
        <f t="shared" si="1"/>
        <v>0</v>
      </c>
      <c r="L26" s="41">
        <f t="shared" si="5"/>
        <v>0</v>
      </c>
      <c r="M26" s="39"/>
      <c r="N26" s="40"/>
      <c r="O26" s="40">
        <f t="shared" si="2"/>
        <v>0</v>
      </c>
      <c r="P26" s="43">
        <f t="shared" si="6"/>
        <v>0</v>
      </c>
    </row>
    <row r="27" spans="1:16" s="269" customFormat="1" ht="21" customHeight="1">
      <c r="A27" s="269">
        <f t="shared" si="3"/>
        <v>0</v>
      </c>
      <c r="B27" s="278" t="s">
        <v>97</v>
      </c>
      <c r="C27" s="239"/>
      <c r="D27" s="322"/>
      <c r="E27" s="40">
        <f t="shared" si="0"/>
        <v>0</v>
      </c>
      <c r="F27" s="41">
        <f t="shared" si="4"/>
        <v>0</v>
      </c>
      <c r="G27" s="32"/>
      <c r="H27" s="33"/>
      <c r="I27" s="33"/>
      <c r="J27" s="33"/>
      <c r="K27" s="33">
        <f t="shared" si="1"/>
        <v>0</v>
      </c>
      <c r="L27" s="44">
        <f t="shared" si="5"/>
        <v>0</v>
      </c>
      <c r="M27" s="39"/>
      <c r="N27" s="40"/>
      <c r="O27" s="40">
        <f t="shared" si="2"/>
        <v>0</v>
      </c>
      <c r="P27" s="43">
        <f t="shared" si="6"/>
        <v>0</v>
      </c>
    </row>
    <row r="28" spans="1:16" s="269" customFormat="1" ht="21" customHeight="1">
      <c r="A28" s="269">
        <f t="shared" si="3"/>
        <v>0</v>
      </c>
      <c r="B28" s="270" t="s">
        <v>98</v>
      </c>
      <c r="C28" s="39"/>
      <c r="D28" s="314"/>
      <c r="E28" s="40">
        <f t="shared" si="0"/>
        <v>0</v>
      </c>
      <c r="F28" s="41">
        <f t="shared" si="4"/>
        <v>0</v>
      </c>
      <c r="G28" s="34"/>
      <c r="H28" s="35"/>
      <c r="I28" s="35"/>
      <c r="J28" s="35"/>
      <c r="K28" s="35">
        <f t="shared" si="1"/>
        <v>0</v>
      </c>
      <c r="L28" s="65">
        <f t="shared" si="5"/>
        <v>0</v>
      </c>
      <c r="M28" s="39"/>
      <c r="N28" s="40"/>
      <c r="O28" s="40">
        <f t="shared" si="2"/>
        <v>0</v>
      </c>
      <c r="P28" s="43">
        <f t="shared" si="6"/>
        <v>0</v>
      </c>
    </row>
    <row r="29" spans="1:16" s="269" customFormat="1" ht="21" customHeight="1">
      <c r="A29" s="269">
        <f t="shared" si="3"/>
        <v>0</v>
      </c>
      <c r="B29" s="270" t="s">
        <v>99</v>
      </c>
      <c r="C29" s="34"/>
      <c r="D29" s="315"/>
      <c r="E29" s="40">
        <f t="shared" si="0"/>
        <v>0</v>
      </c>
      <c r="F29" s="41">
        <f t="shared" si="4"/>
        <v>0</v>
      </c>
      <c r="G29" s="32"/>
      <c r="H29" s="33"/>
      <c r="I29" s="33"/>
      <c r="J29" s="33"/>
      <c r="K29" s="33">
        <f t="shared" si="1"/>
        <v>0</v>
      </c>
      <c r="L29" s="44">
        <f t="shared" si="5"/>
        <v>0</v>
      </c>
      <c r="M29" s="39"/>
      <c r="N29" s="40"/>
      <c r="O29" s="40">
        <f t="shared" si="2"/>
        <v>0</v>
      </c>
      <c r="P29" s="43">
        <f t="shared" si="6"/>
        <v>0</v>
      </c>
    </row>
    <row r="30" spans="1:16" s="269" customFormat="1" ht="21" customHeight="1">
      <c r="A30" s="269">
        <f t="shared" si="3"/>
        <v>0</v>
      </c>
      <c r="B30" s="270" t="s">
        <v>100</v>
      </c>
      <c r="C30" s="39"/>
      <c r="D30" s="314"/>
      <c r="E30" s="40">
        <f t="shared" si="0"/>
        <v>0</v>
      </c>
      <c r="F30" s="41">
        <f t="shared" si="4"/>
        <v>0</v>
      </c>
      <c r="G30" s="34"/>
      <c r="H30" s="35"/>
      <c r="I30" s="35"/>
      <c r="J30" s="35"/>
      <c r="K30" s="35">
        <f t="shared" si="1"/>
        <v>0</v>
      </c>
      <c r="L30" s="65">
        <f t="shared" si="5"/>
        <v>0</v>
      </c>
      <c r="M30" s="39"/>
      <c r="N30" s="40"/>
      <c r="O30" s="40">
        <f t="shared" si="2"/>
        <v>0</v>
      </c>
      <c r="P30" s="43">
        <f t="shared" si="6"/>
        <v>0</v>
      </c>
    </row>
    <row r="31" spans="1:16" s="269" customFormat="1" ht="21" customHeight="1">
      <c r="A31" s="269">
        <f t="shared" si="3"/>
        <v>0</v>
      </c>
      <c r="B31" s="270" t="s">
        <v>101</v>
      </c>
      <c r="C31" s="39"/>
      <c r="D31" s="314"/>
      <c r="E31" s="40">
        <f t="shared" si="0"/>
        <v>0</v>
      </c>
      <c r="F31" s="41">
        <f t="shared" si="4"/>
        <v>0</v>
      </c>
      <c r="G31" s="32"/>
      <c r="H31" s="33"/>
      <c r="I31" s="33"/>
      <c r="J31" s="33"/>
      <c r="K31" s="33">
        <f t="shared" si="1"/>
        <v>0</v>
      </c>
      <c r="L31" s="44">
        <f t="shared" si="5"/>
        <v>0</v>
      </c>
      <c r="M31" s="234"/>
      <c r="N31" s="31"/>
      <c r="O31" s="31">
        <f t="shared" si="2"/>
        <v>0</v>
      </c>
      <c r="P31" s="43">
        <f t="shared" si="6"/>
        <v>0</v>
      </c>
    </row>
    <row r="32" spans="1:16" s="269" customFormat="1" ht="21" customHeight="1">
      <c r="A32" s="269">
        <f t="shared" si="3"/>
        <v>0</v>
      </c>
      <c r="B32" s="270" t="s">
        <v>102</v>
      </c>
      <c r="C32" s="39"/>
      <c r="D32" s="314"/>
      <c r="E32" s="40">
        <f t="shared" si="0"/>
        <v>0</v>
      </c>
      <c r="F32" s="41">
        <f t="shared" si="4"/>
        <v>0</v>
      </c>
      <c r="G32" s="34"/>
      <c r="H32" s="35"/>
      <c r="I32" s="35"/>
      <c r="J32" s="35"/>
      <c r="K32" s="35">
        <f t="shared" si="1"/>
        <v>0</v>
      </c>
      <c r="L32" s="65">
        <f t="shared" si="5"/>
        <v>0</v>
      </c>
      <c r="M32" s="237"/>
      <c r="N32" s="238"/>
      <c r="O32" s="31">
        <f t="shared" si="2"/>
        <v>0</v>
      </c>
      <c r="P32" s="43">
        <f t="shared" si="6"/>
        <v>0</v>
      </c>
    </row>
    <row r="33" spans="1:16" s="269" customFormat="1" ht="21" customHeight="1">
      <c r="A33" s="269">
        <f t="shared" si="3"/>
        <v>0</v>
      </c>
      <c r="B33" s="270" t="s">
        <v>103</v>
      </c>
      <c r="C33" s="39"/>
      <c r="D33" s="314"/>
      <c r="E33" s="40">
        <f t="shared" si="0"/>
        <v>0</v>
      </c>
      <c r="F33" s="41">
        <f t="shared" si="4"/>
        <v>0</v>
      </c>
      <c r="G33" s="34"/>
      <c r="H33" s="35"/>
      <c r="I33" s="35"/>
      <c r="J33" s="35"/>
      <c r="K33" s="31">
        <f t="shared" si="1"/>
        <v>0</v>
      </c>
      <c r="L33" s="43">
        <f t="shared" si="5"/>
        <v>0</v>
      </c>
      <c r="M33" s="237"/>
      <c r="N33" s="238"/>
      <c r="O33" s="31">
        <f t="shared" si="2"/>
        <v>0</v>
      </c>
      <c r="P33" s="43">
        <f t="shared" si="6"/>
        <v>0</v>
      </c>
    </row>
    <row r="34" spans="1:16" s="269" customFormat="1" ht="21" customHeight="1">
      <c r="A34" s="269">
        <f t="shared" si="3"/>
        <v>0</v>
      </c>
      <c r="B34" s="278" t="s">
        <v>104</v>
      </c>
      <c r="C34" s="34"/>
      <c r="D34" s="315"/>
      <c r="E34" s="40">
        <f t="shared" si="0"/>
        <v>0</v>
      </c>
      <c r="F34" s="41">
        <f t="shared" si="4"/>
        <v>0</v>
      </c>
      <c r="G34" s="30"/>
      <c r="H34" s="31"/>
      <c r="I34" s="31"/>
      <c r="J34" s="31"/>
      <c r="K34" s="31">
        <f t="shared" si="1"/>
        <v>0</v>
      </c>
      <c r="L34" s="43">
        <f t="shared" si="5"/>
        <v>0</v>
      </c>
      <c r="M34" s="237"/>
      <c r="N34" s="238"/>
      <c r="O34" s="31">
        <f t="shared" si="2"/>
        <v>0</v>
      </c>
      <c r="P34" s="43">
        <f t="shared" si="6"/>
        <v>0</v>
      </c>
    </row>
    <row r="35" spans="1:16" s="269" customFormat="1" ht="21" customHeight="1">
      <c r="A35" s="269">
        <f t="shared" si="3"/>
        <v>0</v>
      </c>
      <c r="B35" s="270" t="s">
        <v>138</v>
      </c>
      <c r="C35" s="34"/>
      <c r="D35" s="315"/>
      <c r="E35" s="35">
        <f t="shared" si="0"/>
        <v>0</v>
      </c>
      <c r="F35" s="41">
        <f t="shared" si="4"/>
        <v>0</v>
      </c>
      <c r="G35" s="34"/>
      <c r="H35" s="35"/>
      <c r="I35" s="35"/>
      <c r="J35" s="35"/>
      <c r="K35" s="35">
        <f t="shared" si="1"/>
        <v>0</v>
      </c>
      <c r="L35" s="65">
        <f t="shared" si="5"/>
        <v>0</v>
      </c>
      <c r="M35" s="237"/>
      <c r="N35" s="238"/>
      <c r="O35" s="31">
        <f t="shared" si="2"/>
        <v>0</v>
      </c>
      <c r="P35" s="43">
        <f t="shared" si="6"/>
        <v>0</v>
      </c>
    </row>
    <row r="36" spans="1:16" s="269" customFormat="1" ht="21" customHeight="1">
      <c r="A36" s="269">
        <f t="shared" si="3"/>
        <v>0</v>
      </c>
      <c r="B36" s="270" t="s">
        <v>139</v>
      </c>
      <c r="C36" s="34"/>
      <c r="D36" s="315"/>
      <c r="E36" s="35">
        <f t="shared" si="0"/>
        <v>0</v>
      </c>
      <c r="F36" s="41">
        <f t="shared" si="4"/>
        <v>0</v>
      </c>
      <c r="G36" s="34"/>
      <c r="H36" s="35"/>
      <c r="I36" s="35"/>
      <c r="J36" s="35"/>
      <c r="K36" s="35">
        <f t="shared" si="1"/>
        <v>0</v>
      </c>
      <c r="L36" s="65">
        <f t="shared" si="5"/>
        <v>0</v>
      </c>
      <c r="M36" s="234"/>
      <c r="N36" s="31"/>
      <c r="O36" s="31">
        <f t="shared" si="2"/>
        <v>0</v>
      </c>
      <c r="P36" s="43">
        <f t="shared" si="6"/>
        <v>0</v>
      </c>
    </row>
    <row r="37" spans="1:16" s="269" customFormat="1" ht="21" customHeight="1">
      <c r="A37" s="269">
        <f t="shared" si="3"/>
        <v>0</v>
      </c>
      <c r="B37" s="270" t="s">
        <v>140</v>
      </c>
      <c r="C37" s="34"/>
      <c r="D37" s="315"/>
      <c r="E37" s="35">
        <f t="shared" si="0"/>
        <v>0</v>
      </c>
      <c r="F37" s="41">
        <f t="shared" si="4"/>
        <v>0</v>
      </c>
      <c r="G37" s="32"/>
      <c r="H37" s="33"/>
      <c r="I37" s="33"/>
      <c r="J37" s="33"/>
      <c r="K37" s="35">
        <f t="shared" si="1"/>
        <v>0</v>
      </c>
      <c r="L37" s="65">
        <f t="shared" si="5"/>
        <v>0</v>
      </c>
      <c r="M37" s="234"/>
      <c r="N37" s="31"/>
      <c r="O37" s="31">
        <f t="shared" si="2"/>
        <v>0</v>
      </c>
      <c r="P37" s="43">
        <f t="shared" si="6"/>
        <v>0</v>
      </c>
    </row>
    <row r="38" spans="1:16" s="269" customFormat="1" ht="21" customHeight="1">
      <c r="A38" s="269">
        <f t="shared" si="3"/>
        <v>0</v>
      </c>
      <c r="B38" s="270" t="s">
        <v>141</v>
      </c>
      <c r="C38" s="34"/>
      <c r="D38" s="315"/>
      <c r="E38" s="35">
        <f t="shared" si="0"/>
        <v>0</v>
      </c>
      <c r="F38" s="65">
        <f t="shared" si="4"/>
        <v>0</v>
      </c>
      <c r="G38" s="32"/>
      <c r="H38" s="33"/>
      <c r="I38" s="33"/>
      <c r="J38" s="33"/>
      <c r="K38" s="35">
        <f t="shared" si="1"/>
        <v>0</v>
      </c>
      <c r="L38" s="65">
        <f t="shared" si="5"/>
        <v>0</v>
      </c>
      <c r="M38" s="234"/>
      <c r="N38" s="31"/>
      <c r="O38" s="31">
        <f t="shared" si="2"/>
        <v>0</v>
      </c>
      <c r="P38" s="43">
        <f t="shared" si="6"/>
        <v>0</v>
      </c>
    </row>
    <row r="39" spans="1:16" s="269" customFormat="1" ht="21" customHeight="1">
      <c r="A39" s="269">
        <f t="shared" si="3"/>
        <v>0</v>
      </c>
      <c r="B39" s="270" t="s">
        <v>142</v>
      </c>
      <c r="C39" s="34"/>
      <c r="D39" s="315"/>
      <c r="E39" s="35">
        <f t="shared" si="0"/>
        <v>0</v>
      </c>
      <c r="F39" s="65">
        <f t="shared" si="4"/>
        <v>0</v>
      </c>
      <c r="G39" s="32"/>
      <c r="H39" s="33"/>
      <c r="I39" s="33"/>
      <c r="J39" s="33"/>
      <c r="K39" s="35">
        <f t="shared" si="1"/>
        <v>0</v>
      </c>
      <c r="L39" s="65">
        <f t="shared" si="5"/>
        <v>0</v>
      </c>
      <c r="M39" s="385"/>
      <c r="N39" s="35"/>
      <c r="O39" s="31">
        <f t="shared" si="2"/>
        <v>0</v>
      </c>
      <c r="P39" s="43">
        <f t="shared" si="6"/>
        <v>0</v>
      </c>
    </row>
    <row r="40" spans="1:16" s="269" customFormat="1" ht="21" customHeight="1">
      <c r="A40" s="269">
        <f t="shared" si="3"/>
        <v>0</v>
      </c>
      <c r="B40" s="270" t="s">
        <v>143</v>
      </c>
      <c r="C40" s="34"/>
      <c r="D40" s="315"/>
      <c r="E40" s="35">
        <f t="shared" si="0"/>
        <v>0</v>
      </c>
      <c r="F40" s="65">
        <f t="shared" si="4"/>
        <v>0</v>
      </c>
      <c r="G40" s="32"/>
      <c r="H40" s="33"/>
      <c r="I40" s="33"/>
      <c r="J40" s="33"/>
      <c r="K40" s="35">
        <f t="shared" si="1"/>
        <v>0</v>
      </c>
      <c r="L40" s="65">
        <f t="shared" si="5"/>
        <v>0</v>
      </c>
      <c r="M40" s="385"/>
      <c r="N40" s="35"/>
      <c r="O40" s="35">
        <f t="shared" si="2"/>
        <v>0</v>
      </c>
      <c r="P40" s="43">
        <f t="shared" si="6"/>
        <v>0</v>
      </c>
    </row>
    <row r="41" spans="1:16" s="269" customFormat="1" ht="21" customHeight="1">
      <c r="A41" s="269">
        <f t="shared" si="3"/>
        <v>0</v>
      </c>
      <c r="B41" s="270" t="s">
        <v>144</v>
      </c>
      <c r="C41" s="34"/>
      <c r="D41" s="315"/>
      <c r="E41" s="35">
        <f t="shared" si="0"/>
        <v>0</v>
      </c>
      <c r="F41" s="65">
        <f t="shared" si="4"/>
        <v>0</v>
      </c>
      <c r="G41" s="32"/>
      <c r="H41" s="33"/>
      <c r="I41" s="33"/>
      <c r="J41" s="33"/>
      <c r="K41" s="35">
        <f t="shared" si="1"/>
        <v>0</v>
      </c>
      <c r="L41" s="65">
        <f t="shared" si="5"/>
        <v>0</v>
      </c>
      <c r="M41" s="326"/>
      <c r="N41" s="33"/>
      <c r="O41" s="35">
        <f t="shared" si="2"/>
        <v>0</v>
      </c>
      <c r="P41" s="43">
        <f t="shared" si="6"/>
        <v>0</v>
      </c>
    </row>
    <row r="42" spans="1:16" s="269" customFormat="1" ht="21" customHeight="1">
      <c r="A42" s="269">
        <f t="shared" si="3"/>
        <v>0</v>
      </c>
      <c r="B42" s="270" t="s">
        <v>145</v>
      </c>
      <c r="C42" s="34"/>
      <c r="D42" s="315"/>
      <c r="E42" s="35">
        <f t="shared" si="0"/>
        <v>0</v>
      </c>
      <c r="F42" s="65">
        <f t="shared" si="4"/>
        <v>0</v>
      </c>
      <c r="G42" s="32"/>
      <c r="H42" s="33"/>
      <c r="I42" s="33"/>
      <c r="J42" s="33"/>
      <c r="K42" s="35">
        <f t="shared" si="1"/>
        <v>0</v>
      </c>
      <c r="L42" s="65">
        <f t="shared" si="5"/>
        <v>0</v>
      </c>
      <c r="M42" s="234"/>
      <c r="N42" s="31"/>
      <c r="O42" s="35">
        <f t="shared" si="2"/>
        <v>0</v>
      </c>
      <c r="P42" s="43">
        <f t="shared" si="6"/>
        <v>0</v>
      </c>
    </row>
    <row r="43" spans="1:16" s="269" customFormat="1" ht="21" customHeight="1">
      <c r="A43" s="269">
        <f t="shared" si="3"/>
        <v>0</v>
      </c>
      <c r="B43" s="270" t="s">
        <v>146</v>
      </c>
      <c r="C43" s="34"/>
      <c r="D43" s="315"/>
      <c r="E43" s="35">
        <f t="shared" si="0"/>
        <v>0</v>
      </c>
      <c r="F43" s="65">
        <f t="shared" si="4"/>
        <v>0</v>
      </c>
      <c r="G43" s="32"/>
      <c r="H43" s="33"/>
      <c r="I43" s="33"/>
      <c r="J43" s="33"/>
      <c r="K43" s="33">
        <f t="shared" si="1"/>
        <v>0</v>
      </c>
      <c r="L43" s="44">
        <f t="shared" si="5"/>
        <v>0</v>
      </c>
      <c r="M43" s="32"/>
      <c r="N43" s="33"/>
      <c r="O43" s="35">
        <f t="shared" si="2"/>
        <v>0</v>
      </c>
      <c r="P43" s="43">
        <f t="shared" ref="P43:P59" si="7">+M43/$M$9/2+N43/$N$9/2</f>
        <v>0</v>
      </c>
    </row>
    <row r="44" spans="1:16" s="269" customFormat="1" ht="21" customHeight="1">
      <c r="A44" s="269">
        <f t="shared" si="3"/>
        <v>0</v>
      </c>
      <c r="B44" s="421" t="s">
        <v>147</v>
      </c>
      <c r="C44" s="52"/>
      <c r="D44" s="390"/>
      <c r="E44" s="35">
        <f t="shared" si="0"/>
        <v>0</v>
      </c>
      <c r="F44" s="65">
        <f t="shared" si="4"/>
        <v>0</v>
      </c>
      <c r="G44" s="32"/>
      <c r="H44" s="33"/>
      <c r="I44" s="33"/>
      <c r="J44" s="33"/>
      <c r="K44" s="33">
        <f t="shared" si="1"/>
        <v>0</v>
      </c>
      <c r="L44" s="44">
        <f t="shared" si="5"/>
        <v>0</v>
      </c>
      <c r="M44" s="34"/>
      <c r="N44" s="35"/>
      <c r="O44" s="35">
        <f t="shared" si="2"/>
        <v>0</v>
      </c>
      <c r="P44" s="43">
        <f t="shared" si="7"/>
        <v>0</v>
      </c>
    </row>
    <row r="45" spans="1:16" s="269" customFormat="1" ht="21" customHeight="1">
      <c r="A45" s="269">
        <f t="shared" si="3"/>
        <v>0</v>
      </c>
      <c r="B45" s="270" t="s">
        <v>148</v>
      </c>
      <c r="C45" s="34"/>
      <c r="D45" s="315"/>
      <c r="E45" s="35">
        <f t="shared" si="0"/>
        <v>0</v>
      </c>
      <c r="F45" s="65">
        <f t="shared" si="4"/>
        <v>0</v>
      </c>
      <c r="G45" s="32"/>
      <c r="H45" s="33"/>
      <c r="I45" s="33"/>
      <c r="J45" s="33"/>
      <c r="K45" s="33">
        <f t="shared" si="1"/>
        <v>0</v>
      </c>
      <c r="L45" s="44">
        <f t="shared" si="5"/>
        <v>0</v>
      </c>
      <c r="M45" s="52"/>
      <c r="N45" s="53"/>
      <c r="O45" s="35">
        <f t="shared" si="2"/>
        <v>0</v>
      </c>
      <c r="P45" s="43">
        <f t="shared" si="7"/>
        <v>0</v>
      </c>
    </row>
    <row r="46" spans="1:16" s="269" customFormat="1" ht="21" customHeight="1">
      <c r="A46" s="269">
        <f t="shared" si="3"/>
        <v>0</v>
      </c>
      <c r="B46" s="270" t="s">
        <v>149</v>
      </c>
      <c r="C46" s="52"/>
      <c r="D46" s="390"/>
      <c r="E46" s="35">
        <f t="shared" si="0"/>
        <v>0</v>
      </c>
      <c r="F46" s="65">
        <f t="shared" si="4"/>
        <v>0</v>
      </c>
      <c r="G46" s="32"/>
      <c r="H46" s="33"/>
      <c r="I46" s="33"/>
      <c r="J46" s="33"/>
      <c r="K46" s="33">
        <f t="shared" si="1"/>
        <v>0</v>
      </c>
      <c r="L46" s="44">
        <f t="shared" si="5"/>
        <v>0</v>
      </c>
      <c r="M46" s="52"/>
      <c r="N46" s="53"/>
      <c r="O46" s="35">
        <f>SUM(M46:N46)</f>
        <v>0</v>
      </c>
      <c r="P46" s="43">
        <f t="shared" si="7"/>
        <v>0</v>
      </c>
    </row>
    <row r="47" spans="1:16" s="269" customFormat="1" ht="21" customHeight="1">
      <c r="A47" s="269">
        <f t="shared" si="3"/>
        <v>0</v>
      </c>
      <c r="B47" s="270" t="s">
        <v>150</v>
      </c>
      <c r="C47" s="52"/>
      <c r="D47" s="390"/>
      <c r="E47" s="35">
        <f t="shared" si="0"/>
        <v>0</v>
      </c>
      <c r="F47" s="65">
        <f t="shared" si="4"/>
        <v>0</v>
      </c>
      <c r="G47" s="32"/>
      <c r="H47" s="33"/>
      <c r="I47" s="33"/>
      <c r="J47" s="33"/>
      <c r="K47" s="33">
        <f t="shared" si="1"/>
        <v>0</v>
      </c>
      <c r="L47" s="44">
        <f t="shared" si="5"/>
        <v>0</v>
      </c>
      <c r="M47" s="34"/>
      <c r="N47" s="35"/>
      <c r="O47" s="31">
        <f t="shared" si="2"/>
        <v>0</v>
      </c>
      <c r="P47" s="43">
        <f t="shared" si="7"/>
        <v>0</v>
      </c>
    </row>
    <row r="48" spans="1:16" s="269" customFormat="1" ht="21" customHeight="1">
      <c r="A48" s="269">
        <f t="shared" si="3"/>
        <v>0</v>
      </c>
      <c r="B48" s="270" t="s">
        <v>151</v>
      </c>
      <c r="C48" s="34"/>
      <c r="D48" s="315"/>
      <c r="E48" s="35">
        <f t="shared" ref="E48:E82" si="8">SUM(C48:D48)</f>
        <v>0</v>
      </c>
      <c r="F48" s="65">
        <f t="shared" si="4"/>
        <v>0</v>
      </c>
      <c r="G48" s="32"/>
      <c r="H48" s="33"/>
      <c r="I48" s="33"/>
      <c r="J48" s="33"/>
      <c r="K48" s="33">
        <f t="shared" ref="K48:K82" si="9">SUM(G48:J48)</f>
        <v>0</v>
      </c>
      <c r="L48" s="44">
        <f t="shared" si="5"/>
        <v>0</v>
      </c>
      <c r="M48" s="34"/>
      <c r="N48" s="35"/>
      <c r="O48" s="35">
        <f t="shared" si="2"/>
        <v>0</v>
      </c>
      <c r="P48" s="43">
        <f t="shared" si="7"/>
        <v>0</v>
      </c>
    </row>
    <row r="49" spans="1:16" s="269" customFormat="1">
      <c r="A49" s="269">
        <f t="shared" si="3"/>
        <v>0</v>
      </c>
      <c r="B49" s="270" t="s">
        <v>152</v>
      </c>
      <c r="C49" s="52"/>
      <c r="D49" s="390"/>
      <c r="E49" s="35">
        <f t="shared" si="8"/>
        <v>0</v>
      </c>
      <c r="F49" s="65">
        <f t="shared" si="4"/>
        <v>0</v>
      </c>
      <c r="G49" s="34"/>
      <c r="H49" s="35"/>
      <c r="I49" s="35"/>
      <c r="J49" s="35"/>
      <c r="K49" s="35">
        <f t="shared" si="9"/>
        <v>0</v>
      </c>
      <c r="L49" s="65">
        <f t="shared" si="5"/>
        <v>0</v>
      </c>
      <c r="M49" s="34"/>
      <c r="N49" s="35"/>
      <c r="O49" s="35">
        <f t="shared" si="2"/>
        <v>0</v>
      </c>
      <c r="P49" s="43">
        <f t="shared" si="7"/>
        <v>0</v>
      </c>
    </row>
    <row r="50" spans="1:16" s="269" customFormat="1" ht="21" customHeight="1">
      <c r="A50" s="269">
        <f t="shared" si="3"/>
        <v>0</v>
      </c>
      <c r="B50" s="270" t="s">
        <v>153</v>
      </c>
      <c r="C50" s="34"/>
      <c r="D50" s="315"/>
      <c r="E50" s="35">
        <f t="shared" si="8"/>
        <v>0</v>
      </c>
      <c r="F50" s="65">
        <f t="shared" si="4"/>
        <v>0</v>
      </c>
      <c r="G50" s="34"/>
      <c r="H50" s="35"/>
      <c r="I50" s="35"/>
      <c r="J50" s="35"/>
      <c r="K50" s="35">
        <f t="shared" si="9"/>
        <v>0</v>
      </c>
      <c r="L50" s="65">
        <f t="shared" si="5"/>
        <v>0</v>
      </c>
      <c r="M50" s="34"/>
      <c r="N50" s="35"/>
      <c r="O50" s="35">
        <f t="shared" si="2"/>
        <v>0</v>
      </c>
      <c r="P50" s="43">
        <f t="shared" si="7"/>
        <v>0</v>
      </c>
    </row>
    <row r="51" spans="1:16" s="269" customFormat="1" ht="21" customHeight="1">
      <c r="A51" s="269">
        <f t="shared" si="3"/>
        <v>0</v>
      </c>
      <c r="B51" s="270" t="s">
        <v>154</v>
      </c>
      <c r="C51" s="52"/>
      <c r="D51" s="390"/>
      <c r="E51" s="35">
        <f t="shared" si="8"/>
        <v>0</v>
      </c>
      <c r="F51" s="65">
        <f t="shared" si="4"/>
        <v>0</v>
      </c>
      <c r="G51" s="34"/>
      <c r="H51" s="35"/>
      <c r="I51" s="35"/>
      <c r="J51" s="35"/>
      <c r="K51" s="35">
        <f t="shared" si="9"/>
        <v>0</v>
      </c>
      <c r="L51" s="65">
        <f t="shared" si="5"/>
        <v>0</v>
      </c>
      <c r="M51" s="34"/>
      <c r="N51" s="35"/>
      <c r="O51" s="35">
        <f t="shared" si="2"/>
        <v>0</v>
      </c>
      <c r="P51" s="43">
        <f t="shared" si="7"/>
        <v>0</v>
      </c>
    </row>
    <row r="52" spans="1:16" s="269" customFormat="1" ht="21" customHeight="1">
      <c r="A52" s="269">
        <f t="shared" si="3"/>
        <v>0</v>
      </c>
      <c r="B52" s="270" t="s">
        <v>155</v>
      </c>
      <c r="C52" s="34"/>
      <c r="D52" s="315"/>
      <c r="E52" s="35">
        <f t="shared" si="8"/>
        <v>0</v>
      </c>
      <c r="F52" s="65">
        <f t="shared" si="4"/>
        <v>0</v>
      </c>
      <c r="G52" s="32"/>
      <c r="H52" s="33"/>
      <c r="I52" s="33"/>
      <c r="J52" s="33"/>
      <c r="K52" s="35">
        <f t="shared" si="9"/>
        <v>0</v>
      </c>
      <c r="L52" s="65">
        <f t="shared" si="5"/>
        <v>0</v>
      </c>
      <c r="M52" s="52"/>
      <c r="N52" s="53"/>
      <c r="O52" s="35">
        <f t="shared" si="2"/>
        <v>0</v>
      </c>
      <c r="P52" s="43">
        <f t="shared" si="7"/>
        <v>0</v>
      </c>
    </row>
    <row r="53" spans="1:16" s="269" customFormat="1" ht="21" customHeight="1">
      <c r="A53" s="269">
        <f t="shared" si="3"/>
        <v>0</v>
      </c>
      <c r="B53" s="270" t="s">
        <v>156</v>
      </c>
      <c r="C53" s="34"/>
      <c r="D53" s="315"/>
      <c r="E53" s="35">
        <f t="shared" si="8"/>
        <v>0</v>
      </c>
      <c r="F53" s="65">
        <f t="shared" si="4"/>
        <v>0</v>
      </c>
      <c r="G53" s="32"/>
      <c r="H53" s="33"/>
      <c r="I53" s="33"/>
      <c r="J53" s="33"/>
      <c r="K53" s="31">
        <f t="shared" si="9"/>
        <v>0</v>
      </c>
      <c r="L53" s="43">
        <f t="shared" si="5"/>
        <v>0</v>
      </c>
      <c r="M53" s="52"/>
      <c r="N53" s="53"/>
      <c r="O53" s="35">
        <f t="shared" si="2"/>
        <v>0</v>
      </c>
      <c r="P53" s="43">
        <f t="shared" si="7"/>
        <v>0</v>
      </c>
    </row>
    <row r="54" spans="1:16" s="269" customFormat="1" ht="21" customHeight="1">
      <c r="A54" s="269">
        <f t="shared" si="3"/>
        <v>0</v>
      </c>
      <c r="B54" s="270" t="s">
        <v>157</v>
      </c>
      <c r="C54" s="34"/>
      <c r="D54" s="315"/>
      <c r="E54" s="35">
        <f t="shared" si="8"/>
        <v>0</v>
      </c>
      <c r="F54" s="65">
        <f t="shared" si="4"/>
        <v>0</v>
      </c>
      <c r="G54" s="32"/>
      <c r="H54" s="33"/>
      <c r="I54" s="33"/>
      <c r="J54" s="33"/>
      <c r="K54" s="31">
        <f t="shared" si="9"/>
        <v>0</v>
      </c>
      <c r="L54" s="43">
        <f t="shared" si="5"/>
        <v>0</v>
      </c>
      <c r="M54" s="34"/>
      <c r="N54" s="35"/>
      <c r="O54" s="35">
        <f>SUM(M54:N54)</f>
        <v>0</v>
      </c>
      <c r="P54" s="43">
        <f t="shared" si="7"/>
        <v>0</v>
      </c>
    </row>
    <row r="55" spans="1:16" s="269" customFormat="1" ht="21" customHeight="1">
      <c r="A55" s="269">
        <f t="shared" si="3"/>
        <v>0</v>
      </c>
      <c r="B55" s="270" t="s">
        <v>158</v>
      </c>
      <c r="C55" s="52"/>
      <c r="D55" s="390"/>
      <c r="E55" s="35">
        <f t="shared" si="8"/>
        <v>0</v>
      </c>
      <c r="F55" s="65">
        <f t="shared" si="4"/>
        <v>0</v>
      </c>
      <c r="G55" s="32"/>
      <c r="H55" s="33"/>
      <c r="I55" s="33"/>
      <c r="J55" s="33"/>
      <c r="K55" s="31">
        <f>SUM(G55:J55)</f>
        <v>0</v>
      </c>
      <c r="L55" s="43">
        <f t="shared" si="5"/>
        <v>0</v>
      </c>
      <c r="M55" s="52"/>
      <c r="N55" s="53"/>
      <c r="O55" s="35">
        <f t="shared" si="2"/>
        <v>0</v>
      </c>
      <c r="P55" s="43">
        <f t="shared" si="7"/>
        <v>0</v>
      </c>
    </row>
    <row r="56" spans="1:16" s="269" customFormat="1" ht="21" customHeight="1">
      <c r="A56" s="269">
        <f t="shared" si="3"/>
        <v>0</v>
      </c>
      <c r="B56" s="270" t="s">
        <v>159</v>
      </c>
      <c r="C56" s="34"/>
      <c r="D56" s="315"/>
      <c r="E56" s="35">
        <f t="shared" si="8"/>
        <v>0</v>
      </c>
      <c r="F56" s="65">
        <f t="shared" si="4"/>
        <v>0</v>
      </c>
      <c r="G56" s="32"/>
      <c r="H56" s="33"/>
      <c r="I56" s="33"/>
      <c r="J56" s="33"/>
      <c r="K56" s="31">
        <f>SUM(G56:J56)</f>
        <v>0</v>
      </c>
      <c r="L56" s="43">
        <f t="shared" si="5"/>
        <v>0</v>
      </c>
      <c r="M56" s="52"/>
      <c r="N56" s="53"/>
      <c r="O56" s="35">
        <f t="shared" si="2"/>
        <v>0</v>
      </c>
      <c r="P56" s="43">
        <f t="shared" si="7"/>
        <v>0</v>
      </c>
    </row>
    <row r="57" spans="1:16" s="269" customFormat="1" ht="21" customHeight="1">
      <c r="A57" s="269">
        <f t="shared" si="3"/>
        <v>0</v>
      </c>
      <c r="B57" s="270" t="s">
        <v>160</v>
      </c>
      <c r="C57" s="34"/>
      <c r="D57" s="315"/>
      <c r="E57" s="35">
        <f t="shared" si="8"/>
        <v>0</v>
      </c>
      <c r="F57" s="65">
        <f t="shared" si="4"/>
        <v>0</v>
      </c>
      <c r="G57" s="30"/>
      <c r="H57" s="31"/>
      <c r="I57" s="31"/>
      <c r="J57" s="31"/>
      <c r="K57" s="31">
        <f t="shared" si="9"/>
        <v>0</v>
      </c>
      <c r="L57" s="43">
        <f t="shared" si="5"/>
        <v>0</v>
      </c>
      <c r="M57" s="52"/>
      <c r="N57" s="53"/>
      <c r="O57" s="35">
        <f t="shared" si="2"/>
        <v>0</v>
      </c>
      <c r="P57" s="43">
        <f t="shared" si="7"/>
        <v>0</v>
      </c>
    </row>
    <row r="58" spans="1:16" s="269" customFormat="1" ht="21" customHeight="1">
      <c r="A58" s="269">
        <f t="shared" si="3"/>
        <v>0</v>
      </c>
      <c r="B58" s="270" t="s">
        <v>161</v>
      </c>
      <c r="C58" s="52"/>
      <c r="D58" s="390"/>
      <c r="E58" s="35">
        <f t="shared" si="8"/>
        <v>0</v>
      </c>
      <c r="F58" s="65">
        <f t="shared" si="4"/>
        <v>0</v>
      </c>
      <c r="G58" s="34"/>
      <c r="H58" s="35"/>
      <c r="I58" s="35"/>
      <c r="J58" s="35"/>
      <c r="K58" s="31">
        <f t="shared" si="9"/>
        <v>0</v>
      </c>
      <c r="L58" s="43">
        <f t="shared" si="5"/>
        <v>0</v>
      </c>
      <c r="M58" s="52"/>
      <c r="N58" s="53"/>
      <c r="O58" s="35">
        <f t="shared" si="2"/>
        <v>0</v>
      </c>
      <c r="P58" s="43">
        <f t="shared" si="7"/>
        <v>0</v>
      </c>
    </row>
    <row r="59" spans="1:16" s="269" customFormat="1" ht="21" customHeight="1">
      <c r="A59" s="269">
        <f t="shared" si="3"/>
        <v>0</v>
      </c>
      <c r="B59" s="270" t="s">
        <v>162</v>
      </c>
      <c r="C59" s="34"/>
      <c r="D59" s="315"/>
      <c r="E59" s="35">
        <f t="shared" si="8"/>
        <v>0</v>
      </c>
      <c r="F59" s="65">
        <f>+C59/$C$9/2+D59/$D$9/2</f>
        <v>0</v>
      </c>
      <c r="G59" s="34"/>
      <c r="H59" s="35"/>
      <c r="I59" s="35"/>
      <c r="J59" s="35"/>
      <c r="K59" s="31">
        <f t="shared" si="9"/>
        <v>0</v>
      </c>
      <c r="L59" s="43">
        <f t="shared" si="5"/>
        <v>0</v>
      </c>
      <c r="M59" s="52"/>
      <c r="N59" s="53"/>
      <c r="O59" s="35">
        <f t="shared" si="2"/>
        <v>0</v>
      </c>
      <c r="P59" s="43">
        <f t="shared" si="7"/>
        <v>0</v>
      </c>
    </row>
    <row r="60" spans="1:16" s="269" customFormat="1" ht="21" customHeight="1">
      <c r="A60" s="269">
        <f t="shared" si="3"/>
        <v>0</v>
      </c>
      <c r="B60" s="270" t="s">
        <v>163</v>
      </c>
      <c r="C60" s="34"/>
      <c r="D60" s="315"/>
      <c r="E60" s="35">
        <f t="shared" si="8"/>
        <v>0</v>
      </c>
      <c r="F60" s="65">
        <f t="shared" si="4"/>
        <v>0</v>
      </c>
      <c r="G60" s="30"/>
      <c r="H60" s="31"/>
      <c r="I60" s="31"/>
      <c r="J60" s="31"/>
      <c r="K60" s="31">
        <f t="shared" si="9"/>
        <v>0</v>
      </c>
      <c r="L60" s="43">
        <f t="shared" si="5"/>
        <v>0</v>
      </c>
      <c r="M60" s="52"/>
      <c r="N60" s="53"/>
      <c r="O60" s="31">
        <f t="shared" si="2"/>
        <v>0</v>
      </c>
      <c r="P60" s="43">
        <f>+M60/$M$9/2+N60/$N$9/2</f>
        <v>0</v>
      </c>
    </row>
    <row r="61" spans="1:16" s="269" customFormat="1" ht="21" customHeight="1">
      <c r="A61" s="269">
        <f t="shared" si="3"/>
        <v>68</v>
      </c>
      <c r="B61" s="270" t="s">
        <v>164</v>
      </c>
      <c r="C61" s="34">
        <f>234+195</f>
        <v>429</v>
      </c>
      <c r="D61" s="315">
        <f>240+192</f>
        <v>432</v>
      </c>
      <c r="E61" s="35">
        <f t="shared" si="8"/>
        <v>861</v>
      </c>
      <c r="F61" s="65">
        <f t="shared" si="4"/>
        <v>20</v>
      </c>
      <c r="G61" s="34">
        <v>520</v>
      </c>
      <c r="H61" s="35">
        <v>550</v>
      </c>
      <c r="I61" s="35">
        <v>520</v>
      </c>
      <c r="J61" s="35">
        <v>550</v>
      </c>
      <c r="K61" s="31">
        <f t="shared" si="9"/>
        <v>2140</v>
      </c>
      <c r="L61" s="43">
        <f t="shared" si="5"/>
        <v>48</v>
      </c>
      <c r="M61" s="34"/>
      <c r="N61" s="35"/>
      <c r="O61" s="31">
        <f t="shared" si="2"/>
        <v>0</v>
      </c>
      <c r="P61" s="43">
        <f t="shared" ref="P61:P85" si="10">+M61/$M$9/2+N61/$N$9/2</f>
        <v>0</v>
      </c>
    </row>
    <row r="62" spans="1:16" s="269" customFormat="1" ht="21" customHeight="1">
      <c r="A62" s="269">
        <f t="shared" si="3"/>
        <v>10</v>
      </c>
      <c r="B62" s="270" t="s">
        <v>165</v>
      </c>
      <c r="C62" s="34"/>
      <c r="D62" s="315"/>
      <c r="E62" s="35">
        <f t="shared" si="8"/>
        <v>0</v>
      </c>
      <c r="F62" s="65">
        <f t="shared" si="4"/>
        <v>0</v>
      </c>
      <c r="G62" s="30">
        <f>6*20</f>
        <v>120</v>
      </c>
      <c r="H62" s="31">
        <f>4*25</f>
        <v>100</v>
      </c>
      <c r="I62" s="31">
        <f>6*20</f>
        <v>120</v>
      </c>
      <c r="J62" s="31">
        <v>100</v>
      </c>
      <c r="K62" s="31">
        <f t="shared" si="9"/>
        <v>440</v>
      </c>
      <c r="L62" s="43">
        <f t="shared" si="5"/>
        <v>10</v>
      </c>
      <c r="M62" s="52"/>
      <c r="N62" s="53"/>
      <c r="O62" s="31">
        <f t="shared" si="2"/>
        <v>0</v>
      </c>
      <c r="P62" s="43">
        <f t="shared" si="10"/>
        <v>0</v>
      </c>
    </row>
    <row r="63" spans="1:16" s="269" customFormat="1" ht="21" customHeight="1">
      <c r="A63" s="269">
        <f t="shared" si="3"/>
        <v>0</v>
      </c>
      <c r="B63" s="270" t="s">
        <v>166</v>
      </c>
      <c r="C63" s="34"/>
      <c r="D63" s="315"/>
      <c r="E63" s="35">
        <f t="shared" si="8"/>
        <v>0</v>
      </c>
      <c r="F63" s="65">
        <f t="shared" si="4"/>
        <v>0</v>
      </c>
      <c r="G63" s="32"/>
      <c r="H63" s="33"/>
      <c r="I63" s="33"/>
      <c r="J63" s="33"/>
      <c r="K63" s="31">
        <f t="shared" si="9"/>
        <v>0</v>
      </c>
      <c r="L63" s="43">
        <f t="shared" si="5"/>
        <v>0</v>
      </c>
      <c r="M63" s="52"/>
      <c r="N63" s="53"/>
      <c r="O63" s="35">
        <f t="shared" si="2"/>
        <v>0</v>
      </c>
      <c r="P63" s="65">
        <f t="shared" si="10"/>
        <v>0</v>
      </c>
    </row>
    <row r="64" spans="1:16" s="269" customFormat="1" ht="21" customHeight="1">
      <c r="A64" s="269">
        <f t="shared" si="3"/>
        <v>0</v>
      </c>
      <c r="B64" s="270" t="s">
        <v>167</v>
      </c>
      <c r="C64" s="54"/>
      <c r="D64" s="316"/>
      <c r="E64" s="35">
        <f t="shared" si="8"/>
        <v>0</v>
      </c>
      <c r="F64" s="65">
        <f t="shared" si="4"/>
        <v>0</v>
      </c>
      <c r="G64" s="32"/>
      <c r="H64" s="33"/>
      <c r="I64" s="33"/>
      <c r="J64" s="33"/>
      <c r="K64" s="31">
        <f t="shared" si="9"/>
        <v>0</v>
      </c>
      <c r="L64" s="43">
        <f t="shared" si="5"/>
        <v>0</v>
      </c>
      <c r="M64" s="52"/>
      <c r="N64" s="53"/>
      <c r="O64" s="35">
        <f t="shared" si="2"/>
        <v>0</v>
      </c>
      <c r="P64" s="65">
        <f t="shared" si="10"/>
        <v>0</v>
      </c>
    </row>
    <row r="65" spans="1:16" s="269" customFormat="1" ht="21" customHeight="1">
      <c r="A65" s="269">
        <f t="shared" si="3"/>
        <v>0</v>
      </c>
      <c r="B65" s="270" t="s">
        <v>168</v>
      </c>
      <c r="C65" s="32"/>
      <c r="D65" s="317"/>
      <c r="E65" s="35">
        <f t="shared" si="8"/>
        <v>0</v>
      </c>
      <c r="F65" s="65">
        <f t="shared" si="4"/>
        <v>0</v>
      </c>
      <c r="G65" s="32"/>
      <c r="H65" s="33"/>
      <c r="I65" s="33"/>
      <c r="J65" s="33"/>
      <c r="K65" s="31">
        <f t="shared" si="9"/>
        <v>0</v>
      </c>
      <c r="L65" s="43">
        <f t="shared" si="5"/>
        <v>0</v>
      </c>
      <c r="M65" s="34"/>
      <c r="N65" s="35"/>
      <c r="O65" s="35">
        <f t="shared" si="2"/>
        <v>0</v>
      </c>
      <c r="P65" s="65">
        <f t="shared" si="10"/>
        <v>0</v>
      </c>
    </row>
    <row r="66" spans="1:16" s="269" customFormat="1" ht="21" customHeight="1">
      <c r="A66" s="269">
        <f t="shared" si="3"/>
        <v>0</v>
      </c>
      <c r="B66" s="270" t="s">
        <v>169</v>
      </c>
      <c r="C66" s="54"/>
      <c r="D66" s="316"/>
      <c r="E66" s="35">
        <f t="shared" si="8"/>
        <v>0</v>
      </c>
      <c r="F66" s="65">
        <f t="shared" si="4"/>
        <v>0</v>
      </c>
      <c r="G66" s="32"/>
      <c r="H66" s="33"/>
      <c r="I66" s="33"/>
      <c r="J66" s="33"/>
      <c r="K66" s="31">
        <f t="shared" si="9"/>
        <v>0</v>
      </c>
      <c r="L66" s="43">
        <f t="shared" si="5"/>
        <v>0</v>
      </c>
      <c r="M66" s="34"/>
      <c r="N66" s="35"/>
      <c r="O66" s="35">
        <f t="shared" si="2"/>
        <v>0</v>
      </c>
      <c r="P66" s="65">
        <f t="shared" si="10"/>
        <v>0</v>
      </c>
    </row>
    <row r="67" spans="1:16" s="269" customFormat="1" ht="21" customHeight="1">
      <c r="A67" s="269">
        <f t="shared" si="3"/>
        <v>0</v>
      </c>
      <c r="B67" s="270" t="s">
        <v>170</v>
      </c>
      <c r="C67" s="32"/>
      <c r="D67" s="317"/>
      <c r="E67" s="31">
        <f t="shared" si="8"/>
        <v>0</v>
      </c>
      <c r="F67" s="43">
        <f t="shared" si="4"/>
        <v>0</v>
      </c>
      <c r="G67" s="32"/>
      <c r="H67" s="33"/>
      <c r="I67" s="33"/>
      <c r="J67" s="33"/>
      <c r="K67" s="31">
        <f t="shared" si="9"/>
        <v>0</v>
      </c>
      <c r="L67" s="43">
        <f t="shared" si="5"/>
        <v>0</v>
      </c>
      <c r="M67" s="34"/>
      <c r="N67" s="35"/>
      <c r="O67" s="35">
        <f t="shared" si="2"/>
        <v>0</v>
      </c>
      <c r="P67" s="65">
        <f t="shared" si="10"/>
        <v>0</v>
      </c>
    </row>
    <row r="68" spans="1:16" s="269" customFormat="1" ht="21" customHeight="1">
      <c r="A68" s="269">
        <f t="shared" si="3"/>
        <v>0</v>
      </c>
      <c r="B68" s="270" t="s">
        <v>171</v>
      </c>
      <c r="C68" s="54"/>
      <c r="D68" s="316"/>
      <c r="E68" s="35">
        <f t="shared" si="8"/>
        <v>0</v>
      </c>
      <c r="F68" s="65">
        <f t="shared" si="4"/>
        <v>0</v>
      </c>
      <c r="G68" s="32"/>
      <c r="H68" s="33"/>
      <c r="I68" s="33"/>
      <c r="J68" s="33"/>
      <c r="K68" s="31">
        <f t="shared" si="9"/>
        <v>0</v>
      </c>
      <c r="L68" s="43">
        <f t="shared" si="5"/>
        <v>0</v>
      </c>
      <c r="M68" s="34"/>
      <c r="N68" s="35"/>
      <c r="O68" s="35">
        <f t="shared" si="2"/>
        <v>0</v>
      </c>
      <c r="P68" s="65">
        <f t="shared" si="10"/>
        <v>0</v>
      </c>
    </row>
    <row r="69" spans="1:16" s="269" customFormat="1" ht="21" customHeight="1">
      <c r="A69" s="269">
        <f t="shared" si="3"/>
        <v>18</v>
      </c>
      <c r="B69" s="270" t="s">
        <v>172</v>
      </c>
      <c r="C69" s="34">
        <v>117</v>
      </c>
      <c r="D69" s="315">
        <v>144</v>
      </c>
      <c r="E69" s="35">
        <f t="shared" si="8"/>
        <v>261</v>
      </c>
      <c r="F69" s="65">
        <f t="shared" si="4"/>
        <v>6</v>
      </c>
      <c r="G69" s="34">
        <v>120</v>
      </c>
      <c r="H69" s="35">
        <v>150</v>
      </c>
      <c r="I69" s="35">
        <v>120</v>
      </c>
      <c r="J69" s="35">
        <v>150</v>
      </c>
      <c r="K69" s="35">
        <f t="shared" si="9"/>
        <v>540</v>
      </c>
      <c r="L69" s="65">
        <f t="shared" si="5"/>
        <v>12</v>
      </c>
      <c r="M69" s="52"/>
      <c r="N69" s="53"/>
      <c r="O69" s="35">
        <f t="shared" si="2"/>
        <v>0</v>
      </c>
      <c r="P69" s="65">
        <f t="shared" si="10"/>
        <v>0</v>
      </c>
    </row>
    <row r="70" spans="1:16" s="269" customFormat="1" ht="21" customHeight="1">
      <c r="A70" s="269">
        <f t="shared" si="3"/>
        <v>8</v>
      </c>
      <c r="B70" s="270" t="s">
        <v>173</v>
      </c>
      <c r="C70" s="34">
        <v>195</v>
      </c>
      <c r="D70" s="315">
        <v>144</v>
      </c>
      <c r="E70" s="35">
        <f t="shared" si="8"/>
        <v>339</v>
      </c>
      <c r="F70" s="65">
        <f t="shared" si="4"/>
        <v>8</v>
      </c>
      <c r="G70" s="34"/>
      <c r="H70" s="35"/>
      <c r="I70" s="35"/>
      <c r="J70" s="35"/>
      <c r="K70" s="35">
        <f t="shared" si="9"/>
        <v>0</v>
      </c>
      <c r="L70" s="65">
        <f t="shared" si="5"/>
        <v>0</v>
      </c>
      <c r="M70" s="34"/>
      <c r="N70" s="35"/>
      <c r="O70" s="35">
        <f t="shared" si="2"/>
        <v>0</v>
      </c>
      <c r="P70" s="65">
        <f t="shared" si="10"/>
        <v>0</v>
      </c>
    </row>
    <row r="71" spans="1:16" s="269" customFormat="1" ht="21" customHeight="1">
      <c r="A71" s="269">
        <f t="shared" si="3"/>
        <v>24</v>
      </c>
      <c r="B71" s="270" t="s">
        <v>174</v>
      </c>
      <c r="C71" s="34">
        <v>78</v>
      </c>
      <c r="D71" s="315">
        <v>96</v>
      </c>
      <c r="E71" s="35">
        <f t="shared" si="8"/>
        <v>174</v>
      </c>
      <c r="F71" s="65">
        <f t="shared" si="4"/>
        <v>4</v>
      </c>
      <c r="G71" s="34">
        <v>240</v>
      </c>
      <c r="H71" s="35">
        <v>200</v>
      </c>
      <c r="I71" s="35">
        <v>240</v>
      </c>
      <c r="J71" s="35">
        <v>200</v>
      </c>
      <c r="K71" s="35">
        <f t="shared" si="9"/>
        <v>880</v>
      </c>
      <c r="L71" s="65">
        <f t="shared" si="5"/>
        <v>20</v>
      </c>
      <c r="M71" s="52"/>
      <c r="N71" s="35"/>
      <c r="O71" s="35">
        <f t="shared" si="2"/>
        <v>0</v>
      </c>
      <c r="P71" s="65">
        <f t="shared" si="10"/>
        <v>0</v>
      </c>
    </row>
    <row r="72" spans="1:16" s="269" customFormat="1" ht="21" customHeight="1">
      <c r="A72" s="269">
        <f t="shared" si="3"/>
        <v>0</v>
      </c>
      <c r="B72" s="270" t="s">
        <v>175</v>
      </c>
      <c r="C72" s="34"/>
      <c r="D72" s="315"/>
      <c r="E72" s="35">
        <f t="shared" si="8"/>
        <v>0</v>
      </c>
      <c r="F72" s="65">
        <f t="shared" si="4"/>
        <v>0</v>
      </c>
      <c r="G72" s="34"/>
      <c r="H72" s="35"/>
      <c r="I72" s="35"/>
      <c r="J72" s="35"/>
      <c r="K72" s="35">
        <f t="shared" si="9"/>
        <v>0</v>
      </c>
      <c r="L72" s="65">
        <f t="shared" si="5"/>
        <v>0</v>
      </c>
      <c r="M72" s="34"/>
      <c r="N72" s="35"/>
      <c r="O72" s="35">
        <f t="shared" si="2"/>
        <v>0</v>
      </c>
      <c r="P72" s="65">
        <f t="shared" si="10"/>
        <v>0</v>
      </c>
    </row>
    <row r="73" spans="1:16" s="269" customFormat="1" ht="21" customHeight="1">
      <c r="A73" s="269">
        <f t="shared" si="3"/>
        <v>19</v>
      </c>
      <c r="B73" s="270" t="s">
        <v>176</v>
      </c>
      <c r="C73" s="34"/>
      <c r="D73" s="315">
        <v>48</v>
      </c>
      <c r="E73" s="35">
        <f t="shared" si="8"/>
        <v>48</v>
      </c>
      <c r="F73" s="65">
        <f t="shared" si="4"/>
        <v>1</v>
      </c>
      <c r="G73" s="34">
        <v>200</v>
      </c>
      <c r="H73" s="35">
        <v>200</v>
      </c>
      <c r="I73" s="35">
        <v>200</v>
      </c>
      <c r="J73" s="35">
        <v>200</v>
      </c>
      <c r="K73" s="35">
        <f t="shared" si="9"/>
        <v>800</v>
      </c>
      <c r="L73" s="65">
        <f t="shared" si="5"/>
        <v>18</v>
      </c>
      <c r="M73" s="34"/>
      <c r="N73" s="35"/>
      <c r="O73" s="35">
        <f t="shared" si="2"/>
        <v>0</v>
      </c>
      <c r="P73" s="65">
        <f t="shared" si="10"/>
        <v>0</v>
      </c>
    </row>
    <row r="74" spans="1:16" s="269" customFormat="1" ht="21" customHeight="1">
      <c r="A74" s="269">
        <f t="shared" si="3"/>
        <v>0</v>
      </c>
      <c r="B74" s="270" t="s">
        <v>177</v>
      </c>
      <c r="C74" s="34"/>
      <c r="D74" s="315"/>
      <c r="E74" s="35">
        <f t="shared" si="8"/>
        <v>0</v>
      </c>
      <c r="F74" s="65">
        <f t="shared" si="4"/>
        <v>0</v>
      </c>
      <c r="G74" s="34"/>
      <c r="H74" s="35"/>
      <c r="I74" s="35"/>
      <c r="J74" s="35"/>
      <c r="K74" s="35">
        <f t="shared" si="9"/>
        <v>0</v>
      </c>
      <c r="L74" s="65">
        <f t="shared" si="5"/>
        <v>0</v>
      </c>
      <c r="M74" s="34"/>
      <c r="N74" s="35"/>
      <c r="O74" s="35">
        <f t="shared" si="2"/>
        <v>0</v>
      </c>
      <c r="P74" s="65">
        <f t="shared" si="10"/>
        <v>0</v>
      </c>
    </row>
    <row r="75" spans="1:16" s="269" customFormat="1" ht="21" customHeight="1">
      <c r="A75" s="269">
        <f t="shared" si="3"/>
        <v>19</v>
      </c>
      <c r="B75" s="278" t="s">
        <v>178</v>
      </c>
      <c r="C75" s="34"/>
      <c r="D75" s="315"/>
      <c r="E75" s="35">
        <f t="shared" si="8"/>
        <v>0</v>
      </c>
      <c r="F75" s="65">
        <f t="shared" si="4"/>
        <v>0</v>
      </c>
      <c r="G75" s="34">
        <v>200</v>
      </c>
      <c r="H75" s="35">
        <v>250</v>
      </c>
      <c r="I75" s="35">
        <v>200</v>
      </c>
      <c r="J75" s="35">
        <v>200</v>
      </c>
      <c r="K75" s="35">
        <f t="shared" si="9"/>
        <v>850</v>
      </c>
      <c r="L75" s="65">
        <f t="shared" si="5"/>
        <v>19</v>
      </c>
      <c r="M75" s="34"/>
      <c r="N75" s="35"/>
      <c r="O75" s="35">
        <f t="shared" si="2"/>
        <v>0</v>
      </c>
      <c r="P75" s="65">
        <f t="shared" si="10"/>
        <v>0</v>
      </c>
    </row>
    <row r="76" spans="1:16" s="269" customFormat="1" ht="21" customHeight="1">
      <c r="A76" s="269">
        <f t="shared" si="3"/>
        <v>0</v>
      </c>
      <c r="B76" s="270" t="s">
        <v>179</v>
      </c>
      <c r="C76" s="32"/>
      <c r="D76" s="317"/>
      <c r="E76" s="33">
        <f t="shared" si="8"/>
        <v>0</v>
      </c>
      <c r="F76" s="44">
        <f t="shared" si="4"/>
        <v>0</v>
      </c>
      <c r="G76" s="34"/>
      <c r="H76" s="35"/>
      <c r="I76" s="35"/>
      <c r="J76" s="35"/>
      <c r="K76" s="33">
        <f t="shared" si="9"/>
        <v>0</v>
      </c>
      <c r="L76" s="44">
        <f t="shared" si="5"/>
        <v>0</v>
      </c>
      <c r="M76" s="34"/>
      <c r="N76" s="35"/>
      <c r="O76" s="35">
        <f t="shared" si="2"/>
        <v>0</v>
      </c>
      <c r="P76" s="65">
        <f t="shared" si="10"/>
        <v>0</v>
      </c>
    </row>
    <row r="77" spans="1:16" s="269" customFormat="1" ht="21" customHeight="1">
      <c r="A77" s="269">
        <f t="shared" si="3"/>
        <v>16</v>
      </c>
      <c r="B77" s="270" t="s">
        <v>180</v>
      </c>
      <c r="C77" s="32"/>
      <c r="D77" s="317"/>
      <c r="E77" s="33">
        <f t="shared" si="8"/>
        <v>0</v>
      </c>
      <c r="F77" s="44">
        <f t="shared" si="4"/>
        <v>0</v>
      </c>
      <c r="G77" s="34">
        <v>120</v>
      </c>
      <c r="H77" s="35">
        <v>250</v>
      </c>
      <c r="I77" s="35">
        <v>200</v>
      </c>
      <c r="J77" s="35">
        <v>150</v>
      </c>
      <c r="K77" s="35">
        <f t="shared" si="9"/>
        <v>720</v>
      </c>
      <c r="L77" s="65">
        <f t="shared" si="5"/>
        <v>16</v>
      </c>
      <c r="M77" s="239"/>
      <c r="N77" s="238"/>
      <c r="O77" s="33">
        <f t="shared" si="2"/>
        <v>0</v>
      </c>
      <c r="P77" s="44">
        <f t="shared" si="10"/>
        <v>0</v>
      </c>
    </row>
    <row r="78" spans="1:16" s="269" customFormat="1" ht="21" customHeight="1">
      <c r="A78" s="269">
        <f t="shared" si="3"/>
        <v>0</v>
      </c>
      <c r="B78" s="270" t="s">
        <v>181</v>
      </c>
      <c r="C78" s="32"/>
      <c r="D78" s="317"/>
      <c r="E78" s="33">
        <f t="shared" si="8"/>
        <v>0</v>
      </c>
      <c r="F78" s="44">
        <f t="shared" si="4"/>
        <v>0</v>
      </c>
      <c r="G78" s="34"/>
      <c r="H78" s="35"/>
      <c r="I78" s="35"/>
      <c r="J78" s="35"/>
      <c r="K78" s="35">
        <f t="shared" si="9"/>
        <v>0</v>
      </c>
      <c r="L78" s="65">
        <f t="shared" si="5"/>
        <v>0</v>
      </c>
      <c r="M78" s="239"/>
      <c r="N78" s="238"/>
      <c r="O78" s="35">
        <f t="shared" si="2"/>
        <v>0</v>
      </c>
      <c r="P78" s="65">
        <f t="shared" si="10"/>
        <v>0</v>
      </c>
    </row>
    <row r="79" spans="1:16" s="269" customFormat="1" ht="21" customHeight="1">
      <c r="A79" s="269">
        <f t="shared" si="3"/>
        <v>5</v>
      </c>
      <c r="B79" s="270" t="s">
        <v>313</v>
      </c>
      <c r="C79" s="32"/>
      <c r="D79" s="317"/>
      <c r="E79" s="33">
        <f t="shared" si="8"/>
        <v>0</v>
      </c>
      <c r="F79" s="44">
        <f t="shared" si="4"/>
        <v>0</v>
      </c>
      <c r="G79" s="34"/>
      <c r="H79" s="35">
        <v>250</v>
      </c>
      <c r="I79" s="35"/>
      <c r="J79" s="35"/>
      <c r="K79" s="35">
        <f t="shared" si="9"/>
        <v>250</v>
      </c>
      <c r="L79" s="65">
        <f t="shared" si="5"/>
        <v>5</v>
      </c>
      <c r="M79" s="32"/>
      <c r="N79" s="33"/>
      <c r="O79" s="33">
        <f t="shared" si="2"/>
        <v>0</v>
      </c>
      <c r="P79" s="44">
        <f t="shared" si="10"/>
        <v>0</v>
      </c>
    </row>
    <row r="80" spans="1:16" s="269" customFormat="1" ht="21" customHeight="1">
      <c r="A80" s="269">
        <f t="shared" si="3"/>
        <v>0</v>
      </c>
      <c r="B80" s="278" t="s">
        <v>182</v>
      </c>
      <c r="C80" s="32"/>
      <c r="D80" s="317"/>
      <c r="E80" s="33">
        <f t="shared" si="8"/>
        <v>0</v>
      </c>
      <c r="F80" s="44">
        <f t="shared" si="4"/>
        <v>0</v>
      </c>
      <c r="G80" s="34"/>
      <c r="H80" s="35"/>
      <c r="I80" s="35"/>
      <c r="J80" s="35"/>
      <c r="K80" s="35">
        <f t="shared" si="9"/>
        <v>0</v>
      </c>
      <c r="L80" s="65">
        <f t="shared" si="5"/>
        <v>0</v>
      </c>
      <c r="M80" s="32"/>
      <c r="N80" s="33"/>
      <c r="O80" s="33">
        <f>SUM(M80:N80)</f>
        <v>0</v>
      </c>
      <c r="P80" s="44">
        <f t="shared" si="10"/>
        <v>0</v>
      </c>
    </row>
    <row r="81" spans="1:16" s="269" customFormat="1" ht="21" customHeight="1">
      <c r="A81" s="269">
        <f t="shared" ref="A81:A110" si="11">+SUM(F81,L81,P81)</f>
        <v>0</v>
      </c>
      <c r="B81" s="270" t="s">
        <v>183</v>
      </c>
      <c r="C81" s="32"/>
      <c r="D81" s="317"/>
      <c r="E81" s="33">
        <f t="shared" si="8"/>
        <v>0</v>
      </c>
      <c r="F81" s="44">
        <f>+C81/$C$9/2+D81/$D$9/2</f>
        <v>0</v>
      </c>
      <c r="G81" s="34"/>
      <c r="H81" s="35"/>
      <c r="I81" s="35"/>
      <c r="J81" s="35"/>
      <c r="K81" s="35">
        <f t="shared" si="9"/>
        <v>0</v>
      </c>
      <c r="L81" s="65">
        <f>G81/$G$9/2+H81/$H$9/2+I81/$I$9/2+J81/$J$9/2</f>
        <v>0</v>
      </c>
      <c r="M81" s="239"/>
      <c r="N81" s="238"/>
      <c r="O81" s="35">
        <f>SUM(M81:N81)</f>
        <v>0</v>
      </c>
      <c r="P81" s="65">
        <f t="shared" si="10"/>
        <v>0</v>
      </c>
    </row>
    <row r="82" spans="1:16" s="269" customFormat="1" ht="21" customHeight="1">
      <c r="A82" s="269">
        <f t="shared" si="11"/>
        <v>0</v>
      </c>
      <c r="B82" s="270" t="s">
        <v>184</v>
      </c>
      <c r="C82" s="47"/>
      <c r="D82" s="318"/>
      <c r="E82" s="48">
        <f t="shared" si="8"/>
        <v>0</v>
      </c>
      <c r="F82" s="49">
        <f>+C82/$C$9/2+D82/$D$9/2</f>
        <v>0</v>
      </c>
      <c r="G82" s="522"/>
      <c r="H82" s="523"/>
      <c r="I82" s="523"/>
      <c r="J82" s="523"/>
      <c r="K82" s="523">
        <f t="shared" si="9"/>
        <v>0</v>
      </c>
      <c r="L82" s="531">
        <f>G82/$G$9/2+H82/$H$9/2+I82/$I$9/2+J82/$J$9/2</f>
        <v>0</v>
      </c>
      <c r="M82" s="544"/>
      <c r="N82" s="545"/>
      <c r="O82" s="523">
        <f>SUM(M82:N82)</f>
        <v>0</v>
      </c>
      <c r="P82" s="531">
        <f t="shared" si="10"/>
        <v>0</v>
      </c>
    </row>
    <row r="83" spans="1:16" s="269" customFormat="1" ht="21" customHeight="1">
      <c r="A83" s="269">
        <f t="shared" si="11"/>
        <v>13</v>
      </c>
      <c r="B83" s="270" t="s">
        <v>185</v>
      </c>
      <c r="C83" s="47"/>
      <c r="D83" s="318"/>
      <c r="E83" s="48">
        <f t="shared" ref="E83:E85" si="12">SUM(C83:D83)</f>
        <v>0</v>
      </c>
      <c r="F83" s="49">
        <f t="shared" ref="F83:F85" si="13">+C83/$C$9/2+D83/$D$9/2</f>
        <v>0</v>
      </c>
      <c r="G83" s="34"/>
      <c r="H83" s="35"/>
      <c r="I83" s="35"/>
      <c r="J83" s="35"/>
      <c r="K83" s="523">
        <f t="shared" ref="K83:K85" si="14">SUM(G83:J83)</f>
        <v>0</v>
      </c>
      <c r="L83" s="531">
        <f t="shared" ref="L83:L85" si="15">G83/$G$9/2+H83/$H$9/2+I83/$I$9/2+J83/$J$9/2</f>
        <v>0</v>
      </c>
      <c r="M83" s="522">
        <v>241.5</v>
      </c>
      <c r="N83" s="523">
        <v>264</v>
      </c>
      <c r="O83" s="523">
        <f t="shared" ref="O83:O85" si="16">SUM(M83:N83)</f>
        <v>505.5</v>
      </c>
      <c r="P83" s="531">
        <f t="shared" si="10"/>
        <v>13</v>
      </c>
    </row>
    <row r="84" spans="1:16" s="269" customFormat="1" ht="21" customHeight="1">
      <c r="A84" s="269">
        <f t="shared" si="11"/>
        <v>7</v>
      </c>
      <c r="B84" s="278" t="s">
        <v>308</v>
      </c>
      <c r="C84" s="47"/>
      <c r="D84" s="318"/>
      <c r="E84" s="48">
        <f t="shared" si="12"/>
        <v>0</v>
      </c>
      <c r="F84" s="49">
        <f t="shared" si="13"/>
        <v>0</v>
      </c>
      <c r="G84" s="34"/>
      <c r="H84" s="35"/>
      <c r="I84" s="35"/>
      <c r="J84" s="35"/>
      <c r="K84" s="523">
        <f t="shared" si="14"/>
        <v>0</v>
      </c>
      <c r="L84" s="531">
        <f t="shared" si="15"/>
        <v>0</v>
      </c>
      <c r="M84" s="522">
        <v>138</v>
      </c>
      <c r="N84" s="523">
        <v>132</v>
      </c>
      <c r="O84" s="523">
        <f t="shared" si="16"/>
        <v>270</v>
      </c>
      <c r="P84" s="531">
        <f t="shared" si="10"/>
        <v>7</v>
      </c>
    </row>
    <row r="85" spans="1:16" s="269" customFormat="1" ht="21" customHeight="1">
      <c r="A85" s="269">
        <f t="shared" si="11"/>
        <v>0</v>
      </c>
      <c r="B85" s="278" t="s">
        <v>309</v>
      </c>
      <c r="C85" s="47"/>
      <c r="D85" s="318"/>
      <c r="E85" s="48">
        <f t="shared" si="12"/>
        <v>0</v>
      </c>
      <c r="F85" s="49">
        <f t="shared" si="13"/>
        <v>0</v>
      </c>
      <c r="G85" s="34"/>
      <c r="H85" s="35"/>
      <c r="I85" s="35"/>
      <c r="J85" s="35"/>
      <c r="K85" s="523">
        <f t="shared" si="14"/>
        <v>0</v>
      </c>
      <c r="L85" s="531">
        <f t="shared" si="15"/>
        <v>0</v>
      </c>
      <c r="M85" s="47"/>
      <c r="N85" s="48"/>
      <c r="O85" s="48">
        <f t="shared" si="16"/>
        <v>0</v>
      </c>
      <c r="P85" s="49">
        <f t="shared" si="10"/>
        <v>0</v>
      </c>
    </row>
    <row r="86" spans="1:16" s="269" customFormat="1" ht="21" customHeight="1">
      <c r="A86" s="269">
        <f t="shared" ref="A86:A108" si="17">+SUM(F86,L86,P86)</f>
        <v>0</v>
      </c>
      <c r="B86" s="270" t="s">
        <v>318</v>
      </c>
      <c r="C86" s="47"/>
      <c r="D86" s="318"/>
      <c r="E86" s="48">
        <f t="shared" ref="E86:E108" si="18">SUM(C86:D86)</f>
        <v>0</v>
      </c>
      <c r="F86" s="49">
        <f t="shared" ref="F86:F108" si="19">+C86/$C$9/2+D86/$D$9/2</f>
        <v>0</v>
      </c>
      <c r="G86" s="34"/>
      <c r="H86" s="35"/>
      <c r="I86" s="35"/>
      <c r="J86" s="35"/>
      <c r="K86" s="523">
        <f t="shared" ref="K86:K108" si="20">SUM(G86:J86)</f>
        <v>0</v>
      </c>
      <c r="L86" s="531">
        <f t="shared" ref="L86:L108" si="21">G86/$G$9/2+H86/$H$9/2+I86/$I$9/2+J86/$J$9/2</f>
        <v>0</v>
      </c>
      <c r="M86" s="47"/>
      <c r="N86" s="48"/>
      <c r="O86" s="48">
        <f t="shared" ref="O86:O108" si="22">SUM(M86:N86)</f>
        <v>0</v>
      </c>
      <c r="P86" s="49">
        <f t="shared" ref="P86:P108" si="23">+M86/$M$9/2+N86/$N$9/2</f>
        <v>0</v>
      </c>
    </row>
    <row r="87" spans="1:16" s="269" customFormat="1" ht="21" customHeight="1">
      <c r="A87" s="269">
        <f t="shared" si="17"/>
        <v>0</v>
      </c>
      <c r="B87" s="270" t="s">
        <v>319</v>
      </c>
      <c r="C87" s="47"/>
      <c r="D87" s="318"/>
      <c r="E87" s="48">
        <f t="shared" si="18"/>
        <v>0</v>
      </c>
      <c r="F87" s="49">
        <f t="shared" si="19"/>
        <v>0</v>
      </c>
      <c r="G87" s="34"/>
      <c r="H87" s="35"/>
      <c r="I87" s="35"/>
      <c r="J87" s="35"/>
      <c r="K87" s="523">
        <f t="shared" si="20"/>
        <v>0</v>
      </c>
      <c r="L87" s="531">
        <f t="shared" si="21"/>
        <v>0</v>
      </c>
      <c r="M87" s="47"/>
      <c r="N87" s="48"/>
      <c r="O87" s="48">
        <f t="shared" si="22"/>
        <v>0</v>
      </c>
      <c r="P87" s="49">
        <f t="shared" si="23"/>
        <v>0</v>
      </c>
    </row>
    <row r="88" spans="1:16" s="269" customFormat="1" ht="21" customHeight="1">
      <c r="A88" s="269">
        <f t="shared" si="17"/>
        <v>0</v>
      </c>
      <c r="B88" s="270" t="s">
        <v>320</v>
      </c>
      <c r="C88" s="47"/>
      <c r="D88" s="318"/>
      <c r="E88" s="48">
        <f t="shared" si="18"/>
        <v>0</v>
      </c>
      <c r="F88" s="49">
        <f t="shared" si="19"/>
        <v>0</v>
      </c>
      <c r="G88" s="34"/>
      <c r="H88" s="35"/>
      <c r="I88" s="35"/>
      <c r="J88" s="35"/>
      <c r="K88" s="523">
        <f t="shared" si="20"/>
        <v>0</v>
      </c>
      <c r="L88" s="531">
        <f t="shared" si="21"/>
        <v>0</v>
      </c>
      <c r="M88" s="47"/>
      <c r="N88" s="48"/>
      <c r="O88" s="48">
        <f t="shared" si="22"/>
        <v>0</v>
      </c>
      <c r="P88" s="49">
        <f t="shared" si="23"/>
        <v>0</v>
      </c>
    </row>
    <row r="89" spans="1:16" s="269" customFormat="1" ht="21" customHeight="1">
      <c r="A89" s="269">
        <f t="shared" si="17"/>
        <v>0</v>
      </c>
      <c r="B89" s="270" t="s">
        <v>321</v>
      </c>
      <c r="C89" s="47"/>
      <c r="D89" s="318"/>
      <c r="E89" s="48">
        <f t="shared" si="18"/>
        <v>0</v>
      </c>
      <c r="F89" s="49">
        <f t="shared" si="19"/>
        <v>0</v>
      </c>
      <c r="G89" s="47"/>
      <c r="H89" s="48"/>
      <c r="I89" s="48"/>
      <c r="J89" s="48"/>
      <c r="K89" s="48">
        <f t="shared" si="20"/>
        <v>0</v>
      </c>
      <c r="L89" s="49">
        <f t="shared" si="21"/>
        <v>0</v>
      </c>
      <c r="M89" s="47"/>
      <c r="N89" s="48"/>
      <c r="O89" s="48">
        <f t="shared" si="22"/>
        <v>0</v>
      </c>
      <c r="P89" s="49">
        <f t="shared" si="23"/>
        <v>0</v>
      </c>
    </row>
    <row r="90" spans="1:16" s="269" customFormat="1" ht="21" customHeight="1">
      <c r="A90" s="269">
        <f t="shared" si="17"/>
        <v>0</v>
      </c>
      <c r="B90" s="270" t="s">
        <v>322</v>
      </c>
      <c r="C90" s="47"/>
      <c r="D90" s="318"/>
      <c r="E90" s="48">
        <f t="shared" si="18"/>
        <v>0</v>
      </c>
      <c r="F90" s="49">
        <f t="shared" si="19"/>
        <v>0</v>
      </c>
      <c r="G90" s="47"/>
      <c r="H90" s="48"/>
      <c r="I90" s="48"/>
      <c r="J90" s="48"/>
      <c r="K90" s="48">
        <f t="shared" si="20"/>
        <v>0</v>
      </c>
      <c r="L90" s="49">
        <f t="shared" si="21"/>
        <v>0</v>
      </c>
      <c r="M90" s="47"/>
      <c r="N90" s="48"/>
      <c r="O90" s="48">
        <f t="shared" si="22"/>
        <v>0</v>
      </c>
      <c r="P90" s="49">
        <f t="shared" si="23"/>
        <v>0</v>
      </c>
    </row>
    <row r="91" spans="1:16" s="269" customFormat="1" ht="21" customHeight="1">
      <c r="A91" s="269">
        <f t="shared" si="17"/>
        <v>0</v>
      </c>
      <c r="B91" s="270" t="s">
        <v>323</v>
      </c>
      <c r="C91" s="47"/>
      <c r="D91" s="318"/>
      <c r="E91" s="48">
        <f t="shared" si="18"/>
        <v>0</v>
      </c>
      <c r="F91" s="49">
        <f t="shared" si="19"/>
        <v>0</v>
      </c>
      <c r="G91" s="47"/>
      <c r="H91" s="48"/>
      <c r="I91" s="48"/>
      <c r="J91" s="48"/>
      <c r="K91" s="48">
        <f t="shared" si="20"/>
        <v>0</v>
      </c>
      <c r="L91" s="49">
        <f t="shared" si="21"/>
        <v>0</v>
      </c>
      <c r="M91" s="47"/>
      <c r="N91" s="48"/>
      <c r="O91" s="48">
        <f t="shared" si="22"/>
        <v>0</v>
      </c>
      <c r="P91" s="49">
        <f t="shared" si="23"/>
        <v>0</v>
      </c>
    </row>
    <row r="92" spans="1:16" s="269" customFormat="1" ht="21" customHeight="1">
      <c r="A92" s="269">
        <f t="shared" si="17"/>
        <v>0</v>
      </c>
      <c r="B92" s="270" t="s">
        <v>324</v>
      </c>
      <c r="C92" s="47"/>
      <c r="D92" s="318"/>
      <c r="E92" s="48">
        <f t="shared" si="18"/>
        <v>0</v>
      </c>
      <c r="F92" s="49">
        <f t="shared" si="19"/>
        <v>0</v>
      </c>
      <c r="G92" s="47"/>
      <c r="H92" s="48"/>
      <c r="I92" s="48"/>
      <c r="J92" s="48"/>
      <c r="K92" s="48">
        <f t="shared" si="20"/>
        <v>0</v>
      </c>
      <c r="L92" s="49">
        <f t="shared" si="21"/>
        <v>0</v>
      </c>
      <c r="M92" s="47"/>
      <c r="N92" s="48"/>
      <c r="O92" s="48">
        <f t="shared" si="22"/>
        <v>0</v>
      </c>
      <c r="P92" s="49">
        <f t="shared" si="23"/>
        <v>0</v>
      </c>
    </row>
    <row r="93" spans="1:16" s="269" customFormat="1" ht="21" customHeight="1">
      <c r="A93" s="269">
        <f t="shared" si="17"/>
        <v>0</v>
      </c>
      <c r="B93" s="270" t="s">
        <v>325</v>
      </c>
      <c r="C93" s="47"/>
      <c r="D93" s="318"/>
      <c r="E93" s="48">
        <f t="shared" si="18"/>
        <v>0</v>
      </c>
      <c r="F93" s="49">
        <f t="shared" si="19"/>
        <v>0</v>
      </c>
      <c r="G93" s="47"/>
      <c r="H93" s="48"/>
      <c r="I93" s="48"/>
      <c r="J93" s="48"/>
      <c r="K93" s="48">
        <f t="shared" si="20"/>
        <v>0</v>
      </c>
      <c r="L93" s="49">
        <f t="shared" si="21"/>
        <v>0</v>
      </c>
      <c r="M93" s="47"/>
      <c r="N93" s="48"/>
      <c r="O93" s="48">
        <f t="shared" si="22"/>
        <v>0</v>
      </c>
      <c r="P93" s="49">
        <f t="shared" si="23"/>
        <v>0</v>
      </c>
    </row>
    <row r="94" spans="1:16" s="269" customFormat="1" ht="21" customHeight="1">
      <c r="A94" s="269">
        <f t="shared" si="17"/>
        <v>0</v>
      </c>
      <c r="B94" s="270" t="s">
        <v>326</v>
      </c>
      <c r="C94" s="47"/>
      <c r="D94" s="318"/>
      <c r="E94" s="48">
        <f t="shared" si="18"/>
        <v>0</v>
      </c>
      <c r="F94" s="49">
        <f t="shared" si="19"/>
        <v>0</v>
      </c>
      <c r="G94" s="47"/>
      <c r="H94" s="48"/>
      <c r="I94" s="48"/>
      <c r="J94" s="48"/>
      <c r="K94" s="48">
        <f t="shared" si="20"/>
        <v>0</v>
      </c>
      <c r="L94" s="49">
        <f t="shared" si="21"/>
        <v>0</v>
      </c>
      <c r="M94" s="47"/>
      <c r="N94" s="48"/>
      <c r="O94" s="48">
        <f t="shared" si="22"/>
        <v>0</v>
      </c>
      <c r="P94" s="49">
        <f t="shared" si="23"/>
        <v>0</v>
      </c>
    </row>
    <row r="95" spans="1:16" s="269" customFormat="1" ht="21" customHeight="1">
      <c r="A95" s="269">
        <f t="shared" si="17"/>
        <v>0</v>
      </c>
      <c r="B95" s="270" t="s">
        <v>327</v>
      </c>
      <c r="C95" s="47"/>
      <c r="D95" s="318"/>
      <c r="E95" s="48">
        <f t="shared" si="18"/>
        <v>0</v>
      </c>
      <c r="F95" s="49">
        <f t="shared" si="19"/>
        <v>0</v>
      </c>
      <c r="G95" s="47"/>
      <c r="H95" s="48"/>
      <c r="I95" s="48"/>
      <c r="J95" s="48"/>
      <c r="K95" s="48">
        <f t="shared" si="20"/>
        <v>0</v>
      </c>
      <c r="L95" s="49">
        <f t="shared" si="21"/>
        <v>0</v>
      </c>
      <c r="M95" s="47"/>
      <c r="N95" s="48"/>
      <c r="O95" s="48">
        <f t="shared" si="22"/>
        <v>0</v>
      </c>
      <c r="P95" s="49">
        <f t="shared" si="23"/>
        <v>0</v>
      </c>
    </row>
    <row r="96" spans="1:16" s="269" customFormat="1" ht="21" customHeight="1">
      <c r="A96" s="269">
        <f t="shared" si="17"/>
        <v>0</v>
      </c>
      <c r="B96" s="270" t="s">
        <v>328</v>
      </c>
      <c r="C96" s="47"/>
      <c r="D96" s="318"/>
      <c r="E96" s="48">
        <f t="shared" si="18"/>
        <v>0</v>
      </c>
      <c r="F96" s="49">
        <f t="shared" si="19"/>
        <v>0</v>
      </c>
      <c r="G96" s="47"/>
      <c r="H96" s="48"/>
      <c r="I96" s="48"/>
      <c r="J96" s="48"/>
      <c r="K96" s="48">
        <f t="shared" si="20"/>
        <v>0</v>
      </c>
      <c r="L96" s="49">
        <f t="shared" si="21"/>
        <v>0</v>
      </c>
      <c r="M96" s="47"/>
      <c r="N96" s="48"/>
      <c r="O96" s="48">
        <f t="shared" si="22"/>
        <v>0</v>
      </c>
      <c r="P96" s="49">
        <f t="shared" si="23"/>
        <v>0</v>
      </c>
    </row>
    <row r="97" spans="1:16" s="269" customFormat="1" ht="21" customHeight="1">
      <c r="A97" s="269">
        <f t="shared" si="17"/>
        <v>0</v>
      </c>
      <c r="B97" s="278" t="s">
        <v>329</v>
      </c>
      <c r="C97" s="47"/>
      <c r="D97" s="318"/>
      <c r="E97" s="48">
        <f t="shared" si="18"/>
        <v>0</v>
      </c>
      <c r="F97" s="49">
        <f t="shared" si="19"/>
        <v>0</v>
      </c>
      <c r="G97" s="47"/>
      <c r="H97" s="48"/>
      <c r="I97" s="48"/>
      <c r="J97" s="48"/>
      <c r="K97" s="48">
        <f t="shared" si="20"/>
        <v>0</v>
      </c>
      <c r="L97" s="49">
        <f t="shared" si="21"/>
        <v>0</v>
      </c>
      <c r="M97" s="47"/>
      <c r="N97" s="48"/>
      <c r="O97" s="48">
        <f t="shared" si="22"/>
        <v>0</v>
      </c>
      <c r="P97" s="49">
        <f t="shared" si="23"/>
        <v>0</v>
      </c>
    </row>
    <row r="98" spans="1:16" s="269" customFormat="1" ht="21" customHeight="1">
      <c r="A98" s="269">
        <f t="shared" si="17"/>
        <v>0</v>
      </c>
      <c r="B98" s="270" t="s">
        <v>330</v>
      </c>
      <c r="C98" s="47"/>
      <c r="D98" s="318"/>
      <c r="E98" s="48">
        <f t="shared" si="18"/>
        <v>0</v>
      </c>
      <c r="F98" s="49">
        <f t="shared" si="19"/>
        <v>0</v>
      </c>
      <c r="G98" s="47"/>
      <c r="H98" s="48"/>
      <c r="I98" s="48"/>
      <c r="J98" s="48"/>
      <c r="K98" s="48">
        <f t="shared" si="20"/>
        <v>0</v>
      </c>
      <c r="L98" s="49">
        <f t="shared" si="21"/>
        <v>0</v>
      </c>
      <c r="M98" s="47"/>
      <c r="N98" s="48"/>
      <c r="O98" s="48">
        <f t="shared" si="22"/>
        <v>0</v>
      </c>
      <c r="P98" s="49">
        <f t="shared" si="23"/>
        <v>0</v>
      </c>
    </row>
    <row r="99" spans="1:16" s="269" customFormat="1" ht="21" customHeight="1">
      <c r="A99" s="269">
        <f t="shared" si="17"/>
        <v>0</v>
      </c>
      <c r="B99" s="270" t="s">
        <v>331</v>
      </c>
      <c r="C99" s="47"/>
      <c r="D99" s="318"/>
      <c r="E99" s="48">
        <f t="shared" si="18"/>
        <v>0</v>
      </c>
      <c r="F99" s="49">
        <f t="shared" si="19"/>
        <v>0</v>
      </c>
      <c r="G99" s="47"/>
      <c r="H99" s="48"/>
      <c r="I99" s="48"/>
      <c r="J99" s="48"/>
      <c r="K99" s="48">
        <f t="shared" si="20"/>
        <v>0</v>
      </c>
      <c r="L99" s="49">
        <f t="shared" si="21"/>
        <v>0</v>
      </c>
      <c r="M99" s="47"/>
      <c r="N99" s="48"/>
      <c r="O99" s="48">
        <f t="shared" si="22"/>
        <v>0</v>
      </c>
      <c r="P99" s="49">
        <f t="shared" si="23"/>
        <v>0</v>
      </c>
    </row>
    <row r="100" spans="1:16" s="269" customFormat="1" ht="21" customHeight="1">
      <c r="A100" s="269">
        <f t="shared" si="17"/>
        <v>0</v>
      </c>
      <c r="B100" s="270" t="s">
        <v>332</v>
      </c>
      <c r="C100" s="47"/>
      <c r="D100" s="318"/>
      <c r="E100" s="48">
        <f t="shared" si="18"/>
        <v>0</v>
      </c>
      <c r="F100" s="49">
        <f t="shared" si="19"/>
        <v>0</v>
      </c>
      <c r="G100" s="47"/>
      <c r="H100" s="48"/>
      <c r="I100" s="48"/>
      <c r="J100" s="48"/>
      <c r="K100" s="48">
        <f t="shared" si="20"/>
        <v>0</v>
      </c>
      <c r="L100" s="49">
        <f t="shared" si="21"/>
        <v>0</v>
      </c>
      <c r="M100" s="47"/>
      <c r="N100" s="48"/>
      <c r="O100" s="48">
        <f t="shared" si="22"/>
        <v>0</v>
      </c>
      <c r="P100" s="49">
        <f t="shared" si="23"/>
        <v>0</v>
      </c>
    </row>
    <row r="101" spans="1:16" s="269" customFormat="1" ht="21" customHeight="1">
      <c r="A101" s="269">
        <f t="shared" si="17"/>
        <v>0</v>
      </c>
      <c r="B101" s="270" t="s">
        <v>333</v>
      </c>
      <c r="C101" s="47"/>
      <c r="D101" s="318"/>
      <c r="E101" s="48">
        <f t="shared" si="18"/>
        <v>0</v>
      </c>
      <c r="F101" s="49">
        <f t="shared" si="19"/>
        <v>0</v>
      </c>
      <c r="G101" s="47"/>
      <c r="H101" s="48"/>
      <c r="I101" s="48"/>
      <c r="J101" s="48"/>
      <c r="K101" s="48">
        <f t="shared" si="20"/>
        <v>0</v>
      </c>
      <c r="L101" s="49">
        <f t="shared" si="21"/>
        <v>0</v>
      </c>
      <c r="M101" s="47"/>
      <c r="N101" s="48"/>
      <c r="O101" s="48">
        <f t="shared" si="22"/>
        <v>0</v>
      </c>
      <c r="P101" s="49">
        <f t="shared" si="23"/>
        <v>0</v>
      </c>
    </row>
    <row r="102" spans="1:16" s="269" customFormat="1" ht="21" customHeight="1">
      <c r="A102" s="269">
        <f t="shared" si="17"/>
        <v>0</v>
      </c>
      <c r="B102" s="270" t="s">
        <v>334</v>
      </c>
      <c r="C102" s="47"/>
      <c r="D102" s="318"/>
      <c r="E102" s="48">
        <f t="shared" si="18"/>
        <v>0</v>
      </c>
      <c r="F102" s="49">
        <f t="shared" si="19"/>
        <v>0</v>
      </c>
      <c r="G102" s="47"/>
      <c r="H102" s="48"/>
      <c r="I102" s="48"/>
      <c r="J102" s="48"/>
      <c r="K102" s="48">
        <f t="shared" si="20"/>
        <v>0</v>
      </c>
      <c r="L102" s="49">
        <f t="shared" si="21"/>
        <v>0</v>
      </c>
      <c r="M102" s="47"/>
      <c r="N102" s="48"/>
      <c r="O102" s="48">
        <f t="shared" si="22"/>
        <v>0</v>
      </c>
      <c r="P102" s="49">
        <f t="shared" si="23"/>
        <v>0</v>
      </c>
    </row>
    <row r="103" spans="1:16" s="269" customFormat="1" ht="21" customHeight="1">
      <c r="A103" s="269">
        <f t="shared" si="17"/>
        <v>0</v>
      </c>
      <c r="B103" s="270" t="s">
        <v>335</v>
      </c>
      <c r="C103" s="47"/>
      <c r="D103" s="318"/>
      <c r="E103" s="48">
        <f t="shared" si="18"/>
        <v>0</v>
      </c>
      <c r="F103" s="49">
        <f t="shared" si="19"/>
        <v>0</v>
      </c>
      <c r="G103" s="47"/>
      <c r="H103" s="48"/>
      <c r="I103" s="48"/>
      <c r="J103" s="48"/>
      <c r="K103" s="48">
        <f t="shared" si="20"/>
        <v>0</v>
      </c>
      <c r="L103" s="49">
        <f t="shared" si="21"/>
        <v>0</v>
      </c>
      <c r="M103" s="47"/>
      <c r="N103" s="48"/>
      <c r="O103" s="48">
        <f t="shared" si="22"/>
        <v>0</v>
      </c>
      <c r="P103" s="49">
        <f t="shared" si="23"/>
        <v>0</v>
      </c>
    </row>
    <row r="104" spans="1:16" s="269" customFormat="1" ht="21" customHeight="1">
      <c r="A104" s="269">
        <f t="shared" si="17"/>
        <v>0</v>
      </c>
      <c r="B104" s="270" t="s">
        <v>336</v>
      </c>
      <c r="C104" s="47"/>
      <c r="D104" s="318"/>
      <c r="E104" s="48">
        <f t="shared" si="18"/>
        <v>0</v>
      </c>
      <c r="F104" s="49">
        <f t="shared" si="19"/>
        <v>0</v>
      </c>
      <c r="G104" s="47"/>
      <c r="H104" s="48"/>
      <c r="I104" s="48"/>
      <c r="J104" s="48"/>
      <c r="K104" s="48">
        <f t="shared" si="20"/>
        <v>0</v>
      </c>
      <c r="L104" s="49">
        <f t="shared" si="21"/>
        <v>0</v>
      </c>
      <c r="M104" s="47"/>
      <c r="N104" s="48"/>
      <c r="O104" s="48">
        <f t="shared" si="22"/>
        <v>0</v>
      </c>
      <c r="P104" s="49">
        <f t="shared" si="23"/>
        <v>0</v>
      </c>
    </row>
    <row r="105" spans="1:16" s="269" customFormat="1" ht="21" customHeight="1">
      <c r="A105" s="269">
        <f t="shared" si="17"/>
        <v>0</v>
      </c>
      <c r="B105" s="270" t="s">
        <v>337</v>
      </c>
      <c r="C105" s="47"/>
      <c r="D105" s="318"/>
      <c r="E105" s="48">
        <f t="shared" si="18"/>
        <v>0</v>
      </c>
      <c r="F105" s="49">
        <f t="shared" si="19"/>
        <v>0</v>
      </c>
      <c r="G105" s="47"/>
      <c r="H105" s="48"/>
      <c r="I105" s="48"/>
      <c r="J105" s="48"/>
      <c r="K105" s="48">
        <f t="shared" si="20"/>
        <v>0</v>
      </c>
      <c r="L105" s="49">
        <f t="shared" si="21"/>
        <v>0</v>
      </c>
      <c r="M105" s="47"/>
      <c r="N105" s="48"/>
      <c r="O105" s="48">
        <f t="shared" si="22"/>
        <v>0</v>
      </c>
      <c r="P105" s="49">
        <f t="shared" si="23"/>
        <v>0</v>
      </c>
    </row>
    <row r="106" spans="1:16" s="269" customFormat="1" ht="21" customHeight="1">
      <c r="A106" s="269">
        <f t="shared" si="17"/>
        <v>0</v>
      </c>
      <c r="B106" s="270" t="s">
        <v>338</v>
      </c>
      <c r="C106" s="47"/>
      <c r="D106" s="318"/>
      <c r="E106" s="48">
        <f t="shared" si="18"/>
        <v>0</v>
      </c>
      <c r="F106" s="49">
        <f t="shared" si="19"/>
        <v>0</v>
      </c>
      <c r="G106" s="47"/>
      <c r="H106" s="48"/>
      <c r="I106" s="48"/>
      <c r="J106" s="48"/>
      <c r="K106" s="48">
        <f t="shared" si="20"/>
        <v>0</v>
      </c>
      <c r="L106" s="49">
        <f t="shared" si="21"/>
        <v>0</v>
      </c>
      <c r="M106" s="47"/>
      <c r="N106" s="48"/>
      <c r="O106" s="48">
        <f t="shared" si="22"/>
        <v>0</v>
      </c>
      <c r="P106" s="49">
        <f t="shared" si="23"/>
        <v>0</v>
      </c>
    </row>
    <row r="107" spans="1:16" s="269" customFormat="1" ht="21" customHeight="1">
      <c r="A107" s="269">
        <f t="shared" si="17"/>
        <v>0</v>
      </c>
      <c r="B107" s="270" t="s">
        <v>339</v>
      </c>
      <c r="C107" s="47"/>
      <c r="D107" s="318"/>
      <c r="E107" s="48">
        <f t="shared" si="18"/>
        <v>0</v>
      </c>
      <c r="F107" s="49">
        <f t="shared" si="19"/>
        <v>0</v>
      </c>
      <c r="G107" s="47"/>
      <c r="H107" s="48"/>
      <c r="I107" s="48"/>
      <c r="J107" s="48"/>
      <c r="K107" s="48">
        <f t="shared" si="20"/>
        <v>0</v>
      </c>
      <c r="L107" s="49">
        <f t="shared" si="21"/>
        <v>0</v>
      </c>
      <c r="M107" s="47"/>
      <c r="N107" s="48"/>
      <c r="O107" s="48">
        <f t="shared" si="22"/>
        <v>0</v>
      </c>
      <c r="P107" s="49">
        <f t="shared" si="23"/>
        <v>0</v>
      </c>
    </row>
    <row r="108" spans="1:16" s="269" customFormat="1" ht="21" customHeight="1">
      <c r="A108" s="269">
        <f t="shared" si="17"/>
        <v>0</v>
      </c>
      <c r="B108" s="270" t="s">
        <v>340</v>
      </c>
      <c r="C108" s="47"/>
      <c r="D108" s="318"/>
      <c r="E108" s="48">
        <f t="shared" si="18"/>
        <v>0</v>
      </c>
      <c r="F108" s="49">
        <f t="shared" si="19"/>
        <v>0</v>
      </c>
      <c r="G108" s="47"/>
      <c r="H108" s="48"/>
      <c r="I108" s="48"/>
      <c r="J108" s="48"/>
      <c r="K108" s="48">
        <f t="shared" si="20"/>
        <v>0</v>
      </c>
      <c r="L108" s="49">
        <f t="shared" si="21"/>
        <v>0</v>
      </c>
      <c r="M108" s="47"/>
      <c r="N108" s="48"/>
      <c r="O108" s="48">
        <f t="shared" si="22"/>
        <v>0</v>
      </c>
      <c r="P108" s="49">
        <f t="shared" si="23"/>
        <v>0</v>
      </c>
    </row>
    <row r="109" spans="1:16" s="287" customFormat="1" ht="21" customHeight="1" thickBot="1">
      <c r="A109" s="269">
        <f t="shared" si="11"/>
        <v>207</v>
      </c>
      <c r="B109" s="288" t="s">
        <v>23</v>
      </c>
      <c r="C109" s="138">
        <f>SUM(C16:C108)</f>
        <v>819</v>
      </c>
      <c r="D109" s="319">
        <f t="shared" ref="D109:P109" si="24">SUM(D16:D108)</f>
        <v>864</v>
      </c>
      <c r="E109" s="139">
        <f t="shared" si="24"/>
        <v>1683</v>
      </c>
      <c r="F109" s="140">
        <f t="shared" si="24"/>
        <v>39</v>
      </c>
      <c r="G109" s="143">
        <f t="shared" si="24"/>
        <v>1520</v>
      </c>
      <c r="H109" s="144">
        <f t="shared" si="24"/>
        <v>1950</v>
      </c>
      <c r="I109" s="144">
        <f t="shared" si="24"/>
        <v>1600</v>
      </c>
      <c r="J109" s="144">
        <f t="shared" si="24"/>
        <v>1550</v>
      </c>
      <c r="K109" s="144">
        <f t="shared" si="24"/>
        <v>6620</v>
      </c>
      <c r="L109" s="145">
        <f t="shared" si="24"/>
        <v>148</v>
      </c>
      <c r="M109" s="138">
        <f t="shared" si="24"/>
        <v>379.5</v>
      </c>
      <c r="N109" s="139">
        <f t="shared" si="24"/>
        <v>396</v>
      </c>
      <c r="O109" s="139">
        <f t="shared" si="24"/>
        <v>775.5</v>
      </c>
      <c r="P109" s="140">
        <f t="shared" si="24"/>
        <v>20</v>
      </c>
    </row>
    <row r="110" spans="1:16">
      <c r="A110" s="269">
        <f t="shared" si="11"/>
        <v>0</v>
      </c>
      <c r="B110" s="291"/>
      <c r="C110" s="3"/>
      <c r="D110" s="3"/>
      <c r="M110" s="3"/>
    </row>
    <row r="111" spans="1:16">
      <c r="A111" s="240"/>
      <c r="B111" s="293"/>
      <c r="C111" s="36"/>
      <c r="D111" s="36"/>
      <c r="E111" s="36"/>
      <c r="F111" s="36"/>
      <c r="G111" s="36"/>
      <c r="H111" s="36"/>
      <c r="I111" s="36"/>
      <c r="J111" s="36"/>
      <c r="K111" s="373"/>
      <c r="L111" s="373"/>
      <c r="M111" s="36"/>
      <c r="N111" s="36"/>
      <c r="O111" s="36"/>
      <c r="P111" s="36"/>
    </row>
    <row r="112" spans="1:16">
      <c r="B112" s="240" t="s">
        <v>267</v>
      </c>
      <c r="C112" s="419">
        <f>+C1-C13</f>
        <v>23</v>
      </c>
      <c r="D112" s="419">
        <f>+D1-D13</f>
        <v>11</v>
      </c>
      <c r="G112" s="419">
        <f>+G1-G13</f>
        <v>10</v>
      </c>
      <c r="H112" s="419">
        <f>+H1-H13</f>
        <v>11</v>
      </c>
      <c r="I112" s="419">
        <f>+I1-I13</f>
        <v>8</v>
      </c>
      <c r="J112" s="419">
        <f>+J1-J13</f>
        <v>40</v>
      </c>
      <c r="M112" s="419">
        <f>+M1-M13</f>
        <v>15.5</v>
      </c>
      <c r="N112" s="419">
        <f>+N1-N13</f>
        <v>32</v>
      </c>
    </row>
    <row r="113" spans="2:14">
      <c r="B113" s="240" t="s">
        <v>268</v>
      </c>
      <c r="C113" s="420">
        <f>+C9*2</f>
        <v>39</v>
      </c>
      <c r="D113" s="420">
        <f>+D9*2</f>
        <v>48</v>
      </c>
      <c r="G113" s="420">
        <f>+G9*2</f>
        <v>40</v>
      </c>
      <c r="H113" s="420">
        <f>+H9*2</f>
        <v>50</v>
      </c>
      <c r="I113" s="420">
        <f>+I9*2</f>
        <v>40</v>
      </c>
      <c r="J113" s="420">
        <f>+J9*2</f>
        <v>50</v>
      </c>
      <c r="M113" s="420">
        <f>+M9*2</f>
        <v>34.5</v>
      </c>
      <c r="N113" s="420">
        <f>+N9*2</f>
        <v>44</v>
      </c>
    </row>
    <row r="114" spans="2:14">
      <c r="B114" s="240" t="s">
        <v>269</v>
      </c>
      <c r="C114" s="36" t="b">
        <f>+C112&lt;=C113</f>
        <v>1</v>
      </c>
      <c r="D114" s="36" t="b">
        <f>+D112&lt;=D113</f>
        <v>1</v>
      </c>
      <c r="G114" s="36" t="b">
        <f>+G112&lt;=G113</f>
        <v>1</v>
      </c>
      <c r="H114" s="36" t="b">
        <f>+H112&lt;=H113</f>
        <v>1</v>
      </c>
      <c r="I114" s="36" t="b">
        <f>+I112&lt;=I113</f>
        <v>1</v>
      </c>
      <c r="J114" s="36" t="b">
        <f>+J112&lt;=J113</f>
        <v>1</v>
      </c>
      <c r="M114" s="36" t="b">
        <f>+M112&lt;=M113</f>
        <v>1</v>
      </c>
      <c r="N114" s="36" t="b">
        <f>+N112&lt;=N113</f>
        <v>1</v>
      </c>
    </row>
    <row r="115" spans="2:14">
      <c r="C115" s="123"/>
      <c r="D115" s="123"/>
      <c r="M115" s="123"/>
    </row>
    <row r="116" spans="2:14">
      <c r="C116" s="123"/>
      <c r="D116" s="123"/>
      <c r="M116" s="123"/>
    </row>
    <row r="117" spans="2:14">
      <c r="C117" s="123"/>
      <c r="D117" s="123"/>
      <c r="M117" s="123"/>
    </row>
    <row r="118" spans="2:14">
      <c r="C118" s="123"/>
      <c r="D118" s="123"/>
      <c r="M118" s="123"/>
    </row>
    <row r="119" spans="2:14">
      <c r="C119" s="123"/>
      <c r="D119" s="123"/>
      <c r="M119" s="123"/>
    </row>
    <row r="120" spans="2:14">
      <c r="C120" s="123"/>
      <c r="D120" s="123"/>
      <c r="M120" s="123"/>
    </row>
    <row r="121" spans="2:14">
      <c r="C121" s="123"/>
      <c r="D121" s="123"/>
      <c r="M121" s="123"/>
    </row>
    <row r="122" spans="2:14">
      <c r="C122" s="123"/>
      <c r="D122" s="123"/>
      <c r="M122" s="123"/>
    </row>
    <row r="123" spans="2:14">
      <c r="C123" s="123"/>
      <c r="D123" s="123"/>
      <c r="M123" s="123"/>
    </row>
    <row r="124" spans="2:14">
      <c r="C124" s="123"/>
      <c r="D124" s="123"/>
      <c r="M124" s="123"/>
    </row>
    <row r="125" spans="2:14">
      <c r="C125" s="123"/>
      <c r="D125" s="123"/>
      <c r="M125" s="123"/>
    </row>
    <row r="126" spans="2:14">
      <c r="C126" s="123"/>
      <c r="D126" s="123"/>
      <c r="M126" s="123"/>
    </row>
    <row r="127" spans="2:14">
      <c r="C127" s="123"/>
      <c r="D127" s="123"/>
      <c r="M127" s="123"/>
    </row>
    <row r="128" spans="2:14">
      <c r="C128" s="123"/>
      <c r="D128" s="123"/>
      <c r="M128" s="123"/>
    </row>
    <row r="129" spans="3:13">
      <c r="C129" s="123"/>
      <c r="D129" s="123"/>
      <c r="M129" s="123"/>
    </row>
    <row r="130" spans="3:13">
      <c r="C130" s="123"/>
      <c r="D130" s="123"/>
      <c r="M130" s="123"/>
    </row>
    <row r="131" spans="3:13">
      <c r="C131" s="123"/>
      <c r="D131" s="123"/>
      <c r="M131" s="123"/>
    </row>
    <row r="132" spans="3:13">
      <c r="C132" s="123"/>
      <c r="D132" s="123"/>
      <c r="M132" s="123"/>
    </row>
    <row r="133" spans="3:13">
      <c r="C133" s="123"/>
      <c r="D133" s="123"/>
      <c r="M133" s="123"/>
    </row>
    <row r="134" spans="3:13">
      <c r="C134" s="123"/>
      <c r="D134" s="123"/>
      <c r="M134" s="123"/>
    </row>
    <row r="135" spans="3:13">
      <c r="C135" s="123"/>
      <c r="D135" s="123"/>
      <c r="M135" s="123"/>
    </row>
    <row r="136" spans="3:13">
      <c r="C136" s="123"/>
      <c r="D136" s="123"/>
      <c r="M136" s="123"/>
    </row>
    <row r="137" spans="3:13">
      <c r="C137" s="123"/>
      <c r="D137" s="123"/>
      <c r="M137" s="123"/>
    </row>
    <row r="138" spans="3:13">
      <c r="C138" s="123"/>
      <c r="D138" s="123"/>
      <c r="M138" s="123"/>
    </row>
    <row r="139" spans="3:13">
      <c r="C139" s="123"/>
      <c r="D139" s="123"/>
      <c r="M139" s="123"/>
    </row>
    <row r="140" spans="3:13">
      <c r="C140" s="123"/>
      <c r="D140" s="123"/>
      <c r="M140" s="123"/>
    </row>
    <row r="141" spans="3:13">
      <c r="C141" s="123"/>
      <c r="D141" s="123"/>
      <c r="M141" s="123"/>
    </row>
    <row r="142" spans="3:13">
      <c r="C142" s="123"/>
      <c r="D142" s="123"/>
      <c r="M142" s="123"/>
    </row>
    <row r="143" spans="3:13">
      <c r="C143" s="123"/>
      <c r="D143" s="123"/>
      <c r="M143" s="123"/>
    </row>
    <row r="144" spans="3:13">
      <c r="C144" s="123"/>
      <c r="D144" s="123"/>
      <c r="M144" s="123"/>
    </row>
    <row r="145" spans="3:13">
      <c r="C145" s="123"/>
      <c r="D145" s="123"/>
      <c r="M145" s="123"/>
    </row>
    <row r="146" spans="3:13">
      <c r="C146" s="123"/>
      <c r="D146" s="123"/>
      <c r="M146" s="123"/>
    </row>
    <row r="147" spans="3:13">
      <c r="C147" s="123"/>
      <c r="D147" s="123"/>
      <c r="M147" s="123"/>
    </row>
    <row r="148" spans="3:13">
      <c r="C148" s="123"/>
      <c r="D148" s="123"/>
      <c r="M148" s="123"/>
    </row>
    <row r="149" spans="3:13">
      <c r="C149" s="123"/>
      <c r="D149" s="123"/>
      <c r="M149" s="123"/>
    </row>
    <row r="150" spans="3:13">
      <c r="C150" s="123"/>
      <c r="D150" s="123"/>
      <c r="M150" s="123"/>
    </row>
    <row r="151" spans="3:13">
      <c r="C151" s="123"/>
      <c r="D151" s="123"/>
      <c r="M151" s="123"/>
    </row>
    <row r="152" spans="3:13">
      <c r="C152" s="123"/>
      <c r="D152" s="123"/>
      <c r="M152" s="123"/>
    </row>
    <row r="153" spans="3:13">
      <c r="C153" s="123"/>
      <c r="D153" s="123"/>
      <c r="M153" s="123"/>
    </row>
    <row r="154" spans="3:13">
      <c r="C154" s="123"/>
      <c r="D154" s="123"/>
      <c r="M154" s="123"/>
    </row>
    <row r="155" spans="3:13">
      <c r="C155" s="123"/>
      <c r="D155" s="123"/>
      <c r="M155" s="123"/>
    </row>
    <row r="156" spans="3:13">
      <c r="C156" s="123"/>
      <c r="D156" s="123"/>
      <c r="M156" s="123"/>
    </row>
    <row r="157" spans="3:13">
      <c r="C157" s="123"/>
      <c r="D157" s="123"/>
      <c r="M157" s="123"/>
    </row>
    <row r="158" spans="3:13">
      <c r="C158" s="123"/>
      <c r="D158" s="123"/>
      <c r="M158" s="123"/>
    </row>
    <row r="159" spans="3:13">
      <c r="C159" s="123"/>
      <c r="D159" s="123"/>
      <c r="M159" s="123"/>
    </row>
    <row r="160" spans="3:13">
      <c r="C160" s="123"/>
      <c r="D160" s="123"/>
      <c r="M160" s="123"/>
    </row>
    <row r="161" spans="3:13">
      <c r="C161" s="123"/>
      <c r="D161" s="123"/>
      <c r="M161" s="123"/>
    </row>
    <row r="162" spans="3:13">
      <c r="C162" s="123"/>
      <c r="D162" s="123"/>
      <c r="M162" s="123"/>
    </row>
    <row r="163" spans="3:13">
      <c r="C163" s="123"/>
      <c r="D163" s="123"/>
      <c r="M163" s="123"/>
    </row>
    <row r="164" spans="3:13">
      <c r="C164" s="123"/>
      <c r="D164" s="123"/>
      <c r="M164" s="123"/>
    </row>
    <row r="165" spans="3:13">
      <c r="C165" s="123"/>
      <c r="D165" s="123"/>
      <c r="M165" s="123"/>
    </row>
    <row r="166" spans="3:13">
      <c r="C166" s="123"/>
      <c r="D166" s="123"/>
      <c r="M166" s="123"/>
    </row>
    <row r="167" spans="3:13">
      <c r="C167" s="123"/>
      <c r="D167" s="123"/>
      <c r="M167" s="123"/>
    </row>
    <row r="168" spans="3:13">
      <c r="C168" s="123"/>
      <c r="D168" s="123"/>
      <c r="M168" s="123"/>
    </row>
    <row r="169" spans="3:13">
      <c r="C169" s="123"/>
      <c r="D169" s="123"/>
      <c r="M169" s="123"/>
    </row>
    <row r="170" spans="3:13">
      <c r="C170" s="123"/>
      <c r="D170" s="123"/>
      <c r="M170" s="123"/>
    </row>
    <row r="171" spans="3:13">
      <c r="C171" s="123"/>
      <c r="D171" s="123"/>
      <c r="M171" s="123"/>
    </row>
    <row r="172" spans="3:13">
      <c r="C172" s="123"/>
      <c r="D172" s="123"/>
      <c r="M172" s="123"/>
    </row>
    <row r="173" spans="3:13">
      <c r="C173" s="123"/>
      <c r="D173" s="123"/>
      <c r="M173" s="123"/>
    </row>
    <row r="174" spans="3:13">
      <c r="C174" s="123"/>
      <c r="D174" s="123"/>
      <c r="M174" s="123"/>
    </row>
    <row r="175" spans="3:13">
      <c r="C175" s="123"/>
      <c r="D175" s="123"/>
      <c r="M175" s="123"/>
    </row>
    <row r="176" spans="3:13">
      <c r="C176" s="123"/>
      <c r="D176" s="123"/>
      <c r="M176" s="123"/>
    </row>
    <row r="177" spans="3:13">
      <c r="C177" s="123"/>
      <c r="D177" s="123"/>
      <c r="M177" s="123"/>
    </row>
    <row r="178" spans="3:13">
      <c r="C178" s="123"/>
      <c r="D178" s="123"/>
      <c r="M178" s="123"/>
    </row>
    <row r="179" spans="3:13">
      <c r="C179" s="123"/>
      <c r="D179" s="123"/>
      <c r="M179" s="123"/>
    </row>
    <row r="180" spans="3:13">
      <c r="C180" s="123"/>
      <c r="D180" s="123"/>
      <c r="M180" s="123"/>
    </row>
    <row r="181" spans="3:13">
      <c r="C181" s="123"/>
      <c r="D181" s="123"/>
      <c r="M181" s="123"/>
    </row>
    <row r="182" spans="3:13">
      <c r="C182" s="123"/>
      <c r="D182" s="123"/>
      <c r="M182" s="123"/>
    </row>
    <row r="183" spans="3:13">
      <c r="C183" s="123"/>
      <c r="D183" s="123"/>
      <c r="M183" s="123"/>
    </row>
    <row r="184" spans="3:13">
      <c r="C184" s="123"/>
      <c r="D184" s="123"/>
      <c r="M184" s="123"/>
    </row>
    <row r="185" spans="3:13">
      <c r="C185" s="123"/>
      <c r="D185" s="123"/>
      <c r="M185" s="123"/>
    </row>
    <row r="186" spans="3:13">
      <c r="C186" s="123"/>
      <c r="D186" s="123"/>
      <c r="M186" s="123"/>
    </row>
    <row r="187" spans="3:13">
      <c r="C187" s="123"/>
      <c r="D187" s="123"/>
      <c r="M187" s="123"/>
    </row>
    <row r="188" spans="3:13">
      <c r="C188" s="123"/>
      <c r="D188" s="123"/>
      <c r="M188" s="123"/>
    </row>
    <row r="189" spans="3:13">
      <c r="C189" s="123"/>
      <c r="D189" s="123"/>
      <c r="M189" s="123"/>
    </row>
    <row r="190" spans="3:13">
      <c r="C190" s="123"/>
      <c r="D190" s="123"/>
      <c r="M190" s="123"/>
    </row>
    <row r="191" spans="3:13">
      <c r="C191" s="123"/>
      <c r="D191" s="123"/>
      <c r="M191" s="123"/>
    </row>
    <row r="192" spans="3:13">
      <c r="C192" s="123"/>
      <c r="D192" s="123"/>
      <c r="M192" s="123"/>
    </row>
    <row r="193" spans="3:13">
      <c r="C193" s="123"/>
      <c r="D193" s="123"/>
      <c r="M193" s="123"/>
    </row>
    <row r="194" spans="3:13">
      <c r="C194" s="123"/>
      <c r="D194" s="123"/>
      <c r="M194" s="123"/>
    </row>
    <row r="195" spans="3:13">
      <c r="C195" s="123"/>
      <c r="D195" s="123"/>
      <c r="M195" s="123"/>
    </row>
    <row r="196" spans="3:13">
      <c r="C196" s="123"/>
      <c r="D196" s="123"/>
      <c r="M196" s="123"/>
    </row>
    <row r="197" spans="3:13">
      <c r="C197" s="123"/>
      <c r="D197" s="123"/>
      <c r="M197" s="123"/>
    </row>
    <row r="198" spans="3:13">
      <c r="C198" s="123"/>
      <c r="D198" s="123"/>
      <c r="M198" s="123"/>
    </row>
    <row r="199" spans="3:13">
      <c r="C199" s="123"/>
      <c r="D199" s="123"/>
      <c r="M199" s="123"/>
    </row>
    <row r="200" spans="3:13">
      <c r="C200" s="123"/>
      <c r="D200" s="123"/>
      <c r="M200" s="123"/>
    </row>
    <row r="201" spans="3:13">
      <c r="C201" s="123"/>
      <c r="D201" s="123"/>
      <c r="M201" s="123"/>
    </row>
    <row r="202" spans="3:13">
      <c r="C202" s="123"/>
      <c r="D202" s="123"/>
      <c r="M202" s="123"/>
    </row>
    <row r="203" spans="3:13">
      <c r="C203" s="123"/>
      <c r="D203" s="123"/>
      <c r="M203" s="123"/>
    </row>
    <row r="204" spans="3:13">
      <c r="C204" s="123"/>
      <c r="D204" s="123"/>
      <c r="M204" s="123"/>
    </row>
    <row r="205" spans="3:13">
      <c r="C205" s="123"/>
      <c r="D205" s="123"/>
      <c r="M205" s="123"/>
    </row>
    <row r="206" spans="3:13">
      <c r="C206" s="123"/>
      <c r="D206" s="123"/>
      <c r="M206" s="123"/>
    </row>
    <row r="207" spans="3:13">
      <c r="C207" s="123"/>
      <c r="D207" s="123"/>
      <c r="M207" s="123"/>
    </row>
    <row r="208" spans="3:13">
      <c r="C208" s="123"/>
      <c r="D208" s="123"/>
      <c r="M208" s="123"/>
    </row>
    <row r="209" spans="3:13">
      <c r="C209" s="123"/>
      <c r="D209" s="123"/>
      <c r="M209" s="123"/>
    </row>
    <row r="210" spans="3:13">
      <c r="C210" s="123"/>
      <c r="D210" s="123"/>
      <c r="M210" s="123"/>
    </row>
    <row r="211" spans="3:13">
      <c r="C211" s="123"/>
      <c r="D211" s="123"/>
      <c r="M211" s="123"/>
    </row>
    <row r="212" spans="3:13">
      <c r="C212" s="123"/>
      <c r="D212" s="123"/>
      <c r="M212" s="123"/>
    </row>
    <row r="213" spans="3:13">
      <c r="C213" s="123"/>
      <c r="D213" s="123"/>
      <c r="M213" s="123"/>
    </row>
    <row r="214" spans="3:13">
      <c r="C214" s="123"/>
      <c r="D214" s="123"/>
      <c r="M214" s="123"/>
    </row>
    <row r="215" spans="3:13">
      <c r="C215" s="123"/>
      <c r="D215" s="123"/>
      <c r="M215" s="123"/>
    </row>
    <row r="216" spans="3:13">
      <c r="C216" s="123"/>
      <c r="D216" s="123"/>
      <c r="M216" s="123"/>
    </row>
    <row r="217" spans="3:13">
      <c r="C217" s="123"/>
      <c r="D217" s="123"/>
      <c r="M217" s="123"/>
    </row>
    <row r="218" spans="3:13">
      <c r="C218" s="123"/>
      <c r="D218" s="123"/>
      <c r="M218" s="123"/>
    </row>
    <row r="219" spans="3:13">
      <c r="C219" s="123"/>
      <c r="D219" s="123"/>
      <c r="M219" s="123"/>
    </row>
    <row r="220" spans="3:13">
      <c r="C220" s="123"/>
      <c r="D220" s="123"/>
      <c r="M220" s="123"/>
    </row>
    <row r="221" spans="3:13">
      <c r="C221" s="123"/>
      <c r="D221" s="123"/>
      <c r="M221" s="123"/>
    </row>
    <row r="222" spans="3:13">
      <c r="C222" s="123"/>
      <c r="D222" s="123"/>
      <c r="M222" s="123"/>
    </row>
    <row r="223" spans="3:13">
      <c r="C223" s="123"/>
      <c r="D223" s="123"/>
      <c r="M223" s="123"/>
    </row>
    <row r="224" spans="3:13">
      <c r="C224" s="123"/>
      <c r="D224" s="123"/>
      <c r="M224" s="123"/>
    </row>
    <row r="225" spans="3:13">
      <c r="C225" s="123"/>
      <c r="D225" s="123"/>
      <c r="M225" s="123"/>
    </row>
    <row r="226" spans="3:13">
      <c r="C226" s="123"/>
      <c r="D226" s="123"/>
      <c r="M226" s="123"/>
    </row>
    <row r="227" spans="3:13">
      <c r="C227" s="123"/>
      <c r="D227" s="123"/>
      <c r="M227" s="123"/>
    </row>
    <row r="228" spans="3:13">
      <c r="C228" s="123"/>
      <c r="D228" s="123"/>
      <c r="M228" s="123"/>
    </row>
    <row r="229" spans="3:13">
      <c r="C229" s="123"/>
      <c r="D229" s="123"/>
      <c r="M229" s="123"/>
    </row>
    <row r="230" spans="3:13">
      <c r="C230" s="123"/>
      <c r="D230" s="123"/>
      <c r="M230" s="123"/>
    </row>
    <row r="231" spans="3:13">
      <c r="C231" s="123"/>
      <c r="D231" s="123"/>
      <c r="M231" s="123"/>
    </row>
    <row r="232" spans="3:13">
      <c r="C232" s="123"/>
      <c r="D232" s="123"/>
      <c r="M232" s="123"/>
    </row>
    <row r="233" spans="3:13">
      <c r="C233" s="123"/>
      <c r="D233" s="123"/>
      <c r="M233" s="123"/>
    </row>
    <row r="234" spans="3:13">
      <c r="C234" s="123"/>
      <c r="D234" s="123"/>
      <c r="M234" s="123"/>
    </row>
    <row r="235" spans="3:13">
      <c r="C235" s="123"/>
      <c r="D235" s="123"/>
      <c r="M235" s="123"/>
    </row>
    <row r="236" spans="3:13">
      <c r="C236" s="123"/>
      <c r="D236" s="123"/>
      <c r="M236" s="123"/>
    </row>
    <row r="237" spans="3:13">
      <c r="C237" s="123"/>
      <c r="D237" s="123"/>
      <c r="M237" s="123"/>
    </row>
    <row r="238" spans="3:13">
      <c r="C238" s="123"/>
      <c r="D238" s="123"/>
      <c r="M238" s="123"/>
    </row>
    <row r="239" spans="3:13">
      <c r="C239" s="123"/>
      <c r="D239" s="123"/>
      <c r="M239" s="123"/>
    </row>
    <row r="240" spans="3:13">
      <c r="C240" s="123"/>
      <c r="D240" s="123"/>
      <c r="M240" s="123"/>
    </row>
    <row r="241" spans="3:13">
      <c r="C241" s="123"/>
      <c r="D241" s="123"/>
      <c r="M241" s="123"/>
    </row>
    <row r="242" spans="3:13">
      <c r="C242" s="123"/>
      <c r="D242" s="123"/>
      <c r="M242" s="123"/>
    </row>
    <row r="243" spans="3:13">
      <c r="C243" s="123"/>
      <c r="D243" s="123"/>
      <c r="M243" s="123"/>
    </row>
    <row r="244" spans="3:13">
      <c r="C244" s="123"/>
      <c r="D244" s="123"/>
      <c r="M244" s="123"/>
    </row>
    <row r="245" spans="3:13">
      <c r="C245" s="123"/>
      <c r="D245" s="123"/>
      <c r="M245" s="123"/>
    </row>
    <row r="246" spans="3:13">
      <c r="C246" s="123"/>
      <c r="D246" s="123"/>
      <c r="M246" s="123"/>
    </row>
    <row r="247" spans="3:13">
      <c r="C247" s="123"/>
      <c r="D247" s="123"/>
      <c r="M247" s="123"/>
    </row>
    <row r="248" spans="3:13">
      <c r="C248" s="123"/>
      <c r="D248" s="123"/>
      <c r="M248" s="123"/>
    </row>
    <row r="249" spans="3:13">
      <c r="C249" s="123"/>
      <c r="D249" s="123"/>
      <c r="M249" s="123"/>
    </row>
    <row r="250" spans="3:13">
      <c r="C250" s="123"/>
      <c r="D250" s="123"/>
      <c r="M250" s="123"/>
    </row>
    <row r="251" spans="3:13">
      <c r="C251" s="123"/>
      <c r="D251" s="123"/>
      <c r="M251" s="123"/>
    </row>
    <row r="252" spans="3:13">
      <c r="C252" s="123"/>
      <c r="D252" s="123"/>
      <c r="M252" s="123"/>
    </row>
    <row r="253" spans="3:13">
      <c r="C253" s="123"/>
      <c r="D253" s="123"/>
      <c r="M253" s="123"/>
    </row>
    <row r="254" spans="3:13">
      <c r="C254" s="123"/>
      <c r="D254" s="123"/>
      <c r="M254" s="123"/>
    </row>
    <row r="255" spans="3:13">
      <c r="C255" s="123"/>
      <c r="D255" s="123"/>
      <c r="M255" s="123"/>
    </row>
    <row r="256" spans="3:13">
      <c r="C256" s="123"/>
      <c r="D256" s="123"/>
      <c r="M256" s="123"/>
    </row>
    <row r="257" spans="3:13">
      <c r="C257" s="123"/>
      <c r="D257" s="123"/>
      <c r="M257" s="123"/>
    </row>
    <row r="258" spans="3:13">
      <c r="C258" s="123"/>
      <c r="D258" s="123"/>
      <c r="M258" s="123"/>
    </row>
    <row r="259" spans="3:13">
      <c r="C259" s="123"/>
      <c r="D259" s="123"/>
      <c r="M259" s="123"/>
    </row>
    <row r="260" spans="3:13">
      <c r="C260" s="123"/>
      <c r="D260" s="123"/>
      <c r="M260" s="123"/>
    </row>
    <row r="261" spans="3:13">
      <c r="C261" s="123"/>
      <c r="D261" s="123"/>
      <c r="M261" s="123"/>
    </row>
    <row r="262" spans="3:13">
      <c r="C262" s="123"/>
      <c r="D262" s="123"/>
      <c r="M262" s="123"/>
    </row>
    <row r="263" spans="3:13">
      <c r="C263" s="123"/>
      <c r="D263" s="123"/>
      <c r="M263" s="123"/>
    </row>
    <row r="264" spans="3:13">
      <c r="C264" s="123"/>
      <c r="D264" s="123"/>
      <c r="M264" s="123"/>
    </row>
    <row r="265" spans="3:13">
      <c r="C265" s="123"/>
      <c r="D265" s="123"/>
      <c r="M265" s="123"/>
    </row>
    <row r="266" spans="3:13">
      <c r="C266" s="123"/>
      <c r="D266" s="123"/>
      <c r="M266" s="123"/>
    </row>
    <row r="267" spans="3:13">
      <c r="C267" s="123"/>
      <c r="D267" s="123"/>
      <c r="M267" s="123"/>
    </row>
    <row r="268" spans="3:13">
      <c r="C268" s="123"/>
      <c r="D268" s="123"/>
      <c r="M268" s="123"/>
    </row>
    <row r="269" spans="3:13">
      <c r="C269" s="123"/>
      <c r="D269" s="123"/>
      <c r="M269" s="123"/>
    </row>
    <row r="270" spans="3:13">
      <c r="C270" s="123"/>
      <c r="D270" s="123"/>
      <c r="M270" s="123"/>
    </row>
    <row r="271" spans="3:13">
      <c r="C271" s="123"/>
      <c r="D271" s="123"/>
      <c r="M271" s="123"/>
    </row>
    <row r="272" spans="3:13">
      <c r="C272" s="123"/>
      <c r="D272" s="123"/>
      <c r="M272" s="123"/>
    </row>
    <row r="273" spans="3:13">
      <c r="C273" s="123"/>
      <c r="D273" s="123"/>
      <c r="M273" s="123"/>
    </row>
    <row r="274" spans="3:13">
      <c r="C274" s="123"/>
      <c r="D274" s="123"/>
      <c r="M274" s="123"/>
    </row>
    <row r="275" spans="3:13">
      <c r="C275" s="123"/>
      <c r="D275" s="123"/>
      <c r="M275" s="123"/>
    </row>
    <row r="276" spans="3:13">
      <c r="C276" s="123"/>
      <c r="D276" s="123"/>
      <c r="M276" s="123"/>
    </row>
    <row r="277" spans="3:13">
      <c r="C277" s="123"/>
      <c r="D277" s="123"/>
      <c r="M277" s="123"/>
    </row>
    <row r="278" spans="3:13">
      <c r="C278" s="123"/>
      <c r="D278" s="123"/>
      <c r="M278" s="123"/>
    </row>
    <row r="279" spans="3:13">
      <c r="C279" s="123"/>
      <c r="D279" s="123"/>
      <c r="M279" s="123"/>
    </row>
    <row r="280" spans="3:13">
      <c r="C280" s="123"/>
      <c r="D280" s="123"/>
      <c r="M280" s="123"/>
    </row>
    <row r="281" spans="3:13">
      <c r="C281" s="123"/>
      <c r="D281" s="123"/>
      <c r="M281" s="123"/>
    </row>
    <row r="282" spans="3:13">
      <c r="C282" s="123"/>
      <c r="D282" s="123"/>
      <c r="M282" s="123"/>
    </row>
    <row r="283" spans="3:13">
      <c r="C283" s="123"/>
      <c r="D283" s="123"/>
      <c r="M283" s="123"/>
    </row>
    <row r="284" spans="3:13">
      <c r="C284" s="123"/>
      <c r="D284" s="123"/>
      <c r="M284" s="123"/>
    </row>
    <row r="285" spans="3:13">
      <c r="C285" s="123"/>
      <c r="D285" s="123"/>
      <c r="M285" s="123"/>
    </row>
    <row r="286" spans="3:13">
      <c r="C286" s="123"/>
      <c r="D286" s="123"/>
      <c r="M286" s="123"/>
    </row>
    <row r="287" spans="3:13">
      <c r="C287" s="123"/>
      <c r="D287" s="123"/>
      <c r="M287" s="123"/>
    </row>
    <row r="288" spans="3:13">
      <c r="C288" s="123"/>
      <c r="D288" s="123"/>
      <c r="M288" s="123"/>
    </row>
    <row r="289" spans="3:13">
      <c r="C289" s="123"/>
      <c r="D289" s="123"/>
      <c r="M289" s="123"/>
    </row>
    <row r="290" spans="3:13">
      <c r="C290" s="123"/>
      <c r="D290" s="123"/>
      <c r="M290" s="123"/>
    </row>
    <row r="291" spans="3:13">
      <c r="C291" s="123"/>
      <c r="D291" s="123"/>
      <c r="M291" s="123"/>
    </row>
    <row r="292" spans="3:13">
      <c r="C292" s="123"/>
      <c r="D292" s="123"/>
      <c r="M292" s="123"/>
    </row>
    <row r="293" spans="3:13">
      <c r="C293" s="123"/>
      <c r="D293" s="123"/>
      <c r="M293" s="123"/>
    </row>
    <row r="294" spans="3:13">
      <c r="C294" s="123"/>
      <c r="D294" s="123"/>
      <c r="M294" s="123"/>
    </row>
    <row r="295" spans="3:13">
      <c r="C295" s="123"/>
      <c r="D295" s="123"/>
      <c r="M295" s="123"/>
    </row>
    <row r="296" spans="3:13">
      <c r="C296" s="123"/>
      <c r="D296" s="123"/>
      <c r="M296" s="123"/>
    </row>
    <row r="297" spans="3:13">
      <c r="C297" s="123"/>
      <c r="D297" s="123"/>
      <c r="M297" s="123"/>
    </row>
    <row r="298" spans="3:13">
      <c r="C298" s="123"/>
      <c r="D298" s="123"/>
      <c r="M298" s="123"/>
    </row>
    <row r="299" spans="3:13">
      <c r="C299" s="123"/>
      <c r="D299" s="123"/>
      <c r="M299" s="123"/>
    </row>
    <row r="300" spans="3:13">
      <c r="C300" s="123"/>
      <c r="D300" s="123"/>
      <c r="M300" s="123"/>
    </row>
    <row r="301" spans="3:13">
      <c r="C301" s="123"/>
      <c r="D301" s="123"/>
      <c r="M301" s="123"/>
    </row>
    <row r="302" spans="3:13">
      <c r="C302" s="123"/>
      <c r="D302" s="123"/>
      <c r="M302" s="123"/>
    </row>
    <row r="303" spans="3:13">
      <c r="C303" s="123"/>
      <c r="D303" s="123"/>
      <c r="M303" s="123"/>
    </row>
    <row r="304" spans="3:13">
      <c r="C304" s="123"/>
      <c r="D304" s="123"/>
      <c r="M304" s="123"/>
    </row>
    <row r="305" spans="3:13">
      <c r="C305" s="123"/>
      <c r="D305" s="123"/>
      <c r="M305" s="123"/>
    </row>
    <row r="306" spans="3:13">
      <c r="C306" s="123"/>
      <c r="D306" s="123"/>
      <c r="M306" s="123"/>
    </row>
    <row r="307" spans="3:13">
      <c r="C307" s="123"/>
      <c r="D307" s="123"/>
      <c r="M307" s="123"/>
    </row>
    <row r="308" spans="3:13">
      <c r="C308" s="123"/>
      <c r="D308" s="123"/>
      <c r="M308" s="123"/>
    </row>
    <row r="309" spans="3:13">
      <c r="C309" s="123"/>
      <c r="D309" s="123"/>
      <c r="M309" s="123"/>
    </row>
    <row r="310" spans="3:13">
      <c r="C310" s="123"/>
      <c r="D310" s="123"/>
      <c r="M310" s="123"/>
    </row>
    <row r="311" spans="3:13">
      <c r="C311" s="123"/>
      <c r="D311" s="123"/>
      <c r="M311" s="123"/>
    </row>
    <row r="312" spans="3:13">
      <c r="C312" s="123"/>
      <c r="D312" s="123"/>
      <c r="M312" s="123"/>
    </row>
    <row r="313" spans="3:13">
      <c r="C313" s="123"/>
      <c r="D313" s="123"/>
      <c r="M313" s="123"/>
    </row>
    <row r="314" spans="3:13">
      <c r="C314" s="123"/>
      <c r="D314" s="123"/>
      <c r="M314" s="123"/>
    </row>
    <row r="315" spans="3:13">
      <c r="C315" s="123"/>
      <c r="D315" s="123"/>
      <c r="M315" s="123"/>
    </row>
    <row r="316" spans="3:13">
      <c r="C316" s="123"/>
      <c r="D316" s="123"/>
      <c r="M316" s="123"/>
    </row>
    <row r="317" spans="3:13">
      <c r="C317" s="123"/>
      <c r="D317" s="123"/>
      <c r="M317" s="123"/>
    </row>
    <row r="318" spans="3:13">
      <c r="C318" s="123"/>
      <c r="D318" s="123"/>
      <c r="M318" s="123"/>
    </row>
    <row r="319" spans="3:13">
      <c r="C319" s="123"/>
      <c r="D319" s="123"/>
      <c r="M319" s="123"/>
    </row>
    <row r="320" spans="3:13">
      <c r="C320" s="123"/>
      <c r="D320" s="123"/>
      <c r="M320" s="123"/>
    </row>
    <row r="321" spans="3:13">
      <c r="C321" s="123"/>
      <c r="D321" s="123"/>
      <c r="M321" s="123"/>
    </row>
    <row r="322" spans="3:13">
      <c r="C322" s="123"/>
      <c r="D322" s="123"/>
      <c r="M322" s="123"/>
    </row>
    <row r="323" spans="3:13">
      <c r="C323" s="123"/>
      <c r="D323" s="123"/>
      <c r="M323" s="123"/>
    </row>
    <row r="324" spans="3:13">
      <c r="C324" s="123"/>
      <c r="D324" s="123"/>
      <c r="M324" s="123"/>
    </row>
    <row r="325" spans="3:13">
      <c r="C325" s="123"/>
      <c r="D325" s="123"/>
      <c r="M325" s="123"/>
    </row>
    <row r="326" spans="3:13">
      <c r="C326" s="123"/>
      <c r="D326" s="123"/>
      <c r="M326" s="123"/>
    </row>
    <row r="327" spans="3:13">
      <c r="C327" s="123"/>
      <c r="D327" s="123"/>
      <c r="M327" s="123"/>
    </row>
    <row r="328" spans="3:13">
      <c r="C328" s="123"/>
      <c r="D328" s="123"/>
      <c r="M328" s="123"/>
    </row>
    <row r="329" spans="3:13">
      <c r="C329" s="123"/>
      <c r="D329" s="123"/>
      <c r="M329" s="123"/>
    </row>
    <row r="330" spans="3:13">
      <c r="C330" s="123"/>
      <c r="D330" s="123"/>
      <c r="M330" s="123"/>
    </row>
    <row r="331" spans="3:13">
      <c r="C331" s="123"/>
      <c r="D331" s="123"/>
      <c r="M331" s="123"/>
    </row>
    <row r="332" spans="3:13">
      <c r="C332" s="123"/>
      <c r="D332" s="123"/>
      <c r="M332" s="123"/>
    </row>
    <row r="333" spans="3:13">
      <c r="C333" s="123"/>
      <c r="D333" s="123"/>
      <c r="M333" s="123"/>
    </row>
    <row r="334" spans="3:13">
      <c r="C334" s="123"/>
      <c r="D334" s="123"/>
      <c r="M334" s="123"/>
    </row>
    <row r="335" spans="3:13">
      <c r="C335" s="123"/>
      <c r="D335" s="123"/>
      <c r="M335" s="123"/>
    </row>
    <row r="336" spans="3:13">
      <c r="C336" s="123"/>
      <c r="D336" s="123"/>
      <c r="M336" s="123"/>
    </row>
    <row r="337" spans="3:13">
      <c r="C337" s="123"/>
      <c r="D337" s="123"/>
      <c r="M337" s="123"/>
    </row>
    <row r="338" spans="3:13">
      <c r="C338" s="123"/>
      <c r="D338" s="123"/>
      <c r="M338" s="123"/>
    </row>
    <row r="339" spans="3:13">
      <c r="C339" s="123"/>
      <c r="D339" s="123"/>
      <c r="M339" s="123"/>
    </row>
    <row r="340" spans="3:13">
      <c r="C340" s="123"/>
      <c r="D340" s="123"/>
      <c r="M340" s="123"/>
    </row>
    <row r="341" spans="3:13">
      <c r="C341" s="123"/>
      <c r="D341" s="123"/>
      <c r="M341" s="123"/>
    </row>
    <row r="342" spans="3:13">
      <c r="C342" s="123"/>
      <c r="D342" s="123"/>
      <c r="M342" s="123"/>
    </row>
    <row r="343" spans="3:13">
      <c r="C343" s="123"/>
      <c r="D343" s="123"/>
      <c r="M343" s="123"/>
    </row>
  </sheetData>
  <mergeCells count="24">
    <mergeCell ref="M3:P3"/>
    <mergeCell ref="M4:P4"/>
    <mergeCell ref="O5:O10"/>
    <mergeCell ref="P5:P15"/>
    <mergeCell ref="M7:N7"/>
    <mergeCell ref="M10:N10"/>
    <mergeCell ref="M14:N14"/>
    <mergeCell ref="M15:N15"/>
    <mergeCell ref="G4:L4"/>
    <mergeCell ref="C3:F3"/>
    <mergeCell ref="G3:L3"/>
    <mergeCell ref="C4:F4"/>
    <mergeCell ref="K5:K10"/>
    <mergeCell ref="L5:L15"/>
    <mergeCell ref="E5:E10"/>
    <mergeCell ref="F5:F15"/>
    <mergeCell ref="C7:D7"/>
    <mergeCell ref="C15:D15"/>
    <mergeCell ref="G15:J15"/>
    <mergeCell ref="G10:J10"/>
    <mergeCell ref="C14:D14"/>
    <mergeCell ref="G14:J14"/>
    <mergeCell ref="G7:J7"/>
    <mergeCell ref="C10:D10"/>
  </mergeCells>
  <phoneticPr fontId="22" type="noConversion"/>
  <conditionalFormatting sqref="A112:L112">
    <cfRule type="cellIs" dxfId="96" priority="27" operator="lessThan">
      <formula>0</formula>
    </cfRule>
  </conditionalFormatting>
  <conditionalFormatting sqref="B111:D111">
    <cfRule type="containsText" dxfId="95" priority="23" operator="containsText" text="TRUE">
      <formula>NOT(ISERROR(SEARCH("TRUE",B111)))</formula>
    </cfRule>
    <cfRule type="containsText" dxfId="94" priority="24" operator="containsText" text="FALSE">
      <formula>NOT(ISERROR(SEARCH("FALSE",B111)))</formula>
    </cfRule>
  </conditionalFormatting>
  <conditionalFormatting sqref="C114:D114">
    <cfRule type="containsText" dxfId="93" priority="21" operator="containsText" text="TRUE">
      <formula>NOT(ISERROR(SEARCH("TRUE",C114)))</formula>
    </cfRule>
    <cfRule type="containsText" dxfId="92" priority="22" operator="containsText" text="FALSE">
      <formula>NOT(ISERROR(SEARCH("FALSE",C114)))</formula>
    </cfRule>
  </conditionalFormatting>
  <conditionalFormatting sqref="E112:F112">
    <cfRule type="containsText" dxfId="91" priority="25" operator="containsText" text="FALSE">
      <formula>NOT(ISERROR(SEARCH("FALSE",E112)))</formula>
    </cfRule>
    <cfRule type="containsText" dxfId="90" priority="26" operator="containsText" text="TRUE">
      <formula>NOT(ISERROR(SEARCH("TRUE",E112)))</formula>
    </cfRule>
  </conditionalFormatting>
  <conditionalFormatting sqref="G111:J111">
    <cfRule type="containsText" dxfId="89" priority="17" operator="containsText" text="TRUE">
      <formula>NOT(ISERROR(SEARCH("TRUE",G111)))</formula>
    </cfRule>
    <cfRule type="containsText" dxfId="88" priority="18" operator="containsText" text="FALSE">
      <formula>NOT(ISERROR(SEARCH("FALSE",G111)))</formula>
    </cfRule>
  </conditionalFormatting>
  <conditionalFormatting sqref="G114:J114">
    <cfRule type="containsText" dxfId="87" priority="15" operator="containsText" text="TRUE">
      <formula>NOT(ISERROR(SEARCH("TRUE",G114)))</formula>
    </cfRule>
    <cfRule type="containsText" dxfId="86" priority="16" operator="containsText" text="FALSE">
      <formula>NOT(ISERROR(SEARCH("FALSE",G114)))</formula>
    </cfRule>
  </conditionalFormatting>
  <conditionalFormatting sqref="K112:L112">
    <cfRule type="containsText" dxfId="85" priority="19" operator="containsText" text="FALSE">
      <formula>NOT(ISERROR(SEARCH("FALSE",K112)))</formula>
    </cfRule>
    <cfRule type="containsText" dxfId="84" priority="20" operator="containsText" text="TRUE">
      <formula>NOT(ISERROR(SEARCH("TRUE",K112)))</formula>
    </cfRule>
  </conditionalFormatting>
  <conditionalFormatting sqref="M111:N111">
    <cfRule type="containsText" dxfId="83" priority="4" operator="containsText" text="TRUE">
      <formula>NOT(ISERROR(SEARCH("TRUE",M111)))</formula>
    </cfRule>
    <cfRule type="containsText" dxfId="82" priority="5" operator="containsText" text="FALSE">
      <formula>NOT(ISERROR(SEARCH("FALSE",M111)))</formula>
    </cfRule>
  </conditionalFormatting>
  <conditionalFormatting sqref="M114:N114">
    <cfRule type="containsText" dxfId="81" priority="2" operator="containsText" text="TRUE">
      <formula>NOT(ISERROR(SEARCH("TRUE",M114)))</formula>
    </cfRule>
    <cfRule type="containsText" dxfId="80" priority="3" operator="containsText" text="FALSE">
      <formula>NOT(ISERROR(SEARCH("FALSE",M114)))</formula>
    </cfRule>
  </conditionalFormatting>
  <conditionalFormatting sqref="M112:XFD112">
    <cfRule type="cellIs" dxfId="79" priority="1" operator="lessThan">
      <formula>0</formula>
    </cfRule>
  </conditionalFormatting>
  <conditionalFormatting sqref="O112:P112">
    <cfRule type="containsText" dxfId="78" priority="6" operator="containsText" text="FALSE">
      <formula>NOT(ISERROR(SEARCH("FALSE",O112)))</formula>
    </cfRule>
    <cfRule type="containsText" dxfId="77" priority="7" operator="containsText" text="TRUE">
      <formula>NOT(ISERROR(SEARCH("TRUE",O112)))</formula>
    </cfRule>
  </conditionalFormatting>
  <pageMargins left="0.7" right="0.7" top="0.75" bottom="0.75" header="0.3" footer="0.3"/>
  <pageSetup paperSize="9" orientation="portrait" r:id="rId1"/>
  <ignoredErrors>
    <ignoredError sqref="H62" formula="1"/>
    <ignoredError sqref="C62:D63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DO114"/>
  <sheetViews>
    <sheetView zoomScale="85" zoomScaleNormal="85" workbookViewId="0">
      <pane ySplit="2" topLeftCell="A90" activePane="bottomLeft" state="frozen"/>
      <selection pane="bottomLeft" activeCell="G105" sqref="G105"/>
    </sheetView>
  </sheetViews>
  <sheetFormatPr defaultColWidth="9.140625" defaultRowHeight="15"/>
  <cols>
    <col min="1" max="1" width="9.140625" style="164"/>
    <col min="2" max="2" width="10.42578125" style="215" bestFit="1" customWidth="1"/>
    <col min="3" max="3" width="11.42578125" style="163" bestFit="1" customWidth="1"/>
    <col min="4" max="4" width="12.140625" style="215" customWidth="1"/>
    <col min="5" max="5" width="17.85546875" style="163" hidden="1" customWidth="1"/>
    <col min="6" max="6" width="19.7109375" style="163" bestFit="1" customWidth="1"/>
    <col min="7" max="7" width="88.28515625" style="163" bestFit="1" customWidth="1"/>
    <col min="8" max="8" width="9.140625" style="163"/>
    <col min="9" max="13" width="10.5703125" style="163" bestFit="1" customWidth="1"/>
    <col min="14" max="21" width="9.42578125" style="163" bestFit="1" customWidth="1"/>
    <col min="22" max="24" width="10.5703125" style="163" bestFit="1" customWidth="1"/>
    <col min="25" max="26" width="9.42578125" style="163" bestFit="1" customWidth="1"/>
    <col min="27" max="77" width="10.5703125" style="163" bestFit="1" customWidth="1"/>
    <col min="78" max="119" width="9.42578125" style="163" bestFit="1" customWidth="1"/>
    <col min="120" max="16384" width="9.140625" style="163"/>
  </cols>
  <sheetData>
    <row r="1" spans="1:119" ht="37.5" customHeight="1">
      <c r="A1" s="788" t="s">
        <v>128</v>
      </c>
      <c r="B1" s="788"/>
      <c r="C1" s="788"/>
      <c r="D1" s="788"/>
      <c r="E1" s="788"/>
      <c r="F1" s="788"/>
      <c r="G1" s="788"/>
    </row>
    <row r="2" spans="1:119" ht="31.5" customHeight="1">
      <c r="A2" s="221" t="s">
        <v>9</v>
      </c>
      <c r="B2" s="222" t="s">
        <v>196</v>
      </c>
      <c r="C2" s="223" t="s">
        <v>197</v>
      </c>
      <c r="D2" s="222" t="s">
        <v>49</v>
      </c>
      <c r="E2" s="224" t="s">
        <v>50</v>
      </c>
      <c r="F2" s="224" t="s">
        <v>51</v>
      </c>
      <c r="G2" s="224" t="s">
        <v>133</v>
      </c>
    </row>
    <row r="3" spans="1:119">
      <c r="A3" s="216" t="s">
        <v>86</v>
      </c>
      <c r="B3" s="217">
        <v>0</v>
      </c>
      <c r="C3" s="218">
        <f>+Production!C5</f>
        <v>552</v>
      </c>
      <c r="D3" s="215">
        <v>552</v>
      </c>
      <c r="E3" s="218">
        <f t="shared" ref="E3:E34" si="0">+C3-B3</f>
        <v>552</v>
      </c>
      <c r="F3" s="218">
        <f>D3-C3</f>
        <v>0</v>
      </c>
      <c r="G3" s="225"/>
      <c r="I3" s="215">
        <v>552</v>
      </c>
      <c r="J3" s="215">
        <v>642</v>
      </c>
      <c r="K3" s="215">
        <v>0</v>
      </c>
      <c r="L3" s="215">
        <v>496</v>
      </c>
      <c r="M3" s="215">
        <v>1414</v>
      </c>
      <c r="N3" s="215">
        <v>490</v>
      </c>
      <c r="O3" s="215">
        <v>0</v>
      </c>
      <c r="P3" s="215">
        <v>0</v>
      </c>
      <c r="Q3" s="215">
        <v>936</v>
      </c>
      <c r="R3" s="215">
        <v>0</v>
      </c>
      <c r="S3" s="215">
        <v>936</v>
      </c>
      <c r="T3" s="215">
        <v>477.6</v>
      </c>
      <c r="U3" s="215">
        <v>0</v>
      </c>
      <c r="V3" s="215">
        <v>1591.1999999999996</v>
      </c>
      <c r="W3" s="215">
        <v>1310.3999999999999</v>
      </c>
      <c r="X3" s="215">
        <v>2676.3999999999996</v>
      </c>
      <c r="Y3" s="215">
        <v>820</v>
      </c>
      <c r="Z3" s="215">
        <v>904.8</v>
      </c>
      <c r="AA3" s="215">
        <v>3588.8000000000011</v>
      </c>
      <c r="AB3" s="215">
        <v>2184.0000000000005</v>
      </c>
      <c r="AC3" s="215">
        <v>2924.4000000000005</v>
      </c>
      <c r="AD3" s="215">
        <v>2683.2</v>
      </c>
      <c r="AE3" s="215">
        <v>1872.0000000000005</v>
      </c>
      <c r="AF3" s="215">
        <v>4096.8</v>
      </c>
      <c r="AG3" s="215">
        <v>3923.9999999999991</v>
      </c>
      <c r="AH3" s="215">
        <v>5785.5999999999985</v>
      </c>
      <c r="AI3" s="215">
        <v>2020.8</v>
      </c>
      <c r="AJ3" s="215">
        <v>5421.6000000000022</v>
      </c>
      <c r="AK3" s="215">
        <v>2800.8</v>
      </c>
      <c r="AL3" s="215">
        <v>4891.1999999999989</v>
      </c>
      <c r="AM3" s="215">
        <v>3634.7999999999993</v>
      </c>
      <c r="AN3" s="215">
        <v>4445.3999999999996</v>
      </c>
      <c r="AO3" s="215">
        <v>3501.8</v>
      </c>
      <c r="AP3" s="215">
        <v>2745.599999999999</v>
      </c>
      <c r="AQ3" s="215">
        <v>5927.7999999999975</v>
      </c>
      <c r="AR3" s="215">
        <v>2211.8000000000002</v>
      </c>
      <c r="AS3" s="215">
        <v>5952.8</v>
      </c>
      <c r="AT3" s="215">
        <v>4594.8</v>
      </c>
      <c r="AU3" s="215">
        <v>5467.8000000000029</v>
      </c>
      <c r="AV3" s="215">
        <v>4641.8000000000011</v>
      </c>
      <c r="AW3" s="215">
        <v>5224.3999999999996</v>
      </c>
      <c r="AX3" s="215">
        <v>3668</v>
      </c>
      <c r="AY3" s="215">
        <v>5796</v>
      </c>
      <c r="AZ3" s="215">
        <v>8009.1999999999989</v>
      </c>
      <c r="BA3" s="215">
        <v>4468.6000000000004</v>
      </c>
      <c r="BB3" s="215">
        <v>8441</v>
      </c>
      <c r="BC3" s="215">
        <v>4132.7999999999993</v>
      </c>
      <c r="BD3" s="215">
        <v>3899.2000000000007</v>
      </c>
      <c r="BE3" s="215">
        <v>2670</v>
      </c>
      <c r="BF3" s="215">
        <v>3521.2</v>
      </c>
      <c r="BG3" s="215">
        <v>3915.6000000000004</v>
      </c>
      <c r="BH3" s="215">
        <v>4650.5999999999995</v>
      </c>
      <c r="BI3" s="215">
        <v>4222</v>
      </c>
      <c r="BJ3" s="215">
        <v>6279.6</v>
      </c>
      <c r="BK3" s="215">
        <v>4274.1000000000004</v>
      </c>
      <c r="BL3" s="215">
        <v>3037.8999999999996</v>
      </c>
      <c r="BM3" s="215">
        <v>3237.8999999999996</v>
      </c>
      <c r="BN3" s="215">
        <v>3873.8999999999996</v>
      </c>
      <c r="BO3" s="215">
        <v>2349.7000000000003</v>
      </c>
      <c r="BP3" s="215">
        <v>3232.7000000000003</v>
      </c>
      <c r="BQ3" s="215">
        <v>2550</v>
      </c>
      <c r="BR3" s="215">
        <v>2340</v>
      </c>
      <c r="BS3" s="215">
        <v>2281.4999999999995</v>
      </c>
      <c r="BT3" s="215">
        <v>2578.2999999999997</v>
      </c>
      <c r="BU3" s="215">
        <v>2095.6</v>
      </c>
      <c r="BV3" s="215">
        <v>1869.5999999999997</v>
      </c>
      <c r="BW3" s="215">
        <v>1885.1999999999998</v>
      </c>
      <c r="BX3" s="215">
        <v>2390.6999999999998</v>
      </c>
      <c r="BY3" s="215">
        <v>1498.7999999999997</v>
      </c>
      <c r="BZ3" s="215">
        <v>280.79999999999995</v>
      </c>
      <c r="CA3" s="215">
        <v>452.4</v>
      </c>
      <c r="CB3" s="215">
        <v>452.4</v>
      </c>
      <c r="CC3" s="215">
        <v>452.4</v>
      </c>
      <c r="CD3" s="215">
        <v>452.4</v>
      </c>
      <c r="CE3" s="215">
        <v>452.4</v>
      </c>
      <c r="CF3" s="215">
        <v>452.4</v>
      </c>
      <c r="CG3" s="215">
        <v>374.4</v>
      </c>
      <c r="CH3" s="215">
        <v>452.4</v>
      </c>
      <c r="CI3" s="215">
        <v>452.4</v>
      </c>
      <c r="CJ3" s="215">
        <v>452.4</v>
      </c>
      <c r="CK3" s="215">
        <v>452.4</v>
      </c>
      <c r="CL3" s="215">
        <v>0</v>
      </c>
      <c r="CM3" s="215">
        <v>452.4</v>
      </c>
      <c r="CN3" s="215">
        <v>343.2</v>
      </c>
      <c r="CO3" s="215">
        <v>452.4</v>
      </c>
      <c r="CP3" s="215">
        <v>452.4</v>
      </c>
      <c r="CQ3" s="215">
        <v>436.79999999999995</v>
      </c>
      <c r="CR3" s="215">
        <v>452.4</v>
      </c>
      <c r="CS3" s="215">
        <v>327.60000000000002</v>
      </c>
      <c r="CT3" s="215">
        <v>0</v>
      </c>
      <c r="CU3" s="215">
        <v>0</v>
      </c>
      <c r="CV3" s="215">
        <v>0</v>
      </c>
      <c r="CW3" s="215">
        <v>0</v>
      </c>
      <c r="CX3" s="215">
        <v>0</v>
      </c>
      <c r="CY3" s="215">
        <v>0</v>
      </c>
      <c r="CZ3" s="215">
        <v>0</v>
      </c>
      <c r="DA3" s="215">
        <v>0</v>
      </c>
      <c r="DB3" s="215">
        <v>0</v>
      </c>
      <c r="DC3" s="215">
        <v>0</v>
      </c>
      <c r="DD3" s="215">
        <v>0</v>
      </c>
      <c r="DE3" s="215">
        <v>0</v>
      </c>
      <c r="DF3" s="215">
        <v>0</v>
      </c>
      <c r="DG3" s="215">
        <v>0</v>
      </c>
      <c r="DH3" s="215">
        <v>0</v>
      </c>
      <c r="DI3" s="215">
        <v>0</v>
      </c>
      <c r="DJ3" s="215">
        <v>0</v>
      </c>
      <c r="DK3" s="215">
        <v>0</v>
      </c>
      <c r="DL3" s="215">
        <v>0</v>
      </c>
      <c r="DM3" s="215">
        <v>0</v>
      </c>
      <c r="DN3" s="215">
        <v>0</v>
      </c>
      <c r="DO3" s="215">
        <v>0</v>
      </c>
    </row>
    <row r="4" spans="1:119">
      <c r="A4" s="216" t="s">
        <v>87</v>
      </c>
      <c r="B4" s="217"/>
      <c r="C4" s="218">
        <f>+Production!C6</f>
        <v>642</v>
      </c>
      <c r="D4" s="215">
        <v>642</v>
      </c>
      <c r="E4" s="218">
        <f t="shared" si="0"/>
        <v>642</v>
      </c>
      <c r="F4" s="218">
        <f t="shared" ref="F4:F67" si="1">D4-C4</f>
        <v>0</v>
      </c>
      <c r="G4" s="225"/>
    </row>
    <row r="5" spans="1:119">
      <c r="A5" s="216" t="s">
        <v>88</v>
      </c>
      <c r="B5" s="217"/>
      <c r="C5" s="218">
        <f>+Production!C7</f>
        <v>0</v>
      </c>
      <c r="D5" s="215">
        <v>0</v>
      </c>
      <c r="E5" s="218">
        <f t="shared" si="0"/>
        <v>0</v>
      </c>
      <c r="F5" s="218">
        <f t="shared" si="1"/>
        <v>0</v>
      </c>
      <c r="G5" s="227" t="s">
        <v>254</v>
      </c>
    </row>
    <row r="6" spans="1:119">
      <c r="A6" s="216" t="s">
        <v>89</v>
      </c>
      <c r="B6" s="217"/>
      <c r="C6" s="218">
        <f>+Production!C8</f>
        <v>496</v>
      </c>
      <c r="D6" s="215">
        <v>496</v>
      </c>
      <c r="E6" s="218">
        <f t="shared" si="0"/>
        <v>496</v>
      </c>
      <c r="F6" s="218">
        <f t="shared" si="1"/>
        <v>0</v>
      </c>
      <c r="G6" s="227" t="s">
        <v>258</v>
      </c>
    </row>
    <row r="7" spans="1:119">
      <c r="A7" s="216" t="s">
        <v>90</v>
      </c>
      <c r="B7" s="217"/>
      <c r="C7" s="218">
        <f>+Production!C9</f>
        <v>1414</v>
      </c>
      <c r="D7" s="215">
        <v>1414</v>
      </c>
      <c r="E7" s="218">
        <f t="shared" si="0"/>
        <v>1414</v>
      </c>
      <c r="F7" s="218">
        <f t="shared" si="1"/>
        <v>0</v>
      </c>
      <c r="G7" s="225"/>
    </row>
    <row r="8" spans="1:119">
      <c r="A8" s="216" t="s">
        <v>91</v>
      </c>
      <c r="B8" s="217"/>
      <c r="C8" s="218">
        <f>+Production!C10</f>
        <v>490</v>
      </c>
      <c r="D8" s="215">
        <v>490</v>
      </c>
      <c r="E8" s="218">
        <f t="shared" si="0"/>
        <v>490</v>
      </c>
      <c r="F8" s="218">
        <f t="shared" si="1"/>
        <v>0</v>
      </c>
      <c r="G8" s="225"/>
    </row>
    <row r="9" spans="1:119">
      <c r="A9" s="216" t="s">
        <v>92</v>
      </c>
      <c r="B9" s="217"/>
      <c r="C9" s="218">
        <f>+Production!C11</f>
        <v>0</v>
      </c>
      <c r="D9" s="215">
        <v>0</v>
      </c>
      <c r="E9" s="218">
        <f t="shared" si="0"/>
        <v>0</v>
      </c>
      <c r="F9" s="218">
        <f t="shared" si="1"/>
        <v>0</v>
      </c>
      <c r="G9" s="225"/>
    </row>
    <row r="10" spans="1:119">
      <c r="A10" s="216" t="s">
        <v>93</v>
      </c>
      <c r="B10" s="217"/>
      <c r="C10" s="218">
        <f>+Production!C12</f>
        <v>0</v>
      </c>
      <c r="D10" s="215">
        <v>0</v>
      </c>
      <c r="E10" s="218">
        <f t="shared" si="0"/>
        <v>0</v>
      </c>
      <c r="F10" s="218">
        <f t="shared" si="1"/>
        <v>0</v>
      </c>
      <c r="G10" s="225"/>
    </row>
    <row r="11" spans="1:119">
      <c r="A11" s="216" t="s">
        <v>94</v>
      </c>
      <c r="B11" s="217"/>
      <c r="C11" s="218">
        <f>+Production!C13</f>
        <v>936</v>
      </c>
      <c r="D11" s="215">
        <v>936</v>
      </c>
      <c r="E11" s="218">
        <f t="shared" si="0"/>
        <v>936</v>
      </c>
      <c r="F11" s="218">
        <f t="shared" si="1"/>
        <v>0</v>
      </c>
      <c r="G11" s="225" t="s">
        <v>289</v>
      </c>
    </row>
    <row r="12" spans="1:119">
      <c r="A12" s="216" t="s">
        <v>95</v>
      </c>
      <c r="B12" s="217"/>
      <c r="C12" s="218">
        <f>+Production!C14</f>
        <v>0</v>
      </c>
      <c r="D12" s="215">
        <v>0</v>
      </c>
      <c r="E12" s="218">
        <f t="shared" si="0"/>
        <v>0</v>
      </c>
      <c r="F12" s="218">
        <f t="shared" si="1"/>
        <v>0</v>
      </c>
      <c r="G12" s="225" t="s">
        <v>290</v>
      </c>
    </row>
    <row r="13" spans="1:119">
      <c r="A13" s="216" t="s">
        <v>96</v>
      </c>
      <c r="B13" s="217"/>
      <c r="C13" s="218">
        <f>+Production!C15</f>
        <v>936</v>
      </c>
      <c r="D13" s="215">
        <v>936</v>
      </c>
      <c r="E13" s="218">
        <f t="shared" si="0"/>
        <v>936</v>
      </c>
      <c r="F13" s="218">
        <f t="shared" si="1"/>
        <v>0</v>
      </c>
      <c r="G13" s="225" t="s">
        <v>291</v>
      </c>
    </row>
    <row r="14" spans="1:119">
      <c r="A14" s="216" t="s">
        <v>97</v>
      </c>
      <c r="B14" s="217"/>
      <c r="C14" s="218">
        <f>+Production!C16</f>
        <v>477.6</v>
      </c>
      <c r="D14" s="215">
        <v>477.6</v>
      </c>
      <c r="E14" s="218">
        <f t="shared" si="0"/>
        <v>477.6</v>
      </c>
      <c r="F14" s="218">
        <f t="shared" si="1"/>
        <v>0</v>
      </c>
      <c r="G14" s="225" t="s">
        <v>292</v>
      </c>
    </row>
    <row r="15" spans="1:119">
      <c r="A15" s="216" t="s">
        <v>98</v>
      </c>
      <c r="B15" s="217"/>
      <c r="C15" s="218">
        <f>+Production!C17</f>
        <v>0</v>
      </c>
      <c r="D15" s="215">
        <v>0</v>
      </c>
      <c r="E15" s="218">
        <f t="shared" si="0"/>
        <v>0</v>
      </c>
      <c r="F15" s="218">
        <f t="shared" si="1"/>
        <v>0</v>
      </c>
      <c r="G15" s="225"/>
    </row>
    <row r="16" spans="1:119">
      <c r="A16" s="216" t="s">
        <v>99</v>
      </c>
      <c r="B16" s="217"/>
      <c r="C16" s="218">
        <f>+Production!C18</f>
        <v>1591.1999999999996</v>
      </c>
      <c r="D16" s="215">
        <v>1591.1999999999996</v>
      </c>
      <c r="E16" s="218">
        <f t="shared" si="0"/>
        <v>1591.1999999999996</v>
      </c>
      <c r="F16" s="218">
        <f t="shared" si="1"/>
        <v>0</v>
      </c>
      <c r="G16" s="225"/>
    </row>
    <row r="17" spans="1:7">
      <c r="A17" s="216" t="s">
        <v>100</v>
      </c>
      <c r="B17" s="217"/>
      <c r="C17" s="218">
        <f>+Production!C19</f>
        <v>1310.3999999999999</v>
      </c>
      <c r="D17" s="215">
        <v>1310.3999999999999</v>
      </c>
      <c r="E17" s="218">
        <f t="shared" si="0"/>
        <v>1310.3999999999999</v>
      </c>
      <c r="F17" s="218">
        <f t="shared" si="1"/>
        <v>0</v>
      </c>
      <c r="G17" s="225"/>
    </row>
    <row r="18" spans="1:7">
      <c r="A18" s="216" t="s">
        <v>101</v>
      </c>
      <c r="B18" s="217"/>
      <c r="C18" s="218">
        <f>+Production!C20</f>
        <v>2676.4</v>
      </c>
      <c r="D18" s="215">
        <v>2676.3999999999996</v>
      </c>
      <c r="E18" s="218">
        <f t="shared" si="0"/>
        <v>2676.4</v>
      </c>
      <c r="F18" s="218">
        <f t="shared" si="1"/>
        <v>0</v>
      </c>
      <c r="G18" s="225"/>
    </row>
    <row r="19" spans="1:7">
      <c r="A19" s="216" t="s">
        <v>102</v>
      </c>
      <c r="B19" s="217"/>
      <c r="C19" s="218">
        <f>+Production!C21</f>
        <v>820</v>
      </c>
      <c r="D19" s="215">
        <v>820</v>
      </c>
      <c r="E19" s="218">
        <f t="shared" si="0"/>
        <v>820</v>
      </c>
      <c r="F19" s="218">
        <f t="shared" si="1"/>
        <v>0</v>
      </c>
      <c r="G19" s="225"/>
    </row>
    <row r="20" spans="1:7">
      <c r="A20" s="216" t="s">
        <v>103</v>
      </c>
      <c r="B20" s="217"/>
      <c r="C20" s="218">
        <f>+Production!C22</f>
        <v>904.80000000000007</v>
      </c>
      <c r="D20" s="215">
        <v>904.8</v>
      </c>
      <c r="E20" s="218">
        <f t="shared" si="0"/>
        <v>904.80000000000007</v>
      </c>
      <c r="F20" s="218">
        <f t="shared" si="1"/>
        <v>0</v>
      </c>
      <c r="G20" s="225"/>
    </row>
    <row r="21" spans="1:7">
      <c r="A21" s="216" t="s">
        <v>104</v>
      </c>
      <c r="B21" s="217"/>
      <c r="C21" s="218">
        <f>+Production!C23</f>
        <v>3588.8000000000011</v>
      </c>
      <c r="D21" s="215">
        <v>3588.8000000000011</v>
      </c>
      <c r="E21" s="218">
        <f t="shared" si="0"/>
        <v>3588.8000000000011</v>
      </c>
      <c r="F21" s="218">
        <f t="shared" si="1"/>
        <v>0</v>
      </c>
      <c r="G21" s="225"/>
    </row>
    <row r="22" spans="1:7">
      <c r="A22" s="216" t="s">
        <v>138</v>
      </c>
      <c r="B22" s="217"/>
      <c r="C22" s="218">
        <f>+Production!C24</f>
        <v>2184</v>
      </c>
      <c r="D22" s="215">
        <v>2184.0000000000005</v>
      </c>
      <c r="E22" s="218">
        <f t="shared" si="0"/>
        <v>2184</v>
      </c>
      <c r="F22" s="218">
        <f t="shared" si="1"/>
        <v>0</v>
      </c>
      <c r="G22" s="225"/>
    </row>
    <row r="23" spans="1:7">
      <c r="A23" s="216" t="s">
        <v>139</v>
      </c>
      <c r="B23" s="217"/>
      <c r="C23" s="218">
        <f>+Production!C25</f>
        <v>2924.4000000000005</v>
      </c>
      <c r="D23" s="215">
        <v>2924.4000000000005</v>
      </c>
      <c r="E23" s="218">
        <f t="shared" si="0"/>
        <v>2924.4000000000005</v>
      </c>
      <c r="F23" s="218">
        <f t="shared" si="1"/>
        <v>0</v>
      </c>
      <c r="G23" s="225"/>
    </row>
    <row r="24" spans="1:7">
      <c r="A24" s="216" t="s">
        <v>140</v>
      </c>
      <c r="B24" s="217"/>
      <c r="C24" s="218">
        <f>+Production!C26</f>
        <v>2683.2</v>
      </c>
      <c r="D24" s="215">
        <v>2683.2</v>
      </c>
      <c r="E24" s="218">
        <f t="shared" si="0"/>
        <v>2683.2</v>
      </c>
      <c r="F24" s="218">
        <f t="shared" si="1"/>
        <v>0</v>
      </c>
      <c r="G24" s="225"/>
    </row>
    <row r="25" spans="1:7">
      <c r="A25" s="216" t="s">
        <v>141</v>
      </c>
      <c r="B25" s="217"/>
      <c r="C25" s="218">
        <f>+Production!C27</f>
        <v>1872</v>
      </c>
      <c r="D25" s="215">
        <v>1872.0000000000005</v>
      </c>
      <c r="E25" s="218">
        <f t="shared" si="0"/>
        <v>1872</v>
      </c>
      <c r="F25" s="218">
        <f t="shared" si="1"/>
        <v>0</v>
      </c>
      <c r="G25" s="225"/>
    </row>
    <row r="26" spans="1:7">
      <c r="A26" s="216" t="s">
        <v>142</v>
      </c>
      <c r="B26" s="217"/>
      <c r="C26" s="218">
        <f>+Production!C28</f>
        <v>4096.8</v>
      </c>
      <c r="D26" s="215">
        <v>4096.8</v>
      </c>
      <c r="E26" s="218">
        <f t="shared" si="0"/>
        <v>4096.8</v>
      </c>
      <c r="F26" s="218">
        <f t="shared" si="1"/>
        <v>0</v>
      </c>
      <c r="G26" s="225"/>
    </row>
    <row r="27" spans="1:7">
      <c r="A27" s="216" t="s">
        <v>143</v>
      </c>
      <c r="B27" s="217"/>
      <c r="C27" s="218">
        <f>+Production!C29</f>
        <v>3923.9999999999991</v>
      </c>
      <c r="D27" s="215">
        <v>3923.9999999999991</v>
      </c>
      <c r="E27" s="218">
        <f t="shared" si="0"/>
        <v>3923.9999999999991</v>
      </c>
      <c r="F27" s="218">
        <f t="shared" si="1"/>
        <v>0</v>
      </c>
      <c r="G27" s="225"/>
    </row>
    <row r="28" spans="1:7">
      <c r="A28" s="216" t="s">
        <v>144</v>
      </c>
      <c r="B28" s="217"/>
      <c r="C28" s="218">
        <f>+Production!C30</f>
        <v>5785.5999999999985</v>
      </c>
      <c r="D28" s="215">
        <v>5785.5999999999985</v>
      </c>
      <c r="E28" s="218">
        <f t="shared" si="0"/>
        <v>5785.5999999999985</v>
      </c>
      <c r="F28" s="218">
        <f t="shared" si="1"/>
        <v>0</v>
      </c>
      <c r="G28" s="225"/>
    </row>
    <row r="29" spans="1:7">
      <c r="A29" s="216" t="s">
        <v>145</v>
      </c>
      <c r="B29" s="217"/>
      <c r="C29" s="218">
        <f>+Production!C31</f>
        <v>2020.8</v>
      </c>
      <c r="D29" s="215">
        <v>2020.8</v>
      </c>
      <c r="E29" s="218">
        <f t="shared" si="0"/>
        <v>2020.8</v>
      </c>
      <c r="F29" s="218">
        <f t="shared" si="1"/>
        <v>0</v>
      </c>
      <c r="G29" s="225"/>
    </row>
    <row r="30" spans="1:7">
      <c r="A30" s="216" t="s">
        <v>146</v>
      </c>
      <c r="B30" s="217"/>
      <c r="C30" s="218">
        <f>+Production!C32</f>
        <v>5421.6000000000031</v>
      </c>
      <c r="D30" s="215">
        <v>5421.6000000000022</v>
      </c>
      <c r="E30" s="218">
        <f t="shared" si="0"/>
        <v>5421.6000000000031</v>
      </c>
      <c r="F30" s="218">
        <f t="shared" si="1"/>
        <v>0</v>
      </c>
      <c r="G30" s="225"/>
    </row>
    <row r="31" spans="1:7">
      <c r="A31" s="216" t="s">
        <v>147</v>
      </c>
      <c r="B31" s="217"/>
      <c r="C31" s="218">
        <f>+Production!C33</f>
        <v>2800.8</v>
      </c>
      <c r="D31" s="215">
        <v>2800.8</v>
      </c>
      <c r="E31" s="218">
        <f t="shared" si="0"/>
        <v>2800.8</v>
      </c>
      <c r="F31" s="218">
        <f t="shared" si="1"/>
        <v>0</v>
      </c>
      <c r="G31" s="225"/>
    </row>
    <row r="32" spans="1:7">
      <c r="A32" s="216" t="s">
        <v>148</v>
      </c>
      <c r="B32" s="217"/>
      <c r="C32" s="218">
        <f>+Production!C34</f>
        <v>4891.1999999999989</v>
      </c>
      <c r="D32" s="215">
        <v>4891.1999999999989</v>
      </c>
      <c r="E32" s="218">
        <f t="shared" si="0"/>
        <v>4891.1999999999989</v>
      </c>
      <c r="F32" s="218">
        <f t="shared" si="1"/>
        <v>0</v>
      </c>
      <c r="G32" s="225"/>
    </row>
    <row r="33" spans="1:10">
      <c r="A33" s="216" t="s">
        <v>149</v>
      </c>
      <c r="B33" s="217"/>
      <c r="C33" s="218">
        <f>+Production!C35</f>
        <v>3634.8000000000006</v>
      </c>
      <c r="D33" s="215">
        <v>3634.7999999999993</v>
      </c>
      <c r="E33" s="218">
        <f t="shared" si="0"/>
        <v>3634.8000000000006</v>
      </c>
      <c r="F33" s="218">
        <f t="shared" si="1"/>
        <v>0</v>
      </c>
      <c r="G33" s="225"/>
    </row>
    <row r="34" spans="1:10">
      <c r="A34" s="216" t="s">
        <v>150</v>
      </c>
      <c r="B34" s="217"/>
      <c r="C34" s="218">
        <f>+Production!C36</f>
        <v>4445.3999999999996</v>
      </c>
      <c r="D34" s="215">
        <v>4445.3999999999996</v>
      </c>
      <c r="E34" s="218">
        <f t="shared" si="0"/>
        <v>4445.3999999999996</v>
      </c>
      <c r="F34" s="218">
        <f t="shared" si="1"/>
        <v>0</v>
      </c>
      <c r="G34" s="225"/>
    </row>
    <row r="35" spans="1:10">
      <c r="A35" s="216" t="s">
        <v>151</v>
      </c>
      <c r="B35" s="217"/>
      <c r="C35" s="218">
        <f>+Production!C37</f>
        <v>3501.7999999999997</v>
      </c>
      <c r="D35" s="215">
        <v>3501.8</v>
      </c>
      <c r="E35" s="218">
        <f t="shared" ref="E35:E66" si="2">+C35-B35</f>
        <v>3501.7999999999997</v>
      </c>
      <c r="F35" s="218">
        <f t="shared" si="1"/>
        <v>0</v>
      </c>
      <c r="G35" s="225"/>
    </row>
    <row r="36" spans="1:10">
      <c r="A36" s="216" t="s">
        <v>152</v>
      </c>
      <c r="B36" s="217"/>
      <c r="C36" s="218">
        <f>+Production!C38</f>
        <v>2745.5999999999995</v>
      </c>
      <c r="D36" s="215">
        <v>2745.599999999999</v>
      </c>
      <c r="E36" s="218">
        <f t="shared" si="2"/>
        <v>2745.5999999999995</v>
      </c>
      <c r="F36" s="218">
        <f t="shared" si="1"/>
        <v>0</v>
      </c>
      <c r="G36" s="225"/>
    </row>
    <row r="37" spans="1:10">
      <c r="A37" s="216" t="s">
        <v>153</v>
      </c>
      <c r="B37" s="217"/>
      <c r="C37" s="218">
        <f>+Production!C39</f>
        <v>5927.8000000000011</v>
      </c>
      <c r="D37" s="215">
        <v>5927.7999999999975</v>
      </c>
      <c r="E37" s="218">
        <f t="shared" si="2"/>
        <v>5927.8000000000011</v>
      </c>
      <c r="F37" s="218">
        <f t="shared" si="1"/>
        <v>0</v>
      </c>
      <c r="G37" s="225"/>
    </row>
    <row r="38" spans="1:10">
      <c r="A38" s="216" t="s">
        <v>154</v>
      </c>
      <c r="B38" s="217"/>
      <c r="C38" s="218">
        <f>+Production!C40</f>
        <v>2211.8000000000002</v>
      </c>
      <c r="D38" s="215">
        <v>2211.8000000000002</v>
      </c>
      <c r="E38" s="218">
        <f t="shared" si="2"/>
        <v>2211.8000000000002</v>
      </c>
      <c r="F38" s="218">
        <f t="shared" si="1"/>
        <v>0</v>
      </c>
      <c r="G38" s="225"/>
    </row>
    <row r="39" spans="1:10">
      <c r="A39" s="216" t="s">
        <v>155</v>
      </c>
      <c r="B39" s="217"/>
      <c r="C39" s="218">
        <f>+Production!C41</f>
        <v>5952.7999999999993</v>
      </c>
      <c r="D39" s="215">
        <v>5952.8</v>
      </c>
      <c r="E39" s="218">
        <f t="shared" si="2"/>
        <v>5952.7999999999993</v>
      </c>
      <c r="F39" s="218">
        <f t="shared" si="1"/>
        <v>0</v>
      </c>
      <c r="G39" s="225"/>
    </row>
    <row r="40" spans="1:10">
      <c r="A40" s="216" t="s">
        <v>156</v>
      </c>
      <c r="B40" s="217"/>
      <c r="C40" s="218">
        <f>+Production!C42</f>
        <v>4594.8</v>
      </c>
      <c r="D40" s="215">
        <v>4594.8</v>
      </c>
      <c r="E40" s="218">
        <f t="shared" si="2"/>
        <v>4594.8</v>
      </c>
      <c r="F40" s="218">
        <f t="shared" si="1"/>
        <v>0</v>
      </c>
      <c r="G40" s="225"/>
    </row>
    <row r="41" spans="1:10">
      <c r="A41" s="216" t="s">
        <v>157</v>
      </c>
      <c r="B41" s="217"/>
      <c r="C41" s="218">
        <f>+Production!C43</f>
        <v>5467.8</v>
      </c>
      <c r="D41" s="215">
        <v>5467.8000000000029</v>
      </c>
      <c r="E41" s="218">
        <f t="shared" si="2"/>
        <v>5467.8</v>
      </c>
      <c r="F41" s="218">
        <f t="shared" si="1"/>
        <v>0</v>
      </c>
      <c r="G41" s="225"/>
    </row>
    <row r="42" spans="1:10">
      <c r="A42" s="216" t="s">
        <v>158</v>
      </c>
      <c r="B42" s="217"/>
      <c r="C42" s="218">
        <f>+Production!C44</f>
        <v>4641.8000000000011</v>
      </c>
      <c r="D42" s="215">
        <v>4641.8000000000011</v>
      </c>
      <c r="E42" s="218">
        <f t="shared" si="2"/>
        <v>4641.8000000000011</v>
      </c>
      <c r="F42" s="218">
        <f t="shared" si="1"/>
        <v>0</v>
      </c>
      <c r="G42" s="225"/>
      <c r="J42" s="168"/>
    </row>
    <row r="43" spans="1:10">
      <c r="A43" s="216" t="s">
        <v>159</v>
      </c>
      <c r="B43" s="217"/>
      <c r="C43" s="218">
        <f>+Production!C45</f>
        <v>5224.3999999999996</v>
      </c>
      <c r="D43" s="215">
        <v>5224.3999999999996</v>
      </c>
      <c r="E43" s="218">
        <f t="shared" si="2"/>
        <v>5224.3999999999996</v>
      </c>
      <c r="F43" s="218">
        <f t="shared" si="1"/>
        <v>0</v>
      </c>
      <c r="G43" s="225"/>
      <c r="J43" s="168"/>
    </row>
    <row r="44" spans="1:10">
      <c r="A44" s="216" t="s">
        <v>160</v>
      </c>
      <c r="B44" s="217"/>
      <c r="C44" s="218">
        <f>+Production!C46</f>
        <v>3668</v>
      </c>
      <c r="D44" s="215">
        <v>3668</v>
      </c>
      <c r="E44" s="218">
        <f t="shared" si="2"/>
        <v>3668</v>
      </c>
      <c r="F44" s="218">
        <f t="shared" si="1"/>
        <v>0</v>
      </c>
      <c r="G44" s="225"/>
      <c r="J44" s="168"/>
    </row>
    <row r="45" spans="1:10">
      <c r="A45" s="216" t="s">
        <v>161</v>
      </c>
      <c r="B45" s="217"/>
      <c r="C45" s="218">
        <f>+Production!C47</f>
        <v>5796</v>
      </c>
      <c r="D45" s="215">
        <v>5796</v>
      </c>
      <c r="E45" s="218">
        <f t="shared" si="2"/>
        <v>5796</v>
      </c>
      <c r="F45" s="218">
        <f t="shared" si="1"/>
        <v>0</v>
      </c>
      <c r="G45" s="225"/>
      <c r="J45" s="168"/>
    </row>
    <row r="46" spans="1:10">
      <c r="A46" s="216" t="s">
        <v>162</v>
      </c>
      <c r="B46" s="217"/>
      <c r="C46" s="218">
        <f>+Production!C48</f>
        <v>8009.2</v>
      </c>
      <c r="D46" s="215">
        <v>8009.1999999999989</v>
      </c>
      <c r="E46" s="218">
        <f t="shared" si="2"/>
        <v>8009.2</v>
      </c>
      <c r="F46" s="218">
        <f t="shared" si="1"/>
        <v>0</v>
      </c>
      <c r="G46" s="225"/>
      <c r="J46" s="168"/>
    </row>
    <row r="47" spans="1:10">
      <c r="A47" s="216" t="s">
        <v>163</v>
      </c>
      <c r="B47" s="217"/>
      <c r="C47" s="218">
        <f>+Production!C49</f>
        <v>4468.6000000000004</v>
      </c>
      <c r="D47" s="215">
        <v>4468.6000000000004</v>
      </c>
      <c r="E47" s="218">
        <f t="shared" si="2"/>
        <v>4468.6000000000004</v>
      </c>
      <c r="F47" s="218">
        <f t="shared" si="1"/>
        <v>0</v>
      </c>
      <c r="G47" s="225"/>
      <c r="J47" s="168"/>
    </row>
    <row r="48" spans="1:10">
      <c r="A48" s="216" t="s">
        <v>164</v>
      </c>
      <c r="B48" s="217"/>
      <c r="C48" s="218">
        <f>+Production!C50</f>
        <v>8441</v>
      </c>
      <c r="D48" s="215">
        <v>8441</v>
      </c>
      <c r="E48" s="218">
        <f t="shared" si="2"/>
        <v>8441</v>
      </c>
      <c r="F48" s="218">
        <f t="shared" si="1"/>
        <v>0</v>
      </c>
      <c r="G48" s="225"/>
      <c r="J48" s="168"/>
    </row>
    <row r="49" spans="1:7">
      <c r="A49" s="216" t="s">
        <v>165</v>
      </c>
      <c r="B49" s="217"/>
      <c r="C49" s="218">
        <f>+Production!C51</f>
        <v>4132.7999999999993</v>
      </c>
      <c r="D49" s="215">
        <v>4132.7999999999993</v>
      </c>
      <c r="E49" s="218">
        <f t="shared" si="2"/>
        <v>4132.7999999999993</v>
      </c>
      <c r="F49" s="218">
        <f t="shared" si="1"/>
        <v>0</v>
      </c>
      <c r="G49" s="225"/>
    </row>
    <row r="50" spans="1:7">
      <c r="A50" s="216" t="s">
        <v>166</v>
      </c>
      <c r="B50" s="217"/>
      <c r="C50" s="218">
        <f>+Production!C52</f>
        <v>3899.2</v>
      </c>
      <c r="D50" s="215">
        <v>3899.2000000000007</v>
      </c>
      <c r="E50" s="218">
        <f t="shared" si="2"/>
        <v>3899.2</v>
      </c>
      <c r="F50" s="218">
        <f t="shared" si="1"/>
        <v>0</v>
      </c>
      <c r="G50" s="225"/>
    </row>
    <row r="51" spans="1:7">
      <c r="A51" s="216" t="s">
        <v>167</v>
      </c>
      <c r="B51" s="217"/>
      <c r="C51" s="218">
        <f>+Production!C53</f>
        <v>2670</v>
      </c>
      <c r="D51" s="215">
        <v>2670</v>
      </c>
      <c r="E51" s="218">
        <f t="shared" si="2"/>
        <v>2670</v>
      </c>
      <c r="F51" s="218">
        <f t="shared" si="1"/>
        <v>0</v>
      </c>
      <c r="G51" s="225"/>
    </row>
    <row r="52" spans="1:7">
      <c r="A52" s="216" t="s">
        <v>168</v>
      </c>
      <c r="B52" s="217"/>
      <c r="C52" s="218">
        <f>+Production!C54</f>
        <v>3521.2000000000003</v>
      </c>
      <c r="D52" s="215">
        <v>3521.2</v>
      </c>
      <c r="E52" s="218">
        <f t="shared" si="2"/>
        <v>3521.2000000000003</v>
      </c>
      <c r="F52" s="218">
        <f>D52-C52</f>
        <v>0</v>
      </c>
      <c r="G52" s="225"/>
    </row>
    <row r="53" spans="1:7">
      <c r="A53" s="216" t="s">
        <v>169</v>
      </c>
      <c r="B53" s="217"/>
      <c r="C53" s="218">
        <f>+Production!C55</f>
        <v>3915.6000000000004</v>
      </c>
      <c r="D53" s="215">
        <v>3915.6000000000004</v>
      </c>
      <c r="E53" s="218">
        <f t="shared" si="2"/>
        <v>3915.6000000000004</v>
      </c>
      <c r="F53" s="218">
        <f t="shared" si="1"/>
        <v>0</v>
      </c>
      <c r="G53" s="225"/>
    </row>
    <row r="54" spans="1:7">
      <c r="A54" s="216" t="s">
        <v>170</v>
      </c>
      <c r="B54" s="217"/>
      <c r="C54" s="218">
        <f>+Production!C56</f>
        <v>4650.6000000000004</v>
      </c>
      <c r="D54" s="215">
        <v>4650.5999999999995</v>
      </c>
      <c r="E54" s="218">
        <f t="shared" si="2"/>
        <v>4650.6000000000004</v>
      </c>
      <c r="F54" s="218">
        <f t="shared" si="1"/>
        <v>0</v>
      </c>
      <c r="G54" s="225"/>
    </row>
    <row r="55" spans="1:7">
      <c r="A55" s="216" t="s">
        <v>171</v>
      </c>
      <c r="B55" s="217"/>
      <c r="C55" s="218">
        <f>+Production!C57</f>
        <v>4222</v>
      </c>
      <c r="D55" s="215">
        <v>4222</v>
      </c>
      <c r="E55" s="218">
        <f t="shared" si="2"/>
        <v>4222</v>
      </c>
      <c r="F55" s="218">
        <f t="shared" si="1"/>
        <v>0</v>
      </c>
      <c r="G55" s="225"/>
    </row>
    <row r="56" spans="1:7">
      <c r="A56" s="216" t="s">
        <v>172</v>
      </c>
      <c r="B56" s="217"/>
      <c r="C56" s="218">
        <f>+Production!C58</f>
        <v>6279.5999999999995</v>
      </c>
      <c r="D56" s="215">
        <v>6279.6</v>
      </c>
      <c r="E56" s="218">
        <f t="shared" si="2"/>
        <v>6279.5999999999995</v>
      </c>
      <c r="F56" s="218">
        <f t="shared" si="1"/>
        <v>0</v>
      </c>
      <c r="G56" s="225"/>
    </row>
    <row r="57" spans="1:7">
      <c r="A57" s="216" t="s">
        <v>173</v>
      </c>
      <c r="B57" s="217"/>
      <c r="C57" s="218">
        <f>+Production!C59</f>
        <v>4274.1000000000004</v>
      </c>
      <c r="D57" s="215">
        <v>4274.1000000000004</v>
      </c>
      <c r="E57" s="218">
        <f t="shared" si="2"/>
        <v>4274.1000000000004</v>
      </c>
      <c r="F57" s="218">
        <f t="shared" si="1"/>
        <v>0</v>
      </c>
      <c r="G57" s="225"/>
    </row>
    <row r="58" spans="1:7">
      <c r="A58" s="216" t="s">
        <v>174</v>
      </c>
      <c r="B58" s="217"/>
      <c r="C58" s="218">
        <f>+Production!C60</f>
        <v>3037.9</v>
      </c>
      <c r="D58" s="215">
        <v>3037.8999999999996</v>
      </c>
      <c r="E58" s="218">
        <f t="shared" si="2"/>
        <v>3037.9</v>
      </c>
      <c r="F58" s="218">
        <f t="shared" si="1"/>
        <v>0</v>
      </c>
      <c r="G58" s="225"/>
    </row>
    <row r="59" spans="1:7">
      <c r="A59" s="216" t="s">
        <v>175</v>
      </c>
      <c r="B59" s="217"/>
      <c r="C59" s="218">
        <f>+Production!C61</f>
        <v>3237.9</v>
      </c>
      <c r="D59" s="215">
        <v>3237.8999999999996</v>
      </c>
      <c r="E59" s="218">
        <f t="shared" si="2"/>
        <v>3237.9</v>
      </c>
      <c r="F59" s="218">
        <f t="shared" si="1"/>
        <v>0</v>
      </c>
      <c r="G59" s="225"/>
    </row>
    <row r="60" spans="1:7">
      <c r="A60" s="216" t="s">
        <v>176</v>
      </c>
      <c r="B60" s="217">
        <v>0</v>
      </c>
      <c r="C60" s="218">
        <f>+Production!C62</f>
        <v>3873.9</v>
      </c>
      <c r="D60" s="215">
        <v>3873.8999999999996</v>
      </c>
      <c r="E60" s="218">
        <f t="shared" si="2"/>
        <v>3873.9</v>
      </c>
      <c r="F60" s="218">
        <f t="shared" si="1"/>
        <v>0</v>
      </c>
      <c r="G60" s="225"/>
    </row>
    <row r="61" spans="1:7">
      <c r="A61" s="216" t="s">
        <v>177</v>
      </c>
      <c r="B61" s="217">
        <v>0</v>
      </c>
      <c r="C61" s="218">
        <f>+Production!C63</f>
        <v>2490.1</v>
      </c>
      <c r="D61" s="215">
        <v>2349.7000000000003</v>
      </c>
      <c r="E61" s="218">
        <f t="shared" si="2"/>
        <v>2490.1</v>
      </c>
      <c r="F61" s="218">
        <f t="shared" si="1"/>
        <v>-140.39999999999964</v>
      </c>
      <c r="G61" s="225"/>
    </row>
    <row r="62" spans="1:7">
      <c r="A62" s="216" t="s">
        <v>178</v>
      </c>
      <c r="B62" s="424"/>
      <c r="C62" s="218">
        <f>+Production!C64</f>
        <v>3700.7</v>
      </c>
      <c r="D62" s="215">
        <v>3232.7000000000003</v>
      </c>
      <c r="E62" s="218">
        <f t="shared" si="2"/>
        <v>3700.7</v>
      </c>
      <c r="F62" s="218">
        <f t="shared" si="1"/>
        <v>-467.99999999999955</v>
      </c>
      <c r="G62" s="426"/>
    </row>
    <row r="63" spans="1:7">
      <c r="A63" s="216" t="s">
        <v>179</v>
      </c>
      <c r="B63" s="424"/>
      <c r="C63" s="218">
        <f>+Production!C65</f>
        <v>3486</v>
      </c>
      <c r="D63" s="215">
        <v>2550</v>
      </c>
      <c r="E63" s="218">
        <f t="shared" si="2"/>
        <v>3486</v>
      </c>
      <c r="F63" s="218">
        <f t="shared" si="1"/>
        <v>-936</v>
      </c>
      <c r="G63" s="426"/>
    </row>
    <row r="64" spans="1:7">
      <c r="A64" s="216" t="s">
        <v>180</v>
      </c>
      <c r="B64" s="424"/>
      <c r="C64" s="218">
        <f>+Production!C66</f>
        <v>2901.6000000000004</v>
      </c>
      <c r="D64" s="215">
        <v>2340</v>
      </c>
      <c r="E64" s="218">
        <f t="shared" si="2"/>
        <v>2901.6000000000004</v>
      </c>
      <c r="F64" s="218">
        <f t="shared" si="1"/>
        <v>-561.60000000000036</v>
      </c>
      <c r="G64" s="426"/>
    </row>
    <row r="65" spans="1:12">
      <c r="A65" s="216" t="s">
        <v>181</v>
      </c>
      <c r="B65" s="424"/>
      <c r="C65" s="218">
        <f>+Production!C67</f>
        <v>3342.3</v>
      </c>
      <c r="D65" s="215">
        <v>2281.4999999999995</v>
      </c>
      <c r="E65" s="218">
        <f t="shared" si="2"/>
        <v>3342.3</v>
      </c>
      <c r="F65" s="218">
        <f t="shared" si="1"/>
        <v>-1060.8000000000006</v>
      </c>
      <c r="G65" s="426"/>
    </row>
    <row r="66" spans="1:12">
      <c r="A66" s="500" t="s">
        <v>313</v>
      </c>
      <c r="B66" s="424"/>
      <c r="C66" s="218">
        <f>+Production!C68</f>
        <v>3748.3</v>
      </c>
      <c r="D66" s="215">
        <v>2578.2999999999997</v>
      </c>
      <c r="E66" s="218">
        <f t="shared" si="2"/>
        <v>3748.3</v>
      </c>
      <c r="F66" s="218">
        <f t="shared" si="1"/>
        <v>-1170.0000000000005</v>
      </c>
      <c r="G66" s="426"/>
    </row>
    <row r="67" spans="1:12">
      <c r="A67" s="500" t="s">
        <v>182</v>
      </c>
      <c r="B67" s="424"/>
      <c r="C67" s="218">
        <f>+Production!C69</f>
        <v>2704</v>
      </c>
      <c r="D67" s="215">
        <v>2095.6</v>
      </c>
      <c r="E67" s="218">
        <f t="shared" ref="E67:E72" si="3">+C67-B67</f>
        <v>2704</v>
      </c>
      <c r="F67" s="218">
        <f t="shared" si="1"/>
        <v>-608.40000000000009</v>
      </c>
      <c r="G67" s="426"/>
    </row>
    <row r="68" spans="1:12">
      <c r="A68" s="500" t="s">
        <v>183</v>
      </c>
      <c r="B68" s="424"/>
      <c r="C68" s="218">
        <f>+Production!C70</f>
        <v>2774.4</v>
      </c>
      <c r="D68" s="215">
        <v>1869.5999999999997</v>
      </c>
      <c r="E68" s="218">
        <f t="shared" si="3"/>
        <v>2774.4</v>
      </c>
      <c r="F68" s="218">
        <f t="shared" ref="F68:F113" si="4">D68-C68</f>
        <v>-904.80000000000041</v>
      </c>
      <c r="G68" s="426"/>
    </row>
    <row r="69" spans="1:12">
      <c r="A69" s="500" t="s">
        <v>184</v>
      </c>
      <c r="B69" s="424"/>
      <c r="C69" s="218">
        <f>+Production!C71</f>
        <v>2353.1999999999998</v>
      </c>
      <c r="D69" s="215">
        <v>1885.1999999999998</v>
      </c>
      <c r="E69" s="218">
        <f t="shared" si="3"/>
        <v>2353.1999999999998</v>
      </c>
      <c r="F69" s="218">
        <f t="shared" si="4"/>
        <v>-468</v>
      </c>
      <c r="G69" s="426"/>
    </row>
    <row r="70" spans="1:12">
      <c r="A70" s="500" t="s">
        <v>185</v>
      </c>
      <c r="B70" s="424"/>
      <c r="C70" s="218">
        <f>+Production!C72</f>
        <v>2952.3</v>
      </c>
      <c r="D70" s="215">
        <v>2390.6999999999998</v>
      </c>
      <c r="E70" s="218">
        <f t="shared" si="3"/>
        <v>2952.3</v>
      </c>
      <c r="F70" s="218">
        <f t="shared" si="4"/>
        <v>-561.60000000000036</v>
      </c>
      <c r="G70" s="426"/>
    </row>
    <row r="71" spans="1:12">
      <c r="A71" s="500" t="s">
        <v>308</v>
      </c>
      <c r="B71" s="424"/>
      <c r="C71" s="218">
        <f>+Production!C73</f>
        <v>1498.8</v>
      </c>
      <c r="D71" s="215">
        <v>1498.7999999999997</v>
      </c>
      <c r="E71" s="218">
        <f t="shared" si="3"/>
        <v>1498.8</v>
      </c>
      <c r="F71" s="218">
        <f t="shared" si="4"/>
        <v>0</v>
      </c>
      <c r="G71" s="426"/>
      <c r="J71" s="548"/>
      <c r="K71" s="548"/>
      <c r="L71" s="548"/>
    </row>
    <row r="72" spans="1:12">
      <c r="A72" s="500" t="s">
        <v>309</v>
      </c>
      <c r="B72" s="424"/>
      <c r="C72" s="218">
        <f>+Production!C74</f>
        <v>280.79999999999995</v>
      </c>
      <c r="D72" s="215">
        <v>280.79999999999995</v>
      </c>
      <c r="E72" s="218">
        <f t="shared" si="3"/>
        <v>280.79999999999995</v>
      </c>
      <c r="F72" s="218">
        <f t="shared" si="4"/>
        <v>0</v>
      </c>
      <c r="G72" s="426"/>
    </row>
    <row r="73" spans="1:12">
      <c r="A73" s="500" t="s">
        <v>318</v>
      </c>
      <c r="B73" s="424"/>
      <c r="C73" s="218">
        <f>+Production!C75</f>
        <v>1060.8</v>
      </c>
      <c r="D73" s="215">
        <v>452.4</v>
      </c>
      <c r="E73" s="425"/>
      <c r="F73" s="218">
        <f t="shared" si="4"/>
        <v>-608.4</v>
      </c>
      <c r="G73" s="426"/>
    </row>
    <row r="74" spans="1:12">
      <c r="A74" s="500" t="s">
        <v>319</v>
      </c>
      <c r="B74" s="424"/>
      <c r="C74" s="218">
        <f>+Production!C76</f>
        <v>2293.1999999999998</v>
      </c>
      <c r="D74" s="215">
        <v>452.4</v>
      </c>
      <c r="E74" s="425"/>
      <c r="F74" s="218">
        <f t="shared" si="4"/>
        <v>-1840.7999999999997</v>
      </c>
      <c r="G74" s="426"/>
    </row>
    <row r="75" spans="1:12">
      <c r="A75" s="500" t="s">
        <v>320</v>
      </c>
      <c r="B75" s="424"/>
      <c r="C75" s="218">
        <f>+Production!C77</f>
        <v>2558.4</v>
      </c>
      <c r="D75" s="215">
        <v>452.4</v>
      </c>
      <c r="E75" s="425"/>
      <c r="F75" s="218">
        <f t="shared" si="4"/>
        <v>-2106</v>
      </c>
      <c r="G75" s="426"/>
    </row>
    <row r="76" spans="1:12">
      <c r="A76" s="500" t="s">
        <v>321</v>
      </c>
      <c r="B76" s="424"/>
      <c r="C76" s="218">
        <f>+Production!C78</f>
        <v>2464.8000000000002</v>
      </c>
      <c r="D76" s="215">
        <v>452.4</v>
      </c>
      <c r="E76" s="425"/>
      <c r="F76" s="218">
        <f t="shared" si="4"/>
        <v>-2012.4</v>
      </c>
      <c r="G76" s="426"/>
    </row>
    <row r="77" spans="1:12">
      <c r="A77" s="500" t="s">
        <v>322</v>
      </c>
      <c r="B77" s="424"/>
      <c r="C77" s="218">
        <f>+Production!C79</f>
        <v>2511.6</v>
      </c>
      <c r="D77" s="215">
        <v>452.4</v>
      </c>
      <c r="E77" s="425"/>
      <c r="F77" s="218">
        <f t="shared" si="4"/>
        <v>-2059.1999999999998</v>
      </c>
      <c r="G77" s="426"/>
    </row>
    <row r="78" spans="1:12">
      <c r="A78" s="500" t="s">
        <v>323</v>
      </c>
      <c r="B78" s="424"/>
      <c r="C78" s="218">
        <f>+Production!C80</f>
        <v>2605.2000000000003</v>
      </c>
      <c r="D78" s="215">
        <v>452.4</v>
      </c>
      <c r="E78" s="425"/>
      <c r="F78" s="218">
        <f t="shared" si="4"/>
        <v>-2152.8000000000002</v>
      </c>
      <c r="G78" s="426"/>
    </row>
    <row r="79" spans="1:12">
      <c r="A79" s="500" t="s">
        <v>324</v>
      </c>
      <c r="B79" s="424"/>
      <c r="C79" s="218">
        <f>+Production!C81</f>
        <v>2527.1999999999998</v>
      </c>
      <c r="D79" s="215">
        <v>374.4</v>
      </c>
      <c r="E79" s="425"/>
      <c r="F79" s="218">
        <f t="shared" si="4"/>
        <v>-2152.7999999999997</v>
      </c>
      <c r="G79" s="426"/>
    </row>
    <row r="80" spans="1:12">
      <c r="A80" s="500" t="s">
        <v>325</v>
      </c>
      <c r="B80" s="424"/>
      <c r="C80" s="218">
        <f>+Production!C82</f>
        <v>2418</v>
      </c>
      <c r="D80" s="215">
        <v>452.4</v>
      </c>
      <c r="E80" s="425"/>
      <c r="F80" s="218">
        <f t="shared" si="4"/>
        <v>-1965.6</v>
      </c>
      <c r="G80" s="426"/>
    </row>
    <row r="81" spans="1:7">
      <c r="A81" s="500" t="s">
        <v>326</v>
      </c>
      <c r="B81" s="424"/>
      <c r="C81" s="218">
        <f>+Production!C83</f>
        <v>2371.8000000000002</v>
      </c>
      <c r="D81" s="215">
        <v>452.4</v>
      </c>
      <c r="E81" s="425"/>
      <c r="F81" s="218">
        <f t="shared" si="4"/>
        <v>-1919.4</v>
      </c>
      <c r="G81" s="426"/>
    </row>
    <row r="82" spans="1:7">
      <c r="A82" s="500" t="s">
        <v>327</v>
      </c>
      <c r="B82" s="424"/>
      <c r="C82" s="218">
        <f>+Production!C84</f>
        <v>2230.8000000000002</v>
      </c>
      <c r="D82" s="215">
        <v>452.4</v>
      </c>
      <c r="E82" s="425"/>
      <c r="F82" s="218">
        <f t="shared" si="4"/>
        <v>-1778.4</v>
      </c>
      <c r="G82" s="426"/>
    </row>
    <row r="83" spans="1:7">
      <c r="A83" s="500" t="s">
        <v>328</v>
      </c>
      <c r="B83" s="424"/>
      <c r="C83" s="218">
        <f>+Production!C85</f>
        <v>2059.2000000000003</v>
      </c>
      <c r="D83" s="215">
        <v>452.4</v>
      </c>
      <c r="E83" s="425"/>
      <c r="F83" s="218">
        <f t="shared" si="4"/>
        <v>-1606.8000000000002</v>
      </c>
      <c r="G83" s="426"/>
    </row>
    <row r="84" spans="1:7">
      <c r="A84" s="500" t="s">
        <v>329</v>
      </c>
      <c r="B84" s="424"/>
      <c r="C84" s="218">
        <f>+Production!C86</f>
        <v>0</v>
      </c>
      <c r="D84" s="215">
        <v>0</v>
      </c>
      <c r="E84" s="425"/>
      <c r="F84" s="218">
        <f t="shared" si="4"/>
        <v>0</v>
      </c>
      <c r="G84" s="426"/>
    </row>
    <row r="85" spans="1:7">
      <c r="A85" s="500" t="s">
        <v>330</v>
      </c>
      <c r="B85" s="424"/>
      <c r="C85" s="218">
        <f>+Production!C87</f>
        <v>2464.8000000000002</v>
      </c>
      <c r="D85" s="215">
        <v>452.4</v>
      </c>
      <c r="E85" s="425"/>
      <c r="F85" s="218">
        <f t="shared" si="4"/>
        <v>-2012.4</v>
      </c>
      <c r="G85" s="426"/>
    </row>
    <row r="86" spans="1:7">
      <c r="A86" s="500" t="s">
        <v>331</v>
      </c>
      <c r="B86" s="424"/>
      <c r="C86" s="218">
        <f>+Production!C88</f>
        <v>2074.8000000000002</v>
      </c>
      <c r="D86" s="215">
        <v>343.2</v>
      </c>
      <c r="E86" s="425"/>
      <c r="F86" s="218">
        <f t="shared" si="4"/>
        <v>-1731.6000000000001</v>
      </c>
      <c r="G86" s="426"/>
    </row>
    <row r="87" spans="1:7">
      <c r="A87" s="500" t="s">
        <v>332</v>
      </c>
      <c r="B87" s="424"/>
      <c r="C87" s="218">
        <f>+Production!C89</f>
        <v>2698.8</v>
      </c>
      <c r="D87" s="215">
        <v>452.4</v>
      </c>
      <c r="E87" s="425"/>
      <c r="F87" s="218">
        <f t="shared" si="4"/>
        <v>-2246.4</v>
      </c>
      <c r="G87" s="426"/>
    </row>
    <row r="88" spans="1:7">
      <c r="A88" s="500" t="s">
        <v>333</v>
      </c>
      <c r="B88" s="424"/>
      <c r="C88" s="218">
        <f>+Production!C90</f>
        <v>1950.0000000000002</v>
      </c>
      <c r="D88" s="215">
        <v>452.4</v>
      </c>
      <c r="E88" s="425"/>
      <c r="F88" s="218">
        <f t="shared" si="4"/>
        <v>-1497.6000000000004</v>
      </c>
      <c r="G88" s="426"/>
    </row>
    <row r="89" spans="1:7">
      <c r="A89" s="500" t="s">
        <v>334</v>
      </c>
      <c r="B89" s="424"/>
      <c r="C89" s="218">
        <f>+Production!C91</f>
        <v>2527.1999999999998</v>
      </c>
      <c r="D89" s="215">
        <v>436.79999999999995</v>
      </c>
      <c r="E89" s="425"/>
      <c r="F89" s="218">
        <f t="shared" si="4"/>
        <v>-2090.3999999999996</v>
      </c>
      <c r="G89" s="426"/>
    </row>
    <row r="90" spans="1:7">
      <c r="A90" s="500" t="s">
        <v>335</v>
      </c>
      <c r="B90" s="424"/>
      <c r="C90" s="218">
        <f>+Production!C92</f>
        <v>2605.1999999999998</v>
      </c>
      <c r="D90" s="215">
        <v>452.4</v>
      </c>
      <c r="E90" s="425"/>
      <c r="F90" s="218">
        <f t="shared" si="4"/>
        <v>-2152.7999999999997</v>
      </c>
      <c r="G90" s="426"/>
    </row>
    <row r="91" spans="1:7">
      <c r="A91" s="500" t="s">
        <v>336</v>
      </c>
      <c r="B91" s="424"/>
      <c r="C91" s="218">
        <f>+Production!C93</f>
        <v>795.6</v>
      </c>
      <c r="D91" s="215">
        <v>327.60000000000002</v>
      </c>
      <c r="E91" s="425"/>
      <c r="F91" s="218">
        <f t="shared" si="4"/>
        <v>-468</v>
      </c>
      <c r="G91" s="426"/>
    </row>
    <row r="92" spans="1:7">
      <c r="A92" s="500" t="s">
        <v>337</v>
      </c>
      <c r="B92" s="424"/>
      <c r="C92" s="218">
        <f>+Production!C94</f>
        <v>1310.4000000000001</v>
      </c>
      <c r="D92" s="215">
        <v>0</v>
      </c>
      <c r="E92" s="425"/>
      <c r="F92" s="218">
        <f t="shared" si="4"/>
        <v>-1310.4000000000001</v>
      </c>
      <c r="G92" s="426"/>
    </row>
    <row r="93" spans="1:7">
      <c r="A93" s="500" t="s">
        <v>338</v>
      </c>
      <c r="B93" s="424"/>
      <c r="C93" s="218">
        <f>+Production!C95</f>
        <v>842.40000000000009</v>
      </c>
      <c r="D93" s="215">
        <v>0</v>
      </c>
      <c r="E93" s="425"/>
      <c r="F93" s="218">
        <f t="shared" si="4"/>
        <v>-842.40000000000009</v>
      </c>
      <c r="G93" s="426"/>
    </row>
    <row r="94" spans="1:7">
      <c r="A94" s="500" t="s">
        <v>339</v>
      </c>
      <c r="B94" s="424"/>
      <c r="C94" s="218">
        <f>+Production!C96</f>
        <v>514.79999999999995</v>
      </c>
      <c r="D94" s="215">
        <v>0</v>
      </c>
      <c r="E94" s="425"/>
      <c r="F94" s="218">
        <f t="shared" si="4"/>
        <v>-514.79999999999995</v>
      </c>
      <c r="G94" s="426"/>
    </row>
    <row r="95" spans="1:7">
      <c r="A95" s="500" t="s">
        <v>340</v>
      </c>
      <c r="B95" s="424"/>
      <c r="C95" s="218">
        <f>+Production!C97</f>
        <v>577.20000000000005</v>
      </c>
      <c r="D95" s="215">
        <v>0</v>
      </c>
      <c r="E95" s="425"/>
      <c r="F95" s="218">
        <f t="shared" si="4"/>
        <v>-577.20000000000005</v>
      </c>
      <c r="G95" s="426"/>
    </row>
    <row r="96" spans="1:7">
      <c r="A96" s="500" t="s">
        <v>341</v>
      </c>
      <c r="B96" s="424"/>
      <c r="C96" s="425"/>
      <c r="D96" s="215">
        <v>0</v>
      </c>
      <c r="E96" s="425"/>
      <c r="F96" s="218">
        <f t="shared" si="4"/>
        <v>0</v>
      </c>
      <c r="G96" s="426"/>
    </row>
    <row r="97" spans="1:7">
      <c r="A97" s="500" t="s">
        <v>342</v>
      </c>
      <c r="B97" s="424"/>
      <c r="C97" s="425"/>
      <c r="D97" s="215">
        <v>0</v>
      </c>
      <c r="E97" s="425"/>
      <c r="F97" s="218">
        <f t="shared" si="4"/>
        <v>0</v>
      </c>
      <c r="G97" s="426"/>
    </row>
    <row r="98" spans="1:7">
      <c r="A98" s="500" t="s">
        <v>343</v>
      </c>
      <c r="B98" s="424"/>
      <c r="C98" s="425"/>
      <c r="D98" s="215">
        <v>0</v>
      </c>
      <c r="E98" s="425"/>
      <c r="F98" s="218">
        <f t="shared" si="4"/>
        <v>0</v>
      </c>
      <c r="G98" s="426"/>
    </row>
    <row r="99" spans="1:7">
      <c r="A99" s="500" t="s">
        <v>344</v>
      </c>
      <c r="B99" s="424"/>
      <c r="C99" s="425"/>
      <c r="D99" s="215">
        <v>0</v>
      </c>
      <c r="E99" s="425"/>
      <c r="F99" s="218">
        <f t="shared" si="4"/>
        <v>0</v>
      </c>
      <c r="G99" s="426"/>
    </row>
    <row r="100" spans="1:7">
      <c r="A100" s="500" t="s">
        <v>345</v>
      </c>
      <c r="B100" s="424"/>
      <c r="C100" s="425"/>
      <c r="D100" s="215">
        <v>0</v>
      </c>
      <c r="E100" s="425"/>
      <c r="F100" s="218">
        <f t="shared" si="4"/>
        <v>0</v>
      </c>
      <c r="G100" s="426"/>
    </row>
    <row r="101" spans="1:7">
      <c r="A101" s="500" t="s">
        <v>346</v>
      </c>
      <c r="B101" s="424"/>
      <c r="C101" s="425"/>
      <c r="D101" s="215">
        <v>0</v>
      </c>
      <c r="E101" s="425"/>
      <c r="F101" s="218">
        <f t="shared" si="4"/>
        <v>0</v>
      </c>
      <c r="G101" s="426"/>
    </row>
    <row r="102" spans="1:7">
      <c r="A102" s="500" t="s">
        <v>347</v>
      </c>
      <c r="B102" s="424"/>
      <c r="C102" s="425"/>
      <c r="D102" s="215">
        <v>0</v>
      </c>
      <c r="E102" s="425"/>
      <c r="F102" s="218">
        <f t="shared" si="4"/>
        <v>0</v>
      </c>
      <c r="G102" s="426"/>
    </row>
    <row r="103" spans="1:7">
      <c r="A103" s="500" t="s">
        <v>348</v>
      </c>
      <c r="B103" s="424"/>
      <c r="C103" s="425"/>
      <c r="D103" s="215">
        <v>0</v>
      </c>
      <c r="E103" s="425"/>
      <c r="F103" s="218">
        <f t="shared" si="4"/>
        <v>0</v>
      </c>
      <c r="G103" s="426"/>
    </row>
    <row r="104" spans="1:7">
      <c r="A104" s="500" t="s">
        <v>349</v>
      </c>
      <c r="B104" s="424"/>
      <c r="C104" s="425"/>
      <c r="D104" s="215">
        <v>0</v>
      </c>
      <c r="E104" s="425"/>
      <c r="F104" s="218">
        <f t="shared" si="4"/>
        <v>0</v>
      </c>
      <c r="G104" s="426"/>
    </row>
    <row r="105" spans="1:7">
      <c r="A105" s="500" t="s">
        <v>350</v>
      </c>
      <c r="B105" s="424"/>
      <c r="C105" s="425"/>
      <c r="D105" s="215">
        <v>0</v>
      </c>
      <c r="E105" s="425"/>
      <c r="F105" s="218">
        <f t="shared" si="4"/>
        <v>0</v>
      </c>
      <c r="G105" s="426"/>
    </row>
    <row r="106" spans="1:7">
      <c r="A106" s="500" t="s">
        <v>351</v>
      </c>
      <c r="B106" s="424"/>
      <c r="C106" s="425"/>
      <c r="D106" s="215">
        <v>0</v>
      </c>
      <c r="E106" s="425"/>
      <c r="F106" s="218">
        <f t="shared" si="4"/>
        <v>0</v>
      </c>
      <c r="G106" s="426"/>
    </row>
    <row r="107" spans="1:7">
      <c r="A107" s="500" t="s">
        <v>352</v>
      </c>
      <c r="B107" s="424"/>
      <c r="C107" s="425"/>
      <c r="D107" s="215">
        <v>0</v>
      </c>
      <c r="E107" s="425"/>
      <c r="F107" s="218">
        <f t="shared" si="4"/>
        <v>0</v>
      </c>
      <c r="G107" s="426"/>
    </row>
    <row r="108" spans="1:7">
      <c r="A108" s="500" t="s">
        <v>353</v>
      </c>
      <c r="B108" s="424"/>
      <c r="C108" s="425"/>
      <c r="D108" s="215">
        <v>0</v>
      </c>
      <c r="E108" s="425"/>
      <c r="F108" s="218">
        <f t="shared" si="4"/>
        <v>0</v>
      </c>
      <c r="G108" s="426"/>
    </row>
    <row r="109" spans="1:7">
      <c r="A109" s="500" t="s">
        <v>354</v>
      </c>
      <c r="B109" s="424"/>
      <c r="C109" s="425"/>
      <c r="D109" s="215">
        <v>0</v>
      </c>
      <c r="E109" s="425"/>
      <c r="F109" s="218">
        <f t="shared" si="4"/>
        <v>0</v>
      </c>
      <c r="G109" s="426"/>
    </row>
    <row r="110" spans="1:7">
      <c r="A110" s="500" t="s">
        <v>355</v>
      </c>
      <c r="B110" s="424"/>
      <c r="C110" s="425"/>
      <c r="D110" s="215">
        <v>0</v>
      </c>
      <c r="E110" s="425"/>
      <c r="F110" s="218">
        <f t="shared" si="4"/>
        <v>0</v>
      </c>
      <c r="G110" s="426"/>
    </row>
    <row r="111" spans="1:7">
      <c r="A111" s="500" t="s">
        <v>356</v>
      </c>
      <c r="B111" s="424"/>
      <c r="C111" s="425"/>
      <c r="D111" s="215">
        <v>0</v>
      </c>
      <c r="E111" s="425"/>
      <c r="F111" s="218">
        <f t="shared" si="4"/>
        <v>0</v>
      </c>
      <c r="G111" s="426"/>
    </row>
    <row r="112" spans="1:7">
      <c r="A112" s="500" t="s">
        <v>357</v>
      </c>
      <c r="B112" s="424"/>
      <c r="C112" s="425"/>
      <c r="D112" s="215">
        <v>0</v>
      </c>
      <c r="E112" s="425"/>
      <c r="F112" s="218">
        <f t="shared" si="4"/>
        <v>0</v>
      </c>
      <c r="G112" s="426"/>
    </row>
    <row r="113" spans="1:7">
      <c r="A113" s="500" t="s">
        <v>358</v>
      </c>
      <c r="B113" s="424"/>
      <c r="C113" s="425"/>
      <c r="D113" s="215">
        <v>0</v>
      </c>
      <c r="E113" s="425"/>
      <c r="F113" s="218">
        <f t="shared" si="4"/>
        <v>0</v>
      </c>
      <c r="G113" s="426"/>
    </row>
    <row r="114" spans="1:7">
      <c r="A114" s="219" t="s">
        <v>23</v>
      </c>
      <c r="B114" s="220">
        <f t="shared" ref="B114" si="5">SUM(B3:B61)</f>
        <v>0</v>
      </c>
      <c r="C114" s="220">
        <f>SUM(C3:C95)</f>
        <v>257580.69999999998</v>
      </c>
      <c r="D114" s="547">
        <f>SUM(D3:D113)</f>
        <v>215054.49999999997</v>
      </c>
      <c r="E114" s="220">
        <f>SUM(E3:E72)</f>
        <v>214118.5</v>
      </c>
      <c r="F114" s="220">
        <f>SUM(F3:F72)</f>
        <v>-6879.6000000000013</v>
      </c>
      <c r="G114" s="226"/>
    </row>
  </sheetData>
  <mergeCells count="1">
    <mergeCell ref="A1:G1"/>
  </mergeCells>
  <phoneticPr fontId="2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Capsule</vt:lpstr>
      <vt:lpstr>Injection</vt:lpstr>
      <vt:lpstr>Production</vt:lpstr>
      <vt:lpstr>SUM</vt:lpstr>
      <vt:lpstr>Bel</vt:lpstr>
      <vt:lpstr>Ita</vt:lpstr>
      <vt:lpstr>Pol</vt:lpstr>
      <vt:lpstr>Rus</vt:lpstr>
      <vt:lpstr>Mex</vt:lpstr>
      <vt:lpstr>Arg&amp;Braz</vt:lpstr>
      <vt:lpstr>SIMS</vt:lpstr>
      <vt:lpstr>KSC</vt:lpstr>
      <vt:lpstr>VIE</vt:lpstr>
      <vt:lpstr>CHECK</vt:lpstr>
      <vt:lpstr>SUM!Print_Area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</dc:creator>
  <cp:lastModifiedBy>Dương Thị Trà</cp:lastModifiedBy>
  <cp:lastPrinted>2026-01-03T03:17:50Z</cp:lastPrinted>
  <dcterms:created xsi:type="dcterms:W3CDTF">2020-11-02T05:12:00Z</dcterms:created>
  <dcterms:modified xsi:type="dcterms:W3CDTF">2026-09-30T11:40:19Z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04EF36FE23F848299829F42772EE6B33</vt:lpwstr>
  </property>
  <property fmtid="{D5CDD505-2E9C-101B-9397-08002B2CF9AE}" pid="3" name="KSOProductBuildVer">
    <vt:lpwstr>1033-11.2.0.11536</vt:lpwstr>
  </property>
</Properties>
</file>